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ables/table3.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8685" windowWidth="28860" windowHeight="4380" tabRatio="696"/>
  </bookViews>
  <sheets>
    <sheet name="GameSheet (PSS5)" sheetId="42" r:id="rId1"/>
    <sheet name="reverse_old_v5" sheetId="37" state="hidden" r:id="rId2"/>
    <sheet name="GameSheet (PSS3)" sheetId="45" r:id="rId3"/>
    <sheet name="Reverse" sheetId="44" r:id="rId4"/>
    <sheet name="Reverse Notes  記載例" sheetId="41" r:id="rId5"/>
    <sheet name="Home" sheetId="23" r:id="rId6"/>
    <sheet name="Visitor" sheetId="24" r:id="rId7"/>
    <sheet name="Player List" sheetId="25" r:id="rId8"/>
    <sheet name="List" sheetId="22" r:id="rId9"/>
    <sheet name="反則略語表" sheetId="33" r:id="rId10"/>
    <sheet name="減算時間⇒経過時間 変換表 (２０分)" sheetId="34" r:id="rId11"/>
    <sheet name="減算時間⇒経過時間 変換表 (１５分)" sheetId="35" r:id="rId12"/>
    <sheet name="公式記録作成手順" sheetId="39" r:id="rId13"/>
    <sheet name="更新履歴" sheetId="36" r:id="rId14"/>
  </sheets>
  <externalReferences>
    <externalReference r:id="rId15"/>
  </externalReferences>
  <definedNames>
    <definedName name="_xlnm._FilterDatabase" localSheetId="2" hidden="1">'GameSheet (PSS3)'!#REF!</definedName>
    <definedName name="_xlnm._FilterDatabase" localSheetId="0" hidden="1">'GameSheet (PSS5)'!#REF!</definedName>
    <definedName name="Ⅰ" localSheetId="1">#REF!</definedName>
    <definedName name="Ⅱ" localSheetId="1">#REF!</definedName>
    <definedName name="Ⅲ" localSheetId="1">#REF!</definedName>
    <definedName name="Ⅳ" localSheetId="1">#REF!</definedName>
    <definedName name="Ⅴ" localSheetId="1">#REF!</definedName>
    <definedName name="BRANDON" localSheetId="1">#REF!</definedName>
    <definedName name="CABP" localSheetId="1">#REF!</definedName>
    <definedName name="CH" localSheetId="1">#REF!</definedName>
    <definedName name="CurrentTime">List!$BC$4:$BC$6</definedName>
    <definedName name="DATE">List!$BA$4:$BA$208</definedName>
    <definedName name="EDMONTON" localSheetId="1">#REF!</definedName>
    <definedName name="Event" localSheetId="1">#REF!</definedName>
    <definedName name="EVENT">List!$B$3:$B$102</definedName>
    <definedName name="GA">List!$BK$3:$BK$104</definedName>
    <definedName name="GameNo">List!$P$3:$P$154</definedName>
    <definedName name="GS" localSheetId="1">#REF!</definedName>
    <definedName name="GS">List!$K$3:$K$31</definedName>
    <definedName name="GSV" localSheetId="1">#REF!</definedName>
    <definedName name="Home" localSheetId="2">'GameSheet (PSS3)'!$A$8:$A$35</definedName>
    <definedName name="Home" localSheetId="0">'GameSheet (PSS5)'!$A$8:$A$35</definedName>
    <definedName name="Home" localSheetId="1">#REF!</definedName>
    <definedName name="JerseyC" localSheetId="1">#REF!</definedName>
    <definedName name="KUSHIRO" localSheetId="1">#REF!</definedName>
    <definedName name="MIN" localSheetId="1">#REF!</definedName>
    <definedName name="MIYAGI" localSheetId="1">#REF!</definedName>
    <definedName name="Notes_1">List!$X$3:$X$4</definedName>
    <definedName name="Notes_2">List!$Y$3:$Y$4</definedName>
    <definedName name="Notes_3">List!$Z$3:$Z$5</definedName>
    <definedName name="NOVOSIBIRSK" localSheetId="1">#REF!</definedName>
    <definedName name="OBIHIRO" localSheetId="1">#REF!</definedName>
    <definedName name="OFF_ICE_OFFICIAL">List!$BJ$3:$BJ$203</definedName>
    <definedName name="ON_ICE_OFFICIAL">List!$BL$3:$BL$102</definedName>
    <definedName name="Penalty" localSheetId="1">#REF!</definedName>
    <definedName name="Place" localSheetId="1">#REF!</definedName>
    <definedName name="PLACE">List!$C$3:$C$102</definedName>
    <definedName name="PORTLAND" localSheetId="1">#REF!</definedName>
    <definedName name="_xlnm.Print_Area" localSheetId="2">'GameSheet (PSS3)'!$A$1:$AM$68</definedName>
    <definedName name="_xlnm.Print_Area" localSheetId="0">'GameSheet (PSS5)'!$A$1:$AM$68</definedName>
    <definedName name="_xlnm.Print_Area" localSheetId="3">Reverse!$A$1:$AA$67</definedName>
    <definedName name="_xlnm.Print_Area" localSheetId="4">'Reverse Notes  記載例'!$A$1:$AD$56</definedName>
    <definedName name="_xlnm.Print_Area" localSheetId="1">reverse_old_v5!$A$1:$AD$68</definedName>
    <definedName name="_xlnm.Print_Area" localSheetId="11">'減算時間⇒経過時間 変換表 (１５分)'!$A$1:$AS$61</definedName>
    <definedName name="_xlnm.Print_Area" localSheetId="10">'減算時間⇒経過時間 変換表 (２０分)'!$A$1:$BH$61</definedName>
    <definedName name="_xlnm.Print_Area" localSheetId="12">公式記録作成手順!$A$1:$F$54</definedName>
    <definedName name="_xlnm.Print_Area" localSheetId="9">反則略語表!$A$1:$E$75</definedName>
    <definedName name="PSS_Result">List!$T$3:$T$55</definedName>
    <definedName name="Referee" localSheetId="1">#REF!</definedName>
    <definedName name="SANJOSE" localSheetId="1">#REF!</definedName>
    <definedName name="SAPPORO.A" localSheetId="1">#REF!</definedName>
    <definedName name="SAPPORO.B" localSheetId="1">#REF!</definedName>
    <definedName name="SAPPORO.C" localSheetId="1">#REF!</definedName>
    <definedName name="SEOUL" localSheetId="1">#REF!</definedName>
    <definedName name="Sign_1">List!$S$4:$S$5</definedName>
    <definedName name="Sign_2">List!$S$3:$S$5</definedName>
    <definedName name="SimpleTeam" localSheetId="1">#REF!</definedName>
    <definedName name="Start" localSheetId="1">#REF!</definedName>
    <definedName name="Team">List!$BG$3:$BG$102</definedName>
    <definedName name="Time" localSheetId="1">#REF!</definedName>
    <definedName name="Timer">List!$AC$3:$AC$6</definedName>
    <definedName name="TOMAKOMAI" localSheetId="1">#REF!</definedName>
    <definedName name="Visitor" localSheetId="2">'GameSheet (PSS3)'!$A$39:$A$66</definedName>
    <definedName name="Visitor" localSheetId="0">'GameSheet (PSS5)'!$A$39:$A$66</definedName>
    <definedName name="Visitor" localSheetId="1">#REF!</definedName>
    <definedName name="YesNo" localSheetId="1">#REF!</definedName>
    <definedName name="YN" localSheetId="1">#REF!</definedName>
    <definedName name="キャプテン">List!$H$3:$H$20</definedName>
    <definedName name="キャプテン_2">List!$H$3:$H$5</definedName>
    <definedName name="延長戦">List!$BD$4:$BD$6</definedName>
    <definedName name="退場時間">List!$L$3:$L$10</definedName>
    <definedName name="反則略語">反則略語表!$M$3:$M$75</definedName>
    <definedName name="略Code" localSheetId="1">[1]GameMember!#REF!</definedName>
  </definedNames>
  <calcPr calcId="125725"/>
</workbook>
</file>

<file path=xl/calcChain.xml><?xml version="1.0" encoding="utf-8"?>
<calcChain xmlns="http://schemas.openxmlformats.org/spreadsheetml/2006/main">
  <c r="L1224" i="45"/>
  <c r="L1224" i="42"/>
  <c r="AH1245" i="45"/>
  <c r="AU1245"/>
  <c r="AH1245" i="42"/>
  <c r="BL6" i="22"/>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5"/>
  <c r="BL4"/>
  <c r="BL3"/>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105"/>
  <c r="BJ104"/>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3"/>
  <c r="BJ14"/>
  <c r="BJ15"/>
  <c r="BJ16"/>
  <c r="BJ17"/>
  <c r="BJ10"/>
  <c r="BJ11"/>
  <c r="BJ12"/>
  <c r="BJ6"/>
  <c r="BJ7"/>
  <c r="BJ8"/>
  <c r="BJ9"/>
  <c r="BJ5"/>
  <c r="E5" i="24"/>
  <c r="B40" i="42" s="1"/>
  <c r="E6" i="24"/>
  <c r="B41" i="42" s="1"/>
  <c r="E7" i="24"/>
  <c r="E8"/>
  <c r="B43" i="42" s="1"/>
  <c r="E9" i="24"/>
  <c r="E10"/>
  <c r="E11"/>
  <c r="B46" i="42" s="1"/>
  <c r="E12" i="24"/>
  <c r="E13"/>
  <c r="B48" i="45" s="1"/>
  <c r="E14" i="24"/>
  <c r="E15"/>
  <c r="E16"/>
  <c r="E17"/>
  <c r="B52" i="45" s="1"/>
  <c r="E18" i="24"/>
  <c r="B53" i="42" s="1"/>
  <c r="E19" i="24"/>
  <c r="E20"/>
  <c r="E21"/>
  <c r="E22"/>
  <c r="E23"/>
  <c r="B58" i="42" s="1"/>
  <c r="E24" i="24"/>
  <c r="E25"/>
  <c r="E26"/>
  <c r="E27"/>
  <c r="E28"/>
  <c r="E29"/>
  <c r="B64" i="42" s="1"/>
  <c r="E30" i="24"/>
  <c r="E31"/>
  <c r="E4"/>
  <c r="E5" i="23"/>
  <c r="B9" i="42" s="1"/>
  <c r="E6" i="23"/>
  <c r="B10" i="42"/>
  <c r="E7" i="23"/>
  <c r="E8"/>
  <c r="B12" i="42" s="1"/>
  <c r="E9" i="23"/>
  <c r="E10"/>
  <c r="E11"/>
  <c r="B15" i="42" s="1"/>
  <c r="E12" i="23"/>
  <c r="E13"/>
  <c r="B17" i="45" s="1"/>
  <c r="E14" i="23"/>
  <c r="E15"/>
  <c r="E16"/>
  <c r="B20" i="42" s="1"/>
  <c r="E17" i="23"/>
  <c r="B21" i="45" s="1"/>
  <c r="E18" i="23"/>
  <c r="B22" i="42" s="1"/>
  <c r="E19" i="23"/>
  <c r="B23" i="42" s="1"/>
  <c r="E20" i="23"/>
  <c r="B24" i="45" s="1"/>
  <c r="E21" i="23"/>
  <c r="E22"/>
  <c r="B26" i="45" s="1"/>
  <c r="E23" i="23"/>
  <c r="E24"/>
  <c r="B28" i="45" s="1"/>
  <c r="E25" i="23"/>
  <c r="E26"/>
  <c r="B30" i="45" s="1"/>
  <c r="E27" i="23"/>
  <c r="B31" i="42" s="1"/>
  <c r="E28" i="23"/>
  <c r="B32" i="45" s="1"/>
  <c r="E29" i="23"/>
  <c r="E30"/>
  <c r="B34" i="42" s="1"/>
  <c r="E31" i="23"/>
  <c r="B35" i="42" s="1"/>
  <c r="E4" i="23"/>
  <c r="B8" i="42" s="1"/>
  <c r="B33" i="45"/>
  <c r="B29" i="42"/>
  <c r="B27" i="45"/>
  <c r="B25" i="42"/>
  <c r="B19"/>
  <c r="B18"/>
  <c r="B14" i="45"/>
  <c r="B11"/>
  <c r="P4" i="25"/>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P973"/>
  <c r="P974"/>
  <c r="P975"/>
  <c r="P976"/>
  <c r="P977"/>
  <c r="P978"/>
  <c r="P979"/>
  <c r="P980"/>
  <c r="P981"/>
  <c r="P982"/>
  <c r="P983"/>
  <c r="P984"/>
  <c r="P985"/>
  <c r="P986"/>
  <c r="P987"/>
  <c r="P988"/>
  <c r="P989"/>
  <c r="P990"/>
  <c r="P991"/>
  <c r="P992"/>
  <c r="P993"/>
  <c r="P994"/>
  <c r="P995"/>
  <c r="P996"/>
  <c r="P997"/>
  <c r="P998"/>
  <c r="P999"/>
  <c r="P1000"/>
  <c r="P1001"/>
  <c r="P1002"/>
  <c r="P1003"/>
  <c r="P1004"/>
  <c r="P1005"/>
  <c r="P1006"/>
  <c r="P1007"/>
  <c r="P1008"/>
  <c r="P1009"/>
  <c r="P1010"/>
  <c r="P1011"/>
  <c r="P1012"/>
  <c r="P1013"/>
  <c r="P1014"/>
  <c r="P1015"/>
  <c r="P1016"/>
  <c r="P1017"/>
  <c r="P1018"/>
  <c r="P1019"/>
  <c r="P1020"/>
  <c r="P1021"/>
  <c r="P1022"/>
  <c r="P1023"/>
  <c r="P1024"/>
  <c r="P1025"/>
  <c r="P1026"/>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3"/>
  <c r="BA209" i="22"/>
  <c r="BA210" s="1"/>
  <c r="BA9" s="1"/>
  <c r="T66" i="44"/>
  <c r="M40" i="45"/>
  <c r="M41"/>
  <c r="M42"/>
  <c r="M43"/>
  <c r="M44"/>
  <c r="M45"/>
  <c r="M46"/>
  <c r="M47"/>
  <c r="M48"/>
  <c r="M49"/>
  <c r="M50"/>
  <c r="M51"/>
  <c r="M52"/>
  <c r="M53"/>
  <c r="M54"/>
  <c r="M55"/>
  <c r="M56"/>
  <c r="M57"/>
  <c r="M58"/>
  <c r="M59"/>
  <c r="M60"/>
  <c r="M61"/>
  <c r="M62"/>
  <c r="M63"/>
  <c r="M64"/>
  <c r="M65"/>
  <c r="M66"/>
  <c r="M39"/>
  <c r="M9"/>
  <c r="M10"/>
  <c r="M11"/>
  <c r="M12"/>
  <c r="M13"/>
  <c r="M14"/>
  <c r="M15"/>
  <c r="M16"/>
  <c r="M17"/>
  <c r="M18"/>
  <c r="M19"/>
  <c r="M20"/>
  <c r="M21"/>
  <c r="M22"/>
  <c r="M23"/>
  <c r="M24"/>
  <c r="M25"/>
  <c r="M26"/>
  <c r="M27"/>
  <c r="M28"/>
  <c r="M29"/>
  <c r="M30"/>
  <c r="M31"/>
  <c r="M32"/>
  <c r="M33"/>
  <c r="M34"/>
  <c r="M35"/>
  <c r="M8"/>
  <c r="M40" i="42"/>
  <c r="M41"/>
  <c r="M42"/>
  <c r="M43"/>
  <c r="M44"/>
  <c r="M45"/>
  <c r="M46"/>
  <c r="M47"/>
  <c r="M48"/>
  <c r="M49"/>
  <c r="M50"/>
  <c r="M51"/>
  <c r="M52"/>
  <c r="M53"/>
  <c r="M54"/>
  <c r="M55"/>
  <c r="M56"/>
  <c r="M57"/>
  <c r="M58"/>
  <c r="M59"/>
  <c r="M60"/>
  <c r="M61"/>
  <c r="M62"/>
  <c r="M63"/>
  <c r="M64"/>
  <c r="M65"/>
  <c r="M66"/>
  <c r="M39"/>
  <c r="M9"/>
  <c r="M10"/>
  <c r="M11"/>
  <c r="M12"/>
  <c r="M13"/>
  <c r="M14"/>
  <c r="M15"/>
  <c r="M16"/>
  <c r="M17"/>
  <c r="M18"/>
  <c r="M19"/>
  <c r="M20"/>
  <c r="M21"/>
  <c r="M22"/>
  <c r="M23"/>
  <c r="M24"/>
  <c r="M25"/>
  <c r="M26"/>
  <c r="M27"/>
  <c r="M28"/>
  <c r="M29"/>
  <c r="M30"/>
  <c r="M31"/>
  <c r="M32"/>
  <c r="M33"/>
  <c r="M34"/>
  <c r="M35"/>
  <c r="M8"/>
  <c r="AZ7" i="22"/>
  <c r="AY7"/>
  <c r="AZ4"/>
  <c r="AY4"/>
  <c r="AW7"/>
  <c r="AV7"/>
  <c r="AW4"/>
  <c r="AV4"/>
  <c r="AF102"/>
  <c r="AF101"/>
  <c r="AF100"/>
  <c r="AF99"/>
  <c r="AF98"/>
  <c r="AF97"/>
  <c r="AF96"/>
  <c r="AF95"/>
  <c r="AF94"/>
  <c r="AF93"/>
  <c r="AF92"/>
  <c r="AF91"/>
  <c r="AF90"/>
  <c r="AF89"/>
  <c r="AF88"/>
  <c r="AF87"/>
  <c r="AF86"/>
  <c r="AF85"/>
  <c r="AF84"/>
  <c r="AF83"/>
  <c r="AF82"/>
  <c r="AF81"/>
  <c r="AF80"/>
  <c r="AF79"/>
  <c r="AF78"/>
  <c r="AF77"/>
  <c r="AF76"/>
  <c r="AF75"/>
  <c r="AF74"/>
  <c r="AF73"/>
  <c r="AF72"/>
  <c r="AF71"/>
  <c r="AF70"/>
  <c r="AF69"/>
  <c r="AF68"/>
  <c r="AF67"/>
  <c r="AF66"/>
  <c r="AF65"/>
  <c r="AF64"/>
  <c r="AF63"/>
  <c r="AF62"/>
  <c r="AF61"/>
  <c r="AF60"/>
  <c r="AF59"/>
  <c r="AF58"/>
  <c r="AF57"/>
  <c r="AF56"/>
  <c r="AF55"/>
  <c r="AF54"/>
  <c r="AF53"/>
  <c r="AF52"/>
  <c r="AF51"/>
  <c r="AF50"/>
  <c r="AF49"/>
  <c r="AF48"/>
  <c r="AF47"/>
  <c r="AF46"/>
  <c r="AF45"/>
  <c r="AF44"/>
  <c r="AF43"/>
  <c r="AF42"/>
  <c r="AF41"/>
  <c r="AF40"/>
  <c r="AF39"/>
  <c r="AF38"/>
  <c r="AF37"/>
  <c r="AF36"/>
  <c r="AF35"/>
  <c r="AF34"/>
  <c r="AF33"/>
  <c r="AF32"/>
  <c r="AF31"/>
  <c r="AF30"/>
  <c r="AF29"/>
  <c r="AF28"/>
  <c r="AF27"/>
  <c r="AF26"/>
  <c r="AF25"/>
  <c r="AF24"/>
  <c r="AF23"/>
  <c r="AF22"/>
  <c r="AF21"/>
  <c r="AF20"/>
  <c r="AF19"/>
  <c r="AF18"/>
  <c r="AF17"/>
  <c r="AF16"/>
  <c r="AF15"/>
  <c r="AF14"/>
  <c r="AF11"/>
  <c r="AF10"/>
  <c r="AF9"/>
  <c r="AF8"/>
  <c r="AF7"/>
  <c r="AF6"/>
  <c r="AF5"/>
  <c r="AF4"/>
  <c r="AI102"/>
  <c r="AH102"/>
  <c r="AG102"/>
  <c r="AI101"/>
  <c r="AH101"/>
  <c r="AG101"/>
  <c r="AI100"/>
  <c r="AH100"/>
  <c r="AG100"/>
  <c r="AI99"/>
  <c r="AH99"/>
  <c r="AG99"/>
  <c r="AI98"/>
  <c r="AH98"/>
  <c r="AG98"/>
  <c r="AI97"/>
  <c r="AH97"/>
  <c r="AG97"/>
  <c r="AI96"/>
  <c r="AH96"/>
  <c r="AG96"/>
  <c r="AI95"/>
  <c r="AH95"/>
  <c r="AG95"/>
  <c r="AI94"/>
  <c r="AH94"/>
  <c r="AG94"/>
  <c r="AI93"/>
  <c r="AH93"/>
  <c r="AG93"/>
  <c r="AI92"/>
  <c r="AH92"/>
  <c r="AG92"/>
  <c r="AI91"/>
  <c r="AH91"/>
  <c r="AG91"/>
  <c r="AI90"/>
  <c r="AH90"/>
  <c r="AG90"/>
  <c r="AI89"/>
  <c r="AH89"/>
  <c r="AG89"/>
  <c r="AI88"/>
  <c r="AH88"/>
  <c r="AG88"/>
  <c r="AI87"/>
  <c r="AH87"/>
  <c r="AG87"/>
  <c r="AI86"/>
  <c r="AH86"/>
  <c r="AG86"/>
  <c r="AI85"/>
  <c r="AH85"/>
  <c r="AG85"/>
  <c r="AI84"/>
  <c r="AH84"/>
  <c r="AG84"/>
  <c r="AI83"/>
  <c r="AH83"/>
  <c r="AG83"/>
  <c r="AI82"/>
  <c r="AH82"/>
  <c r="AG82"/>
  <c r="AI81"/>
  <c r="AH81"/>
  <c r="AG81"/>
  <c r="AI80"/>
  <c r="AH80"/>
  <c r="AG80"/>
  <c r="AI79"/>
  <c r="AH79"/>
  <c r="AG79"/>
  <c r="AI78"/>
  <c r="AH78"/>
  <c r="AG78"/>
  <c r="AI77"/>
  <c r="AH77"/>
  <c r="AG77"/>
  <c r="AI76"/>
  <c r="AH76"/>
  <c r="AG76"/>
  <c r="AI75"/>
  <c r="AH75"/>
  <c r="AG75"/>
  <c r="AI74"/>
  <c r="AH74"/>
  <c r="AG74"/>
  <c r="AI73"/>
  <c r="AH73"/>
  <c r="AG73"/>
  <c r="AI72"/>
  <c r="AH72"/>
  <c r="AG72"/>
  <c r="AI71"/>
  <c r="AH71"/>
  <c r="AG71"/>
  <c r="AI70"/>
  <c r="AH70"/>
  <c r="AG70"/>
  <c r="AI69"/>
  <c r="AH69"/>
  <c r="AG69"/>
  <c r="AI68"/>
  <c r="AH68"/>
  <c r="AG68"/>
  <c r="AI67"/>
  <c r="AH67"/>
  <c r="AG67"/>
  <c r="AI66"/>
  <c r="AH66"/>
  <c r="AG66"/>
  <c r="AI65"/>
  <c r="AH65"/>
  <c r="AG65"/>
  <c r="AI64"/>
  <c r="AH64"/>
  <c r="AG64"/>
  <c r="AI63"/>
  <c r="AH63"/>
  <c r="AG63"/>
  <c r="AI62"/>
  <c r="AH62"/>
  <c r="AG62"/>
  <c r="AI61"/>
  <c r="AH61"/>
  <c r="AG61"/>
  <c r="AI60"/>
  <c r="AH60"/>
  <c r="AG60"/>
  <c r="AI59"/>
  <c r="AH59"/>
  <c r="AG59"/>
  <c r="AI58"/>
  <c r="AH58"/>
  <c r="AG58"/>
  <c r="AI57"/>
  <c r="AH57"/>
  <c r="AG57"/>
  <c r="AI56"/>
  <c r="AH56"/>
  <c r="AG56"/>
  <c r="AI55"/>
  <c r="AH55"/>
  <c r="AG55"/>
  <c r="AI54"/>
  <c r="AH54"/>
  <c r="AG54"/>
  <c r="AI53"/>
  <c r="AH53"/>
  <c r="AG53"/>
  <c r="AI52"/>
  <c r="AH52"/>
  <c r="AG52"/>
  <c r="AI51"/>
  <c r="AH51"/>
  <c r="AG51"/>
  <c r="AI50"/>
  <c r="AH50"/>
  <c r="AG50"/>
  <c r="AI49"/>
  <c r="AH49"/>
  <c r="AG49"/>
  <c r="AI48"/>
  <c r="AH48"/>
  <c r="AG48"/>
  <c r="AI47"/>
  <c r="AH47"/>
  <c r="AG47"/>
  <c r="AI46"/>
  <c r="AH46"/>
  <c r="AG46"/>
  <c r="AI45"/>
  <c r="AH45"/>
  <c r="AG45"/>
  <c r="AI44"/>
  <c r="AH44"/>
  <c r="AG44"/>
  <c r="AI43"/>
  <c r="AH43"/>
  <c r="AG43"/>
  <c r="AI42"/>
  <c r="AH42"/>
  <c r="AG42"/>
  <c r="AI41"/>
  <c r="AH41"/>
  <c r="AG41"/>
  <c r="AI40"/>
  <c r="AH40"/>
  <c r="AG40"/>
  <c r="AI39"/>
  <c r="AH39"/>
  <c r="AG39"/>
  <c r="AI38"/>
  <c r="AH38"/>
  <c r="AG38"/>
  <c r="AI37"/>
  <c r="AH37"/>
  <c r="AG37"/>
  <c r="AI36"/>
  <c r="AH36"/>
  <c r="AG36"/>
  <c r="AI35"/>
  <c r="AH35"/>
  <c r="AG35"/>
  <c r="AI34"/>
  <c r="AH34"/>
  <c r="AG34"/>
  <c r="AI33"/>
  <c r="AH33"/>
  <c r="AG33"/>
  <c r="AI32"/>
  <c r="AH32"/>
  <c r="AG32"/>
  <c r="AI31"/>
  <c r="AH31"/>
  <c r="AG31"/>
  <c r="AI30"/>
  <c r="AH30"/>
  <c r="AG30"/>
  <c r="AI29"/>
  <c r="AH29"/>
  <c r="AG29"/>
  <c r="AI28"/>
  <c r="AH28"/>
  <c r="AG28"/>
  <c r="AI27"/>
  <c r="AH27"/>
  <c r="AG27"/>
  <c r="AI26"/>
  <c r="AH26"/>
  <c r="AG26"/>
  <c r="AI25"/>
  <c r="AH25"/>
  <c r="AG25"/>
  <c r="AI24"/>
  <c r="AH24"/>
  <c r="AG24"/>
  <c r="AI23"/>
  <c r="AH23"/>
  <c r="AG23"/>
  <c r="AI22"/>
  <c r="AH22"/>
  <c r="AG22"/>
  <c r="AI21"/>
  <c r="AH21"/>
  <c r="AG21"/>
  <c r="AI20"/>
  <c r="AH20"/>
  <c r="AG20"/>
  <c r="AI19"/>
  <c r="AH19"/>
  <c r="AG19"/>
  <c r="AI18"/>
  <c r="AH18"/>
  <c r="AG18"/>
  <c r="AI17"/>
  <c r="AH17"/>
  <c r="AG17"/>
  <c r="AI16"/>
  <c r="AH16"/>
  <c r="AG16"/>
  <c r="AI15"/>
  <c r="AH15"/>
  <c r="AG15"/>
  <c r="AI14"/>
  <c r="AH14"/>
  <c r="AG14"/>
  <c r="AI13"/>
  <c r="AH13"/>
  <c r="AG13"/>
  <c r="AI12"/>
  <c r="AH12"/>
  <c r="AG12"/>
  <c r="AI11"/>
  <c r="AH11"/>
  <c r="AG11"/>
  <c r="AI10"/>
  <c r="AH10"/>
  <c r="AG10"/>
  <c r="AI9"/>
  <c r="AH9"/>
  <c r="AG9"/>
  <c r="AI8"/>
  <c r="AH8"/>
  <c r="AG8"/>
  <c r="AI7"/>
  <c r="AH7"/>
  <c r="AG7"/>
  <c r="AI6"/>
  <c r="AH6"/>
  <c r="AG6"/>
  <c r="AI5"/>
  <c r="AH5"/>
  <c r="AG5"/>
  <c r="AI4"/>
  <c r="AH4"/>
  <c r="AG4"/>
  <c r="AS17"/>
  <c r="AF13" s="1"/>
  <c r="AF12"/>
  <c r="R1399" i="45"/>
  <c r="E1399"/>
  <c r="R1398"/>
  <c r="E1398"/>
  <c r="R1397"/>
  <c r="E1397"/>
  <c r="R1396"/>
  <c r="E1396"/>
  <c r="R1395"/>
  <c r="E1395"/>
  <c r="R1394"/>
  <c r="E1394"/>
  <c r="R1393"/>
  <c r="E1393"/>
  <c r="R1392"/>
  <c r="E1392"/>
  <c r="R1391"/>
  <c r="E1391"/>
  <c r="R1390"/>
  <c r="E1390"/>
  <c r="R1389"/>
  <c r="E1389"/>
  <c r="R1388"/>
  <c r="E1388"/>
  <c r="R1387"/>
  <c r="E1387"/>
  <c r="R1386"/>
  <c r="E1386"/>
  <c r="R1385"/>
  <c r="E1385"/>
  <c r="R1384"/>
  <c r="E1384"/>
  <c r="R1383"/>
  <c r="E1383"/>
  <c r="R1382"/>
  <c r="E1382"/>
  <c r="R1381"/>
  <c r="E1381"/>
  <c r="R1380"/>
  <c r="E1380"/>
  <c r="R1379"/>
  <c r="E1379"/>
  <c r="R1378"/>
  <c r="E1378"/>
  <c r="R1377"/>
  <c r="E1377"/>
  <c r="R1376"/>
  <c r="E1376"/>
  <c r="R1375"/>
  <c r="E1375"/>
  <c r="R1374"/>
  <c r="E1374"/>
  <c r="R1373"/>
  <c r="E1373"/>
  <c r="R1372"/>
  <c r="R1401" s="1"/>
  <c r="E1372"/>
  <c r="E1401"/>
  <c r="K1368" s="1"/>
  <c r="N1364"/>
  <c r="N1363"/>
  <c r="N1362"/>
  <c r="N1361"/>
  <c r="N1354"/>
  <c r="N1353"/>
  <c r="N1352"/>
  <c r="N1351"/>
  <c r="N1350"/>
  <c r="H1342"/>
  <c r="U1342"/>
  <c r="AH1343" s="1"/>
  <c r="AU1343" s="1"/>
  <c r="H1341"/>
  <c r="U1341" s="1"/>
  <c r="AH1342" s="1"/>
  <c r="AU1342" s="1"/>
  <c r="H1340"/>
  <c r="U1340" s="1"/>
  <c r="AH1341" s="1"/>
  <c r="AU1341" s="1"/>
  <c r="H1339"/>
  <c r="U1339" s="1"/>
  <c r="AH1340" s="1"/>
  <c r="AU1340" s="1"/>
  <c r="H1338"/>
  <c r="U1338" s="1"/>
  <c r="AH1339" s="1"/>
  <c r="AU1339" s="1"/>
  <c r="H1337"/>
  <c r="U1337" s="1"/>
  <c r="AH1338" s="1"/>
  <c r="AU1338" s="1"/>
  <c r="H1336"/>
  <c r="U1336" s="1"/>
  <c r="AH1337" s="1"/>
  <c r="AU1337" s="1"/>
  <c r="H1335"/>
  <c r="U1335" s="1"/>
  <c r="AH1336" s="1"/>
  <c r="AU1336" s="1"/>
  <c r="H1334"/>
  <c r="U1334" s="1"/>
  <c r="AH1335" s="1"/>
  <c r="AU1335" s="1"/>
  <c r="H1333"/>
  <c r="U1333" s="1"/>
  <c r="AH1334" s="1"/>
  <c r="AU1334" s="1"/>
  <c r="H1332"/>
  <c r="U1332" s="1"/>
  <c r="AH1333" s="1"/>
  <c r="AU1333" s="1"/>
  <c r="H1331"/>
  <c r="U1331" s="1"/>
  <c r="AH1332" s="1"/>
  <c r="AU1332" s="1"/>
  <c r="H1330"/>
  <c r="U1330"/>
  <c r="AH1331" s="1"/>
  <c r="AU1331" s="1"/>
  <c r="H1329"/>
  <c r="U1329" s="1"/>
  <c r="AH1330" s="1"/>
  <c r="AU1330" s="1"/>
  <c r="H1328"/>
  <c r="U1328" s="1"/>
  <c r="AH1329" s="1"/>
  <c r="AU1329" s="1"/>
  <c r="H1327"/>
  <c r="U1327" s="1"/>
  <c r="AH1328" s="1"/>
  <c r="AU1328" s="1"/>
  <c r="H1326"/>
  <c r="U1326" s="1"/>
  <c r="AH1327" s="1"/>
  <c r="AU1327" s="1"/>
  <c r="H1325"/>
  <c r="U1325" s="1"/>
  <c r="AH1326" s="1"/>
  <c r="AU1326" s="1"/>
  <c r="H1324"/>
  <c r="U1324"/>
  <c r="AH1325" s="1"/>
  <c r="AU1325" s="1"/>
  <c r="H1323"/>
  <c r="U1323" s="1"/>
  <c r="AH1324" s="1"/>
  <c r="AU1324" s="1"/>
  <c r="H1322"/>
  <c r="U1322" s="1"/>
  <c r="AH1323" s="1"/>
  <c r="AU1323" s="1"/>
  <c r="H1321"/>
  <c r="U1321" s="1"/>
  <c r="AH1322" s="1"/>
  <c r="AU1322" s="1"/>
  <c r="H1320"/>
  <c r="U1320" s="1"/>
  <c r="AH1321" s="1"/>
  <c r="AU1321" s="1"/>
  <c r="H1319"/>
  <c r="U1319" s="1"/>
  <c r="AH1320" s="1"/>
  <c r="AU1320" s="1"/>
  <c r="H1318"/>
  <c r="U1318" s="1"/>
  <c r="AH1319" s="1"/>
  <c r="AU1319" s="1"/>
  <c r="H1317"/>
  <c r="U1317" s="1"/>
  <c r="AH1318" s="1"/>
  <c r="AU1318" s="1"/>
  <c r="H1316"/>
  <c r="U1316" s="1"/>
  <c r="AH1317" s="1"/>
  <c r="AU1317" s="1"/>
  <c r="H1315"/>
  <c r="U1315" s="1"/>
  <c r="AH1316" s="1"/>
  <c r="AU1316" s="1"/>
  <c r="H1314"/>
  <c r="U1314" s="1"/>
  <c r="AH1315" s="1"/>
  <c r="AU1315" s="1"/>
  <c r="H1313"/>
  <c r="U1313" s="1"/>
  <c r="AH1314" s="1"/>
  <c r="AU1314" s="1"/>
  <c r="H1312"/>
  <c r="U1312"/>
  <c r="AH1313" s="1"/>
  <c r="AU1313" s="1"/>
  <c r="H1311"/>
  <c r="U1311" s="1"/>
  <c r="AH1312" s="1"/>
  <c r="AU1312" s="1"/>
  <c r="H1310"/>
  <c r="U1310" s="1"/>
  <c r="AH1311" s="1"/>
  <c r="AU1311" s="1"/>
  <c r="H1309"/>
  <c r="U1309" s="1"/>
  <c r="AH1310" s="1"/>
  <c r="AU1310" s="1"/>
  <c r="H1308"/>
  <c r="U1308" s="1"/>
  <c r="AH1309" s="1"/>
  <c r="AU1309" s="1"/>
  <c r="H1307"/>
  <c r="U1307" s="1"/>
  <c r="AH1308" s="1"/>
  <c r="AU1308" s="1"/>
  <c r="H1306"/>
  <c r="U1306"/>
  <c r="AH1307" s="1"/>
  <c r="AU1307" s="1"/>
  <c r="H1305"/>
  <c r="U1305" s="1"/>
  <c r="AH1306" s="1"/>
  <c r="AU1306" s="1"/>
  <c r="H1304"/>
  <c r="U1304" s="1"/>
  <c r="AH1305" s="1"/>
  <c r="AU1305" s="1"/>
  <c r="H1303"/>
  <c r="U1303" s="1"/>
  <c r="AH1304" s="1"/>
  <c r="AU1304" s="1"/>
  <c r="H1302"/>
  <c r="U1302" s="1"/>
  <c r="AH1303" s="1"/>
  <c r="AU1303" s="1"/>
  <c r="H1301"/>
  <c r="U1301" s="1"/>
  <c r="AH1302" s="1"/>
  <c r="AU1302" s="1"/>
  <c r="H1300"/>
  <c r="U1300" s="1"/>
  <c r="AH1301" s="1"/>
  <c r="AU1301" s="1"/>
  <c r="H1299"/>
  <c r="U1299" s="1"/>
  <c r="AH1300" s="1"/>
  <c r="AU1300" s="1"/>
  <c r="H1298"/>
  <c r="U1298" s="1"/>
  <c r="AH1299" s="1"/>
  <c r="AU1299" s="1"/>
  <c r="H1297"/>
  <c r="U1297" s="1"/>
  <c r="AH1298" s="1"/>
  <c r="AU1298" s="1"/>
  <c r="H1296"/>
  <c r="U1296" s="1"/>
  <c r="AH1297" s="1"/>
  <c r="AU1297" s="1"/>
  <c r="H1295"/>
  <c r="U1295" s="1"/>
  <c r="AH1296" s="1"/>
  <c r="AU1296" s="1"/>
  <c r="H1294"/>
  <c r="U1294"/>
  <c r="AH1295" s="1"/>
  <c r="AU1295" s="1"/>
  <c r="H1293"/>
  <c r="U1293" s="1"/>
  <c r="AH1294" s="1"/>
  <c r="AU1294" s="1"/>
  <c r="H1292"/>
  <c r="U1292" s="1"/>
  <c r="AH1293" s="1"/>
  <c r="AU1293" s="1"/>
  <c r="H1291"/>
  <c r="U1291" s="1"/>
  <c r="AH1292" s="1"/>
  <c r="AU1292" s="1"/>
  <c r="H1290"/>
  <c r="U1290" s="1"/>
  <c r="AH1291" s="1"/>
  <c r="AU1291" s="1"/>
  <c r="H1289"/>
  <c r="U1289" s="1"/>
  <c r="AH1290" s="1"/>
  <c r="AU1290" s="1"/>
  <c r="H1288"/>
  <c r="U1288"/>
  <c r="AH1289" s="1"/>
  <c r="AU1289" s="1"/>
  <c r="H1287"/>
  <c r="U1287" s="1"/>
  <c r="AH1288" s="1"/>
  <c r="AU1288" s="1"/>
  <c r="H1286"/>
  <c r="U1286" s="1"/>
  <c r="AH1287" s="1"/>
  <c r="AU1287" s="1"/>
  <c r="H1285"/>
  <c r="U1285" s="1"/>
  <c r="AH1286" s="1"/>
  <c r="AU1286" s="1"/>
  <c r="H1284"/>
  <c r="U1284" s="1"/>
  <c r="AH1285" s="1"/>
  <c r="AU1285" s="1"/>
  <c r="H1283"/>
  <c r="U1283" s="1"/>
  <c r="AH1284" s="1"/>
  <c r="AU1284" s="1"/>
  <c r="H1282"/>
  <c r="U1282" s="1"/>
  <c r="AH1283" s="1"/>
  <c r="AU1283" s="1"/>
  <c r="H1281"/>
  <c r="U1281" s="1"/>
  <c r="AH1282" s="1"/>
  <c r="AU1282" s="1"/>
  <c r="H1280"/>
  <c r="U1280" s="1"/>
  <c r="AH1281" s="1"/>
  <c r="AU1281" s="1"/>
  <c r="H1279"/>
  <c r="U1279" s="1"/>
  <c r="AH1280" s="1"/>
  <c r="AU1280" s="1"/>
  <c r="H1278"/>
  <c r="U1278" s="1"/>
  <c r="AH1279" s="1"/>
  <c r="AU1279" s="1"/>
  <c r="H1277"/>
  <c r="U1277" s="1"/>
  <c r="AH1278" s="1"/>
  <c r="AU1278" s="1"/>
  <c r="H1276"/>
  <c r="U1276"/>
  <c r="AH1277" s="1"/>
  <c r="AU1277" s="1"/>
  <c r="H1275"/>
  <c r="U1275" s="1"/>
  <c r="AH1276" s="1"/>
  <c r="AU1276" s="1"/>
  <c r="H1274"/>
  <c r="U1274" s="1"/>
  <c r="AH1275" s="1"/>
  <c r="AU1275" s="1"/>
  <c r="H1273"/>
  <c r="U1273" s="1"/>
  <c r="AH1274" s="1"/>
  <c r="AU1274" s="1"/>
  <c r="H1272"/>
  <c r="U1272" s="1"/>
  <c r="AH1273" s="1"/>
  <c r="AU1273" s="1"/>
  <c r="H1271"/>
  <c r="U1271" s="1"/>
  <c r="AH1272" s="1"/>
  <c r="AU1272" s="1"/>
  <c r="H1270"/>
  <c r="U1270"/>
  <c r="AH1271" s="1"/>
  <c r="AU1271" s="1"/>
  <c r="H1269"/>
  <c r="U1269" s="1"/>
  <c r="AH1270" s="1"/>
  <c r="AU1270" s="1"/>
  <c r="H1268"/>
  <c r="U1268" s="1"/>
  <c r="AH1269" s="1"/>
  <c r="AU1269" s="1"/>
  <c r="H1267"/>
  <c r="U1267" s="1"/>
  <c r="AH1268" s="1"/>
  <c r="AU1268" s="1"/>
  <c r="H1266"/>
  <c r="U1266" s="1"/>
  <c r="AH1267" s="1"/>
  <c r="AU1267" s="1"/>
  <c r="H1265"/>
  <c r="U1265" s="1"/>
  <c r="AH1266" s="1"/>
  <c r="AU1266" s="1"/>
  <c r="H1264"/>
  <c r="U1264" s="1"/>
  <c r="AH1265" s="1"/>
  <c r="AU1265" s="1"/>
  <c r="H1263"/>
  <c r="U1263" s="1"/>
  <c r="AH1264" s="1"/>
  <c r="AU1264" s="1"/>
  <c r="H1262"/>
  <c r="U1262" s="1"/>
  <c r="AH1263" s="1"/>
  <c r="AU1263" s="1"/>
  <c r="H1261"/>
  <c r="U1261" s="1"/>
  <c r="AH1262" s="1"/>
  <c r="AU1262" s="1"/>
  <c r="H1260"/>
  <c r="U1260" s="1"/>
  <c r="AH1261" s="1"/>
  <c r="AU1261" s="1"/>
  <c r="H1259"/>
  <c r="U1259" s="1"/>
  <c r="AH1260" s="1"/>
  <c r="AU1260" s="1"/>
  <c r="H1258"/>
  <c r="U1258"/>
  <c r="AH1259" s="1"/>
  <c r="AU1259" s="1"/>
  <c r="H1257"/>
  <c r="U1257" s="1"/>
  <c r="AH1258" s="1"/>
  <c r="AU1258" s="1"/>
  <c r="H1256"/>
  <c r="U1256" s="1"/>
  <c r="AH1257" s="1"/>
  <c r="AU1257" s="1"/>
  <c r="H1255"/>
  <c r="U1255" s="1"/>
  <c r="AH1256" s="1"/>
  <c r="AU1256" s="1"/>
  <c r="H1254"/>
  <c r="U1254" s="1"/>
  <c r="AH1255" s="1"/>
  <c r="AU1255" s="1"/>
  <c r="H1253"/>
  <c r="U1253" s="1"/>
  <c r="AH1254" s="1"/>
  <c r="AU1254" s="1"/>
  <c r="H1252"/>
  <c r="U1252"/>
  <c r="AH1253" s="1"/>
  <c r="AU1253" s="1"/>
  <c r="H1251"/>
  <c r="U1251" s="1"/>
  <c r="AH1252" s="1"/>
  <c r="AU1252" s="1"/>
  <c r="H1250"/>
  <c r="U1250" s="1"/>
  <c r="AH1251" s="1"/>
  <c r="AU1251" s="1"/>
  <c r="H1249"/>
  <c r="U1249" s="1"/>
  <c r="AH1250" s="1"/>
  <c r="AU1250" s="1"/>
  <c r="H1248"/>
  <c r="U1248" s="1"/>
  <c r="AH1249" s="1"/>
  <c r="AU1249" s="1"/>
  <c r="H1247"/>
  <c r="U1247" s="1"/>
  <c r="AH1248" s="1"/>
  <c r="AU1248" s="1"/>
  <c r="H1246"/>
  <c r="U1246" s="1"/>
  <c r="AH1247" s="1"/>
  <c r="AU1247" s="1"/>
  <c r="H1245"/>
  <c r="U1245" s="1"/>
  <c r="AH1246" s="1"/>
  <c r="AU1246" s="1"/>
  <c r="H1244"/>
  <c r="U1244" s="1"/>
  <c r="AH1244" s="1"/>
  <c r="AU1244" s="1"/>
  <c r="H1243"/>
  <c r="U1243" s="1"/>
  <c r="AH1243" s="1"/>
  <c r="AU1243" s="1"/>
  <c r="T1235"/>
  <c r="T1233"/>
  <c r="W1219"/>
  <c r="V1219"/>
  <c r="U1219"/>
  <c r="T1219"/>
  <c r="S1219"/>
  <c r="R1219"/>
  <c r="Q1219"/>
  <c r="M1219"/>
  <c r="L1219"/>
  <c r="K1219"/>
  <c r="J1219"/>
  <c r="I1219"/>
  <c r="H1219"/>
  <c r="G1219"/>
  <c r="W1218"/>
  <c r="V1218"/>
  <c r="U1218"/>
  <c r="T1218"/>
  <c r="S1218"/>
  <c r="R1218"/>
  <c r="Q1218"/>
  <c r="M1218"/>
  <c r="L1218"/>
  <c r="K1218"/>
  <c r="J1218"/>
  <c r="I1218"/>
  <c r="H1218"/>
  <c r="G1218"/>
  <c r="W1217"/>
  <c r="V1217"/>
  <c r="U1217"/>
  <c r="T1217"/>
  <c r="S1217"/>
  <c r="R1217"/>
  <c r="Q1217"/>
  <c r="M1217"/>
  <c r="L1217"/>
  <c r="K1217"/>
  <c r="J1217"/>
  <c r="I1217"/>
  <c r="H1217"/>
  <c r="G1217"/>
  <c r="W1216"/>
  <c r="V1216"/>
  <c r="U1216"/>
  <c r="T1216"/>
  <c r="S1216"/>
  <c r="R1216"/>
  <c r="Q1216"/>
  <c r="M1216"/>
  <c r="L1216"/>
  <c r="K1216"/>
  <c r="J1216"/>
  <c r="I1216"/>
  <c r="H1216"/>
  <c r="G1216"/>
  <c r="W1215"/>
  <c r="V1215"/>
  <c r="U1215"/>
  <c r="T1215"/>
  <c r="S1215"/>
  <c r="R1215"/>
  <c r="Q1215"/>
  <c r="M1215"/>
  <c r="L1215"/>
  <c r="K1215"/>
  <c r="J1215"/>
  <c r="I1215"/>
  <c r="H1215"/>
  <c r="G1215"/>
  <c r="W1214"/>
  <c r="V1214"/>
  <c r="U1214"/>
  <c r="T1214"/>
  <c r="S1214"/>
  <c r="R1214"/>
  <c r="Q1214"/>
  <c r="M1214"/>
  <c r="L1214"/>
  <c r="K1214"/>
  <c r="J1214"/>
  <c r="I1214"/>
  <c r="H1214"/>
  <c r="G1214"/>
  <c r="W1213"/>
  <c r="V1213"/>
  <c r="U1213"/>
  <c r="T1213"/>
  <c r="S1213"/>
  <c r="R1213"/>
  <c r="Q1213"/>
  <c r="M1213"/>
  <c r="L1213"/>
  <c r="K1213"/>
  <c r="J1213"/>
  <c r="I1213"/>
  <c r="H1213"/>
  <c r="G1213"/>
  <c r="W1212"/>
  <c r="V1212"/>
  <c r="U1212"/>
  <c r="T1212"/>
  <c r="S1212"/>
  <c r="R1212"/>
  <c r="Q1212"/>
  <c r="M1212"/>
  <c r="L1212"/>
  <c r="K1212"/>
  <c r="J1212"/>
  <c r="I1212"/>
  <c r="H1212"/>
  <c r="G1212"/>
  <c r="W1211"/>
  <c r="V1211"/>
  <c r="U1211"/>
  <c r="T1211"/>
  <c r="S1211"/>
  <c r="R1211"/>
  <c r="Q1211"/>
  <c r="M1211"/>
  <c r="L1211"/>
  <c r="K1211"/>
  <c r="J1211"/>
  <c r="I1211"/>
  <c r="H1211"/>
  <c r="G1211"/>
  <c r="W1210"/>
  <c r="V1210"/>
  <c r="U1210"/>
  <c r="T1210"/>
  <c r="S1210"/>
  <c r="R1210"/>
  <c r="Q1210"/>
  <c r="M1210"/>
  <c r="L1210"/>
  <c r="K1210"/>
  <c r="J1210"/>
  <c r="I1210"/>
  <c r="H1210"/>
  <c r="G1210"/>
  <c r="W1209"/>
  <c r="V1209"/>
  <c r="U1209"/>
  <c r="T1209"/>
  <c r="S1209"/>
  <c r="R1209"/>
  <c r="Q1209"/>
  <c r="M1209"/>
  <c r="L1209"/>
  <c r="K1209"/>
  <c r="J1209"/>
  <c r="I1209"/>
  <c r="H1209"/>
  <c r="G1209"/>
  <c r="W1208"/>
  <c r="V1208"/>
  <c r="U1208"/>
  <c r="T1208"/>
  <c r="S1208"/>
  <c r="R1208"/>
  <c r="Q1208"/>
  <c r="M1208"/>
  <c r="L1208"/>
  <c r="K1208"/>
  <c r="J1208"/>
  <c r="I1208"/>
  <c r="H1208"/>
  <c r="G1208"/>
  <c r="W1207"/>
  <c r="V1207"/>
  <c r="U1207"/>
  <c r="T1207"/>
  <c r="S1207"/>
  <c r="R1207"/>
  <c r="Q1207"/>
  <c r="M1207"/>
  <c r="L1207"/>
  <c r="K1207"/>
  <c r="J1207"/>
  <c r="I1207"/>
  <c r="H1207"/>
  <c r="G1207"/>
  <c r="W1206"/>
  <c r="V1206"/>
  <c r="U1206"/>
  <c r="T1206"/>
  <c r="S1206"/>
  <c r="R1206"/>
  <c r="Q1206"/>
  <c r="M1206"/>
  <c r="L1206"/>
  <c r="K1206"/>
  <c r="J1206"/>
  <c r="I1206"/>
  <c r="H1206"/>
  <c r="G1206"/>
  <c r="W1205"/>
  <c r="V1205"/>
  <c r="U1205"/>
  <c r="T1205"/>
  <c r="S1205"/>
  <c r="R1205"/>
  <c r="Q1205"/>
  <c r="M1205"/>
  <c r="L1205"/>
  <c r="K1205"/>
  <c r="J1205"/>
  <c r="I1205"/>
  <c r="H1205"/>
  <c r="G1205"/>
  <c r="W1204"/>
  <c r="V1204"/>
  <c r="U1204"/>
  <c r="T1204"/>
  <c r="S1204"/>
  <c r="R1204"/>
  <c r="Q1204"/>
  <c r="M1204"/>
  <c r="L1204"/>
  <c r="K1204"/>
  <c r="J1204"/>
  <c r="I1204"/>
  <c r="H1204"/>
  <c r="G1204"/>
  <c r="W1203"/>
  <c r="V1203"/>
  <c r="U1203"/>
  <c r="T1203"/>
  <c r="S1203"/>
  <c r="R1203"/>
  <c r="Q1203"/>
  <c r="M1203"/>
  <c r="L1203"/>
  <c r="K1203"/>
  <c r="J1203"/>
  <c r="I1203"/>
  <c r="H1203"/>
  <c r="G1203"/>
  <c r="W1202"/>
  <c r="V1202"/>
  <c r="U1202"/>
  <c r="T1202"/>
  <c r="S1202"/>
  <c r="R1202"/>
  <c r="Q1202"/>
  <c r="M1202"/>
  <c r="L1202"/>
  <c r="K1202"/>
  <c r="J1202"/>
  <c r="I1202"/>
  <c r="H1202"/>
  <c r="G1202"/>
  <c r="W1201"/>
  <c r="V1201"/>
  <c r="U1201"/>
  <c r="T1201"/>
  <c r="S1201"/>
  <c r="R1201"/>
  <c r="Q1201"/>
  <c r="M1201"/>
  <c r="L1201"/>
  <c r="K1201"/>
  <c r="J1201"/>
  <c r="I1201"/>
  <c r="H1201"/>
  <c r="G1201"/>
  <c r="W1200"/>
  <c r="V1200"/>
  <c r="U1200"/>
  <c r="T1200"/>
  <c r="S1200"/>
  <c r="R1200"/>
  <c r="Q1200"/>
  <c r="M1200"/>
  <c r="L1200"/>
  <c r="K1200"/>
  <c r="J1200"/>
  <c r="I1200"/>
  <c r="H1200"/>
  <c r="G1200"/>
  <c r="W1199"/>
  <c r="V1199"/>
  <c r="U1199"/>
  <c r="T1199"/>
  <c r="S1199"/>
  <c r="R1199"/>
  <c r="Q1199"/>
  <c r="M1199"/>
  <c r="L1199"/>
  <c r="K1199"/>
  <c r="J1199"/>
  <c r="I1199"/>
  <c r="H1199"/>
  <c r="G1199"/>
  <c r="W1198"/>
  <c r="V1198"/>
  <c r="U1198"/>
  <c r="T1198"/>
  <c r="S1198"/>
  <c r="R1198"/>
  <c r="Q1198"/>
  <c r="M1198"/>
  <c r="L1198"/>
  <c r="K1198"/>
  <c r="J1198"/>
  <c r="I1198"/>
  <c r="H1198"/>
  <c r="G1198"/>
  <c r="W1197"/>
  <c r="V1197"/>
  <c r="U1197"/>
  <c r="T1197"/>
  <c r="S1197"/>
  <c r="R1197"/>
  <c r="Q1197"/>
  <c r="M1197"/>
  <c r="L1197"/>
  <c r="K1197"/>
  <c r="J1197"/>
  <c r="I1197"/>
  <c r="H1197"/>
  <c r="G1197"/>
  <c r="W1196"/>
  <c r="V1196"/>
  <c r="U1196"/>
  <c r="T1196"/>
  <c r="S1196"/>
  <c r="R1196"/>
  <c r="Q1196"/>
  <c r="M1196"/>
  <c r="L1196"/>
  <c r="K1196"/>
  <c r="J1196"/>
  <c r="I1196"/>
  <c r="H1196"/>
  <c r="G1196"/>
  <c r="W1195"/>
  <c r="V1195"/>
  <c r="U1195"/>
  <c r="T1195"/>
  <c r="S1195"/>
  <c r="R1195"/>
  <c r="Q1195"/>
  <c r="M1195"/>
  <c r="L1195"/>
  <c r="K1195"/>
  <c r="J1195"/>
  <c r="I1195"/>
  <c r="H1195"/>
  <c r="G1195"/>
  <c r="W1194"/>
  <c r="V1194"/>
  <c r="U1194"/>
  <c r="T1194"/>
  <c r="S1194"/>
  <c r="R1194"/>
  <c r="Q1194"/>
  <c r="M1194"/>
  <c r="L1194"/>
  <c r="K1194"/>
  <c r="J1194"/>
  <c r="I1194"/>
  <c r="H1194"/>
  <c r="G1194"/>
  <c r="W1193"/>
  <c r="V1193"/>
  <c r="U1193"/>
  <c r="T1193"/>
  <c r="S1193"/>
  <c r="R1193"/>
  <c r="Q1193"/>
  <c r="M1193"/>
  <c r="L1193"/>
  <c r="K1193"/>
  <c r="J1193"/>
  <c r="I1193"/>
  <c r="H1193"/>
  <c r="G1193"/>
  <c r="W1192"/>
  <c r="V1192"/>
  <c r="U1192"/>
  <c r="T1192"/>
  <c r="S1192"/>
  <c r="R1192"/>
  <c r="Q1192"/>
  <c r="M1192"/>
  <c r="L1192"/>
  <c r="K1192"/>
  <c r="G1192"/>
  <c r="DB249"/>
  <c r="DH249" s="1"/>
  <c r="DI249" s="1"/>
  <c r="CN249"/>
  <c r="CT249" s="1"/>
  <c r="CU249" s="1"/>
  <c r="CW186"/>
  <c r="CX186"/>
  <c r="CO186"/>
  <c r="CP186" s="1"/>
  <c r="I164"/>
  <c r="I161"/>
  <c r="R159"/>
  <c r="R158"/>
  <c r="R157"/>
  <c r="R156"/>
  <c r="R155"/>
  <c r="I155"/>
  <c r="R154"/>
  <c r="I154"/>
  <c r="R153"/>
  <c r="I153"/>
  <c r="R152"/>
  <c r="I152"/>
  <c r="F152" s="1"/>
  <c r="X140"/>
  <c r="X142" s="1"/>
  <c r="G140" s="1"/>
  <c r="X139"/>
  <c r="HV66"/>
  <c r="HU66"/>
  <c r="HT66"/>
  <c r="HS66"/>
  <c r="HR66"/>
  <c r="HQ66"/>
  <c r="HP66"/>
  <c r="HO66"/>
  <c r="N66"/>
  <c r="L66"/>
  <c r="K66"/>
  <c r="G66"/>
  <c r="F66"/>
  <c r="C66"/>
  <c r="HV65"/>
  <c r="HU65"/>
  <c r="HT65"/>
  <c r="HS65"/>
  <c r="HR65"/>
  <c r="HQ65"/>
  <c r="HP65"/>
  <c r="HO65"/>
  <c r="N65"/>
  <c r="L65"/>
  <c r="K65"/>
  <c r="G65"/>
  <c r="F65"/>
  <c r="C65"/>
  <c r="HV64"/>
  <c r="HU64"/>
  <c r="HT64"/>
  <c r="HS64"/>
  <c r="HR64"/>
  <c r="HQ64"/>
  <c r="HP64"/>
  <c r="HO64"/>
  <c r="N64"/>
  <c r="L64"/>
  <c r="K64"/>
  <c r="G64"/>
  <c r="F64"/>
  <c r="C64"/>
  <c r="HV63"/>
  <c r="HU63"/>
  <c r="HT63"/>
  <c r="HS63"/>
  <c r="HR63"/>
  <c r="HQ63"/>
  <c r="HP63"/>
  <c r="HO63"/>
  <c r="N63"/>
  <c r="L63"/>
  <c r="K63"/>
  <c r="G63"/>
  <c r="F63"/>
  <c r="C63"/>
  <c r="HV62"/>
  <c r="HU62"/>
  <c r="HT62"/>
  <c r="HS62"/>
  <c r="HR62"/>
  <c r="HQ62"/>
  <c r="HP62"/>
  <c r="HO62"/>
  <c r="N62"/>
  <c r="L62"/>
  <c r="K62"/>
  <c r="G62"/>
  <c r="F62"/>
  <c r="C62"/>
  <c r="HV61"/>
  <c r="HU61"/>
  <c r="HT61"/>
  <c r="HS61"/>
  <c r="HR61"/>
  <c r="HQ61"/>
  <c r="HP61"/>
  <c r="HO61"/>
  <c r="N61"/>
  <c r="L61"/>
  <c r="K61"/>
  <c r="G61"/>
  <c r="F61"/>
  <c r="C61"/>
  <c r="HV60"/>
  <c r="HU60"/>
  <c r="HT60"/>
  <c r="HS60"/>
  <c r="HR60"/>
  <c r="HQ60"/>
  <c r="HP60"/>
  <c r="HO60"/>
  <c r="N60"/>
  <c r="L60"/>
  <c r="K60"/>
  <c r="G60"/>
  <c r="F60"/>
  <c r="C60"/>
  <c r="HV59"/>
  <c r="HU59"/>
  <c r="HT59"/>
  <c r="HS59"/>
  <c r="HR59"/>
  <c r="HQ59"/>
  <c r="HP59"/>
  <c r="HO59"/>
  <c r="N59"/>
  <c r="L59"/>
  <c r="K59"/>
  <c r="G59"/>
  <c r="F59"/>
  <c r="C59"/>
  <c r="HV58"/>
  <c r="HU58"/>
  <c r="HT58"/>
  <c r="HS58"/>
  <c r="HR58"/>
  <c r="HQ58"/>
  <c r="HP58"/>
  <c r="HO58"/>
  <c r="N58"/>
  <c r="L58"/>
  <c r="K58"/>
  <c r="G58"/>
  <c r="F58"/>
  <c r="C58"/>
  <c r="HV57"/>
  <c r="HU57"/>
  <c r="HT57"/>
  <c r="HS57"/>
  <c r="HR57"/>
  <c r="HQ57"/>
  <c r="HP57"/>
  <c r="HO57"/>
  <c r="N57"/>
  <c r="L57"/>
  <c r="K57"/>
  <c r="G57"/>
  <c r="F57"/>
  <c r="C57"/>
  <c r="HV56"/>
  <c r="HU56"/>
  <c r="HT56"/>
  <c r="HS56"/>
  <c r="HR56"/>
  <c r="HQ56"/>
  <c r="HP56"/>
  <c r="HO56"/>
  <c r="N56"/>
  <c r="L56"/>
  <c r="K56"/>
  <c r="G56"/>
  <c r="F56"/>
  <c r="C56"/>
  <c r="HV55"/>
  <c r="HU55"/>
  <c r="HT55"/>
  <c r="HS55"/>
  <c r="HR55"/>
  <c r="HQ55"/>
  <c r="HP55"/>
  <c r="HO55"/>
  <c r="N55"/>
  <c r="L55"/>
  <c r="K55"/>
  <c r="G55"/>
  <c r="F55"/>
  <c r="C55"/>
  <c r="HV54"/>
  <c r="HU54"/>
  <c r="HT54"/>
  <c r="HS54"/>
  <c r="HR54"/>
  <c r="HQ54"/>
  <c r="HP54"/>
  <c r="HO54"/>
  <c r="N54"/>
  <c r="L54"/>
  <c r="K54"/>
  <c r="G54"/>
  <c r="F54"/>
  <c r="C54"/>
  <c r="HV53"/>
  <c r="HU53"/>
  <c r="HT53"/>
  <c r="HS53"/>
  <c r="HR53"/>
  <c r="HQ53"/>
  <c r="HP53"/>
  <c r="HO53"/>
  <c r="N53"/>
  <c r="L53"/>
  <c r="K53"/>
  <c r="G53"/>
  <c r="F53"/>
  <c r="C53"/>
  <c r="HV52"/>
  <c r="HU52"/>
  <c r="HT52"/>
  <c r="HS52"/>
  <c r="HR52"/>
  <c r="HQ52"/>
  <c r="HP52"/>
  <c r="HO52"/>
  <c r="N52"/>
  <c r="L52"/>
  <c r="K52"/>
  <c r="G52"/>
  <c r="F52"/>
  <c r="C52"/>
  <c r="HV51"/>
  <c r="HU51"/>
  <c r="HT51"/>
  <c r="HS51"/>
  <c r="HR51"/>
  <c r="HQ51"/>
  <c r="HP51"/>
  <c r="HO51"/>
  <c r="N51"/>
  <c r="L51"/>
  <c r="K51"/>
  <c r="G51"/>
  <c r="F51"/>
  <c r="C51"/>
  <c r="HV50"/>
  <c r="HU50"/>
  <c r="HT50"/>
  <c r="HS50"/>
  <c r="HR50"/>
  <c r="HQ50"/>
  <c r="HP50"/>
  <c r="HO50"/>
  <c r="N50"/>
  <c r="L50"/>
  <c r="K50"/>
  <c r="G50"/>
  <c r="F50"/>
  <c r="C50"/>
  <c r="HV49"/>
  <c r="HU49"/>
  <c r="HT49"/>
  <c r="HS49"/>
  <c r="HR49"/>
  <c r="HQ49"/>
  <c r="HP49"/>
  <c r="HO49"/>
  <c r="N49"/>
  <c r="L49"/>
  <c r="K49"/>
  <c r="G49"/>
  <c r="F49"/>
  <c r="C49"/>
  <c r="HV48"/>
  <c r="HU48"/>
  <c r="HT48"/>
  <c r="HS48"/>
  <c r="HR48"/>
  <c r="HQ48"/>
  <c r="HP48"/>
  <c r="HO48"/>
  <c r="N48"/>
  <c r="L48"/>
  <c r="K48"/>
  <c r="G48"/>
  <c r="F48"/>
  <c r="C48"/>
  <c r="HV47"/>
  <c r="HU47"/>
  <c r="HT47"/>
  <c r="HS47"/>
  <c r="HR47"/>
  <c r="HQ47"/>
  <c r="HP47"/>
  <c r="HO47"/>
  <c r="N47"/>
  <c r="L47"/>
  <c r="K47"/>
  <c r="G47"/>
  <c r="F47"/>
  <c r="C47"/>
  <c r="HV46"/>
  <c r="HU46"/>
  <c r="HT46"/>
  <c r="HS46"/>
  <c r="HR46"/>
  <c r="HQ46"/>
  <c r="HP46"/>
  <c r="HO46"/>
  <c r="N46"/>
  <c r="L46"/>
  <c r="K46"/>
  <c r="G46"/>
  <c r="F46"/>
  <c r="C46"/>
  <c r="HV45"/>
  <c r="HU45"/>
  <c r="HT45"/>
  <c r="HS45"/>
  <c r="HR45"/>
  <c r="HQ45"/>
  <c r="HP45"/>
  <c r="HO45"/>
  <c r="N45"/>
  <c r="L45"/>
  <c r="K45"/>
  <c r="G45"/>
  <c r="F45"/>
  <c r="C45"/>
  <c r="HV44"/>
  <c r="HU44"/>
  <c r="HT44"/>
  <c r="HS44"/>
  <c r="HR44"/>
  <c r="HQ44"/>
  <c r="HP44"/>
  <c r="HO44"/>
  <c r="N44"/>
  <c r="L44"/>
  <c r="K44"/>
  <c r="G44"/>
  <c r="F44"/>
  <c r="C44"/>
  <c r="HV43"/>
  <c r="HU43"/>
  <c r="HT43"/>
  <c r="HS43"/>
  <c r="HR43"/>
  <c r="HQ43"/>
  <c r="HP43"/>
  <c r="HO43"/>
  <c r="N43"/>
  <c r="L43"/>
  <c r="K43"/>
  <c r="G43"/>
  <c r="F43"/>
  <c r="C43"/>
  <c r="HV42"/>
  <c r="HU42"/>
  <c r="HT42"/>
  <c r="HS42"/>
  <c r="HR42"/>
  <c r="HQ42"/>
  <c r="HP42"/>
  <c r="HO42"/>
  <c r="N42"/>
  <c r="L42"/>
  <c r="K42"/>
  <c r="G42"/>
  <c r="F42"/>
  <c r="C42"/>
  <c r="HV41"/>
  <c r="HU41"/>
  <c r="HT41"/>
  <c r="HS41"/>
  <c r="HR41"/>
  <c r="HQ41"/>
  <c r="HP41"/>
  <c r="HO41"/>
  <c r="N41"/>
  <c r="L41"/>
  <c r="K41"/>
  <c r="G41"/>
  <c r="F41"/>
  <c r="C41"/>
  <c r="HV40"/>
  <c r="HU40"/>
  <c r="HT40"/>
  <c r="HS40"/>
  <c r="HR40"/>
  <c r="HQ40"/>
  <c r="HP40"/>
  <c r="HO40"/>
  <c r="N40"/>
  <c r="L40"/>
  <c r="K40"/>
  <c r="G40"/>
  <c r="F40"/>
  <c r="C40"/>
  <c r="HZ39"/>
  <c r="HY39"/>
  <c r="HX39"/>
  <c r="HW39"/>
  <c r="HV39"/>
  <c r="HU39"/>
  <c r="HT39"/>
  <c r="HS39"/>
  <c r="HR39"/>
  <c r="HQ39"/>
  <c r="HP39"/>
  <c r="HO39"/>
  <c r="N39"/>
  <c r="L39"/>
  <c r="K39"/>
  <c r="G39"/>
  <c r="F39"/>
  <c r="C39"/>
  <c r="HV35"/>
  <c r="HU35"/>
  <c r="HT35"/>
  <c r="HS35"/>
  <c r="HR35"/>
  <c r="HQ35"/>
  <c r="HP35"/>
  <c r="HO35"/>
  <c r="N35"/>
  <c r="L35"/>
  <c r="K35"/>
  <c r="G35"/>
  <c r="F35"/>
  <c r="HV34"/>
  <c r="HU34"/>
  <c r="HT34"/>
  <c r="HS34"/>
  <c r="HR34"/>
  <c r="HQ34"/>
  <c r="HP34"/>
  <c r="HO34"/>
  <c r="N34"/>
  <c r="L34"/>
  <c r="K34"/>
  <c r="G34"/>
  <c r="F34"/>
  <c r="HV33"/>
  <c r="HU33"/>
  <c r="HT33"/>
  <c r="HS33"/>
  <c r="HR33"/>
  <c r="HQ33"/>
  <c r="HP33"/>
  <c r="HO33"/>
  <c r="N33"/>
  <c r="L33"/>
  <c r="K33"/>
  <c r="G33"/>
  <c r="F33"/>
  <c r="HV32"/>
  <c r="HU32"/>
  <c r="HT32"/>
  <c r="HS32"/>
  <c r="HR32"/>
  <c r="HQ32"/>
  <c r="HP32"/>
  <c r="HO32"/>
  <c r="N32"/>
  <c r="L32"/>
  <c r="K32"/>
  <c r="G32"/>
  <c r="F32"/>
  <c r="HV31"/>
  <c r="HU31"/>
  <c r="HT31"/>
  <c r="HS31"/>
  <c r="HR31"/>
  <c r="HQ31"/>
  <c r="HP31"/>
  <c r="HO31"/>
  <c r="N31"/>
  <c r="L31"/>
  <c r="K31"/>
  <c r="G31"/>
  <c r="F31"/>
  <c r="HV30"/>
  <c r="HU30"/>
  <c r="HT30"/>
  <c r="HS30"/>
  <c r="HR30"/>
  <c r="HQ30"/>
  <c r="HP30"/>
  <c r="HO30"/>
  <c r="AJ30"/>
  <c r="AB30"/>
  <c r="N30"/>
  <c r="L30"/>
  <c r="K30"/>
  <c r="G30"/>
  <c r="F30"/>
  <c r="HV29"/>
  <c r="HU29"/>
  <c r="HT29"/>
  <c r="HS29"/>
  <c r="HR29"/>
  <c r="HQ29"/>
  <c r="HP29"/>
  <c r="HO29"/>
  <c r="N29"/>
  <c r="L29"/>
  <c r="K29"/>
  <c r="G29"/>
  <c r="F29"/>
  <c r="HV28"/>
  <c r="HU28"/>
  <c r="HT28"/>
  <c r="HS28"/>
  <c r="HR28"/>
  <c r="HQ28"/>
  <c r="HP28"/>
  <c r="HO28"/>
  <c r="N28"/>
  <c r="L28"/>
  <c r="K28"/>
  <c r="G28"/>
  <c r="F28"/>
  <c r="HV27"/>
  <c r="HU27"/>
  <c r="HT27"/>
  <c r="HS27"/>
  <c r="HR27"/>
  <c r="HQ27"/>
  <c r="HP27"/>
  <c r="HO27"/>
  <c r="N27"/>
  <c r="L27"/>
  <c r="K27"/>
  <c r="G27"/>
  <c r="F27"/>
  <c r="HV26"/>
  <c r="HU26"/>
  <c r="HT26"/>
  <c r="HS26"/>
  <c r="HR26"/>
  <c r="HQ26"/>
  <c r="HP26"/>
  <c r="HO26"/>
  <c r="N26"/>
  <c r="L26"/>
  <c r="K26"/>
  <c r="G26"/>
  <c r="F26"/>
  <c r="HV25"/>
  <c r="HU25"/>
  <c r="HT25"/>
  <c r="HS25"/>
  <c r="HR25"/>
  <c r="HQ25"/>
  <c r="HP25"/>
  <c r="HO25"/>
  <c r="N25"/>
  <c r="L25"/>
  <c r="K25"/>
  <c r="G25"/>
  <c r="F25"/>
  <c r="HV24"/>
  <c r="HU24"/>
  <c r="HT24"/>
  <c r="HS24"/>
  <c r="HR24"/>
  <c r="HQ24"/>
  <c r="HP24"/>
  <c r="HO24"/>
  <c r="N24"/>
  <c r="L24"/>
  <c r="K24"/>
  <c r="G24"/>
  <c r="F24"/>
  <c r="HV23"/>
  <c r="HU23"/>
  <c r="HT23"/>
  <c r="HS23"/>
  <c r="HR23"/>
  <c r="HQ23"/>
  <c r="HP23"/>
  <c r="HO23"/>
  <c r="N23"/>
  <c r="L23"/>
  <c r="K23"/>
  <c r="G23"/>
  <c r="F23"/>
  <c r="HV22"/>
  <c r="HU22"/>
  <c r="HT22"/>
  <c r="HS22"/>
  <c r="HR22"/>
  <c r="HQ22"/>
  <c r="HP22"/>
  <c r="HO22"/>
  <c r="N22"/>
  <c r="L22"/>
  <c r="K22"/>
  <c r="G22"/>
  <c r="F22"/>
  <c r="HV21"/>
  <c r="HU21"/>
  <c r="HT21"/>
  <c r="HS21"/>
  <c r="HR21"/>
  <c r="HQ21"/>
  <c r="HP21"/>
  <c r="HO21"/>
  <c r="N21"/>
  <c r="L21"/>
  <c r="K21"/>
  <c r="G21"/>
  <c r="F21"/>
  <c r="HV20"/>
  <c r="HU20"/>
  <c r="HT20"/>
  <c r="HS20"/>
  <c r="HR20"/>
  <c r="HQ20"/>
  <c r="HP20"/>
  <c r="HO20"/>
  <c r="N20"/>
  <c r="L20"/>
  <c r="K20"/>
  <c r="G20"/>
  <c r="F20"/>
  <c r="HV19"/>
  <c r="HU19"/>
  <c r="HT19"/>
  <c r="HS19"/>
  <c r="HR19"/>
  <c r="HQ19"/>
  <c r="HP19"/>
  <c r="HO19"/>
  <c r="N19"/>
  <c r="L19"/>
  <c r="K19"/>
  <c r="G19"/>
  <c r="F19"/>
  <c r="HV18"/>
  <c r="HU18"/>
  <c r="HT18"/>
  <c r="HS18"/>
  <c r="HR18"/>
  <c r="HQ18"/>
  <c r="HP18"/>
  <c r="HO18"/>
  <c r="AL18"/>
  <c r="AF18"/>
  <c r="AD18"/>
  <c r="AB18"/>
  <c r="N18"/>
  <c r="L18"/>
  <c r="K18"/>
  <c r="G18"/>
  <c r="F18"/>
  <c r="HV17"/>
  <c r="HU17"/>
  <c r="HT17"/>
  <c r="HS17"/>
  <c r="HR17"/>
  <c r="HQ17"/>
  <c r="HP17"/>
  <c r="HO17"/>
  <c r="N17"/>
  <c r="L17"/>
  <c r="K17"/>
  <c r="G17"/>
  <c r="F17"/>
  <c r="HV16"/>
  <c r="HU16"/>
  <c r="HT16"/>
  <c r="HS16"/>
  <c r="HR16"/>
  <c r="HQ16"/>
  <c r="HP16"/>
  <c r="HO16"/>
  <c r="AL16"/>
  <c r="AF16"/>
  <c r="AD16"/>
  <c r="AB16"/>
  <c r="N16"/>
  <c r="L16"/>
  <c r="K16"/>
  <c r="G16"/>
  <c r="F16"/>
  <c r="HV15"/>
  <c r="HU15"/>
  <c r="HT15"/>
  <c r="HS15"/>
  <c r="HR15"/>
  <c r="HQ15"/>
  <c r="HP15"/>
  <c r="HO15"/>
  <c r="N15"/>
  <c r="L15"/>
  <c r="K15"/>
  <c r="G15"/>
  <c r="F15"/>
  <c r="HV14"/>
  <c r="HU14"/>
  <c r="HT14"/>
  <c r="HS14"/>
  <c r="HR14"/>
  <c r="HQ14"/>
  <c r="HP14"/>
  <c r="HO14"/>
  <c r="N14"/>
  <c r="L14"/>
  <c r="K14"/>
  <c r="G14"/>
  <c r="F14"/>
  <c r="HV13"/>
  <c r="HU13"/>
  <c r="HT13"/>
  <c r="HS13"/>
  <c r="HR13"/>
  <c r="HQ13"/>
  <c r="HP13"/>
  <c r="HO13"/>
  <c r="N13"/>
  <c r="L13"/>
  <c r="K13"/>
  <c r="G13"/>
  <c r="F13"/>
  <c r="HV12"/>
  <c r="HU12"/>
  <c r="HT12"/>
  <c r="HS12"/>
  <c r="HR12"/>
  <c r="HQ12"/>
  <c r="HP12"/>
  <c r="HO12"/>
  <c r="N12"/>
  <c r="L12"/>
  <c r="K12"/>
  <c r="G12"/>
  <c r="F12"/>
  <c r="HV11"/>
  <c r="HU11"/>
  <c r="HT11"/>
  <c r="HS11"/>
  <c r="HR11"/>
  <c r="HQ11"/>
  <c r="HP11"/>
  <c r="HO11"/>
  <c r="N11"/>
  <c r="L11"/>
  <c r="K11"/>
  <c r="G11"/>
  <c r="F11"/>
  <c r="HV10"/>
  <c r="HU10"/>
  <c r="HT10"/>
  <c r="HS10"/>
  <c r="HR10"/>
  <c r="HQ10"/>
  <c r="HP10"/>
  <c r="HO10"/>
  <c r="N10"/>
  <c r="L10"/>
  <c r="K10"/>
  <c r="G10"/>
  <c r="F10"/>
  <c r="HV9"/>
  <c r="HU9"/>
  <c r="HT9"/>
  <c r="HS9"/>
  <c r="HR9"/>
  <c r="HQ9"/>
  <c r="HP9"/>
  <c r="HO9"/>
  <c r="N9"/>
  <c r="L9"/>
  <c r="K9"/>
  <c r="G9"/>
  <c r="F9"/>
  <c r="HZ8"/>
  <c r="HY8"/>
  <c r="HX8"/>
  <c r="HW8"/>
  <c r="HV8"/>
  <c r="HU8"/>
  <c r="HT8"/>
  <c r="HS8"/>
  <c r="HR8"/>
  <c r="HQ8"/>
  <c r="HP8"/>
  <c r="HO8"/>
  <c r="N8"/>
  <c r="J1192"/>
  <c r="L8"/>
  <c r="I1192"/>
  <c r="K8"/>
  <c r="H1192"/>
  <c r="G8"/>
  <c r="F8"/>
  <c r="R1373" i="42"/>
  <c r="R1374"/>
  <c r="R1375"/>
  <c r="R1376"/>
  <c r="R1377"/>
  <c r="R1378"/>
  <c r="R1379"/>
  <c r="R1380"/>
  <c r="R1381"/>
  <c r="R1382"/>
  <c r="R1383"/>
  <c r="R1384"/>
  <c r="R1385"/>
  <c r="R1386"/>
  <c r="R1387"/>
  <c r="R1388"/>
  <c r="R1389"/>
  <c r="R1390"/>
  <c r="R1391"/>
  <c r="R1392"/>
  <c r="R1393"/>
  <c r="R1394"/>
  <c r="R1395"/>
  <c r="R1396"/>
  <c r="R1397"/>
  <c r="R1398"/>
  <c r="R1399"/>
  <c r="R1372"/>
  <c r="E1399"/>
  <c r="E1398"/>
  <c r="E1397"/>
  <c r="E1396"/>
  <c r="E1395"/>
  <c r="E1394"/>
  <c r="E1393"/>
  <c r="E1392"/>
  <c r="E1391"/>
  <c r="E1390"/>
  <c r="E1389"/>
  <c r="E1388"/>
  <c r="E1387"/>
  <c r="E1386"/>
  <c r="E1385"/>
  <c r="E1384"/>
  <c r="E1383"/>
  <c r="E1382"/>
  <c r="E1381"/>
  <c r="E1380"/>
  <c r="E1379"/>
  <c r="E1378"/>
  <c r="E1377"/>
  <c r="E1376"/>
  <c r="E1375"/>
  <c r="E1374"/>
  <c r="E1373"/>
  <c r="E1372"/>
  <c r="E1401" s="1"/>
  <c r="HZ39"/>
  <c r="HY39"/>
  <c r="HX39"/>
  <c r="HW39"/>
  <c r="HV40"/>
  <c r="HV41"/>
  <c r="HV42"/>
  <c r="HV43"/>
  <c r="HV44"/>
  <c r="HV45"/>
  <c r="HV46"/>
  <c r="HV47"/>
  <c r="HV48"/>
  <c r="HV49"/>
  <c r="HV50"/>
  <c r="HV51"/>
  <c r="HV52"/>
  <c r="HV53"/>
  <c r="HV54"/>
  <c r="HV55"/>
  <c r="HV56"/>
  <c r="HV57"/>
  <c r="HV58"/>
  <c r="HV59"/>
  <c r="HV60"/>
  <c r="HV61"/>
  <c r="HV62"/>
  <c r="HV63"/>
  <c r="HV64"/>
  <c r="HV65"/>
  <c r="HV66"/>
  <c r="HV39"/>
  <c r="HU40"/>
  <c r="HU41"/>
  <c r="HU42"/>
  <c r="HU43"/>
  <c r="HU44"/>
  <c r="HU45"/>
  <c r="HU46"/>
  <c r="HU47"/>
  <c r="HU48"/>
  <c r="HU49"/>
  <c r="HU50"/>
  <c r="HU51"/>
  <c r="HU52"/>
  <c r="HU53"/>
  <c r="HU54"/>
  <c r="HU55"/>
  <c r="HU56"/>
  <c r="HU57"/>
  <c r="HU58"/>
  <c r="HU59"/>
  <c r="HU60"/>
  <c r="HU61"/>
  <c r="HU62"/>
  <c r="HU63"/>
  <c r="HU64"/>
  <c r="HU65"/>
  <c r="HU66"/>
  <c r="HU39"/>
  <c r="HT40"/>
  <c r="HT41"/>
  <c r="HT42"/>
  <c r="HT43"/>
  <c r="HT44"/>
  <c r="HT45"/>
  <c r="HT46"/>
  <c r="HT47"/>
  <c r="HT48"/>
  <c r="HT49"/>
  <c r="HT50"/>
  <c r="HT51"/>
  <c r="HT52"/>
  <c r="HT53"/>
  <c r="HT54"/>
  <c r="HT55"/>
  <c r="HT56"/>
  <c r="HT57"/>
  <c r="HT58"/>
  <c r="HT59"/>
  <c r="HT60"/>
  <c r="HT61"/>
  <c r="HT62"/>
  <c r="HT63"/>
  <c r="HT64"/>
  <c r="HT65"/>
  <c r="HT66"/>
  <c r="HT39"/>
  <c r="HS40"/>
  <c r="HS41"/>
  <c r="HS42"/>
  <c r="HS43"/>
  <c r="HS44"/>
  <c r="HS45"/>
  <c r="HS46"/>
  <c r="HS47"/>
  <c r="HS48"/>
  <c r="HS49"/>
  <c r="HS50"/>
  <c r="HS51"/>
  <c r="HS52"/>
  <c r="HS53"/>
  <c r="HS54"/>
  <c r="HS55"/>
  <c r="HS56"/>
  <c r="HS57"/>
  <c r="HS58"/>
  <c r="HS59"/>
  <c r="HS60"/>
  <c r="HS61"/>
  <c r="HS62"/>
  <c r="HS63"/>
  <c r="HS64"/>
  <c r="HS65"/>
  <c r="HS66"/>
  <c r="HS39"/>
  <c r="HR40"/>
  <c r="HR41"/>
  <c r="HR42"/>
  <c r="HR43"/>
  <c r="HR44"/>
  <c r="HR45"/>
  <c r="HR46"/>
  <c r="HR47"/>
  <c r="HR48"/>
  <c r="HR49"/>
  <c r="HR50"/>
  <c r="HR51"/>
  <c r="HR52"/>
  <c r="HR53"/>
  <c r="HR54"/>
  <c r="HR55"/>
  <c r="HR56"/>
  <c r="HR57"/>
  <c r="HR58"/>
  <c r="HR59"/>
  <c r="HR60"/>
  <c r="HR61"/>
  <c r="HR62"/>
  <c r="HR63"/>
  <c r="HR64"/>
  <c r="HR65"/>
  <c r="HR66"/>
  <c r="HR39"/>
  <c r="HQ40"/>
  <c r="HQ41"/>
  <c r="HQ42"/>
  <c r="HQ43"/>
  <c r="HQ44"/>
  <c r="HQ45"/>
  <c r="HQ46"/>
  <c r="HQ47"/>
  <c r="HQ48"/>
  <c r="HQ49"/>
  <c r="HQ50"/>
  <c r="HQ51"/>
  <c r="HQ52"/>
  <c r="HQ53"/>
  <c r="HQ54"/>
  <c r="HQ55"/>
  <c r="HQ56"/>
  <c r="HQ57"/>
  <c r="HQ58"/>
  <c r="HQ59"/>
  <c r="HQ60"/>
  <c r="HQ61"/>
  <c r="HQ62"/>
  <c r="HQ63"/>
  <c r="HQ64"/>
  <c r="HQ65"/>
  <c r="HQ66"/>
  <c r="HQ39"/>
  <c r="HP40"/>
  <c r="HP41"/>
  <c r="HP42"/>
  <c r="HP43"/>
  <c r="HP44"/>
  <c r="HP45"/>
  <c r="HP46"/>
  <c r="HP47"/>
  <c r="HP48"/>
  <c r="HP49"/>
  <c r="HP50"/>
  <c r="HP51"/>
  <c r="HP52"/>
  <c r="HP53"/>
  <c r="HP54"/>
  <c r="HP55"/>
  <c r="HP56"/>
  <c r="HP57"/>
  <c r="HP58"/>
  <c r="HP59"/>
  <c r="HP60"/>
  <c r="HP61"/>
  <c r="HP62"/>
  <c r="HP63"/>
  <c r="HP64"/>
  <c r="HP65"/>
  <c r="HP66"/>
  <c r="HP39"/>
  <c r="HO40"/>
  <c r="HO41"/>
  <c r="HO42"/>
  <c r="HO43"/>
  <c r="HO44"/>
  <c r="HO45"/>
  <c r="HO46"/>
  <c r="HO47"/>
  <c r="HO48"/>
  <c r="HO49"/>
  <c r="HO50"/>
  <c r="HO51"/>
  <c r="HO52"/>
  <c r="HO53"/>
  <c r="HO54"/>
  <c r="HO55"/>
  <c r="HO56"/>
  <c r="HO57"/>
  <c r="HO58"/>
  <c r="HO59"/>
  <c r="HO60"/>
  <c r="HO61"/>
  <c r="HO62"/>
  <c r="HO63"/>
  <c r="HO64"/>
  <c r="HO65"/>
  <c r="HO66"/>
  <c r="HO39"/>
  <c r="HZ8"/>
  <c r="HY8"/>
  <c r="HX8"/>
  <c r="HW8"/>
  <c r="HV9"/>
  <c r="HV10"/>
  <c r="HV11"/>
  <c r="HV12"/>
  <c r="HV13"/>
  <c r="HV14"/>
  <c r="HV15"/>
  <c r="HV16"/>
  <c r="HV17"/>
  <c r="HV18"/>
  <c r="HV19"/>
  <c r="HV20"/>
  <c r="HV21"/>
  <c r="HV22"/>
  <c r="HV23"/>
  <c r="HV24"/>
  <c r="HV25"/>
  <c r="HV26"/>
  <c r="HV27"/>
  <c r="HV28"/>
  <c r="HV29"/>
  <c r="HV30"/>
  <c r="HV31"/>
  <c r="HV32"/>
  <c r="HV33"/>
  <c r="HV34"/>
  <c r="HV35"/>
  <c r="HV8"/>
  <c r="HU9"/>
  <c r="HU10"/>
  <c r="HU11"/>
  <c r="HU12"/>
  <c r="HU13"/>
  <c r="HU14"/>
  <c r="HU15"/>
  <c r="HU16"/>
  <c r="HU17"/>
  <c r="HU18"/>
  <c r="HU19"/>
  <c r="HU20"/>
  <c r="HU21"/>
  <c r="HU22"/>
  <c r="HU23"/>
  <c r="HU24"/>
  <c r="HU25"/>
  <c r="HU26"/>
  <c r="HU27"/>
  <c r="HU28"/>
  <c r="HU29"/>
  <c r="HU30"/>
  <c r="HU31"/>
  <c r="HU32"/>
  <c r="HU33"/>
  <c r="HU34"/>
  <c r="HU35"/>
  <c r="HU8"/>
  <c r="HT9"/>
  <c r="HT10"/>
  <c r="HT11"/>
  <c r="HT12"/>
  <c r="HT13"/>
  <c r="HT14"/>
  <c r="HT15"/>
  <c r="HT16"/>
  <c r="HT17"/>
  <c r="HT18"/>
  <c r="HT19"/>
  <c r="HT20"/>
  <c r="HT21"/>
  <c r="HT22"/>
  <c r="HT23"/>
  <c r="HT24"/>
  <c r="HT25"/>
  <c r="HT26"/>
  <c r="HT27"/>
  <c r="HT28"/>
  <c r="HT29"/>
  <c r="HT30"/>
  <c r="HT31"/>
  <c r="HT32"/>
  <c r="HT33"/>
  <c r="HT34"/>
  <c r="HT35"/>
  <c r="HT8"/>
  <c r="HS9"/>
  <c r="HS10"/>
  <c r="HS11"/>
  <c r="HS12"/>
  <c r="HS13"/>
  <c r="HS14"/>
  <c r="HS15"/>
  <c r="HS16"/>
  <c r="HS17"/>
  <c r="HS18"/>
  <c r="HS19"/>
  <c r="HS20"/>
  <c r="HS21"/>
  <c r="HS22"/>
  <c r="HS23"/>
  <c r="HS24"/>
  <c r="HS25"/>
  <c r="HS26"/>
  <c r="HS27"/>
  <c r="HS28"/>
  <c r="HS29"/>
  <c r="HS30"/>
  <c r="HS31"/>
  <c r="HS32"/>
  <c r="HS33"/>
  <c r="HS34"/>
  <c r="HS35"/>
  <c r="HS8"/>
  <c r="HR9"/>
  <c r="HR10"/>
  <c r="HR11"/>
  <c r="HR12"/>
  <c r="HR13"/>
  <c r="HR14"/>
  <c r="HR15"/>
  <c r="HR16"/>
  <c r="HR17"/>
  <c r="HR18"/>
  <c r="HR19"/>
  <c r="HR20"/>
  <c r="HR21"/>
  <c r="HR22"/>
  <c r="HR23"/>
  <c r="HR24"/>
  <c r="HR25"/>
  <c r="HR26"/>
  <c r="HR27"/>
  <c r="HR28"/>
  <c r="HR29"/>
  <c r="HR30"/>
  <c r="HR31"/>
  <c r="HR32"/>
  <c r="HR33"/>
  <c r="HR34"/>
  <c r="HR35"/>
  <c r="HR8"/>
  <c r="HQ9"/>
  <c r="HQ10"/>
  <c r="HQ11"/>
  <c r="HQ12"/>
  <c r="HQ13"/>
  <c r="HQ14"/>
  <c r="HQ15"/>
  <c r="HQ16"/>
  <c r="HQ17"/>
  <c r="HQ18"/>
  <c r="HQ19"/>
  <c r="HQ20"/>
  <c r="HQ21"/>
  <c r="HQ22"/>
  <c r="HQ23"/>
  <c r="HQ24"/>
  <c r="HQ25"/>
  <c r="HQ26"/>
  <c r="HQ27"/>
  <c r="HQ28"/>
  <c r="HQ29"/>
  <c r="HQ30"/>
  <c r="HQ31"/>
  <c r="HQ32"/>
  <c r="HQ33"/>
  <c r="HQ34"/>
  <c r="HQ35"/>
  <c r="HQ8"/>
  <c r="HP9"/>
  <c r="HP10"/>
  <c r="HP11"/>
  <c r="HP12"/>
  <c r="HP13"/>
  <c r="HP14"/>
  <c r="HP15"/>
  <c r="HP16"/>
  <c r="HP17"/>
  <c r="HP18"/>
  <c r="HP19"/>
  <c r="HP20"/>
  <c r="HP21"/>
  <c r="HP22"/>
  <c r="HP23"/>
  <c r="HP24"/>
  <c r="HP25"/>
  <c r="HP26"/>
  <c r="HP27"/>
  <c r="HP28"/>
  <c r="HP29"/>
  <c r="HP30"/>
  <c r="HP31"/>
  <c r="HP32"/>
  <c r="HP33"/>
  <c r="HP34"/>
  <c r="HP35"/>
  <c r="HP8"/>
  <c r="HO9"/>
  <c r="HO10"/>
  <c r="HO11"/>
  <c r="HO12"/>
  <c r="HO13"/>
  <c r="HO14"/>
  <c r="HO15"/>
  <c r="HO16"/>
  <c r="HO17"/>
  <c r="HO18"/>
  <c r="HO19"/>
  <c r="HO20"/>
  <c r="HO21"/>
  <c r="HO22"/>
  <c r="HO23"/>
  <c r="HO24"/>
  <c r="HO25"/>
  <c r="HO26"/>
  <c r="HO27"/>
  <c r="HO28"/>
  <c r="HO29"/>
  <c r="HO30"/>
  <c r="HO31"/>
  <c r="HO32"/>
  <c r="HO33"/>
  <c r="HO34"/>
  <c r="HO35"/>
  <c r="HO8"/>
  <c r="N1364"/>
  <c r="N1363"/>
  <c r="N1362"/>
  <c r="N1361"/>
  <c r="N1354"/>
  <c r="N1353"/>
  <c r="N1352"/>
  <c r="N1351"/>
  <c r="N1350"/>
  <c r="C100" i="44"/>
  <c r="C99"/>
  <c r="C98"/>
  <c r="C97"/>
  <c r="C96"/>
  <c r="C95"/>
  <c r="C80" s="1"/>
  <c r="C94"/>
  <c r="C93"/>
  <c r="C92"/>
  <c r="H1247" i="42"/>
  <c r="U1247" s="1"/>
  <c r="AH1248" s="1"/>
  <c r="AU1248" s="1"/>
  <c r="H1248"/>
  <c r="U1248" s="1"/>
  <c r="AH1249" s="1"/>
  <c r="AU1249" s="1"/>
  <c r="H1249"/>
  <c r="U1249"/>
  <c r="AH1250" s="1"/>
  <c r="AU1250" s="1"/>
  <c r="H1250"/>
  <c r="U1250" s="1"/>
  <c r="AH1251" s="1"/>
  <c r="AU1251" s="1"/>
  <c r="H1251"/>
  <c r="U1251" s="1"/>
  <c r="AH1252" s="1"/>
  <c r="AU1252" s="1"/>
  <c r="H1252"/>
  <c r="U1252" s="1"/>
  <c r="AH1253" s="1"/>
  <c r="AU1253" s="1"/>
  <c r="H1253"/>
  <c r="U1253" s="1"/>
  <c r="AH1254" s="1"/>
  <c r="AU1254" s="1"/>
  <c r="H1254"/>
  <c r="U1254" s="1"/>
  <c r="AH1255" s="1"/>
  <c r="AU1255" s="1"/>
  <c r="H1255"/>
  <c r="U1255"/>
  <c r="AH1256" s="1"/>
  <c r="AU1256" s="1"/>
  <c r="H1256"/>
  <c r="U1256" s="1"/>
  <c r="AH1257" s="1"/>
  <c r="AU1257" s="1"/>
  <c r="H1257"/>
  <c r="U1257" s="1"/>
  <c r="AH1258" s="1"/>
  <c r="AU1258" s="1"/>
  <c r="H1258"/>
  <c r="U1258" s="1"/>
  <c r="AH1259" s="1"/>
  <c r="AU1259" s="1"/>
  <c r="H1259"/>
  <c r="U1259" s="1"/>
  <c r="AH1260" s="1"/>
  <c r="AU1260" s="1"/>
  <c r="H1260"/>
  <c r="U1260" s="1"/>
  <c r="AH1261" s="1"/>
  <c r="AU1261" s="1"/>
  <c r="H1261"/>
  <c r="U1261" s="1"/>
  <c r="AH1262" s="1"/>
  <c r="AU1262" s="1"/>
  <c r="H1262"/>
  <c r="U1262" s="1"/>
  <c r="AH1263" s="1"/>
  <c r="AU1263" s="1"/>
  <c r="H1263"/>
  <c r="U1263" s="1"/>
  <c r="AH1264" s="1"/>
  <c r="AU1264" s="1"/>
  <c r="H1264"/>
  <c r="U1264"/>
  <c r="AH1265" s="1"/>
  <c r="AU1265" s="1"/>
  <c r="H1265"/>
  <c r="U1265" s="1"/>
  <c r="AH1266" s="1"/>
  <c r="AU1266" s="1"/>
  <c r="H1266"/>
  <c r="U1266" s="1"/>
  <c r="AH1267" s="1"/>
  <c r="AU1267" s="1"/>
  <c r="H1267"/>
  <c r="U1267"/>
  <c r="AH1268" s="1"/>
  <c r="AU1268" s="1"/>
  <c r="H1268"/>
  <c r="U1268" s="1"/>
  <c r="AH1269" s="1"/>
  <c r="AU1269" s="1"/>
  <c r="H1269"/>
  <c r="U1269" s="1"/>
  <c r="AH1270" s="1"/>
  <c r="AU1270" s="1"/>
  <c r="H1270"/>
  <c r="U1270" s="1"/>
  <c r="AH1271" s="1"/>
  <c r="AU1271" s="1"/>
  <c r="H1271"/>
  <c r="U1271" s="1"/>
  <c r="AH1272" s="1"/>
  <c r="AU1272" s="1"/>
  <c r="H1272"/>
  <c r="U1272" s="1"/>
  <c r="AH1273" s="1"/>
  <c r="AU1273" s="1"/>
  <c r="H1273"/>
  <c r="U1273"/>
  <c r="AH1274" s="1"/>
  <c r="AU1274" s="1"/>
  <c r="H1274"/>
  <c r="U1274" s="1"/>
  <c r="AH1275" s="1"/>
  <c r="AU1275" s="1"/>
  <c r="H1275"/>
  <c r="U1275" s="1"/>
  <c r="AH1276" s="1"/>
  <c r="AU1276" s="1"/>
  <c r="H1276"/>
  <c r="U1276" s="1"/>
  <c r="AH1277" s="1"/>
  <c r="AU1277" s="1"/>
  <c r="H1277"/>
  <c r="U1277" s="1"/>
  <c r="AH1278" s="1"/>
  <c r="AU1278" s="1"/>
  <c r="H1278"/>
  <c r="U1278" s="1"/>
  <c r="AH1279" s="1"/>
  <c r="AU1279" s="1"/>
  <c r="H1279"/>
  <c r="U1279" s="1"/>
  <c r="AH1280" s="1"/>
  <c r="AU1280" s="1"/>
  <c r="H1280"/>
  <c r="U1280" s="1"/>
  <c r="AH1281" s="1"/>
  <c r="AU1281" s="1"/>
  <c r="H1281"/>
  <c r="U1281" s="1"/>
  <c r="AH1282" s="1"/>
  <c r="AU1282" s="1"/>
  <c r="H1282"/>
  <c r="U1282"/>
  <c r="AH1283" s="1"/>
  <c r="AU1283" s="1"/>
  <c r="H1283"/>
  <c r="U1283" s="1"/>
  <c r="AH1284" s="1"/>
  <c r="AU1284" s="1"/>
  <c r="H1284"/>
  <c r="U1284" s="1"/>
  <c r="AH1285" s="1"/>
  <c r="AU1285" s="1"/>
  <c r="H1285"/>
  <c r="U1285"/>
  <c r="AH1286" s="1"/>
  <c r="AU1286" s="1"/>
  <c r="H1286"/>
  <c r="U1286" s="1"/>
  <c r="AH1287" s="1"/>
  <c r="AU1287" s="1"/>
  <c r="H1287"/>
  <c r="U1287" s="1"/>
  <c r="AH1288" s="1"/>
  <c r="AU1288" s="1"/>
  <c r="H1288"/>
  <c r="U1288" s="1"/>
  <c r="AH1289" s="1"/>
  <c r="AU1289" s="1"/>
  <c r="H1289"/>
  <c r="U1289" s="1"/>
  <c r="AH1290" s="1"/>
  <c r="AU1290" s="1"/>
  <c r="H1290"/>
  <c r="U1290" s="1"/>
  <c r="AH1291" s="1"/>
  <c r="AU1291" s="1"/>
  <c r="H1291"/>
  <c r="U1291"/>
  <c r="AH1292" s="1"/>
  <c r="AU1292" s="1"/>
  <c r="H1292"/>
  <c r="U1292" s="1"/>
  <c r="AH1293" s="1"/>
  <c r="AU1293" s="1"/>
  <c r="H1293"/>
  <c r="U1293" s="1"/>
  <c r="AH1294" s="1"/>
  <c r="AU1294" s="1"/>
  <c r="H1294"/>
  <c r="U1294" s="1"/>
  <c r="AH1295" s="1"/>
  <c r="AU1295" s="1"/>
  <c r="H1295"/>
  <c r="U1295" s="1"/>
  <c r="AH1296" s="1"/>
  <c r="AU1296" s="1"/>
  <c r="H1296"/>
  <c r="U1296" s="1"/>
  <c r="AH1297" s="1"/>
  <c r="AU1297" s="1"/>
  <c r="H1297"/>
  <c r="U1297" s="1"/>
  <c r="AH1298" s="1"/>
  <c r="AU1298" s="1"/>
  <c r="H1298"/>
  <c r="U1298" s="1"/>
  <c r="AH1299" s="1"/>
  <c r="AU1299" s="1"/>
  <c r="H1299"/>
  <c r="U1299" s="1"/>
  <c r="AH1300" s="1"/>
  <c r="AU1300" s="1"/>
  <c r="H1300"/>
  <c r="U1300"/>
  <c r="AH1301" s="1"/>
  <c r="AU1301" s="1"/>
  <c r="H1301"/>
  <c r="U1301" s="1"/>
  <c r="AH1302" s="1"/>
  <c r="AU1302" s="1"/>
  <c r="H1302"/>
  <c r="U1302" s="1"/>
  <c r="AH1303" s="1"/>
  <c r="AU1303" s="1"/>
  <c r="H1303"/>
  <c r="U1303"/>
  <c r="AH1304" s="1"/>
  <c r="AU1304" s="1"/>
  <c r="H1304"/>
  <c r="U1304" s="1"/>
  <c r="AH1305" s="1"/>
  <c r="AU1305" s="1"/>
  <c r="H1305"/>
  <c r="U1305" s="1"/>
  <c r="AH1306" s="1"/>
  <c r="AU1306" s="1"/>
  <c r="H1306"/>
  <c r="U1306" s="1"/>
  <c r="AH1307" s="1"/>
  <c r="AU1307" s="1"/>
  <c r="H1307"/>
  <c r="U1307" s="1"/>
  <c r="AH1308" s="1"/>
  <c r="AU1308" s="1"/>
  <c r="H1308"/>
  <c r="U1308" s="1"/>
  <c r="AH1309" s="1"/>
  <c r="AU1309" s="1"/>
  <c r="H1309"/>
  <c r="U1309" s="1"/>
  <c r="AH1310" s="1"/>
  <c r="AU1310" s="1"/>
  <c r="H1310"/>
  <c r="U1310" s="1"/>
  <c r="AH1311" s="1"/>
  <c r="AU1311" s="1"/>
  <c r="H1311"/>
  <c r="U1311"/>
  <c r="AH1312" s="1"/>
  <c r="AU1312" s="1"/>
  <c r="H1312"/>
  <c r="U1312" s="1"/>
  <c r="AH1313" s="1"/>
  <c r="AU1313" s="1"/>
  <c r="H1313"/>
  <c r="U1313"/>
  <c r="AH1314" s="1"/>
  <c r="AU1314" s="1"/>
  <c r="H1314"/>
  <c r="U1314" s="1"/>
  <c r="AH1315" s="1"/>
  <c r="AU1315" s="1"/>
  <c r="H1315"/>
  <c r="U1315"/>
  <c r="AH1316" s="1"/>
  <c r="AU1316" s="1"/>
  <c r="H1316"/>
  <c r="U1316" s="1"/>
  <c r="AH1317" s="1"/>
  <c r="AU1317" s="1"/>
  <c r="H1317"/>
  <c r="U1317" s="1"/>
  <c r="AH1318" s="1"/>
  <c r="AU1318" s="1"/>
  <c r="H1318"/>
  <c r="U1318" s="1"/>
  <c r="AH1319" s="1"/>
  <c r="AU1319" s="1"/>
  <c r="H1319"/>
  <c r="U1319" s="1"/>
  <c r="AH1320" s="1"/>
  <c r="AU1320" s="1"/>
  <c r="H1320"/>
  <c r="U1320"/>
  <c r="AH1321" s="1"/>
  <c r="AU1321" s="1"/>
  <c r="H1321"/>
  <c r="U1321" s="1"/>
  <c r="AH1322" s="1"/>
  <c r="AU1322" s="1"/>
  <c r="H1322"/>
  <c r="U1322"/>
  <c r="AH1323" s="1"/>
  <c r="AU1323" s="1"/>
  <c r="H1323"/>
  <c r="U1323" s="1"/>
  <c r="AH1324" s="1"/>
  <c r="AU1324" s="1"/>
  <c r="H1324"/>
  <c r="U1324"/>
  <c r="AH1325" s="1"/>
  <c r="AU1325" s="1"/>
  <c r="H1325"/>
  <c r="U1325" s="1"/>
  <c r="AH1326" s="1"/>
  <c r="AU1326" s="1"/>
  <c r="H1326"/>
  <c r="U1326" s="1"/>
  <c r="AH1327" s="1"/>
  <c r="AU1327" s="1"/>
  <c r="H1327"/>
  <c r="U1327" s="1"/>
  <c r="AH1328" s="1"/>
  <c r="AU1328" s="1"/>
  <c r="H1328"/>
  <c r="U1328" s="1"/>
  <c r="AH1329" s="1"/>
  <c r="AU1329" s="1"/>
  <c r="H1329"/>
  <c r="U1329"/>
  <c r="AH1330" s="1"/>
  <c r="AU1330" s="1"/>
  <c r="H1330"/>
  <c r="U1330" s="1"/>
  <c r="AH1331" s="1"/>
  <c r="AU1331" s="1"/>
  <c r="H1331"/>
  <c r="U1331"/>
  <c r="AH1332" s="1"/>
  <c r="AU1332" s="1"/>
  <c r="H1332"/>
  <c r="U1332" s="1"/>
  <c r="AH1333" s="1"/>
  <c r="AU1333" s="1"/>
  <c r="H1333"/>
  <c r="U1333"/>
  <c r="AH1334" s="1"/>
  <c r="AU1334" s="1"/>
  <c r="H1334"/>
  <c r="U1334" s="1"/>
  <c r="AH1335" s="1"/>
  <c r="AU1335" s="1"/>
  <c r="H1335"/>
  <c r="U1335" s="1"/>
  <c r="AH1336" s="1"/>
  <c r="AU1336" s="1"/>
  <c r="H1336"/>
  <c r="U1336" s="1"/>
  <c r="AH1337" s="1"/>
  <c r="AU1337" s="1"/>
  <c r="H1337"/>
  <c r="U1337" s="1"/>
  <c r="AH1338" s="1"/>
  <c r="AU1338" s="1"/>
  <c r="H1338"/>
  <c r="U1338"/>
  <c r="AH1339" s="1"/>
  <c r="AU1339" s="1"/>
  <c r="H1339"/>
  <c r="U1339" s="1"/>
  <c r="AH1340" s="1"/>
  <c r="AU1340" s="1"/>
  <c r="H1340"/>
  <c r="U1340"/>
  <c r="AH1341" s="1"/>
  <c r="AU1341" s="1"/>
  <c r="H1341"/>
  <c r="U1341" s="1"/>
  <c r="AH1342" s="1"/>
  <c r="AU1342" s="1"/>
  <c r="H1342"/>
  <c r="U1342"/>
  <c r="AH1343" s="1"/>
  <c r="AU1343" s="1"/>
  <c r="H1245"/>
  <c r="U1245" s="1"/>
  <c r="AH1246" s="1"/>
  <c r="AU1246" s="1"/>
  <c r="H1246"/>
  <c r="U1246" s="1"/>
  <c r="AH1247" s="1"/>
  <c r="AU1247" s="1"/>
  <c r="H1244"/>
  <c r="U1244" s="1"/>
  <c r="AH1244" s="1"/>
  <c r="AU1244" s="1"/>
  <c r="H1243"/>
  <c r="U1243" s="1"/>
  <c r="AH1243" s="1"/>
  <c r="AU1243" s="1"/>
  <c r="AU1245"/>
  <c r="T1235"/>
  <c r="T1233"/>
  <c r="AJ30"/>
  <c r="AB30"/>
  <c r="I75" i="33"/>
  <c r="J75" s="1"/>
  <c r="E75"/>
  <c r="I74"/>
  <c r="J74" s="1"/>
  <c r="J73"/>
  <c r="I73"/>
  <c r="I72"/>
  <c r="J72" s="1"/>
  <c r="I71"/>
  <c r="J71" s="1"/>
  <c r="I70"/>
  <c r="J70" s="1"/>
  <c r="I69"/>
  <c r="J69"/>
  <c r="J68"/>
  <c r="I68"/>
  <c r="I67"/>
  <c r="J67" s="1"/>
  <c r="I66"/>
  <c r="J66"/>
  <c r="I65"/>
  <c r="J65" s="1"/>
  <c r="J64"/>
  <c r="I64"/>
  <c r="I63"/>
  <c r="J63"/>
  <c r="I62"/>
  <c r="J62" s="1"/>
  <c r="I61"/>
  <c r="J61" s="1"/>
  <c r="I60"/>
  <c r="J60" s="1"/>
  <c r="I59"/>
  <c r="J59" s="1"/>
  <c r="I58"/>
  <c r="J58" s="1"/>
  <c r="I57"/>
  <c r="J57"/>
  <c r="J56"/>
  <c r="I56"/>
  <c r="I55"/>
  <c r="J55" s="1"/>
  <c r="I54"/>
  <c r="J54"/>
  <c r="I53"/>
  <c r="J53" s="1"/>
  <c r="J52"/>
  <c r="I52"/>
  <c r="I51"/>
  <c r="J51"/>
  <c r="I50"/>
  <c r="J50" s="1"/>
  <c r="I49"/>
  <c r="J49" s="1"/>
  <c r="I48"/>
  <c r="J48" s="1"/>
  <c r="I47"/>
  <c r="J47" s="1"/>
  <c r="I46"/>
  <c r="J46" s="1"/>
  <c r="I45"/>
  <c r="J45"/>
  <c r="J44"/>
  <c r="I44"/>
  <c r="I43"/>
  <c r="J43" s="1"/>
  <c r="I42"/>
  <c r="J42"/>
  <c r="I41"/>
  <c r="J41" s="1"/>
  <c r="J40"/>
  <c r="I40"/>
  <c r="I39"/>
  <c r="J39"/>
  <c r="I38"/>
  <c r="J38" s="1"/>
  <c r="I37"/>
  <c r="J37" s="1"/>
  <c r="I36"/>
  <c r="J36" s="1"/>
  <c r="I35"/>
  <c r="J35" s="1"/>
  <c r="I34"/>
  <c r="J34" s="1"/>
  <c r="I33"/>
  <c r="J33"/>
  <c r="J32"/>
  <c r="I32"/>
  <c r="I31"/>
  <c r="J31" s="1"/>
  <c r="I30"/>
  <c r="J30"/>
  <c r="I29"/>
  <c r="J29" s="1"/>
  <c r="J28"/>
  <c r="I28"/>
  <c r="I27"/>
  <c r="J27"/>
  <c r="I26"/>
  <c r="J26" s="1"/>
  <c r="I25"/>
  <c r="J25" s="1"/>
  <c r="I24"/>
  <c r="J24" s="1"/>
  <c r="I23"/>
  <c r="J23" s="1"/>
  <c r="I22"/>
  <c r="J22" s="1"/>
  <c r="I21"/>
  <c r="J21"/>
  <c r="J20"/>
  <c r="I20"/>
  <c r="I19"/>
  <c r="J19" s="1"/>
  <c r="I18"/>
  <c r="J18"/>
  <c r="I17"/>
  <c r="J17" s="1"/>
  <c r="J16"/>
  <c r="I16"/>
  <c r="I15"/>
  <c r="J15"/>
  <c r="I14"/>
  <c r="J14" s="1"/>
  <c r="I13"/>
  <c r="J13" s="1"/>
  <c r="I12"/>
  <c r="J12" s="1"/>
  <c r="I11"/>
  <c r="J11" s="1"/>
  <c r="I10"/>
  <c r="J10" s="1"/>
  <c r="K14" s="1" a="1"/>
  <c r="K14" s="1"/>
  <c r="M14" s="1"/>
  <c r="I9"/>
  <c r="J9"/>
  <c r="J8"/>
  <c r="I8"/>
  <c r="I7"/>
  <c r="J7" s="1"/>
  <c r="I6"/>
  <c r="J6"/>
  <c r="I5"/>
  <c r="J5" s="1"/>
  <c r="J4"/>
  <c r="I4"/>
  <c r="L66" i="42"/>
  <c r="K66"/>
  <c r="L65"/>
  <c r="K65"/>
  <c r="L64"/>
  <c r="K64"/>
  <c r="L63"/>
  <c r="K63"/>
  <c r="L62"/>
  <c r="K62"/>
  <c r="L61"/>
  <c r="S1214"/>
  <c r="K61"/>
  <c r="L60"/>
  <c r="K60"/>
  <c r="L59"/>
  <c r="K59"/>
  <c r="L58"/>
  <c r="K58"/>
  <c r="L57"/>
  <c r="K57"/>
  <c r="L56"/>
  <c r="K56"/>
  <c r="L55"/>
  <c r="K55"/>
  <c r="L54"/>
  <c r="K54"/>
  <c r="L53"/>
  <c r="K53"/>
  <c r="L52"/>
  <c r="K52"/>
  <c r="L51"/>
  <c r="K51"/>
  <c r="L50"/>
  <c r="K50"/>
  <c r="L49"/>
  <c r="K49"/>
  <c r="L48"/>
  <c r="K48"/>
  <c r="L47"/>
  <c r="K47"/>
  <c r="L46"/>
  <c r="K46"/>
  <c r="L45"/>
  <c r="K45"/>
  <c r="L44"/>
  <c r="K44"/>
  <c r="L43"/>
  <c r="K43"/>
  <c r="L42"/>
  <c r="K42"/>
  <c r="L41"/>
  <c r="K41"/>
  <c r="L40"/>
  <c r="K40"/>
  <c r="L39"/>
  <c r="K39"/>
  <c r="L35"/>
  <c r="K35"/>
  <c r="L34"/>
  <c r="K34"/>
  <c r="L33"/>
  <c r="K33"/>
  <c r="L32"/>
  <c r="K32"/>
  <c r="L31"/>
  <c r="K31"/>
  <c r="L30"/>
  <c r="K30"/>
  <c r="L29"/>
  <c r="K29"/>
  <c r="L28"/>
  <c r="K28"/>
  <c r="L27"/>
  <c r="K27"/>
  <c r="L26"/>
  <c r="K26"/>
  <c r="L25"/>
  <c r="K25"/>
  <c r="L24"/>
  <c r="K24"/>
  <c r="L23"/>
  <c r="K23"/>
  <c r="L22"/>
  <c r="K22"/>
  <c r="L21"/>
  <c r="K21"/>
  <c r="L20"/>
  <c r="K20"/>
  <c r="L19"/>
  <c r="K19"/>
  <c r="L18"/>
  <c r="K18"/>
  <c r="L17"/>
  <c r="K17"/>
  <c r="L16"/>
  <c r="K16"/>
  <c r="L15"/>
  <c r="K15"/>
  <c r="L14"/>
  <c r="K14"/>
  <c r="L13"/>
  <c r="K13"/>
  <c r="L12"/>
  <c r="K12"/>
  <c r="L11"/>
  <c r="K11"/>
  <c r="L10"/>
  <c r="K10"/>
  <c r="L9"/>
  <c r="K9"/>
  <c r="L8"/>
  <c r="K8"/>
  <c r="H1192"/>
  <c r="D2" i="24"/>
  <c r="G2" s="1"/>
  <c r="BJ4" i="22"/>
  <c r="BJ3"/>
  <c r="D2" i="23"/>
  <c r="BH22" i="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5"/>
  <c r="BH6"/>
  <c r="BH7"/>
  <c r="BH8"/>
  <c r="BH9"/>
  <c r="BH10"/>
  <c r="BH11"/>
  <c r="BH12"/>
  <c r="BH13"/>
  <c r="BH14"/>
  <c r="BH15"/>
  <c r="BH16"/>
  <c r="BH17"/>
  <c r="BH18"/>
  <c r="BH19"/>
  <c r="BH20"/>
  <c r="BH21"/>
  <c r="BH4"/>
  <c r="BG16"/>
  <c r="BI16" s="1"/>
  <c r="BG17"/>
  <c r="BI17"/>
  <c r="BG18"/>
  <c r="BI18"/>
  <c r="BG19"/>
  <c r="BI19" s="1"/>
  <c r="BG20"/>
  <c r="BI20"/>
  <c r="BG21"/>
  <c r="BI21"/>
  <c r="BG22"/>
  <c r="BI22" s="1"/>
  <c r="BG23"/>
  <c r="BI23"/>
  <c r="BG24"/>
  <c r="BI24"/>
  <c r="BG25"/>
  <c r="BI25" s="1"/>
  <c r="BG26"/>
  <c r="BI26"/>
  <c r="BG27"/>
  <c r="BI27"/>
  <c r="BG28"/>
  <c r="BI28" s="1"/>
  <c r="BG29"/>
  <c r="BI29"/>
  <c r="BG30"/>
  <c r="BI30"/>
  <c r="BG31"/>
  <c r="BI31" s="1"/>
  <c r="BG32"/>
  <c r="BI32"/>
  <c r="BG33"/>
  <c r="BI33"/>
  <c r="BG34"/>
  <c r="BI34" s="1"/>
  <c r="BG35"/>
  <c r="BI35"/>
  <c r="BG36"/>
  <c r="BI36"/>
  <c r="BG37"/>
  <c r="BI37" s="1"/>
  <c r="BG38"/>
  <c r="BI38"/>
  <c r="BG39"/>
  <c r="BI39"/>
  <c r="BG40"/>
  <c r="BI40" s="1"/>
  <c r="BG41"/>
  <c r="BI41"/>
  <c r="BG42"/>
  <c r="BI42"/>
  <c r="BG43"/>
  <c r="BI43" s="1"/>
  <c r="BG44"/>
  <c r="BI44"/>
  <c r="BG45"/>
  <c r="BI45"/>
  <c r="BG46"/>
  <c r="BI46" s="1"/>
  <c r="BG47"/>
  <c r="BI47"/>
  <c r="BG48"/>
  <c r="BI48"/>
  <c r="BG49"/>
  <c r="BI49" s="1"/>
  <c r="BG50"/>
  <c r="BI50"/>
  <c r="BG51"/>
  <c r="BI51"/>
  <c r="BG52"/>
  <c r="BI52" s="1"/>
  <c r="BG53"/>
  <c r="BI53"/>
  <c r="BG54"/>
  <c r="BI54"/>
  <c r="BG55"/>
  <c r="BI55" s="1"/>
  <c r="BG56"/>
  <c r="BI56"/>
  <c r="BG57"/>
  <c r="BI57"/>
  <c r="BG58"/>
  <c r="BI58" s="1"/>
  <c r="BG59"/>
  <c r="BI59"/>
  <c r="BG60"/>
  <c r="BI60"/>
  <c r="BG61"/>
  <c r="BI61" s="1"/>
  <c r="BG62"/>
  <c r="BI62"/>
  <c r="BG63"/>
  <c r="BI63"/>
  <c r="BG64"/>
  <c r="BI64" s="1"/>
  <c r="BG65"/>
  <c r="BI65"/>
  <c r="BG66"/>
  <c r="BI66"/>
  <c r="BG67"/>
  <c r="BI67" s="1"/>
  <c r="BG68"/>
  <c r="BI68"/>
  <c r="BG69"/>
  <c r="BI69"/>
  <c r="BG70"/>
  <c r="BI70" s="1"/>
  <c r="BG71"/>
  <c r="BI71"/>
  <c r="BG72"/>
  <c r="BI72"/>
  <c r="BG73"/>
  <c r="BI73" s="1"/>
  <c r="BG74"/>
  <c r="BI74"/>
  <c r="BG75"/>
  <c r="BI75"/>
  <c r="BG76"/>
  <c r="BI76" s="1"/>
  <c r="BG77"/>
  <c r="BI77"/>
  <c r="BG78"/>
  <c r="BI78"/>
  <c r="BG79"/>
  <c r="BI79" s="1"/>
  <c r="BG80"/>
  <c r="BI80"/>
  <c r="BG81"/>
  <c r="BI81"/>
  <c r="BG82"/>
  <c r="BI82" s="1"/>
  <c r="BG83"/>
  <c r="BI83"/>
  <c r="BG84"/>
  <c r="BI84"/>
  <c r="BG85"/>
  <c r="BI85" s="1"/>
  <c r="BG86"/>
  <c r="BI86"/>
  <c r="BG87"/>
  <c r="BI87"/>
  <c r="BG88"/>
  <c r="BI88" s="1"/>
  <c r="BG89"/>
  <c r="BI89"/>
  <c r="BG90"/>
  <c r="BI90"/>
  <c r="BG91"/>
  <c r="BI91" s="1"/>
  <c r="BG92"/>
  <c r="BI92"/>
  <c r="BG93"/>
  <c r="BI93"/>
  <c r="BG94"/>
  <c r="BI94" s="1"/>
  <c r="BG95"/>
  <c r="BI95"/>
  <c r="BG96"/>
  <c r="BI96"/>
  <c r="BG97"/>
  <c r="BI97" s="1"/>
  <c r="BG98"/>
  <c r="BI98"/>
  <c r="BG99"/>
  <c r="BI99"/>
  <c r="BG100"/>
  <c r="BI100" s="1"/>
  <c r="BG101"/>
  <c r="BI101"/>
  <c r="BG102"/>
  <c r="BI102"/>
  <c r="BG5"/>
  <c r="BI5" s="1"/>
  <c r="BG6"/>
  <c r="BI6"/>
  <c r="BG7"/>
  <c r="BI7"/>
  <c r="BG8"/>
  <c r="BI8" s="1"/>
  <c r="BG9"/>
  <c r="BI9"/>
  <c r="BG10"/>
  <c r="BI10"/>
  <c r="BG11"/>
  <c r="BI11" s="1"/>
  <c r="BG12"/>
  <c r="BI12"/>
  <c r="BG13"/>
  <c r="BI13"/>
  <c r="BG14"/>
  <c r="BI14" s="1"/>
  <c r="BG15"/>
  <c r="BI15"/>
  <c r="BG4"/>
  <c r="BI4"/>
  <c r="BF3"/>
  <c r="BE3"/>
  <c r="T1219" i="42"/>
  <c r="T1217"/>
  <c r="T1216"/>
  <c r="R1216"/>
  <c r="T1215"/>
  <c r="R1215"/>
  <c r="T1213"/>
  <c r="S1213"/>
  <c r="R1213"/>
  <c r="T1211"/>
  <c r="R1211"/>
  <c r="S1210"/>
  <c r="R1210"/>
  <c r="T1209"/>
  <c r="R1209"/>
  <c r="S1208"/>
  <c r="R1208"/>
  <c r="S1207"/>
  <c r="T1206"/>
  <c r="R1206"/>
  <c r="S1204"/>
  <c r="R1204"/>
  <c r="S1203"/>
  <c r="R1203"/>
  <c r="S1202"/>
  <c r="S1201"/>
  <c r="R1201"/>
  <c r="T1200"/>
  <c r="T1199"/>
  <c r="S1199"/>
  <c r="R1199"/>
  <c r="T1197"/>
  <c r="R1197"/>
  <c r="S1195"/>
  <c r="T1194"/>
  <c r="R1194"/>
  <c r="T1193"/>
  <c r="S1193"/>
  <c r="R1193"/>
  <c r="T1192"/>
  <c r="S1192"/>
  <c r="R1192"/>
  <c r="J1219"/>
  <c r="J1218"/>
  <c r="I1218"/>
  <c r="J1217"/>
  <c r="I1217"/>
  <c r="H1217"/>
  <c r="J1216"/>
  <c r="H1216"/>
  <c r="J1215"/>
  <c r="J1213"/>
  <c r="H1213"/>
  <c r="J1212"/>
  <c r="I1212"/>
  <c r="J1211"/>
  <c r="H1211"/>
  <c r="I1209"/>
  <c r="J1208"/>
  <c r="I1208"/>
  <c r="H1208"/>
  <c r="J1207"/>
  <c r="J1205"/>
  <c r="J1204"/>
  <c r="I1204"/>
  <c r="H1204"/>
  <c r="J1203"/>
  <c r="H1203"/>
  <c r="I1201"/>
  <c r="H1201"/>
  <c r="J1200"/>
  <c r="I1200"/>
  <c r="H1200"/>
  <c r="J1199"/>
  <c r="H1199"/>
  <c r="I1197"/>
  <c r="H1197"/>
  <c r="H1195"/>
  <c r="J1194"/>
  <c r="I1194"/>
  <c r="H1194"/>
  <c r="J1193"/>
  <c r="I1193"/>
  <c r="H1193"/>
  <c r="I1192"/>
  <c r="W1219"/>
  <c r="V1219"/>
  <c r="U1219"/>
  <c r="S1219"/>
  <c r="R1219"/>
  <c r="Q1219"/>
  <c r="M1219"/>
  <c r="L1219"/>
  <c r="K1219"/>
  <c r="I1219"/>
  <c r="H1219"/>
  <c r="G1219"/>
  <c r="W1218"/>
  <c r="V1218"/>
  <c r="U1218"/>
  <c r="T1218"/>
  <c r="S1218"/>
  <c r="R1218"/>
  <c r="Q1218"/>
  <c r="M1218"/>
  <c r="L1218"/>
  <c r="K1218"/>
  <c r="H1218"/>
  <c r="G1218"/>
  <c r="W1217"/>
  <c r="V1217"/>
  <c r="U1217"/>
  <c r="S1217"/>
  <c r="R1217"/>
  <c r="Q1217"/>
  <c r="M1217"/>
  <c r="L1217"/>
  <c r="K1217"/>
  <c r="G1217"/>
  <c r="W1216"/>
  <c r="V1216"/>
  <c r="U1216"/>
  <c r="S1216"/>
  <c r="Q1216"/>
  <c r="M1216"/>
  <c r="L1216"/>
  <c r="K1216"/>
  <c r="I1216"/>
  <c r="G1216"/>
  <c r="W1215"/>
  <c r="V1215"/>
  <c r="U1215"/>
  <c r="S1215"/>
  <c r="Q1215"/>
  <c r="M1215"/>
  <c r="L1215"/>
  <c r="K1215"/>
  <c r="I1215"/>
  <c r="H1215"/>
  <c r="G1215"/>
  <c r="W1214"/>
  <c r="V1214"/>
  <c r="U1214"/>
  <c r="T1214"/>
  <c r="R1214"/>
  <c r="Q1214"/>
  <c r="M1214"/>
  <c r="L1214"/>
  <c r="K1214"/>
  <c r="J1214"/>
  <c r="I1214"/>
  <c r="H1214"/>
  <c r="G1214"/>
  <c r="W1213"/>
  <c r="V1213"/>
  <c r="U1213"/>
  <c r="Q1213"/>
  <c r="M1213"/>
  <c r="L1213"/>
  <c r="K1213"/>
  <c r="I1213"/>
  <c r="G1213"/>
  <c r="W1212"/>
  <c r="V1212"/>
  <c r="U1212"/>
  <c r="T1212"/>
  <c r="S1212"/>
  <c r="R1212"/>
  <c r="Q1212"/>
  <c r="M1212"/>
  <c r="L1212"/>
  <c r="K1212"/>
  <c r="H1212"/>
  <c r="G1212"/>
  <c r="W1211"/>
  <c r="V1211"/>
  <c r="U1211"/>
  <c r="S1211"/>
  <c r="Q1211"/>
  <c r="M1211"/>
  <c r="L1211"/>
  <c r="K1211"/>
  <c r="I1211"/>
  <c r="G1211"/>
  <c r="W1210"/>
  <c r="V1210"/>
  <c r="U1210"/>
  <c r="T1210"/>
  <c r="Q1210"/>
  <c r="M1210"/>
  <c r="L1210"/>
  <c r="K1210"/>
  <c r="J1210"/>
  <c r="I1210"/>
  <c r="H1210"/>
  <c r="G1210"/>
  <c r="W1209"/>
  <c r="V1209"/>
  <c r="U1209"/>
  <c r="S1209"/>
  <c r="Q1209"/>
  <c r="M1209"/>
  <c r="L1209"/>
  <c r="K1209"/>
  <c r="J1209"/>
  <c r="H1209"/>
  <c r="G1209"/>
  <c r="W1208"/>
  <c r="V1208"/>
  <c r="U1208"/>
  <c r="T1208"/>
  <c r="Q1208"/>
  <c r="M1208"/>
  <c r="L1208"/>
  <c r="K1208"/>
  <c r="G1208"/>
  <c r="W1207"/>
  <c r="V1207"/>
  <c r="U1207"/>
  <c r="T1207"/>
  <c r="R1207"/>
  <c r="Q1207"/>
  <c r="M1207"/>
  <c r="L1207"/>
  <c r="K1207"/>
  <c r="I1207"/>
  <c r="H1207"/>
  <c r="G1207"/>
  <c r="W1206"/>
  <c r="V1206"/>
  <c r="U1206"/>
  <c r="S1206"/>
  <c r="Q1206"/>
  <c r="M1206"/>
  <c r="L1206"/>
  <c r="K1206"/>
  <c r="J1206"/>
  <c r="I1206"/>
  <c r="H1206"/>
  <c r="G1206"/>
  <c r="W1205"/>
  <c r="V1205"/>
  <c r="U1205"/>
  <c r="T1205"/>
  <c r="S1205"/>
  <c r="R1205"/>
  <c r="Q1205"/>
  <c r="M1205"/>
  <c r="L1205"/>
  <c r="K1205"/>
  <c r="I1205"/>
  <c r="H1205"/>
  <c r="G1205"/>
  <c r="W1204"/>
  <c r="V1204"/>
  <c r="U1204"/>
  <c r="T1204"/>
  <c r="Q1204"/>
  <c r="M1204"/>
  <c r="L1204"/>
  <c r="K1204"/>
  <c r="G1204"/>
  <c r="W1203"/>
  <c r="V1203"/>
  <c r="U1203"/>
  <c r="T1203"/>
  <c r="Q1203"/>
  <c r="M1203"/>
  <c r="L1203"/>
  <c r="K1203"/>
  <c r="I1203"/>
  <c r="G1203"/>
  <c r="W1202"/>
  <c r="V1202"/>
  <c r="U1202"/>
  <c r="T1202"/>
  <c r="R1202"/>
  <c r="Q1202"/>
  <c r="M1202"/>
  <c r="L1202"/>
  <c r="K1202"/>
  <c r="J1202"/>
  <c r="I1202"/>
  <c r="H1202"/>
  <c r="G1202"/>
  <c r="W1201"/>
  <c r="V1201"/>
  <c r="U1201"/>
  <c r="T1201"/>
  <c r="Q1201"/>
  <c r="M1201"/>
  <c r="L1201"/>
  <c r="K1201"/>
  <c r="J1201"/>
  <c r="G1201"/>
  <c r="W1200"/>
  <c r="V1200"/>
  <c r="U1200"/>
  <c r="S1200"/>
  <c r="R1200"/>
  <c r="Q1200"/>
  <c r="M1200"/>
  <c r="L1200"/>
  <c r="K1200"/>
  <c r="G1200"/>
  <c r="W1199"/>
  <c r="V1199"/>
  <c r="U1199"/>
  <c r="Q1199"/>
  <c r="M1199"/>
  <c r="L1199"/>
  <c r="K1199"/>
  <c r="I1199"/>
  <c r="G1199"/>
  <c r="W1198"/>
  <c r="V1198"/>
  <c r="U1198"/>
  <c r="T1198"/>
  <c r="S1198"/>
  <c r="R1198"/>
  <c r="Q1198"/>
  <c r="M1198"/>
  <c r="L1198"/>
  <c r="K1198"/>
  <c r="J1198"/>
  <c r="I1198"/>
  <c r="H1198"/>
  <c r="G1198"/>
  <c r="W1197"/>
  <c r="V1197"/>
  <c r="U1197"/>
  <c r="S1197"/>
  <c r="Q1197"/>
  <c r="M1197"/>
  <c r="L1197"/>
  <c r="K1197"/>
  <c r="J1197"/>
  <c r="G1197"/>
  <c r="W1196"/>
  <c r="V1196"/>
  <c r="U1196"/>
  <c r="T1196"/>
  <c r="S1196"/>
  <c r="R1196"/>
  <c r="Q1196"/>
  <c r="M1196"/>
  <c r="L1196"/>
  <c r="K1196"/>
  <c r="J1196"/>
  <c r="I1196"/>
  <c r="H1196"/>
  <c r="G1196"/>
  <c r="W1195"/>
  <c r="V1195"/>
  <c r="U1195"/>
  <c r="T1195"/>
  <c r="R1195"/>
  <c r="Q1195"/>
  <c r="M1195"/>
  <c r="L1195"/>
  <c r="K1195"/>
  <c r="J1195"/>
  <c r="I1195"/>
  <c r="G1195"/>
  <c r="W1194"/>
  <c r="V1194"/>
  <c r="U1194"/>
  <c r="S1194"/>
  <c r="Q1194"/>
  <c r="M1194"/>
  <c r="L1194"/>
  <c r="K1194"/>
  <c r="G1194"/>
  <c r="W1193"/>
  <c r="V1193"/>
  <c r="U1193"/>
  <c r="Q1193"/>
  <c r="M1193"/>
  <c r="L1193"/>
  <c r="K1193"/>
  <c r="G1193"/>
  <c r="W1192"/>
  <c r="V1192"/>
  <c r="U1192"/>
  <c r="Q1192"/>
  <c r="M1192"/>
  <c r="L1192"/>
  <c r="K1192"/>
  <c r="J1192"/>
  <c r="G1192"/>
  <c r="DB249"/>
  <c r="DH249" s="1"/>
  <c r="DI249" s="1"/>
  <c r="CT249"/>
  <c r="CU249" s="1"/>
  <c r="CN249"/>
  <c r="CW186"/>
  <c r="CX186" s="1"/>
  <c r="CO186"/>
  <c r="CP186" s="1"/>
  <c r="I164"/>
  <c r="I161"/>
  <c r="R159"/>
  <c r="R158"/>
  <c r="R157"/>
  <c r="R156"/>
  <c r="R155"/>
  <c r="I155"/>
  <c r="R154"/>
  <c r="I154"/>
  <c r="R153"/>
  <c r="I153"/>
  <c r="F152" s="1"/>
  <c r="R152"/>
  <c r="I152"/>
  <c r="X140"/>
  <c r="X144"/>
  <c r="G144"/>
  <c r="X139"/>
  <c r="G66"/>
  <c r="N66"/>
  <c r="F66"/>
  <c r="C66"/>
  <c r="G65"/>
  <c r="N65"/>
  <c r="F65"/>
  <c r="C65"/>
  <c r="G64"/>
  <c r="N64"/>
  <c r="F64"/>
  <c r="C64"/>
  <c r="G63"/>
  <c r="N63"/>
  <c r="F63"/>
  <c r="C63"/>
  <c r="G62"/>
  <c r="N62"/>
  <c r="F62"/>
  <c r="C62"/>
  <c r="G61"/>
  <c r="N61"/>
  <c r="F61"/>
  <c r="C61"/>
  <c r="G60"/>
  <c r="N60"/>
  <c r="F60"/>
  <c r="C60"/>
  <c r="N59"/>
  <c r="G59"/>
  <c r="F59"/>
  <c r="C59"/>
  <c r="G58"/>
  <c r="N58"/>
  <c r="F58"/>
  <c r="C58"/>
  <c r="G57"/>
  <c r="N57"/>
  <c r="F57"/>
  <c r="C57"/>
  <c r="G56"/>
  <c r="N56"/>
  <c r="F56"/>
  <c r="C56"/>
  <c r="G55"/>
  <c r="N55"/>
  <c r="F55"/>
  <c r="C55"/>
  <c r="G54"/>
  <c r="N54"/>
  <c r="F54"/>
  <c r="C54"/>
  <c r="G53"/>
  <c r="N53"/>
  <c r="F53"/>
  <c r="C53"/>
  <c r="N52"/>
  <c r="G52"/>
  <c r="F52"/>
  <c r="C52"/>
  <c r="G51"/>
  <c r="N51"/>
  <c r="F51"/>
  <c r="C51"/>
  <c r="G50"/>
  <c r="N50"/>
  <c r="F50"/>
  <c r="C50"/>
  <c r="G49"/>
  <c r="N49"/>
  <c r="F49"/>
  <c r="C49"/>
  <c r="G48"/>
  <c r="N48"/>
  <c r="F48"/>
  <c r="C48"/>
  <c r="G47"/>
  <c r="N47"/>
  <c r="F47"/>
  <c r="C47"/>
  <c r="G46"/>
  <c r="N46"/>
  <c r="F46"/>
  <c r="C46"/>
  <c r="G45"/>
  <c r="N45"/>
  <c r="F45"/>
  <c r="C45"/>
  <c r="G44"/>
  <c r="N44"/>
  <c r="F44"/>
  <c r="C44"/>
  <c r="N43"/>
  <c r="G43"/>
  <c r="F43"/>
  <c r="C43"/>
  <c r="G42"/>
  <c r="N42"/>
  <c r="F42"/>
  <c r="C42"/>
  <c r="G41"/>
  <c r="N41"/>
  <c r="F41"/>
  <c r="C41"/>
  <c r="G40"/>
  <c r="N40"/>
  <c r="F40"/>
  <c r="C40"/>
  <c r="G39"/>
  <c r="N39"/>
  <c r="F39"/>
  <c r="C39"/>
  <c r="G35"/>
  <c r="N35"/>
  <c r="F35"/>
  <c r="G34"/>
  <c r="N34"/>
  <c r="F34"/>
  <c r="G33"/>
  <c r="N33"/>
  <c r="F33"/>
  <c r="G32"/>
  <c r="N32"/>
  <c r="F32"/>
  <c r="G31"/>
  <c r="N31"/>
  <c r="F31"/>
  <c r="N30"/>
  <c r="G30"/>
  <c r="F30"/>
  <c r="G29"/>
  <c r="N29"/>
  <c r="F29"/>
  <c r="G28"/>
  <c r="N28"/>
  <c r="F28"/>
  <c r="G27"/>
  <c r="N27"/>
  <c r="F27"/>
  <c r="G26"/>
  <c r="N26"/>
  <c r="F26"/>
  <c r="G25"/>
  <c r="N25"/>
  <c r="F25"/>
  <c r="G24"/>
  <c r="N24"/>
  <c r="F24"/>
  <c r="G23"/>
  <c r="N23"/>
  <c r="F23"/>
  <c r="G22"/>
  <c r="N22"/>
  <c r="F22"/>
  <c r="G21"/>
  <c r="N21"/>
  <c r="F21"/>
  <c r="G20"/>
  <c r="N20"/>
  <c r="F20"/>
  <c r="G19"/>
  <c r="N19"/>
  <c r="F19"/>
  <c r="G18"/>
  <c r="AL18"/>
  <c r="AF18"/>
  <c r="AD18"/>
  <c r="AB18"/>
  <c r="N18"/>
  <c r="F18"/>
  <c r="G17"/>
  <c r="N17"/>
  <c r="F17"/>
  <c r="G16"/>
  <c r="AL16"/>
  <c r="AF16"/>
  <c r="AD16"/>
  <c r="AB16"/>
  <c r="N16"/>
  <c r="F16"/>
  <c r="G15"/>
  <c r="N15"/>
  <c r="F15"/>
  <c r="G14"/>
  <c r="N14"/>
  <c r="F14"/>
  <c r="N13"/>
  <c r="G13"/>
  <c r="F13"/>
  <c r="G12"/>
  <c r="N12"/>
  <c r="F12"/>
  <c r="G11"/>
  <c r="N11"/>
  <c r="F11"/>
  <c r="G10"/>
  <c r="N10"/>
  <c r="F10"/>
  <c r="G9"/>
  <c r="N9"/>
  <c r="F9"/>
  <c r="G8"/>
  <c r="N8"/>
  <c r="F8"/>
  <c r="C67" i="41"/>
  <c r="C79" i="37"/>
  <c r="AD55"/>
  <c r="A1060" i="25"/>
  <c r="A1059"/>
  <c r="A1058"/>
  <c r="A1057"/>
  <c r="A1056"/>
  <c r="A1055"/>
  <c r="A1054"/>
  <c r="A1053"/>
  <c r="A1052"/>
  <c r="A1051"/>
  <c r="A1050"/>
  <c r="A1049"/>
  <c r="A1048"/>
  <c r="A1047"/>
  <c r="A1046"/>
  <c r="A1045"/>
  <c r="A1044"/>
  <c r="A1043"/>
  <c r="A1042"/>
  <c r="A1041"/>
  <c r="A1040"/>
  <c r="A1039"/>
  <c r="A1038"/>
  <c r="A1037"/>
  <c r="A1036"/>
  <c r="A1035"/>
  <c r="A1034"/>
  <c r="A1033"/>
  <c r="A1032"/>
  <c r="A1031"/>
  <c r="A1030"/>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2"/>
  <c r="A991"/>
  <c r="A990"/>
  <c r="A989"/>
  <c r="A988"/>
  <c r="A987"/>
  <c r="A986"/>
  <c r="A985"/>
  <c r="A984"/>
  <c r="A983"/>
  <c r="A982"/>
  <c r="A981"/>
  <c r="A980"/>
  <c r="A979"/>
  <c r="A978"/>
  <c r="A977"/>
  <c r="A976"/>
  <c r="A975"/>
  <c r="A974"/>
  <c r="A973"/>
  <c r="A972"/>
  <c r="A971"/>
  <c r="A970"/>
  <c r="A969"/>
  <c r="A968"/>
  <c r="A967"/>
  <c r="A966"/>
  <c r="A965"/>
  <c r="A964"/>
  <c r="A963"/>
  <c r="A962"/>
  <c r="A958"/>
  <c r="A957"/>
  <c r="A956"/>
  <c r="A955"/>
  <c r="A954"/>
  <c r="A953"/>
  <c r="A952"/>
  <c r="A951"/>
  <c r="A950"/>
  <c r="A949"/>
  <c r="A948"/>
  <c r="A947"/>
  <c r="A946"/>
  <c r="A945"/>
  <c r="A944"/>
  <c r="A943"/>
  <c r="A942"/>
  <c r="A941"/>
  <c r="A940"/>
  <c r="A939"/>
  <c r="A938"/>
  <c r="A937"/>
  <c r="A936"/>
  <c r="A935"/>
  <c r="A934"/>
  <c r="A933"/>
  <c r="A932"/>
  <c r="A931"/>
  <c r="A930"/>
  <c r="A929"/>
  <c r="A928"/>
  <c r="A924"/>
  <c r="A923"/>
  <c r="A922"/>
  <c r="A921"/>
  <c r="A920"/>
  <c r="A919"/>
  <c r="A918"/>
  <c r="A917"/>
  <c r="A916"/>
  <c r="A915"/>
  <c r="A914"/>
  <c r="A913"/>
  <c r="A912"/>
  <c r="A911"/>
  <c r="A910"/>
  <c r="A909"/>
  <c r="A908"/>
  <c r="A907"/>
  <c r="A906"/>
  <c r="A905"/>
  <c r="A904"/>
  <c r="A903"/>
  <c r="A902"/>
  <c r="A901"/>
  <c r="A900"/>
  <c r="A899"/>
  <c r="A898"/>
  <c r="A897"/>
  <c r="A896"/>
  <c r="A895"/>
  <c r="A894"/>
  <c r="A890"/>
  <c r="A889"/>
  <c r="A888"/>
  <c r="A887"/>
  <c r="A886"/>
  <c r="A885"/>
  <c r="A884"/>
  <c r="A883"/>
  <c r="A882"/>
  <c r="A881"/>
  <c r="A880"/>
  <c r="A879"/>
  <c r="A878"/>
  <c r="A877"/>
  <c r="A876"/>
  <c r="A875"/>
  <c r="A874"/>
  <c r="A873"/>
  <c r="A872"/>
  <c r="A871"/>
  <c r="A870"/>
  <c r="A869"/>
  <c r="A868"/>
  <c r="A867"/>
  <c r="A866"/>
  <c r="A865"/>
  <c r="A864"/>
  <c r="A863"/>
  <c r="A862"/>
  <c r="A861"/>
  <c r="A860"/>
  <c r="A856"/>
  <c r="A855"/>
  <c r="A854"/>
  <c r="A853"/>
  <c r="A852"/>
  <c r="A851"/>
  <c r="A850"/>
  <c r="A849"/>
  <c r="A848"/>
  <c r="A847"/>
  <c r="A846"/>
  <c r="A845"/>
  <c r="A844"/>
  <c r="A843"/>
  <c r="A842"/>
  <c r="A841"/>
  <c r="A840"/>
  <c r="A839"/>
  <c r="A838"/>
  <c r="A837"/>
  <c r="A836"/>
  <c r="A835"/>
  <c r="A834"/>
  <c r="A833"/>
  <c r="A832"/>
  <c r="A831"/>
  <c r="A830"/>
  <c r="A829"/>
  <c r="A828"/>
  <c r="A827"/>
  <c r="A826"/>
  <c r="A822"/>
  <c r="A821"/>
  <c r="A820"/>
  <c r="A819"/>
  <c r="A818"/>
  <c r="A817"/>
  <c r="A816"/>
  <c r="A815"/>
  <c r="A814"/>
  <c r="A813"/>
  <c r="A812"/>
  <c r="A811"/>
  <c r="A810"/>
  <c r="A809"/>
  <c r="A808"/>
  <c r="A807"/>
  <c r="A806"/>
  <c r="A805"/>
  <c r="A804"/>
  <c r="A803"/>
  <c r="A802"/>
  <c r="A801"/>
  <c r="A800"/>
  <c r="A799"/>
  <c r="A798"/>
  <c r="A797"/>
  <c r="A796"/>
  <c r="A795"/>
  <c r="A794"/>
  <c r="A793"/>
  <c r="A792"/>
  <c r="A788"/>
  <c r="A787"/>
  <c r="A786"/>
  <c r="A785"/>
  <c r="A784"/>
  <c r="A783"/>
  <c r="A782"/>
  <c r="A781"/>
  <c r="A780"/>
  <c r="A779"/>
  <c r="A778"/>
  <c r="A777"/>
  <c r="A776"/>
  <c r="A775"/>
  <c r="A774"/>
  <c r="A773"/>
  <c r="A772"/>
  <c r="A771"/>
  <c r="A770"/>
  <c r="A769"/>
  <c r="A768"/>
  <c r="A767"/>
  <c r="A766"/>
  <c r="A765"/>
  <c r="A764"/>
  <c r="A763"/>
  <c r="A762"/>
  <c r="A761"/>
  <c r="A760"/>
  <c r="A759"/>
  <c r="A758"/>
  <c r="A754"/>
  <c r="A753"/>
  <c r="A752"/>
  <c r="A751"/>
  <c r="A750"/>
  <c r="A749"/>
  <c r="A748"/>
  <c r="A747"/>
  <c r="A746"/>
  <c r="A745"/>
  <c r="A744"/>
  <c r="A743"/>
  <c r="A742"/>
  <c r="A741"/>
  <c r="A740"/>
  <c r="A739"/>
  <c r="A738"/>
  <c r="A737"/>
  <c r="A736"/>
  <c r="A735"/>
  <c r="A734"/>
  <c r="A733"/>
  <c r="A732"/>
  <c r="A731"/>
  <c r="A730"/>
  <c r="A729"/>
  <c r="A728"/>
  <c r="A727"/>
  <c r="A726"/>
  <c r="A725"/>
  <c r="A724"/>
  <c r="A720"/>
  <c r="A719"/>
  <c r="A718"/>
  <c r="A717"/>
  <c r="A716"/>
  <c r="A715"/>
  <c r="A714"/>
  <c r="A713"/>
  <c r="A712"/>
  <c r="A711"/>
  <c r="A710"/>
  <c r="A709"/>
  <c r="A708"/>
  <c r="A707"/>
  <c r="A706"/>
  <c r="A705"/>
  <c r="A704"/>
  <c r="A703"/>
  <c r="A702"/>
  <c r="A701"/>
  <c r="A700"/>
  <c r="A699"/>
  <c r="A698"/>
  <c r="A697"/>
  <c r="A696"/>
  <c r="A695"/>
  <c r="A694"/>
  <c r="A693"/>
  <c r="A692"/>
  <c r="A691"/>
  <c r="A690"/>
  <c r="A686"/>
  <c r="A685"/>
  <c r="A684"/>
  <c r="A683"/>
  <c r="A682"/>
  <c r="A681"/>
  <c r="A680"/>
  <c r="A679"/>
  <c r="A678"/>
  <c r="A677"/>
  <c r="A676"/>
  <c r="A675"/>
  <c r="A674"/>
  <c r="A673"/>
  <c r="A672"/>
  <c r="A671"/>
  <c r="A670"/>
  <c r="A669"/>
  <c r="A668"/>
  <c r="A667"/>
  <c r="A666"/>
  <c r="A665"/>
  <c r="A664"/>
  <c r="A663"/>
  <c r="A662"/>
  <c r="A661"/>
  <c r="A660"/>
  <c r="A659"/>
  <c r="A658"/>
  <c r="A657"/>
  <c r="A656"/>
  <c r="A652"/>
  <c r="A651"/>
  <c r="A650"/>
  <c r="A649"/>
  <c r="A648"/>
  <c r="A647"/>
  <c r="A646"/>
  <c r="A645"/>
  <c r="A644"/>
  <c r="A643"/>
  <c r="A642"/>
  <c r="A641"/>
  <c r="A640"/>
  <c r="A639"/>
  <c r="A638"/>
  <c r="A637"/>
  <c r="A636"/>
  <c r="A635"/>
  <c r="A634"/>
  <c r="A633"/>
  <c r="A632"/>
  <c r="A631"/>
  <c r="A630"/>
  <c r="A629"/>
  <c r="A628"/>
  <c r="A627"/>
  <c r="A626"/>
  <c r="A625"/>
  <c r="A624"/>
  <c r="A623"/>
  <c r="A622"/>
  <c r="A618"/>
  <c r="A617"/>
  <c r="A616"/>
  <c r="A615"/>
  <c r="A614"/>
  <c r="A613"/>
  <c r="A612"/>
  <c r="A611"/>
  <c r="A610"/>
  <c r="A609"/>
  <c r="A608"/>
  <c r="A607"/>
  <c r="A606"/>
  <c r="A605"/>
  <c r="A604"/>
  <c r="A603"/>
  <c r="A602"/>
  <c r="A601"/>
  <c r="A600"/>
  <c r="A599"/>
  <c r="A598"/>
  <c r="A597"/>
  <c r="A596"/>
  <c r="A595"/>
  <c r="A594"/>
  <c r="A593"/>
  <c r="A592"/>
  <c r="A591"/>
  <c r="A590"/>
  <c r="A589"/>
  <c r="A588"/>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6"/>
  <c r="A515"/>
  <c r="A514"/>
  <c r="A513"/>
  <c r="A512"/>
  <c r="A511"/>
  <c r="A510"/>
  <c r="A509"/>
  <c r="A508"/>
  <c r="A507"/>
  <c r="A506"/>
  <c r="A505"/>
  <c r="A504"/>
  <c r="A503"/>
  <c r="A502"/>
  <c r="A501"/>
  <c r="A500"/>
  <c r="A499"/>
  <c r="A498"/>
  <c r="A497"/>
  <c r="A496"/>
  <c r="A495"/>
  <c r="A494"/>
  <c r="A493"/>
  <c r="A492"/>
  <c r="A491"/>
  <c r="A490"/>
  <c r="A489"/>
  <c r="A488"/>
  <c r="A487"/>
  <c r="A486"/>
  <c r="A485"/>
  <c r="A484"/>
  <c r="A483"/>
  <c r="A479"/>
  <c r="A478"/>
  <c r="A477"/>
  <c r="A476"/>
  <c r="A475"/>
  <c r="A474"/>
  <c r="A473"/>
  <c r="A472"/>
  <c r="A471"/>
  <c r="A470"/>
  <c r="A469"/>
  <c r="A468"/>
  <c r="A467"/>
  <c r="A466"/>
  <c r="A465"/>
  <c r="A464"/>
  <c r="A463"/>
  <c r="A462"/>
  <c r="A461"/>
  <c r="A460"/>
  <c r="A459"/>
  <c r="A458"/>
  <c r="A457"/>
  <c r="A456"/>
  <c r="A455"/>
  <c r="A454"/>
  <c r="A453"/>
  <c r="A449"/>
  <c r="A448"/>
  <c r="A447"/>
  <c r="A446"/>
  <c r="A445"/>
  <c r="A444"/>
  <c r="A443"/>
  <c r="A442"/>
  <c r="A441"/>
  <c r="A440"/>
  <c r="A439"/>
  <c r="A438"/>
  <c r="A437"/>
  <c r="A436"/>
  <c r="A435"/>
  <c r="A434"/>
  <c r="A433"/>
  <c r="A432"/>
  <c r="A431"/>
  <c r="A430"/>
  <c r="A429"/>
  <c r="A428"/>
  <c r="A427"/>
  <c r="A426"/>
  <c r="A425"/>
  <c r="A424"/>
  <c r="A423"/>
  <c r="A422"/>
  <c r="A421"/>
  <c r="A420"/>
  <c r="A419"/>
  <c r="A418"/>
  <c r="A417"/>
  <c r="A413"/>
  <c r="A412"/>
  <c r="A411"/>
  <c r="A410"/>
  <c r="A409"/>
  <c r="A408"/>
  <c r="A407"/>
  <c r="A406"/>
  <c r="A405"/>
  <c r="A404"/>
  <c r="A403"/>
  <c r="A402"/>
  <c r="A401"/>
  <c r="A400"/>
  <c r="A399"/>
  <c r="A398"/>
  <c r="A397"/>
  <c r="A396"/>
  <c r="A395"/>
  <c r="A394"/>
  <c r="A393"/>
  <c r="A392"/>
  <c r="A391"/>
  <c r="A390"/>
  <c r="A389"/>
  <c r="A388"/>
  <c r="A387"/>
  <c r="A386"/>
  <c r="A385"/>
  <c r="A384"/>
  <c r="A383"/>
  <c r="A382"/>
  <c r="A381"/>
  <c r="A377"/>
  <c r="A376"/>
  <c r="A375"/>
  <c r="A374"/>
  <c r="A373"/>
  <c r="A372"/>
  <c r="A371"/>
  <c r="A370"/>
  <c r="A369"/>
  <c r="A368"/>
  <c r="A367"/>
  <c r="A366"/>
  <c r="A365"/>
  <c r="A364"/>
  <c r="A363"/>
  <c r="A362"/>
  <c r="A361"/>
  <c r="A360"/>
  <c r="A359"/>
  <c r="A358"/>
  <c r="A357"/>
  <c r="A356"/>
  <c r="A355"/>
  <c r="A354"/>
  <c r="A353"/>
  <c r="A352"/>
  <c r="A351"/>
  <c r="A350"/>
  <c r="A349"/>
  <c r="A348"/>
  <c r="A347"/>
  <c r="A346"/>
  <c r="A345"/>
  <c r="A341"/>
  <c r="A340"/>
  <c r="A339"/>
  <c r="A338"/>
  <c r="A337"/>
  <c r="A336"/>
  <c r="A335"/>
  <c r="A334"/>
  <c r="A333"/>
  <c r="A332"/>
  <c r="A331"/>
  <c r="A330"/>
  <c r="A329"/>
  <c r="A328"/>
  <c r="A327"/>
  <c r="A326"/>
  <c r="A325"/>
  <c r="A324"/>
  <c r="A323"/>
  <c r="A322"/>
  <c r="A321"/>
  <c r="A320"/>
  <c r="A319"/>
  <c r="A318"/>
  <c r="A317"/>
  <c r="A316"/>
  <c r="A315"/>
  <c r="A314"/>
  <c r="A313"/>
  <c r="A312"/>
  <c r="A311"/>
  <c r="A310"/>
  <c r="A309"/>
  <c r="A305"/>
  <c r="A304"/>
  <c r="A303"/>
  <c r="A302"/>
  <c r="A301"/>
  <c r="A300"/>
  <c r="A299"/>
  <c r="A298"/>
  <c r="A297"/>
  <c r="A296"/>
  <c r="A295"/>
  <c r="A294"/>
  <c r="A293"/>
  <c r="A292"/>
  <c r="A291"/>
  <c r="A290"/>
  <c r="A289"/>
  <c r="A288"/>
  <c r="A287"/>
  <c r="A286"/>
  <c r="A285"/>
  <c r="A284"/>
  <c r="A283"/>
  <c r="A282"/>
  <c r="A281"/>
  <c r="A280"/>
  <c r="A279"/>
  <c r="A278"/>
  <c r="A277"/>
  <c r="A276"/>
  <c r="A275"/>
  <c r="A271"/>
  <c r="A270"/>
  <c r="A269"/>
  <c r="A268"/>
  <c r="A267"/>
  <c r="A266"/>
  <c r="A265"/>
  <c r="A264"/>
  <c r="A263"/>
  <c r="A262"/>
  <c r="A261"/>
  <c r="A260"/>
  <c r="A259"/>
  <c r="A258"/>
  <c r="A257"/>
  <c r="A256"/>
  <c r="A255"/>
  <c r="A254"/>
  <c r="A253"/>
  <c r="A252"/>
  <c r="A251"/>
  <c r="A250"/>
  <c r="A249"/>
  <c r="A248"/>
  <c r="A247"/>
  <c r="A246"/>
  <c r="A245"/>
  <c r="A244"/>
  <c r="A243"/>
  <c r="A242"/>
  <c r="A241"/>
  <c r="A237"/>
  <c r="A236"/>
  <c r="A235"/>
  <c r="A234"/>
  <c r="A233"/>
  <c r="A232"/>
  <c r="A231"/>
  <c r="A230"/>
  <c r="A229"/>
  <c r="A228"/>
  <c r="A227"/>
  <c r="A226"/>
  <c r="A225"/>
  <c r="A224"/>
  <c r="A223"/>
  <c r="A222"/>
  <c r="A221"/>
  <c r="A220"/>
  <c r="A219"/>
  <c r="A218"/>
  <c r="A217"/>
  <c r="A216"/>
  <c r="A215"/>
  <c r="A214"/>
  <c r="A213"/>
  <c r="A212"/>
  <c r="A211"/>
  <c r="A210"/>
  <c r="A209"/>
  <c r="A208"/>
  <c r="A207"/>
  <c r="A203"/>
  <c r="A202"/>
  <c r="A201"/>
  <c r="A200"/>
  <c r="A199"/>
  <c r="A198"/>
  <c r="A197"/>
  <c r="A196"/>
  <c r="A195"/>
  <c r="A194"/>
  <c r="A193"/>
  <c r="A192"/>
  <c r="A191"/>
  <c r="A190"/>
  <c r="A189"/>
  <c r="A188"/>
  <c r="A187"/>
  <c r="A186"/>
  <c r="A185"/>
  <c r="A184"/>
  <c r="A183"/>
  <c r="A182"/>
  <c r="A181"/>
  <c r="A180"/>
  <c r="A179"/>
  <c r="A178"/>
  <c r="A177"/>
  <c r="A176"/>
  <c r="A175"/>
  <c r="A174"/>
  <c r="A173"/>
  <c r="A169"/>
  <c r="A168"/>
  <c r="A167"/>
  <c r="A166"/>
  <c r="A165"/>
  <c r="A164"/>
  <c r="A163"/>
  <c r="A162"/>
  <c r="A161"/>
  <c r="A160"/>
  <c r="A159"/>
  <c r="A158"/>
  <c r="A157"/>
  <c r="A156"/>
  <c r="A155"/>
  <c r="A154"/>
  <c r="A153"/>
  <c r="A152"/>
  <c r="A151"/>
  <c r="A150"/>
  <c r="A149"/>
  <c r="A148"/>
  <c r="A147"/>
  <c r="A146"/>
  <c r="A145"/>
  <c r="A144"/>
  <c r="A143"/>
  <c r="A142"/>
  <c r="A141"/>
  <c r="A140"/>
  <c r="A139"/>
  <c r="A135"/>
  <c r="A134"/>
  <c r="A133"/>
  <c r="A132"/>
  <c r="A131"/>
  <c r="A130"/>
  <c r="A129"/>
  <c r="A128"/>
  <c r="A127"/>
  <c r="A126"/>
  <c r="A125"/>
  <c r="A124"/>
  <c r="A123"/>
  <c r="A122"/>
  <c r="A121"/>
  <c r="A120"/>
  <c r="A119"/>
  <c r="A118"/>
  <c r="A117"/>
  <c r="A116"/>
  <c r="A115"/>
  <c r="A114"/>
  <c r="A113"/>
  <c r="A112"/>
  <c r="A111"/>
  <c r="A110"/>
  <c r="A109"/>
  <c r="A108"/>
  <c r="A107"/>
  <c r="A106"/>
  <c r="A105"/>
  <c r="A101"/>
  <c r="A100"/>
  <c r="A99"/>
  <c r="A98"/>
  <c r="A97"/>
  <c r="A96"/>
  <c r="A95"/>
  <c r="A94"/>
  <c r="A93"/>
  <c r="A92"/>
  <c r="A91"/>
  <c r="A90"/>
  <c r="A89"/>
  <c r="A88"/>
  <c r="A87"/>
  <c r="A86"/>
  <c r="A85"/>
  <c r="A84"/>
  <c r="A83"/>
  <c r="A82"/>
  <c r="A81"/>
  <c r="A80"/>
  <c r="A79"/>
  <c r="A78"/>
  <c r="A77"/>
  <c r="A76"/>
  <c r="A75"/>
  <c r="A74"/>
  <c r="A73"/>
  <c r="A72"/>
  <c r="A71"/>
  <c r="A67"/>
  <c r="A66"/>
  <c r="A65"/>
  <c r="A64"/>
  <c r="A63"/>
  <c r="A62"/>
  <c r="A61"/>
  <c r="A60"/>
  <c r="A59"/>
  <c r="A58"/>
  <c r="A57"/>
  <c r="A56"/>
  <c r="A55"/>
  <c r="A54"/>
  <c r="A53"/>
  <c r="A52"/>
  <c r="A51"/>
  <c r="A50"/>
  <c r="A49"/>
  <c r="A48"/>
  <c r="A47"/>
  <c r="A46"/>
  <c r="A45"/>
  <c r="A44"/>
  <c r="A43"/>
  <c r="A42"/>
  <c r="A41"/>
  <c r="A40"/>
  <c r="A39"/>
  <c r="A38"/>
  <c r="A37"/>
  <c r="A33"/>
  <c r="A32"/>
  <c r="A31"/>
  <c r="A30"/>
  <c r="A29"/>
  <c r="A28"/>
  <c r="A27"/>
  <c r="A26"/>
  <c r="A25"/>
  <c r="A24"/>
  <c r="A23"/>
  <c r="A22"/>
  <c r="A21"/>
  <c r="A20"/>
  <c r="A19"/>
  <c r="A18"/>
  <c r="A17"/>
  <c r="A16"/>
  <c r="A15"/>
  <c r="A14"/>
  <c r="A13"/>
  <c r="A12"/>
  <c r="A11"/>
  <c r="A10"/>
  <c r="A9"/>
  <c r="A8"/>
  <c r="A7"/>
  <c r="A6"/>
  <c r="A5"/>
  <c r="A4"/>
  <c r="A3"/>
  <c r="BB3" i="22"/>
  <c r="BB5" s="1"/>
  <c r="BB6" s="1"/>
  <c r="AS3"/>
  <c r="AS7" s="1"/>
  <c r="AN43"/>
  <c r="AO142" s="1"/>
  <c r="AN44"/>
  <c r="AO143"/>
  <c r="AN45"/>
  <c r="AO144"/>
  <c r="AN46"/>
  <c r="AO145" s="1"/>
  <c r="AN47"/>
  <c r="AO146"/>
  <c r="AN48"/>
  <c r="AO147"/>
  <c r="AN49"/>
  <c r="AO148" s="1"/>
  <c r="AN50"/>
  <c r="AO149"/>
  <c r="AN51"/>
  <c r="AO150"/>
  <c r="AN52"/>
  <c r="AO151" s="1"/>
  <c r="AN53"/>
  <c r="AO152"/>
  <c r="AN54"/>
  <c r="AO153"/>
  <c r="AN55"/>
  <c r="AO154" s="1"/>
  <c r="AN56"/>
  <c r="AO155"/>
  <c r="AN57"/>
  <c r="AO156"/>
  <c r="AN58"/>
  <c r="AO157" s="1"/>
  <c r="AN59"/>
  <c r="AO158"/>
  <c r="AN60"/>
  <c r="AO159"/>
  <c r="AN61"/>
  <c r="AO160" s="1"/>
  <c r="AN62"/>
  <c r="AO161"/>
  <c r="AN63"/>
  <c r="AO162"/>
  <c r="AN64"/>
  <c r="AO163" s="1"/>
  <c r="AN65"/>
  <c r="AO164"/>
  <c r="AN66"/>
  <c r="AO165"/>
  <c r="AN67"/>
  <c r="AO166" s="1"/>
  <c r="AN68"/>
  <c r="AO167"/>
  <c r="AN69"/>
  <c r="AO168"/>
  <c r="AN70"/>
  <c r="AO169" s="1"/>
  <c r="AN71"/>
  <c r="AO170"/>
  <c r="AN72"/>
  <c r="AO171"/>
  <c r="AN73"/>
  <c r="AO172" s="1"/>
  <c r="AN74"/>
  <c r="AO173"/>
  <c r="AN75"/>
  <c r="AO174"/>
  <c r="AN76"/>
  <c r="AO175" s="1"/>
  <c r="AN77"/>
  <c r="AO176"/>
  <c r="AN78"/>
  <c r="AO177"/>
  <c r="AN79"/>
  <c r="AO178" s="1"/>
  <c r="AN80"/>
  <c r="AO179"/>
  <c r="AN81"/>
  <c r="AO180"/>
  <c r="AN82"/>
  <c r="AO181" s="1"/>
  <c r="AN83"/>
  <c r="AO182"/>
  <c r="AN84"/>
  <c r="AO183"/>
  <c r="AN85"/>
  <c r="AO184" s="1"/>
  <c r="AN86"/>
  <c r="AO185"/>
  <c r="AN87"/>
  <c r="AO186"/>
  <c r="AN88"/>
  <c r="AO187" s="1"/>
  <c r="AN89"/>
  <c r="AO188"/>
  <c r="AN90"/>
  <c r="AO189"/>
  <c r="AN92"/>
  <c r="AO191" s="1"/>
  <c r="AN93"/>
  <c r="AO192"/>
  <c r="AN94"/>
  <c r="AO193"/>
  <c r="AN95"/>
  <c r="AO194" s="1"/>
  <c r="AN96"/>
  <c r="AO195"/>
  <c r="AN97"/>
  <c r="AO196"/>
  <c r="AN100"/>
  <c r="AO199" s="1"/>
  <c r="AN101"/>
  <c r="AO200"/>
  <c r="AN102"/>
  <c r="AO201"/>
  <c r="AM43"/>
  <c r="AO43" s="1"/>
  <c r="AM44"/>
  <c r="AO44"/>
  <c r="AM45"/>
  <c r="AO45"/>
  <c r="AM46"/>
  <c r="AO46" s="1"/>
  <c r="AM47"/>
  <c r="AO47"/>
  <c r="AM48"/>
  <c r="AO48"/>
  <c r="AM49"/>
  <c r="AO49" s="1"/>
  <c r="AM50"/>
  <c r="AO50"/>
  <c r="AM51"/>
  <c r="AO51"/>
  <c r="AM52"/>
  <c r="AO52" s="1"/>
  <c r="AM53"/>
  <c r="AO53"/>
  <c r="AM54"/>
  <c r="AO54"/>
  <c r="AM55"/>
  <c r="AO55" s="1"/>
  <c r="AM56"/>
  <c r="AO56"/>
  <c r="AM57"/>
  <c r="AO57"/>
  <c r="AM58"/>
  <c r="AO58" s="1"/>
  <c r="AM59"/>
  <c r="AO59"/>
  <c r="AM60"/>
  <c r="AO60"/>
  <c r="AM61"/>
  <c r="AO61" s="1"/>
  <c r="AM62"/>
  <c r="AO62"/>
  <c r="AM63"/>
  <c r="AO63"/>
  <c r="AM64"/>
  <c r="AO64" s="1"/>
  <c r="AM65"/>
  <c r="AO65"/>
  <c r="AM66"/>
  <c r="AO66"/>
  <c r="AM67"/>
  <c r="AO67" s="1"/>
  <c r="AM68"/>
  <c r="AO68"/>
  <c r="AM69"/>
  <c r="AO69"/>
  <c r="AM70"/>
  <c r="AO70" s="1"/>
  <c r="AM71"/>
  <c r="AO71"/>
  <c r="AM72"/>
  <c r="AO72"/>
  <c r="AM73"/>
  <c r="AO73" s="1"/>
  <c r="AM74"/>
  <c r="AO74"/>
  <c r="AM75"/>
  <c r="AO75"/>
  <c r="AM76"/>
  <c r="AO76" s="1"/>
  <c r="AM77"/>
  <c r="AO77"/>
  <c r="AM78"/>
  <c r="AO78"/>
  <c r="AM79"/>
  <c r="AO79" s="1"/>
  <c r="AM80"/>
  <c r="AO80"/>
  <c r="AM81"/>
  <c r="AO81"/>
  <c r="AM82"/>
  <c r="AO82" s="1"/>
  <c r="AM83"/>
  <c r="AO83"/>
  <c r="AM84"/>
  <c r="AO84"/>
  <c r="AM85"/>
  <c r="AO85" s="1"/>
  <c r="AM86"/>
  <c r="AO86"/>
  <c r="AM87"/>
  <c r="AO87"/>
  <c r="AM88"/>
  <c r="AO88" s="1"/>
  <c r="AM89"/>
  <c r="AO89"/>
  <c r="AM90"/>
  <c r="AO90"/>
  <c r="AM92"/>
  <c r="AO92" s="1"/>
  <c r="AM93"/>
  <c r="AO93"/>
  <c r="AM94"/>
  <c r="AO94"/>
  <c r="AM95"/>
  <c r="AO95" s="1"/>
  <c r="AM96"/>
  <c r="AO96"/>
  <c r="AM97"/>
  <c r="AO97"/>
  <c r="AM100"/>
  <c r="AO100" s="1"/>
  <c r="AM101"/>
  <c r="AO101"/>
  <c r="AM102"/>
  <c r="AO102"/>
  <c r="AD8"/>
  <c r="AE8" s="1"/>
  <c r="AJ8"/>
  <c r="AD9"/>
  <c r="AE9" s="1"/>
  <c r="AK9" s="1"/>
  <c r="AM9"/>
  <c r="AO9" s="1"/>
  <c r="AJ9"/>
  <c r="AD10"/>
  <c r="AE10" s="1"/>
  <c r="AJ10"/>
  <c r="AL10" s="1"/>
  <c r="AN10" s="1"/>
  <c r="AO109" s="1"/>
  <c r="AD11"/>
  <c r="AE11" s="1"/>
  <c r="AK11" s="1"/>
  <c r="AM11"/>
  <c r="AO11" s="1"/>
  <c r="AJ11"/>
  <c r="AL11" s="1"/>
  <c r="AD12"/>
  <c r="AE12" s="1"/>
  <c r="AK12" s="1"/>
  <c r="AM12" s="1"/>
  <c r="AO12" s="1"/>
  <c r="AJ12"/>
  <c r="AL12"/>
  <c r="AN12" s="1"/>
  <c r="AO111" s="1"/>
  <c r="AD13"/>
  <c r="AE13" s="1"/>
  <c r="AJ13"/>
  <c r="AD14"/>
  <c r="AE14" s="1"/>
  <c r="AK14" s="1"/>
  <c r="AJ14"/>
  <c r="AL14" s="1"/>
  <c r="AD15"/>
  <c r="AE15" s="1"/>
  <c r="AJ15"/>
  <c r="AD16"/>
  <c r="AE16" s="1"/>
  <c r="AJ16"/>
  <c r="AL16" s="1"/>
  <c r="AD17"/>
  <c r="AE17" s="1"/>
  <c r="AK17" s="1"/>
  <c r="AJ17"/>
  <c r="AD18"/>
  <c r="AE18" s="1"/>
  <c r="AJ18"/>
  <c r="AD19"/>
  <c r="AE19" s="1"/>
  <c r="AK19" s="1"/>
  <c r="AJ19"/>
  <c r="AD20"/>
  <c r="AE20"/>
  <c r="AJ20"/>
  <c r="AL20" s="1"/>
  <c r="AD21"/>
  <c r="AE21"/>
  <c r="AJ21"/>
  <c r="AL21" s="1"/>
  <c r="AD22"/>
  <c r="AE22"/>
  <c r="AJ22"/>
  <c r="AL22" s="1"/>
  <c r="AD23"/>
  <c r="AE23" s="1"/>
  <c r="AK23"/>
  <c r="AJ23"/>
  <c r="AL23" s="1"/>
  <c r="AD24"/>
  <c r="AE24" s="1"/>
  <c r="AL24"/>
  <c r="AJ24"/>
  <c r="AD25"/>
  <c r="AE25"/>
  <c r="AJ25"/>
  <c r="AL25" s="1"/>
  <c r="AD26"/>
  <c r="AE26"/>
  <c r="AK26" s="1"/>
  <c r="AN26"/>
  <c r="AO125"/>
  <c r="AJ26"/>
  <c r="AD27"/>
  <c r="AE27" s="1"/>
  <c r="AJ27"/>
  <c r="AD28"/>
  <c r="AE28"/>
  <c r="AL28" s="1"/>
  <c r="AM28"/>
  <c r="AO28" s="1"/>
  <c r="AJ28"/>
  <c r="AD29"/>
  <c r="AE29" s="1"/>
  <c r="AN29"/>
  <c r="AO128" s="1"/>
  <c r="AJ29"/>
  <c r="AD30"/>
  <c r="AE30" s="1"/>
  <c r="AK30" s="1"/>
  <c r="AJ30"/>
  <c r="AD31"/>
  <c r="AE31" s="1"/>
  <c r="AJ31"/>
  <c r="AD32"/>
  <c r="AE32" s="1"/>
  <c r="AJ32"/>
  <c r="AL32" s="1"/>
  <c r="AD33"/>
  <c r="AE33" s="1"/>
  <c r="AJ33"/>
  <c r="AL33"/>
  <c r="AD34"/>
  <c r="AE34" s="1"/>
  <c r="AK34"/>
  <c r="AJ34"/>
  <c r="AD35"/>
  <c r="AE35"/>
  <c r="AJ35"/>
  <c r="AL35" s="1"/>
  <c r="AD36"/>
  <c r="AE36"/>
  <c r="AK36"/>
  <c r="AM36"/>
  <c r="AO36"/>
  <c r="AJ36"/>
  <c r="AD37"/>
  <c r="AE37"/>
  <c r="AN37"/>
  <c r="AO136" s="1"/>
  <c r="AJ37"/>
  <c r="AD38"/>
  <c r="AE38" s="1"/>
  <c r="AJ38"/>
  <c r="AL38" s="1"/>
  <c r="AD39"/>
  <c r="AE39" s="1"/>
  <c r="AL39" s="1"/>
  <c r="AJ39"/>
  <c r="AD40"/>
  <c r="AE40"/>
  <c r="AL40" s="1"/>
  <c r="AK40"/>
  <c r="AJ40"/>
  <c r="AD41"/>
  <c r="AE41"/>
  <c r="AK41" s="1"/>
  <c r="AJ41"/>
  <c r="AL41" s="1"/>
  <c r="AD42"/>
  <c r="AE42"/>
  <c r="AM42"/>
  <c r="AO42"/>
  <c r="AJ42"/>
  <c r="AD43"/>
  <c r="AE43" s="1"/>
  <c r="AJ43"/>
  <c r="AD44"/>
  <c r="AE44"/>
  <c r="AK44"/>
  <c r="AJ44"/>
  <c r="AD45"/>
  <c r="AE45" s="1"/>
  <c r="AL45"/>
  <c r="AK45"/>
  <c r="AJ45"/>
  <c r="AD46"/>
  <c r="AE46" s="1"/>
  <c r="AJ46"/>
  <c r="AD47"/>
  <c r="AE47" s="1"/>
  <c r="AK47" s="1"/>
  <c r="AJ47"/>
  <c r="AD48"/>
  <c r="AE48" s="1"/>
  <c r="AJ48"/>
  <c r="AD49"/>
  <c r="AE49" s="1"/>
  <c r="AK49" s="1"/>
  <c r="AJ49"/>
  <c r="AD50"/>
  <c r="AE50" s="1"/>
  <c r="AK50" s="1"/>
  <c r="AJ50"/>
  <c r="AL50"/>
  <c r="AD51"/>
  <c r="AE51"/>
  <c r="AK51" s="1"/>
  <c r="AJ51"/>
  <c r="AL51" s="1"/>
  <c r="AD52"/>
  <c r="AE52"/>
  <c r="AK52" s="1"/>
  <c r="AJ52"/>
  <c r="AL52" s="1"/>
  <c r="AD53"/>
  <c r="AE53"/>
  <c r="AJ53"/>
  <c r="AD54"/>
  <c r="AE54"/>
  <c r="AK54" s="1"/>
  <c r="AJ54"/>
  <c r="AD55"/>
  <c r="AE55" s="1"/>
  <c r="AJ55"/>
  <c r="AD56"/>
  <c r="AE56" s="1"/>
  <c r="AJ56"/>
  <c r="AL56" s="1"/>
  <c r="AD57"/>
  <c r="AE57" s="1"/>
  <c r="AJ57"/>
  <c r="AD58"/>
  <c r="AE58" s="1"/>
  <c r="AK58"/>
  <c r="AJ58"/>
  <c r="AL58" s="1"/>
  <c r="AD59"/>
  <c r="AE59"/>
  <c r="AJ59"/>
  <c r="AD60"/>
  <c r="AE60"/>
  <c r="AK60" s="1"/>
  <c r="AJ60"/>
  <c r="AD61"/>
  <c r="AE61"/>
  <c r="AL61" s="1"/>
  <c r="AJ61"/>
  <c r="AD62"/>
  <c r="AE62" s="1"/>
  <c r="AJ62"/>
  <c r="AD63"/>
  <c r="AE63" s="1"/>
  <c r="AK63" s="1"/>
  <c r="AJ63"/>
  <c r="AD64"/>
  <c r="AE64" s="1"/>
  <c r="AJ64"/>
  <c r="AD65"/>
  <c r="AE65"/>
  <c r="AL65" s="1"/>
  <c r="AK65"/>
  <c r="AJ65"/>
  <c r="AD66"/>
  <c r="AE66" s="1"/>
  <c r="AK66"/>
  <c r="AJ66"/>
  <c r="AD67"/>
  <c r="AE67"/>
  <c r="AK67" s="1"/>
  <c r="AJ67"/>
  <c r="AD68"/>
  <c r="AE68"/>
  <c r="AK68" s="1"/>
  <c r="AJ68"/>
  <c r="AD69"/>
  <c r="AE69" s="1"/>
  <c r="AK69" s="1"/>
  <c r="AJ69"/>
  <c r="AD70"/>
  <c r="AE70" s="1"/>
  <c r="AK70" s="1"/>
  <c r="AJ70"/>
  <c r="AL70" s="1"/>
  <c r="AD71"/>
  <c r="AE71"/>
  <c r="AK71"/>
  <c r="AJ71"/>
  <c r="AD72"/>
  <c r="AE72"/>
  <c r="AJ72"/>
  <c r="AD73"/>
  <c r="AE73"/>
  <c r="AJ73"/>
  <c r="AD74"/>
  <c r="AE74"/>
  <c r="AK74"/>
  <c r="AJ74"/>
  <c r="AD75"/>
  <c r="AE75"/>
  <c r="AK75" s="1"/>
  <c r="AJ75"/>
  <c r="AD76"/>
  <c r="AE76"/>
  <c r="AK76"/>
  <c r="AJ76"/>
  <c r="AD77"/>
  <c r="AE77" s="1"/>
  <c r="AL77" s="1"/>
  <c r="AJ77"/>
  <c r="AD78"/>
  <c r="AE78" s="1"/>
  <c r="AJ78"/>
  <c r="AL78"/>
  <c r="AD79"/>
  <c r="AE79" s="1"/>
  <c r="AK79" s="1"/>
  <c r="AJ79"/>
  <c r="AD80"/>
  <c r="AE80" s="1"/>
  <c r="AK80" s="1"/>
  <c r="AJ80"/>
  <c r="AD81"/>
  <c r="AE81" s="1"/>
  <c r="AJ81"/>
  <c r="AL81" s="1"/>
  <c r="AD82"/>
  <c r="AE82" s="1"/>
  <c r="AK82"/>
  <c r="AJ82"/>
  <c r="AD83"/>
  <c r="AE83"/>
  <c r="AK83"/>
  <c r="AJ83"/>
  <c r="AD84"/>
  <c r="AE84" s="1"/>
  <c r="AJ84"/>
  <c r="AD85"/>
  <c r="AE85" s="1"/>
  <c r="AK85" s="1"/>
  <c r="AJ85"/>
  <c r="AD86"/>
  <c r="AE86" s="1"/>
  <c r="AL86" s="1"/>
  <c r="AJ86"/>
  <c r="AD87"/>
  <c r="AE87" s="1"/>
  <c r="AL87" s="1"/>
  <c r="AJ87"/>
  <c r="AD88"/>
  <c r="AE88" s="1"/>
  <c r="AJ88"/>
  <c r="AL88" s="1"/>
  <c r="AD89"/>
  <c r="AE89" s="1"/>
  <c r="AK89"/>
  <c r="AJ89"/>
  <c r="AD90"/>
  <c r="AE90"/>
  <c r="AK90" s="1"/>
  <c r="AL90"/>
  <c r="AJ90"/>
  <c r="AD91"/>
  <c r="AE91" s="1"/>
  <c r="AK91" s="1"/>
  <c r="AJ91"/>
  <c r="AL91" s="1"/>
  <c r="AN91"/>
  <c r="AO190"/>
  <c r="AD92"/>
  <c r="AE92" s="1"/>
  <c r="AK92" s="1"/>
  <c r="AJ92"/>
  <c r="AD93"/>
  <c r="AE93"/>
  <c r="AJ93"/>
  <c r="AL93" s="1"/>
  <c r="AD94"/>
  <c r="AE94"/>
  <c r="AK94"/>
  <c r="AJ94"/>
  <c r="AD95"/>
  <c r="AE95"/>
  <c r="AK95" s="1"/>
  <c r="AJ95"/>
  <c r="AD96"/>
  <c r="AE96" s="1"/>
  <c r="AK96" s="1"/>
  <c r="AJ96"/>
  <c r="AL96" s="1"/>
  <c r="AD97"/>
  <c r="AE97" s="1"/>
  <c r="AL97"/>
  <c r="AJ97"/>
  <c r="AD98"/>
  <c r="AE98"/>
  <c r="AK98"/>
  <c r="AJ98"/>
  <c r="AD99"/>
  <c r="AE99" s="1"/>
  <c r="AK99"/>
  <c r="AJ99"/>
  <c r="AD100"/>
  <c r="AE100"/>
  <c r="AJ100"/>
  <c r="AD101"/>
  <c r="AE101" s="1"/>
  <c r="AK101"/>
  <c r="AJ101"/>
  <c r="AD102"/>
  <c r="AE102" s="1"/>
  <c r="AK102"/>
  <c r="AJ102"/>
  <c r="AJ5"/>
  <c r="AJ6"/>
  <c r="AL6" s="1"/>
  <c r="AN6" s="1"/>
  <c r="AO105" s="1"/>
  <c r="AJ7"/>
  <c r="AD5"/>
  <c r="AE5"/>
  <c r="AK5" s="1"/>
  <c r="AM5" s="1"/>
  <c r="AO5" s="1"/>
  <c r="AD6"/>
  <c r="AE6" s="1"/>
  <c r="AK6"/>
  <c r="AM6"/>
  <c r="AO6" s="1"/>
  <c r="AD7"/>
  <c r="AE7"/>
  <c r="AL7"/>
  <c r="AN7" s="1"/>
  <c r="AO106" s="1"/>
  <c r="AJ4"/>
  <c r="AD4"/>
  <c r="AE4"/>
  <c r="AL4" s="1"/>
  <c r="AB1"/>
  <c r="AR61" i="35"/>
  <c r="AO61"/>
  <c r="AL61"/>
  <c r="AI61"/>
  <c r="AF61"/>
  <c r="AC61"/>
  <c r="Z61"/>
  <c r="W61"/>
  <c r="T61"/>
  <c r="Q61"/>
  <c r="N61"/>
  <c r="K61"/>
  <c r="H61"/>
  <c r="E61"/>
  <c r="B61"/>
  <c r="AR60"/>
  <c r="AO60"/>
  <c r="AL60"/>
  <c r="AI60"/>
  <c r="AF60"/>
  <c r="AC60"/>
  <c r="Z60"/>
  <c r="W60"/>
  <c r="T60"/>
  <c r="Q60"/>
  <c r="N60"/>
  <c r="K60"/>
  <c r="H60"/>
  <c r="E60"/>
  <c r="B60"/>
  <c r="AR59"/>
  <c r="AO59"/>
  <c r="AL59"/>
  <c r="AI59"/>
  <c r="AF59"/>
  <c r="AC59"/>
  <c r="Z59"/>
  <c r="W59"/>
  <c r="T59"/>
  <c r="Q59"/>
  <c r="N59"/>
  <c r="K59"/>
  <c r="H59"/>
  <c r="E59"/>
  <c r="B59"/>
  <c r="AR58"/>
  <c r="AO58"/>
  <c r="AL58"/>
  <c r="AI58"/>
  <c r="AF58"/>
  <c r="AC58"/>
  <c r="Z58"/>
  <c r="W58"/>
  <c r="T58"/>
  <c r="Q58"/>
  <c r="N58"/>
  <c r="K58"/>
  <c r="H58"/>
  <c r="E58"/>
  <c r="B58"/>
  <c r="AR57"/>
  <c r="AO57"/>
  <c r="AL57"/>
  <c r="AI57"/>
  <c r="AF57"/>
  <c r="AC57"/>
  <c r="Z57"/>
  <c r="W57"/>
  <c r="T57"/>
  <c r="Q57"/>
  <c r="N57"/>
  <c r="K57"/>
  <c r="H57"/>
  <c r="E57"/>
  <c r="B57"/>
  <c r="AR56"/>
  <c r="AO56"/>
  <c r="AL56"/>
  <c r="AI56"/>
  <c r="AF56"/>
  <c r="AC56"/>
  <c r="Z56"/>
  <c r="W56"/>
  <c r="T56"/>
  <c r="Q56"/>
  <c r="N56"/>
  <c r="K56"/>
  <c r="H56"/>
  <c r="E56"/>
  <c r="B56"/>
  <c r="AR55"/>
  <c r="AO55"/>
  <c r="AL55"/>
  <c r="AI55"/>
  <c r="AF55"/>
  <c r="AC55"/>
  <c r="Z55"/>
  <c r="W55"/>
  <c r="T55"/>
  <c r="Q55"/>
  <c r="N55"/>
  <c r="K55"/>
  <c r="H55"/>
  <c r="E55"/>
  <c r="B55"/>
  <c r="AR54"/>
  <c r="AO54"/>
  <c r="AL54"/>
  <c r="AI54"/>
  <c r="AF54"/>
  <c r="AC54"/>
  <c r="Z54"/>
  <c r="W54"/>
  <c r="T54"/>
  <c r="Q54"/>
  <c r="N54"/>
  <c r="K54"/>
  <c r="H54"/>
  <c r="E54"/>
  <c r="B54"/>
  <c r="AR53"/>
  <c r="AO53"/>
  <c r="AL53"/>
  <c r="AI53"/>
  <c r="AF53"/>
  <c r="AC53"/>
  <c r="Z53"/>
  <c r="W53"/>
  <c r="T53"/>
  <c r="Q53"/>
  <c r="N53"/>
  <c r="K53"/>
  <c r="H53"/>
  <c r="E53"/>
  <c r="B53"/>
  <c r="AR52"/>
  <c r="AO52"/>
  <c r="AL52"/>
  <c r="AI52"/>
  <c r="AF52"/>
  <c r="AC52"/>
  <c r="Z52"/>
  <c r="W52"/>
  <c r="T52"/>
  <c r="Q52"/>
  <c r="N52"/>
  <c r="K52"/>
  <c r="H52"/>
  <c r="E52"/>
  <c r="B52"/>
  <c r="AR51"/>
  <c r="AO51"/>
  <c r="AL51"/>
  <c r="AI51"/>
  <c r="AF51"/>
  <c r="AC51"/>
  <c r="Z51"/>
  <c r="W51"/>
  <c r="T51"/>
  <c r="Q51"/>
  <c r="N51"/>
  <c r="K51"/>
  <c r="H51"/>
  <c r="E51"/>
  <c r="B51"/>
  <c r="AR50"/>
  <c r="AO50"/>
  <c r="AL50"/>
  <c r="AI50"/>
  <c r="AF50"/>
  <c r="AC50"/>
  <c r="Z50"/>
  <c r="W50"/>
  <c r="T50"/>
  <c r="Q50"/>
  <c r="N50"/>
  <c r="K50"/>
  <c r="H50"/>
  <c r="E50"/>
  <c r="B50"/>
  <c r="AR49"/>
  <c r="AO49"/>
  <c r="AL49"/>
  <c r="AI49"/>
  <c r="AF49"/>
  <c r="AC49"/>
  <c r="Z49"/>
  <c r="W49"/>
  <c r="T49"/>
  <c r="Q49"/>
  <c r="N49"/>
  <c r="K49"/>
  <c r="H49"/>
  <c r="E49"/>
  <c r="B49"/>
  <c r="AR48"/>
  <c r="AO48"/>
  <c r="AL48"/>
  <c r="AI48"/>
  <c r="AF48"/>
  <c r="AC48"/>
  <c r="Z48"/>
  <c r="W48"/>
  <c r="T48"/>
  <c r="Q48"/>
  <c r="N48"/>
  <c r="K48"/>
  <c r="H48"/>
  <c r="E48"/>
  <c r="B48"/>
  <c r="AR47"/>
  <c r="AO47"/>
  <c r="AL47"/>
  <c r="AI47"/>
  <c r="AF47"/>
  <c r="AC47"/>
  <c r="Z47"/>
  <c r="W47"/>
  <c r="T47"/>
  <c r="Q47"/>
  <c r="N47"/>
  <c r="K47"/>
  <c r="H47"/>
  <c r="E47"/>
  <c r="B47"/>
  <c r="AR46"/>
  <c r="AO46"/>
  <c r="AL46"/>
  <c r="AI46"/>
  <c r="AF46"/>
  <c r="AC46"/>
  <c r="Z46"/>
  <c r="W46"/>
  <c r="T46"/>
  <c r="Q46"/>
  <c r="N46"/>
  <c r="K46"/>
  <c r="H46"/>
  <c r="E46"/>
  <c r="B46"/>
  <c r="AR45"/>
  <c r="AO45"/>
  <c r="AL45"/>
  <c r="AI45"/>
  <c r="AF45"/>
  <c r="AC45"/>
  <c r="Z45"/>
  <c r="W45"/>
  <c r="T45"/>
  <c r="Q45"/>
  <c r="N45"/>
  <c r="K45"/>
  <c r="H45"/>
  <c r="E45"/>
  <c r="B45"/>
  <c r="AR44"/>
  <c r="AO44"/>
  <c r="AL44"/>
  <c r="AI44"/>
  <c r="AF44"/>
  <c r="AC44"/>
  <c r="Z44"/>
  <c r="W44"/>
  <c r="T44"/>
  <c r="Q44"/>
  <c r="N44"/>
  <c r="K44"/>
  <c r="H44"/>
  <c r="E44"/>
  <c r="B44"/>
  <c r="AR43"/>
  <c r="AO43"/>
  <c r="AL43"/>
  <c r="AI43"/>
  <c r="AF43"/>
  <c r="AC43"/>
  <c r="Z43"/>
  <c r="W43"/>
  <c r="T43"/>
  <c r="Q43"/>
  <c r="N43"/>
  <c r="K43"/>
  <c r="H43"/>
  <c r="E43"/>
  <c r="B43"/>
  <c r="AR42"/>
  <c r="AO42"/>
  <c r="AL42"/>
  <c r="AI42"/>
  <c r="AF42"/>
  <c r="AC42"/>
  <c r="Z42"/>
  <c r="W42"/>
  <c r="T42"/>
  <c r="Q42"/>
  <c r="N42"/>
  <c r="K42"/>
  <c r="H42"/>
  <c r="E42"/>
  <c r="B42"/>
  <c r="AR41"/>
  <c r="AO41"/>
  <c r="AL41"/>
  <c r="AI41"/>
  <c r="AF41"/>
  <c r="AC41"/>
  <c r="Z41"/>
  <c r="W41"/>
  <c r="T41"/>
  <c r="Q41"/>
  <c r="N41"/>
  <c r="K41"/>
  <c r="H41"/>
  <c r="E41"/>
  <c r="B41"/>
  <c r="AR40"/>
  <c r="AO40"/>
  <c r="AL40"/>
  <c r="AI40"/>
  <c r="AF40"/>
  <c r="AC40"/>
  <c r="Z40"/>
  <c r="W40"/>
  <c r="T40"/>
  <c r="Q40"/>
  <c r="N40"/>
  <c r="K40"/>
  <c r="H40"/>
  <c r="E40"/>
  <c r="B40"/>
  <c r="AR39"/>
  <c r="AO39"/>
  <c r="AL39"/>
  <c r="AI39"/>
  <c r="AF39"/>
  <c r="AC39"/>
  <c r="Z39"/>
  <c r="W39"/>
  <c r="T39"/>
  <c r="Q39"/>
  <c r="N39"/>
  <c r="K39"/>
  <c r="H39"/>
  <c r="E39"/>
  <c r="B39"/>
  <c r="AR38"/>
  <c r="AO38"/>
  <c r="AL38"/>
  <c r="AI38"/>
  <c r="AF38"/>
  <c r="AC38"/>
  <c r="Z38"/>
  <c r="W38"/>
  <c r="T38"/>
  <c r="Q38"/>
  <c r="N38"/>
  <c r="K38"/>
  <c r="H38"/>
  <c r="E38"/>
  <c r="B38"/>
  <c r="AR37"/>
  <c r="AO37"/>
  <c r="AL37"/>
  <c r="AI37"/>
  <c r="AF37"/>
  <c r="AC37"/>
  <c r="Z37"/>
  <c r="W37"/>
  <c r="T37"/>
  <c r="Q37"/>
  <c r="N37"/>
  <c r="K37"/>
  <c r="H37"/>
  <c r="E37"/>
  <c r="B37"/>
  <c r="AR36"/>
  <c r="AO36"/>
  <c r="AL36"/>
  <c r="AI36"/>
  <c r="AF36"/>
  <c r="AC36"/>
  <c r="Z36"/>
  <c r="W36"/>
  <c r="T36"/>
  <c r="Q36"/>
  <c r="N36"/>
  <c r="K36"/>
  <c r="H36"/>
  <c r="E36"/>
  <c r="B36"/>
  <c r="AR35"/>
  <c r="AO35"/>
  <c r="AL35"/>
  <c r="AI35"/>
  <c r="AF35"/>
  <c r="AC35"/>
  <c r="Z35"/>
  <c r="W35"/>
  <c r="T35"/>
  <c r="Q35"/>
  <c r="N35"/>
  <c r="K35"/>
  <c r="H35"/>
  <c r="E35"/>
  <c r="B35"/>
  <c r="AR34"/>
  <c r="AO34"/>
  <c r="AL34"/>
  <c r="AI34"/>
  <c r="AF34"/>
  <c r="AC34"/>
  <c r="Z34"/>
  <c r="W34"/>
  <c r="T34"/>
  <c r="Q34"/>
  <c r="N34"/>
  <c r="K34"/>
  <c r="H34"/>
  <c r="E34"/>
  <c r="B34"/>
  <c r="AR33"/>
  <c r="AO33"/>
  <c r="AL33"/>
  <c r="AI33"/>
  <c r="AF33"/>
  <c r="AC33"/>
  <c r="Z33"/>
  <c r="W33"/>
  <c r="T33"/>
  <c r="Q33"/>
  <c r="N33"/>
  <c r="K33"/>
  <c r="H33"/>
  <c r="E33"/>
  <c r="B33"/>
  <c r="AR32"/>
  <c r="AO32"/>
  <c r="AL32"/>
  <c r="AI32"/>
  <c r="AF32"/>
  <c r="AC32"/>
  <c r="Z32"/>
  <c r="W32"/>
  <c r="T32"/>
  <c r="Q32"/>
  <c r="N32"/>
  <c r="K32"/>
  <c r="H32"/>
  <c r="E32"/>
  <c r="B32"/>
  <c r="AR31"/>
  <c r="AO31"/>
  <c r="AL31"/>
  <c r="AI31"/>
  <c r="AF31"/>
  <c r="AC31"/>
  <c r="Z31"/>
  <c r="W31"/>
  <c r="T31"/>
  <c r="Q31"/>
  <c r="N31"/>
  <c r="K31"/>
  <c r="H31"/>
  <c r="E31"/>
  <c r="B31"/>
  <c r="AR30"/>
  <c r="AO30"/>
  <c r="AL30"/>
  <c r="AI30"/>
  <c r="AF30"/>
  <c r="AC30"/>
  <c r="Z30"/>
  <c r="W30"/>
  <c r="T30"/>
  <c r="Q30"/>
  <c r="N30"/>
  <c r="K30"/>
  <c r="H30"/>
  <c r="E30"/>
  <c r="B30"/>
  <c r="AR29"/>
  <c r="AO29"/>
  <c r="AL29"/>
  <c r="AI29"/>
  <c r="AF29"/>
  <c r="AC29"/>
  <c r="Z29"/>
  <c r="W29"/>
  <c r="T29"/>
  <c r="Q29"/>
  <c r="N29"/>
  <c r="K29"/>
  <c r="H29"/>
  <c r="E29"/>
  <c r="B29"/>
  <c r="AR28"/>
  <c r="AO28"/>
  <c r="AL28"/>
  <c r="AI28"/>
  <c r="AF28"/>
  <c r="AC28"/>
  <c r="Z28"/>
  <c r="W28"/>
  <c r="T28"/>
  <c r="Q28"/>
  <c r="N28"/>
  <c r="K28"/>
  <c r="H28"/>
  <c r="E28"/>
  <c r="B28"/>
  <c r="AR27"/>
  <c r="AO27"/>
  <c r="AL27"/>
  <c r="AI27"/>
  <c r="AF27"/>
  <c r="AC27"/>
  <c r="Z27"/>
  <c r="W27"/>
  <c r="T27"/>
  <c r="Q27"/>
  <c r="N27"/>
  <c r="K27"/>
  <c r="H27"/>
  <c r="E27"/>
  <c r="B27"/>
  <c r="AR26"/>
  <c r="AO26"/>
  <c r="AL26"/>
  <c r="AI26"/>
  <c r="AF26"/>
  <c r="AC26"/>
  <c r="Z26"/>
  <c r="W26"/>
  <c r="T26"/>
  <c r="Q26"/>
  <c r="N26"/>
  <c r="K26"/>
  <c r="H26"/>
  <c r="E26"/>
  <c r="B26"/>
  <c r="AR25"/>
  <c r="AO25"/>
  <c r="AL25"/>
  <c r="AI25"/>
  <c r="AF25"/>
  <c r="AC25"/>
  <c r="Z25"/>
  <c r="W25"/>
  <c r="T25"/>
  <c r="Q25"/>
  <c r="N25"/>
  <c r="K25"/>
  <c r="H25"/>
  <c r="E25"/>
  <c r="B25"/>
  <c r="AR24"/>
  <c r="AO24"/>
  <c r="AL24"/>
  <c r="AI24"/>
  <c r="AF24"/>
  <c r="AC24"/>
  <c r="Z24"/>
  <c r="W24"/>
  <c r="T24"/>
  <c r="Q24"/>
  <c r="N24"/>
  <c r="K24"/>
  <c r="H24"/>
  <c r="E24"/>
  <c r="B24"/>
  <c r="AR23"/>
  <c r="AO23"/>
  <c r="AL23"/>
  <c r="AI23"/>
  <c r="AF23"/>
  <c r="AC23"/>
  <c r="Z23"/>
  <c r="W23"/>
  <c r="T23"/>
  <c r="Q23"/>
  <c r="N23"/>
  <c r="K23"/>
  <c r="H23"/>
  <c r="E23"/>
  <c r="B23"/>
  <c r="AR22"/>
  <c r="AO22"/>
  <c r="AL22"/>
  <c r="AI22"/>
  <c r="AF22"/>
  <c r="AC22"/>
  <c r="Z22"/>
  <c r="W22"/>
  <c r="T22"/>
  <c r="Q22"/>
  <c r="N22"/>
  <c r="K22"/>
  <c r="H22"/>
  <c r="E22"/>
  <c r="B22"/>
  <c r="AR21"/>
  <c r="AO21"/>
  <c r="AL21"/>
  <c r="AI21"/>
  <c r="AF21"/>
  <c r="AC21"/>
  <c r="Z21"/>
  <c r="W21"/>
  <c r="T21"/>
  <c r="Q21"/>
  <c r="N21"/>
  <c r="K21"/>
  <c r="H21"/>
  <c r="E21"/>
  <c r="B21"/>
  <c r="AR20"/>
  <c r="AO20"/>
  <c r="AL20"/>
  <c r="AI20"/>
  <c r="AF20"/>
  <c r="AC20"/>
  <c r="Z20"/>
  <c r="W20"/>
  <c r="T20"/>
  <c r="Q20"/>
  <c r="N20"/>
  <c r="K20"/>
  <c r="H20"/>
  <c r="E20"/>
  <c r="B20"/>
  <c r="AR19"/>
  <c r="AO19"/>
  <c r="AL19"/>
  <c r="AI19"/>
  <c r="AF19"/>
  <c r="AC19"/>
  <c r="Z19"/>
  <c r="W19"/>
  <c r="T19"/>
  <c r="Q19"/>
  <c r="N19"/>
  <c r="K19"/>
  <c r="H19"/>
  <c r="E19"/>
  <c r="B19"/>
  <c r="AR18"/>
  <c r="AO18"/>
  <c r="AL18"/>
  <c r="AI18"/>
  <c r="AF18"/>
  <c r="AC18"/>
  <c r="Z18"/>
  <c r="W18"/>
  <c r="T18"/>
  <c r="Q18"/>
  <c r="N18"/>
  <c r="K18"/>
  <c r="H18"/>
  <c r="E18"/>
  <c r="B18"/>
  <c r="AR17"/>
  <c r="AO17"/>
  <c r="AL17"/>
  <c r="AI17"/>
  <c r="AF17"/>
  <c r="AC17"/>
  <c r="Z17"/>
  <c r="W17"/>
  <c r="T17"/>
  <c r="Q17"/>
  <c r="N17"/>
  <c r="K17"/>
  <c r="H17"/>
  <c r="E17"/>
  <c r="B17"/>
  <c r="AR16"/>
  <c r="AO16"/>
  <c r="AL16"/>
  <c r="AI16"/>
  <c r="AF16"/>
  <c r="AC16"/>
  <c r="Z16"/>
  <c r="W16"/>
  <c r="T16"/>
  <c r="Q16"/>
  <c r="N16"/>
  <c r="K16"/>
  <c r="H16"/>
  <c r="E16"/>
  <c r="B16"/>
  <c r="AR15"/>
  <c r="AO15"/>
  <c r="AL15"/>
  <c r="AI15"/>
  <c r="AF15"/>
  <c r="AC15"/>
  <c r="Z15"/>
  <c r="W15"/>
  <c r="T15"/>
  <c r="Q15"/>
  <c r="N15"/>
  <c r="K15"/>
  <c r="H15"/>
  <c r="E15"/>
  <c r="B15"/>
  <c r="AR14"/>
  <c r="AO14"/>
  <c r="AL14"/>
  <c r="AI14"/>
  <c r="AF14"/>
  <c r="AC14"/>
  <c r="Z14"/>
  <c r="W14"/>
  <c r="T14"/>
  <c r="Q14"/>
  <c r="N14"/>
  <c r="K14"/>
  <c r="H14"/>
  <c r="E14"/>
  <c r="B14"/>
  <c r="AR13"/>
  <c r="AO13"/>
  <c r="AL13"/>
  <c r="AI13"/>
  <c r="AF13"/>
  <c r="AC13"/>
  <c r="Z13"/>
  <c r="W13"/>
  <c r="T13"/>
  <c r="Q13"/>
  <c r="N13"/>
  <c r="K13"/>
  <c r="H13"/>
  <c r="E13"/>
  <c r="B13"/>
  <c r="AR12"/>
  <c r="AO12"/>
  <c r="AL12"/>
  <c r="AI12"/>
  <c r="AF12"/>
  <c r="AC12"/>
  <c r="Z12"/>
  <c r="W12"/>
  <c r="T12"/>
  <c r="Q12"/>
  <c r="N12"/>
  <c r="K12"/>
  <c r="H12"/>
  <c r="E12"/>
  <c r="B12"/>
  <c r="AR11"/>
  <c r="AO11"/>
  <c r="AL11"/>
  <c r="AI11"/>
  <c r="AF11"/>
  <c r="AC11"/>
  <c r="Z11"/>
  <c r="W11"/>
  <c r="T11"/>
  <c r="Q11"/>
  <c r="N11"/>
  <c r="K11"/>
  <c r="H11"/>
  <c r="E11"/>
  <c r="B11"/>
  <c r="AR10"/>
  <c r="AO10"/>
  <c r="AL10"/>
  <c r="AI10"/>
  <c r="AF10"/>
  <c r="AC10"/>
  <c r="Z10"/>
  <c r="W10"/>
  <c r="T10"/>
  <c r="Q10"/>
  <c r="N10"/>
  <c r="K10"/>
  <c r="H10"/>
  <c r="E10"/>
  <c r="B10"/>
  <c r="AR9"/>
  <c r="AO9"/>
  <c r="AL9"/>
  <c r="AI9"/>
  <c r="AF9"/>
  <c r="AC9"/>
  <c r="Z9"/>
  <c r="W9"/>
  <c r="T9"/>
  <c r="Q9"/>
  <c r="N9"/>
  <c r="K9"/>
  <c r="H9"/>
  <c r="E9"/>
  <c r="B9"/>
  <c r="AR8"/>
  <c r="AO8"/>
  <c r="AL8"/>
  <c r="AI8"/>
  <c r="AF8"/>
  <c r="AC8"/>
  <c r="Z8"/>
  <c r="W8"/>
  <c r="T8"/>
  <c r="Q8"/>
  <c r="N8"/>
  <c r="K8"/>
  <c r="H8"/>
  <c r="E8"/>
  <c r="B8"/>
  <c r="AR7"/>
  <c r="AO7"/>
  <c r="AL7"/>
  <c r="AI7"/>
  <c r="AF7"/>
  <c r="AC7"/>
  <c r="Z7"/>
  <c r="W7"/>
  <c r="T7"/>
  <c r="Q7"/>
  <c r="N7"/>
  <c r="K7"/>
  <c r="H7"/>
  <c r="E7"/>
  <c r="B7"/>
  <c r="AR6"/>
  <c r="AO6"/>
  <c r="AL6"/>
  <c r="AI6"/>
  <c r="AF6"/>
  <c r="AC6"/>
  <c r="Z6"/>
  <c r="W6"/>
  <c r="T6"/>
  <c r="Q6"/>
  <c r="N6"/>
  <c r="K6"/>
  <c r="H6"/>
  <c r="E6"/>
  <c r="B6"/>
  <c r="AR5"/>
  <c r="AO5"/>
  <c r="AL5"/>
  <c r="AI5"/>
  <c r="AF5"/>
  <c r="AC5"/>
  <c r="Z5"/>
  <c r="W5"/>
  <c r="T5"/>
  <c r="Q5"/>
  <c r="N5"/>
  <c r="K5"/>
  <c r="H5"/>
  <c r="E5"/>
  <c r="B5"/>
  <c r="AR4"/>
  <c r="AO4"/>
  <c r="AL4"/>
  <c r="AI4"/>
  <c r="AF4"/>
  <c r="AC4"/>
  <c r="Z4"/>
  <c r="W4"/>
  <c r="T4"/>
  <c r="Q4"/>
  <c r="N4"/>
  <c r="K4"/>
  <c r="H4"/>
  <c r="E4"/>
  <c r="B4"/>
  <c r="AR3"/>
  <c r="AO3"/>
  <c r="AL3"/>
  <c r="AI3"/>
  <c r="AF3"/>
  <c r="AC3"/>
  <c r="Z3"/>
  <c r="W3"/>
  <c r="T3"/>
  <c r="Q3"/>
  <c r="N3"/>
  <c r="K3"/>
  <c r="H3"/>
  <c r="E3"/>
  <c r="B3"/>
  <c r="AR2"/>
  <c r="AO2"/>
  <c r="AL2"/>
  <c r="AI2"/>
  <c r="AF2"/>
  <c r="AC2"/>
  <c r="Z2"/>
  <c r="W2"/>
  <c r="T2"/>
  <c r="Q2"/>
  <c r="N2"/>
  <c r="K2"/>
  <c r="H2"/>
  <c r="E2"/>
  <c r="B2"/>
  <c r="BG61" i="34"/>
  <c r="BD61"/>
  <c r="BA61"/>
  <c r="AX61"/>
  <c r="AU61"/>
  <c r="AR61"/>
  <c r="AO61"/>
  <c r="AL61"/>
  <c r="AI61"/>
  <c r="AF61"/>
  <c r="AC61"/>
  <c r="Z61"/>
  <c r="W61"/>
  <c r="T61"/>
  <c r="Q61"/>
  <c r="N61"/>
  <c r="K61"/>
  <c r="H61"/>
  <c r="E61"/>
  <c r="B61"/>
  <c r="BG60"/>
  <c r="BD60"/>
  <c r="BA60"/>
  <c r="AX60"/>
  <c r="AU60"/>
  <c r="AR60"/>
  <c r="AO60"/>
  <c r="AL60"/>
  <c r="AI60"/>
  <c r="AF60"/>
  <c r="AC60"/>
  <c r="Z60"/>
  <c r="W60"/>
  <c r="T60"/>
  <c r="Q60"/>
  <c r="N60"/>
  <c r="K60"/>
  <c r="H60"/>
  <c r="E60"/>
  <c r="B60"/>
  <c r="BG59"/>
  <c r="BD59"/>
  <c r="BA59"/>
  <c r="AX59"/>
  <c r="AU59"/>
  <c r="AR59"/>
  <c r="AO59"/>
  <c r="AL59"/>
  <c r="AI59"/>
  <c r="AF59"/>
  <c r="AC59"/>
  <c r="Z59"/>
  <c r="W59"/>
  <c r="T59"/>
  <c r="Q59"/>
  <c r="N59"/>
  <c r="K59"/>
  <c r="H59"/>
  <c r="E59"/>
  <c r="B59"/>
  <c r="BG58"/>
  <c r="BD58"/>
  <c r="BA58"/>
  <c r="AX58"/>
  <c r="AU58"/>
  <c r="AR58"/>
  <c r="AO58"/>
  <c r="AL58"/>
  <c r="AI58"/>
  <c r="AF58"/>
  <c r="AC58"/>
  <c r="Z58"/>
  <c r="W58"/>
  <c r="T58"/>
  <c r="Q58"/>
  <c r="N58"/>
  <c r="K58"/>
  <c r="H58"/>
  <c r="E58"/>
  <c r="B58"/>
  <c r="BG57"/>
  <c r="BD57"/>
  <c r="BA57"/>
  <c r="AX57"/>
  <c r="AU57"/>
  <c r="AR57"/>
  <c r="AO57"/>
  <c r="AL57"/>
  <c r="AI57"/>
  <c r="AF57"/>
  <c r="AC57"/>
  <c r="Z57"/>
  <c r="W57"/>
  <c r="T57"/>
  <c r="Q57"/>
  <c r="N57"/>
  <c r="K57"/>
  <c r="H57"/>
  <c r="E57"/>
  <c r="B57"/>
  <c r="BG56"/>
  <c r="BD56"/>
  <c r="BA56"/>
  <c r="AX56"/>
  <c r="AU56"/>
  <c r="AR56"/>
  <c r="AO56"/>
  <c r="AL56"/>
  <c r="AI56"/>
  <c r="AF56"/>
  <c r="AC56"/>
  <c r="Z56"/>
  <c r="W56"/>
  <c r="T56"/>
  <c r="Q56"/>
  <c r="N56"/>
  <c r="K56"/>
  <c r="H56"/>
  <c r="E56"/>
  <c r="B56"/>
  <c r="BG55"/>
  <c r="BD55"/>
  <c r="BA55"/>
  <c r="AX55"/>
  <c r="AU55"/>
  <c r="AR55"/>
  <c r="AO55"/>
  <c r="AL55"/>
  <c r="AI55"/>
  <c r="AF55"/>
  <c r="AC55"/>
  <c r="Z55"/>
  <c r="W55"/>
  <c r="T55"/>
  <c r="Q55"/>
  <c r="N55"/>
  <c r="K55"/>
  <c r="H55"/>
  <c r="E55"/>
  <c r="B55"/>
  <c r="BG54"/>
  <c r="BD54"/>
  <c r="BA54"/>
  <c r="AX54"/>
  <c r="AU54"/>
  <c r="AR54"/>
  <c r="AO54"/>
  <c r="AL54"/>
  <c r="AI54"/>
  <c r="AF54"/>
  <c r="AC54"/>
  <c r="Z54"/>
  <c r="W54"/>
  <c r="T54"/>
  <c r="Q54"/>
  <c r="N54"/>
  <c r="K54"/>
  <c r="H54"/>
  <c r="E54"/>
  <c r="B54"/>
  <c r="BG53"/>
  <c r="BD53"/>
  <c r="BA53"/>
  <c r="AX53"/>
  <c r="AU53"/>
  <c r="AR53"/>
  <c r="AO53"/>
  <c r="AL53"/>
  <c r="AI53"/>
  <c r="AF53"/>
  <c r="AC53"/>
  <c r="Z53"/>
  <c r="W53"/>
  <c r="T53"/>
  <c r="Q53"/>
  <c r="N53"/>
  <c r="K53"/>
  <c r="H53"/>
  <c r="E53"/>
  <c r="B53"/>
  <c r="BG52"/>
  <c r="BD52"/>
  <c r="BA52"/>
  <c r="AX52"/>
  <c r="AU52"/>
  <c r="AR52"/>
  <c r="AO52"/>
  <c r="AL52"/>
  <c r="AI52"/>
  <c r="AF52"/>
  <c r="AC52"/>
  <c r="Z52"/>
  <c r="W52"/>
  <c r="T52"/>
  <c r="Q52"/>
  <c r="N52"/>
  <c r="K52"/>
  <c r="H52"/>
  <c r="E52"/>
  <c r="B52"/>
  <c r="BG51"/>
  <c r="BD51"/>
  <c r="BA51"/>
  <c r="AX51"/>
  <c r="AU51"/>
  <c r="AR51"/>
  <c r="AO51"/>
  <c r="AL51"/>
  <c r="AI51"/>
  <c r="AF51"/>
  <c r="AC51"/>
  <c r="Z51"/>
  <c r="W51"/>
  <c r="T51"/>
  <c r="Q51"/>
  <c r="N51"/>
  <c r="K51"/>
  <c r="H51"/>
  <c r="E51"/>
  <c r="B51"/>
  <c r="BG50"/>
  <c r="BD50"/>
  <c r="BA50"/>
  <c r="AX50"/>
  <c r="AU50"/>
  <c r="AR50"/>
  <c r="AO50"/>
  <c r="AL50"/>
  <c r="AI50"/>
  <c r="AF50"/>
  <c r="AC50"/>
  <c r="Z50"/>
  <c r="W50"/>
  <c r="T50"/>
  <c r="Q50"/>
  <c r="N50"/>
  <c r="K50"/>
  <c r="H50"/>
  <c r="E50"/>
  <c r="B50"/>
  <c r="BG49"/>
  <c r="BD49"/>
  <c r="BA49"/>
  <c r="AX49"/>
  <c r="AU49"/>
  <c r="AR49"/>
  <c r="AO49"/>
  <c r="AL49"/>
  <c r="AI49"/>
  <c r="AF49"/>
  <c r="AC49"/>
  <c r="Z49"/>
  <c r="W49"/>
  <c r="T49"/>
  <c r="Q49"/>
  <c r="N49"/>
  <c r="K49"/>
  <c r="H49"/>
  <c r="E49"/>
  <c r="B49"/>
  <c r="BG48"/>
  <c r="BD48"/>
  <c r="BA48"/>
  <c r="AX48"/>
  <c r="AU48"/>
  <c r="AR48"/>
  <c r="AO48"/>
  <c r="AL48"/>
  <c r="AI48"/>
  <c r="AF48"/>
  <c r="AC48"/>
  <c r="Z48"/>
  <c r="W48"/>
  <c r="T48"/>
  <c r="Q48"/>
  <c r="N48"/>
  <c r="K48"/>
  <c r="H48"/>
  <c r="E48"/>
  <c r="B48"/>
  <c r="BG47"/>
  <c r="BD47"/>
  <c r="BA47"/>
  <c r="AX47"/>
  <c r="AU47"/>
  <c r="AR47"/>
  <c r="AO47"/>
  <c r="AL47"/>
  <c r="AI47"/>
  <c r="AF47"/>
  <c r="AC47"/>
  <c r="Z47"/>
  <c r="W47"/>
  <c r="T47"/>
  <c r="Q47"/>
  <c r="N47"/>
  <c r="K47"/>
  <c r="H47"/>
  <c r="E47"/>
  <c r="B47"/>
  <c r="BG46"/>
  <c r="BD46"/>
  <c r="BA46"/>
  <c r="AX46"/>
  <c r="AU46"/>
  <c r="AR46"/>
  <c r="AO46"/>
  <c r="AL46"/>
  <c r="AI46"/>
  <c r="AF46"/>
  <c r="AC46"/>
  <c r="Z46"/>
  <c r="W46"/>
  <c r="T46"/>
  <c r="Q46"/>
  <c r="N46"/>
  <c r="K46"/>
  <c r="H46"/>
  <c r="E46"/>
  <c r="B46"/>
  <c r="BG45"/>
  <c r="BD45"/>
  <c r="BA45"/>
  <c r="AX45"/>
  <c r="AU45"/>
  <c r="AR45"/>
  <c r="AO45"/>
  <c r="AL45"/>
  <c r="AI45"/>
  <c r="AF45"/>
  <c r="AC45"/>
  <c r="Z45"/>
  <c r="W45"/>
  <c r="T45"/>
  <c r="Q45"/>
  <c r="N45"/>
  <c r="K45"/>
  <c r="H45"/>
  <c r="E45"/>
  <c r="B45"/>
  <c r="BG44"/>
  <c r="BD44"/>
  <c r="BA44"/>
  <c r="AX44"/>
  <c r="AU44"/>
  <c r="AR44"/>
  <c r="AO44"/>
  <c r="AL44"/>
  <c r="AI44"/>
  <c r="AF44"/>
  <c r="AC44"/>
  <c r="Z44"/>
  <c r="W44"/>
  <c r="T44"/>
  <c r="Q44"/>
  <c r="N44"/>
  <c r="K44"/>
  <c r="H44"/>
  <c r="E44"/>
  <c r="B44"/>
  <c r="BG43"/>
  <c r="BD43"/>
  <c r="BA43"/>
  <c r="AX43"/>
  <c r="AU43"/>
  <c r="AR43"/>
  <c r="AO43"/>
  <c r="AL43"/>
  <c r="AI43"/>
  <c r="AF43"/>
  <c r="AC43"/>
  <c r="Z43"/>
  <c r="W43"/>
  <c r="T43"/>
  <c r="Q43"/>
  <c r="N43"/>
  <c r="K43"/>
  <c r="H43"/>
  <c r="E43"/>
  <c r="B43"/>
  <c r="BG42"/>
  <c r="BD42"/>
  <c r="BA42"/>
  <c r="AX42"/>
  <c r="AU42"/>
  <c r="AR42"/>
  <c r="AO42"/>
  <c r="AL42"/>
  <c r="AI42"/>
  <c r="AF42"/>
  <c r="AC42"/>
  <c r="Z42"/>
  <c r="W42"/>
  <c r="T42"/>
  <c r="Q42"/>
  <c r="N42"/>
  <c r="K42"/>
  <c r="H42"/>
  <c r="E42"/>
  <c r="B42"/>
  <c r="BG41"/>
  <c r="BD41"/>
  <c r="BA41"/>
  <c r="AX41"/>
  <c r="AU41"/>
  <c r="AR41"/>
  <c r="AO41"/>
  <c r="AL41"/>
  <c r="AI41"/>
  <c r="AF41"/>
  <c r="AC41"/>
  <c r="Z41"/>
  <c r="W41"/>
  <c r="T41"/>
  <c r="Q41"/>
  <c r="N41"/>
  <c r="K41"/>
  <c r="H41"/>
  <c r="E41"/>
  <c r="B41"/>
  <c r="BG40"/>
  <c r="BD40"/>
  <c r="BA40"/>
  <c r="AX40"/>
  <c r="AU40"/>
  <c r="AR40"/>
  <c r="AO40"/>
  <c r="AL40"/>
  <c r="AI40"/>
  <c r="AF40"/>
  <c r="AC40"/>
  <c r="Z40"/>
  <c r="W40"/>
  <c r="T40"/>
  <c r="Q40"/>
  <c r="N40"/>
  <c r="K40"/>
  <c r="H40"/>
  <c r="E40"/>
  <c r="B40"/>
  <c r="BG39"/>
  <c r="BD39"/>
  <c r="BA39"/>
  <c r="AX39"/>
  <c r="AU39"/>
  <c r="AR39"/>
  <c r="AO39"/>
  <c r="AL39"/>
  <c r="AI39"/>
  <c r="AF39"/>
  <c r="AC39"/>
  <c r="Z39"/>
  <c r="W39"/>
  <c r="T39"/>
  <c r="Q39"/>
  <c r="N39"/>
  <c r="K39"/>
  <c r="H39"/>
  <c r="E39"/>
  <c r="B39"/>
  <c r="BG38"/>
  <c r="BD38"/>
  <c r="BA38"/>
  <c r="AX38"/>
  <c r="AU38"/>
  <c r="AR38"/>
  <c r="AO38"/>
  <c r="AL38"/>
  <c r="AI38"/>
  <c r="AF38"/>
  <c r="AC38"/>
  <c r="Z38"/>
  <c r="W38"/>
  <c r="T38"/>
  <c r="Q38"/>
  <c r="N38"/>
  <c r="K38"/>
  <c r="H38"/>
  <c r="E38"/>
  <c r="B38"/>
  <c r="BG37"/>
  <c r="BD37"/>
  <c r="BA37"/>
  <c r="AX37"/>
  <c r="AU37"/>
  <c r="AR37"/>
  <c r="AO37"/>
  <c r="AL37"/>
  <c r="AI37"/>
  <c r="AF37"/>
  <c r="AC37"/>
  <c r="Z37"/>
  <c r="W37"/>
  <c r="T37"/>
  <c r="Q37"/>
  <c r="N37"/>
  <c r="K37"/>
  <c r="H37"/>
  <c r="E37"/>
  <c r="B37"/>
  <c r="BG36"/>
  <c r="BD36"/>
  <c r="BA36"/>
  <c r="AX36"/>
  <c r="AU36"/>
  <c r="AR36"/>
  <c r="AO36"/>
  <c r="AL36"/>
  <c r="AI36"/>
  <c r="AF36"/>
  <c r="AC36"/>
  <c r="Z36"/>
  <c r="W36"/>
  <c r="T36"/>
  <c r="Q36"/>
  <c r="N36"/>
  <c r="K36"/>
  <c r="H36"/>
  <c r="E36"/>
  <c r="B36"/>
  <c r="BG35"/>
  <c r="BD35"/>
  <c r="BA35"/>
  <c r="AX35"/>
  <c r="AU35"/>
  <c r="AR35"/>
  <c r="AO35"/>
  <c r="AL35"/>
  <c r="AI35"/>
  <c r="AF35"/>
  <c r="AC35"/>
  <c r="Z35"/>
  <c r="W35"/>
  <c r="T35"/>
  <c r="Q35"/>
  <c r="N35"/>
  <c r="K35"/>
  <c r="H35"/>
  <c r="E35"/>
  <c r="B35"/>
  <c r="BG34"/>
  <c r="BD34"/>
  <c r="BA34"/>
  <c r="AX34"/>
  <c r="AU34"/>
  <c r="AR34"/>
  <c r="AO34"/>
  <c r="AL34"/>
  <c r="AI34"/>
  <c r="AF34"/>
  <c r="AC34"/>
  <c r="Z34"/>
  <c r="W34"/>
  <c r="T34"/>
  <c r="Q34"/>
  <c r="N34"/>
  <c r="K34"/>
  <c r="H34"/>
  <c r="E34"/>
  <c r="B34"/>
  <c r="BG33"/>
  <c r="BD33"/>
  <c r="BA33"/>
  <c r="AX33"/>
  <c r="AU33"/>
  <c r="AR33"/>
  <c r="AO33"/>
  <c r="AL33"/>
  <c r="AI33"/>
  <c r="AF33"/>
  <c r="AC33"/>
  <c r="Z33"/>
  <c r="W33"/>
  <c r="T33"/>
  <c r="Q33"/>
  <c r="N33"/>
  <c r="K33"/>
  <c r="H33"/>
  <c r="E33"/>
  <c r="B33"/>
  <c r="BG32"/>
  <c r="BD32"/>
  <c r="BA32"/>
  <c r="AX32"/>
  <c r="AU32"/>
  <c r="AR32"/>
  <c r="AO32"/>
  <c r="AL32"/>
  <c r="AI32"/>
  <c r="AF32"/>
  <c r="AC32"/>
  <c r="Z32"/>
  <c r="W32"/>
  <c r="T32"/>
  <c r="Q32"/>
  <c r="N32"/>
  <c r="K32"/>
  <c r="H32"/>
  <c r="E32"/>
  <c r="B32"/>
  <c r="BG31"/>
  <c r="BD31"/>
  <c r="BA31"/>
  <c r="AX31"/>
  <c r="AU31"/>
  <c r="AR31"/>
  <c r="AO31"/>
  <c r="AL31"/>
  <c r="AI31"/>
  <c r="AF31"/>
  <c r="AC31"/>
  <c r="Z31"/>
  <c r="W31"/>
  <c r="T31"/>
  <c r="Q31"/>
  <c r="N31"/>
  <c r="K31"/>
  <c r="H31"/>
  <c r="E31"/>
  <c r="B31"/>
  <c r="BG30"/>
  <c r="BD30"/>
  <c r="BA30"/>
  <c r="AX30"/>
  <c r="AU30"/>
  <c r="AR30"/>
  <c r="AO30"/>
  <c r="AL30"/>
  <c r="AI30"/>
  <c r="AF30"/>
  <c r="AC30"/>
  <c r="Z30"/>
  <c r="W30"/>
  <c r="T30"/>
  <c r="Q30"/>
  <c r="N30"/>
  <c r="K30"/>
  <c r="H30"/>
  <c r="E30"/>
  <c r="B30"/>
  <c r="BG29"/>
  <c r="BD29"/>
  <c r="BA29"/>
  <c r="AX29"/>
  <c r="AU29"/>
  <c r="AR29"/>
  <c r="AO29"/>
  <c r="AL29"/>
  <c r="AI29"/>
  <c r="AF29"/>
  <c r="AC29"/>
  <c r="Z29"/>
  <c r="W29"/>
  <c r="T29"/>
  <c r="Q29"/>
  <c r="N29"/>
  <c r="K29"/>
  <c r="H29"/>
  <c r="E29"/>
  <c r="B29"/>
  <c r="BG28"/>
  <c r="BD28"/>
  <c r="BA28"/>
  <c r="AX28"/>
  <c r="AU28"/>
  <c r="AR28"/>
  <c r="AO28"/>
  <c r="AL28"/>
  <c r="AI28"/>
  <c r="AF28"/>
  <c r="AC28"/>
  <c r="Z28"/>
  <c r="W28"/>
  <c r="T28"/>
  <c r="Q28"/>
  <c r="N28"/>
  <c r="K28"/>
  <c r="H28"/>
  <c r="E28"/>
  <c r="B28"/>
  <c r="BG27"/>
  <c r="BD27"/>
  <c r="BA27"/>
  <c r="AX27"/>
  <c r="AU27"/>
  <c r="AR27"/>
  <c r="AO27"/>
  <c r="AL27"/>
  <c r="AI27"/>
  <c r="AF27"/>
  <c r="AC27"/>
  <c r="Z27"/>
  <c r="W27"/>
  <c r="T27"/>
  <c r="Q27"/>
  <c r="N27"/>
  <c r="K27"/>
  <c r="H27"/>
  <c r="E27"/>
  <c r="B27"/>
  <c r="BG26"/>
  <c r="BD26"/>
  <c r="BA26"/>
  <c r="AX26"/>
  <c r="AU26"/>
  <c r="AR26"/>
  <c r="AO26"/>
  <c r="AL26"/>
  <c r="AI26"/>
  <c r="AF26"/>
  <c r="AC26"/>
  <c r="Z26"/>
  <c r="W26"/>
  <c r="T26"/>
  <c r="Q26"/>
  <c r="N26"/>
  <c r="K26"/>
  <c r="H26"/>
  <c r="E26"/>
  <c r="B26"/>
  <c r="BG25"/>
  <c r="BD25"/>
  <c r="BA25"/>
  <c r="AX25"/>
  <c r="AU25"/>
  <c r="AR25"/>
  <c r="AO25"/>
  <c r="AL25"/>
  <c r="AI25"/>
  <c r="AF25"/>
  <c r="AC25"/>
  <c r="Z25"/>
  <c r="W25"/>
  <c r="T25"/>
  <c r="Q25"/>
  <c r="N25"/>
  <c r="K25"/>
  <c r="H25"/>
  <c r="E25"/>
  <c r="B25"/>
  <c r="BG24"/>
  <c r="BD24"/>
  <c r="BA24"/>
  <c r="AX24"/>
  <c r="AU24"/>
  <c r="AR24"/>
  <c r="AO24"/>
  <c r="AL24"/>
  <c r="AI24"/>
  <c r="AF24"/>
  <c r="AC24"/>
  <c r="Z24"/>
  <c r="W24"/>
  <c r="T24"/>
  <c r="Q24"/>
  <c r="N24"/>
  <c r="K24"/>
  <c r="H24"/>
  <c r="E24"/>
  <c r="B24"/>
  <c r="BG23"/>
  <c r="BD23"/>
  <c r="BA23"/>
  <c r="AX23"/>
  <c r="AU23"/>
  <c r="AR23"/>
  <c r="AO23"/>
  <c r="AL23"/>
  <c r="AI23"/>
  <c r="AF23"/>
  <c r="AC23"/>
  <c r="Z23"/>
  <c r="W23"/>
  <c r="T23"/>
  <c r="Q23"/>
  <c r="N23"/>
  <c r="K23"/>
  <c r="H23"/>
  <c r="E23"/>
  <c r="B23"/>
  <c r="BG22"/>
  <c r="BD22"/>
  <c r="BA22"/>
  <c r="AX22"/>
  <c r="AU22"/>
  <c r="AR22"/>
  <c r="AO22"/>
  <c r="AL22"/>
  <c r="AI22"/>
  <c r="AF22"/>
  <c r="AC22"/>
  <c r="Z22"/>
  <c r="W22"/>
  <c r="T22"/>
  <c r="Q22"/>
  <c r="N22"/>
  <c r="K22"/>
  <c r="H22"/>
  <c r="E22"/>
  <c r="B22"/>
  <c r="BG21"/>
  <c r="BD21"/>
  <c r="BA21"/>
  <c r="AX21"/>
  <c r="AU21"/>
  <c r="AR21"/>
  <c r="AO21"/>
  <c r="AL21"/>
  <c r="AI21"/>
  <c r="AF21"/>
  <c r="AC21"/>
  <c r="Z21"/>
  <c r="W21"/>
  <c r="T21"/>
  <c r="Q21"/>
  <c r="N21"/>
  <c r="K21"/>
  <c r="H21"/>
  <c r="E21"/>
  <c r="B21"/>
  <c r="BG20"/>
  <c r="BD20"/>
  <c r="BA20"/>
  <c r="AX20"/>
  <c r="AU20"/>
  <c r="AR20"/>
  <c r="AO20"/>
  <c r="AL20"/>
  <c r="AI20"/>
  <c r="AF20"/>
  <c r="AC20"/>
  <c r="Z20"/>
  <c r="W20"/>
  <c r="T20"/>
  <c r="Q20"/>
  <c r="N20"/>
  <c r="K20"/>
  <c r="H20"/>
  <c r="E20"/>
  <c r="B20"/>
  <c r="BG19"/>
  <c r="BD19"/>
  <c r="BA19"/>
  <c r="AX19"/>
  <c r="AU19"/>
  <c r="AR19"/>
  <c r="AO19"/>
  <c r="AL19"/>
  <c r="AI19"/>
  <c r="AF19"/>
  <c r="AC19"/>
  <c r="Z19"/>
  <c r="W19"/>
  <c r="T19"/>
  <c r="Q19"/>
  <c r="N19"/>
  <c r="K19"/>
  <c r="H19"/>
  <c r="E19"/>
  <c r="B19"/>
  <c r="BG18"/>
  <c r="BD18"/>
  <c r="BA18"/>
  <c r="AX18"/>
  <c r="AU18"/>
  <c r="AR18"/>
  <c r="AO18"/>
  <c r="AL18"/>
  <c r="AI18"/>
  <c r="AF18"/>
  <c r="AC18"/>
  <c r="Z18"/>
  <c r="W18"/>
  <c r="T18"/>
  <c r="Q18"/>
  <c r="N18"/>
  <c r="K18"/>
  <c r="H18"/>
  <c r="E18"/>
  <c r="B18"/>
  <c r="BG17"/>
  <c r="BD17"/>
  <c r="BA17"/>
  <c r="AX17"/>
  <c r="AU17"/>
  <c r="AR17"/>
  <c r="AO17"/>
  <c r="AL17"/>
  <c r="AI17"/>
  <c r="AF17"/>
  <c r="AC17"/>
  <c r="Z17"/>
  <c r="W17"/>
  <c r="T17"/>
  <c r="Q17"/>
  <c r="N17"/>
  <c r="K17"/>
  <c r="H17"/>
  <c r="E17"/>
  <c r="B17"/>
  <c r="BG16"/>
  <c r="BD16"/>
  <c r="BA16"/>
  <c r="AX16"/>
  <c r="AU16"/>
  <c r="AR16"/>
  <c r="AO16"/>
  <c r="AL16"/>
  <c r="AI16"/>
  <c r="AF16"/>
  <c r="AC16"/>
  <c r="Z16"/>
  <c r="W16"/>
  <c r="T16"/>
  <c r="Q16"/>
  <c r="N16"/>
  <c r="K16"/>
  <c r="H16"/>
  <c r="E16"/>
  <c r="B16"/>
  <c r="BG15"/>
  <c r="BD15"/>
  <c r="BA15"/>
  <c r="AX15"/>
  <c r="AU15"/>
  <c r="AR15"/>
  <c r="AO15"/>
  <c r="AL15"/>
  <c r="AI15"/>
  <c r="AF15"/>
  <c r="AC15"/>
  <c r="Z15"/>
  <c r="W15"/>
  <c r="T15"/>
  <c r="Q15"/>
  <c r="N15"/>
  <c r="K15"/>
  <c r="H15"/>
  <c r="E15"/>
  <c r="B15"/>
  <c r="BG14"/>
  <c r="BD14"/>
  <c r="BA14"/>
  <c r="AX14"/>
  <c r="AU14"/>
  <c r="AR14"/>
  <c r="AO14"/>
  <c r="AL14"/>
  <c r="AI14"/>
  <c r="AF14"/>
  <c r="AC14"/>
  <c r="Z14"/>
  <c r="W14"/>
  <c r="T14"/>
  <c r="Q14"/>
  <c r="N14"/>
  <c r="K14"/>
  <c r="H14"/>
  <c r="E14"/>
  <c r="B14"/>
  <c r="BG13"/>
  <c r="BD13"/>
  <c r="BA13"/>
  <c r="AX13"/>
  <c r="AU13"/>
  <c r="AR13"/>
  <c r="AO13"/>
  <c r="AL13"/>
  <c r="AI13"/>
  <c r="AF13"/>
  <c r="AC13"/>
  <c r="Z13"/>
  <c r="W13"/>
  <c r="T13"/>
  <c r="Q13"/>
  <c r="N13"/>
  <c r="K13"/>
  <c r="H13"/>
  <c r="E13"/>
  <c r="B13"/>
  <c r="BG12"/>
  <c r="BD12"/>
  <c r="BA12"/>
  <c r="AX12"/>
  <c r="AU12"/>
  <c r="AR12"/>
  <c r="AO12"/>
  <c r="AL12"/>
  <c r="AI12"/>
  <c r="AF12"/>
  <c r="AC12"/>
  <c r="Z12"/>
  <c r="W12"/>
  <c r="T12"/>
  <c r="Q12"/>
  <c r="N12"/>
  <c r="K12"/>
  <c r="H12"/>
  <c r="E12"/>
  <c r="B12"/>
  <c r="BG11"/>
  <c r="BD11"/>
  <c r="BA11"/>
  <c r="AX11"/>
  <c r="AU11"/>
  <c r="AR11"/>
  <c r="AO11"/>
  <c r="AL11"/>
  <c r="AI11"/>
  <c r="AF11"/>
  <c r="AC11"/>
  <c r="Z11"/>
  <c r="W11"/>
  <c r="T11"/>
  <c r="Q11"/>
  <c r="N11"/>
  <c r="K11"/>
  <c r="H11"/>
  <c r="E11"/>
  <c r="B11"/>
  <c r="BG10"/>
  <c r="BD10"/>
  <c r="BA10"/>
  <c r="AX10"/>
  <c r="AU10"/>
  <c r="AR10"/>
  <c r="AO10"/>
  <c r="AL10"/>
  <c r="AI10"/>
  <c r="AF10"/>
  <c r="AC10"/>
  <c r="Z10"/>
  <c r="W10"/>
  <c r="T10"/>
  <c r="Q10"/>
  <c r="N10"/>
  <c r="K10"/>
  <c r="H10"/>
  <c r="E10"/>
  <c r="B10"/>
  <c r="BG9"/>
  <c r="BD9"/>
  <c r="BA9"/>
  <c r="AX9"/>
  <c r="AU9"/>
  <c r="AR9"/>
  <c r="AO9"/>
  <c r="AL9"/>
  <c r="AI9"/>
  <c r="AF9"/>
  <c r="AC9"/>
  <c r="Z9"/>
  <c r="W9"/>
  <c r="T9"/>
  <c r="Q9"/>
  <c r="N9"/>
  <c r="K9"/>
  <c r="H9"/>
  <c r="E9"/>
  <c r="B9"/>
  <c r="BG8"/>
  <c r="BD8"/>
  <c r="BA8"/>
  <c r="AX8"/>
  <c r="AU8"/>
  <c r="AR8"/>
  <c r="AO8"/>
  <c r="AL8"/>
  <c r="AI8"/>
  <c r="AF8"/>
  <c r="AC8"/>
  <c r="Z8"/>
  <c r="W8"/>
  <c r="T8"/>
  <c r="Q8"/>
  <c r="N8"/>
  <c r="K8"/>
  <c r="H8"/>
  <c r="E8"/>
  <c r="B8"/>
  <c r="BG7"/>
  <c r="BD7"/>
  <c r="BA7"/>
  <c r="AX7"/>
  <c r="AU7"/>
  <c r="AR7"/>
  <c r="AO7"/>
  <c r="AL7"/>
  <c r="AI7"/>
  <c r="AF7"/>
  <c r="AC7"/>
  <c r="Z7"/>
  <c r="W7"/>
  <c r="T7"/>
  <c r="Q7"/>
  <c r="N7"/>
  <c r="K7"/>
  <c r="H7"/>
  <c r="E7"/>
  <c r="B7"/>
  <c r="BG6"/>
  <c r="BD6"/>
  <c r="BA6"/>
  <c r="AX6"/>
  <c r="AU6"/>
  <c r="AR6"/>
  <c r="AO6"/>
  <c r="AL6"/>
  <c r="AI6"/>
  <c r="AF6"/>
  <c r="AC6"/>
  <c r="Z6"/>
  <c r="W6"/>
  <c r="T6"/>
  <c r="Q6"/>
  <c r="N6"/>
  <c r="K6"/>
  <c r="H6"/>
  <c r="E6"/>
  <c r="B6"/>
  <c r="BG5"/>
  <c r="BD5"/>
  <c r="BA5"/>
  <c r="AX5"/>
  <c r="AU5"/>
  <c r="AR5"/>
  <c r="AO5"/>
  <c r="AL5"/>
  <c r="AI5"/>
  <c r="AF5"/>
  <c r="AC5"/>
  <c r="Z5"/>
  <c r="W5"/>
  <c r="T5"/>
  <c r="Q5"/>
  <c r="N5"/>
  <c r="K5"/>
  <c r="H5"/>
  <c r="E5"/>
  <c r="B5"/>
  <c r="BG4"/>
  <c r="BD4"/>
  <c r="BA4"/>
  <c r="AX4"/>
  <c r="AU4"/>
  <c r="AR4"/>
  <c r="AO4"/>
  <c r="AL4"/>
  <c r="AI4"/>
  <c r="AF4"/>
  <c r="AC4"/>
  <c r="Z4"/>
  <c r="W4"/>
  <c r="T4"/>
  <c r="Q4"/>
  <c r="N4"/>
  <c r="K4"/>
  <c r="H4"/>
  <c r="E4"/>
  <c r="B4"/>
  <c r="BG3"/>
  <c r="BD3"/>
  <c r="BA3"/>
  <c r="AX3"/>
  <c r="AU3"/>
  <c r="AR3"/>
  <c r="AO3"/>
  <c r="AL3"/>
  <c r="AI3"/>
  <c r="AF3"/>
  <c r="AC3"/>
  <c r="Z3"/>
  <c r="W3"/>
  <c r="T3"/>
  <c r="Q3"/>
  <c r="N3"/>
  <c r="K3"/>
  <c r="H3"/>
  <c r="E3"/>
  <c r="B3"/>
  <c r="BG2"/>
  <c r="BD2"/>
  <c r="BA2"/>
  <c r="AX2"/>
  <c r="AU2"/>
  <c r="AR2"/>
  <c r="AO2"/>
  <c r="AL2"/>
  <c r="AI2"/>
  <c r="AF2"/>
  <c r="AC2"/>
  <c r="Z2"/>
  <c r="W2"/>
  <c r="T2"/>
  <c r="Q2"/>
  <c r="N2"/>
  <c r="K2"/>
  <c r="H2"/>
  <c r="E2"/>
  <c r="B2"/>
  <c r="F31" i="24"/>
  <c r="E66" i="42"/>
  <c r="B66"/>
  <c r="D31" i="24"/>
  <c r="C31"/>
  <c r="A66" i="45" s="1"/>
  <c r="L211" s="1"/>
  <c r="AB211" s="1"/>
  <c r="AM241" s="1"/>
  <c r="F30" i="24"/>
  <c r="E65" i="45" s="1"/>
  <c r="B65" i="42"/>
  <c r="D30" i="24"/>
  <c r="C30"/>
  <c r="A65" i="45" s="1"/>
  <c r="L210" s="1"/>
  <c r="AB210" s="1"/>
  <c r="AM240" s="1"/>
  <c r="F29" i="24"/>
  <c r="E64" i="42"/>
  <c r="B64" i="45"/>
  <c r="D29" i="24"/>
  <c r="C29"/>
  <c r="A64" i="42" s="1"/>
  <c r="L209" s="1"/>
  <c r="AB209" s="1"/>
  <c r="AM239" s="1"/>
  <c r="F28" i="24"/>
  <c r="E63" i="42"/>
  <c r="B63" i="45"/>
  <c r="D28" i="24"/>
  <c r="C28"/>
  <c r="A63" i="45" s="1"/>
  <c r="L208" s="1"/>
  <c r="AB208" s="1"/>
  <c r="AM238" s="1"/>
  <c r="F27" i="24"/>
  <c r="E62" i="45" s="1"/>
  <c r="B62" i="42"/>
  <c r="D27" i="24"/>
  <c r="C27"/>
  <c r="A62" i="45" s="1"/>
  <c r="L207" s="1"/>
  <c r="AB207" s="1"/>
  <c r="AM237" s="1"/>
  <c r="F26" i="24"/>
  <c r="E61" i="45"/>
  <c r="B61"/>
  <c r="D26" i="24"/>
  <c r="C26"/>
  <c r="A61" i="45" s="1"/>
  <c r="L206" s="1"/>
  <c r="AB206" s="1"/>
  <c r="AM236" s="1"/>
  <c r="F25" i="24"/>
  <c r="E60" i="42"/>
  <c r="B60" i="45"/>
  <c r="D25" i="24"/>
  <c r="C25"/>
  <c r="A60" i="45" s="1"/>
  <c r="L205" s="1"/>
  <c r="AB205" s="1"/>
  <c r="AM235" s="1"/>
  <c r="F24" i="24"/>
  <c r="E59" i="45" s="1"/>
  <c r="B59" i="42"/>
  <c r="D24" i="24"/>
  <c r="C24"/>
  <c r="A59" i="45" s="1"/>
  <c r="L204" s="1"/>
  <c r="AB204" s="1"/>
  <c r="AM234" s="1"/>
  <c r="F23" i="24"/>
  <c r="E58" i="42" s="1"/>
  <c r="D23" i="24"/>
  <c r="C23"/>
  <c r="A58" i="45" s="1"/>
  <c r="L203" s="1"/>
  <c r="AB203" s="1"/>
  <c r="AM233" s="1"/>
  <c r="F22" i="24"/>
  <c r="B57" i="45"/>
  <c r="D22" i="24"/>
  <c r="C22"/>
  <c r="A57" i="45"/>
  <c r="L202" s="1"/>
  <c r="AB202" s="1"/>
  <c r="AM232" s="1"/>
  <c r="F21" i="24"/>
  <c r="E56" i="45"/>
  <c r="B56"/>
  <c r="D21" i="24"/>
  <c r="C21"/>
  <c r="A56" i="45" s="1"/>
  <c r="L201" s="1"/>
  <c r="AB201" s="1"/>
  <c r="AM231" s="1"/>
  <c r="F20" i="24"/>
  <c r="B55" i="45"/>
  <c r="D20" i="24"/>
  <c r="C20"/>
  <c r="A55" i="42" s="1"/>
  <c r="A55" i="45"/>
  <c r="L200" s="1"/>
  <c r="AB200" s="1"/>
  <c r="AM230" s="1"/>
  <c r="F19" i="24"/>
  <c r="E54" i="42"/>
  <c r="B54" i="45"/>
  <c r="D19" i="24"/>
  <c r="C19"/>
  <c r="A54" i="45" s="1"/>
  <c r="L199" s="1"/>
  <c r="AB199" s="1"/>
  <c r="AM229" s="1"/>
  <c r="F18" i="24"/>
  <c r="D18"/>
  <c r="C18"/>
  <c r="A53" i="42" s="1"/>
  <c r="L198" s="1"/>
  <c r="AB198" s="1"/>
  <c r="AM228" s="1"/>
  <c r="F17" i="24"/>
  <c r="E52" i="42" s="1"/>
  <c r="D17" i="24"/>
  <c r="C17"/>
  <c r="A52" i="45" s="1"/>
  <c r="L197" s="1"/>
  <c r="AB197" s="1"/>
  <c r="AM227" s="1"/>
  <c r="F16" i="24"/>
  <c r="B51" i="45"/>
  <c r="D16" i="24"/>
  <c r="C16"/>
  <c r="A51" i="45"/>
  <c r="L196"/>
  <c r="AB196" s="1"/>
  <c r="AM226" s="1"/>
  <c r="F15" i="24"/>
  <c r="E50" i="45" s="1"/>
  <c r="B50"/>
  <c r="D15" i="24"/>
  <c r="C15"/>
  <c r="A50" i="45" s="1"/>
  <c r="L195" s="1"/>
  <c r="AB195" s="1"/>
  <c r="AM225" s="1"/>
  <c r="F14" i="24"/>
  <c r="E49" i="42" s="1"/>
  <c r="B49"/>
  <c r="D14" i="24"/>
  <c r="C14"/>
  <c r="A49" i="45"/>
  <c r="L194"/>
  <c r="AB194" s="1"/>
  <c r="AM224" s="1"/>
  <c r="F13" i="24"/>
  <c r="E48" i="45" s="1"/>
  <c r="D13" i="24"/>
  <c r="C13"/>
  <c r="F12"/>
  <c r="E47" i="45" s="1"/>
  <c r="B47"/>
  <c r="D12" i="24"/>
  <c r="C12"/>
  <c r="A47" i="45"/>
  <c r="L192"/>
  <c r="AB192" s="1"/>
  <c r="AM222" s="1"/>
  <c r="F11" i="24"/>
  <c r="E46" i="45" s="1"/>
  <c r="D11" i="24"/>
  <c r="C11"/>
  <c r="A46" i="42"/>
  <c r="L191" s="1"/>
  <c r="AB191" s="1"/>
  <c r="AM221" s="1"/>
  <c r="F10" i="24"/>
  <c r="E45" i="42" s="1"/>
  <c r="B45" i="45"/>
  <c r="D10" i="24"/>
  <c r="C10"/>
  <c r="A45" i="45" s="1"/>
  <c r="L190" s="1"/>
  <c r="AB190" s="1"/>
  <c r="AM220" s="1"/>
  <c r="F9" i="24"/>
  <c r="E44" i="45"/>
  <c r="B44"/>
  <c r="D9" i="24"/>
  <c r="C9"/>
  <c r="A44" i="45" s="1"/>
  <c r="L189" s="1"/>
  <c r="AB189" s="1"/>
  <c r="AM219" s="1"/>
  <c r="F8" i="24"/>
  <c r="E43" i="45" s="1"/>
  <c r="B43"/>
  <c r="D8" i="24"/>
  <c r="C8"/>
  <c r="A43" i="45" s="1"/>
  <c r="L188" s="1"/>
  <c r="AB188" s="1"/>
  <c r="AM218" s="1"/>
  <c r="F7" i="24"/>
  <c r="E42" i="45"/>
  <c r="B42"/>
  <c r="D7" i="24"/>
  <c r="C7"/>
  <c r="A42" i="45" s="1"/>
  <c r="L187" s="1"/>
  <c r="AB187" s="1"/>
  <c r="AM217" s="1"/>
  <c r="F6" i="24"/>
  <c r="E41" i="45"/>
  <c r="B41"/>
  <c r="D6" i="24"/>
  <c r="C6"/>
  <c r="A41" i="42" s="1"/>
  <c r="L186" s="1"/>
  <c r="AB186" s="1"/>
  <c r="AM216" s="1"/>
  <c r="F5" i="24"/>
  <c r="E40" i="45" s="1"/>
  <c r="D5" i="24"/>
  <c r="C5"/>
  <c r="F4"/>
  <c r="E39" i="42" s="1"/>
  <c r="B39" i="45"/>
  <c r="D4" i="24"/>
  <c r="C4"/>
  <c r="A39" i="45" s="1"/>
  <c r="L184" s="1"/>
  <c r="AB184" s="1"/>
  <c r="AM214" s="1"/>
  <c r="AM91" i="22"/>
  <c r="AO91" s="1"/>
  <c r="AM99"/>
  <c r="AO99" s="1"/>
  <c r="AN99"/>
  <c r="AO198"/>
  <c r="AM98"/>
  <c r="AO98" s="1"/>
  <c r="AK72"/>
  <c r="AM34"/>
  <c r="AO34"/>
  <c r="AN98"/>
  <c r="AO197" s="1"/>
  <c r="AN34"/>
  <c r="AO133" s="1"/>
  <c r="AN28"/>
  <c r="AO127"/>
  <c r="AM35"/>
  <c r="AO35"/>
  <c r="AM27"/>
  <c r="AO27" s="1"/>
  <c r="AN41"/>
  <c r="AO140"/>
  <c r="AN39"/>
  <c r="AO138"/>
  <c r="AN35"/>
  <c r="AO134" s="1"/>
  <c r="AN33"/>
  <c r="AO132"/>
  <c r="AN27"/>
  <c r="AO126"/>
  <c r="AN42"/>
  <c r="AO141" s="1"/>
  <c r="AN36"/>
  <c r="AO135"/>
  <c r="AM26"/>
  <c r="AO26"/>
  <c r="AN25"/>
  <c r="AO124" s="1"/>
  <c r="AM23"/>
  <c r="AO23"/>
  <c r="AM22"/>
  <c r="AO22"/>
  <c r="AK21"/>
  <c r="AM21"/>
  <c r="AO21" s="1"/>
  <c r="AN17"/>
  <c r="AO116" s="1"/>
  <c r="AN21"/>
  <c r="AO120" s="1"/>
  <c r="AN23"/>
  <c r="AO122"/>
  <c r="AN31"/>
  <c r="AO130" s="1"/>
  <c r="AN40"/>
  <c r="AO139"/>
  <c r="AM40"/>
  <c r="AO40"/>
  <c r="AN32"/>
  <c r="AO131" s="1"/>
  <c r="AM32"/>
  <c r="AO32"/>
  <c r="AM38"/>
  <c r="AO38" s="1"/>
  <c r="AN38"/>
  <c r="AO137" s="1"/>
  <c r="AM30"/>
  <c r="AO30" s="1"/>
  <c r="AN30"/>
  <c r="AO129"/>
  <c r="AN22"/>
  <c r="AO121" s="1"/>
  <c r="AM17"/>
  <c r="AO17" s="1"/>
  <c r="AM37"/>
  <c r="AO37"/>
  <c r="AM29"/>
  <c r="AO29" s="1"/>
  <c r="AM39"/>
  <c r="AO39"/>
  <c r="AM31"/>
  <c r="AO31" s="1"/>
  <c r="AM19"/>
  <c r="AO19" s="1"/>
  <c r="AM16"/>
  <c r="AO16" s="1"/>
  <c r="AM15"/>
  <c r="AO15" s="1"/>
  <c r="AM41"/>
  <c r="AO41" s="1"/>
  <c r="AM33"/>
  <c r="AO33"/>
  <c r="AM25"/>
  <c r="AO25"/>
  <c r="AN16"/>
  <c r="AO115" s="1"/>
  <c r="AN19"/>
  <c r="AO118"/>
  <c r="AM18"/>
  <c r="AO18" s="1"/>
  <c r="AN15"/>
  <c r="AO114" s="1"/>
  <c r="AM14"/>
  <c r="AO14" s="1"/>
  <c r="AN20"/>
  <c r="AO119"/>
  <c r="AM20"/>
  <c r="AO20" s="1"/>
  <c r="AN18"/>
  <c r="AO117"/>
  <c r="AN14"/>
  <c r="AO113"/>
  <c r="AN24"/>
  <c r="AO123" s="1"/>
  <c r="AM24"/>
  <c r="AO24"/>
  <c r="B35" i="45"/>
  <c r="C30" i="23"/>
  <c r="A34" i="45"/>
  <c r="G210" s="1"/>
  <c r="W210" s="1"/>
  <c r="AM210" s="1"/>
  <c r="D31" i="23"/>
  <c r="F31"/>
  <c r="E35" i="45"/>
  <c r="D30" i="23"/>
  <c r="F30"/>
  <c r="E34" i="45" s="1"/>
  <c r="C31" i="23"/>
  <c r="A35" i="45" s="1"/>
  <c r="G211"/>
  <c r="W211" s="1"/>
  <c r="AM211" s="1"/>
  <c r="F29" i="23"/>
  <c r="C33" i="45"/>
  <c r="D24" i="23"/>
  <c r="C5"/>
  <c r="D5"/>
  <c r="C24"/>
  <c r="A28" i="45" s="1"/>
  <c r="G204" s="1"/>
  <c r="W204" s="1"/>
  <c r="AM204" s="1"/>
  <c r="C28" i="23"/>
  <c r="A32" i="45"/>
  <c r="G208" s="1"/>
  <c r="W208" s="1"/>
  <c r="AM208" s="1"/>
  <c r="D28" i="23"/>
  <c r="F5"/>
  <c r="F24"/>
  <c r="C28" i="45" s="1"/>
  <c r="F28" i="23"/>
  <c r="C32" i="45" s="1"/>
  <c r="C23" i="23"/>
  <c r="C27"/>
  <c r="A31" i="42" s="1"/>
  <c r="G207" s="1"/>
  <c r="W207" s="1"/>
  <c r="AM207" s="1"/>
  <c r="D23" i="23"/>
  <c r="D27"/>
  <c r="F23"/>
  <c r="F27"/>
  <c r="E31" i="45" s="1"/>
  <c r="C22" i="23"/>
  <c r="A26" i="45" s="1"/>
  <c r="G202" s="1"/>
  <c r="W202" s="1"/>
  <c r="AM202" s="1"/>
  <c r="C26" i="23"/>
  <c r="A30" i="45"/>
  <c r="G206" s="1"/>
  <c r="W206"/>
  <c r="AM206" s="1"/>
  <c r="D22" i="23"/>
  <c r="D26"/>
  <c r="F22"/>
  <c r="E26" i="42" s="1"/>
  <c r="E26" i="45"/>
  <c r="F26" i="23"/>
  <c r="C6"/>
  <c r="A10" i="45" s="1"/>
  <c r="G186" s="1"/>
  <c r="W186" s="1"/>
  <c r="AM186" s="1"/>
  <c r="C25" i="23"/>
  <c r="A29" i="45"/>
  <c r="G205" s="1"/>
  <c r="W205" s="1"/>
  <c r="AM205" s="1"/>
  <c r="C29" i="23"/>
  <c r="D6"/>
  <c r="D25"/>
  <c r="D29"/>
  <c r="F6"/>
  <c r="E10" i="45" s="1"/>
  <c r="F25" i="23"/>
  <c r="E29" i="45"/>
  <c r="F18" i="23"/>
  <c r="C7"/>
  <c r="A11" i="45" s="1"/>
  <c r="G187" s="1"/>
  <c r="W187" s="1"/>
  <c r="AM187" s="1"/>
  <c r="C9" i="23"/>
  <c r="A13" i="45"/>
  <c r="G189" s="1"/>
  <c r="W189" s="1"/>
  <c r="AM189" s="1"/>
  <c r="C13" i="23"/>
  <c r="C17"/>
  <c r="A21" i="42"/>
  <c r="G197" s="1"/>
  <c r="W197" s="1"/>
  <c r="AM197" s="1"/>
  <c r="C21" i="23"/>
  <c r="A25" i="45" s="1"/>
  <c r="G201" s="1"/>
  <c r="W201" s="1"/>
  <c r="AM201" s="1"/>
  <c r="D7" i="23"/>
  <c r="D11"/>
  <c r="D15"/>
  <c r="D19"/>
  <c r="F9"/>
  <c r="C13" i="45" s="1"/>
  <c r="F13" i="23"/>
  <c r="C17" i="45"/>
  <c r="F17" i="23"/>
  <c r="F21"/>
  <c r="C25" i="45" s="1"/>
  <c r="C4" i="23"/>
  <c r="A8" i="45" s="1"/>
  <c r="G184" s="1"/>
  <c r="W184" s="1"/>
  <c r="AM184" s="1"/>
  <c r="C12" i="23"/>
  <c r="A16" i="45"/>
  <c r="G192" s="1"/>
  <c r="W192" s="1"/>
  <c r="AM192" s="1"/>
  <c r="C16" i="23"/>
  <c r="A20" i="45" s="1"/>
  <c r="G196" s="1"/>
  <c r="W196" s="1"/>
  <c r="AM196" s="1"/>
  <c r="C20" i="23"/>
  <c r="A24" i="42" s="1"/>
  <c r="G200" s="1"/>
  <c r="W200" s="1"/>
  <c r="AM200" s="1"/>
  <c r="D10" i="23"/>
  <c r="D14"/>
  <c r="D18"/>
  <c r="B13" i="45"/>
  <c r="B18"/>
  <c r="F4" i="23"/>
  <c r="E8" i="42"/>
  <c r="F8" i="23"/>
  <c r="C12" i="45" s="1"/>
  <c r="F12" i="23"/>
  <c r="C16" i="45"/>
  <c r="F16" i="23"/>
  <c r="E20" i="45"/>
  <c r="F20" i="23"/>
  <c r="C24" i="45" s="1"/>
  <c r="C8" i="23"/>
  <c r="A12" i="45"/>
  <c r="G188" s="1"/>
  <c r="W188" s="1"/>
  <c r="AM188" s="1"/>
  <c r="C11" i="23"/>
  <c r="A15" i="45" s="1"/>
  <c r="G191" s="1"/>
  <c r="W191" s="1"/>
  <c r="AM191" s="1"/>
  <c r="C15" i="23"/>
  <c r="A19" i="45"/>
  <c r="G195" s="1"/>
  <c r="W195" s="1"/>
  <c r="AM195" s="1"/>
  <c r="C19" i="23"/>
  <c r="D9"/>
  <c r="D13"/>
  <c r="D17"/>
  <c r="D21"/>
  <c r="F7"/>
  <c r="C11" i="42" s="1"/>
  <c r="F11" i="23"/>
  <c r="C15" i="42"/>
  <c r="F15" i="23"/>
  <c r="E19" i="42" s="1"/>
  <c r="F19" i="23"/>
  <c r="C23" i="42"/>
  <c r="C10" i="23"/>
  <c r="A14" i="45"/>
  <c r="G190" s="1"/>
  <c r="W190" s="1"/>
  <c r="AM190" s="1"/>
  <c r="C14" i="23"/>
  <c r="A18" i="45" s="1"/>
  <c r="G194" s="1"/>
  <c r="W194" s="1"/>
  <c r="AM194" s="1"/>
  <c r="C18" i="23"/>
  <c r="A22" i="42"/>
  <c r="G198" s="1"/>
  <c r="W198"/>
  <c r="AM198" s="1"/>
  <c r="D4" i="23"/>
  <c r="D8"/>
  <c r="D12"/>
  <c r="D16"/>
  <c r="D20"/>
  <c r="B16" i="45"/>
  <c r="F10" i="23"/>
  <c r="E14" i="42" s="1"/>
  <c r="F14" i="23"/>
  <c r="C18" i="45"/>
  <c r="AL34" i="22"/>
  <c r="AL101"/>
  <c r="AL69"/>
  <c r="AK77"/>
  <c r="AL71"/>
  <c r="AK81"/>
  <c r="AK61"/>
  <c r="AL68"/>
  <c r="AK20"/>
  <c r="AK59"/>
  <c r="AL59"/>
  <c r="AL75"/>
  <c r="AK93"/>
  <c r="AK39"/>
  <c r="AL9"/>
  <c r="AN9" s="1"/>
  <c r="AO108" s="1"/>
  <c r="AL92"/>
  <c r="AK42"/>
  <c r="AL42"/>
  <c r="AL94"/>
  <c r="AL66"/>
  <c r="AK97"/>
  <c r="AL36"/>
  <c r="AK87"/>
  <c r="AL53"/>
  <c r="AK53"/>
  <c r="AK32"/>
  <c r="AL82"/>
  <c r="AL67"/>
  <c r="AK56"/>
  <c r="AK35"/>
  <c r="AK22"/>
  <c r="AK78"/>
  <c r="AL74"/>
  <c r="AL60"/>
  <c r="AK33"/>
  <c r="X145" i="42"/>
  <c r="G146"/>
  <c r="X142"/>
  <c r="G140" s="1"/>
  <c r="X143"/>
  <c r="G142" s="1"/>
  <c r="AL5" i="22"/>
  <c r="AN5" s="1"/>
  <c r="AO104" s="1"/>
  <c r="AL46"/>
  <c r="AK46"/>
  <c r="AK25"/>
  <c r="AL17"/>
  <c r="AL13"/>
  <c r="AN13"/>
  <c r="AO112"/>
  <c r="AN4"/>
  <c r="AO103" s="1"/>
  <c r="AL19"/>
  <c r="AL49"/>
  <c r="AK16"/>
  <c r="AL30"/>
  <c r="AK24"/>
  <c r="AL47"/>
  <c r="AK27"/>
  <c r="AL26"/>
  <c r="AK18"/>
  <c r="AL18"/>
  <c r="AK7"/>
  <c r="AM7" s="1"/>
  <c r="AO7" s="1"/>
  <c r="AL102"/>
  <c r="AL89"/>
  <c r="AL99"/>
  <c r="AK10"/>
  <c r="AM10"/>
  <c r="AO10" s="1"/>
  <c r="AK38"/>
  <c r="AL44"/>
  <c r="AK88"/>
  <c r="B47" i="42"/>
  <c r="L200"/>
  <c r="AB200"/>
  <c r="AM230" s="1"/>
  <c r="B54"/>
  <c r="B56"/>
  <c r="B55"/>
  <c r="B57"/>
  <c r="R1401"/>
  <c r="X145" i="45"/>
  <c r="G146"/>
  <c r="AN11" i="22"/>
  <c r="AO110" s="1"/>
  <c r="E12" i="42"/>
  <c r="E32"/>
  <c r="E28"/>
  <c r="A18"/>
  <c r="G194" s="1"/>
  <c r="W194" s="1"/>
  <c r="AM194" s="1"/>
  <c r="E48"/>
  <c r="A14"/>
  <c r="G190" s="1"/>
  <c r="W190" s="1"/>
  <c r="AM190" s="1"/>
  <c r="E20"/>
  <c r="B63"/>
  <c r="A35"/>
  <c r="G211"/>
  <c r="W211"/>
  <c r="AM211" s="1"/>
  <c r="E34"/>
  <c r="A34"/>
  <c r="G210"/>
  <c r="W210" s="1"/>
  <c r="AM210" s="1"/>
  <c r="A42"/>
  <c r="L187" s="1"/>
  <c r="AB187" s="1"/>
  <c r="AM217" s="1"/>
  <c r="A44"/>
  <c r="L189" s="1"/>
  <c r="AB189" s="1"/>
  <c r="AM219" s="1"/>
  <c r="A49"/>
  <c r="L194" s="1"/>
  <c r="AB194" s="1"/>
  <c r="AM224" s="1"/>
  <c r="E59"/>
  <c r="E62"/>
  <c r="C19"/>
  <c r="A13"/>
  <c r="G189" s="1"/>
  <c r="W189" s="1"/>
  <c r="AM189" s="1"/>
  <c r="A26"/>
  <c r="G202" s="1"/>
  <c r="W202" s="1"/>
  <c r="AM202" s="1"/>
  <c r="A43"/>
  <c r="L188"/>
  <c r="AB188" s="1"/>
  <c r="AM218" s="1"/>
  <c r="E44"/>
  <c r="A50"/>
  <c r="L195" s="1"/>
  <c r="AB195" s="1"/>
  <c r="AM225" s="1"/>
  <c r="B61"/>
  <c r="A65"/>
  <c r="L210" s="1"/>
  <c r="AB210" s="1"/>
  <c r="AM240" s="1"/>
  <c r="C16"/>
  <c r="B44"/>
  <c r="A56"/>
  <c r="L201" s="1"/>
  <c r="AB201" s="1"/>
  <c r="AM231" s="1"/>
  <c r="A32"/>
  <c r="G208" s="1"/>
  <c r="W208" s="1"/>
  <c r="AM208" s="1"/>
  <c r="E16"/>
  <c r="C14"/>
  <c r="B21"/>
  <c r="A39"/>
  <c r="L184" s="1"/>
  <c r="AB184" s="1"/>
  <c r="AM214" s="1"/>
  <c r="B50"/>
  <c r="A57"/>
  <c r="L202" s="1"/>
  <c r="AB202" s="1"/>
  <c r="AM232" s="1"/>
  <c r="A58"/>
  <c r="L203" s="1"/>
  <c r="AB203" s="1"/>
  <c r="AM233" s="1"/>
  <c r="A61"/>
  <c r="L206" s="1"/>
  <c r="AB206" s="1"/>
  <c r="AM236" s="1"/>
  <c r="E11" i="45"/>
  <c r="E14"/>
  <c r="E19"/>
  <c r="A21"/>
  <c r="G197"/>
  <c r="W197"/>
  <c r="AM197" s="1"/>
  <c r="A24"/>
  <c r="G200" s="1"/>
  <c r="W200" s="1"/>
  <c r="AM200" s="1"/>
  <c r="C26"/>
  <c r="C29"/>
  <c r="C34"/>
  <c r="B59"/>
  <c r="B62"/>
  <c r="E64"/>
  <c r="B65"/>
  <c r="E15" i="42"/>
  <c r="C8"/>
  <c r="C25"/>
  <c r="A10"/>
  <c r="G186"/>
  <c r="W186" s="1"/>
  <c r="AM186" s="1"/>
  <c r="E42"/>
  <c r="A45"/>
  <c r="L190" s="1"/>
  <c r="AB190" s="1"/>
  <c r="AM220" s="1"/>
  <c r="A47"/>
  <c r="L192"/>
  <c r="AB192" s="1"/>
  <c r="AM222" s="1"/>
  <c r="B51"/>
  <c r="A54"/>
  <c r="L199" s="1"/>
  <c r="AB199" s="1"/>
  <c r="AM229" s="1"/>
  <c r="E56"/>
  <c r="A59"/>
  <c r="L204" s="1"/>
  <c r="AB204" s="1"/>
  <c r="AM234" s="1"/>
  <c r="C14" i="45"/>
  <c r="E28"/>
  <c r="B29"/>
  <c r="E33"/>
  <c r="E39"/>
  <c r="A41"/>
  <c r="L186"/>
  <c r="AB186"/>
  <c r="AM216" s="1"/>
  <c r="A53"/>
  <c r="L198" s="1"/>
  <c r="AB198" s="1"/>
  <c r="AM228" s="1"/>
  <c r="E8"/>
  <c r="E16"/>
  <c r="A31"/>
  <c r="G207" s="1"/>
  <c r="W207" s="1"/>
  <c r="AM207" s="1"/>
  <c r="E45"/>
  <c r="B49"/>
  <c r="E54"/>
  <c r="E63"/>
  <c r="E66"/>
  <c r="B13" i="42"/>
  <c r="A16"/>
  <c r="G192"/>
  <c r="W192" s="1"/>
  <c r="AM192" s="1"/>
  <c r="A25"/>
  <c r="G201"/>
  <c r="W201" s="1"/>
  <c r="AM201" s="1"/>
  <c r="E29"/>
  <c r="C26"/>
  <c r="B42"/>
  <c r="E50"/>
  <c r="A60"/>
  <c r="L205"/>
  <c r="AB205" s="1"/>
  <c r="AM235" s="1"/>
  <c r="A63"/>
  <c r="L208" s="1"/>
  <c r="AB208" s="1"/>
  <c r="AM238" s="1"/>
  <c r="E65"/>
  <c r="C8" i="45"/>
  <c r="E32"/>
  <c r="A46"/>
  <c r="L191" s="1"/>
  <c r="AB191" s="1"/>
  <c r="AM221" s="1"/>
  <c r="A64"/>
  <c r="L209" s="1"/>
  <c r="AB209" s="1"/>
  <c r="AM239" s="1"/>
  <c r="C29" i="42"/>
  <c r="C12"/>
  <c r="B27"/>
  <c r="A28"/>
  <c r="G204" s="1"/>
  <c r="W204" s="1"/>
  <c r="AM204" s="1"/>
  <c r="A51"/>
  <c r="L196" s="1"/>
  <c r="AB196" s="1"/>
  <c r="AM226" s="1"/>
  <c r="E12" i="45"/>
  <c r="B66"/>
  <c r="K5" i="33" a="1"/>
  <c r="K5" s="1"/>
  <c r="M5" s="1"/>
  <c r="N1" i="23"/>
  <c r="K1"/>
  <c r="C5" i="45" s="1"/>
  <c r="N1" i="24"/>
  <c r="K1"/>
  <c r="K1368" i="42"/>
  <c r="F164" i="45"/>
  <c r="F164" i="42"/>
  <c r="E61"/>
  <c r="B52"/>
  <c r="B40" i="45"/>
  <c r="B46"/>
  <c r="B58"/>
  <c r="E49"/>
  <c r="E52"/>
  <c r="E40" i="42"/>
  <c r="E43"/>
  <c r="E46"/>
  <c r="C32"/>
  <c r="B8" i="45"/>
  <c r="B34"/>
  <c r="B31"/>
  <c r="B23"/>
  <c r="B20"/>
  <c r="B19"/>
  <c r="B14" i="42"/>
  <c r="B12" i="45"/>
  <c r="B9"/>
  <c r="C17" i="42"/>
  <c r="B45"/>
  <c r="B39"/>
  <c r="E15" i="45"/>
  <c r="B16" i="42"/>
  <c r="E17" i="45"/>
  <c r="A62" i="42"/>
  <c r="L207" s="1"/>
  <c r="AB207" s="1"/>
  <c r="AM237" s="1"/>
  <c r="B48"/>
  <c r="B30"/>
  <c r="C23" i="45"/>
  <c r="E13" i="42"/>
  <c r="B33"/>
  <c r="B60"/>
  <c r="E41"/>
  <c r="E17"/>
  <c r="C31"/>
  <c r="B17"/>
  <c r="E13" i="45"/>
  <c r="C31"/>
  <c r="C13" i="42"/>
  <c r="A20"/>
  <c r="G196"/>
  <c r="W196" s="1"/>
  <c r="AM196" s="1"/>
  <c r="E31"/>
  <c r="A29"/>
  <c r="G205" s="1"/>
  <c r="W205" s="1"/>
  <c r="AM205" s="1"/>
  <c r="B26"/>
  <c r="E35"/>
  <c r="E11"/>
  <c r="C19" i="45"/>
  <c r="E10" i="42"/>
  <c r="C28"/>
  <c r="E18" i="45"/>
  <c r="C18" i="42"/>
  <c r="E18"/>
  <c r="E23"/>
  <c r="B11"/>
  <c r="A12"/>
  <c r="G188" s="1"/>
  <c r="W188" s="1"/>
  <c r="AM188" s="1"/>
  <c r="C34"/>
  <c r="E24" i="45"/>
  <c r="C33" i="42"/>
  <c r="A11"/>
  <c r="G187" s="1"/>
  <c r="W187" s="1"/>
  <c r="AM187" s="1"/>
  <c r="B25" i="45"/>
  <c r="B22"/>
  <c r="C10"/>
  <c r="B10"/>
  <c r="C35"/>
  <c r="C35" i="42"/>
  <c r="E23" i="45"/>
  <c r="E25"/>
  <c r="C10" i="42"/>
  <c r="A15"/>
  <c r="G191" s="1"/>
  <c r="W191" s="1"/>
  <c r="AM191" s="1"/>
  <c r="A19"/>
  <c r="G195" s="1"/>
  <c r="W195" s="1"/>
  <c r="AM195" s="1"/>
  <c r="C11" i="45"/>
  <c r="B24" i="42"/>
  <c r="E60" i="45"/>
  <c r="A30" i="42"/>
  <c r="G206" s="1"/>
  <c r="W206" s="1"/>
  <c r="AM206" s="1"/>
  <c r="C15" i="45"/>
  <c r="E25" i="42"/>
  <c r="E33"/>
  <c r="A22" i="45"/>
  <c r="G198" s="1"/>
  <c r="W198" s="1"/>
  <c r="AM198" s="1"/>
  <c r="E58"/>
  <c r="AE45" i="42"/>
  <c r="G2" i="23"/>
  <c r="AE44" i="42" s="1"/>
  <c r="AE45" i="45"/>
  <c r="AE44"/>
  <c r="C5" i="42"/>
  <c r="AB10"/>
  <c r="AB8"/>
  <c r="AB10" i="45"/>
  <c r="AB8"/>
  <c r="AD8" i="42"/>
  <c r="AD10"/>
  <c r="AF8"/>
  <c r="AF10"/>
  <c r="AS4" i="22" l="1"/>
  <c r="AS5" s="1"/>
  <c r="AS9" s="1"/>
  <c r="AU6" s="1"/>
  <c r="AV6" s="1"/>
  <c r="AW6" s="1"/>
  <c r="AX6" s="1"/>
  <c r="AY6" s="1"/>
  <c r="AS13"/>
  <c r="AS12"/>
  <c r="AS11"/>
  <c r="AH14" i="42"/>
  <c r="BB4" i="22"/>
  <c r="BC5" s="1"/>
  <c r="AK57"/>
  <c r="AL57"/>
  <c r="E24" i="42"/>
  <c r="K51" i="33" a="1"/>
  <c r="K51" s="1"/>
  <c r="M51" s="1"/>
  <c r="K75" a="1"/>
  <c r="K75" s="1"/>
  <c r="M75" s="1"/>
  <c r="K28" a="1"/>
  <c r="K28" s="1"/>
  <c r="M28" s="1"/>
  <c r="K53" a="1"/>
  <c r="K53" s="1"/>
  <c r="M53" s="1"/>
  <c r="K13" a="1"/>
  <c r="K13" s="1"/>
  <c r="M13" s="1"/>
  <c r="K38" a="1"/>
  <c r="K38" s="1"/>
  <c r="M38" s="1"/>
  <c r="K55" a="1"/>
  <c r="K55" s="1"/>
  <c r="M55" s="1"/>
  <c r="K31" a="1"/>
  <c r="K31" s="1"/>
  <c r="M31" s="1"/>
  <c r="K72" a="1"/>
  <c r="K72" s="1"/>
  <c r="M72" s="1"/>
  <c r="K40" a="1"/>
  <c r="K40" s="1"/>
  <c r="M40" s="1"/>
  <c r="K8" a="1"/>
  <c r="K8" s="1"/>
  <c r="M8" s="1"/>
  <c r="K49" a="1"/>
  <c r="K49" s="1"/>
  <c r="M49" s="1"/>
  <c r="K25" a="1"/>
  <c r="K25" s="1"/>
  <c r="M25" s="1"/>
  <c r="K74" a="1"/>
  <c r="K74" s="1"/>
  <c r="M74" s="1"/>
  <c r="K58" a="1"/>
  <c r="K58" s="1"/>
  <c r="M58" s="1"/>
  <c r="K42" a="1"/>
  <c r="K42" s="1"/>
  <c r="M42" s="1"/>
  <c r="K26" a="1"/>
  <c r="K26" s="1"/>
  <c r="M26" s="1"/>
  <c r="K63" a="1"/>
  <c r="K63" s="1"/>
  <c r="M63" s="1"/>
  <c r="K23" a="1"/>
  <c r="K23" s="1"/>
  <c r="M23" s="1"/>
  <c r="K64" a="1"/>
  <c r="K64" s="1"/>
  <c r="M64" s="1"/>
  <c r="K32" a="1"/>
  <c r="K32" s="1"/>
  <c r="M32" s="1"/>
  <c r="K73" a="1"/>
  <c r="K73" s="1"/>
  <c r="M73" s="1"/>
  <c r="K41" a="1"/>
  <c r="K41" s="1"/>
  <c r="M41" s="1"/>
  <c r="K18" a="1"/>
  <c r="K18" s="1"/>
  <c r="M18" s="1"/>
  <c r="K59" a="1"/>
  <c r="K59" s="1"/>
  <c r="M59" s="1"/>
  <c r="K11" a="1"/>
  <c r="K11" s="1"/>
  <c r="M11" s="1"/>
  <c r="K36" a="1"/>
  <c r="K36" s="1"/>
  <c r="M36" s="1"/>
  <c r="K61" a="1"/>
  <c r="K61" s="1"/>
  <c r="M61" s="1"/>
  <c r="K70" a="1"/>
  <c r="K70" s="1"/>
  <c r="M70" s="1"/>
  <c r="K67" a="1"/>
  <c r="K67" s="1"/>
  <c r="M67" s="1"/>
  <c r="K19" a="1"/>
  <c r="K19" s="1"/>
  <c r="M19" s="1"/>
  <c r="K44" a="1"/>
  <c r="K44" s="1"/>
  <c r="M44" s="1"/>
  <c r="K46" a="1"/>
  <c r="K46" s="1"/>
  <c r="M46" s="1"/>
  <c r="C24" i="42"/>
  <c r="A8"/>
  <c r="G184" s="1"/>
  <c r="W184" s="1"/>
  <c r="AM184" s="1"/>
  <c r="A40" i="45"/>
  <c r="L185" s="1"/>
  <c r="AB185" s="1"/>
  <c r="AM215" s="1"/>
  <c r="A40" i="42"/>
  <c r="L185" s="1"/>
  <c r="AB185" s="1"/>
  <c r="AM215" s="1"/>
  <c r="E51" i="45"/>
  <c r="E51" i="42"/>
  <c r="AK48" i="22"/>
  <c r="AL48"/>
  <c r="AH16" i="42"/>
  <c r="AK62" i="22"/>
  <c r="AL62"/>
  <c r="AK31"/>
  <c r="AL31"/>
  <c r="K30" i="33" a="1"/>
  <c r="K30" s="1"/>
  <c r="M30" s="1"/>
  <c r="K62" a="1"/>
  <c r="K62" s="1"/>
  <c r="M62" s="1"/>
  <c r="K21" a="1"/>
  <c r="K21" s="1"/>
  <c r="M21" s="1"/>
  <c r="K69" a="1"/>
  <c r="K69" s="1"/>
  <c r="M69" s="1"/>
  <c r="AK73" i="22"/>
  <c r="AL73"/>
  <c r="AK29"/>
  <c r="AL29"/>
  <c r="AH8" i="42"/>
  <c r="I169" s="1"/>
  <c r="AH12"/>
  <c r="AH10"/>
  <c r="AH18"/>
  <c r="K27" i="33" a="1"/>
  <c r="K27" s="1"/>
  <c r="M27" s="1"/>
  <c r="K52" a="1"/>
  <c r="K52" s="1"/>
  <c r="M52" s="1"/>
  <c r="K4" a="1"/>
  <c r="K4" s="1"/>
  <c r="M4" s="1"/>
  <c r="K37" a="1"/>
  <c r="K37" s="1"/>
  <c r="M37" s="1"/>
  <c r="K54" a="1"/>
  <c r="K54" s="1"/>
  <c r="M54" s="1"/>
  <c r="K22" a="1"/>
  <c r="K22" s="1"/>
  <c r="M22" s="1"/>
  <c r="K39" a="1"/>
  <c r="K39" s="1"/>
  <c r="M39" s="1"/>
  <c r="K15" a="1"/>
  <c r="K15" s="1"/>
  <c r="M15" s="1"/>
  <c r="K56" a="1"/>
  <c r="K56" s="1"/>
  <c r="M56" s="1"/>
  <c r="K24" a="1"/>
  <c r="K24" s="1"/>
  <c r="M24" s="1"/>
  <c r="K65" a="1"/>
  <c r="K65" s="1"/>
  <c r="M65" s="1"/>
  <c r="K33" a="1"/>
  <c r="K33" s="1"/>
  <c r="M33" s="1"/>
  <c r="K17" a="1"/>
  <c r="K17" s="1"/>
  <c r="M17" s="1"/>
  <c r="K66" a="1"/>
  <c r="K66" s="1"/>
  <c r="M66" s="1"/>
  <c r="K50" a="1"/>
  <c r="K50" s="1"/>
  <c r="M50" s="1"/>
  <c r="K34" a="1"/>
  <c r="K34" s="1"/>
  <c r="M34" s="1"/>
  <c r="K71" a="1"/>
  <c r="K71" s="1"/>
  <c r="M71" s="1"/>
  <c r="K47" a="1"/>
  <c r="K47" s="1"/>
  <c r="M47" s="1"/>
  <c r="K7" a="1"/>
  <c r="K7" s="1"/>
  <c r="M7" s="1"/>
  <c r="K48" a="1"/>
  <c r="K48" s="1"/>
  <c r="M48" s="1"/>
  <c r="K16" a="1"/>
  <c r="K16" s="1"/>
  <c r="M16" s="1"/>
  <c r="K57" a="1"/>
  <c r="K57" s="1"/>
  <c r="M57" s="1"/>
  <c r="K9" a="1"/>
  <c r="K9" s="1"/>
  <c r="M9" s="1"/>
  <c r="K10" a="1"/>
  <c r="K10" s="1"/>
  <c r="M10" s="1"/>
  <c r="K35" a="1"/>
  <c r="K35" s="1"/>
  <c r="M35" s="1"/>
  <c r="K60" a="1"/>
  <c r="K60" s="1"/>
  <c r="M60" s="1"/>
  <c r="K12" a="1"/>
  <c r="K12" s="1"/>
  <c r="M12" s="1"/>
  <c r="K29" a="1"/>
  <c r="K29" s="1"/>
  <c r="M29" s="1"/>
  <c r="K6" a="1"/>
  <c r="K6" s="1"/>
  <c r="M6" s="1"/>
  <c r="K43" a="1"/>
  <c r="K43" s="1"/>
  <c r="M43" s="1"/>
  <c r="K68" a="1"/>
  <c r="K68" s="1"/>
  <c r="M68" s="1"/>
  <c r="K20" a="1"/>
  <c r="K20" s="1"/>
  <c r="M20" s="1"/>
  <c r="AK84" i="22"/>
  <c r="AL84"/>
  <c r="K45" i="33" a="1"/>
  <c r="K45" s="1"/>
  <c r="M45" s="1"/>
  <c r="AL95" i="22"/>
  <c r="AL63"/>
  <c r="AL54"/>
  <c r="AK64"/>
  <c r="AL64"/>
  <c r="AK55"/>
  <c r="AL55"/>
  <c r="AK37"/>
  <c r="AL37"/>
  <c r="AL15"/>
  <c r="AK15"/>
  <c r="AK8"/>
  <c r="AM8" s="1"/>
  <c r="AO8" s="1"/>
  <c r="AL8"/>
  <c r="AN8" s="1"/>
  <c r="AO107" s="1"/>
  <c r="E47" i="42"/>
  <c r="AK86" i="22"/>
  <c r="AK4"/>
  <c r="AM4" s="1"/>
  <c r="AO4" s="1"/>
  <c r="AK100"/>
  <c r="AL100"/>
  <c r="AK43"/>
  <c r="AL43"/>
  <c r="AK28"/>
  <c r="AL80"/>
  <c r="AL85"/>
  <c r="AL83"/>
  <c r="AL76"/>
  <c r="AL27"/>
  <c r="AK13"/>
  <c r="AM13" s="1"/>
  <c r="AO13" s="1"/>
  <c r="AL98"/>
  <c r="AL72"/>
  <c r="AL79"/>
  <c r="X144" i="45"/>
  <c r="G144" s="1"/>
  <c r="X143"/>
  <c r="G142" s="1"/>
  <c r="E53"/>
  <c r="E53" i="42"/>
  <c r="E55"/>
  <c r="E55" i="45"/>
  <c r="E57" i="42"/>
  <c r="E57" i="45"/>
  <c r="A23"/>
  <c r="G199" s="1"/>
  <c r="W199" s="1"/>
  <c r="AM199" s="1"/>
  <c r="A23" i="42"/>
  <c r="G199" s="1"/>
  <c r="W199" s="1"/>
  <c r="AM199" s="1"/>
  <c r="C21"/>
  <c r="C21" i="45"/>
  <c r="E21" i="42"/>
  <c r="E21" i="45"/>
  <c r="C22" i="42"/>
  <c r="E22"/>
  <c r="E22" i="45"/>
  <c r="C22"/>
  <c r="E30"/>
  <c r="C30"/>
  <c r="C30" i="42"/>
  <c r="E30"/>
  <c r="A27"/>
  <c r="G203" s="1"/>
  <c r="W203" s="1"/>
  <c r="AM203" s="1"/>
  <c r="A27" i="45"/>
  <c r="G203" s="1"/>
  <c r="W203" s="1"/>
  <c r="AM203" s="1"/>
  <c r="BE393"/>
  <c r="BE300"/>
  <c r="BE520"/>
  <c r="BE745"/>
  <c r="A48" i="42"/>
  <c r="L193" s="1"/>
  <c r="AB193" s="1"/>
  <c r="AM223" s="1"/>
  <c r="A48" i="45"/>
  <c r="L193" s="1"/>
  <c r="AB193" s="1"/>
  <c r="AM223" s="1"/>
  <c r="BE1041" s="1"/>
  <c r="C9" i="42"/>
  <c r="C9" i="45"/>
  <c r="E9" i="42"/>
  <c r="A9"/>
  <c r="G185" s="1"/>
  <c r="W185" s="1"/>
  <c r="AM185" s="1"/>
  <c r="A9" i="45"/>
  <c r="G185" s="1"/>
  <c r="W185" s="1"/>
  <c r="AM185" s="1"/>
  <c r="C36" i="42"/>
  <c r="C36" i="45"/>
  <c r="A17"/>
  <c r="G193" s="1"/>
  <c r="W193" s="1"/>
  <c r="AM193" s="1"/>
  <c r="AW989" s="1"/>
  <c r="A17" i="42"/>
  <c r="G193" s="1"/>
  <c r="W193" s="1"/>
  <c r="AM193" s="1"/>
  <c r="A33"/>
  <c r="G209" s="1"/>
  <c r="W209" s="1"/>
  <c r="AM209" s="1"/>
  <c r="A33" i="45"/>
  <c r="G209" s="1"/>
  <c r="W209" s="1"/>
  <c r="AM209" s="1"/>
  <c r="C27" i="42"/>
  <c r="E27" i="45"/>
  <c r="C27"/>
  <c r="E27" i="42"/>
  <c r="E9" i="45"/>
  <c r="A52" i="42"/>
  <c r="L197" s="1"/>
  <c r="AB197" s="1"/>
  <c r="AM227" s="1"/>
  <c r="B15" i="45"/>
  <c r="B28" i="42"/>
  <c r="B53" i="45"/>
  <c r="A66" i="42"/>
  <c r="L211" s="1"/>
  <c r="AB211" s="1"/>
  <c r="AM241" s="1"/>
  <c r="B32"/>
  <c r="AS6" i="22" l="1"/>
  <c r="AS8" s="1"/>
  <c r="AU5" s="1"/>
  <c r="AV5" s="1"/>
  <c r="AW5" s="1"/>
  <c r="AX5" s="1"/>
  <c r="BA5" s="1"/>
  <c r="AW1090" i="45"/>
  <c r="BE232"/>
  <c r="BE567"/>
  <c r="BE776"/>
  <c r="BE862"/>
  <c r="BE190"/>
  <c r="BE1083"/>
  <c r="BE763"/>
  <c r="BE1151"/>
  <c r="BE609"/>
  <c r="BE622"/>
  <c r="BE490"/>
  <c r="BE691"/>
  <c r="BE341"/>
  <c r="BE790"/>
  <c r="BE997"/>
  <c r="BE888"/>
  <c r="BE448"/>
  <c r="BE253"/>
  <c r="BE505"/>
  <c r="BE756"/>
  <c r="AJ18" i="42"/>
  <c r="AJ10"/>
  <c r="AL10" s="1"/>
  <c r="K1235" s="1"/>
  <c r="AK1235" s="1"/>
  <c r="I170"/>
  <c r="AH26" s="1"/>
  <c r="AH27" s="1"/>
  <c r="AJ8"/>
  <c r="AL8" s="1"/>
  <c r="BA7" i="22"/>
  <c r="AF10" i="45"/>
  <c r="AF8"/>
  <c r="AJ12" i="42"/>
  <c r="AL12" s="1"/>
  <c r="AJ14"/>
  <c r="AL14" s="1"/>
  <c r="AW568" i="45"/>
  <c r="AW994"/>
  <c r="BE386" i="42"/>
  <c r="BE397" i="45"/>
  <c r="BE295"/>
  <c r="BE753"/>
  <c r="BE976"/>
  <c r="BE1036"/>
  <c r="BE1111"/>
  <c r="BE249"/>
  <c r="BE1181"/>
  <c r="BE344"/>
  <c r="BE840"/>
  <c r="BE819"/>
  <c r="BE489"/>
  <c r="BE954"/>
  <c r="BE368"/>
  <c r="BE659"/>
  <c r="BE1101"/>
  <c r="BE446"/>
  <c r="BE413"/>
  <c r="BE1010"/>
  <c r="BE358"/>
  <c r="BE751"/>
  <c r="BE299"/>
  <c r="BE287"/>
  <c r="BE1007"/>
  <c r="AD8"/>
  <c r="AD10"/>
  <c r="BE852"/>
  <c r="BE373"/>
  <c r="BE893"/>
  <c r="BE697"/>
  <c r="BE993"/>
  <c r="BE1167"/>
  <c r="BE544"/>
  <c r="BE527"/>
  <c r="BE347"/>
  <c r="BE274"/>
  <c r="BE409"/>
  <c r="BE414"/>
  <c r="BE679"/>
  <c r="BE262"/>
  <c r="BE754"/>
  <c r="BE390"/>
  <c r="BE447"/>
  <c r="AW558"/>
  <c r="BE968"/>
  <c r="BE770"/>
  <c r="BE1005"/>
  <c r="BE1030"/>
  <c r="BE1017"/>
  <c r="BE940"/>
  <c r="BE941"/>
  <c r="BE1025"/>
  <c r="BE730"/>
  <c r="BE581"/>
  <c r="BE456"/>
  <c r="BE984"/>
  <c r="BE1076"/>
  <c r="BE346"/>
  <c r="BE771"/>
  <c r="BE788"/>
  <c r="BE896"/>
  <c r="AQ197" i="22" a="1"/>
  <c r="AQ197" s="1"/>
  <c r="AR197" s="1"/>
  <c r="AU201" s="1"/>
  <c r="AV201" s="1"/>
  <c r="AW201" s="1"/>
  <c r="AX201" s="1"/>
  <c r="AQ157" a="1"/>
  <c r="AQ157" s="1"/>
  <c r="AR157" s="1"/>
  <c r="AU161" s="1"/>
  <c r="AV161" s="1"/>
  <c r="AW161" s="1"/>
  <c r="AX161" s="1"/>
  <c r="AQ169" a="1"/>
  <c r="AQ169" s="1"/>
  <c r="AR169" s="1"/>
  <c r="AU173" s="1"/>
  <c r="AV173" s="1"/>
  <c r="AW173" s="1"/>
  <c r="AX173" s="1"/>
  <c r="AQ85" a="1"/>
  <c r="AQ85" s="1"/>
  <c r="AR85" s="1"/>
  <c r="AU89" s="1"/>
  <c r="AV89" s="1"/>
  <c r="AW89" s="1"/>
  <c r="AX89" s="1"/>
  <c r="AQ84" a="1"/>
  <c r="AQ84" s="1"/>
  <c r="AR84" s="1"/>
  <c r="AU88" s="1"/>
  <c r="AV88" s="1"/>
  <c r="AW88" s="1"/>
  <c r="AX88" s="1"/>
  <c r="AQ168" a="1"/>
  <c r="AQ168" s="1"/>
  <c r="AR168" s="1"/>
  <c r="AU172" s="1"/>
  <c r="AV172" s="1"/>
  <c r="AW172" s="1"/>
  <c r="AX172" s="1"/>
  <c r="AQ65" a="1"/>
  <c r="AQ65" s="1"/>
  <c r="AR65" s="1"/>
  <c r="AU69" s="1"/>
  <c r="AV69" s="1"/>
  <c r="AW69" s="1"/>
  <c r="AX69" s="1"/>
  <c r="AQ71" a="1"/>
  <c r="AQ71" s="1"/>
  <c r="AR71" s="1"/>
  <c r="AU75" s="1"/>
  <c r="AV75" s="1"/>
  <c r="AW75" s="1"/>
  <c r="AX75" s="1"/>
  <c r="AQ171" a="1"/>
  <c r="AQ171" s="1"/>
  <c r="AR171" s="1"/>
  <c r="AU175" s="1"/>
  <c r="AV175" s="1"/>
  <c r="AW175" s="1"/>
  <c r="AX175" s="1"/>
  <c r="AQ7" a="1"/>
  <c r="AQ7" s="1"/>
  <c r="AR7" s="1"/>
  <c r="AU11" s="1"/>
  <c r="AV11" s="1"/>
  <c r="AW11" s="1"/>
  <c r="AX11" s="1"/>
  <c r="AQ73" a="1"/>
  <c r="AQ73" s="1"/>
  <c r="AR73" s="1"/>
  <c r="AU77" s="1"/>
  <c r="AV77" s="1"/>
  <c r="AW77" s="1"/>
  <c r="AX77" s="1"/>
  <c r="AQ119" a="1"/>
  <c r="AQ119" s="1"/>
  <c r="AR119" s="1"/>
  <c r="AU123" s="1"/>
  <c r="AV123" s="1"/>
  <c r="AW123" s="1"/>
  <c r="AX123" s="1"/>
  <c r="AQ126" a="1"/>
  <c r="AQ126" s="1"/>
  <c r="AR126" s="1"/>
  <c r="AU130" s="1"/>
  <c r="AV130" s="1"/>
  <c r="AW130" s="1"/>
  <c r="AX130" s="1"/>
  <c r="AQ107" a="1"/>
  <c r="AQ107" s="1"/>
  <c r="AR107" s="1"/>
  <c r="AU111" s="1"/>
  <c r="AV111" s="1"/>
  <c r="AW111" s="1"/>
  <c r="AX111" s="1"/>
  <c r="AQ100" a="1"/>
  <c r="AQ100" s="1"/>
  <c r="AR100" s="1"/>
  <c r="AU104" s="1"/>
  <c r="AV104" s="1"/>
  <c r="AW104" s="1"/>
  <c r="AX104" s="1"/>
  <c r="AQ178" a="1"/>
  <c r="AQ178" s="1"/>
  <c r="AR178" s="1"/>
  <c r="AU182" s="1"/>
  <c r="AV182" s="1"/>
  <c r="AW182" s="1"/>
  <c r="AX182" s="1"/>
  <c r="AQ132" a="1"/>
  <c r="AQ132" s="1"/>
  <c r="AR132" s="1"/>
  <c r="AU136" s="1"/>
  <c r="AV136" s="1"/>
  <c r="AW136" s="1"/>
  <c r="AX136" s="1"/>
  <c r="AQ30" a="1"/>
  <c r="AQ30" s="1"/>
  <c r="AR30" s="1"/>
  <c r="AU34" s="1"/>
  <c r="AV34" s="1"/>
  <c r="AW34" s="1"/>
  <c r="AX34" s="1"/>
  <c r="AQ101" a="1"/>
  <c r="AQ101" s="1"/>
  <c r="AR101" s="1"/>
  <c r="AU105" s="1"/>
  <c r="AV105" s="1"/>
  <c r="AW105" s="1"/>
  <c r="AX105" s="1"/>
  <c r="AQ159" a="1"/>
  <c r="AQ159" s="1"/>
  <c r="AR159" s="1"/>
  <c r="AU163" s="1"/>
  <c r="AV163" s="1"/>
  <c r="AW163" s="1"/>
  <c r="AX163" s="1"/>
  <c r="AQ165" a="1"/>
  <c r="AQ165" s="1"/>
  <c r="AR165" s="1"/>
  <c r="AU169" s="1"/>
  <c r="AV169" s="1"/>
  <c r="AW169" s="1"/>
  <c r="AX169" s="1"/>
  <c r="AQ120" a="1"/>
  <c r="AQ120" s="1"/>
  <c r="AR120" s="1"/>
  <c r="AU124" s="1"/>
  <c r="AV124" s="1"/>
  <c r="AW124" s="1"/>
  <c r="AX124" s="1"/>
  <c r="AQ179" a="1"/>
  <c r="AQ179" s="1"/>
  <c r="AR179" s="1"/>
  <c r="AU183" s="1"/>
  <c r="AV183" s="1"/>
  <c r="AW183" s="1"/>
  <c r="AX183" s="1"/>
  <c r="AQ155" a="1"/>
  <c r="AQ155" s="1"/>
  <c r="AR155" s="1"/>
  <c r="AU159" s="1"/>
  <c r="AV159" s="1"/>
  <c r="AW159" s="1"/>
  <c r="AX159" s="1"/>
  <c r="AQ193" a="1"/>
  <c r="AQ193" s="1"/>
  <c r="AR193" s="1"/>
  <c r="AU197" s="1"/>
  <c r="AV197" s="1"/>
  <c r="AW197" s="1"/>
  <c r="AX197" s="1"/>
  <c r="AQ201" a="1"/>
  <c r="AQ201" s="1"/>
  <c r="AR201" s="1"/>
  <c r="AU205" s="1"/>
  <c r="AV205" s="1"/>
  <c r="AW205" s="1"/>
  <c r="AX205" s="1"/>
  <c r="AQ95" a="1"/>
  <c r="AQ95" s="1"/>
  <c r="AR95" s="1"/>
  <c r="AU99" s="1"/>
  <c r="AV99" s="1"/>
  <c r="AW99" s="1"/>
  <c r="AX99" s="1"/>
  <c r="AQ37" a="1"/>
  <c r="AQ37" s="1"/>
  <c r="AR37" s="1"/>
  <c r="AU41" s="1"/>
  <c r="AV41" s="1"/>
  <c r="AW41" s="1"/>
  <c r="AX41" s="1"/>
  <c r="AQ81" a="1"/>
  <c r="AQ81" s="1"/>
  <c r="AR81" s="1"/>
  <c r="AU85" s="1"/>
  <c r="AV85" s="1"/>
  <c r="AW85" s="1"/>
  <c r="AX85" s="1"/>
  <c r="AQ145" a="1"/>
  <c r="AQ145" s="1"/>
  <c r="AR145" s="1"/>
  <c r="AU149" s="1"/>
  <c r="AV149" s="1"/>
  <c r="AW149" s="1"/>
  <c r="AX149" s="1"/>
  <c r="AQ141" a="1"/>
  <c r="AQ141" s="1"/>
  <c r="AR141" s="1"/>
  <c r="AU145" s="1"/>
  <c r="AV145" s="1"/>
  <c r="AW145" s="1"/>
  <c r="AX145" s="1"/>
  <c r="AQ27" a="1"/>
  <c r="AQ27" s="1"/>
  <c r="AR27" s="1"/>
  <c r="AU31" s="1"/>
  <c r="AV31" s="1"/>
  <c r="AW31" s="1"/>
  <c r="AX31" s="1"/>
  <c r="AQ104" a="1"/>
  <c r="AQ104" s="1"/>
  <c r="AR104" s="1"/>
  <c r="AU108" s="1"/>
  <c r="AV108" s="1"/>
  <c r="AW108" s="1"/>
  <c r="AX108" s="1"/>
  <c r="AQ194" a="1"/>
  <c r="AQ194" s="1"/>
  <c r="AR194" s="1"/>
  <c r="AU198" s="1"/>
  <c r="AV198" s="1"/>
  <c r="AW198" s="1"/>
  <c r="AX198" s="1"/>
  <c r="AQ162" a="1"/>
  <c r="AQ162" s="1"/>
  <c r="AR162" s="1"/>
  <c r="AU166" s="1"/>
  <c r="AV166" s="1"/>
  <c r="AW166" s="1"/>
  <c r="AX166" s="1"/>
  <c r="AQ55" a="1"/>
  <c r="AQ55" s="1"/>
  <c r="AR55" s="1"/>
  <c r="AU59" s="1"/>
  <c r="AV59" s="1"/>
  <c r="AW59" s="1"/>
  <c r="AX59" s="1"/>
  <c r="AQ31" a="1"/>
  <c r="AQ31" s="1"/>
  <c r="AR31" s="1"/>
  <c r="AU35" s="1"/>
  <c r="AV35" s="1"/>
  <c r="AW35" s="1"/>
  <c r="AX35" s="1"/>
  <c r="AQ46" a="1"/>
  <c r="AQ46" s="1"/>
  <c r="AR46" s="1"/>
  <c r="AU50" s="1"/>
  <c r="AV50" s="1"/>
  <c r="AW50" s="1"/>
  <c r="AX50" s="1"/>
  <c r="AQ138" a="1"/>
  <c r="AQ138" s="1"/>
  <c r="AR138" s="1"/>
  <c r="AU142" s="1"/>
  <c r="AV142" s="1"/>
  <c r="AW142" s="1"/>
  <c r="AX142" s="1"/>
  <c r="AQ87" a="1"/>
  <c r="AQ87" s="1"/>
  <c r="AR87" s="1"/>
  <c r="AU91" s="1"/>
  <c r="AV91" s="1"/>
  <c r="AW91" s="1"/>
  <c r="AX91" s="1"/>
  <c r="AQ143" a="1"/>
  <c r="AQ143" s="1"/>
  <c r="AR143" s="1"/>
  <c r="AU147" s="1"/>
  <c r="AV147" s="1"/>
  <c r="AW147" s="1"/>
  <c r="AX147" s="1"/>
  <c r="AQ6" a="1"/>
  <c r="AQ6" s="1"/>
  <c r="AR6" s="1"/>
  <c r="AU10" s="1"/>
  <c r="AV10" s="1"/>
  <c r="AW10" s="1"/>
  <c r="AX10" s="1"/>
  <c r="AQ24" a="1"/>
  <c r="AQ24" s="1"/>
  <c r="AR24" s="1"/>
  <c r="AU28" s="1"/>
  <c r="AV28" s="1"/>
  <c r="AW28" s="1"/>
  <c r="AX28" s="1"/>
  <c r="AQ32" a="1"/>
  <c r="AQ32" s="1"/>
  <c r="AR32" s="1"/>
  <c r="AU36" s="1"/>
  <c r="AV36" s="1"/>
  <c r="AW36" s="1"/>
  <c r="AX36" s="1"/>
  <c r="AQ182" a="1"/>
  <c r="AQ182" s="1"/>
  <c r="AR182" s="1"/>
  <c r="AU186" s="1"/>
  <c r="AV186" s="1"/>
  <c r="AW186" s="1"/>
  <c r="AX186" s="1"/>
  <c r="AQ45" a="1"/>
  <c r="AQ45" s="1"/>
  <c r="AR45" s="1"/>
  <c r="AU49" s="1"/>
  <c r="AV49" s="1"/>
  <c r="AW49" s="1"/>
  <c r="AX49" s="1"/>
  <c r="AQ199" a="1"/>
  <c r="AQ199" s="1"/>
  <c r="AR199" s="1"/>
  <c r="AU203" s="1"/>
  <c r="AV203" s="1"/>
  <c r="AW203" s="1"/>
  <c r="AX203" s="1"/>
  <c r="AQ133" a="1"/>
  <c r="AQ133" s="1"/>
  <c r="AR133" s="1"/>
  <c r="AU137" s="1"/>
  <c r="AV137" s="1"/>
  <c r="AW137" s="1"/>
  <c r="AX137" s="1"/>
  <c r="AQ192" a="1"/>
  <c r="AQ192" s="1"/>
  <c r="AR192" s="1"/>
  <c r="AU196" s="1"/>
  <c r="AV196" s="1"/>
  <c r="AW196" s="1"/>
  <c r="AX196" s="1"/>
  <c r="AQ130" a="1"/>
  <c r="AQ130" s="1"/>
  <c r="AR130" s="1"/>
  <c r="AU134" s="1"/>
  <c r="AV134" s="1"/>
  <c r="AW134" s="1"/>
  <c r="AX134" s="1"/>
  <c r="AQ98" a="1"/>
  <c r="AQ98" s="1"/>
  <c r="AR98" s="1"/>
  <c r="AU102" s="1"/>
  <c r="AV102" s="1"/>
  <c r="AW102" s="1"/>
  <c r="AX102" s="1"/>
  <c r="AQ74" a="1"/>
  <c r="AQ74" s="1"/>
  <c r="AR74" s="1"/>
  <c r="AU78" s="1"/>
  <c r="AV78" s="1"/>
  <c r="AW78" s="1"/>
  <c r="AX78" s="1"/>
  <c r="AQ38" a="1"/>
  <c r="AQ38" s="1"/>
  <c r="AR38" s="1"/>
  <c r="AU42" s="1"/>
  <c r="AV42" s="1"/>
  <c r="AW42" s="1"/>
  <c r="AX42" s="1"/>
  <c r="AQ16" a="1"/>
  <c r="AQ16" s="1"/>
  <c r="AR16" s="1"/>
  <c r="AU20" s="1"/>
  <c r="AV20" s="1"/>
  <c r="AW20" s="1"/>
  <c r="AX20" s="1"/>
  <c r="AQ44" a="1"/>
  <c r="AQ44" s="1"/>
  <c r="AR44" s="1"/>
  <c r="AU48" s="1"/>
  <c r="AV48" s="1"/>
  <c r="AW48" s="1"/>
  <c r="AX48" s="1"/>
  <c r="AQ94" a="1"/>
  <c r="AQ94" s="1"/>
  <c r="AR94" s="1"/>
  <c r="AU98" s="1"/>
  <c r="AV98" s="1"/>
  <c r="AW98" s="1"/>
  <c r="AX98" s="1"/>
  <c r="AQ134" a="1"/>
  <c r="AQ134" s="1"/>
  <c r="AR134" s="1"/>
  <c r="AU138" s="1"/>
  <c r="AV138" s="1"/>
  <c r="AW138" s="1"/>
  <c r="AX138" s="1"/>
  <c r="AQ56" a="1"/>
  <c r="AQ56" s="1"/>
  <c r="AR56" s="1"/>
  <c r="AU60" s="1"/>
  <c r="AV60" s="1"/>
  <c r="AW60" s="1"/>
  <c r="AX60" s="1"/>
  <c r="AQ122" a="1"/>
  <c r="AQ122" s="1"/>
  <c r="AR122" s="1"/>
  <c r="AU126" s="1"/>
  <c r="AV126" s="1"/>
  <c r="AW126" s="1"/>
  <c r="AX126" s="1"/>
  <c r="AQ195" a="1"/>
  <c r="AQ195" s="1"/>
  <c r="AR195" s="1"/>
  <c r="AU199" s="1"/>
  <c r="AV199" s="1"/>
  <c r="AW199" s="1"/>
  <c r="AX199" s="1"/>
  <c r="AQ111" a="1"/>
  <c r="AQ111" s="1"/>
  <c r="AR111" s="1"/>
  <c r="AU115" s="1"/>
  <c r="AV115" s="1"/>
  <c r="AW115" s="1"/>
  <c r="AX115" s="1"/>
  <c r="AQ176" a="1"/>
  <c r="AQ176" s="1"/>
  <c r="AR176" s="1"/>
  <c r="AU180" s="1"/>
  <c r="AV180" s="1"/>
  <c r="AW180" s="1"/>
  <c r="AX180" s="1"/>
  <c r="AQ109" a="1"/>
  <c r="AQ109" s="1"/>
  <c r="AR109" s="1"/>
  <c r="AU113" s="1"/>
  <c r="AV113" s="1"/>
  <c r="AW113" s="1"/>
  <c r="AX113" s="1"/>
  <c r="AQ79" a="1"/>
  <c r="AQ79" s="1"/>
  <c r="AR79" s="1"/>
  <c r="AU83" s="1"/>
  <c r="AV83" s="1"/>
  <c r="AW83" s="1"/>
  <c r="AX83" s="1"/>
  <c r="AQ80" a="1"/>
  <c r="AQ80" s="1"/>
  <c r="AR80" s="1"/>
  <c r="AU84" s="1"/>
  <c r="AV84" s="1"/>
  <c r="AW84" s="1"/>
  <c r="AX84" s="1"/>
  <c r="AQ23" a="1"/>
  <c r="AQ23" s="1"/>
  <c r="AR23" s="1"/>
  <c r="AU27" s="1"/>
  <c r="AV27" s="1"/>
  <c r="AW27" s="1"/>
  <c r="AX27" s="1"/>
  <c r="AQ78" a="1"/>
  <c r="AQ78" s="1"/>
  <c r="AR78" s="1"/>
  <c r="AU82" s="1"/>
  <c r="AV82" s="1"/>
  <c r="AW82" s="1"/>
  <c r="AX82" s="1"/>
  <c r="AQ17" a="1"/>
  <c r="AQ17" s="1"/>
  <c r="AR17" s="1"/>
  <c r="AU21" s="1"/>
  <c r="AV21" s="1"/>
  <c r="AW21" s="1"/>
  <c r="AX21" s="1"/>
  <c r="AQ49" a="1"/>
  <c r="AQ49" s="1"/>
  <c r="AR49" s="1"/>
  <c r="AU53" s="1"/>
  <c r="AV53" s="1"/>
  <c r="AW53" s="1"/>
  <c r="AX53" s="1"/>
  <c r="AQ128" a="1"/>
  <c r="AQ128" s="1"/>
  <c r="AR128" s="1"/>
  <c r="AU132" s="1"/>
  <c r="AV132" s="1"/>
  <c r="AW132" s="1"/>
  <c r="AX132" s="1"/>
  <c r="AQ190" a="1"/>
  <c r="AQ190" s="1"/>
  <c r="AR190" s="1"/>
  <c r="AU194" s="1"/>
  <c r="AV194" s="1"/>
  <c r="AW194" s="1"/>
  <c r="AX194" s="1"/>
  <c r="AQ160" a="1"/>
  <c r="AQ160" s="1"/>
  <c r="AR160" s="1"/>
  <c r="AU164" s="1"/>
  <c r="AV164" s="1"/>
  <c r="AW164" s="1"/>
  <c r="AX164" s="1"/>
  <c r="AQ41" a="1"/>
  <c r="AQ41" s="1"/>
  <c r="AR41" s="1"/>
  <c r="AU45" s="1"/>
  <c r="AV45" s="1"/>
  <c r="AW45" s="1"/>
  <c r="AX45" s="1"/>
  <c r="AQ188" a="1"/>
  <c r="AQ188" s="1"/>
  <c r="AR188" s="1"/>
  <c r="AU192" s="1"/>
  <c r="AV192" s="1"/>
  <c r="AW192" s="1"/>
  <c r="AX192" s="1"/>
  <c r="AQ156" a="1"/>
  <c r="AQ156" s="1"/>
  <c r="AR156" s="1"/>
  <c r="AU160" s="1"/>
  <c r="AV160" s="1"/>
  <c r="AW160" s="1"/>
  <c r="AX160" s="1"/>
  <c r="AQ181" a="1"/>
  <c r="AQ181" s="1"/>
  <c r="AR181" s="1"/>
  <c r="AU185" s="1"/>
  <c r="AV185" s="1"/>
  <c r="AW185" s="1"/>
  <c r="AX185" s="1"/>
  <c r="AQ153" a="1"/>
  <c r="AQ153" s="1"/>
  <c r="AR153" s="1"/>
  <c r="AU157" s="1"/>
  <c r="AV157" s="1"/>
  <c r="AW157" s="1"/>
  <c r="AX157" s="1"/>
  <c r="AQ184" a="1"/>
  <c r="AQ184" s="1"/>
  <c r="AR184" s="1"/>
  <c r="AU188" s="1"/>
  <c r="AV188" s="1"/>
  <c r="AW188" s="1"/>
  <c r="AX188" s="1"/>
  <c r="AQ131" a="1"/>
  <c r="AQ131" s="1"/>
  <c r="AR131" s="1"/>
  <c r="AU135" s="1"/>
  <c r="AV135" s="1"/>
  <c r="AW135" s="1"/>
  <c r="AX135" s="1"/>
  <c r="AQ66" a="1"/>
  <c r="AQ66" s="1"/>
  <c r="AR66" s="1"/>
  <c r="AU70" s="1"/>
  <c r="AV70" s="1"/>
  <c r="AW70" s="1"/>
  <c r="AX70" s="1"/>
  <c r="AQ61" a="1"/>
  <c r="AQ61" s="1"/>
  <c r="AR61" s="1"/>
  <c r="AU65" s="1"/>
  <c r="AV65" s="1"/>
  <c r="AW65" s="1"/>
  <c r="AX65" s="1"/>
  <c r="AQ10" a="1"/>
  <c r="AQ10" s="1"/>
  <c r="AR10" s="1"/>
  <c r="AU14" s="1"/>
  <c r="AV14" s="1"/>
  <c r="AW14" s="1"/>
  <c r="AX14" s="1"/>
  <c r="AQ82" a="1"/>
  <c r="AQ82" s="1"/>
  <c r="AR82" s="1"/>
  <c r="AU86" s="1"/>
  <c r="AV86" s="1"/>
  <c r="AW86" s="1"/>
  <c r="AX86" s="1"/>
  <c r="AQ167" a="1"/>
  <c r="AQ167" s="1"/>
  <c r="AR167" s="1"/>
  <c r="AU171" s="1"/>
  <c r="AV171" s="1"/>
  <c r="AW171" s="1"/>
  <c r="AX171" s="1"/>
  <c r="AQ117" a="1"/>
  <c r="AQ117" s="1"/>
  <c r="AR117" s="1"/>
  <c r="AU121" s="1"/>
  <c r="AV121" s="1"/>
  <c r="AW121" s="1"/>
  <c r="AX121" s="1"/>
  <c r="AQ86" a="1"/>
  <c r="AQ86" s="1"/>
  <c r="AR86" s="1"/>
  <c r="AU90" s="1"/>
  <c r="AV90" s="1"/>
  <c r="AW90" s="1"/>
  <c r="AX90" s="1"/>
  <c r="AQ76" a="1"/>
  <c r="AQ76" s="1"/>
  <c r="AR76" s="1"/>
  <c r="AU80" s="1"/>
  <c r="AV80" s="1"/>
  <c r="AW80" s="1"/>
  <c r="AX80" s="1"/>
  <c r="AQ110" a="1"/>
  <c r="AQ110" s="1"/>
  <c r="AR110" s="1"/>
  <c r="AU114" s="1"/>
  <c r="AV114" s="1"/>
  <c r="AW114" s="1"/>
  <c r="AX114" s="1"/>
  <c r="AQ116" a="1"/>
  <c r="AQ116" s="1"/>
  <c r="AR116" s="1"/>
  <c r="AU120" s="1"/>
  <c r="AV120" s="1"/>
  <c r="AW120" s="1"/>
  <c r="AX120" s="1"/>
  <c r="AQ150" a="1"/>
  <c r="AQ150" s="1"/>
  <c r="AR150" s="1"/>
  <c r="AU154" s="1"/>
  <c r="AV154" s="1"/>
  <c r="AW154" s="1"/>
  <c r="AX154" s="1"/>
  <c r="AQ11" a="1"/>
  <c r="AQ11" s="1"/>
  <c r="AR11" s="1"/>
  <c r="AU15" s="1"/>
  <c r="AV15" s="1"/>
  <c r="AW15" s="1"/>
  <c r="AX15" s="1"/>
  <c r="AQ148" a="1"/>
  <c r="AQ148" s="1"/>
  <c r="AR148" s="1"/>
  <c r="AU152" s="1"/>
  <c r="AV152" s="1"/>
  <c r="AW152" s="1"/>
  <c r="AX152" s="1"/>
  <c r="AQ48" a="1"/>
  <c r="AQ48" s="1"/>
  <c r="AR48" s="1"/>
  <c r="AU52" s="1"/>
  <c r="AV52" s="1"/>
  <c r="AW52" s="1"/>
  <c r="AX52" s="1"/>
  <c r="AQ19" a="1"/>
  <c r="AQ19" s="1"/>
  <c r="AR19" s="1"/>
  <c r="AU23" s="1"/>
  <c r="AV23" s="1"/>
  <c r="AW23" s="1"/>
  <c r="AX23" s="1"/>
  <c r="AQ151" a="1"/>
  <c r="AQ151" s="1"/>
  <c r="AR151" s="1"/>
  <c r="AU155" s="1"/>
  <c r="AV155" s="1"/>
  <c r="AW155" s="1"/>
  <c r="AX155" s="1"/>
  <c r="AQ21" a="1"/>
  <c r="AQ21" s="1"/>
  <c r="AR21" s="1"/>
  <c r="AU25" s="1"/>
  <c r="AV25" s="1"/>
  <c r="AW25" s="1"/>
  <c r="AX25" s="1"/>
  <c r="AQ172" a="1"/>
  <c r="AQ172" s="1"/>
  <c r="AR172" s="1"/>
  <c r="AU176" s="1"/>
  <c r="AV176" s="1"/>
  <c r="AW176" s="1"/>
  <c r="AX176" s="1"/>
  <c r="AQ114" a="1"/>
  <c r="AQ114" s="1"/>
  <c r="AR114" s="1"/>
  <c r="AU118" s="1"/>
  <c r="AV118" s="1"/>
  <c r="AW118" s="1"/>
  <c r="AX118" s="1"/>
  <c r="AQ161" a="1"/>
  <c r="AQ161" s="1"/>
  <c r="AR161" s="1"/>
  <c r="AU165" s="1"/>
  <c r="AV165" s="1"/>
  <c r="AW165" s="1"/>
  <c r="AX165" s="1"/>
  <c r="AQ154" a="1"/>
  <c r="AQ154" s="1"/>
  <c r="AR154" s="1"/>
  <c r="AU158" s="1"/>
  <c r="AV158" s="1"/>
  <c r="AW158" s="1"/>
  <c r="AX158" s="1"/>
  <c r="AQ149" a="1"/>
  <c r="AQ149" s="1"/>
  <c r="AR149" s="1"/>
  <c r="AU153" s="1"/>
  <c r="AV153" s="1"/>
  <c r="AW153" s="1"/>
  <c r="AX153" s="1"/>
  <c r="AQ112" a="1"/>
  <c r="AQ112" s="1"/>
  <c r="AR112" s="1"/>
  <c r="AU116" s="1"/>
  <c r="AV116" s="1"/>
  <c r="AW116" s="1"/>
  <c r="AX116" s="1"/>
  <c r="AQ42" a="1"/>
  <c r="AQ42" s="1"/>
  <c r="AR42" s="1"/>
  <c r="AU46" s="1"/>
  <c r="AV46" s="1"/>
  <c r="AW46" s="1"/>
  <c r="AX46" s="1"/>
  <c r="AQ43" a="1"/>
  <c r="AQ43" s="1"/>
  <c r="AR43" s="1"/>
  <c r="AU47" s="1"/>
  <c r="AV47" s="1"/>
  <c r="AW47" s="1"/>
  <c r="AX47" s="1"/>
  <c r="AQ28" a="1"/>
  <c r="AQ28" s="1"/>
  <c r="AR28" s="1"/>
  <c r="AU32" s="1"/>
  <c r="AV32" s="1"/>
  <c r="AW32" s="1"/>
  <c r="AX32" s="1"/>
  <c r="AQ118" a="1"/>
  <c r="AQ118" s="1"/>
  <c r="AR118" s="1"/>
  <c r="AU122" s="1"/>
  <c r="AV122" s="1"/>
  <c r="AW122" s="1"/>
  <c r="AX122" s="1"/>
  <c r="AQ136" a="1"/>
  <c r="AQ136" s="1"/>
  <c r="AR136" s="1"/>
  <c r="AU140" s="1"/>
  <c r="AV140" s="1"/>
  <c r="AW140" s="1"/>
  <c r="AX140" s="1"/>
  <c r="AQ39" a="1"/>
  <c r="AQ39" s="1"/>
  <c r="AR39" s="1"/>
  <c r="AU43" s="1"/>
  <c r="AV43" s="1"/>
  <c r="AW43" s="1"/>
  <c r="AX43" s="1"/>
  <c r="AQ47" a="1"/>
  <c r="AQ47" s="1"/>
  <c r="AR47" s="1"/>
  <c r="AU51" s="1"/>
  <c r="AV51" s="1"/>
  <c r="AW51" s="1"/>
  <c r="AX51" s="1"/>
  <c r="AQ174" a="1"/>
  <c r="AQ174" s="1"/>
  <c r="AR174" s="1"/>
  <c r="AU178" s="1"/>
  <c r="AV178" s="1"/>
  <c r="AW178" s="1"/>
  <c r="AX178" s="1"/>
  <c r="AQ152" a="1"/>
  <c r="AQ152" s="1"/>
  <c r="AR152" s="1"/>
  <c r="AU156" s="1"/>
  <c r="AV156" s="1"/>
  <c r="AW156" s="1"/>
  <c r="AX156" s="1"/>
  <c r="AQ34" a="1"/>
  <c r="AQ34" s="1"/>
  <c r="AR34" s="1"/>
  <c r="AU38" s="1"/>
  <c r="AV38" s="1"/>
  <c r="AW38" s="1"/>
  <c r="AX38" s="1"/>
  <c r="AQ139" a="1"/>
  <c r="AQ139" s="1"/>
  <c r="AR139" s="1"/>
  <c r="AU143" s="1"/>
  <c r="AV143" s="1"/>
  <c r="AW143" s="1"/>
  <c r="AX143" s="1"/>
  <c r="AQ127" a="1"/>
  <c r="AQ127" s="1"/>
  <c r="AR127" s="1"/>
  <c r="AU131" s="1"/>
  <c r="AV131" s="1"/>
  <c r="AW131" s="1"/>
  <c r="AX131" s="1"/>
  <c r="AQ29" a="1"/>
  <c r="AQ29" s="1"/>
  <c r="AR29" s="1"/>
  <c r="AU33" s="1"/>
  <c r="AV33" s="1"/>
  <c r="AW33" s="1"/>
  <c r="AX33" s="1"/>
  <c r="AQ164" a="1"/>
  <c r="AQ164" s="1"/>
  <c r="AR164" s="1"/>
  <c r="AU168" s="1"/>
  <c r="AV168" s="1"/>
  <c r="AW168" s="1"/>
  <c r="AX168" s="1"/>
  <c r="AQ177" a="1"/>
  <c r="AQ177" s="1"/>
  <c r="AR177" s="1"/>
  <c r="AU181" s="1"/>
  <c r="AV181" s="1"/>
  <c r="AW181" s="1"/>
  <c r="AX181" s="1"/>
  <c r="AQ146" a="1"/>
  <c r="AQ146" s="1"/>
  <c r="AR146" s="1"/>
  <c r="AU150" s="1"/>
  <c r="AV150" s="1"/>
  <c r="AW150" s="1"/>
  <c r="AX150" s="1"/>
  <c r="AQ69" a="1"/>
  <c r="AQ69" s="1"/>
  <c r="AR69" s="1"/>
  <c r="AU73" s="1"/>
  <c r="AV73" s="1"/>
  <c r="AW73" s="1"/>
  <c r="AX73" s="1"/>
  <c r="AQ88" a="1"/>
  <c r="AQ88" s="1"/>
  <c r="AR88" s="1"/>
  <c r="AU92" s="1"/>
  <c r="AV92" s="1"/>
  <c r="AW92" s="1"/>
  <c r="AX92" s="1"/>
  <c r="AQ12" a="1"/>
  <c r="AQ12" s="1"/>
  <c r="AR12" s="1"/>
  <c r="AU16" s="1"/>
  <c r="AV16" s="1"/>
  <c r="AW16" s="1"/>
  <c r="AX16" s="1"/>
  <c r="AQ51" a="1"/>
  <c r="AQ51" s="1"/>
  <c r="AR51" s="1"/>
  <c r="AU55" s="1"/>
  <c r="AV55" s="1"/>
  <c r="AW55" s="1"/>
  <c r="AX55" s="1"/>
  <c r="AQ173" a="1"/>
  <c r="AQ173" s="1"/>
  <c r="AR173" s="1"/>
  <c r="AU177" s="1"/>
  <c r="AV177" s="1"/>
  <c r="AW177" s="1"/>
  <c r="AX177" s="1"/>
  <c r="AQ83" a="1"/>
  <c r="AQ83" s="1"/>
  <c r="AR83" s="1"/>
  <c r="AU87" s="1"/>
  <c r="AV87" s="1"/>
  <c r="AW87" s="1"/>
  <c r="AX87" s="1"/>
  <c r="AQ191" a="1"/>
  <c r="AQ191" s="1"/>
  <c r="AR191" s="1"/>
  <c r="AU195" s="1"/>
  <c r="AV195" s="1"/>
  <c r="AW195" s="1"/>
  <c r="AX195" s="1"/>
  <c r="AQ106" a="1"/>
  <c r="AQ106" s="1"/>
  <c r="AR106" s="1"/>
  <c r="AU110" s="1"/>
  <c r="AV110" s="1"/>
  <c r="AW110" s="1"/>
  <c r="AX110" s="1"/>
  <c r="AQ115" a="1"/>
  <c r="AQ115" s="1"/>
  <c r="AR115" s="1"/>
  <c r="AU119" s="1"/>
  <c r="AV119" s="1"/>
  <c r="AW119" s="1"/>
  <c r="AX119" s="1"/>
  <c r="AQ63" a="1"/>
  <c r="AQ63" s="1"/>
  <c r="AR63" s="1"/>
  <c r="AU67" s="1"/>
  <c r="AV67" s="1"/>
  <c r="AW67" s="1"/>
  <c r="AX67" s="1"/>
  <c r="AQ125" a="1"/>
  <c r="AQ125" s="1"/>
  <c r="AR125" s="1"/>
  <c r="AU129" s="1"/>
  <c r="AV129" s="1"/>
  <c r="AW129" s="1"/>
  <c r="AX129" s="1"/>
  <c r="AQ163" a="1"/>
  <c r="AQ163" s="1"/>
  <c r="AR163" s="1"/>
  <c r="AU167" s="1"/>
  <c r="AV167" s="1"/>
  <c r="AW167" s="1"/>
  <c r="AX167" s="1"/>
  <c r="AQ58" a="1"/>
  <c r="AQ58" s="1"/>
  <c r="AR58" s="1"/>
  <c r="AU62" s="1"/>
  <c r="AV62" s="1"/>
  <c r="AW62" s="1"/>
  <c r="AX62" s="1"/>
  <c r="AQ75" a="1"/>
  <c r="AQ75" s="1"/>
  <c r="AR75" s="1"/>
  <c r="AU79" s="1"/>
  <c r="AV79" s="1"/>
  <c r="AW79" s="1"/>
  <c r="AX79" s="1"/>
  <c r="AQ189" a="1"/>
  <c r="AQ189" s="1"/>
  <c r="AR189" s="1"/>
  <c r="AU193" s="1"/>
  <c r="AV193" s="1"/>
  <c r="AW193" s="1"/>
  <c r="AX193" s="1"/>
  <c r="AQ102" a="1"/>
  <c r="AQ102" s="1"/>
  <c r="AR102" s="1"/>
  <c r="AU106" s="1"/>
  <c r="AV106" s="1"/>
  <c r="AW106" s="1"/>
  <c r="AX106" s="1"/>
  <c r="AQ158" a="1"/>
  <c r="AQ158" s="1"/>
  <c r="AR158" s="1"/>
  <c r="AU162" s="1"/>
  <c r="AV162" s="1"/>
  <c r="AW162" s="1"/>
  <c r="AX162" s="1"/>
  <c r="AQ92" a="1"/>
  <c r="AQ92" s="1"/>
  <c r="AR92" s="1"/>
  <c r="AU96" s="1"/>
  <c r="AV96" s="1"/>
  <c r="AW96" s="1"/>
  <c r="AX96" s="1"/>
  <c r="AQ60" a="1"/>
  <c r="AQ60" s="1"/>
  <c r="AR60" s="1"/>
  <c r="AU64" s="1"/>
  <c r="AV64" s="1"/>
  <c r="AW64" s="1"/>
  <c r="AX64" s="1"/>
  <c r="AQ142" a="1"/>
  <c r="AQ142" s="1"/>
  <c r="AR142" s="1"/>
  <c r="AU146" s="1"/>
  <c r="AV146" s="1"/>
  <c r="AW146" s="1"/>
  <c r="AX146" s="1"/>
  <c r="AQ135" a="1"/>
  <c r="AQ135" s="1"/>
  <c r="AR135" s="1"/>
  <c r="AU139" s="1"/>
  <c r="AV139" s="1"/>
  <c r="AW139" s="1"/>
  <c r="AX139" s="1"/>
  <c r="AQ123" a="1"/>
  <c r="AQ123" s="1"/>
  <c r="AR123" s="1"/>
  <c r="AU127" s="1"/>
  <c r="AV127" s="1"/>
  <c r="AW127" s="1"/>
  <c r="AX127" s="1"/>
  <c r="AQ97" a="1"/>
  <c r="AQ97" s="1"/>
  <c r="AR97" s="1"/>
  <c r="AU101" s="1"/>
  <c r="AV101" s="1"/>
  <c r="AW101" s="1"/>
  <c r="AX101" s="1"/>
  <c r="AQ91" a="1"/>
  <c r="AQ91" s="1"/>
  <c r="AR91" s="1"/>
  <c r="AU95" s="1"/>
  <c r="AV95" s="1"/>
  <c r="AW95" s="1"/>
  <c r="AX95" s="1"/>
  <c r="AQ108" a="1"/>
  <c r="AQ108" s="1"/>
  <c r="AR108" s="1"/>
  <c r="AU112" s="1"/>
  <c r="AV112" s="1"/>
  <c r="AW112" s="1"/>
  <c r="AX112" s="1"/>
  <c r="AQ57" a="1"/>
  <c r="AQ57" s="1"/>
  <c r="AR57" s="1"/>
  <c r="AU61" s="1"/>
  <c r="AV61" s="1"/>
  <c r="AW61" s="1"/>
  <c r="AX61" s="1"/>
  <c r="AQ33" a="1"/>
  <c r="AQ33" s="1"/>
  <c r="AR33" s="1"/>
  <c r="AU37" s="1"/>
  <c r="AV37" s="1"/>
  <c r="AW37" s="1"/>
  <c r="AX37" s="1"/>
  <c r="AQ62" a="1"/>
  <c r="AQ62" s="1"/>
  <c r="AR62" s="1"/>
  <c r="AU66" s="1"/>
  <c r="AV66" s="1"/>
  <c r="AW66" s="1"/>
  <c r="AX66" s="1"/>
  <c r="AQ90" a="1"/>
  <c r="AQ90" s="1"/>
  <c r="AR90" s="1"/>
  <c r="AU94" s="1"/>
  <c r="AV94" s="1"/>
  <c r="AW94" s="1"/>
  <c r="AX94" s="1"/>
  <c r="AQ103" a="1"/>
  <c r="AQ103" s="1"/>
  <c r="AR103" s="1"/>
  <c r="AU107" s="1"/>
  <c r="AV107" s="1"/>
  <c r="AW107" s="1"/>
  <c r="AX107" s="1"/>
  <c r="AQ124" a="1"/>
  <c r="AQ124" s="1"/>
  <c r="AR124" s="1"/>
  <c r="AU128" s="1"/>
  <c r="AV128" s="1"/>
  <c r="AW128" s="1"/>
  <c r="AX128" s="1"/>
  <c r="AQ147" a="1"/>
  <c r="AQ147" s="1"/>
  <c r="AR147" s="1"/>
  <c r="AU151" s="1"/>
  <c r="AV151" s="1"/>
  <c r="AW151" s="1"/>
  <c r="AX151" s="1"/>
  <c r="AQ40" a="1"/>
  <c r="AQ40" s="1"/>
  <c r="AR40" s="1"/>
  <c r="AU44" s="1"/>
  <c r="AV44" s="1"/>
  <c r="AW44" s="1"/>
  <c r="AX44" s="1"/>
  <c r="AQ137" a="1"/>
  <c r="AQ137" s="1"/>
  <c r="AR137" s="1"/>
  <c r="AU141" s="1"/>
  <c r="AV141" s="1"/>
  <c r="AW141" s="1"/>
  <c r="AX141" s="1"/>
  <c r="AQ25" a="1"/>
  <c r="AQ25" s="1"/>
  <c r="AR25" s="1"/>
  <c r="AU29" s="1"/>
  <c r="AV29" s="1"/>
  <c r="AW29" s="1"/>
  <c r="AX29" s="1"/>
  <c r="AQ96" a="1"/>
  <c r="AQ96" s="1"/>
  <c r="AR96" s="1"/>
  <c r="AU100" s="1"/>
  <c r="AV100" s="1"/>
  <c r="AW100" s="1"/>
  <c r="AX100" s="1"/>
  <c r="AQ50" a="1"/>
  <c r="AQ50" s="1"/>
  <c r="AR50" s="1"/>
  <c r="AU54" s="1"/>
  <c r="AV54" s="1"/>
  <c r="AW54" s="1"/>
  <c r="AX54" s="1"/>
  <c r="AQ200" a="1"/>
  <c r="AQ200" s="1"/>
  <c r="AR200" s="1"/>
  <c r="AU204" s="1"/>
  <c r="AV204" s="1"/>
  <c r="AW204" s="1"/>
  <c r="AX204" s="1"/>
  <c r="AQ8" a="1"/>
  <c r="AQ8" s="1"/>
  <c r="AR8" s="1"/>
  <c r="AU12" s="1"/>
  <c r="AV12" s="1"/>
  <c r="AW12" s="1"/>
  <c r="AX12" s="1"/>
  <c r="AQ185" a="1"/>
  <c r="AQ185" s="1"/>
  <c r="AR185" s="1"/>
  <c r="AU189" s="1"/>
  <c r="AV189" s="1"/>
  <c r="AW189" s="1"/>
  <c r="AX189" s="1"/>
  <c r="AQ9" a="1"/>
  <c r="AQ9" s="1"/>
  <c r="AR9" s="1"/>
  <c r="AU13" s="1"/>
  <c r="AV13" s="1"/>
  <c r="AW13" s="1"/>
  <c r="AX13" s="1"/>
  <c r="AQ59" a="1"/>
  <c r="AQ59" s="1"/>
  <c r="AR59" s="1"/>
  <c r="AU63" s="1"/>
  <c r="AV63" s="1"/>
  <c r="AW63" s="1"/>
  <c r="AX63" s="1"/>
  <c r="AQ170" a="1"/>
  <c r="AQ170" s="1"/>
  <c r="AR170" s="1"/>
  <c r="AU174" s="1"/>
  <c r="AV174" s="1"/>
  <c r="AW174" s="1"/>
  <c r="AX174" s="1"/>
  <c r="AQ198" a="1"/>
  <c r="AQ198" s="1"/>
  <c r="AR198" s="1"/>
  <c r="AU202" s="1"/>
  <c r="AV202" s="1"/>
  <c r="AW202" s="1"/>
  <c r="AX202" s="1"/>
  <c r="AQ183" a="1"/>
  <c r="AQ183" s="1"/>
  <c r="AR183" s="1"/>
  <c r="AU187" s="1"/>
  <c r="AV187" s="1"/>
  <c r="AW187" s="1"/>
  <c r="AX187" s="1"/>
  <c r="AQ99" a="1"/>
  <c r="AQ99" s="1"/>
  <c r="AR99" s="1"/>
  <c r="AU103" s="1"/>
  <c r="AV103" s="1"/>
  <c r="AW103" s="1"/>
  <c r="AX103" s="1"/>
  <c r="AQ180" a="1"/>
  <c r="AQ180" s="1"/>
  <c r="AR180" s="1"/>
  <c r="AU184" s="1"/>
  <c r="AV184" s="1"/>
  <c r="AW184" s="1"/>
  <c r="AX184" s="1"/>
  <c r="AQ166" a="1"/>
  <c r="AQ166" s="1"/>
  <c r="AR166" s="1"/>
  <c r="AU170" s="1"/>
  <c r="AV170" s="1"/>
  <c r="AW170" s="1"/>
  <c r="AX170" s="1"/>
  <c r="AQ36" a="1"/>
  <c r="AQ36" s="1"/>
  <c r="AR36" s="1"/>
  <c r="AU40" s="1"/>
  <c r="AV40" s="1"/>
  <c r="AW40" s="1"/>
  <c r="AX40" s="1"/>
  <c r="AQ175" a="1"/>
  <c r="AQ175" s="1"/>
  <c r="AR175" s="1"/>
  <c r="AU179" s="1"/>
  <c r="AV179" s="1"/>
  <c r="AW179" s="1"/>
  <c r="AX179" s="1"/>
  <c r="AQ144" a="1"/>
  <c r="AQ144" s="1"/>
  <c r="AR144" s="1"/>
  <c r="AU148" s="1"/>
  <c r="AV148" s="1"/>
  <c r="AW148" s="1"/>
  <c r="AX148" s="1"/>
  <c r="AQ20" a="1"/>
  <c r="AQ20" s="1"/>
  <c r="AR20" s="1"/>
  <c r="AU24" s="1"/>
  <c r="AV24" s="1"/>
  <c r="AW24" s="1"/>
  <c r="AX24" s="1"/>
  <c r="AQ52" a="1"/>
  <c r="AQ52" s="1"/>
  <c r="AR52" s="1"/>
  <c r="AU56" s="1"/>
  <c r="AV56" s="1"/>
  <c r="AW56" s="1"/>
  <c r="AX56" s="1"/>
  <c r="AQ105" a="1"/>
  <c r="AQ105" s="1"/>
  <c r="AR105" s="1"/>
  <c r="AU109" s="1"/>
  <c r="AV109" s="1"/>
  <c r="AW109" s="1"/>
  <c r="AX109" s="1"/>
  <c r="AQ68" a="1"/>
  <c r="AQ68" s="1"/>
  <c r="AR68" s="1"/>
  <c r="AU72" s="1"/>
  <c r="AV72" s="1"/>
  <c r="AW72" s="1"/>
  <c r="AX72" s="1"/>
  <c r="AQ113" a="1"/>
  <c r="AQ113" s="1"/>
  <c r="AR113" s="1"/>
  <c r="AU117" s="1"/>
  <c r="AV117" s="1"/>
  <c r="AW117" s="1"/>
  <c r="AX117" s="1"/>
  <c r="AQ13" a="1"/>
  <c r="AQ13" s="1"/>
  <c r="AR13" s="1"/>
  <c r="AU17" s="1"/>
  <c r="AV17" s="1"/>
  <c r="AW17" s="1"/>
  <c r="AX17" s="1"/>
  <c r="AQ5" a="1"/>
  <c r="AQ5" s="1"/>
  <c r="AR5" s="1"/>
  <c r="AU9" s="1"/>
  <c r="AV9" s="1"/>
  <c r="AW9" s="1"/>
  <c r="AX9" s="1"/>
  <c r="AQ121" a="1"/>
  <c r="AQ121" s="1"/>
  <c r="AR121" s="1"/>
  <c r="AU125" s="1"/>
  <c r="AV125" s="1"/>
  <c r="AW125" s="1"/>
  <c r="AX125" s="1"/>
  <c r="AQ89" a="1"/>
  <c r="AQ89" s="1"/>
  <c r="AR89" s="1"/>
  <c r="AU93" s="1"/>
  <c r="AV93" s="1"/>
  <c r="AW93" s="1"/>
  <c r="AX93" s="1"/>
  <c r="AQ93" a="1"/>
  <c r="AQ93" s="1"/>
  <c r="AR93" s="1"/>
  <c r="AU97" s="1"/>
  <c r="AV97" s="1"/>
  <c r="AW97" s="1"/>
  <c r="AX97" s="1"/>
  <c r="AQ129" a="1"/>
  <c r="AQ129" s="1"/>
  <c r="AR129" s="1"/>
  <c r="AU133" s="1"/>
  <c r="AV133" s="1"/>
  <c r="AW133" s="1"/>
  <c r="AX133" s="1"/>
  <c r="AQ70" a="1"/>
  <c r="AQ70" s="1"/>
  <c r="AR70" s="1"/>
  <c r="AU74" s="1"/>
  <c r="AV74" s="1"/>
  <c r="AW74" s="1"/>
  <c r="AX74" s="1"/>
  <c r="AQ15" a="1"/>
  <c r="AQ15" s="1"/>
  <c r="AR15" s="1"/>
  <c r="AU19" s="1"/>
  <c r="AV19" s="1"/>
  <c r="AW19" s="1"/>
  <c r="AX19" s="1"/>
  <c r="AQ196" a="1"/>
  <c r="AQ196" s="1"/>
  <c r="AR196" s="1"/>
  <c r="AU200" s="1"/>
  <c r="AV200" s="1"/>
  <c r="AW200" s="1"/>
  <c r="AX200" s="1"/>
  <c r="AQ53" a="1"/>
  <c r="AQ53" s="1"/>
  <c r="AR53" s="1"/>
  <c r="AU57" s="1"/>
  <c r="AV57" s="1"/>
  <c r="AW57" s="1"/>
  <c r="AX57" s="1"/>
  <c r="AQ18" a="1"/>
  <c r="AQ18" s="1"/>
  <c r="AR18" s="1"/>
  <c r="AU22" s="1"/>
  <c r="AV22" s="1"/>
  <c r="AW22" s="1"/>
  <c r="AX22" s="1"/>
  <c r="AQ64" a="1"/>
  <c r="AQ64" s="1"/>
  <c r="AR64" s="1"/>
  <c r="AU68" s="1"/>
  <c r="AV68" s="1"/>
  <c r="AW68" s="1"/>
  <c r="AX68" s="1"/>
  <c r="AQ26" a="1"/>
  <c r="AQ26" s="1"/>
  <c r="AR26" s="1"/>
  <c r="AU30" s="1"/>
  <c r="AV30" s="1"/>
  <c r="AW30" s="1"/>
  <c r="AX30" s="1"/>
  <c r="AQ14" a="1"/>
  <c r="AQ14" s="1"/>
  <c r="AR14" s="1"/>
  <c r="AU18" s="1"/>
  <c r="AV18" s="1"/>
  <c r="AW18" s="1"/>
  <c r="AX18" s="1"/>
  <c r="AQ186" a="1"/>
  <c r="AQ186" s="1"/>
  <c r="AR186" s="1"/>
  <c r="AU190" s="1"/>
  <c r="AV190" s="1"/>
  <c r="AW190" s="1"/>
  <c r="AX190" s="1"/>
  <c r="AQ67" a="1"/>
  <c r="AQ67" s="1"/>
  <c r="AR67" s="1"/>
  <c r="AU71" s="1"/>
  <c r="AV71" s="1"/>
  <c r="AW71" s="1"/>
  <c r="AX71" s="1"/>
  <c r="AQ54" a="1"/>
  <c r="AQ54" s="1"/>
  <c r="AR54" s="1"/>
  <c r="AU58" s="1"/>
  <c r="AV58" s="1"/>
  <c r="AW58" s="1"/>
  <c r="AX58" s="1"/>
  <c r="AQ22" a="1"/>
  <c r="AQ22" s="1"/>
  <c r="AR22" s="1"/>
  <c r="AU26" s="1"/>
  <c r="AV26" s="1"/>
  <c r="AW26" s="1"/>
  <c r="AX26" s="1"/>
  <c r="AQ77" a="1"/>
  <c r="AQ77" s="1"/>
  <c r="AR77" s="1"/>
  <c r="AU81" s="1"/>
  <c r="AV81" s="1"/>
  <c r="AW81" s="1"/>
  <c r="AX81" s="1"/>
  <c r="AQ72" a="1"/>
  <c r="AQ72" s="1"/>
  <c r="AR72" s="1"/>
  <c r="AU76" s="1"/>
  <c r="AV76" s="1"/>
  <c r="AW76" s="1"/>
  <c r="AX76" s="1"/>
  <c r="AQ187" a="1"/>
  <c r="AQ187" s="1"/>
  <c r="AR187" s="1"/>
  <c r="AU191" s="1"/>
  <c r="AV191" s="1"/>
  <c r="AW191" s="1"/>
  <c r="AX191" s="1"/>
  <c r="AQ4" a="1"/>
  <c r="AQ4" s="1"/>
  <c r="AR4" s="1"/>
  <c r="AU8" s="1"/>
  <c r="AV8" s="1"/>
  <c r="AW8" s="1"/>
  <c r="AX8" s="1"/>
  <c r="AQ140" a="1"/>
  <c r="AQ140" s="1"/>
  <c r="AR140" s="1"/>
  <c r="AU144" s="1"/>
  <c r="AV144" s="1"/>
  <c r="AW144" s="1"/>
  <c r="AX144" s="1"/>
  <c r="AQ35" a="1"/>
  <c r="AQ35" s="1"/>
  <c r="AR35" s="1"/>
  <c r="AU39" s="1"/>
  <c r="AV39" s="1"/>
  <c r="AW39" s="1"/>
  <c r="AX39" s="1"/>
  <c r="BE372" i="42"/>
  <c r="BE978" i="45"/>
  <c r="BE687"/>
  <c r="BE1138"/>
  <c r="AW751"/>
  <c r="BE931"/>
  <c r="BE526"/>
  <c r="BE1107"/>
  <c r="BE270"/>
  <c r="BE773"/>
  <c r="BE468"/>
  <c r="BE539"/>
  <c r="BE1119"/>
  <c r="BE869"/>
  <c r="BE1014"/>
  <c r="BE432"/>
  <c r="BE521"/>
  <c r="BE536"/>
  <c r="BE1149"/>
  <c r="BE384"/>
  <c r="BE989"/>
  <c r="BE301"/>
  <c r="BE205"/>
  <c r="BE576"/>
  <c r="BE847"/>
  <c r="BE647"/>
  <c r="BE248"/>
  <c r="BE927"/>
  <c r="BE987"/>
  <c r="BE1103"/>
  <c r="BE225"/>
  <c r="BE996"/>
  <c r="BE442"/>
  <c r="BE430"/>
  <c r="BE450"/>
  <c r="BE1115"/>
  <c r="BE260"/>
  <c r="BE803"/>
  <c r="BE1139"/>
  <c r="BE1023"/>
  <c r="BE1037"/>
  <c r="BE507"/>
  <c r="AJ16" i="42"/>
  <c r="AD26"/>
  <c r="AD27" s="1"/>
  <c r="AB26"/>
  <c r="AB27" s="1"/>
  <c r="AW395" i="45"/>
  <c r="AW1068"/>
  <c r="BE1015"/>
  <c r="BE546"/>
  <c r="BE240"/>
  <c r="BE206"/>
  <c r="BE504"/>
  <c r="BE854"/>
  <c r="BE1048"/>
  <c r="BE209"/>
  <c r="BE680"/>
  <c r="BE580"/>
  <c r="BE1098"/>
  <c r="BE800"/>
  <c r="BE832"/>
  <c r="BE482"/>
  <c r="BE331"/>
  <c r="BE618"/>
  <c r="BE809"/>
  <c r="BE1055"/>
  <c r="BE835"/>
  <c r="BE200"/>
  <c r="BE947"/>
  <c r="BE566"/>
  <c r="BE746"/>
  <c r="BE861"/>
  <c r="AJ26" i="42"/>
  <c r="AJ27" s="1"/>
  <c r="BE945" i="45"/>
  <c r="BE271"/>
  <c r="BE267"/>
  <c r="BE1143"/>
  <c r="BE678"/>
  <c r="BE1057" i="42"/>
  <c r="BE671"/>
  <c r="BE471"/>
  <c r="BE991"/>
  <c r="BE323"/>
  <c r="BE845"/>
  <c r="BE261"/>
  <c r="BE1176"/>
  <c r="BE1124"/>
  <c r="BE1035"/>
  <c r="BE940"/>
  <c r="BE1069"/>
  <c r="BE581"/>
  <c r="BE792"/>
  <c r="BE1041"/>
  <c r="BE1164"/>
  <c r="BE839"/>
  <c r="BE1014"/>
  <c r="BE673"/>
  <c r="BE743"/>
  <c r="BE546"/>
  <c r="BE1049"/>
  <c r="BE944"/>
  <c r="BE1086"/>
  <c r="BE262"/>
  <c r="BE583"/>
  <c r="BE400"/>
  <c r="BE226"/>
  <c r="BE314"/>
  <c r="BE1132"/>
  <c r="BE215"/>
  <c r="BE301"/>
  <c r="BE598"/>
  <c r="BE717"/>
  <c r="BE591"/>
  <c r="BE595"/>
  <c r="BE492"/>
  <c r="BE745"/>
  <c r="BE1078"/>
  <c r="BE905"/>
  <c r="AW301" i="45"/>
  <c r="BE469"/>
  <c r="BE876"/>
  <c r="BE734"/>
  <c r="BE1168"/>
  <c r="BE972"/>
  <c r="BE561"/>
  <c r="BE1180"/>
  <c r="BE252"/>
  <c r="BE568"/>
  <c r="BE314"/>
  <c r="BE774"/>
  <c r="BE238"/>
  <c r="BE842"/>
  <c r="BE833"/>
  <c r="BE399"/>
  <c r="BE1022"/>
  <c r="BE655"/>
  <c r="BE1075"/>
  <c r="BE1155"/>
  <c r="BE1106"/>
  <c r="BE758"/>
  <c r="BE957"/>
  <c r="BE548"/>
  <c r="BE1070"/>
  <c r="BE839"/>
  <c r="BE904"/>
  <c r="BE706"/>
  <c r="BE938"/>
  <c r="BE311"/>
  <c r="BE1016"/>
  <c r="BE686"/>
  <c r="BE462"/>
  <c r="BE453"/>
  <c r="BE1130"/>
  <c r="BE645"/>
  <c r="BE739"/>
  <c r="BE714"/>
  <c r="BE233"/>
  <c r="BE245"/>
  <c r="BE648"/>
  <c r="BE1105"/>
  <c r="BE606"/>
  <c r="BE710"/>
  <c r="BE513"/>
  <c r="BE672"/>
  <c r="BE798"/>
  <c r="BE597"/>
  <c r="BE394"/>
  <c r="BE621"/>
  <c r="BE880"/>
  <c r="BE1113"/>
  <c r="BE736"/>
  <c r="BE721"/>
  <c r="BE883"/>
  <c r="BE711"/>
  <c r="BE709"/>
  <c r="BE220"/>
  <c r="BE936"/>
  <c r="BE598"/>
  <c r="BE589"/>
  <c r="BE488"/>
  <c r="BE355"/>
  <c r="BE726"/>
  <c r="BE646"/>
  <c r="BE1090"/>
  <c r="BE886"/>
  <c r="BE350"/>
  <c r="BE695"/>
  <c r="BE903"/>
  <c r="BE639"/>
  <c r="BE216"/>
  <c r="BE1066"/>
  <c r="BE1018"/>
  <c r="BE423"/>
  <c r="BE653"/>
  <c r="BE1131"/>
  <c r="BE738"/>
  <c r="BE334"/>
  <c r="BE371"/>
  <c r="BE424"/>
  <c r="BE704"/>
  <c r="BE1071"/>
  <c r="BE389"/>
  <c r="BE670"/>
  <c r="BE693"/>
  <c r="BE427"/>
  <c r="BE1054"/>
  <c r="BE930"/>
  <c r="BE499"/>
  <c r="BE632"/>
  <c r="BE366"/>
  <c r="BE988"/>
  <c r="BE1125"/>
  <c r="BE636"/>
  <c r="BE813"/>
  <c r="BE348"/>
  <c r="BE838"/>
  <c r="BE391"/>
  <c r="BE1028"/>
  <c r="BE811"/>
  <c r="BE999"/>
  <c r="BE404"/>
  <c r="BE600"/>
  <c r="BE290"/>
  <c r="BE853"/>
  <c r="BE956"/>
  <c r="BE765"/>
  <c r="BE514"/>
  <c r="BE1019"/>
  <c r="BE859"/>
  <c r="BE929"/>
  <c r="BE641"/>
  <c r="BE1033"/>
  <c r="BE1001"/>
  <c r="BE596"/>
  <c r="BE1118"/>
  <c r="BE512"/>
  <c r="BE933"/>
  <c r="BE457"/>
  <c r="BE367"/>
  <c r="BE296"/>
  <c r="BE326"/>
  <c r="BE1087"/>
  <c r="BE242"/>
  <c r="BE1184"/>
  <c r="BE634"/>
  <c r="BE1129"/>
  <c r="BE486"/>
  <c r="BE372"/>
  <c r="BE623"/>
  <c r="BE870"/>
  <c r="BE1069"/>
  <c r="BE934"/>
  <c r="BE681"/>
  <c r="BE309"/>
  <c r="BE522"/>
  <c r="BE935"/>
  <c r="BE273"/>
  <c r="BE491"/>
  <c r="BE959"/>
  <c r="BE1171"/>
  <c r="BE1164"/>
  <c r="BE992"/>
  <c r="BE256"/>
  <c r="BE456" i="42"/>
  <c r="BE1061"/>
  <c r="BE823"/>
  <c r="BE345"/>
  <c r="BE256"/>
  <c r="BE343"/>
  <c r="BE884"/>
  <c r="BE1127"/>
  <c r="BE518"/>
  <c r="BE370"/>
  <c r="BE1102"/>
  <c r="BE636"/>
  <c r="BE357"/>
  <c r="BE1122"/>
  <c r="BE285"/>
  <c r="BE787"/>
  <c r="BE496"/>
  <c r="BE952"/>
  <c r="BE797"/>
  <c r="BE805"/>
  <c r="BE925"/>
  <c r="BE767"/>
  <c r="BE899"/>
  <c r="BE1114"/>
  <c r="BE803"/>
  <c r="BE802"/>
  <c r="BE1072"/>
  <c r="BE1015"/>
  <c r="BE1002"/>
  <c r="BE978"/>
  <c r="BE704"/>
  <c r="BE191"/>
  <c r="BE375"/>
  <c r="BE430"/>
  <c r="BE890"/>
  <c r="BE588"/>
  <c r="BE1153"/>
  <c r="BE1046"/>
  <c r="BE686"/>
  <c r="BE198"/>
  <c r="BE625"/>
  <c r="BE555"/>
  <c r="BE1163"/>
  <c r="BE347"/>
  <c r="BE880"/>
  <c r="BE902"/>
  <c r="BE391"/>
  <c r="BE539"/>
  <c r="BE422"/>
  <c r="BE901"/>
  <c r="BE519"/>
  <c r="BE865"/>
  <c r="BE826"/>
  <c r="BE850"/>
  <c r="BE1051"/>
  <c r="BE330"/>
  <c r="BE443"/>
  <c r="BE547"/>
  <c r="BE1120"/>
  <c r="BE919"/>
  <c r="BE658"/>
  <c r="BE992"/>
  <c r="BE656"/>
  <c r="BE891"/>
  <c r="BE1009"/>
  <c r="BE521"/>
  <c r="BE517"/>
  <c r="BE1089"/>
  <c r="BE334"/>
  <c r="BE728"/>
  <c r="BE525"/>
  <c r="BE246"/>
  <c r="BE297"/>
  <c r="BE363"/>
  <c r="BE304"/>
  <c r="BE187"/>
  <c r="BE435"/>
  <c r="BE1031"/>
  <c r="BE1084"/>
  <c r="BE424"/>
  <c r="BE714"/>
  <c r="BE1005"/>
  <c r="BE683"/>
  <c r="BE933"/>
  <c r="BE634"/>
  <c r="BE931"/>
  <c r="BE759"/>
  <c r="BE476"/>
  <c r="BE461"/>
  <c r="BE861"/>
  <c r="BE963"/>
  <c r="BE220"/>
  <c r="BE255"/>
  <c r="BE480"/>
  <c r="BE470"/>
  <c r="BE1021"/>
  <c r="BE498"/>
  <c r="BE533"/>
  <c r="BE222"/>
  <c r="BE659"/>
  <c r="BE538"/>
  <c r="BE819"/>
  <c r="BE982"/>
  <c r="BE562"/>
  <c r="BE630"/>
  <c r="BE1000"/>
  <c r="BE664"/>
  <c r="BE685"/>
  <c r="BE440"/>
  <c r="BE723"/>
  <c r="BE916"/>
  <c r="BE613"/>
  <c r="BE384"/>
  <c r="BE248"/>
  <c r="BE753"/>
  <c r="BE503"/>
  <c r="BE926"/>
  <c r="BE920"/>
  <c r="BE474"/>
  <c r="BE234"/>
  <c r="BE572"/>
  <c r="BE501"/>
  <c r="BE484"/>
  <c r="BE571"/>
  <c r="BE1110"/>
  <c r="BE235"/>
  <c r="BE825"/>
  <c r="BE633"/>
  <c r="BE790"/>
  <c r="BE1123"/>
  <c r="BE1166"/>
  <c r="BE1131"/>
  <c r="BE800"/>
  <c r="BE213"/>
  <c r="BE1074"/>
  <c r="BE849"/>
  <c r="BE856"/>
  <c r="BE468"/>
  <c r="BE928"/>
  <c r="BE670"/>
  <c r="BE681"/>
  <c r="BE943"/>
  <c r="BE1043"/>
  <c r="BE1140"/>
  <c r="BE936"/>
  <c r="BE1151"/>
  <c r="BE441"/>
  <c r="BE193"/>
  <c r="BE675"/>
  <c r="BE1118"/>
  <c r="BE207"/>
  <c r="BE467"/>
  <c r="BE852"/>
  <c r="BE291"/>
  <c r="BE744"/>
  <c r="BE379"/>
  <c r="BE666"/>
  <c r="BE853"/>
  <c r="BE754"/>
  <c r="BE353"/>
  <c r="BE206"/>
  <c r="BE993"/>
  <c r="BE872"/>
  <c r="BE504"/>
  <c r="BE1126"/>
  <c r="BE570"/>
  <c r="BE575" i="45"/>
  <c r="BE829"/>
  <c r="BE1120"/>
  <c r="BE834"/>
  <c r="BE1117"/>
  <c r="BE302" i="42"/>
  <c r="BE783"/>
  <c r="BE415"/>
  <c r="BE1068"/>
  <c r="BE799"/>
  <c r="BE838"/>
  <c r="BE1011"/>
  <c r="BE510"/>
  <c r="BE1052"/>
  <c r="BE268"/>
  <c r="BE782"/>
  <c r="BE989"/>
  <c r="BE219"/>
  <c r="BE359"/>
  <c r="BE238"/>
  <c r="BE385"/>
  <c r="BE360"/>
  <c r="BE460"/>
  <c r="BE402"/>
  <c r="BE960"/>
  <c r="BE548"/>
  <c r="BE332"/>
  <c r="BE358"/>
  <c r="BE1134"/>
  <c r="BE1050"/>
  <c r="BE490"/>
  <c r="BE1040"/>
  <c r="BE392"/>
  <c r="BE439"/>
  <c r="BE436"/>
  <c r="BE730"/>
  <c r="BE977"/>
  <c r="BE277"/>
  <c r="BE201"/>
  <c r="BE566"/>
  <c r="BE766"/>
  <c r="BE338"/>
  <c r="BE814"/>
  <c r="BE376"/>
  <c r="AW1178" i="45"/>
  <c r="AW997"/>
  <c r="BE356"/>
  <c r="BE950"/>
  <c r="BE1144"/>
  <c r="BE579"/>
  <c r="BE747"/>
  <c r="BE258"/>
  <c r="BE958"/>
  <c r="AW365"/>
  <c r="BE449"/>
  <c r="BE416"/>
  <c r="BE1165"/>
  <c r="BE855"/>
  <c r="BE750"/>
  <c r="BE650"/>
  <c r="BE1169"/>
  <c r="BE826"/>
  <c r="BE764"/>
  <c r="BE860"/>
  <c r="BE530"/>
  <c r="BE246"/>
  <c r="BE281"/>
  <c r="BE663"/>
  <c r="BE572"/>
  <c r="BE874"/>
  <c r="BE492"/>
  <c r="BE401"/>
  <c r="BE475"/>
  <c r="BE602"/>
  <c r="BE919"/>
  <c r="BE898"/>
  <c r="BE283"/>
  <c r="BE380" i="42"/>
  <c r="BE882" i="45"/>
  <c r="BE444"/>
  <c r="BE478"/>
  <c r="BE192"/>
  <c r="BE816"/>
  <c r="BE502"/>
  <c r="BE1056"/>
  <c r="BE564"/>
  <c r="BE250"/>
  <c r="BE337"/>
  <c r="BE212"/>
  <c r="BE407"/>
  <c r="BE508"/>
  <c r="BE412"/>
  <c r="BE1049"/>
  <c r="BE912"/>
  <c r="BE615"/>
  <c r="BE778"/>
  <c r="BE749"/>
  <c r="BE378"/>
  <c r="BE419"/>
  <c r="BE890"/>
  <c r="BE458"/>
  <c r="BE1163"/>
  <c r="BE307"/>
  <c r="BE1145"/>
  <c r="BE601"/>
  <c r="BE302"/>
  <c r="BE538"/>
  <c r="BE392"/>
  <c r="BE624"/>
  <c r="BE1140"/>
  <c r="BE767"/>
  <c r="BE1122"/>
  <c r="BE604"/>
  <c r="BE547"/>
  <c r="BE223"/>
  <c r="BE226"/>
  <c r="BE1080"/>
  <c r="BE722"/>
  <c r="BE1146"/>
  <c r="BE218"/>
  <c r="BE377"/>
  <c r="BE755"/>
  <c r="BE329"/>
  <c r="BE995"/>
  <c r="BE676"/>
  <c r="BE1123"/>
  <c r="BE349"/>
  <c r="BE885"/>
  <c r="BE669"/>
  <c r="BE310"/>
  <c r="BE684"/>
  <c r="BE445"/>
  <c r="BE1064"/>
  <c r="BE304"/>
  <c r="BE542"/>
  <c r="BE272"/>
  <c r="BE210"/>
  <c r="BE291"/>
  <c r="BE744"/>
  <c r="BE237"/>
  <c r="BE664"/>
  <c r="BE732"/>
  <c r="BE541"/>
  <c r="BE793"/>
  <c r="BE673"/>
  <c r="BE375"/>
  <c r="BE910"/>
  <c r="BE858"/>
  <c r="BE962"/>
  <c r="BE629"/>
  <c r="BE1126"/>
  <c r="BE308"/>
  <c r="BE757"/>
  <c r="BE627"/>
  <c r="BE1033" i="42"/>
  <c r="BE1093"/>
  <c r="BE321"/>
  <c r="BE1027"/>
  <c r="BE270"/>
  <c r="BE408"/>
  <c r="BE395"/>
  <c r="BE1028"/>
  <c r="BE742"/>
  <c r="BE642"/>
  <c r="BE706"/>
  <c r="BE909"/>
  <c r="BE733"/>
  <c r="BE292"/>
  <c r="BE832"/>
  <c r="BE1141"/>
  <c r="BE216"/>
  <c r="BE866"/>
  <c r="BE740"/>
  <c r="BE709"/>
  <c r="BE628"/>
  <c r="BE1138"/>
  <c r="BE1090"/>
  <c r="BE419"/>
  <c r="BE679"/>
  <c r="BE245"/>
  <c r="BE961"/>
  <c r="BE231"/>
  <c r="BE483"/>
  <c r="BE954"/>
  <c r="BE1048"/>
  <c r="BE1001"/>
  <c r="BE705"/>
  <c r="BE828"/>
  <c r="BE677"/>
  <c r="BE469"/>
  <c r="BE356"/>
  <c r="BE732"/>
  <c r="BE643"/>
  <c r="BE575"/>
  <c r="BE868"/>
  <c r="BE293"/>
  <c r="BE756"/>
  <c r="BE1006"/>
  <c r="BE680"/>
  <c r="BE676"/>
  <c r="BE399"/>
  <c r="BE401"/>
  <c r="BE602"/>
  <c r="BE427"/>
  <c r="BE897"/>
  <c r="BE1034"/>
  <c r="BE903"/>
  <c r="BE604"/>
  <c r="BE915"/>
  <c r="BE768"/>
  <c r="BE1129"/>
  <c r="BE725"/>
  <c r="BE580"/>
  <c r="BE276"/>
  <c r="BE369"/>
  <c r="BE770"/>
  <c r="BE296"/>
  <c r="BE820"/>
  <c r="BE339"/>
  <c r="BE786"/>
  <c r="BE973"/>
  <c r="BE1175"/>
  <c r="BE661"/>
  <c r="BE1158"/>
  <c r="BE185"/>
  <c r="BE809"/>
  <c r="BE421"/>
  <c r="BE696"/>
  <c r="BE466"/>
  <c r="BE851"/>
  <c r="BE1098"/>
  <c r="BE211"/>
  <c r="BE772"/>
  <c r="BE1097"/>
  <c r="BE362"/>
  <c r="BE1095"/>
  <c r="BE751"/>
  <c r="BE1171"/>
  <c r="BE693"/>
  <c r="BE516"/>
  <c r="BE713"/>
  <c r="BE638"/>
  <c r="BE542"/>
  <c r="BE921"/>
  <c r="BE655"/>
  <c r="BE968"/>
  <c r="BE873"/>
  <c r="BE513"/>
  <c r="BE281"/>
  <c r="BE532"/>
  <c r="BE780"/>
  <c r="BE389"/>
  <c r="BE528"/>
  <c r="BE1042"/>
  <c r="BE352"/>
  <c r="BE275"/>
  <c r="BE478"/>
  <c r="BE445"/>
  <c r="BE527"/>
  <c r="BE748"/>
  <c r="BE1174"/>
  <c r="BE953"/>
  <c r="BE760"/>
  <c r="BE734"/>
  <c r="BE893"/>
  <c r="BE1156"/>
  <c r="BE568"/>
  <c r="BE678"/>
  <c r="BE390"/>
  <c r="BE610"/>
  <c r="BE719"/>
  <c r="BE735"/>
  <c r="BE815"/>
  <c r="BE737"/>
  <c r="BE930"/>
  <c r="BE836"/>
  <c r="BE688"/>
  <c r="BE1025"/>
  <c r="BE418"/>
  <c r="BE711"/>
  <c r="BE606"/>
  <c r="BE665"/>
  <c r="BE795"/>
  <c r="BE486"/>
  <c r="BE596"/>
  <c r="BE1023"/>
  <c r="BE477"/>
  <c r="BE239"/>
  <c r="BE765"/>
  <c r="BE987"/>
  <c r="BE949"/>
  <c r="BE284"/>
  <c r="BE648"/>
  <c r="BE1128"/>
  <c r="BE230"/>
  <c r="BE574"/>
  <c r="BE1091"/>
  <c r="BE859"/>
  <c r="BE243"/>
  <c r="BE997"/>
  <c r="BE1012"/>
  <c r="BE1071"/>
  <c r="BE509"/>
  <c r="BE1081"/>
  <c r="BE327"/>
  <c r="BE942"/>
  <c r="BE848"/>
  <c r="BE1047"/>
  <c r="BE429"/>
  <c r="BE212"/>
  <c r="BE265"/>
  <c r="BE437"/>
  <c r="BE863"/>
  <c r="BE626"/>
  <c r="BE950"/>
  <c r="BE203"/>
  <c r="BE240"/>
  <c r="BE618"/>
  <c r="BE789"/>
  <c r="BE607"/>
  <c r="BE286" i="45"/>
  <c r="BE577"/>
  <c r="BE948"/>
  <c r="BE313"/>
  <c r="BE837"/>
  <c r="BE808"/>
  <c r="BE811" i="42"/>
  <c r="BE1024"/>
  <c r="BE741"/>
  <c r="BE657"/>
  <c r="BE312"/>
  <c r="BE531"/>
  <c r="BE957"/>
  <c r="BE1183"/>
  <c r="BE976"/>
  <c r="BE551"/>
  <c r="BE253"/>
  <c r="BE295"/>
  <c r="BE645"/>
  <c r="BE777"/>
  <c r="BE945"/>
  <c r="BE781"/>
  <c r="BE590"/>
  <c r="BE273"/>
  <c r="BE227"/>
  <c r="BE287"/>
  <c r="BE1117"/>
  <c r="BE996"/>
  <c r="BE589"/>
  <c r="BE736"/>
  <c r="BE1082"/>
  <c r="BE955"/>
  <c r="BE779"/>
  <c r="BE550"/>
  <c r="BE684"/>
  <c r="BE308"/>
  <c r="BE1064"/>
  <c r="BE1181"/>
  <c r="BE416"/>
  <c r="BE994"/>
  <c r="BE188"/>
  <c r="BE689"/>
  <c r="BE617"/>
  <c r="BE355"/>
  <c r="BE1135"/>
  <c r="BE896"/>
  <c r="BE788"/>
  <c r="BE886"/>
  <c r="AW524" i="45"/>
  <c r="AW996"/>
  <c r="BE215"/>
  <c r="BE554"/>
  <c r="BE877"/>
  <c r="BE327"/>
  <c r="BE625"/>
  <c r="BE1154"/>
  <c r="BE701"/>
  <c r="AW390"/>
  <c r="AW254"/>
  <c r="BE871"/>
  <c r="BE208"/>
  <c r="BE282"/>
  <c r="BE1008"/>
  <c r="BE559"/>
  <c r="BE1091"/>
  <c r="BE635"/>
  <c r="BE385"/>
  <c r="BE525"/>
  <c r="BE841"/>
  <c r="BE784"/>
  <c r="BE787"/>
  <c r="BE952"/>
  <c r="BE594"/>
  <c r="BE1012"/>
  <c r="BE651"/>
  <c r="BE1011"/>
  <c r="BE667"/>
  <c r="BE654"/>
  <c r="BE909"/>
  <c r="BE661"/>
  <c r="BE1133"/>
  <c r="BE418"/>
  <c r="BE586"/>
  <c r="BE400"/>
  <c r="BE1172"/>
  <c r="BE487"/>
  <c r="BE1038"/>
  <c r="BE583"/>
  <c r="BE899"/>
  <c r="BE1004"/>
  <c r="BE369"/>
  <c r="BE471"/>
  <c r="BE901"/>
  <c r="BE339"/>
  <c r="AW1153"/>
  <c r="AW575"/>
  <c r="AW548"/>
  <c r="AW535"/>
  <c r="BE466"/>
  <c r="BE967"/>
  <c r="BE613"/>
  <c r="BE1002"/>
  <c r="BE857"/>
  <c r="BE1092"/>
  <c r="BE887"/>
  <c r="BE920"/>
  <c r="BE849"/>
  <c r="BE289"/>
  <c r="BE692"/>
  <c r="BE875"/>
  <c r="BE474"/>
  <c r="BE810"/>
  <c r="BE1089"/>
  <c r="BE760"/>
  <c r="BE294"/>
  <c r="BE325"/>
  <c r="BE1178"/>
  <c r="BE657"/>
  <c r="BE884"/>
  <c r="BE675"/>
  <c r="BE831"/>
  <c r="BE865"/>
  <c r="BE204"/>
  <c r="BE484"/>
  <c r="BE960"/>
  <c r="BE668"/>
  <c r="BE981"/>
  <c r="BE863"/>
  <c r="BE712"/>
  <c r="BE528"/>
  <c r="BE376"/>
  <c r="BE1074"/>
  <c r="BE473"/>
  <c r="BE511"/>
  <c r="BE848"/>
  <c r="BE201"/>
  <c r="BE545"/>
  <c r="BE359"/>
  <c r="BE990"/>
  <c r="BE688"/>
  <c r="BE895"/>
  <c r="BE1061"/>
  <c r="BE195"/>
  <c r="BE496"/>
  <c r="BE902"/>
  <c r="BE1097"/>
  <c r="BE908"/>
  <c r="BE1045"/>
  <c r="BE1182"/>
  <c r="BE795"/>
  <c r="BE696"/>
  <c r="BE828"/>
  <c r="BE971"/>
  <c r="BE662"/>
  <c r="BE549"/>
  <c r="BE707"/>
  <c r="BE708"/>
  <c r="BE543"/>
  <c r="BE213"/>
  <c r="BE846"/>
  <c r="BE422"/>
  <c r="BE907"/>
  <c r="BE403"/>
  <c r="BE737"/>
  <c r="BE495"/>
  <c r="BE1057"/>
  <c r="BE417"/>
  <c r="BE317"/>
  <c r="BE194"/>
  <c r="BE897"/>
  <c r="BE1065"/>
  <c r="BE780"/>
  <c r="BE1059"/>
  <c r="BE319"/>
  <c r="BE979"/>
  <c r="BE328"/>
  <c r="BE1039"/>
  <c r="BE578"/>
  <c r="BE820"/>
  <c r="BE362"/>
  <c r="BE574"/>
  <c r="BE506"/>
  <c r="BE700"/>
  <c r="BE1148"/>
  <c r="BE1084"/>
  <c r="BE434"/>
  <c r="BE631"/>
  <c r="BE370"/>
  <c r="BE619"/>
  <c r="BE1096" i="42"/>
  <c r="BE781" i="45"/>
  <c r="BE503"/>
  <c r="BE921"/>
  <c r="BE689"/>
  <c r="BE518"/>
  <c r="BE843"/>
  <c r="BE1136"/>
  <c r="BE660"/>
  <c r="BE889"/>
  <c r="BE797"/>
  <c r="BE844"/>
  <c r="BE425"/>
  <c r="BE441"/>
  <c r="BE818"/>
  <c r="BE705"/>
  <c r="BE720"/>
  <c r="BE666"/>
  <c r="BE628"/>
  <c r="BE361"/>
  <c r="BE229"/>
  <c r="BE1137"/>
  <c r="BE1102"/>
  <c r="BE1072"/>
  <c r="BE698"/>
  <c r="BE791"/>
  <c r="BE244"/>
  <c r="BE436"/>
  <c r="BE483"/>
  <c r="BE189"/>
  <c r="BE677"/>
  <c r="BE524"/>
  <c r="BE1170"/>
  <c r="BE196"/>
  <c r="BE1052"/>
  <c r="BE569"/>
  <c r="BE1079"/>
  <c r="BE868"/>
  <c r="BE551"/>
  <c r="BE1093"/>
  <c r="BE1096"/>
  <c r="BE340"/>
  <c r="BE782"/>
  <c r="BE211"/>
  <c r="BE510"/>
  <c r="BE824"/>
  <c r="BE595"/>
  <c r="BE1160"/>
  <c r="BE612"/>
  <c r="BE949"/>
  <c r="BE1095"/>
  <c r="BE411"/>
  <c r="BE1127"/>
  <c r="BE742"/>
  <c r="BE775"/>
  <c r="BE278"/>
  <c r="BE533"/>
  <c r="BE363"/>
  <c r="BE1026"/>
  <c r="BE464"/>
  <c r="BE656"/>
  <c r="BE983"/>
  <c r="BE980"/>
  <c r="BE236"/>
  <c r="BE866"/>
  <c r="BE1082"/>
  <c r="BE822"/>
  <c r="BE537"/>
  <c r="BE986"/>
  <c r="BE343"/>
  <c r="BE1166"/>
  <c r="BE275"/>
  <c r="BE643"/>
  <c r="BE285"/>
  <c r="BE540"/>
  <c r="BE783"/>
  <c r="BE963"/>
  <c r="BE329" i="42"/>
  <c r="BE1170"/>
  <c r="BE956"/>
  <c r="BE608"/>
  <c r="BE569"/>
  <c r="BE876"/>
  <c r="BE244"/>
  <c r="BE420"/>
  <c r="BE874"/>
  <c r="BE660"/>
  <c r="BE1167"/>
  <c r="BE447"/>
  <c r="BE1060"/>
  <c r="BE605"/>
  <c r="BE875"/>
  <c r="BE450"/>
  <c r="BE1165"/>
  <c r="BE489"/>
  <c r="BE710"/>
  <c r="BE233"/>
  <c r="BE878"/>
  <c r="BE624"/>
  <c r="BE817"/>
  <c r="BE967"/>
  <c r="BE536"/>
  <c r="BE842"/>
  <c r="BE871"/>
  <c r="BE981"/>
  <c r="BE294"/>
  <c r="BE1004"/>
  <c r="BE567"/>
  <c r="BE228"/>
  <c r="BE289"/>
  <c r="BE497"/>
  <c r="BE388"/>
  <c r="BE629"/>
  <c r="BE428"/>
  <c r="BE774"/>
  <c r="BE488"/>
  <c r="BE241"/>
  <c r="BE834"/>
  <c r="BE417"/>
  <c r="BE959"/>
  <c r="BE857"/>
  <c r="BE651"/>
  <c r="BE939"/>
  <c r="BE946"/>
  <c r="BE442"/>
  <c r="BE190"/>
  <c r="BE796"/>
  <c r="BE922"/>
  <c r="BE464"/>
  <c r="BE807"/>
  <c r="BE776"/>
  <c r="BE457"/>
  <c r="BE934"/>
  <c r="BE669"/>
  <c r="BE378"/>
  <c r="BE769"/>
  <c r="BE830"/>
  <c r="BE584"/>
  <c r="BE499"/>
  <c r="BE247"/>
  <c r="BE194"/>
  <c r="BE984"/>
  <c r="BE911"/>
  <c r="BE565"/>
  <c r="BE520"/>
  <c r="BE371"/>
  <c r="BE1053"/>
  <c r="BE494"/>
  <c r="BE813"/>
  <c r="BE367"/>
  <c r="BE1065"/>
  <c r="BE1019"/>
  <c r="BE990"/>
  <c r="BE344"/>
  <c r="BE1056"/>
  <c r="BE647"/>
  <c r="BE451"/>
  <c r="BE900"/>
  <c r="BE980"/>
  <c r="BE937"/>
  <c r="BE453"/>
  <c r="BE724"/>
  <c r="BE280"/>
  <c r="BE1103"/>
  <c r="BE322"/>
  <c r="BE702"/>
  <c r="BE738"/>
  <c r="BE750"/>
  <c r="BE840"/>
  <c r="BE964"/>
  <c r="BE208"/>
  <c r="BE396"/>
  <c r="BE543"/>
  <c r="BE481"/>
  <c r="BE966"/>
  <c r="BE616"/>
  <c r="BE619"/>
  <c r="BE267"/>
  <c r="BE278"/>
  <c r="BE361"/>
  <c r="BE652"/>
  <c r="BE1113"/>
  <c r="BE487"/>
  <c r="BE507"/>
  <c r="BE325"/>
  <c r="BE269"/>
  <c r="BE609"/>
  <c r="BE335"/>
  <c r="BE225"/>
  <c r="BE941"/>
  <c r="BE458"/>
  <c r="BE1146"/>
  <c r="BE985"/>
  <c r="BE841"/>
  <c r="BE1130"/>
  <c r="BE397"/>
  <c r="BE403"/>
  <c r="BE311"/>
  <c r="BE1066"/>
  <c r="BE560"/>
  <c r="BE672"/>
  <c r="BE452"/>
  <c r="BE846"/>
  <c r="BE621"/>
  <c r="BE473"/>
  <c r="BE237"/>
  <c r="BE341"/>
  <c r="BE1067"/>
  <c r="BE599"/>
  <c r="BE260"/>
  <c r="BE511"/>
  <c r="BE1150"/>
  <c r="BE272"/>
  <c r="BE758"/>
  <c r="BE354"/>
  <c r="BE317"/>
  <c r="BE827"/>
  <c r="BE870"/>
  <c r="BE644"/>
  <c r="BE778"/>
  <c r="BE186"/>
  <c r="BE913"/>
  <c r="BE529"/>
  <c r="BE1073"/>
  <c r="BE592"/>
  <c r="BE816"/>
  <c r="BE1178"/>
  <c r="BE1100"/>
  <c r="BE1037"/>
  <c r="BE393"/>
  <c r="BE906"/>
  <c r="BE771"/>
  <c r="BE1133"/>
  <c r="BE701"/>
  <c r="BE558"/>
  <c r="BE965"/>
  <c r="BE663"/>
  <c r="BE197"/>
  <c r="BE377"/>
  <c r="BE431"/>
  <c r="BE1159"/>
  <c r="BE512"/>
  <c r="AW715"/>
  <c r="AW834"/>
  <c r="AW1098"/>
  <c r="AW920"/>
  <c r="AW196"/>
  <c r="AW958"/>
  <c r="AW909"/>
  <c r="AW621"/>
  <c r="AW831"/>
  <c r="AW402"/>
  <c r="AW693"/>
  <c r="AW562"/>
  <c r="AW246"/>
  <c r="AW677"/>
  <c r="AW596"/>
  <c r="AW1179"/>
  <c r="AW1046"/>
  <c r="AW654"/>
  <c r="AW665"/>
  <c r="AW858"/>
  <c r="AW236"/>
  <c r="AW188"/>
  <c r="AW1028"/>
  <c r="AW532"/>
  <c r="AW387"/>
  <c r="AW414"/>
  <c r="AW423"/>
  <c r="AW1145"/>
  <c r="AW1165"/>
  <c r="AW759"/>
  <c r="AW194"/>
  <c r="AW775"/>
  <c r="AW357"/>
  <c r="AW338"/>
  <c r="AW711"/>
  <c r="AW613"/>
  <c r="AW1101"/>
  <c r="AW983"/>
  <c r="AW876"/>
  <c r="AW397"/>
  <c r="AW1091"/>
  <c r="AW1154"/>
  <c r="AW400"/>
  <c r="AW774"/>
  <c r="AW1027"/>
  <c r="AW633"/>
  <c r="AW863"/>
  <c r="AW443"/>
  <c r="AW1025"/>
  <c r="AW238"/>
  <c r="AW650"/>
  <c r="AW870"/>
  <c r="AW302"/>
  <c r="AW209"/>
  <c r="AW905"/>
  <c r="AW807"/>
  <c r="AW292"/>
  <c r="AW419"/>
  <c r="AW782"/>
  <c r="AW401"/>
  <c r="AW680"/>
  <c r="AW283"/>
  <c r="AW873"/>
  <c r="AW648"/>
  <c r="AW394"/>
  <c r="AW816"/>
  <c r="AW667"/>
  <c r="AW884"/>
  <c r="AW533"/>
  <c r="AW512"/>
  <c r="AW416"/>
  <c r="AW773"/>
  <c r="AW965"/>
  <c r="AW844"/>
  <c r="AW256"/>
  <c r="AW1069"/>
  <c r="AW545"/>
  <c r="AW539"/>
  <c r="AW1130"/>
  <c r="AW800"/>
  <c r="AW195"/>
  <c r="AW728"/>
  <c r="AW457"/>
  <c r="AW653"/>
  <c r="AW451"/>
  <c r="AW861"/>
  <c r="AW973"/>
  <c r="AW814"/>
  <c r="AW678"/>
  <c r="AW726"/>
  <c r="AW1076"/>
  <c r="AW1147"/>
  <c r="AW530"/>
  <c r="AW1100"/>
  <c r="AW860"/>
  <c r="AW828"/>
  <c r="AW241"/>
  <c r="AW883"/>
  <c r="AW607"/>
  <c r="AW1156"/>
  <c r="AW922"/>
  <c r="AW751"/>
  <c r="AW1112"/>
  <c r="AW727"/>
  <c r="AW891"/>
  <c r="AW315"/>
  <c r="AW388"/>
  <c r="AW841"/>
  <c r="AW1070"/>
  <c r="AW586"/>
  <c r="AW662"/>
  <c r="AW313"/>
  <c r="AW1124"/>
  <c r="AW534"/>
  <c r="AW698"/>
  <c r="AW1006"/>
  <c r="AW716"/>
  <c r="AW1035"/>
  <c r="AW1031"/>
  <c r="AW1019"/>
  <c r="AW368"/>
  <c r="AW243"/>
  <c r="AW795"/>
  <c r="AW501"/>
  <c r="AW736"/>
  <c r="AW784"/>
  <c r="AW1020"/>
  <c r="AW1061"/>
  <c r="AW369"/>
  <c r="AW445"/>
  <c r="AW319"/>
  <c r="AW591"/>
  <c r="AW311"/>
  <c r="AW294"/>
  <c r="AW588"/>
  <c r="AW1071"/>
  <c r="AW1082"/>
  <c r="AW764"/>
  <c r="AW615"/>
  <c r="AW331"/>
  <c r="AW491"/>
  <c r="AW723"/>
  <c r="AW199"/>
  <c r="AW984"/>
  <c r="AW576"/>
  <c r="AW477"/>
  <c r="AW264"/>
  <c r="AW696"/>
  <c r="AW229"/>
  <c r="AW366"/>
  <c r="AW1001"/>
  <c r="AW1024"/>
  <c r="AW1017"/>
  <c r="AW581"/>
  <c r="AW487"/>
  <c r="AW343"/>
  <c r="AW474"/>
  <c r="AW218"/>
  <c r="AW207"/>
  <c r="AW507"/>
  <c r="AW1052"/>
  <c r="AW344"/>
  <c r="AW1065"/>
  <c r="AW282"/>
  <c r="AW918"/>
  <c r="AW725"/>
  <c r="AW1157"/>
  <c r="AW827"/>
  <c r="AW395"/>
  <c r="AW1163"/>
  <c r="AW260"/>
  <c r="AW211"/>
  <c r="AW902"/>
  <c r="AW750"/>
  <c r="AW729"/>
  <c r="AW704"/>
  <c r="AW335"/>
  <c r="AW717"/>
  <c r="AW483"/>
  <c r="AW381"/>
  <c r="AW643"/>
  <c r="AW561"/>
  <c r="AW252"/>
  <c r="AW975"/>
  <c r="AW695"/>
  <c r="AW524"/>
  <c r="AW274"/>
  <c r="AW681"/>
  <c r="AW288"/>
  <c r="AW929"/>
  <c r="AW911"/>
  <c r="AW496"/>
  <c r="AW765"/>
  <c r="AW945"/>
  <c r="AW277"/>
  <c r="AW1149"/>
  <c r="AW574"/>
  <c r="AW1127"/>
  <c r="AW1133"/>
  <c r="AW289"/>
  <c r="AW930"/>
  <c r="AW318"/>
  <c r="AW1107"/>
  <c r="AW799"/>
  <c r="AW1173"/>
  <c r="AW752"/>
  <c r="AW626"/>
  <c r="AW1007"/>
  <c r="AW1084"/>
  <c r="AW1176"/>
  <c r="AW603"/>
  <c r="AW418"/>
  <c r="AW835"/>
  <c r="AW998"/>
  <c r="AW449"/>
  <c r="AW597"/>
  <c r="AW365"/>
  <c r="AW575"/>
  <c r="AW1026"/>
  <c r="AW1054"/>
  <c r="AW255"/>
  <c r="AW619"/>
  <c r="AW225"/>
  <c r="AW688"/>
  <c r="AW359"/>
  <c r="AW713"/>
  <c r="AW459"/>
  <c r="AW755"/>
  <c r="AW1148"/>
  <c r="AW1049"/>
  <c r="AW413"/>
  <c r="AW349"/>
  <c r="AW542"/>
  <c r="AW421"/>
  <c r="AW325"/>
  <c r="AW480"/>
  <c r="AW514"/>
  <c r="AW197"/>
  <c r="AW240"/>
  <c r="AW966"/>
  <c r="AW320"/>
  <c r="AW988"/>
  <c r="AW208"/>
  <c r="AW278"/>
  <c r="AW890"/>
  <c r="AW1030"/>
  <c r="AW1119"/>
  <c r="AW850"/>
  <c r="AW972"/>
  <c r="AW232"/>
  <c r="AW217"/>
  <c r="AW659"/>
  <c r="AW675"/>
  <c r="AW1016"/>
  <c r="AW651"/>
  <c r="AW494"/>
  <c r="AW189"/>
  <c r="AW354"/>
  <c r="AW1125"/>
  <c r="AW1047"/>
  <c r="AW781"/>
  <c r="AW450"/>
  <c r="AW276"/>
  <c r="AW263"/>
  <c r="AW352"/>
  <c r="AW1022"/>
  <c r="AW604"/>
  <c r="AW490"/>
  <c r="AW473"/>
  <c r="AW1040"/>
  <c r="AW475"/>
  <c r="AW590"/>
  <c r="AW478"/>
  <c r="AW503"/>
  <c r="AW468"/>
  <c r="AW578"/>
  <c r="AW267"/>
  <c r="AW1137"/>
  <c r="AW657"/>
  <c r="AW299"/>
  <c r="AW1003"/>
  <c r="AW406"/>
  <c r="AW433"/>
  <c r="AW305"/>
  <c r="AW364"/>
  <c r="AW564"/>
  <c r="AW632"/>
  <c r="AW378"/>
  <c r="AW579"/>
  <c r="AW222"/>
  <c r="AW583"/>
  <c r="AW537"/>
  <c r="AW1058"/>
  <c r="AW760"/>
  <c r="AW823"/>
  <c r="AW780"/>
  <c r="AW328"/>
  <c r="AW1053"/>
  <c r="AW1161"/>
  <c r="AW247"/>
  <c r="AW384"/>
  <c r="AW589"/>
  <c r="AW339"/>
  <c r="AW548"/>
  <c r="AW921"/>
  <c r="AW502"/>
  <c r="AW1108"/>
  <c r="AW907"/>
  <c r="AW779"/>
  <c r="AW261"/>
  <c r="AW1090"/>
  <c r="AW689"/>
  <c r="AW950"/>
  <c r="AW991"/>
  <c r="AW417"/>
  <c r="AW293"/>
  <c r="AW747"/>
  <c r="AW515"/>
  <c r="AW489"/>
  <c r="AW641"/>
  <c r="AW505"/>
  <c r="AW553"/>
  <c r="AW270"/>
  <c r="AW463"/>
  <c r="AW273"/>
  <c r="AW1041"/>
  <c r="AW531"/>
  <c r="AW914"/>
  <c r="AW623"/>
  <c r="AW636"/>
  <c r="AW584"/>
  <c r="AW454"/>
  <c r="AW968"/>
  <c r="AW592"/>
  <c r="AW1177"/>
  <c r="AW810"/>
  <c r="AW898"/>
  <c r="AW961"/>
  <c r="AW821"/>
  <c r="AW616"/>
  <c r="AW324"/>
  <c r="AW660"/>
  <c r="AW1128"/>
  <c r="AW219"/>
  <c r="AW700"/>
  <c r="AW880"/>
  <c r="AW815"/>
  <c r="AW322"/>
  <c r="AW757"/>
  <c r="AW819"/>
  <c r="AW837"/>
  <c r="AW1079"/>
  <c r="AW1005"/>
  <c r="AW939"/>
  <c r="AW462"/>
  <c r="AW1077"/>
  <c r="AW783"/>
  <c r="AW427"/>
  <c r="AW915"/>
  <c r="AW820"/>
  <c r="AW375"/>
  <c r="AW500"/>
  <c r="AW249"/>
  <c r="AW778"/>
  <c r="AW540"/>
  <c r="AW1029"/>
  <c r="AW908"/>
  <c r="AW1037"/>
  <c r="AW673"/>
  <c r="AW969"/>
  <c r="AW346"/>
  <c r="AW789"/>
  <c r="AW1114"/>
  <c r="AW940"/>
  <c r="AW777"/>
  <c r="AW1032"/>
  <c r="AW1002"/>
  <c r="AW804"/>
  <c r="AW666"/>
  <c r="AW792"/>
  <c r="AW1160"/>
  <c r="AW892"/>
  <c r="AW1010"/>
  <c r="AW894"/>
  <c r="AW761"/>
  <c r="AW887"/>
  <c r="AW213"/>
  <c r="AW924"/>
  <c r="AW862"/>
  <c r="AW709"/>
  <c r="AW743"/>
  <c r="AW467"/>
  <c r="AW664"/>
  <c r="AW479"/>
  <c r="AW954"/>
  <c r="AW937"/>
  <c r="AW333"/>
  <c r="AW796"/>
  <c r="AW509"/>
  <c r="AW964"/>
  <c r="AW1109"/>
  <c r="AW1078"/>
  <c r="AW1105"/>
  <c r="AW1004"/>
  <c r="AW340"/>
  <c r="AW348"/>
  <c r="AW935"/>
  <c r="AW300"/>
  <c r="AW201"/>
  <c r="AW600"/>
  <c r="AW235"/>
  <c r="AW326"/>
  <c r="AW927"/>
  <c r="AW1166"/>
  <c r="AW791"/>
  <c r="AW608"/>
  <c r="AW933"/>
  <c r="AW1048"/>
  <c r="AW622"/>
  <c r="AW1062"/>
  <c r="AW931"/>
  <c r="AW701"/>
  <c r="AW1042"/>
  <c r="AW605"/>
  <c r="AW327"/>
  <c r="AW740"/>
  <c r="AW854"/>
  <c r="AW1117"/>
  <c r="AW440"/>
  <c r="AW251"/>
  <c r="AW363"/>
  <c r="AW190"/>
  <c r="AW329"/>
  <c r="AW639"/>
  <c r="AW253"/>
  <c r="AW511"/>
  <c r="AW202"/>
  <c r="AW455"/>
  <c r="AW360"/>
  <c r="AW380"/>
  <c r="AW849"/>
  <c r="AW768"/>
  <c r="AW877"/>
  <c r="AW367"/>
  <c r="AW469"/>
  <c r="AW694"/>
  <c r="AW955"/>
  <c r="AW383"/>
  <c r="AW919"/>
  <c r="AW271"/>
  <c r="AW1183"/>
  <c r="AW231"/>
  <c r="AW1110"/>
  <c r="AW546"/>
  <c r="AW788"/>
  <c r="AW941"/>
  <c r="AW798"/>
  <c r="AW557"/>
  <c r="AW551"/>
  <c r="AW1038"/>
  <c r="AW470"/>
  <c r="AW538"/>
  <c r="AW646"/>
  <c r="AW1159"/>
  <c r="AW523"/>
  <c r="AW552"/>
  <c r="AW452"/>
  <c r="AW192"/>
  <c r="AW951"/>
  <c r="AW1050"/>
  <c r="AW735"/>
  <c r="AW606"/>
  <c r="AW649"/>
  <c r="AW275"/>
  <c r="AW868"/>
  <c r="AW403"/>
  <c r="AW453"/>
  <c r="AW193"/>
  <c r="AW332"/>
  <c r="AW668"/>
  <c r="AW1129"/>
  <c r="AW408"/>
  <c r="AW833"/>
  <c r="AW560"/>
  <c r="AW330"/>
  <c r="AW879"/>
  <c r="AW612"/>
  <c r="AW732"/>
  <c r="AW1021"/>
  <c r="AW303"/>
  <c r="AW547"/>
  <c r="AW404"/>
  <c r="AW1012"/>
  <c r="AW436"/>
  <c r="AW1138"/>
  <c r="AW391"/>
  <c r="AW1136"/>
  <c r="AW635"/>
  <c r="AW916"/>
  <c r="AW1118"/>
  <c r="AW1088"/>
  <c r="AW1172"/>
  <c r="AW1151"/>
  <c r="AW506"/>
  <c r="AW220"/>
  <c r="AW544"/>
  <c r="AW737"/>
  <c r="AW706"/>
  <c r="AW285"/>
  <c r="AW718"/>
  <c r="AW874"/>
  <c r="AW671"/>
  <c r="AW593"/>
  <c r="AW1014"/>
  <c r="AW1000"/>
  <c r="AW1063"/>
  <c r="AW960"/>
  <c r="AW731"/>
  <c r="AW1033"/>
  <c r="AW284"/>
  <c r="AW281"/>
  <c r="AW257"/>
  <c r="AW1140"/>
  <c r="AW974"/>
  <c r="AW464"/>
  <c r="AW934"/>
  <c r="AW476"/>
  <c r="AW772"/>
  <c r="AW510"/>
  <c r="AW982"/>
  <c r="AW628"/>
  <c r="AW361"/>
  <c r="AW1158"/>
  <c r="AW705"/>
  <c r="AW1155"/>
  <c r="AW640"/>
  <c r="AW869"/>
  <c r="AW448"/>
  <c r="AW882"/>
  <c r="AW832"/>
  <c r="AW376"/>
  <c r="AW206"/>
  <c r="AW1143"/>
  <c r="AW912"/>
  <c r="AW316"/>
  <c r="AW1099"/>
  <c r="AW1015"/>
  <c r="AW1111"/>
  <c r="AW676"/>
  <c r="AW210"/>
  <c r="AW595"/>
  <c r="AW485"/>
  <c r="AW587"/>
  <c r="AW656"/>
  <c r="AW1144"/>
  <c r="AW1045"/>
  <c r="AW638"/>
  <c r="AW742"/>
  <c r="AW614"/>
  <c r="AW899"/>
  <c r="AW602"/>
  <c r="AW722"/>
  <c r="AW1103"/>
  <c r="AW748"/>
  <c r="AW353"/>
  <c r="AW663"/>
  <c r="AW843"/>
  <c r="AW685"/>
  <c r="AW893"/>
  <c r="AW304"/>
  <c r="AW1182"/>
  <c r="AW516"/>
  <c r="AW272"/>
  <c r="AW787"/>
  <c r="AW351"/>
  <c r="AW875"/>
  <c r="AW1093"/>
  <c r="AW797"/>
  <c r="AW1146"/>
  <c r="AW314"/>
  <c r="AW767"/>
  <c r="AW658"/>
  <c r="AW543"/>
  <c r="AW848"/>
  <c r="AW872"/>
  <c r="AW900"/>
  <c r="AW601"/>
  <c r="AW405"/>
  <c r="AW306"/>
  <c r="AW719"/>
  <c r="AW347"/>
  <c r="AW203"/>
  <c r="AW826"/>
  <c r="AW265"/>
  <c r="AW392"/>
  <c r="AW999"/>
  <c r="AW981"/>
  <c r="AW1152"/>
  <c r="AW625"/>
  <c r="AW1122"/>
  <c r="AW684"/>
  <c r="AW925"/>
  <c r="AW885"/>
  <c r="AW1060"/>
  <c r="AW1139"/>
  <c r="AW962"/>
  <c r="AW565"/>
  <c r="AW481"/>
  <c r="AW867"/>
  <c r="AW426"/>
  <c r="AW558"/>
  <c r="AW296"/>
  <c r="AW568"/>
  <c r="AW645"/>
  <c r="AW461"/>
  <c r="AW702"/>
  <c r="AW1057"/>
  <c r="AW563"/>
  <c r="AW258"/>
  <c r="AW370"/>
  <c r="AW301"/>
  <c r="AW297"/>
  <c r="AW753"/>
  <c r="AW317"/>
  <c r="AW1064"/>
  <c r="AW1167"/>
  <c r="AW212"/>
  <c r="AW1106"/>
  <c r="AW845"/>
  <c r="AW946"/>
  <c r="AW611"/>
  <c r="AW541"/>
  <c r="AW1126"/>
  <c r="AW830"/>
  <c r="AW793"/>
  <c r="AW1009"/>
  <c r="AW377"/>
  <c r="AW446"/>
  <c r="AW198"/>
  <c r="AW1087"/>
  <c r="AW1013"/>
  <c r="AW555"/>
  <c r="AW1169"/>
  <c r="AW1134"/>
  <c r="AW1115"/>
  <c r="AW337"/>
  <c r="AW1120"/>
  <c r="AW987"/>
  <c r="AW852"/>
  <c r="AW697"/>
  <c r="AW216"/>
  <c r="AW341"/>
  <c r="AW766"/>
  <c r="AW492"/>
  <c r="AW350"/>
  <c r="AW204"/>
  <c r="AW259"/>
  <c r="AW280"/>
  <c r="AW266"/>
  <c r="AW889"/>
  <c r="AW1066"/>
  <c r="AW1097"/>
  <c r="AW466"/>
  <c r="AW535"/>
  <c r="AW851"/>
  <c r="AW521"/>
  <c r="AW1086"/>
  <c r="AW904"/>
  <c r="AW692"/>
  <c r="AW345"/>
  <c r="AW790"/>
  <c r="AW749"/>
  <c r="AW456"/>
  <c r="AW910"/>
  <c r="AW847"/>
  <c r="AW878"/>
  <c r="AW989"/>
  <c r="AW977"/>
  <c r="AW1113"/>
  <c r="AW312"/>
  <c r="AW634"/>
  <c r="AW1175"/>
  <c r="AW897"/>
  <c r="AW674"/>
  <c r="AW472"/>
  <c r="AW829"/>
  <c r="AW1075"/>
  <c r="AW444"/>
  <c r="AW906"/>
  <c r="AW517"/>
  <c r="AW234"/>
  <c r="AW836"/>
  <c r="AW262"/>
  <c r="AW990"/>
  <c r="AW245"/>
  <c r="AW389"/>
  <c r="AW809"/>
  <c r="AW770"/>
  <c r="AW1074"/>
  <c r="AW573"/>
  <c r="AW769"/>
  <c r="AW1153"/>
  <c r="AW971"/>
  <c r="AW498"/>
  <c r="AW690"/>
  <c r="AW746"/>
  <c r="AW901"/>
  <c r="AW953"/>
  <c r="AW430"/>
  <c r="AW1164"/>
  <c r="AW1096"/>
  <c r="AW993"/>
  <c r="AW1121"/>
  <c r="AW504"/>
  <c r="AW994"/>
  <c r="AW923"/>
  <c r="AW806"/>
  <c r="AW976"/>
  <c r="AW738"/>
  <c r="AW1039"/>
  <c r="AW812"/>
  <c r="AW629"/>
  <c r="AW803"/>
  <c r="AW661"/>
  <c r="AW679"/>
  <c r="AW244"/>
  <c r="AW802"/>
  <c r="AW1081"/>
  <c r="AW896"/>
  <c r="AW1104"/>
  <c r="AW1132"/>
  <c r="AW1073"/>
  <c r="AW1085"/>
  <c r="AW230"/>
  <c r="AW254"/>
  <c r="AW390"/>
  <c r="AW1095"/>
  <c r="AW582"/>
  <c r="AW932"/>
  <c r="AW928"/>
  <c r="AW465"/>
  <c r="AW567"/>
  <c r="AW949"/>
  <c r="AW1080"/>
  <c r="AW733"/>
  <c r="AW938"/>
  <c r="AW1102"/>
  <c r="AW842"/>
  <c r="AW488"/>
  <c r="AW967"/>
  <c r="AW422"/>
  <c r="AW410"/>
  <c r="AW1051"/>
  <c r="AW1023"/>
  <c r="AW917"/>
  <c r="AW683"/>
  <c r="AW559"/>
  <c r="AW895"/>
  <c r="AW550"/>
  <c r="AW948"/>
  <c r="AW801"/>
  <c r="AW627"/>
  <c r="AW442"/>
  <c r="AW805"/>
  <c r="AW424"/>
  <c r="AW714"/>
  <c r="AW1181"/>
  <c r="AW598"/>
  <c r="AW642"/>
  <c r="AW959"/>
  <c r="AW1171"/>
  <c r="AW710"/>
  <c r="AW1174"/>
  <c r="AW1180"/>
  <c r="AW947"/>
  <c r="AW398"/>
  <c r="AW1034"/>
  <c r="AW411"/>
  <c r="AW818"/>
  <c r="AW223"/>
  <c r="AW857"/>
  <c r="AW522"/>
  <c r="AW435"/>
  <c r="AW233"/>
  <c r="AW853"/>
  <c r="AW682"/>
  <c r="AW221"/>
  <c r="AW371"/>
  <c r="AW268"/>
  <c r="AW382"/>
  <c r="AW838"/>
  <c r="AW499"/>
  <c r="AW482"/>
  <c r="AW655"/>
  <c r="AW279"/>
  <c r="AW566"/>
  <c r="AW295"/>
  <c r="AW980"/>
  <c r="AW699"/>
  <c r="AW618"/>
  <c r="AW1059"/>
  <c r="AW724"/>
  <c r="AW441"/>
  <c r="AW997"/>
  <c r="AW669"/>
  <c r="AW957"/>
  <c r="AW336"/>
  <c r="AW519"/>
  <c r="AW744"/>
  <c r="AW529"/>
  <c r="AW720"/>
  <c r="AW1135"/>
  <c r="AW599"/>
  <c r="AW298"/>
  <c r="AW554"/>
  <c r="AW577"/>
  <c r="AW362"/>
  <c r="AW956"/>
  <c r="AW520"/>
  <c r="AW342"/>
  <c r="AW215"/>
  <c r="AW647"/>
  <c r="AW439"/>
  <c r="AW497"/>
  <c r="AW214"/>
  <c r="AW888"/>
  <c r="AW708"/>
  <c r="AW409"/>
  <c r="AW824"/>
  <c r="AW758"/>
  <c r="AW985"/>
  <c r="AW1011"/>
  <c r="AW617"/>
  <c r="AW756"/>
  <c r="AW691"/>
  <c r="AW186"/>
  <c r="AW745"/>
  <c r="AW771"/>
  <c r="AW228"/>
  <c r="AW379"/>
  <c r="AW734"/>
  <c r="AW248"/>
  <c r="AW527"/>
  <c r="AW425"/>
  <c r="AW1089"/>
  <c r="AW825"/>
  <c r="AW730"/>
  <c r="AW286"/>
  <c r="AW334"/>
  <c r="AW1018"/>
  <c r="AW585"/>
  <c r="AW856"/>
  <c r="AW978"/>
  <c r="AW428"/>
  <c r="AW291"/>
  <c r="AW393"/>
  <c r="AW549"/>
  <c r="AW434"/>
  <c r="AW310"/>
  <c r="AW287"/>
  <c r="AW513"/>
  <c r="AW358"/>
  <c r="AW913"/>
  <c r="AW739"/>
  <c r="AW438"/>
  <c r="AW712"/>
  <c r="AW571"/>
  <c r="AW569"/>
  <c r="AW536"/>
  <c r="AW652"/>
  <c r="AW431"/>
  <c r="AW447"/>
  <c r="AW817"/>
  <c r="AW986"/>
  <c r="AW864"/>
  <c r="AW903"/>
  <c r="AW1168"/>
  <c r="AW808"/>
  <c r="AW572"/>
  <c r="AW687"/>
  <c r="AW776"/>
  <c r="AW437"/>
  <c r="AW644"/>
  <c r="AW794"/>
  <c r="AW936"/>
  <c r="AW525"/>
  <c r="AW670"/>
  <c r="AW471"/>
  <c r="AW970"/>
  <c r="AW460"/>
  <c r="AW486"/>
  <c r="AW631"/>
  <c r="AW995"/>
  <c r="AW813"/>
  <c r="AW1123"/>
  <c r="AW996"/>
  <c r="AW609"/>
  <c r="AW1184"/>
  <c r="AW386"/>
  <c r="AW1056"/>
  <c r="AW528"/>
  <c r="AW458"/>
  <c r="AW762"/>
  <c r="AW1131"/>
  <c r="AW859"/>
  <c r="AW630"/>
  <c r="AW227"/>
  <c r="AW385"/>
  <c r="AW396"/>
  <c r="AW200"/>
  <c r="AW1068"/>
  <c r="AW374"/>
  <c r="AW224"/>
  <c r="AW187"/>
  <c r="AW926"/>
  <c r="AW518"/>
  <c r="AW242"/>
  <c r="AW407"/>
  <c r="AW672"/>
  <c r="AW415"/>
  <c r="AW881"/>
  <c r="AW1055"/>
  <c r="AW356"/>
  <c r="AW1178"/>
  <c r="AW1150"/>
  <c r="AW1072"/>
  <c r="AW570"/>
  <c r="AW952"/>
  <c r="AW942"/>
  <c r="AW943"/>
  <c r="AW239"/>
  <c r="AW840"/>
  <c r="AW526"/>
  <c r="AW865"/>
  <c r="AW686"/>
  <c r="AW307"/>
  <c r="AW754"/>
  <c r="AW191"/>
  <c r="AW237"/>
  <c r="AW1067"/>
  <c r="AW412"/>
  <c r="AW839"/>
  <c r="AW1116"/>
  <c r="AW269"/>
  <c r="AW308"/>
  <c r="AW855"/>
  <c r="AW721"/>
  <c r="AW786"/>
  <c r="AW979"/>
  <c r="AW185"/>
  <c r="AW556"/>
  <c r="AW703"/>
  <c r="AW399"/>
  <c r="AW226"/>
  <c r="AW420"/>
  <c r="AW205"/>
  <c r="AW1170"/>
  <c r="AW1142"/>
  <c r="AW432"/>
  <c r="AW992"/>
  <c r="AW637"/>
  <c r="AW580"/>
  <c r="AW741"/>
  <c r="AW290"/>
  <c r="AW610"/>
  <c r="AW508"/>
  <c r="AW763"/>
  <c r="AW493"/>
  <c r="AW1036"/>
  <c r="AW871"/>
  <c r="AW1044"/>
  <c r="AW846"/>
  <c r="AW886"/>
  <c r="AW707"/>
  <c r="AW1083"/>
  <c r="AW963"/>
  <c r="AW624"/>
  <c r="AW1008"/>
  <c r="AW372"/>
  <c r="AW594"/>
  <c r="AW1092"/>
  <c r="AW785"/>
  <c r="AW484"/>
  <c r="AW866"/>
  <c r="AW309"/>
  <c r="AW1043"/>
  <c r="AW321"/>
  <c r="AW373"/>
  <c r="AW620"/>
  <c r="AW323"/>
  <c r="AW1141"/>
  <c r="AW355"/>
  <c r="AW944"/>
  <c r="AW250"/>
  <c r="AW429"/>
  <c r="AW495"/>
  <c r="AW811"/>
  <c r="AW1094"/>
  <c r="AW1162"/>
  <c r="AW822"/>
  <c r="AW386" i="45"/>
  <c r="AW806"/>
  <c r="AW319"/>
  <c r="AW1010"/>
  <c r="AW730"/>
  <c r="AW621"/>
  <c r="AW1097"/>
  <c r="AW440"/>
  <c r="AW291"/>
  <c r="AW220"/>
  <c r="AW234"/>
  <c r="AW704"/>
  <c r="AW1002"/>
  <c r="AW348"/>
  <c r="AW237"/>
  <c r="AW382"/>
  <c r="AW615"/>
  <c r="AW805"/>
  <c r="AW551"/>
  <c r="AW836"/>
  <c r="AW606"/>
  <c r="AW845"/>
  <c r="AW1141"/>
  <c r="AW450"/>
  <c r="AW557"/>
  <c r="AW1061"/>
  <c r="AW235"/>
  <c r="AW722"/>
  <c r="AW309"/>
  <c r="AW1085"/>
  <c r="AW239"/>
  <c r="AW293"/>
  <c r="AW187"/>
  <c r="AW250"/>
  <c r="AW1172"/>
  <c r="AW347"/>
  <c r="AW1115"/>
  <c r="AW738"/>
  <c r="AW468"/>
  <c r="AW190"/>
  <c r="AW908"/>
  <c r="AW419"/>
  <c r="AW1029"/>
  <c r="AW354"/>
  <c r="AW371"/>
  <c r="AW682"/>
  <c r="AW931"/>
  <c r="AW469"/>
  <c r="AW206"/>
  <c r="AW774"/>
  <c r="AW690"/>
  <c r="AW611"/>
  <c r="AW544"/>
  <c r="AW688"/>
  <c r="AW490"/>
  <c r="AW650"/>
  <c r="AW664"/>
  <c r="AW909"/>
  <c r="AW629"/>
  <c r="AW222"/>
  <c r="AW409"/>
  <c r="AW718"/>
  <c r="AW798"/>
  <c r="AW712"/>
  <c r="AW744"/>
  <c r="AW416"/>
  <c r="AW1140"/>
  <c r="AW968"/>
  <c r="AW604"/>
  <c r="AW426"/>
  <c r="AW939"/>
  <c r="AW673"/>
  <c r="AW1138"/>
  <c r="AW1026"/>
  <c r="AW1118"/>
  <c r="AW1022"/>
  <c r="AW466"/>
  <c r="AW987"/>
  <c r="AW601"/>
  <c r="AW571"/>
  <c r="AW221"/>
  <c r="AW1064"/>
  <c r="AW1060"/>
  <c r="AW935"/>
  <c r="AW281"/>
  <c r="AW257"/>
  <c r="AW950"/>
  <c r="AW1144"/>
  <c r="AW528"/>
  <c r="AW437"/>
  <c r="AW322"/>
  <c r="AW1015"/>
  <c r="AW509"/>
  <c r="AW460"/>
  <c r="AW317"/>
  <c r="AW230"/>
  <c r="AW645"/>
  <c r="AW223"/>
  <c r="AW962"/>
  <c r="AW723"/>
  <c r="AW913"/>
  <c r="AW683"/>
  <c r="AW513"/>
  <c r="AW1122"/>
  <c r="AW761"/>
  <c r="AW600"/>
  <c r="AW523"/>
  <c r="AW1145"/>
  <c r="AW227"/>
  <c r="AW695"/>
  <c r="AW564"/>
  <c r="AW261"/>
  <c r="AW1056"/>
  <c r="AW543"/>
  <c r="AW703"/>
  <c r="AW280"/>
  <c r="AW896"/>
  <c r="AW726"/>
  <c r="AW1032"/>
  <c r="AW739"/>
  <c r="AW316"/>
  <c r="AW975"/>
  <c r="AW474"/>
  <c r="AW189"/>
  <c r="AW966"/>
  <c r="AW973"/>
  <c r="AW424"/>
  <c r="AW834"/>
  <c r="AW849"/>
  <c r="AW465"/>
  <c r="AW872"/>
  <c r="AW762"/>
  <c r="AW1076"/>
  <c r="AW458"/>
  <c r="AW527"/>
  <c r="AW248"/>
  <c r="AW1125"/>
  <c r="AW619"/>
  <c r="AW530"/>
  <c r="AW592"/>
  <c r="AW472"/>
  <c r="AW923"/>
  <c r="AW387"/>
  <c r="AW952"/>
  <c r="AW875"/>
  <c r="AW969"/>
  <c r="AW218"/>
  <c r="AW929"/>
  <c r="AW299"/>
  <c r="AW800"/>
  <c r="AW990"/>
  <c r="AW287"/>
  <c r="AW1017"/>
  <c r="AW583"/>
  <c r="AW1143"/>
  <c r="AW412"/>
  <c r="AW993"/>
  <c r="AW516"/>
  <c r="AW976"/>
  <c r="AW325"/>
  <c r="AW249"/>
  <c r="AW410"/>
  <c r="AW892"/>
  <c r="AW298"/>
  <c r="AW342"/>
  <c r="AW533"/>
  <c r="AW1079"/>
  <c r="AW649"/>
  <c r="AW329"/>
  <c r="AW368"/>
  <c r="AW556"/>
  <c r="AW297"/>
  <c r="AW907"/>
  <c r="AW467"/>
  <c r="AW864"/>
  <c r="AW1105"/>
  <c r="AW323"/>
  <c r="AW663"/>
  <c r="AW623"/>
  <c r="AW1173"/>
  <c r="AW667"/>
  <c r="AW452"/>
  <c r="AW1045"/>
  <c r="AW1084"/>
  <c r="AW1100"/>
  <c r="AW855"/>
  <c r="AW777"/>
  <c r="AW835"/>
  <c r="AW734"/>
  <c r="AW992"/>
  <c r="AW903"/>
  <c r="AW188"/>
  <c r="AW307"/>
  <c r="AW506"/>
  <c r="AW393"/>
  <c r="AW320"/>
  <c r="AW310"/>
  <c r="AW1098"/>
  <c r="AW818"/>
  <c r="AW349"/>
  <c r="AW597"/>
  <c r="AW1007"/>
  <c r="AW449"/>
  <c r="AW203"/>
  <c r="AW1129"/>
  <c r="AW631"/>
  <c r="AW905"/>
  <c r="AW1011"/>
  <c r="AW274"/>
  <c r="AW1000"/>
  <c r="AW520"/>
  <c r="AW970"/>
  <c r="AW882"/>
  <c r="AW372"/>
  <c r="AW984"/>
  <c r="AW788"/>
  <c r="AW662"/>
  <c r="AW768"/>
  <c r="AW838"/>
  <c r="AW917"/>
  <c r="AW345"/>
  <c r="AW801"/>
  <c r="AW266"/>
  <c r="AW888"/>
  <c r="AW517"/>
  <c r="AW532"/>
  <c r="AW577"/>
  <c r="AW759"/>
  <c r="AW292"/>
  <c r="AW766"/>
  <c r="AW489"/>
  <c r="AW951"/>
  <c r="AW707"/>
  <c r="AW717"/>
  <c r="AW247"/>
  <c r="AW1130"/>
  <c r="AW1093"/>
  <c r="AW635"/>
  <c r="AW988"/>
  <c r="AW192"/>
  <c r="AW733"/>
  <c r="AW612"/>
  <c r="AW205"/>
  <c r="AW632"/>
  <c r="AW398"/>
  <c r="AW998"/>
  <c r="AW764"/>
  <c r="AW1150"/>
  <c r="AW379"/>
  <c r="AW253"/>
  <c r="AW236"/>
  <c r="AW514"/>
  <c r="AW1018"/>
  <c r="AW779"/>
  <c r="AW884"/>
  <c r="AW306"/>
  <c r="AW283"/>
  <c r="AW303"/>
  <c r="AW360"/>
  <c r="AW980"/>
  <c r="AW870"/>
  <c r="AW1159"/>
  <c r="AW941"/>
  <c r="AW1154"/>
  <c r="AW687"/>
  <c r="AW679"/>
  <c r="AW743"/>
  <c r="AW793"/>
  <c r="AW697"/>
  <c r="AW421"/>
  <c r="AW429"/>
  <c r="AW576"/>
  <c r="AW1127"/>
  <c r="AW830"/>
  <c r="AW841"/>
  <c r="AW715"/>
  <c r="AW821"/>
  <c r="AW789"/>
  <c r="AW804"/>
  <c r="AW1044"/>
  <c r="AW1108"/>
  <c r="AW714"/>
  <c r="AW546"/>
  <c r="AW890"/>
  <c r="AW260"/>
  <c r="AW1023"/>
  <c r="AW278"/>
  <c r="AW694"/>
  <c r="AW555"/>
  <c r="AW208"/>
  <c r="AW983"/>
  <c r="AW675"/>
  <c r="AW956"/>
  <c r="AW231"/>
  <c r="AW285"/>
  <c r="AW607"/>
  <c r="AW389"/>
  <c r="AW1137"/>
  <c r="AW590"/>
  <c r="AW241"/>
  <c r="AW847"/>
  <c r="AW977"/>
  <c r="AW643"/>
  <c r="AW500"/>
  <c r="AW817"/>
  <c r="AW471"/>
  <c r="AW642"/>
  <c r="AW868"/>
  <c r="AW636"/>
  <c r="AW540"/>
  <c r="AW432"/>
  <c r="AW765"/>
  <c r="AW767"/>
  <c r="AW659"/>
  <c r="AW826"/>
  <c r="AW1080"/>
  <c r="AW1069"/>
  <c r="AW277"/>
  <c r="AW957"/>
  <c r="AW1156"/>
  <c r="AW313"/>
  <c r="AW413"/>
  <c r="AW385"/>
  <c r="AW1176"/>
  <c r="AW912"/>
  <c r="AW289"/>
  <c r="AW252"/>
  <c r="AW453"/>
  <c r="AW1170"/>
  <c r="AW1113"/>
  <c r="AW949"/>
  <c r="AW653"/>
  <c r="AW893"/>
  <c r="AW296"/>
  <c r="AW211"/>
  <c r="AW906"/>
  <c r="AW1083"/>
  <c r="AW669"/>
  <c r="AW563"/>
  <c r="AW512"/>
  <c r="AW290"/>
  <c r="AW470"/>
  <c r="AW637"/>
  <c r="AW922"/>
  <c r="AW1184"/>
  <c r="AW1169"/>
  <c r="AW846"/>
  <c r="AW720"/>
  <c r="AW866"/>
  <c r="AW501"/>
  <c r="AW869"/>
  <c r="AW415"/>
  <c r="AW473"/>
  <c r="AW780"/>
  <c r="AW1151"/>
  <c r="AW210"/>
  <c r="AW193"/>
  <c r="AW934"/>
  <c r="AW618"/>
  <c r="AW539"/>
  <c r="AW343"/>
  <c r="AW312"/>
  <c r="AW1164"/>
  <c r="AW648"/>
  <c r="AW808"/>
  <c r="AW567"/>
  <c r="AW933"/>
  <c r="AW1025"/>
  <c r="AW819"/>
  <c r="AW985"/>
  <c r="AW264"/>
  <c r="AW482"/>
  <c r="AW267"/>
  <c r="AW813"/>
  <c r="AW1155"/>
  <c r="AW496"/>
  <c r="AW359"/>
  <c r="AW302"/>
  <c r="AW522"/>
  <c r="AW443"/>
  <c r="AW370"/>
  <c r="AW300"/>
  <c r="AW315"/>
  <c r="AW833"/>
  <c r="AW308"/>
  <c r="AW964"/>
  <c r="AW397"/>
  <c r="AW924"/>
  <c r="AW1065"/>
  <c r="AW553"/>
  <c r="AW451"/>
  <c r="AW1142"/>
  <c r="AW865"/>
  <c r="AW693"/>
  <c r="AW340"/>
  <c r="AW209"/>
  <c r="AW740"/>
  <c r="AW644"/>
  <c r="AW585"/>
  <c r="AW1072"/>
  <c r="AW336"/>
  <c r="AW549"/>
  <c r="AW943"/>
  <c r="AW1087"/>
  <c r="AW407"/>
  <c r="AW655"/>
  <c r="AW1013"/>
  <c r="AW772"/>
  <c r="AW493"/>
  <c r="AW1054"/>
  <c r="AW198"/>
  <c r="AW258"/>
  <c r="AW719"/>
  <c r="AW335"/>
  <c r="AW1119"/>
  <c r="AW599"/>
  <c r="AW745"/>
  <c r="AW357"/>
  <c r="AW408"/>
  <c r="AW226"/>
  <c r="AW1004"/>
  <c r="AW1066"/>
  <c r="AW784"/>
  <c r="AW982"/>
  <c r="AW505"/>
  <c r="AW333"/>
  <c r="AW1128"/>
  <c r="AW861"/>
  <c r="AW885"/>
  <c r="AW785"/>
  <c r="AW877"/>
  <c r="AW185"/>
  <c r="AW858"/>
  <c r="AW294"/>
  <c r="AW1016"/>
  <c r="AW445"/>
  <c r="AW887"/>
  <c r="AW915"/>
  <c r="AW587"/>
  <c r="AW1039"/>
  <c r="AW1124"/>
  <c r="AW411"/>
  <c r="AW876"/>
  <c r="AW854"/>
  <c r="AW1053"/>
  <c r="AW630"/>
  <c r="AW752"/>
  <c r="AW507"/>
  <c r="AW456"/>
  <c r="AW709"/>
  <c r="AW406"/>
  <c r="AW581"/>
  <c r="AW1058"/>
  <c r="AW446"/>
  <c r="AW541"/>
  <c r="AW476"/>
  <c r="AW852"/>
  <c r="AW628"/>
  <c r="AW504"/>
  <c r="AW554"/>
  <c r="AW1131"/>
  <c r="AW859"/>
  <c r="AW853"/>
  <c r="AW999"/>
  <c r="AW305"/>
  <c r="AW936"/>
  <c r="AW259"/>
  <c r="AW757"/>
  <c r="AW579"/>
  <c r="AW480"/>
  <c r="AW795"/>
  <c r="AW641"/>
  <c r="AW820"/>
  <c r="AW461"/>
  <c r="AW251"/>
  <c r="AW1037"/>
  <c r="AW686"/>
  <c r="AW1043"/>
  <c r="AW1157"/>
  <c r="AW960"/>
  <c r="AW207"/>
  <c r="AW595"/>
  <c r="AW661"/>
  <c r="AW665"/>
  <c r="AW614"/>
  <c r="AW582"/>
  <c r="AW560"/>
  <c r="AW666"/>
  <c r="AW610"/>
  <c r="AW1070"/>
  <c r="AW1028"/>
  <c r="AW492"/>
  <c r="AW900"/>
  <c r="AW837"/>
  <c r="AW914"/>
  <c r="AW948"/>
  <c r="AW1096"/>
  <c r="AW932"/>
  <c r="AW706"/>
  <c r="AW420"/>
  <c r="AW369"/>
  <c r="AW475"/>
  <c r="AW405"/>
  <c r="AW758"/>
  <c r="AW945"/>
  <c r="AW447"/>
  <c r="AW746"/>
  <c r="AW255"/>
  <c r="AW828"/>
  <c r="AW776"/>
  <c r="AW559"/>
  <c r="AW400"/>
  <c r="AW545"/>
  <c r="AW463"/>
  <c r="AW1014"/>
  <c r="AW1005"/>
  <c r="AW401"/>
  <c r="AW814"/>
  <c r="AW341"/>
  <c r="AW276"/>
  <c r="AW331"/>
  <c r="AW609"/>
  <c r="AW1008"/>
  <c r="AW542"/>
  <c r="AW417"/>
  <c r="AW200"/>
  <c r="AW735"/>
  <c r="AW652"/>
  <c r="AW1182"/>
  <c r="AW442"/>
  <c r="AW269"/>
  <c r="AW477"/>
  <c r="AW295"/>
  <c r="AW625"/>
  <c r="AW1049"/>
  <c r="AW1036"/>
  <c r="AW927"/>
  <c r="AW1109"/>
  <c r="AW633"/>
  <c r="AW677"/>
  <c r="AW352"/>
  <c r="AW753"/>
  <c r="AW919"/>
  <c r="AW886"/>
  <c r="AW812"/>
  <c r="AW1106"/>
  <c r="AW327"/>
  <c r="AW404"/>
  <c r="AW881"/>
  <c r="AW748"/>
  <c r="AW658"/>
  <c r="AW464"/>
  <c r="AW391"/>
  <c r="AW1136"/>
  <c r="AW430"/>
  <c r="AW831"/>
  <c r="AW598"/>
  <c r="AW1073"/>
  <c r="AW1035"/>
  <c r="AW246"/>
  <c r="AW1095"/>
  <c r="AW201"/>
  <c r="AW809"/>
  <c r="AW978"/>
  <c r="AW288"/>
  <c r="AW755"/>
  <c r="AW573"/>
  <c r="AW778"/>
  <c r="AW547"/>
  <c r="AW498"/>
  <c r="AW898"/>
  <c r="AW225"/>
  <c r="AW481"/>
  <c r="AW750"/>
  <c r="AW438"/>
  <c r="AW262"/>
  <c r="AW503"/>
  <c r="AW572"/>
  <c r="AW790"/>
  <c r="AW981"/>
  <c r="AW525"/>
  <c r="AW1009"/>
  <c r="AW863"/>
  <c r="AW194"/>
  <c r="AW711"/>
  <c r="AW1104"/>
  <c r="AW1067"/>
  <c r="AW700"/>
  <c r="AW627"/>
  <c r="AW894"/>
  <c r="AW897"/>
  <c r="AW1048"/>
  <c r="AW384"/>
  <c r="AW256"/>
  <c r="AW979"/>
  <c r="AW920"/>
  <c r="AW358"/>
  <c r="AW374"/>
  <c r="AW454"/>
  <c r="AW584"/>
  <c r="AW1158"/>
  <c r="AW792"/>
  <c r="AW588"/>
  <c r="AW727"/>
  <c r="AW840"/>
  <c r="AW414"/>
  <c r="AW402"/>
  <c r="AW422"/>
  <c r="AW392"/>
  <c r="AW937"/>
  <c r="AW708"/>
  <c r="AW1059"/>
  <c r="AW330"/>
  <c r="AW224"/>
  <c r="AW1077"/>
  <c r="AW1183"/>
  <c r="AW1051"/>
  <c r="AW1171"/>
  <c r="AW1160"/>
  <c r="AW487"/>
  <c r="AW775"/>
  <c r="AW351"/>
  <c r="AW574"/>
  <c r="AW832"/>
  <c r="AW339"/>
  <c r="AW433"/>
  <c r="AW810"/>
  <c r="AW314"/>
  <c r="AW844"/>
  <c r="AW681"/>
  <c r="AW705"/>
  <c r="AW338"/>
  <c r="AW938"/>
  <c r="AW815"/>
  <c r="AW279"/>
  <c r="AW899"/>
  <c r="AW1123"/>
  <c r="AW282"/>
  <c r="AW1078"/>
  <c r="AW860"/>
  <c r="AW491"/>
  <c r="AW796"/>
  <c r="AW561"/>
  <c r="AW232"/>
  <c r="AW580"/>
  <c r="AW660"/>
  <c r="AW624"/>
  <c r="AW373"/>
  <c r="AW462"/>
  <c r="AW1168"/>
  <c r="AW591"/>
  <c r="AW494"/>
  <c r="AW827"/>
  <c r="AW486"/>
  <c r="AW376"/>
  <c r="AW196"/>
  <c r="AW444"/>
  <c r="AW499"/>
  <c r="AW1116"/>
  <c r="AW353"/>
  <c r="AW497"/>
  <c r="AW901"/>
  <c r="AW1174"/>
  <c r="AW569"/>
  <c r="AW1052"/>
  <c r="AW275"/>
  <c r="AW1094"/>
  <c r="AW657"/>
  <c r="AW1012"/>
  <c r="AW857"/>
  <c r="AW428"/>
  <c r="AW403"/>
  <c r="AW375"/>
  <c r="AW971"/>
  <c r="AW1063"/>
  <c r="AW396"/>
  <c r="AW729"/>
  <c r="AW537"/>
  <c r="AW640"/>
  <c r="AW566"/>
  <c r="AW654"/>
  <c r="AW678"/>
  <c r="AW1001"/>
  <c r="AW1019"/>
  <c r="AW344"/>
  <c r="AW328"/>
  <c r="AW1055"/>
  <c r="AW651"/>
  <c r="AW713"/>
  <c r="AW1082"/>
  <c r="AW1062"/>
  <c r="AW521"/>
  <c r="AW346"/>
  <c r="AW787"/>
  <c r="AW867"/>
  <c r="AW856"/>
  <c r="AW672"/>
  <c r="AW536"/>
  <c r="AW364"/>
  <c r="AW439"/>
  <c r="AW850"/>
  <c r="AW441"/>
  <c r="AW782"/>
  <c r="AW871"/>
  <c r="AW270"/>
  <c r="AW186"/>
  <c r="AW1133"/>
  <c r="AW531"/>
  <c r="AW1107"/>
  <c r="AW749"/>
  <c r="AW1135"/>
  <c r="AW1161"/>
  <c r="AW921"/>
  <c r="AW380"/>
  <c r="AW1181"/>
  <c r="AW699"/>
  <c r="AW431"/>
  <c r="AW786"/>
  <c r="AW479"/>
  <c r="AW674"/>
  <c r="AW552"/>
  <c r="AW459"/>
  <c r="AW526"/>
  <c r="AW816"/>
  <c r="AW1147"/>
  <c r="AW242"/>
  <c r="AW245"/>
  <c r="AW602"/>
  <c r="AW332"/>
  <c r="AW1031"/>
  <c r="AW626"/>
  <c r="AW488"/>
  <c r="AW217"/>
  <c r="AW944"/>
  <c r="AW394"/>
  <c r="AW731"/>
  <c r="AW233"/>
  <c r="AW418"/>
  <c r="AW1166"/>
  <c r="AW791"/>
  <c r="AW485"/>
  <c r="AW616"/>
  <c r="AW1088"/>
  <c r="AW824"/>
  <c r="AW603"/>
  <c r="AW381"/>
  <c r="AW565"/>
  <c r="AW891"/>
  <c r="AW534"/>
  <c r="AW811"/>
  <c r="AW495"/>
  <c r="AW656"/>
  <c r="AW638"/>
  <c r="AW240"/>
  <c r="AW529"/>
  <c r="AW1086"/>
  <c r="AW685"/>
  <c r="AW613"/>
  <c r="AW197"/>
  <c r="AW668"/>
  <c r="AW895"/>
  <c r="AW807"/>
  <c r="AW797"/>
  <c r="AW1134"/>
  <c r="AW991"/>
  <c r="AW383"/>
  <c r="AW1040"/>
  <c r="AW363"/>
  <c r="AW1030"/>
  <c r="AW1092"/>
  <c r="AW350"/>
  <c r="AW388"/>
  <c r="AW511"/>
  <c r="AW1046"/>
  <c r="AW756"/>
  <c r="AW1126"/>
  <c r="AW955"/>
  <c r="AW212"/>
  <c r="AW874"/>
  <c r="AW647"/>
  <c r="AW1081"/>
  <c r="AW883"/>
  <c r="AW763"/>
  <c r="AW1152"/>
  <c r="AW736"/>
  <c r="AW1075"/>
  <c r="AW634"/>
  <c r="AW702"/>
  <c r="AW271"/>
  <c r="AW622"/>
  <c r="AW214"/>
  <c r="AW747"/>
  <c r="AW620"/>
  <c r="AW721"/>
  <c r="AW361"/>
  <c r="AW794"/>
  <c r="AW880"/>
  <c r="AW457"/>
  <c r="AW578"/>
  <c r="AW961"/>
  <c r="AW1057"/>
  <c r="AW910"/>
  <c r="AW783"/>
  <c r="AW399"/>
  <c r="AW770"/>
  <c r="AW202"/>
  <c r="AW1006"/>
  <c r="AW378"/>
  <c r="AW1020"/>
  <c r="AW781"/>
  <c r="AW716"/>
  <c r="AW311"/>
  <c r="AW1165"/>
  <c r="AW769"/>
  <c r="AW1102"/>
  <c r="AW947"/>
  <c r="AW839"/>
  <c r="AW829"/>
  <c r="AW732"/>
  <c r="AW1021"/>
  <c r="AW1047"/>
  <c r="AW1071"/>
  <c r="AW550"/>
  <c r="AW510"/>
  <c r="AW1120"/>
  <c r="AW851"/>
  <c r="AW448"/>
  <c r="AW355"/>
  <c r="AW589"/>
  <c r="AW773"/>
  <c r="AW848"/>
  <c r="AW1139"/>
  <c r="AW879"/>
  <c r="AW911"/>
  <c r="AW238"/>
  <c r="AW1148"/>
  <c r="AW692"/>
  <c r="AW946"/>
  <c r="AW680"/>
  <c r="AW889"/>
  <c r="AW263"/>
  <c r="AW724"/>
  <c r="AW684"/>
  <c r="AW483"/>
  <c r="AW823"/>
  <c r="AW1146"/>
  <c r="AW802"/>
  <c r="AW822"/>
  <c r="AW995"/>
  <c r="AW434"/>
  <c r="AW272"/>
  <c r="AW760"/>
  <c r="AW1033"/>
  <c r="AW1042"/>
  <c r="AW974"/>
  <c r="AW959"/>
  <c r="AW318"/>
  <c r="AW508"/>
  <c r="AW878"/>
  <c r="AW191"/>
  <c r="AW562"/>
  <c r="AW199"/>
  <c r="AW356"/>
  <c r="AW268"/>
  <c r="AW725"/>
  <c r="AW754"/>
  <c r="AW427"/>
  <c r="AW825"/>
  <c r="AW377"/>
  <c r="AW1111"/>
  <c r="AW691"/>
  <c r="AW728"/>
  <c r="AW862"/>
  <c r="AW436"/>
  <c r="AW965"/>
  <c r="AW689"/>
  <c r="AW1041"/>
  <c r="AW953"/>
  <c r="AW930"/>
  <c r="AW1024"/>
  <c r="AW326"/>
  <c r="AW455"/>
  <c r="AW803"/>
  <c r="AW362"/>
  <c r="AW519"/>
  <c r="AW954"/>
  <c r="AW243"/>
  <c r="AW1027"/>
  <c r="AW771"/>
  <c r="AW570"/>
  <c r="AW538"/>
  <c r="AW304"/>
  <c r="AW321"/>
  <c r="AW710"/>
  <c r="AW1114"/>
  <c r="AW696"/>
  <c r="AW940"/>
  <c r="AW1179"/>
  <c r="AW1103"/>
  <c r="AW742"/>
  <c r="AW842"/>
  <c r="AW1099"/>
  <c r="AW596"/>
  <c r="AW1117"/>
  <c r="AW1132"/>
  <c r="AW605"/>
  <c r="AW1034"/>
  <c r="AW972"/>
  <c r="AW515"/>
  <c r="AW698"/>
  <c r="AW593"/>
  <c r="AW1089"/>
  <c r="AW435"/>
  <c r="AW213"/>
  <c r="AW1121"/>
  <c r="AW425"/>
  <c r="AW967"/>
  <c r="AW799"/>
  <c r="AW963"/>
  <c r="AW324"/>
  <c r="AW367"/>
  <c r="AW701"/>
  <c r="AW737"/>
  <c r="AW244"/>
  <c r="AW925"/>
  <c r="AW928"/>
  <c r="AW617"/>
  <c r="AW1177"/>
  <c r="AW1167"/>
  <c r="AW1180"/>
  <c r="AW273"/>
  <c r="AW1162"/>
  <c r="AW586"/>
  <c r="AW670"/>
  <c r="AW741"/>
  <c r="AW671"/>
  <c r="AW904"/>
  <c r="AW518"/>
  <c r="AW639"/>
  <c r="AW423"/>
  <c r="AW918"/>
  <c r="AW958"/>
  <c r="AW676"/>
  <c r="AW608"/>
  <c r="AW1003"/>
  <c r="AW195"/>
  <c r="AW366"/>
  <c r="AW334"/>
  <c r="AW1101"/>
  <c r="AW216"/>
  <c r="AW215"/>
  <c r="AW502"/>
  <c r="AW478"/>
  <c r="AW229"/>
  <c r="AW926"/>
  <c r="AW1038"/>
  <c r="AW228"/>
  <c r="AW1175"/>
  <c r="AW1050"/>
  <c r="AW942"/>
  <c r="AW286"/>
  <c r="AW986"/>
  <c r="AW204"/>
  <c r="K1233" i="42"/>
  <c r="AK1233" s="1"/>
  <c r="BE335" i="45"/>
  <c r="BE324"/>
  <c r="BE759"/>
  <c r="BE856"/>
  <c r="BE1031"/>
  <c r="BE801" i="42"/>
  <c r="BE716"/>
  <c r="BE462"/>
  <c r="BE979"/>
  <c r="BE907"/>
  <c r="BE1008"/>
  <c r="BE1104"/>
  <c r="BE1026"/>
  <c r="BE1076"/>
  <c r="BE995"/>
  <c r="BE1173"/>
  <c r="BE1139"/>
  <c r="BE831"/>
  <c r="BE1149"/>
  <c r="BE703"/>
  <c r="BE883"/>
  <c r="BE541"/>
  <c r="BE612"/>
  <c r="BE1045"/>
  <c r="BE791"/>
  <c r="BE1112"/>
  <c r="BE1007"/>
  <c r="BE535"/>
  <c r="BE586"/>
  <c r="BE224"/>
  <c r="BE784"/>
  <c r="BE594"/>
  <c r="BE333"/>
  <c r="BE904"/>
  <c r="BE398"/>
  <c r="BE812"/>
  <c r="BE1119"/>
  <c r="BE1055"/>
  <c r="BE637"/>
  <c r="BE708"/>
  <c r="BE540"/>
  <c r="BE444"/>
  <c r="BE264"/>
  <c r="BE923"/>
  <c r="BE1179"/>
  <c r="BE472"/>
  <c r="BE894"/>
  <c r="BE720"/>
  <c r="BE1010"/>
  <c r="AW843" i="45"/>
  <c r="AW219"/>
  <c r="BE652"/>
  <c r="BE254"/>
  <c r="BE851"/>
  <c r="BE266"/>
  <c r="BE724"/>
  <c r="BE748"/>
  <c r="BE944"/>
  <c r="BE906"/>
  <c r="BE830"/>
  <c r="AZ6" i="22"/>
  <c r="AW337" i="45"/>
  <c r="AW1112"/>
  <c r="AW1091"/>
  <c r="AW594"/>
  <c r="BE1176"/>
  <c r="BE713"/>
  <c r="BE605"/>
  <c r="BE723"/>
  <c r="BE497"/>
  <c r="BE1060"/>
  <c r="BE381"/>
  <c r="BE879"/>
  <c r="BE345"/>
  <c r="BE1159"/>
  <c r="BE353"/>
  <c r="BE951"/>
  <c r="BE923"/>
  <c r="BE459"/>
  <c r="BE360"/>
  <c r="BE402"/>
  <c r="BE1114"/>
  <c r="BE224"/>
  <c r="BE227"/>
  <c r="BE1179"/>
  <c r="BE550"/>
  <c r="BE365"/>
  <c r="BE388"/>
  <c r="BE1051"/>
  <c r="BE1116"/>
  <c r="BE193"/>
  <c r="BE772"/>
  <c r="BE481"/>
  <c r="BE435"/>
  <c r="BE801"/>
  <c r="BE715"/>
  <c r="BE197"/>
  <c r="BE752"/>
  <c r="AW284"/>
  <c r="AW1163"/>
  <c r="AW484"/>
  <c r="AW1074"/>
  <c r="AW1149"/>
  <c r="AW646"/>
  <c r="AW902"/>
  <c r="BE258" i="42"/>
  <c r="BE836" i="45"/>
  <c r="BE303"/>
  <c r="BE555"/>
  <c r="BE415"/>
  <c r="BE964"/>
  <c r="BE186"/>
  <c r="BE975"/>
  <c r="BE792"/>
  <c r="BE264"/>
  <c r="BE794"/>
  <c r="BE970"/>
  <c r="BE777"/>
  <c r="BE251"/>
  <c r="BE942"/>
  <c r="BE501"/>
  <c r="BE315"/>
  <c r="BE1162"/>
  <c r="BE452"/>
  <c r="BE265"/>
  <c r="BE534"/>
  <c r="BE235"/>
  <c r="BE1088"/>
  <c r="BE973"/>
  <c r="BE420"/>
  <c r="BE230"/>
  <c r="BE1141"/>
  <c r="BE1024"/>
  <c r="BE891"/>
  <c r="BE719"/>
  <c r="BE480"/>
  <c r="BE1021"/>
  <c r="BE961"/>
  <c r="BE1029"/>
  <c r="BE922"/>
  <c r="BE985"/>
  <c r="BE454"/>
  <c r="BE1150"/>
  <c r="BE477"/>
  <c r="BE779"/>
  <c r="BE1085"/>
  <c r="BE231"/>
  <c r="BE718"/>
  <c r="BE630"/>
  <c r="BE1175"/>
  <c r="BE1177"/>
  <c r="BE535"/>
  <c r="BE199"/>
  <c r="BE379"/>
  <c r="BE977"/>
  <c r="BE470"/>
  <c r="BE592"/>
  <c r="BE532"/>
  <c r="BE932"/>
  <c r="BE517"/>
  <c r="BE357"/>
  <c r="BE740"/>
  <c r="BE1124"/>
  <c r="BE674"/>
  <c r="BE823"/>
  <c r="BE928"/>
  <c r="BE1009"/>
  <c r="BE333"/>
  <c r="BE991"/>
  <c r="BE1040"/>
  <c r="BE638"/>
  <c r="BE214"/>
  <c r="BE437"/>
  <c r="BE556"/>
  <c r="BE433"/>
  <c r="BE729"/>
  <c r="BE603"/>
  <c r="BE694"/>
  <c r="BE259"/>
  <c r="BE440"/>
  <c r="BE234"/>
  <c r="BE322"/>
  <c r="BE850"/>
  <c r="BE1058"/>
  <c r="BE1153"/>
  <c r="BE516"/>
  <c r="BE642"/>
  <c r="BE531"/>
  <c r="BE1134"/>
  <c r="BE461"/>
  <c r="BE558"/>
  <c r="BE588"/>
  <c r="BE1081"/>
  <c r="BE352"/>
  <c r="BE1034"/>
  <c r="BE1027"/>
  <c r="BE337" i="42"/>
  <c r="BE1142" i="45"/>
  <c r="BE994"/>
  <c r="BE702"/>
  <c r="BE733"/>
  <c r="BE607"/>
  <c r="BE553"/>
  <c r="BE571"/>
  <c r="BE785"/>
  <c r="BE472"/>
  <c r="BE878"/>
  <c r="BE320"/>
  <c r="BE599"/>
  <c r="BE658"/>
  <c r="BE703"/>
  <c r="BE804"/>
  <c r="BE1062"/>
  <c r="BE1063"/>
  <c r="BE529"/>
  <c r="BE918"/>
  <c r="BE443"/>
  <c r="BE1035"/>
  <c r="BE438"/>
  <c r="BE1161"/>
  <c r="BE974"/>
  <c r="BE323"/>
  <c r="BE582"/>
  <c r="BE255"/>
  <c r="BE900"/>
  <c r="BE202"/>
  <c r="BE1053"/>
  <c r="BE1050"/>
  <c r="BE398"/>
  <c r="BE716"/>
  <c r="BE905"/>
  <c r="BE892"/>
  <c r="BE573"/>
  <c r="BE913"/>
  <c r="BE915"/>
  <c r="BE570"/>
  <c r="BE873"/>
  <c r="BE382"/>
  <c r="BE789"/>
  <c r="BE827"/>
  <c r="BE584"/>
  <c r="BE955"/>
  <c r="BE552"/>
  <c r="BE593"/>
  <c r="BE439"/>
  <c r="BE221"/>
  <c r="BE1183"/>
  <c r="BE587"/>
  <c r="BE969"/>
  <c r="BE881"/>
  <c r="BE1003"/>
  <c r="BE261"/>
  <c r="BE1100"/>
  <c r="BE305"/>
  <c r="BE342"/>
  <c r="BE807"/>
  <c r="BE806"/>
  <c r="BE1158"/>
  <c r="BE460"/>
  <c r="BE241"/>
  <c r="BE396"/>
  <c r="BE332"/>
  <c r="BE380"/>
  <c r="BE217"/>
  <c r="BE557"/>
  <c r="BE1157"/>
  <c r="BE611"/>
  <c r="BE1112"/>
  <c r="BE387"/>
  <c r="BE312"/>
  <c r="BE284"/>
  <c r="BE293"/>
  <c r="BE735"/>
  <c r="BE459" i="42"/>
  <c r="BE585"/>
  <c r="BE218"/>
  <c r="BE286"/>
  <c r="BE988"/>
  <c r="BE682"/>
  <c r="BE697"/>
  <c r="BE1143"/>
  <c r="BE563"/>
  <c r="BE209"/>
  <c r="BE821"/>
  <c r="BE1142"/>
  <c r="BE561"/>
  <c r="BE1172"/>
  <c r="BE962"/>
  <c r="BE210"/>
  <c r="BE1184"/>
  <c r="BE1092"/>
  <c r="BE1020"/>
  <c r="BE515"/>
  <c r="BE927"/>
  <c r="BE348"/>
  <c r="BE1136"/>
  <c r="BE410"/>
  <c r="BE833"/>
  <c r="BE640"/>
  <c r="BE885"/>
  <c r="BE576"/>
  <c r="BE1013"/>
  <c r="BE502"/>
  <c r="BE889"/>
  <c r="BE1155"/>
  <c r="BE553"/>
  <c r="BE932"/>
  <c r="BE726"/>
  <c r="BE600"/>
  <c r="BE794"/>
  <c r="BE432"/>
  <c r="BE387"/>
  <c r="BE508"/>
  <c r="BE1145"/>
  <c r="BE951"/>
  <c r="BE544"/>
  <c r="BE707"/>
  <c r="BE394"/>
  <c r="BE1162"/>
  <c r="BE975"/>
  <c r="BE266"/>
  <c r="BE947"/>
  <c r="BE282"/>
  <c r="BE818"/>
  <c r="BE204"/>
  <c r="BE623"/>
  <c r="BE318"/>
  <c r="BE622"/>
  <c r="BE587"/>
  <c r="BE692"/>
  <c r="BE202"/>
  <c r="BE409"/>
  <c r="BE763"/>
  <c r="BE524"/>
  <c r="BE761"/>
  <c r="BE1161"/>
  <c r="BE310"/>
  <c r="BE924"/>
  <c r="BE700"/>
  <c r="BE829"/>
  <c r="BE603"/>
  <c r="BE948"/>
  <c r="BE650"/>
  <c r="BE1152"/>
  <c r="BE495"/>
  <c r="BE699"/>
  <c r="BE200"/>
  <c r="BE877"/>
  <c r="BE888"/>
  <c r="BE236"/>
  <c r="BE627"/>
  <c r="BE257"/>
  <c r="BE1018"/>
  <c r="BE757"/>
  <c r="BE860"/>
  <c r="BE433"/>
  <c r="BE217"/>
  <c r="BE986"/>
  <c r="BE775"/>
  <c r="BE411"/>
  <c r="BE614"/>
  <c r="BE482"/>
  <c r="BE259"/>
  <c r="BE864"/>
  <c r="BE739"/>
  <c r="BE455"/>
  <c r="BE881"/>
  <c r="BE1003"/>
  <c r="BE1036"/>
  <c r="BE298"/>
  <c r="BE446"/>
  <c r="BE1148"/>
  <c r="BE374"/>
  <c r="BE425"/>
  <c r="BE912"/>
  <c r="BE534"/>
  <c r="BE983"/>
  <c r="BE1115"/>
  <c r="BE505"/>
  <c r="BE668"/>
  <c r="BE892"/>
  <c r="BE746"/>
  <c r="BE869"/>
  <c r="BE958"/>
  <c r="BE1062"/>
  <c r="BE611"/>
  <c r="BE274"/>
  <c r="BE1032"/>
  <c r="BE1054"/>
  <c r="BE366"/>
  <c r="BE1106"/>
  <c r="BE1144"/>
  <c r="BE867"/>
  <c r="BE662"/>
  <c r="BE303"/>
  <c r="BE1180"/>
  <c r="BE764"/>
  <c r="BE475"/>
  <c r="BE554"/>
  <c r="BE747"/>
  <c r="BE491"/>
  <c r="BE579"/>
  <c r="BE340"/>
  <c r="BE1094"/>
  <c r="BE407"/>
  <c r="BE917"/>
  <c r="BE405"/>
  <c r="BE454"/>
  <c r="BE336"/>
  <c r="BE1077"/>
  <c r="BE537"/>
  <c r="BE641"/>
  <c r="BE615"/>
  <c r="BE639"/>
  <c r="BE722"/>
  <c r="BE342"/>
  <c r="BE199"/>
  <c r="BE383"/>
  <c r="BE938"/>
  <c r="BE1109"/>
  <c r="BE1182"/>
  <c r="BE847"/>
  <c r="BE810"/>
  <c r="BE1083"/>
  <c r="BE862"/>
  <c r="BE1157"/>
  <c r="BE252"/>
  <c r="BE918"/>
  <c r="BE309"/>
  <c r="BE1168"/>
  <c r="BE1079"/>
  <c r="BE1169"/>
  <c r="BE929"/>
  <c r="BE914"/>
  <c r="BE463"/>
  <c r="BE974"/>
  <c r="BE972"/>
  <c r="BE313"/>
  <c r="BE1039"/>
  <c r="AW916" i="45"/>
  <c r="AW873"/>
  <c r="AW265"/>
  <c r="AW1110"/>
  <c r="BE802"/>
  <c r="BE515"/>
  <c r="BE1067"/>
  <c r="BE731"/>
  <c r="BE277"/>
  <c r="BE187"/>
  <c r="BE336"/>
  <c r="BE306"/>
  <c r="BE298"/>
  <c r="BE965"/>
  <c r="BE1047"/>
  <c r="BE725"/>
  <c r="BE493"/>
  <c r="BE451"/>
  <c r="BE316"/>
  <c r="BE1042"/>
  <c r="BE1104"/>
  <c r="BE1128"/>
  <c r="BE426"/>
  <c r="BE1173"/>
  <c r="BE476"/>
  <c r="BE649"/>
  <c r="BE644"/>
  <c r="BE1046"/>
  <c r="BE198"/>
  <c r="BE1032"/>
  <c r="BE485"/>
  <c r="BE1020"/>
  <c r="BE257"/>
  <c r="BE395"/>
  <c r="BE279"/>
  <c r="BE937"/>
  <c r="BE917"/>
  <c r="BE943"/>
  <c r="BE494"/>
  <c r="BE717"/>
  <c r="BE410"/>
  <c r="BE560"/>
  <c r="BE690"/>
  <c r="BE354"/>
  <c r="BE590"/>
  <c r="BE321"/>
  <c r="BE699"/>
  <c r="BE916"/>
  <c r="BE766"/>
  <c r="BE626"/>
  <c r="BE796"/>
  <c r="BE867"/>
  <c r="BE640"/>
  <c r="BE374"/>
  <c r="BE727"/>
  <c r="BE762"/>
  <c r="BE1044"/>
  <c r="BE1156"/>
  <c r="BE1073"/>
  <c r="BE825"/>
  <c r="BE914"/>
  <c r="BE383"/>
  <c r="BE500"/>
  <c r="BE1000"/>
  <c r="BE946"/>
  <c r="BE297"/>
  <c r="BE1174"/>
  <c r="BE982"/>
  <c r="BE408"/>
  <c r="BE591"/>
  <c r="BE268"/>
  <c r="BE509"/>
  <c r="BE463"/>
  <c r="BE894"/>
  <c r="BE386"/>
  <c r="BE280"/>
  <c r="BE817"/>
  <c r="BE1121"/>
  <c r="BE191"/>
  <c r="BE421"/>
  <c r="BE465"/>
  <c r="BE939"/>
  <c r="BE815"/>
  <c r="BE608"/>
  <c r="BE338"/>
  <c r="BE228"/>
  <c r="BE926"/>
  <c r="BE479"/>
  <c r="BE1135"/>
  <c r="BE685"/>
  <c r="BE269"/>
  <c r="BE1086"/>
  <c r="BE925"/>
  <c r="BE1043"/>
  <c r="BE966"/>
  <c r="BE864"/>
  <c r="BE799"/>
  <c r="BE405"/>
  <c r="BE821"/>
  <c r="BE330"/>
  <c r="BE769"/>
  <c r="BE292"/>
  <c r="BE263"/>
  <c r="BE671"/>
  <c r="BE1077"/>
  <c r="BE1132"/>
  <c r="BE467"/>
  <c r="BE633"/>
  <c r="BE428"/>
  <c r="BE911"/>
  <c r="BE429"/>
  <c r="BE614"/>
  <c r="BE741"/>
  <c r="BE207"/>
  <c r="BE761"/>
  <c r="BE562"/>
  <c r="BE585"/>
  <c r="BE431"/>
  <c r="BE239"/>
  <c r="BE814"/>
  <c r="BE953"/>
  <c r="BE1109"/>
  <c r="BE637"/>
  <c r="BE1152"/>
  <c r="BE519"/>
  <c r="BE247"/>
  <c r="BE728"/>
  <c r="BE620"/>
  <c r="BE565"/>
  <c r="BE1068"/>
  <c r="BE872"/>
  <c r="BE455"/>
  <c r="BE812"/>
  <c r="BE219"/>
  <c r="BE616"/>
  <c r="BE288"/>
  <c r="BE1094"/>
  <c r="BE1108"/>
  <c r="BE563"/>
  <c r="BE406"/>
  <c r="BE222"/>
  <c r="BE185"/>
  <c r="BE203"/>
  <c r="BE1006"/>
  <c r="BE845"/>
  <c r="BE998"/>
  <c r="BE1078"/>
  <c r="BE364"/>
  <c r="BE617"/>
  <c r="BE498"/>
  <c r="BE1013"/>
  <c r="BE805"/>
  <c r="BE743"/>
  <c r="BE243"/>
  <c r="BE786"/>
  <c r="BE610"/>
  <c r="BE1110"/>
  <c r="BE924"/>
  <c r="BE351"/>
  <c r="BE682"/>
  <c r="BE768"/>
  <c r="BE188"/>
  <c r="BE683"/>
  <c r="BE1147"/>
  <c r="BE665"/>
  <c r="BE523"/>
  <c r="BE318"/>
  <c r="BE276"/>
  <c r="BE1099"/>
  <c r="BE1108" i="42"/>
  <c r="BE500"/>
  <c r="BE882"/>
  <c r="BE631"/>
  <c r="BE808"/>
  <c r="BE667"/>
  <c r="BE773"/>
  <c r="BE935"/>
  <c r="BE559"/>
  <c r="BE249"/>
  <c r="BE785"/>
  <c r="BE653"/>
  <c r="BE718"/>
  <c r="BE557"/>
  <c r="BE305"/>
  <c r="BE822"/>
  <c r="BE635"/>
  <c r="BE1016"/>
  <c r="BE573"/>
  <c r="BE364"/>
  <c r="BE855"/>
  <c r="BE1147"/>
  <c r="BE448"/>
  <c r="BE368"/>
  <c r="BE315"/>
  <c r="BE824"/>
  <c r="BE242"/>
  <c r="BE1101"/>
  <c r="BE1154"/>
  <c r="BE1030"/>
  <c r="BE214"/>
  <c r="BE1063"/>
  <c r="BE582"/>
  <c r="BE290"/>
  <c r="BE654"/>
  <c r="BE752"/>
  <c r="BE1116"/>
  <c r="BE649"/>
  <c r="BE288"/>
  <c r="BE530"/>
  <c r="BE423"/>
  <c r="BE564"/>
  <c r="BE854"/>
  <c r="BE263"/>
  <c r="BE1105"/>
  <c r="BE522"/>
  <c r="BE1070"/>
  <c r="BE577"/>
  <c r="BE1059"/>
  <c r="BE350"/>
  <c r="BE1075"/>
  <c r="BE858"/>
  <c r="BE195"/>
  <c r="BE798"/>
  <c r="BE620"/>
  <c r="BE406"/>
  <c r="BE493"/>
  <c r="BE687"/>
  <c r="BE449"/>
  <c r="BE806"/>
  <c r="BE506"/>
  <c r="BE895"/>
  <c r="BE695"/>
  <c r="BE646"/>
  <c r="BE346"/>
  <c r="BE1058"/>
  <c r="BE196"/>
  <c r="BE1085"/>
  <c r="BE324"/>
  <c r="BE804"/>
  <c r="BE307"/>
  <c r="BE229"/>
  <c r="BE556"/>
  <c r="BE1038"/>
  <c r="BE835"/>
  <c r="BE221"/>
  <c r="BE1087"/>
  <c r="BE844"/>
  <c r="BE404"/>
  <c r="BE1107"/>
  <c r="BE578"/>
  <c r="BE715"/>
  <c r="BE1125"/>
  <c r="BE326"/>
  <c r="BE998"/>
  <c r="BE254"/>
  <c r="BE465"/>
  <c r="BE690"/>
  <c r="BE526"/>
  <c r="BE250"/>
  <c r="BE316"/>
  <c r="BE1029"/>
  <c r="BE837"/>
  <c r="BE999"/>
  <c r="BE373"/>
  <c r="BE300"/>
  <c r="BE382"/>
  <c r="BE232"/>
  <c r="BE898"/>
  <c r="BE365"/>
  <c r="BE1099"/>
  <c r="BE438"/>
  <c r="BE320"/>
  <c r="BE545"/>
  <c r="BE908"/>
  <c r="BE843"/>
  <c r="BE879"/>
  <c r="BE694"/>
  <c r="BE721"/>
  <c r="BE1044"/>
  <c r="BE1088"/>
  <c r="BE514"/>
  <c r="BE1160"/>
  <c r="BE434"/>
  <c r="BE279"/>
  <c r="BE729"/>
  <c r="BE349"/>
  <c r="BE969"/>
  <c r="BE887"/>
  <c r="BE970"/>
  <c r="BE762"/>
  <c r="BE712"/>
  <c r="BE1080"/>
  <c r="BE413"/>
  <c r="BE351"/>
  <c r="BE549"/>
  <c r="BE1017"/>
  <c r="BE632"/>
  <c r="BE727"/>
  <c r="BE793"/>
  <c r="BE1177"/>
  <c r="BE523"/>
  <c r="BE971"/>
  <c r="BE251"/>
  <c r="BE1121"/>
  <c r="BE283"/>
  <c r="BE1022"/>
  <c r="BE319"/>
  <c r="BE306"/>
  <c r="BE426"/>
  <c r="BE328"/>
  <c r="BE691"/>
  <c r="BE1137"/>
  <c r="BE223"/>
  <c r="BE205"/>
  <c r="BE192"/>
  <c r="BE479"/>
  <c r="BE189"/>
  <c r="BE412"/>
  <c r="BE331"/>
  <c r="BE1111"/>
  <c r="BE593"/>
  <c r="BE910"/>
  <c r="BE731"/>
  <c r="BE271"/>
  <c r="BE485"/>
  <c r="BE749"/>
  <c r="BE299"/>
  <c r="BE674"/>
  <c r="BE552"/>
  <c r="BE698"/>
  <c r="BE597"/>
  <c r="BE414"/>
  <c r="BE381"/>
  <c r="BE601"/>
  <c r="BE755"/>
  <c r="AZ5" i="22" l="1"/>
  <c r="AY5"/>
  <c r="BA8" s="1"/>
  <c r="F161" i="42"/>
  <c r="BA22" i="22"/>
  <c r="AY19"/>
  <c r="AZ19"/>
  <c r="BA144"/>
  <c r="AY141"/>
  <c r="AZ141"/>
  <c r="BA58"/>
  <c r="AZ55"/>
  <c r="AY55"/>
  <c r="BA155"/>
  <c r="AY152"/>
  <c r="AZ152"/>
  <c r="BA183"/>
  <c r="AY180"/>
  <c r="AZ180"/>
  <c r="BA208"/>
  <c r="AZ205"/>
  <c r="AY205"/>
  <c r="BA164"/>
  <c r="AZ161"/>
  <c r="AY161"/>
  <c r="BA194"/>
  <c r="AY191"/>
  <c r="AZ191"/>
  <c r="BA193"/>
  <c r="AZ190"/>
  <c r="AY190"/>
  <c r="BA203"/>
  <c r="AY200"/>
  <c r="AZ200"/>
  <c r="BA128"/>
  <c r="AZ125"/>
  <c r="AY125"/>
  <c r="BA59"/>
  <c r="AY56"/>
  <c r="AZ56"/>
  <c r="BA187"/>
  <c r="AY184"/>
  <c r="AZ184"/>
  <c r="BA16"/>
  <c r="AZ13"/>
  <c r="AY13"/>
  <c r="BA32"/>
  <c r="AY29"/>
  <c r="AZ29"/>
  <c r="BA97"/>
  <c r="AZ94"/>
  <c r="AY94"/>
  <c r="BA104"/>
  <c r="AY101"/>
  <c r="AZ101"/>
  <c r="BA165"/>
  <c r="AY162"/>
  <c r="AZ162"/>
  <c r="BA132"/>
  <c r="AZ129"/>
  <c r="AY129"/>
  <c r="BA180"/>
  <c r="AZ177"/>
  <c r="AY177"/>
  <c r="BA184"/>
  <c r="AZ181"/>
  <c r="AY181"/>
  <c r="BA159"/>
  <c r="AZ156"/>
  <c r="AY156"/>
  <c r="BA35"/>
  <c r="AY32"/>
  <c r="AZ32"/>
  <c r="BA168"/>
  <c r="AZ165"/>
  <c r="AY165"/>
  <c r="BA55"/>
  <c r="AY52"/>
  <c r="AZ52"/>
  <c r="BA83"/>
  <c r="AZ80"/>
  <c r="AY80"/>
  <c r="BA68"/>
  <c r="AY65"/>
  <c r="AZ65"/>
  <c r="BA163"/>
  <c r="AY160"/>
  <c r="AZ160"/>
  <c r="BA56"/>
  <c r="AY53"/>
  <c r="AZ53"/>
  <c r="BA116"/>
  <c r="AZ113"/>
  <c r="AY113"/>
  <c r="BA141"/>
  <c r="AY138"/>
  <c r="AZ138"/>
  <c r="BA105"/>
  <c r="AZ102"/>
  <c r="AY102"/>
  <c r="BA189"/>
  <c r="AZ186"/>
  <c r="AY186"/>
  <c r="BA145"/>
  <c r="AZ142"/>
  <c r="AY142"/>
  <c r="BA111"/>
  <c r="AY108"/>
  <c r="AZ108"/>
  <c r="BA102"/>
  <c r="AY99"/>
  <c r="AZ99"/>
  <c r="BA172"/>
  <c r="AZ169"/>
  <c r="AY169"/>
  <c r="BA107"/>
  <c r="AZ104"/>
  <c r="AY104"/>
  <c r="BA178"/>
  <c r="AZ175"/>
  <c r="AY175"/>
  <c r="BA176"/>
  <c r="AY173"/>
  <c r="AZ173"/>
  <c r="BA12"/>
  <c r="AZ9"/>
  <c r="AY9"/>
  <c r="BA69"/>
  <c r="AZ66"/>
  <c r="AY66"/>
  <c r="BA171"/>
  <c r="AY168"/>
  <c r="AZ168"/>
  <c r="BA93"/>
  <c r="AY90"/>
  <c r="AZ90"/>
  <c r="BA101"/>
  <c r="AY98"/>
  <c r="AZ98"/>
  <c r="BA34"/>
  <c r="AZ31"/>
  <c r="AY31"/>
  <c r="BA114"/>
  <c r="AY111"/>
  <c r="AZ111"/>
  <c r="BA11"/>
  <c r="AY8"/>
  <c r="AZ8"/>
  <c r="BA74"/>
  <c r="AY71"/>
  <c r="AZ71"/>
  <c r="BA60"/>
  <c r="AY57"/>
  <c r="AZ57"/>
  <c r="BA96"/>
  <c r="AZ93"/>
  <c r="AY93"/>
  <c r="BA112"/>
  <c r="AY109"/>
  <c r="AZ109"/>
  <c r="BA173"/>
  <c r="AZ170"/>
  <c r="AY170"/>
  <c r="BA66"/>
  <c r="AZ63"/>
  <c r="AY63"/>
  <c r="BA103"/>
  <c r="AY100"/>
  <c r="AZ100"/>
  <c r="BA110"/>
  <c r="AY107"/>
  <c r="AZ107"/>
  <c r="BA98"/>
  <c r="AY95"/>
  <c r="AZ95"/>
  <c r="BA99"/>
  <c r="AY96"/>
  <c r="AZ96"/>
  <c r="BA170"/>
  <c r="AZ167"/>
  <c r="AY167"/>
  <c r="BA90"/>
  <c r="AY87"/>
  <c r="AZ87"/>
  <c r="BA153"/>
  <c r="AY150"/>
  <c r="AZ150"/>
  <c r="BA41"/>
  <c r="AY38"/>
  <c r="AZ38"/>
  <c r="BA125"/>
  <c r="AZ122"/>
  <c r="AY122"/>
  <c r="BA161"/>
  <c r="AY158"/>
  <c r="AZ158"/>
  <c r="BA26"/>
  <c r="AY23"/>
  <c r="AZ23"/>
  <c r="BA117"/>
  <c r="AZ114"/>
  <c r="AY114"/>
  <c r="BA17"/>
  <c r="AY14"/>
  <c r="AZ14"/>
  <c r="BA188"/>
  <c r="AY185"/>
  <c r="AZ185"/>
  <c r="BA135"/>
  <c r="AY132"/>
  <c r="AZ132"/>
  <c r="BA86"/>
  <c r="AZ83"/>
  <c r="AY83"/>
  <c r="BA63"/>
  <c r="AY60"/>
  <c r="AZ60"/>
  <c r="BA81"/>
  <c r="AY78"/>
  <c r="AZ78"/>
  <c r="BA52"/>
  <c r="AY49"/>
  <c r="AZ49"/>
  <c r="BA94"/>
  <c r="AZ91"/>
  <c r="AY91"/>
  <c r="BA201"/>
  <c r="AZ198"/>
  <c r="AY198"/>
  <c r="BA44"/>
  <c r="AZ41"/>
  <c r="AY41"/>
  <c r="BA127"/>
  <c r="AY124"/>
  <c r="AZ124"/>
  <c r="BA185"/>
  <c r="AY182"/>
  <c r="AZ182"/>
  <c r="BA14"/>
  <c r="AY11"/>
  <c r="AZ11"/>
  <c r="BA92"/>
  <c r="AZ89"/>
  <c r="AY89"/>
  <c r="AH10" i="45"/>
  <c r="I170" s="1"/>
  <c r="AH18"/>
  <c r="AH16"/>
  <c r="AH12"/>
  <c r="AH8"/>
  <c r="AH14"/>
  <c r="BA27" i="22"/>
  <c r="AY24"/>
  <c r="AZ24"/>
  <c r="BA130"/>
  <c r="AZ127"/>
  <c r="AY127"/>
  <c r="BA181"/>
  <c r="AZ178"/>
  <c r="AY178"/>
  <c r="BA73"/>
  <c r="AZ70"/>
  <c r="AY70"/>
  <c r="BA137"/>
  <c r="AZ134"/>
  <c r="AY134"/>
  <c r="BA147"/>
  <c r="AY144"/>
  <c r="AZ144"/>
  <c r="BA61"/>
  <c r="AZ58"/>
  <c r="AY58"/>
  <c r="BA25"/>
  <c r="AY22"/>
  <c r="AZ22"/>
  <c r="BA100"/>
  <c r="AY97"/>
  <c r="AZ97"/>
  <c r="BA75"/>
  <c r="AY72"/>
  <c r="AZ72"/>
  <c r="BA43"/>
  <c r="AZ40"/>
  <c r="AY40"/>
  <c r="BA177"/>
  <c r="AZ174"/>
  <c r="AY174"/>
  <c r="BA57"/>
  <c r="AY54"/>
  <c r="AZ54"/>
  <c r="BA131"/>
  <c r="AZ128"/>
  <c r="AY128"/>
  <c r="BA115"/>
  <c r="AZ112"/>
  <c r="AY112"/>
  <c r="BA67"/>
  <c r="AY64"/>
  <c r="AZ64"/>
  <c r="BA65"/>
  <c r="AZ62"/>
  <c r="AY62"/>
  <c r="BA198"/>
  <c r="AY195"/>
  <c r="AZ195"/>
  <c r="BA76"/>
  <c r="AZ73"/>
  <c r="AY73"/>
  <c r="BA146"/>
  <c r="AZ143"/>
  <c r="AY143"/>
  <c r="BA143"/>
  <c r="AZ140"/>
  <c r="AY140"/>
  <c r="BA156"/>
  <c r="AY153"/>
  <c r="AZ153"/>
  <c r="BA158"/>
  <c r="AY155"/>
  <c r="AZ155"/>
  <c r="BA123"/>
  <c r="AY120"/>
  <c r="AZ120"/>
  <c r="BA89"/>
  <c r="AY86"/>
  <c r="AZ86"/>
  <c r="BA160"/>
  <c r="AY157"/>
  <c r="AZ157"/>
  <c r="BA197"/>
  <c r="AZ194"/>
  <c r="AY194"/>
  <c r="BA87"/>
  <c r="AY84"/>
  <c r="AZ84"/>
  <c r="BA129"/>
  <c r="AZ126"/>
  <c r="AY126"/>
  <c r="BA45"/>
  <c r="AZ42"/>
  <c r="AY42"/>
  <c r="BA206"/>
  <c r="AY203"/>
  <c r="AZ203"/>
  <c r="BA150"/>
  <c r="AY147"/>
  <c r="AZ147"/>
  <c r="BA169"/>
  <c r="AZ166"/>
  <c r="AY166"/>
  <c r="BA88"/>
  <c r="AY85"/>
  <c r="AZ85"/>
  <c r="BA186"/>
  <c r="AZ183"/>
  <c r="AY183"/>
  <c r="BA139"/>
  <c r="AY136"/>
  <c r="AZ136"/>
  <c r="BA80"/>
  <c r="AY77"/>
  <c r="AZ77"/>
  <c r="BA91"/>
  <c r="AZ88"/>
  <c r="AY88"/>
  <c r="BA21"/>
  <c r="AY18"/>
  <c r="AZ18"/>
  <c r="BA192"/>
  <c r="AY189"/>
  <c r="AZ189"/>
  <c r="BA70"/>
  <c r="AY67"/>
  <c r="AZ67"/>
  <c r="BA121"/>
  <c r="AZ118"/>
  <c r="AY118"/>
  <c r="BA195"/>
  <c r="AZ192"/>
  <c r="AY192"/>
  <c r="BA39"/>
  <c r="AY36"/>
  <c r="AZ36"/>
  <c r="BA166"/>
  <c r="AZ163"/>
  <c r="AY163"/>
  <c r="BA42"/>
  <c r="AZ39"/>
  <c r="AY39"/>
  <c r="BA29"/>
  <c r="AZ26"/>
  <c r="AY26"/>
  <c r="BA71"/>
  <c r="AZ68"/>
  <c r="AY68"/>
  <c r="BA136"/>
  <c r="AY133"/>
  <c r="AZ133"/>
  <c r="BA120"/>
  <c r="AY117"/>
  <c r="AZ117"/>
  <c r="BA182"/>
  <c r="AZ179"/>
  <c r="AY179"/>
  <c r="BA205"/>
  <c r="AZ202"/>
  <c r="AY202"/>
  <c r="BA207"/>
  <c r="AZ204"/>
  <c r="AY204"/>
  <c r="BA154"/>
  <c r="AZ151"/>
  <c r="AY151"/>
  <c r="BA64"/>
  <c r="AZ61"/>
  <c r="AY61"/>
  <c r="BA149"/>
  <c r="AZ146"/>
  <c r="AY146"/>
  <c r="BA82"/>
  <c r="AY79"/>
  <c r="AZ79"/>
  <c r="BA113"/>
  <c r="AY110"/>
  <c r="AZ110"/>
  <c r="BA95"/>
  <c r="AZ92"/>
  <c r="AY92"/>
  <c r="BA134"/>
  <c r="AZ131"/>
  <c r="AY131"/>
  <c r="BA46"/>
  <c r="AZ43"/>
  <c r="AY43"/>
  <c r="BA119"/>
  <c r="AZ116"/>
  <c r="AY116"/>
  <c r="BA28"/>
  <c r="AZ25"/>
  <c r="AY25"/>
  <c r="BA157"/>
  <c r="AZ154"/>
  <c r="AY154"/>
  <c r="BA174"/>
  <c r="AZ171"/>
  <c r="AY171"/>
  <c r="BA191"/>
  <c r="AZ188"/>
  <c r="AY188"/>
  <c r="BA167"/>
  <c r="AY164"/>
  <c r="AZ164"/>
  <c r="BA30"/>
  <c r="AZ27"/>
  <c r="AY27"/>
  <c r="BA202"/>
  <c r="AY199"/>
  <c r="AZ199"/>
  <c r="BA23"/>
  <c r="AY20"/>
  <c r="AZ20"/>
  <c r="BA140"/>
  <c r="AY137"/>
  <c r="AZ137"/>
  <c r="BA13"/>
  <c r="AZ10"/>
  <c r="AY10"/>
  <c r="BA62"/>
  <c r="AY59"/>
  <c r="AZ59"/>
  <c r="BA152"/>
  <c r="AZ149"/>
  <c r="AY149"/>
  <c r="BA162"/>
  <c r="AZ159"/>
  <c r="AY159"/>
  <c r="BA37"/>
  <c r="AY34"/>
  <c r="AZ34"/>
  <c r="BA126"/>
  <c r="AZ123"/>
  <c r="AY123"/>
  <c r="BA175"/>
  <c r="AY172"/>
  <c r="AZ172"/>
  <c r="BA79"/>
  <c r="AZ76"/>
  <c r="AY76"/>
  <c r="BA106"/>
  <c r="AZ103"/>
  <c r="AY103"/>
  <c r="BA109"/>
  <c r="AY106"/>
  <c r="AZ106"/>
  <c r="BA50"/>
  <c r="AZ47"/>
  <c r="AY47"/>
  <c r="BA24"/>
  <c r="AZ21"/>
  <c r="AY21"/>
  <c r="BA53"/>
  <c r="AY50"/>
  <c r="AZ50"/>
  <c r="BA78"/>
  <c r="AZ75"/>
  <c r="AY75"/>
  <c r="BA84"/>
  <c r="AZ81"/>
  <c r="AY81"/>
  <c r="BA33"/>
  <c r="AZ30"/>
  <c r="AY30"/>
  <c r="BA77"/>
  <c r="AZ74"/>
  <c r="AY74"/>
  <c r="BA20"/>
  <c r="AZ17"/>
  <c r="AY17"/>
  <c r="BA151"/>
  <c r="AY148"/>
  <c r="AZ148"/>
  <c r="BA190"/>
  <c r="AZ187"/>
  <c r="AY187"/>
  <c r="BA15"/>
  <c r="AZ12"/>
  <c r="AY12"/>
  <c r="BA47"/>
  <c r="AZ44"/>
  <c r="AY44"/>
  <c r="BA40"/>
  <c r="AY37"/>
  <c r="AZ37"/>
  <c r="BA142"/>
  <c r="AZ139"/>
  <c r="AY139"/>
  <c r="BA196"/>
  <c r="AZ193"/>
  <c r="AY193"/>
  <c r="BA122"/>
  <c r="AY119"/>
  <c r="AZ119"/>
  <c r="BA19"/>
  <c r="AZ16"/>
  <c r="AY16"/>
  <c r="BA36"/>
  <c r="AZ33"/>
  <c r="AY33"/>
  <c r="BA54"/>
  <c r="AZ51"/>
  <c r="AY51"/>
  <c r="BA49"/>
  <c r="AY46"/>
  <c r="AZ46"/>
  <c r="BA179"/>
  <c r="AY176"/>
  <c r="AZ176"/>
  <c r="BA18"/>
  <c r="AY15"/>
  <c r="AZ15"/>
  <c r="BA124"/>
  <c r="AZ121"/>
  <c r="AY121"/>
  <c r="BA138"/>
  <c r="AY135"/>
  <c r="AZ135"/>
  <c r="BA48"/>
  <c r="AY45"/>
  <c r="AZ45"/>
  <c r="BA85"/>
  <c r="AY82"/>
  <c r="AZ82"/>
  <c r="BA118"/>
  <c r="AZ115"/>
  <c r="AY115"/>
  <c r="BA51"/>
  <c r="AY48"/>
  <c r="AZ48"/>
  <c r="BA199"/>
  <c r="AY196"/>
  <c r="AZ196"/>
  <c r="BA31"/>
  <c r="AZ28"/>
  <c r="AY28"/>
  <c r="BA38"/>
  <c r="AZ35"/>
  <c r="AY35"/>
  <c r="BA148"/>
  <c r="AZ145"/>
  <c r="AY145"/>
  <c r="BA200"/>
  <c r="AY197"/>
  <c r="AZ197"/>
  <c r="BA108"/>
  <c r="AY105"/>
  <c r="AZ105"/>
  <c r="BA133"/>
  <c r="AY130"/>
  <c r="AZ130"/>
  <c r="BA72"/>
  <c r="AZ69"/>
  <c r="AY69"/>
  <c r="BA204"/>
  <c r="AZ201"/>
  <c r="AY201"/>
  <c r="BR204" i="45"/>
  <c r="BR193"/>
  <c r="BR211"/>
  <c r="BR187"/>
  <c r="BR190"/>
  <c r="BR189"/>
  <c r="BR191"/>
  <c r="BR196"/>
  <c r="BR202"/>
  <c r="BR207"/>
  <c r="BR197"/>
  <c r="BR201"/>
  <c r="BR210"/>
  <c r="BR199"/>
  <c r="BR209"/>
  <c r="BR200"/>
  <c r="BR208"/>
  <c r="BR212"/>
  <c r="BR198"/>
  <c r="BR206"/>
  <c r="BR192"/>
  <c r="BR195"/>
  <c r="BR203"/>
  <c r="BR205"/>
  <c r="BR185"/>
  <c r="BR194"/>
  <c r="BR186"/>
  <c r="BR188"/>
  <c r="CA200"/>
  <c r="CA203"/>
  <c r="CA197"/>
  <c r="CA185"/>
  <c r="CA212"/>
  <c r="CA204"/>
  <c r="CA189"/>
  <c r="CA210"/>
  <c r="CA186"/>
  <c r="CA198"/>
  <c r="CA199"/>
  <c r="CA206"/>
  <c r="CA208"/>
  <c r="CA187"/>
  <c r="CA205"/>
  <c r="CA202"/>
  <c r="CA191"/>
  <c r="CA193"/>
  <c r="CA196"/>
  <c r="CA188"/>
  <c r="CA190"/>
  <c r="CA211"/>
  <c r="CA192"/>
  <c r="CA195"/>
  <c r="CA209"/>
  <c r="CA194"/>
  <c r="CA201"/>
  <c r="CA207"/>
  <c r="CA201" i="42"/>
  <c r="CA212"/>
  <c r="CA189"/>
  <c r="CA197"/>
  <c r="CA204"/>
  <c r="CA187"/>
  <c r="CA206"/>
  <c r="CA188"/>
  <c r="CA198"/>
  <c r="CA210"/>
  <c r="CA192"/>
  <c r="CA186"/>
  <c r="CA211"/>
  <c r="CA203"/>
  <c r="CA202"/>
  <c r="CA191"/>
  <c r="CA205"/>
  <c r="CA199"/>
  <c r="CA185"/>
  <c r="CA196"/>
  <c r="CA200"/>
  <c r="CA190"/>
  <c r="CA208"/>
  <c r="CA209"/>
  <c r="CA193"/>
  <c r="CA194"/>
  <c r="CA195"/>
  <c r="CA207"/>
  <c r="BR207"/>
  <c r="BR195"/>
  <c r="BR210"/>
  <c r="BR191"/>
  <c r="BR200"/>
  <c r="BR197"/>
  <c r="BR192"/>
  <c r="BR203"/>
  <c r="BR206"/>
  <c r="BR212"/>
  <c r="BR211"/>
  <c r="BR205"/>
  <c r="BR189"/>
  <c r="BR194"/>
  <c r="BR185"/>
  <c r="BR186"/>
  <c r="BR193"/>
  <c r="BR209"/>
  <c r="BR199"/>
  <c r="BR204"/>
  <c r="BR188"/>
  <c r="BR198"/>
  <c r="BR208"/>
  <c r="BR196"/>
  <c r="BR190"/>
  <c r="BR202"/>
  <c r="BR201"/>
  <c r="BR187"/>
  <c r="BA6" i="22" l="1"/>
  <c r="AJ18" i="45"/>
  <c r="AJ10"/>
  <c r="AL10" s="1"/>
  <c r="K1235" s="1"/>
  <c r="AK1235" s="1"/>
  <c r="AJ8"/>
  <c r="AL8" s="1"/>
  <c r="AH26"/>
  <c r="AH27" s="1"/>
  <c r="AJ26"/>
  <c r="AJ27" s="1"/>
  <c r="AJ14"/>
  <c r="AL14" s="1"/>
  <c r="AJ12"/>
  <c r="AL12" s="1"/>
  <c r="AJ16"/>
  <c r="I169"/>
  <c r="CN287" i="42"/>
  <c r="CT287" s="1"/>
  <c r="CU287" s="1"/>
  <c r="CN315"/>
  <c r="CT315" s="1"/>
  <c r="CU315" s="1"/>
  <c r="CN191"/>
  <c r="CN225"/>
  <c r="CT225" s="1"/>
  <c r="CU225" s="1"/>
  <c r="CN254"/>
  <c r="CT254" s="1"/>
  <c r="CU254" s="1"/>
  <c r="DB290"/>
  <c r="DH290" s="1"/>
  <c r="DI290" s="1"/>
  <c r="DB228"/>
  <c r="DH228" s="1"/>
  <c r="DI228" s="1"/>
  <c r="CV194"/>
  <c r="DB257"/>
  <c r="DH257" s="1"/>
  <c r="DI257" s="1"/>
  <c r="DB318"/>
  <c r="DH318" s="1"/>
  <c r="DI318" s="1"/>
  <c r="DB251" i="45"/>
  <c r="DH251" s="1"/>
  <c r="DI251" s="1"/>
  <c r="DB312"/>
  <c r="DH312" s="1"/>
  <c r="DI312" s="1"/>
  <c r="CV188"/>
  <c r="DB222"/>
  <c r="DH222" s="1"/>
  <c r="DI222" s="1"/>
  <c r="DB284"/>
  <c r="DH284" s="1"/>
  <c r="DI284" s="1"/>
  <c r="CN246"/>
  <c r="CT246" s="1"/>
  <c r="CU246" s="1"/>
  <c r="CN275"/>
  <c r="CT275" s="1"/>
  <c r="CU275" s="1"/>
  <c r="CN212"/>
  <c r="CN308"/>
  <c r="CT308" s="1"/>
  <c r="CU308" s="1"/>
  <c r="CN336"/>
  <c r="CT336" s="1"/>
  <c r="CU336" s="1"/>
  <c r="CN238" i="42"/>
  <c r="CT238" s="1"/>
  <c r="CU238" s="1"/>
  <c r="CN300"/>
  <c r="CT300" s="1"/>
  <c r="CU300" s="1"/>
  <c r="CN204"/>
  <c r="CN267"/>
  <c r="CT267" s="1"/>
  <c r="CU267" s="1"/>
  <c r="CN328"/>
  <c r="CT328" s="1"/>
  <c r="CU328" s="1"/>
  <c r="CN302"/>
  <c r="CT302" s="1"/>
  <c r="CU302" s="1"/>
  <c r="CN206"/>
  <c r="CN240"/>
  <c r="CT240" s="1"/>
  <c r="CU240" s="1"/>
  <c r="CN269"/>
  <c r="CT269" s="1"/>
  <c r="CU269" s="1"/>
  <c r="CN330"/>
  <c r="CT330" s="1"/>
  <c r="CU330" s="1"/>
  <c r="CN259"/>
  <c r="CT259" s="1"/>
  <c r="CU259" s="1"/>
  <c r="CN320"/>
  <c r="CT320" s="1"/>
  <c r="CU320" s="1"/>
  <c r="CN292"/>
  <c r="CT292" s="1"/>
  <c r="CU292" s="1"/>
  <c r="CN196"/>
  <c r="CN230"/>
  <c r="CT230" s="1"/>
  <c r="CU230" s="1"/>
  <c r="CN301"/>
  <c r="CT301" s="1"/>
  <c r="CU301" s="1"/>
  <c r="CN329"/>
  <c r="CT329" s="1"/>
  <c r="CU329" s="1"/>
  <c r="CN268"/>
  <c r="CT268" s="1"/>
  <c r="CU268" s="1"/>
  <c r="CN205"/>
  <c r="CN239"/>
  <c r="CT239" s="1"/>
  <c r="CU239" s="1"/>
  <c r="CN321"/>
  <c r="CT321" s="1"/>
  <c r="CU321" s="1"/>
  <c r="CN293"/>
  <c r="CT293" s="1"/>
  <c r="CU293" s="1"/>
  <c r="CN260"/>
  <c r="CT260" s="1"/>
  <c r="CU260" s="1"/>
  <c r="CN197"/>
  <c r="CN231"/>
  <c r="CT231" s="1"/>
  <c r="CU231" s="1"/>
  <c r="CV211"/>
  <c r="DB245"/>
  <c r="DH245" s="1"/>
  <c r="DI245" s="1"/>
  <c r="DB274"/>
  <c r="DH274" s="1"/>
  <c r="DI274" s="1"/>
  <c r="DB307"/>
  <c r="DH307" s="1"/>
  <c r="DI307" s="1"/>
  <c r="DB335"/>
  <c r="DH335" s="1"/>
  <c r="DI335" s="1"/>
  <c r="DB297"/>
  <c r="DH297" s="1"/>
  <c r="DI297" s="1"/>
  <c r="CV201"/>
  <c r="DB325"/>
  <c r="DH325" s="1"/>
  <c r="DI325" s="1"/>
  <c r="DB264"/>
  <c r="DH264" s="1"/>
  <c r="DI264" s="1"/>
  <c r="DB235"/>
  <c r="DH235" s="1"/>
  <c r="DI235" s="1"/>
  <c r="DB251"/>
  <c r="DH251" s="1"/>
  <c r="DI251" s="1"/>
  <c r="DB284"/>
  <c r="DH284" s="1"/>
  <c r="DI284" s="1"/>
  <c r="CV188"/>
  <c r="DB222"/>
  <c r="DH222" s="1"/>
  <c r="DI222" s="1"/>
  <c r="DB312"/>
  <c r="DH312" s="1"/>
  <c r="DI312" s="1"/>
  <c r="DB313"/>
  <c r="DH313" s="1"/>
  <c r="DI313" s="1"/>
  <c r="CV189"/>
  <c r="DB285"/>
  <c r="DH285" s="1"/>
  <c r="DI285" s="1"/>
  <c r="DB223"/>
  <c r="DH223" s="1"/>
  <c r="DI223" s="1"/>
  <c r="DB252"/>
  <c r="DH252" s="1"/>
  <c r="DI252" s="1"/>
  <c r="DB333" i="45"/>
  <c r="DH333" s="1"/>
  <c r="DI333" s="1"/>
  <c r="DB272"/>
  <c r="DH272" s="1"/>
  <c r="DI272" s="1"/>
  <c r="DB305"/>
  <c r="DH305" s="1"/>
  <c r="DI305" s="1"/>
  <c r="DB243"/>
  <c r="DH243" s="1"/>
  <c r="DI243" s="1"/>
  <c r="CV209"/>
  <c r="DB247"/>
  <c r="DH247" s="1"/>
  <c r="DI247" s="1"/>
  <c r="DB337"/>
  <c r="DH337" s="1"/>
  <c r="DI337" s="1"/>
  <c r="CV213"/>
  <c r="DB309"/>
  <c r="DH309" s="1"/>
  <c r="DI309" s="1"/>
  <c r="DB276"/>
  <c r="DH276" s="1"/>
  <c r="DI276" s="1"/>
  <c r="DB267"/>
  <c r="DH267" s="1"/>
  <c r="DI267" s="1"/>
  <c r="DB238"/>
  <c r="DH238" s="1"/>
  <c r="DI238" s="1"/>
  <c r="CV204"/>
  <c r="DB328"/>
  <c r="DH328" s="1"/>
  <c r="DI328" s="1"/>
  <c r="DB300"/>
  <c r="DH300" s="1"/>
  <c r="DI300" s="1"/>
  <c r="DB263"/>
  <c r="DH263" s="1"/>
  <c r="DI263" s="1"/>
  <c r="DB234"/>
  <c r="DH234" s="1"/>
  <c r="DI234" s="1"/>
  <c r="CV200"/>
  <c r="DB324"/>
  <c r="DH324" s="1"/>
  <c r="DI324" s="1"/>
  <c r="DB296"/>
  <c r="DH296" s="1"/>
  <c r="DI296" s="1"/>
  <c r="DB283"/>
  <c r="DH283" s="1"/>
  <c r="DI283" s="1"/>
  <c r="DB221"/>
  <c r="DH221" s="1"/>
  <c r="DI221" s="1"/>
  <c r="CV187"/>
  <c r="DB250"/>
  <c r="DH250" s="1"/>
  <c r="DI250" s="1"/>
  <c r="DB311"/>
  <c r="DH311" s="1"/>
  <c r="DI311" s="1"/>
  <c r="CN196"/>
  <c r="CN230"/>
  <c r="CT230" s="1"/>
  <c r="CU230" s="1"/>
  <c r="CN259"/>
  <c r="CT259" s="1"/>
  <c r="CU259" s="1"/>
  <c r="CN320"/>
  <c r="CT320" s="1"/>
  <c r="CU320" s="1"/>
  <c r="CN292"/>
  <c r="CT292" s="1"/>
  <c r="CU292" s="1"/>
  <c r="CN271"/>
  <c r="CT271" s="1"/>
  <c r="CU271" s="1"/>
  <c r="CN332"/>
  <c r="CT332" s="1"/>
  <c r="CU332" s="1"/>
  <c r="CN208"/>
  <c r="CN304"/>
  <c r="CT304" s="1"/>
  <c r="CU304" s="1"/>
  <c r="CN242"/>
  <c r="CT242" s="1"/>
  <c r="CU242" s="1"/>
  <c r="CN325"/>
  <c r="CT325" s="1"/>
  <c r="CU325" s="1"/>
  <c r="CN264"/>
  <c r="CT264" s="1"/>
  <c r="CU264" s="1"/>
  <c r="CN235"/>
  <c r="CT235" s="1"/>
  <c r="CU235" s="1"/>
  <c r="CN297"/>
  <c r="CT297" s="1"/>
  <c r="CU297" s="1"/>
  <c r="CN201"/>
  <c r="CN294"/>
  <c r="CT294" s="1"/>
  <c r="CU294" s="1"/>
  <c r="CN198"/>
  <c r="CN261"/>
  <c r="CT261" s="1"/>
  <c r="CU261" s="1"/>
  <c r="CN322"/>
  <c r="CT322" s="1"/>
  <c r="CU322" s="1"/>
  <c r="CN232"/>
  <c r="CT232" s="1"/>
  <c r="CU232" s="1"/>
  <c r="CN229"/>
  <c r="CT229" s="1"/>
  <c r="CU229" s="1"/>
  <c r="CN291"/>
  <c r="CT291" s="1"/>
  <c r="CU291" s="1"/>
  <c r="CN195"/>
  <c r="CN258"/>
  <c r="CT258" s="1"/>
  <c r="CU258" s="1"/>
  <c r="CN319"/>
  <c r="CT319" s="1"/>
  <c r="CU319" s="1"/>
  <c r="CN226" i="42"/>
  <c r="CT226" s="1"/>
  <c r="CU226" s="1"/>
  <c r="CN316"/>
  <c r="CT316" s="1"/>
  <c r="CU316" s="1"/>
  <c r="CN288"/>
  <c r="CT288" s="1"/>
  <c r="CU288" s="1"/>
  <c r="CN192"/>
  <c r="CN255"/>
  <c r="CT255" s="1"/>
  <c r="CU255" s="1"/>
  <c r="DB273"/>
  <c r="DH273" s="1"/>
  <c r="DI273" s="1"/>
  <c r="CV210"/>
  <c r="DB244"/>
  <c r="DH244" s="1"/>
  <c r="DI244" s="1"/>
  <c r="DB334"/>
  <c r="DH334" s="1"/>
  <c r="DI334" s="1"/>
  <c r="DB306"/>
  <c r="DH306" s="1"/>
  <c r="DI306" s="1"/>
  <c r="DB303" i="45"/>
  <c r="DH303" s="1"/>
  <c r="DI303" s="1"/>
  <c r="DB331"/>
  <c r="DH331" s="1"/>
  <c r="DI331" s="1"/>
  <c r="DB241"/>
  <c r="DH241" s="1"/>
  <c r="DI241" s="1"/>
  <c r="DB270"/>
  <c r="DH270" s="1"/>
  <c r="DI270" s="1"/>
  <c r="CV207"/>
  <c r="CN317"/>
  <c r="CT317" s="1"/>
  <c r="CU317" s="1"/>
  <c r="CN256"/>
  <c r="CT256" s="1"/>
  <c r="CU256" s="1"/>
  <c r="CN193"/>
  <c r="CN289"/>
  <c r="CT289" s="1"/>
  <c r="CU289" s="1"/>
  <c r="CN227"/>
  <c r="CT227" s="1"/>
  <c r="CU227" s="1"/>
  <c r="CN299" i="42"/>
  <c r="CT299" s="1"/>
  <c r="CU299" s="1"/>
  <c r="CN237"/>
  <c r="CT237" s="1"/>
  <c r="CU237" s="1"/>
  <c r="CN327"/>
  <c r="CT327" s="1"/>
  <c r="CU327" s="1"/>
  <c r="CN203"/>
  <c r="CN266"/>
  <c r="CT266" s="1"/>
  <c r="CU266" s="1"/>
  <c r="CN286"/>
  <c r="CT286" s="1"/>
  <c r="CU286" s="1"/>
  <c r="CN253"/>
  <c r="CT253" s="1"/>
  <c r="CU253" s="1"/>
  <c r="CN224"/>
  <c r="CT224" s="1"/>
  <c r="CU224" s="1"/>
  <c r="CN190"/>
  <c r="CN314"/>
  <c r="CT314" s="1"/>
  <c r="CU314" s="1"/>
  <c r="CN187"/>
  <c r="CN250"/>
  <c r="CT250" s="1"/>
  <c r="CU250" s="1"/>
  <c r="CN311"/>
  <c r="CT311" s="1"/>
  <c r="CU311" s="1"/>
  <c r="CN283"/>
  <c r="CT283" s="1"/>
  <c r="CU283" s="1"/>
  <c r="CN221"/>
  <c r="CT221" s="1"/>
  <c r="CU221" s="1"/>
  <c r="CN242"/>
  <c r="CT242" s="1"/>
  <c r="CU242" s="1"/>
  <c r="CN208"/>
  <c r="CN271"/>
  <c r="CT271" s="1"/>
  <c r="CU271" s="1"/>
  <c r="CN304"/>
  <c r="CT304" s="1"/>
  <c r="CU304" s="1"/>
  <c r="CN332"/>
  <c r="CT332" s="1"/>
  <c r="CU332" s="1"/>
  <c r="CN246"/>
  <c r="CT246" s="1"/>
  <c r="CU246" s="1"/>
  <c r="CN275"/>
  <c r="CT275" s="1"/>
  <c r="CU275" s="1"/>
  <c r="CN336"/>
  <c r="CT336" s="1"/>
  <c r="CU336" s="1"/>
  <c r="CN308"/>
  <c r="CT308" s="1"/>
  <c r="CU308" s="1"/>
  <c r="CN212"/>
  <c r="DB258"/>
  <c r="DH258" s="1"/>
  <c r="DI258" s="1"/>
  <c r="DB291"/>
  <c r="DH291" s="1"/>
  <c r="DI291" s="1"/>
  <c r="CV195"/>
  <c r="DB229"/>
  <c r="DH229" s="1"/>
  <c r="DI229" s="1"/>
  <c r="DB319"/>
  <c r="DH319" s="1"/>
  <c r="DI319" s="1"/>
  <c r="DB221"/>
  <c r="DH221" s="1"/>
  <c r="DI221" s="1"/>
  <c r="DB283"/>
  <c r="DH283" s="1"/>
  <c r="DI283" s="1"/>
  <c r="CV187"/>
  <c r="DB250"/>
  <c r="DH250" s="1"/>
  <c r="DI250" s="1"/>
  <c r="DB311"/>
  <c r="DH311" s="1"/>
  <c r="DI311" s="1"/>
  <c r="DB337"/>
  <c r="DH337" s="1"/>
  <c r="DI337" s="1"/>
  <c r="DB309"/>
  <c r="DH309" s="1"/>
  <c r="DI309" s="1"/>
  <c r="DB276"/>
  <c r="DH276" s="1"/>
  <c r="DI276" s="1"/>
  <c r="CV213"/>
  <c r="DB247"/>
  <c r="DH247" s="1"/>
  <c r="DI247" s="1"/>
  <c r="DB271"/>
  <c r="DH271" s="1"/>
  <c r="DI271" s="1"/>
  <c r="DB332"/>
  <c r="DH332" s="1"/>
  <c r="DI332" s="1"/>
  <c r="DB304"/>
  <c r="DH304" s="1"/>
  <c r="DI304" s="1"/>
  <c r="DB242"/>
  <c r="DH242" s="1"/>
  <c r="DI242" s="1"/>
  <c r="CV208"/>
  <c r="DB237"/>
  <c r="DH237" s="1"/>
  <c r="DI237" s="1"/>
  <c r="DB299"/>
  <c r="DH299" s="1"/>
  <c r="DI299" s="1"/>
  <c r="CV203"/>
  <c r="DB266"/>
  <c r="DH266" s="1"/>
  <c r="DI266" s="1"/>
  <c r="DB327"/>
  <c r="DH327" s="1"/>
  <c r="DI327" s="1"/>
  <c r="DB228" i="45"/>
  <c r="DH228" s="1"/>
  <c r="DI228" s="1"/>
  <c r="DB257"/>
  <c r="DH257" s="1"/>
  <c r="DI257" s="1"/>
  <c r="CV194"/>
  <c r="DB318"/>
  <c r="DH318" s="1"/>
  <c r="DI318" s="1"/>
  <c r="DB290"/>
  <c r="DH290" s="1"/>
  <c r="DI290" s="1"/>
  <c r="DB317"/>
  <c r="DH317" s="1"/>
  <c r="DI317" s="1"/>
  <c r="DB256"/>
  <c r="DH256" s="1"/>
  <c r="DI256" s="1"/>
  <c r="DB227"/>
  <c r="DH227" s="1"/>
  <c r="DI227" s="1"/>
  <c r="CV193"/>
  <c r="DB289"/>
  <c r="DH289" s="1"/>
  <c r="DI289" s="1"/>
  <c r="DB264"/>
  <c r="DH264" s="1"/>
  <c r="DI264" s="1"/>
  <c r="DB235"/>
  <c r="DH235" s="1"/>
  <c r="DI235" s="1"/>
  <c r="DB325"/>
  <c r="DH325" s="1"/>
  <c r="DI325" s="1"/>
  <c r="DB297"/>
  <c r="DH297" s="1"/>
  <c r="DI297" s="1"/>
  <c r="CV201"/>
  <c r="DB277"/>
  <c r="DH277" s="1"/>
  <c r="DI277" s="1"/>
  <c r="DB248"/>
  <c r="DH248" s="1"/>
  <c r="DI248" s="1"/>
  <c r="DB338"/>
  <c r="DH338" s="1"/>
  <c r="DI338" s="1"/>
  <c r="DB310"/>
  <c r="DH310" s="1"/>
  <c r="DI310" s="1"/>
  <c r="CV214"/>
  <c r="CN222"/>
  <c r="CT222" s="1"/>
  <c r="CU222" s="1"/>
  <c r="CN284"/>
  <c r="CT284" s="1"/>
  <c r="CU284" s="1"/>
  <c r="CN312"/>
  <c r="CT312" s="1"/>
  <c r="CU312" s="1"/>
  <c r="CN251"/>
  <c r="CT251" s="1"/>
  <c r="CU251" s="1"/>
  <c r="CN188"/>
  <c r="CN290"/>
  <c r="CT290" s="1"/>
  <c r="CU290" s="1"/>
  <c r="CN228"/>
  <c r="CT228" s="1"/>
  <c r="CU228" s="1"/>
  <c r="CN257"/>
  <c r="CT257" s="1"/>
  <c r="CU257" s="1"/>
  <c r="CN194"/>
  <c r="CN318"/>
  <c r="CT318" s="1"/>
  <c r="CU318" s="1"/>
  <c r="CN307"/>
  <c r="CT307" s="1"/>
  <c r="CU307" s="1"/>
  <c r="CN335"/>
  <c r="CT335" s="1"/>
  <c r="CU335" s="1"/>
  <c r="CN211"/>
  <c r="CN274"/>
  <c r="CT274" s="1"/>
  <c r="CU274" s="1"/>
  <c r="CN245"/>
  <c r="CT245" s="1"/>
  <c r="CU245" s="1"/>
  <c r="CN328"/>
  <c r="CT328" s="1"/>
  <c r="CU328" s="1"/>
  <c r="CN267"/>
  <c r="CT267" s="1"/>
  <c r="CU267" s="1"/>
  <c r="CN204"/>
  <c r="CN300"/>
  <c r="CT300" s="1"/>
  <c r="CU300" s="1"/>
  <c r="CN238"/>
  <c r="CT238" s="1"/>
  <c r="CU238" s="1"/>
  <c r="CN247"/>
  <c r="CT247" s="1"/>
  <c r="CU247" s="1"/>
  <c r="CN337"/>
  <c r="CT337" s="1"/>
  <c r="CU337" s="1"/>
  <c r="CN276"/>
  <c r="CT276" s="1"/>
  <c r="CU276" s="1"/>
  <c r="CN213"/>
  <c r="CN309"/>
  <c r="CT309" s="1"/>
  <c r="CU309" s="1"/>
  <c r="CN228" i="42"/>
  <c r="CT228" s="1"/>
  <c r="CU228" s="1"/>
  <c r="CN257"/>
  <c r="CT257" s="1"/>
  <c r="CU257" s="1"/>
  <c r="CN194"/>
  <c r="CN290"/>
  <c r="CT290" s="1"/>
  <c r="CU290" s="1"/>
  <c r="CN318"/>
  <c r="CT318" s="1"/>
  <c r="CU318" s="1"/>
  <c r="DB240"/>
  <c r="DH240" s="1"/>
  <c r="DI240" s="1"/>
  <c r="DB330"/>
  <c r="DH330" s="1"/>
  <c r="DI330" s="1"/>
  <c r="DB269"/>
  <c r="DH269" s="1"/>
  <c r="DI269" s="1"/>
  <c r="DB302"/>
  <c r="DH302" s="1"/>
  <c r="DI302" s="1"/>
  <c r="CV206"/>
  <c r="DB262" i="45"/>
  <c r="DH262" s="1"/>
  <c r="DI262" s="1"/>
  <c r="DB295"/>
  <c r="DH295" s="1"/>
  <c r="DI295" s="1"/>
  <c r="DB323"/>
  <c r="DH323" s="1"/>
  <c r="DI323" s="1"/>
  <c r="DB233"/>
  <c r="DH233" s="1"/>
  <c r="DI233" s="1"/>
  <c r="CV199"/>
  <c r="CN302"/>
  <c r="CT302" s="1"/>
  <c r="CU302" s="1"/>
  <c r="CN269"/>
  <c r="CT269" s="1"/>
  <c r="CU269" s="1"/>
  <c r="CN240"/>
  <c r="CT240" s="1"/>
  <c r="CU240" s="1"/>
  <c r="CN330"/>
  <c r="CT330" s="1"/>
  <c r="CU330" s="1"/>
  <c r="CN206"/>
  <c r="CN312" i="42"/>
  <c r="CT312" s="1"/>
  <c r="CU312" s="1"/>
  <c r="CN188"/>
  <c r="CN251"/>
  <c r="CT251" s="1"/>
  <c r="CU251" s="1"/>
  <c r="CN284"/>
  <c r="CT284" s="1"/>
  <c r="CU284" s="1"/>
  <c r="CN222"/>
  <c r="CT222" s="1"/>
  <c r="CU222" s="1"/>
  <c r="CN277"/>
  <c r="CT277" s="1"/>
  <c r="CU277" s="1"/>
  <c r="CN248"/>
  <c r="CT248" s="1"/>
  <c r="CU248" s="1"/>
  <c r="CN214"/>
  <c r="CN310"/>
  <c r="CT310" s="1"/>
  <c r="CU310" s="1"/>
  <c r="CN338"/>
  <c r="CT338" s="1"/>
  <c r="CU338" s="1"/>
  <c r="CN317"/>
  <c r="CT317" s="1"/>
  <c r="CU317" s="1"/>
  <c r="CN289"/>
  <c r="CT289" s="1"/>
  <c r="CU289" s="1"/>
  <c r="CN193"/>
  <c r="CN256"/>
  <c r="CT256" s="1"/>
  <c r="CU256" s="1"/>
  <c r="CN227"/>
  <c r="CT227" s="1"/>
  <c r="CU227" s="1"/>
  <c r="DB230"/>
  <c r="DH230" s="1"/>
  <c r="DI230" s="1"/>
  <c r="CV196"/>
  <c r="DB320"/>
  <c r="DH320" s="1"/>
  <c r="DI320" s="1"/>
  <c r="DB259"/>
  <c r="DH259" s="1"/>
  <c r="DI259" s="1"/>
  <c r="DB292"/>
  <c r="DH292" s="1"/>
  <c r="DI292" s="1"/>
  <c r="DB261"/>
  <c r="DH261" s="1"/>
  <c r="DI261" s="1"/>
  <c r="DB322"/>
  <c r="DH322" s="1"/>
  <c r="DI322" s="1"/>
  <c r="DB294"/>
  <c r="DH294" s="1"/>
  <c r="DI294" s="1"/>
  <c r="CV198"/>
  <c r="DB232"/>
  <c r="DH232" s="1"/>
  <c r="DI232" s="1"/>
  <c r="DB239"/>
  <c r="DH239" s="1"/>
  <c r="DI239" s="1"/>
  <c r="CV205"/>
  <c r="DB329"/>
  <c r="DH329" s="1"/>
  <c r="DI329" s="1"/>
  <c r="DB268"/>
  <c r="DH268" s="1"/>
  <c r="DI268" s="1"/>
  <c r="DB301"/>
  <c r="DH301" s="1"/>
  <c r="DI301" s="1"/>
  <c r="DB314"/>
  <c r="DH314" s="1"/>
  <c r="DI314" s="1"/>
  <c r="DB224"/>
  <c r="DH224" s="1"/>
  <c r="DI224" s="1"/>
  <c r="DB253"/>
  <c r="DH253" s="1"/>
  <c r="DI253" s="1"/>
  <c r="DB286"/>
  <c r="DH286" s="1"/>
  <c r="DI286" s="1"/>
  <c r="CV190"/>
  <c r="DB310"/>
  <c r="DH310" s="1"/>
  <c r="DI310" s="1"/>
  <c r="DB248"/>
  <c r="DH248" s="1"/>
  <c r="DI248" s="1"/>
  <c r="DB338"/>
  <c r="DH338" s="1"/>
  <c r="DI338" s="1"/>
  <c r="DB277"/>
  <c r="DH277" s="1"/>
  <c r="DI277" s="1"/>
  <c r="CV214"/>
  <c r="DB293" i="45"/>
  <c r="DH293" s="1"/>
  <c r="DI293" s="1"/>
  <c r="DB321"/>
  <c r="DH321" s="1"/>
  <c r="DI321" s="1"/>
  <c r="DB231"/>
  <c r="DH231" s="1"/>
  <c r="DI231" s="1"/>
  <c r="CV197"/>
  <c r="DB260"/>
  <c r="DH260" s="1"/>
  <c r="DI260" s="1"/>
  <c r="DB291"/>
  <c r="DH291" s="1"/>
  <c r="DI291" s="1"/>
  <c r="DB319"/>
  <c r="DH319" s="1"/>
  <c r="DI319" s="1"/>
  <c r="CV195"/>
  <c r="DB258"/>
  <c r="DH258" s="1"/>
  <c r="DI258" s="1"/>
  <c r="DB229"/>
  <c r="DH229" s="1"/>
  <c r="DI229" s="1"/>
  <c r="DB271"/>
  <c r="DH271" s="1"/>
  <c r="DI271" s="1"/>
  <c r="DB304"/>
  <c r="DH304" s="1"/>
  <c r="DI304" s="1"/>
  <c r="CV208"/>
  <c r="DB332"/>
  <c r="DH332" s="1"/>
  <c r="DI332" s="1"/>
  <c r="DB242"/>
  <c r="DH242" s="1"/>
  <c r="DI242" s="1"/>
  <c r="DB302"/>
  <c r="DH302" s="1"/>
  <c r="DI302" s="1"/>
  <c r="DB330"/>
  <c r="DH330" s="1"/>
  <c r="DI330" s="1"/>
  <c r="CV206"/>
  <c r="DB240"/>
  <c r="DH240" s="1"/>
  <c r="DI240" s="1"/>
  <c r="DB269"/>
  <c r="DH269" s="1"/>
  <c r="DI269" s="1"/>
  <c r="CN314"/>
  <c r="CT314" s="1"/>
  <c r="CU314" s="1"/>
  <c r="CN253"/>
  <c r="CT253" s="1"/>
  <c r="CU253" s="1"/>
  <c r="CN286"/>
  <c r="CT286" s="1"/>
  <c r="CU286" s="1"/>
  <c r="CN190"/>
  <c r="CN224"/>
  <c r="CT224" s="1"/>
  <c r="CU224" s="1"/>
  <c r="CN197"/>
  <c r="CN231"/>
  <c r="CT231" s="1"/>
  <c r="CU231" s="1"/>
  <c r="CN293"/>
  <c r="CT293" s="1"/>
  <c r="CU293" s="1"/>
  <c r="CN321"/>
  <c r="CT321" s="1"/>
  <c r="CU321" s="1"/>
  <c r="CN260"/>
  <c r="CT260" s="1"/>
  <c r="CU260" s="1"/>
  <c r="CN326"/>
  <c r="CT326" s="1"/>
  <c r="CU326" s="1"/>
  <c r="CN298"/>
  <c r="CT298" s="1"/>
  <c r="CU298" s="1"/>
  <c r="CN202"/>
  <c r="CN236"/>
  <c r="CT236" s="1"/>
  <c r="CU236" s="1"/>
  <c r="CN265"/>
  <c r="CT265" s="1"/>
  <c r="CU265" s="1"/>
  <c r="CN272"/>
  <c r="CT272" s="1"/>
  <c r="CU272" s="1"/>
  <c r="CN209"/>
  <c r="CN333"/>
  <c r="CT333" s="1"/>
  <c r="CU333" s="1"/>
  <c r="CN305"/>
  <c r="CT305" s="1"/>
  <c r="CU305" s="1"/>
  <c r="CN243"/>
  <c r="CT243" s="1"/>
  <c r="CU243" s="1"/>
  <c r="CN285"/>
  <c r="CT285" s="1"/>
  <c r="CU285" s="1"/>
  <c r="CN252"/>
  <c r="CT252" s="1"/>
  <c r="CU252" s="1"/>
  <c r="CN313"/>
  <c r="CT313" s="1"/>
  <c r="CU313" s="1"/>
  <c r="CN189"/>
  <c r="CN223"/>
  <c r="CT223" s="1"/>
  <c r="CU223" s="1"/>
  <c r="CN243" i="42"/>
  <c r="CT243" s="1"/>
  <c r="CU243" s="1"/>
  <c r="CN272"/>
  <c r="CT272" s="1"/>
  <c r="CU272" s="1"/>
  <c r="CN333"/>
  <c r="CT333" s="1"/>
  <c r="CU333" s="1"/>
  <c r="CN305"/>
  <c r="CT305" s="1"/>
  <c r="CU305" s="1"/>
  <c r="CN209"/>
  <c r="DB299" i="45"/>
  <c r="DH299" s="1"/>
  <c r="DI299" s="1"/>
  <c r="DB237"/>
  <c r="DH237" s="1"/>
  <c r="DI237" s="1"/>
  <c r="CV203"/>
  <c r="DB266"/>
  <c r="DH266" s="1"/>
  <c r="DI266" s="1"/>
  <c r="DB327"/>
  <c r="DH327" s="1"/>
  <c r="DI327" s="1"/>
  <c r="CN250"/>
  <c r="CT250" s="1"/>
  <c r="CU250" s="1"/>
  <c r="CN221"/>
  <c r="CT221" s="1"/>
  <c r="CU221" s="1"/>
  <c r="CN187"/>
  <c r="CN311"/>
  <c r="CT311" s="1"/>
  <c r="CU311" s="1"/>
  <c r="CN283"/>
  <c r="CT283" s="1"/>
  <c r="CU283" s="1"/>
  <c r="CN313" i="42"/>
  <c r="CT313" s="1"/>
  <c r="CU313" s="1"/>
  <c r="CN252"/>
  <c r="CT252" s="1"/>
  <c r="CU252" s="1"/>
  <c r="CN189"/>
  <c r="CN223"/>
  <c r="CT223" s="1"/>
  <c r="CU223" s="1"/>
  <c r="CN285"/>
  <c r="CT285" s="1"/>
  <c r="CU285" s="1"/>
  <c r="CN244"/>
  <c r="CT244" s="1"/>
  <c r="CU244" s="1"/>
  <c r="CN273"/>
  <c r="CT273" s="1"/>
  <c r="CU273" s="1"/>
  <c r="CN334"/>
  <c r="CT334" s="1"/>
  <c r="CU334" s="1"/>
  <c r="CN210"/>
  <c r="CN306"/>
  <c r="CT306" s="1"/>
  <c r="CU306" s="1"/>
  <c r="CN291"/>
  <c r="CT291" s="1"/>
  <c r="CU291" s="1"/>
  <c r="CN229"/>
  <c r="CT229" s="1"/>
  <c r="CU229" s="1"/>
  <c r="CN195"/>
  <c r="CN258"/>
  <c r="CT258" s="1"/>
  <c r="CU258" s="1"/>
  <c r="CN319"/>
  <c r="CT319" s="1"/>
  <c r="CU319" s="1"/>
  <c r="CN337"/>
  <c r="CT337" s="1"/>
  <c r="CU337" s="1"/>
  <c r="CN247"/>
  <c r="CT247" s="1"/>
  <c r="CU247" s="1"/>
  <c r="CN309"/>
  <c r="CT309" s="1"/>
  <c r="CU309" s="1"/>
  <c r="CN276"/>
  <c r="CT276" s="1"/>
  <c r="CU276" s="1"/>
  <c r="CN213"/>
  <c r="CN202"/>
  <c r="CN326"/>
  <c r="CT326" s="1"/>
  <c r="CU326" s="1"/>
  <c r="CN265"/>
  <c r="CT265" s="1"/>
  <c r="CU265" s="1"/>
  <c r="CN298"/>
  <c r="CT298" s="1"/>
  <c r="CU298" s="1"/>
  <c r="CN236"/>
  <c r="CT236" s="1"/>
  <c r="CU236" s="1"/>
  <c r="DB293"/>
  <c r="DH293" s="1"/>
  <c r="DI293" s="1"/>
  <c r="DB231"/>
  <c r="DH231" s="1"/>
  <c r="DI231" s="1"/>
  <c r="CV197"/>
  <c r="DB321"/>
  <c r="DH321" s="1"/>
  <c r="DI321" s="1"/>
  <c r="DB260"/>
  <c r="DH260" s="1"/>
  <c r="DI260" s="1"/>
  <c r="DB265"/>
  <c r="DH265" s="1"/>
  <c r="DI265" s="1"/>
  <c r="DB326"/>
  <c r="DH326" s="1"/>
  <c r="DI326" s="1"/>
  <c r="CV202"/>
  <c r="DB236"/>
  <c r="DH236" s="1"/>
  <c r="DI236" s="1"/>
  <c r="DB298"/>
  <c r="DH298" s="1"/>
  <c r="DI298" s="1"/>
  <c r="DB267"/>
  <c r="DH267" s="1"/>
  <c r="DI267" s="1"/>
  <c r="DB238"/>
  <c r="DH238" s="1"/>
  <c r="DI238" s="1"/>
  <c r="DB328"/>
  <c r="DH328" s="1"/>
  <c r="DI328" s="1"/>
  <c r="DB300"/>
  <c r="DH300" s="1"/>
  <c r="DI300" s="1"/>
  <c r="CV204"/>
  <c r="CV200"/>
  <c r="DB296"/>
  <c r="DH296" s="1"/>
  <c r="DI296" s="1"/>
  <c r="DB263"/>
  <c r="DH263" s="1"/>
  <c r="DI263" s="1"/>
  <c r="DB324"/>
  <c r="DH324" s="1"/>
  <c r="DI324" s="1"/>
  <c r="DB234"/>
  <c r="DH234" s="1"/>
  <c r="DI234" s="1"/>
  <c r="DB287"/>
  <c r="DH287" s="1"/>
  <c r="DI287" s="1"/>
  <c r="CV191"/>
  <c r="DB225"/>
  <c r="DH225" s="1"/>
  <c r="DI225" s="1"/>
  <c r="DB315"/>
  <c r="DH315" s="1"/>
  <c r="DI315" s="1"/>
  <c r="DB254"/>
  <c r="DH254" s="1"/>
  <c r="DI254" s="1"/>
  <c r="DB335" i="45"/>
  <c r="DH335" s="1"/>
  <c r="DI335" s="1"/>
  <c r="DB245"/>
  <c r="DH245" s="1"/>
  <c r="DI245" s="1"/>
  <c r="CV211"/>
  <c r="DB274"/>
  <c r="DH274" s="1"/>
  <c r="DI274" s="1"/>
  <c r="DB307"/>
  <c r="DH307" s="1"/>
  <c r="DI307" s="1"/>
  <c r="DB294"/>
  <c r="DH294" s="1"/>
  <c r="DI294" s="1"/>
  <c r="DB261"/>
  <c r="DH261" s="1"/>
  <c r="DI261" s="1"/>
  <c r="DB322"/>
  <c r="DH322" s="1"/>
  <c r="DI322" s="1"/>
  <c r="DB232"/>
  <c r="DH232" s="1"/>
  <c r="DI232" s="1"/>
  <c r="CV198"/>
  <c r="DB306"/>
  <c r="DH306" s="1"/>
  <c r="DI306" s="1"/>
  <c r="DB334"/>
  <c r="DH334" s="1"/>
  <c r="DI334" s="1"/>
  <c r="CV210"/>
  <c r="DB273"/>
  <c r="DH273" s="1"/>
  <c r="DI273" s="1"/>
  <c r="DB244"/>
  <c r="DH244" s="1"/>
  <c r="DI244" s="1"/>
  <c r="DB315"/>
  <c r="DH315" s="1"/>
  <c r="DI315" s="1"/>
  <c r="DB254"/>
  <c r="DH254" s="1"/>
  <c r="DI254" s="1"/>
  <c r="CV191"/>
  <c r="DB225"/>
  <c r="DH225" s="1"/>
  <c r="DI225" s="1"/>
  <c r="DB287"/>
  <c r="DH287" s="1"/>
  <c r="DI287" s="1"/>
  <c r="DB298"/>
  <c r="DH298" s="1"/>
  <c r="DI298" s="1"/>
  <c r="DB265"/>
  <c r="DH265" s="1"/>
  <c r="DI265" s="1"/>
  <c r="CV202"/>
  <c r="DB236"/>
  <c r="DH236" s="1"/>
  <c r="DI236" s="1"/>
  <c r="DB326"/>
  <c r="DH326" s="1"/>
  <c r="DI326" s="1"/>
  <c r="CN268"/>
  <c r="CT268" s="1"/>
  <c r="CU268" s="1"/>
  <c r="CN329"/>
  <c r="CT329" s="1"/>
  <c r="CU329" s="1"/>
  <c r="CN205"/>
  <c r="CN239"/>
  <c r="CT239" s="1"/>
  <c r="CU239" s="1"/>
  <c r="CN301"/>
  <c r="CT301" s="1"/>
  <c r="CU301" s="1"/>
  <c r="CN244"/>
  <c r="CT244" s="1"/>
  <c r="CU244" s="1"/>
  <c r="CN273"/>
  <c r="CT273" s="1"/>
  <c r="CU273" s="1"/>
  <c r="CN210"/>
  <c r="CN306"/>
  <c r="CT306" s="1"/>
  <c r="CU306" s="1"/>
  <c r="CN334"/>
  <c r="CT334" s="1"/>
  <c r="CU334" s="1"/>
  <c r="CN295"/>
  <c r="CT295" s="1"/>
  <c r="CU295" s="1"/>
  <c r="CN262"/>
  <c r="CT262" s="1"/>
  <c r="CU262" s="1"/>
  <c r="CN199"/>
  <c r="CN233"/>
  <c r="CT233" s="1"/>
  <c r="CU233" s="1"/>
  <c r="CN323"/>
  <c r="CT323" s="1"/>
  <c r="CU323" s="1"/>
  <c r="CN316"/>
  <c r="CT316" s="1"/>
  <c r="CU316" s="1"/>
  <c r="CN255"/>
  <c r="CT255" s="1"/>
  <c r="CU255" s="1"/>
  <c r="CN226"/>
  <c r="CT226" s="1"/>
  <c r="CU226" s="1"/>
  <c r="CN288"/>
  <c r="CT288" s="1"/>
  <c r="CU288" s="1"/>
  <c r="CN192"/>
  <c r="CN201" i="42"/>
  <c r="CN264"/>
  <c r="CT264" s="1"/>
  <c r="CU264" s="1"/>
  <c r="CN235"/>
  <c r="CT235" s="1"/>
  <c r="CU235" s="1"/>
  <c r="CN325"/>
  <c r="CT325" s="1"/>
  <c r="CU325" s="1"/>
  <c r="CN297"/>
  <c r="CT297" s="1"/>
  <c r="CU297" s="1"/>
  <c r="DB241"/>
  <c r="DH241" s="1"/>
  <c r="DI241" s="1"/>
  <c r="DB331"/>
  <c r="DH331" s="1"/>
  <c r="DI331" s="1"/>
  <c r="DB270"/>
  <c r="DH270" s="1"/>
  <c r="DI270" s="1"/>
  <c r="CV207"/>
  <c r="DB303"/>
  <c r="DH303" s="1"/>
  <c r="DI303" s="1"/>
  <c r="DB316" i="45"/>
  <c r="DH316" s="1"/>
  <c r="DI316" s="1"/>
  <c r="CV192"/>
  <c r="DB226"/>
  <c r="DH226" s="1"/>
  <c r="DI226" s="1"/>
  <c r="DB255"/>
  <c r="DH255" s="1"/>
  <c r="DI255" s="1"/>
  <c r="DB288"/>
  <c r="DH288" s="1"/>
  <c r="DI288" s="1"/>
  <c r="CN234"/>
  <c r="CT234" s="1"/>
  <c r="CU234" s="1"/>
  <c r="CN324"/>
  <c r="CT324" s="1"/>
  <c r="CU324" s="1"/>
  <c r="CN200"/>
  <c r="CN263"/>
  <c r="CT263" s="1"/>
  <c r="CU263" s="1"/>
  <c r="CN296"/>
  <c r="CT296" s="1"/>
  <c r="CU296" s="1"/>
  <c r="CN234" i="42"/>
  <c r="CT234" s="1"/>
  <c r="CU234" s="1"/>
  <c r="CN296"/>
  <c r="CT296" s="1"/>
  <c r="CU296" s="1"/>
  <c r="CN263"/>
  <c r="CT263" s="1"/>
  <c r="CU263" s="1"/>
  <c r="CN324"/>
  <c r="CT324" s="1"/>
  <c r="CU324" s="1"/>
  <c r="CN200"/>
  <c r="CN232"/>
  <c r="CT232" s="1"/>
  <c r="CU232" s="1"/>
  <c r="CN261"/>
  <c r="CT261" s="1"/>
  <c r="CU261" s="1"/>
  <c r="CN294"/>
  <c r="CT294" s="1"/>
  <c r="CU294" s="1"/>
  <c r="CN322"/>
  <c r="CT322" s="1"/>
  <c r="CU322" s="1"/>
  <c r="CN198"/>
  <c r="CN245"/>
  <c r="CT245" s="1"/>
  <c r="CU245" s="1"/>
  <c r="CN335"/>
  <c r="CT335" s="1"/>
  <c r="CU335" s="1"/>
  <c r="CN274"/>
  <c r="CT274" s="1"/>
  <c r="CU274" s="1"/>
  <c r="CN307"/>
  <c r="CT307" s="1"/>
  <c r="CU307" s="1"/>
  <c r="CN211"/>
  <c r="CN241"/>
  <c r="CT241" s="1"/>
  <c r="CU241" s="1"/>
  <c r="CN207"/>
  <c r="CN270"/>
  <c r="CT270" s="1"/>
  <c r="CU270" s="1"/>
  <c r="CN331"/>
  <c r="CT331" s="1"/>
  <c r="CU331" s="1"/>
  <c r="CN303"/>
  <c r="CT303" s="1"/>
  <c r="CU303" s="1"/>
  <c r="CN262"/>
  <c r="CT262" s="1"/>
  <c r="CU262" s="1"/>
  <c r="CN199"/>
  <c r="CN233"/>
  <c r="CT233" s="1"/>
  <c r="CU233" s="1"/>
  <c r="CN323"/>
  <c r="CT323" s="1"/>
  <c r="CU323" s="1"/>
  <c r="CN295"/>
  <c r="CT295" s="1"/>
  <c r="CU295" s="1"/>
  <c r="DB333"/>
  <c r="DH333" s="1"/>
  <c r="DI333" s="1"/>
  <c r="DB243"/>
  <c r="DH243" s="1"/>
  <c r="DI243" s="1"/>
  <c r="CV209"/>
  <c r="DB305"/>
  <c r="DH305" s="1"/>
  <c r="DI305" s="1"/>
  <c r="DB272"/>
  <c r="DH272" s="1"/>
  <c r="DI272" s="1"/>
  <c r="DB288"/>
  <c r="DH288" s="1"/>
  <c r="DI288" s="1"/>
  <c r="DB255"/>
  <c r="DH255" s="1"/>
  <c r="DI255" s="1"/>
  <c r="CV192"/>
  <c r="DB226"/>
  <c r="DH226" s="1"/>
  <c r="DI226" s="1"/>
  <c r="DB316"/>
  <c r="DH316" s="1"/>
  <c r="DI316" s="1"/>
  <c r="DB227"/>
  <c r="DH227" s="1"/>
  <c r="DI227" s="1"/>
  <c r="DB289"/>
  <c r="DH289" s="1"/>
  <c r="DI289" s="1"/>
  <c r="CV193"/>
  <c r="DB256"/>
  <c r="DH256" s="1"/>
  <c r="DI256" s="1"/>
  <c r="DB317"/>
  <c r="DH317" s="1"/>
  <c r="DI317" s="1"/>
  <c r="DB308"/>
  <c r="DH308" s="1"/>
  <c r="DI308" s="1"/>
  <c r="DB336"/>
  <c r="DH336" s="1"/>
  <c r="DI336" s="1"/>
  <c r="DB246"/>
  <c r="DH246" s="1"/>
  <c r="DI246" s="1"/>
  <c r="DB275"/>
  <c r="DH275" s="1"/>
  <c r="DI275" s="1"/>
  <c r="CV212"/>
  <c r="DB323"/>
  <c r="DH323" s="1"/>
  <c r="DI323" s="1"/>
  <c r="DB262"/>
  <c r="DH262" s="1"/>
  <c r="DI262" s="1"/>
  <c r="DB295"/>
  <c r="DH295" s="1"/>
  <c r="DI295" s="1"/>
  <c r="DB233"/>
  <c r="DH233" s="1"/>
  <c r="DI233" s="1"/>
  <c r="CV199"/>
  <c r="DB259" i="45"/>
  <c r="DH259" s="1"/>
  <c r="DI259" s="1"/>
  <c r="DB292"/>
  <c r="DH292" s="1"/>
  <c r="DI292" s="1"/>
  <c r="CV196"/>
  <c r="DB320"/>
  <c r="DH320" s="1"/>
  <c r="DI320" s="1"/>
  <c r="DB230"/>
  <c r="DH230" s="1"/>
  <c r="DI230" s="1"/>
  <c r="DB314"/>
  <c r="DH314" s="1"/>
  <c r="DI314" s="1"/>
  <c r="DB286"/>
  <c r="DH286" s="1"/>
  <c r="DI286" s="1"/>
  <c r="CV190"/>
  <c r="DB224"/>
  <c r="DH224" s="1"/>
  <c r="DI224" s="1"/>
  <c r="DB253"/>
  <c r="DH253" s="1"/>
  <c r="DI253" s="1"/>
  <c r="DB313"/>
  <c r="DH313" s="1"/>
  <c r="DI313" s="1"/>
  <c r="DB285"/>
  <c r="DH285" s="1"/>
  <c r="DI285" s="1"/>
  <c r="CV189"/>
  <c r="DB252"/>
  <c r="DH252" s="1"/>
  <c r="DI252" s="1"/>
  <c r="DB223"/>
  <c r="DH223" s="1"/>
  <c r="DI223" s="1"/>
  <c r="DB308"/>
  <c r="DH308" s="1"/>
  <c r="DI308" s="1"/>
  <c r="DB336"/>
  <c r="DH336" s="1"/>
  <c r="DI336" s="1"/>
  <c r="DB246"/>
  <c r="DH246" s="1"/>
  <c r="DI246" s="1"/>
  <c r="DB275"/>
  <c r="DH275" s="1"/>
  <c r="DI275" s="1"/>
  <c r="CV212"/>
  <c r="DB239"/>
  <c r="DH239" s="1"/>
  <c r="DI239" s="1"/>
  <c r="CV205"/>
  <c r="DB329"/>
  <c r="DH329" s="1"/>
  <c r="DI329" s="1"/>
  <c r="DB301"/>
  <c r="DH301" s="1"/>
  <c r="DI301" s="1"/>
  <c r="DB268"/>
  <c r="DH268" s="1"/>
  <c r="DI268" s="1"/>
  <c r="CN270"/>
  <c r="CT270" s="1"/>
  <c r="CU270" s="1"/>
  <c r="CN303"/>
  <c r="CT303" s="1"/>
  <c r="CU303" s="1"/>
  <c r="CN331"/>
  <c r="CT331" s="1"/>
  <c r="CU331" s="1"/>
  <c r="CN207"/>
  <c r="CN241"/>
  <c r="CT241" s="1"/>
  <c r="CU241" s="1"/>
  <c r="CN248"/>
  <c r="CT248" s="1"/>
  <c r="CU248" s="1"/>
  <c r="CN338"/>
  <c r="CT338" s="1"/>
  <c r="CU338" s="1"/>
  <c r="CN214"/>
  <c r="CN310"/>
  <c r="CT310" s="1"/>
  <c r="CU310" s="1"/>
  <c r="CN277"/>
  <c r="CT277" s="1"/>
  <c r="CU277" s="1"/>
  <c r="CN237"/>
  <c r="CT237" s="1"/>
  <c r="CU237" s="1"/>
  <c r="CN299"/>
  <c r="CT299" s="1"/>
  <c r="CU299" s="1"/>
  <c r="CN203"/>
  <c r="CN266"/>
  <c r="CT266" s="1"/>
  <c r="CU266" s="1"/>
  <c r="CN327"/>
  <c r="CT327" s="1"/>
  <c r="CU327" s="1"/>
  <c r="CN254"/>
  <c r="CT254" s="1"/>
  <c r="CU254" s="1"/>
  <c r="CN315"/>
  <c r="CT315" s="1"/>
  <c r="CU315" s="1"/>
  <c r="CN287"/>
  <c r="CT287" s="1"/>
  <c r="CU287" s="1"/>
  <c r="CN225"/>
  <c r="CT225" s="1"/>
  <c r="CU225" s="1"/>
  <c r="CN191"/>
  <c r="AD26" l="1"/>
  <c r="AD27" s="1"/>
  <c r="AB26"/>
  <c r="AB27" s="1"/>
  <c r="F161"/>
  <c r="K1233"/>
  <c r="AK1233" s="1"/>
  <c r="CO192"/>
  <c r="CP192" s="1"/>
  <c r="CO196"/>
  <c r="CP196" s="1"/>
  <c r="CX188"/>
  <c r="CW188"/>
  <c r="CO191"/>
  <c r="CP191" s="1"/>
  <c r="CO214"/>
  <c r="CP214" s="1"/>
  <c r="CW196"/>
  <c r="CX196" s="1"/>
  <c r="CP207" i="42"/>
  <c r="CO207"/>
  <c r="CO200"/>
  <c r="CP200" s="1"/>
  <c r="CO201"/>
  <c r="CP201" s="1"/>
  <c r="CO205" i="45"/>
  <c r="CP205" s="1"/>
  <c r="CW198"/>
  <c r="CX198" s="1"/>
  <c r="CV336" a="1"/>
  <c r="CV336" s="1"/>
  <c r="CV286" a="1"/>
  <c r="CV286" s="1"/>
  <c r="CV290" a="1"/>
  <c r="CV290" s="1"/>
  <c r="CV283" a="1"/>
  <c r="CV283" s="1"/>
  <c r="CV293" a="1"/>
  <c r="CV293" s="1"/>
  <c r="CV325" a="1"/>
  <c r="CV325" s="1"/>
  <c r="CV318" a="1"/>
  <c r="CV318" s="1"/>
  <c r="CV289" a="1"/>
  <c r="CV289" s="1"/>
  <c r="CV287" a="1"/>
  <c r="CV287" s="1"/>
  <c r="CV295" a="1"/>
  <c r="CV295" s="1"/>
  <c r="CV313" a="1"/>
  <c r="CV313" s="1"/>
  <c r="CV331" a="1"/>
  <c r="CV331" s="1"/>
  <c r="CV288" a="1"/>
  <c r="CV288" s="1"/>
  <c r="CV304" a="1"/>
  <c r="CV304" s="1"/>
  <c r="CV296" a="1"/>
  <c r="CV296" s="1"/>
  <c r="CV314" a="1"/>
  <c r="CV314" s="1"/>
  <c r="CV327" a="1"/>
  <c r="CV327" s="1"/>
  <c r="CV292" a="1"/>
  <c r="CV292" s="1"/>
  <c r="CV329" a="1"/>
  <c r="CV329" s="1"/>
  <c r="CV338" a="1"/>
  <c r="CV338" s="1"/>
  <c r="CV301" a="1"/>
  <c r="CV301" s="1"/>
  <c r="CV320" a="1"/>
  <c r="CV320" s="1"/>
  <c r="CV317" a="1"/>
  <c r="CV317" s="1"/>
  <c r="CV294" a="1"/>
  <c r="CV294" s="1"/>
  <c r="CV334" a="1"/>
  <c r="CV334" s="1"/>
  <c r="CV284" a="1"/>
  <c r="CV284" s="1"/>
  <c r="CV324" a="1"/>
  <c r="CV324" s="1"/>
  <c r="CV297" a="1"/>
  <c r="CV297" s="1"/>
  <c r="CV298" a="1"/>
  <c r="CV298" s="1"/>
  <c r="CV335" a="1"/>
  <c r="CV335" s="1"/>
  <c r="CV285" a="1"/>
  <c r="CV285" s="1"/>
  <c r="CV300" a="1"/>
  <c r="CV300" s="1"/>
  <c r="CV312" a="1"/>
  <c r="CV312" s="1"/>
  <c r="CV326" a="1"/>
  <c r="CV326" s="1"/>
  <c r="CV321" a="1"/>
  <c r="CV321" s="1"/>
  <c r="CV333" a="1"/>
  <c r="CV333" s="1"/>
  <c r="CV305" a="1"/>
  <c r="CV305" s="1"/>
  <c r="CV309" a="1"/>
  <c r="CV309" s="1"/>
  <c r="CV316" a="1"/>
  <c r="CV316" s="1"/>
  <c r="CV337" a="1"/>
  <c r="CV337" s="1"/>
  <c r="CV302" a="1"/>
  <c r="CV302" s="1"/>
  <c r="CV322" a="1"/>
  <c r="CV322" s="1"/>
  <c r="CV291" a="1"/>
  <c r="CV291" s="1"/>
  <c r="CV311" a="1"/>
  <c r="CV311" s="1"/>
  <c r="CV308" a="1"/>
  <c r="CV308" s="1"/>
  <c r="CV332" a="1"/>
  <c r="CV332" s="1"/>
  <c r="CV310" a="1"/>
  <c r="CV310" s="1"/>
  <c r="CV303" a="1"/>
  <c r="CV303" s="1"/>
  <c r="CV319" a="1"/>
  <c r="CV319" s="1"/>
  <c r="CV330" a="1"/>
  <c r="CV330" s="1"/>
  <c r="CV307" a="1"/>
  <c r="CV307" s="1"/>
  <c r="CV315" a="1"/>
  <c r="CV315" s="1"/>
  <c r="CV323" a="1"/>
  <c r="CV323" s="1"/>
  <c r="CV306" a="1"/>
  <c r="CV306" s="1"/>
  <c r="CV299" a="1"/>
  <c r="CV299" s="1"/>
  <c r="CV328" a="1"/>
  <c r="CV328" s="1"/>
  <c r="CO190"/>
  <c r="CP190" s="1"/>
  <c r="CW206"/>
  <c r="CX206" s="1"/>
  <c r="CW214" i="42"/>
  <c r="CX214" s="1"/>
  <c r="CO211" i="45"/>
  <c r="CP211" s="1"/>
  <c r="CW201"/>
  <c r="CX201" s="1"/>
  <c r="CW193"/>
  <c r="CX193" s="1"/>
  <c r="CW194"/>
  <c r="CX194" s="1"/>
  <c r="CO208" i="42"/>
  <c r="CP208" s="1"/>
  <c r="CO187"/>
  <c r="CP187" s="1"/>
  <c r="CW210"/>
  <c r="CX210" s="1"/>
  <c r="CO208" i="45"/>
  <c r="CP208" s="1"/>
  <c r="DJ301" a="1"/>
  <c r="DJ301" s="1"/>
  <c r="DJ337" a="1"/>
  <c r="DJ337" s="1"/>
  <c r="DJ298" a="1"/>
  <c r="DJ298" s="1"/>
  <c r="DJ336" a="1"/>
  <c r="DJ336" s="1"/>
  <c r="DJ338" a="1"/>
  <c r="DJ338" s="1"/>
  <c r="DJ315" a="1"/>
  <c r="DJ315" s="1"/>
  <c r="DJ327" a="1"/>
  <c r="DJ327" s="1"/>
  <c r="DJ312" a="1"/>
  <c r="DJ312" s="1"/>
  <c r="DJ332" a="1"/>
  <c r="DJ332" s="1"/>
  <c r="DJ328" a="1"/>
  <c r="DJ328" s="1"/>
  <c r="DJ303" a="1"/>
  <c r="DJ303" s="1"/>
  <c r="DJ291" a="1"/>
  <c r="DJ291" s="1"/>
  <c r="DJ322" a="1"/>
  <c r="DJ322" s="1"/>
  <c r="DJ289" a="1"/>
  <c r="DJ289" s="1"/>
  <c r="DJ319" a="1"/>
  <c r="DJ319" s="1"/>
  <c r="DJ283" a="1"/>
  <c r="DJ283" s="1"/>
  <c r="DJ306" a="1"/>
  <c r="DJ306" s="1"/>
  <c r="DJ329" a="1"/>
  <c r="DJ329" s="1"/>
  <c r="DJ293" a="1"/>
  <c r="DJ293" s="1"/>
  <c r="DJ296" a="1"/>
  <c r="DJ296" s="1"/>
  <c r="DJ287" a="1"/>
  <c r="DJ287" s="1"/>
  <c r="DJ313" a="1"/>
  <c r="DJ313" s="1"/>
  <c r="DJ295" a="1"/>
  <c r="DJ295" s="1"/>
  <c r="DJ310" a="1"/>
  <c r="DJ310" s="1"/>
  <c r="DJ288" a="1"/>
  <c r="DJ288" s="1"/>
  <c r="DJ302" a="1"/>
  <c r="DJ302" s="1"/>
  <c r="DJ317" a="1"/>
  <c r="DJ317" s="1"/>
  <c r="DJ330" a="1"/>
  <c r="DJ330" s="1"/>
  <c r="DJ299" a="1"/>
  <c r="DJ299" s="1"/>
  <c r="DJ285" a="1"/>
  <c r="DJ285" s="1"/>
  <c r="DJ308" a="1"/>
  <c r="DJ308" s="1"/>
  <c r="DJ325" a="1"/>
  <c r="DJ325" s="1"/>
  <c r="DJ300" a="1"/>
  <c r="DJ300" s="1"/>
  <c r="DJ326" a="1"/>
  <c r="DJ326" s="1"/>
  <c r="DJ321" a="1"/>
  <c r="DJ321" s="1"/>
  <c r="DJ320" a="1"/>
  <c r="DJ320" s="1"/>
  <c r="DJ335" a="1"/>
  <c r="DJ335" s="1"/>
  <c r="DJ314" a="1"/>
  <c r="DJ314" s="1"/>
  <c r="DJ318" a="1"/>
  <c r="DJ318" s="1"/>
  <c r="DJ307" a="1"/>
  <c r="DJ307" s="1"/>
  <c r="DJ284" a="1"/>
  <c r="DJ284" s="1"/>
  <c r="DJ304" a="1"/>
  <c r="DJ304" s="1"/>
  <c r="DJ305" a="1"/>
  <c r="DJ305" s="1"/>
  <c r="DJ324" a="1"/>
  <c r="DJ324" s="1"/>
  <c r="DJ334" a="1"/>
  <c r="DJ334" s="1"/>
  <c r="DJ311" a="1"/>
  <c r="DJ311" s="1"/>
  <c r="DJ286" a="1"/>
  <c r="DJ286" s="1"/>
  <c r="DJ331" a="1"/>
  <c r="DJ331" s="1"/>
  <c r="DJ316" a="1"/>
  <c r="DJ316" s="1"/>
  <c r="DJ294" a="1"/>
  <c r="DJ294" s="1"/>
  <c r="DJ309" a="1"/>
  <c r="DJ309" s="1"/>
  <c r="DJ323" a="1"/>
  <c r="DJ323" s="1"/>
  <c r="DJ292" a="1"/>
  <c r="DJ292" s="1"/>
  <c r="DJ290" a="1"/>
  <c r="DJ290" s="1"/>
  <c r="DJ333" a="1"/>
  <c r="DJ333" s="1"/>
  <c r="DJ297" a="1"/>
  <c r="DJ297" s="1"/>
  <c r="CW189" i="42"/>
  <c r="CX189" s="1"/>
  <c r="CO197"/>
  <c r="CP197" s="1"/>
  <c r="CW194"/>
  <c r="CX194" s="1"/>
  <c r="CW190" i="45"/>
  <c r="CX190" s="1"/>
  <c r="CW191" i="42"/>
  <c r="CX191" s="1"/>
  <c r="CO213" i="45"/>
  <c r="CP213" s="1"/>
  <c r="CW213"/>
  <c r="CX213" s="1"/>
  <c r="CW202"/>
  <c r="CX202" s="1"/>
  <c r="CO195" i="42"/>
  <c r="CP195" s="1"/>
  <c r="CO209" i="45"/>
  <c r="CP209" s="1"/>
  <c r="CW208"/>
  <c r="CX208" s="1"/>
  <c r="CW190" i="42"/>
  <c r="CX190" s="1"/>
  <c r="CW196"/>
  <c r="CX196" s="1"/>
  <c r="CW203"/>
  <c r="CX203" s="1"/>
  <c r="CO201" i="45"/>
  <c r="CP201" s="1"/>
  <c r="DJ259" a="1"/>
  <c r="DJ259" s="1"/>
  <c r="DK259" s="1"/>
  <c r="DJ273" a="1"/>
  <c r="DJ273" s="1"/>
  <c r="DK273" s="1"/>
  <c r="DJ233" a="1"/>
  <c r="DJ233" s="1"/>
  <c r="DK233" s="1"/>
  <c r="DJ222" a="1"/>
  <c r="DJ222" s="1"/>
  <c r="DK222" s="1"/>
  <c r="DJ243" a="1"/>
  <c r="DJ243" s="1"/>
  <c r="DK243" s="1"/>
  <c r="DJ226" a="1"/>
  <c r="DJ226" s="1"/>
  <c r="DK226" s="1"/>
  <c r="DJ263" a="1"/>
  <c r="DJ263" s="1"/>
  <c r="DK263" s="1"/>
  <c r="DJ256" a="1"/>
  <c r="DJ256" s="1"/>
  <c r="DK256" s="1"/>
  <c r="DJ244" a="1"/>
  <c r="DJ244" s="1"/>
  <c r="DK244" s="1"/>
  <c r="DJ276" a="1"/>
  <c r="DJ276" s="1"/>
  <c r="DK276" s="1"/>
  <c r="DJ271" a="1"/>
  <c r="DJ271" s="1"/>
  <c r="DK271" s="1"/>
  <c r="DJ246" a="1"/>
  <c r="DJ246" s="1"/>
  <c r="DK246" s="1"/>
  <c r="DJ252" a="1"/>
  <c r="DJ252" s="1"/>
  <c r="DK252" s="1"/>
  <c r="DJ247" a="1"/>
  <c r="DJ247" s="1"/>
  <c r="DK247" s="1"/>
  <c r="DJ228" a="1"/>
  <c r="DJ228" s="1"/>
  <c r="DK228" s="1"/>
  <c r="DJ268" a="1"/>
  <c r="DJ268" s="1"/>
  <c r="DK268" s="1"/>
  <c r="DJ262" a="1"/>
  <c r="DJ262" s="1"/>
  <c r="DK262" s="1"/>
  <c r="DJ238" a="1"/>
  <c r="DJ238" s="1"/>
  <c r="DK238" s="1"/>
  <c r="DJ255" a="1"/>
  <c r="DJ255" s="1"/>
  <c r="DK255" s="1"/>
  <c r="DJ267" a="1"/>
  <c r="DJ267" s="1"/>
  <c r="DK267" s="1"/>
  <c r="DJ231" a="1"/>
  <c r="DJ231" s="1"/>
  <c r="DK231" s="1"/>
  <c r="DJ223" a="1"/>
  <c r="DJ223" s="1"/>
  <c r="DK223" s="1"/>
  <c r="DJ236" a="1"/>
  <c r="DJ236" s="1"/>
  <c r="DK236" s="1"/>
  <c r="DJ239" a="1"/>
  <c r="DJ239" s="1"/>
  <c r="DK239" s="1"/>
  <c r="DJ275" a="1"/>
  <c r="DJ275" s="1"/>
  <c r="DK275" s="1"/>
  <c r="DJ232" a="1"/>
  <c r="DJ232" s="1"/>
  <c r="DK232" s="1"/>
  <c r="DJ261" a="1"/>
  <c r="DJ261" s="1"/>
  <c r="DK261" s="1"/>
  <c r="DJ240" a="1"/>
  <c r="DJ240" s="1"/>
  <c r="DK240" s="1"/>
  <c r="DJ235" a="1"/>
  <c r="DJ235" s="1"/>
  <c r="DK235" s="1"/>
  <c r="DJ254" a="1"/>
  <c r="DJ254" s="1"/>
  <c r="DK254" s="1"/>
  <c r="DJ248" a="1"/>
  <c r="DJ248" s="1"/>
  <c r="DK248" s="1"/>
  <c r="DJ225" a="1"/>
  <c r="DJ225" s="1"/>
  <c r="DK225" s="1"/>
  <c r="DJ245" a="1"/>
  <c r="DJ245" s="1"/>
  <c r="DK245" s="1"/>
  <c r="DJ237" a="1"/>
  <c r="DJ237" s="1"/>
  <c r="DK237" s="1"/>
  <c r="DJ229" a="1"/>
  <c r="DJ229" s="1"/>
  <c r="DK229" s="1"/>
  <c r="DJ272" a="1"/>
  <c r="DJ272" s="1"/>
  <c r="DK272" s="1"/>
  <c r="DJ277" a="1"/>
  <c r="DJ277" s="1"/>
  <c r="DK277" s="1"/>
  <c r="DJ274" a="1"/>
  <c r="DJ274" s="1"/>
  <c r="DK274" s="1"/>
  <c r="DJ265" a="1"/>
  <c r="DJ265" s="1"/>
  <c r="DK265" s="1"/>
  <c r="DJ258" a="1"/>
  <c r="DJ258" s="1"/>
  <c r="DK258" s="1"/>
  <c r="DJ230" a="1"/>
  <c r="DJ230" s="1"/>
  <c r="DK230" s="1"/>
  <c r="DJ250" a="1"/>
  <c r="DJ250" s="1"/>
  <c r="DK250" s="1"/>
  <c r="DJ269" a="1"/>
  <c r="DJ269" s="1"/>
  <c r="DK269" s="1"/>
  <c r="DJ224" a="1"/>
  <c r="DJ224" s="1"/>
  <c r="DK224" s="1"/>
  <c r="DJ227" a="1"/>
  <c r="DJ227" s="1"/>
  <c r="DK227" s="1"/>
  <c r="DJ257" a="1"/>
  <c r="DJ257" s="1"/>
  <c r="DK257" s="1"/>
  <c r="DJ264" a="1"/>
  <c r="DJ264" s="1"/>
  <c r="DK264" s="1"/>
  <c r="DJ251" a="1"/>
  <c r="DJ251" s="1"/>
  <c r="DK251" s="1"/>
  <c r="DJ249" a="1"/>
  <c r="DJ249" s="1"/>
  <c r="DK249" s="1"/>
  <c r="DJ221" a="1"/>
  <c r="DJ221" s="1"/>
  <c r="DK221" s="1"/>
  <c r="DJ253" a="1"/>
  <c r="DJ253" s="1"/>
  <c r="DK253" s="1"/>
  <c r="DJ241" a="1"/>
  <c r="DJ241" s="1"/>
  <c r="DK241" s="1"/>
  <c r="DJ270" a="1"/>
  <c r="DJ270" s="1"/>
  <c r="DK270" s="1"/>
  <c r="DJ266" a="1"/>
  <c r="DJ266" s="1"/>
  <c r="DK266" s="1"/>
  <c r="DJ234" a="1"/>
  <c r="DJ234" s="1"/>
  <c r="DK234" s="1"/>
  <c r="DJ242" a="1"/>
  <c r="DJ242" s="1"/>
  <c r="DK242" s="1"/>
  <c r="DJ260" a="1"/>
  <c r="DJ260" s="1"/>
  <c r="DK260" s="1"/>
  <c r="CO205" i="42"/>
  <c r="CP205" s="1"/>
  <c r="CO206"/>
  <c r="CP206" s="1"/>
  <c r="CO191"/>
  <c r="CP191" s="1"/>
  <c r="CO199"/>
  <c r="CP199" s="1"/>
  <c r="CW203" i="45"/>
  <c r="CX203" s="1"/>
  <c r="CW205" i="42"/>
  <c r="CX205" s="1"/>
  <c r="CW214" i="45"/>
  <c r="CX214" s="1"/>
  <c r="CW207" i="42"/>
  <c r="CX207" s="1"/>
  <c r="CW191" i="45"/>
  <c r="CX191" s="1"/>
  <c r="CO213" i="42"/>
  <c r="CP213" s="1"/>
  <c r="CO209"/>
  <c r="CP209" s="1"/>
  <c r="CO189" i="45"/>
  <c r="CP189" s="1"/>
  <c r="CO197"/>
  <c r="CP197"/>
  <c r="CW195"/>
  <c r="CX195" s="1"/>
  <c r="CW198" i="42"/>
  <c r="CX198" s="1"/>
  <c r="CO206" i="45"/>
  <c r="CP206" s="1"/>
  <c r="CO194"/>
  <c r="CP194" s="1"/>
  <c r="DJ263" i="42" a="1"/>
  <c r="DJ263" s="1"/>
  <c r="DK263" s="1"/>
  <c r="DJ256" a="1"/>
  <c r="DJ256" s="1"/>
  <c r="DK256" s="1"/>
  <c r="DJ277" a="1"/>
  <c r="DJ277" s="1"/>
  <c r="DK277" s="1"/>
  <c r="DJ252" a="1"/>
  <c r="DJ252" s="1"/>
  <c r="DK252" s="1"/>
  <c r="DJ255" a="1"/>
  <c r="DJ255" s="1"/>
  <c r="DK255" s="1"/>
  <c r="DJ231" a="1"/>
  <c r="DJ231" s="1"/>
  <c r="DK231" s="1"/>
  <c r="DJ237" a="1"/>
  <c r="DJ237" s="1"/>
  <c r="DK237" s="1"/>
  <c r="DJ234" a="1"/>
  <c r="DJ234" s="1"/>
  <c r="DK234" s="1"/>
  <c r="DJ260" a="1"/>
  <c r="DJ260" s="1"/>
  <c r="DK260" s="1"/>
  <c r="DJ272" a="1"/>
  <c r="DJ272" s="1"/>
  <c r="DK272" s="1"/>
  <c r="DJ268" a="1"/>
  <c r="DJ268" s="1"/>
  <c r="DK268" s="1"/>
  <c r="DJ227" a="1"/>
  <c r="DJ227" s="1"/>
  <c r="DK227" s="1"/>
  <c r="DJ221" a="1"/>
  <c r="DJ221" s="1"/>
  <c r="DK221" s="1"/>
  <c r="DJ266" a="1"/>
  <c r="DJ266" s="1"/>
  <c r="DK266" s="1"/>
  <c r="DJ253" a="1"/>
  <c r="DJ253" s="1"/>
  <c r="DK253" s="1"/>
  <c r="DJ233" a="1"/>
  <c r="DJ233" s="1"/>
  <c r="DK233" s="1"/>
  <c r="DJ242" a="1"/>
  <c r="DJ242" s="1"/>
  <c r="DK242" s="1"/>
  <c r="DJ250" a="1"/>
  <c r="DJ250" s="1"/>
  <c r="DK250" s="1"/>
  <c r="DJ264" a="1"/>
  <c r="DJ264" s="1"/>
  <c r="DK264" s="1"/>
  <c r="DJ230" a="1"/>
  <c r="DJ230" s="1"/>
  <c r="DK230" s="1"/>
  <c r="DJ251" a="1"/>
  <c r="DJ251" s="1"/>
  <c r="DK251" s="1"/>
  <c r="DJ269" a="1"/>
  <c r="DJ269" s="1"/>
  <c r="DK269" s="1"/>
  <c r="DJ259" a="1"/>
  <c r="DJ259" s="1"/>
  <c r="DK259" s="1"/>
  <c r="DJ226" a="1"/>
  <c r="DJ226" s="1"/>
  <c r="DK226" s="1"/>
  <c r="DJ275" a="1"/>
  <c r="DJ275" s="1"/>
  <c r="DK275" s="1"/>
  <c r="DJ247" a="1"/>
  <c r="DJ247" s="1"/>
  <c r="DK247" s="1"/>
  <c r="DJ240" a="1"/>
  <c r="DJ240" s="1"/>
  <c r="DK240" s="1"/>
  <c r="DJ257" a="1"/>
  <c r="DJ257" s="1"/>
  <c r="DK257" s="1"/>
  <c r="DJ236" a="1"/>
  <c r="DJ236" s="1"/>
  <c r="DK236" s="1"/>
  <c r="DJ270" a="1"/>
  <c r="DJ270" s="1"/>
  <c r="DK270" s="1"/>
  <c r="DJ235" a="1"/>
  <c r="DJ235" s="1"/>
  <c r="DK235" s="1"/>
  <c r="DJ229" a="1"/>
  <c r="DJ229" s="1"/>
  <c r="DK229" s="1"/>
  <c r="DJ258" a="1"/>
  <c r="DJ258" s="1"/>
  <c r="DK258" s="1"/>
  <c r="DJ238" a="1"/>
  <c r="DJ238" s="1"/>
  <c r="DK238" s="1"/>
  <c r="DJ245" a="1"/>
  <c r="DJ245" s="1"/>
  <c r="DK245" s="1"/>
  <c r="DJ267" a="1"/>
  <c r="DJ267" s="1"/>
  <c r="DK267" s="1"/>
  <c r="DJ274" a="1"/>
  <c r="DJ274" s="1"/>
  <c r="DK274" s="1"/>
  <c r="DJ225" a="1"/>
  <c r="DJ225" s="1"/>
  <c r="DK225" s="1"/>
  <c r="DJ228" a="1"/>
  <c r="DJ228" s="1"/>
  <c r="DK228" s="1"/>
  <c r="DJ273" a="1"/>
  <c r="DJ273" s="1"/>
  <c r="DK273" s="1"/>
  <c r="DJ232" a="1"/>
  <c r="DJ232" s="1"/>
  <c r="DK232" s="1"/>
  <c r="DJ271" a="1"/>
  <c r="DJ271" s="1"/>
  <c r="DK271" s="1"/>
  <c r="DJ224" a="1"/>
  <c r="DJ224" s="1"/>
  <c r="DK224" s="1"/>
  <c r="DJ239" a="1"/>
  <c r="DJ239" s="1"/>
  <c r="DK239" s="1"/>
  <c r="DJ246" a="1"/>
  <c r="DJ246" s="1"/>
  <c r="DK246" s="1"/>
  <c r="DJ254" a="1"/>
  <c r="DJ254" s="1"/>
  <c r="DK254" s="1"/>
  <c r="DJ244" a="1"/>
  <c r="DJ244" s="1"/>
  <c r="DK244" s="1"/>
  <c r="DJ249" a="1"/>
  <c r="DJ249" s="1"/>
  <c r="DK249" s="1"/>
  <c r="DJ261" a="1"/>
  <c r="DJ261" s="1"/>
  <c r="DK261" s="1"/>
  <c r="DJ243" a="1"/>
  <c r="DJ243" s="1"/>
  <c r="DK243" s="1"/>
  <c r="DJ222" a="1"/>
  <c r="DJ222" s="1"/>
  <c r="DK222" s="1"/>
  <c r="DJ265" a="1"/>
  <c r="DJ265" s="1"/>
  <c r="DK265" s="1"/>
  <c r="DJ223" a="1"/>
  <c r="DJ223" s="1"/>
  <c r="DK223" s="1"/>
  <c r="DJ276" a="1"/>
  <c r="DJ276" s="1"/>
  <c r="DK276" s="1"/>
  <c r="DJ248" a="1"/>
  <c r="DJ248" s="1"/>
  <c r="DK248" s="1"/>
  <c r="DJ262" a="1"/>
  <c r="DJ262" s="1"/>
  <c r="DK262" s="1"/>
  <c r="DJ241" a="1"/>
  <c r="DJ241" s="1"/>
  <c r="DK241" s="1"/>
  <c r="CO212"/>
  <c r="CP212" s="1"/>
  <c r="CW207" i="45"/>
  <c r="CX207" s="1"/>
  <c r="CW187"/>
  <c r="CX187" s="1"/>
  <c r="CW209"/>
  <c r="CX209" s="1"/>
  <c r="CW188" i="42"/>
  <c r="CX188" s="1"/>
  <c r="CW201"/>
  <c r="CX201" s="1"/>
  <c r="CW211"/>
  <c r="CX211" s="1"/>
  <c r="CO196"/>
  <c r="CP196" s="1"/>
  <c r="CO203" i="45"/>
  <c r="CP203" s="1"/>
  <c r="CW212"/>
  <c r="CX212" s="1"/>
  <c r="CW209" i="42"/>
  <c r="CX209" s="1"/>
  <c r="CW192" i="45"/>
  <c r="CX192" s="1"/>
  <c r="CW211"/>
  <c r="CX211" s="1"/>
  <c r="CO204"/>
  <c r="CP204" s="1"/>
  <c r="CW195" i="42"/>
  <c r="CX195" s="1"/>
  <c r="CO193" i="45"/>
  <c r="CP193" s="1"/>
  <c r="CW205"/>
  <c r="CX205" s="1"/>
  <c r="CO207"/>
  <c r="CP207" s="1"/>
  <c r="CW193" i="42"/>
  <c r="CX193" s="1"/>
  <c r="CW210" i="45"/>
  <c r="CX210" s="1"/>
  <c r="CO202" i="42"/>
  <c r="CP202" s="1"/>
  <c r="CO210"/>
  <c r="CP210" s="1"/>
  <c r="CO189"/>
  <c r="CP189" s="1"/>
  <c r="CV268" i="45" a="1"/>
  <c r="CV268" s="1"/>
  <c r="CW268" s="1"/>
  <c r="CV260" a="1"/>
  <c r="CV260" s="1"/>
  <c r="CW260" s="1"/>
  <c r="CV267" a="1"/>
  <c r="CV267" s="1"/>
  <c r="CW267" s="1"/>
  <c r="CV222" a="1"/>
  <c r="CV222" s="1"/>
  <c r="CW222" s="1"/>
  <c r="CV247" a="1"/>
  <c r="CV247" s="1"/>
  <c r="CW247" s="1"/>
  <c r="CV277" a="1"/>
  <c r="CV277" s="1"/>
  <c r="CW277" s="1"/>
  <c r="CV272" a="1"/>
  <c r="CV272" s="1"/>
  <c r="CW272" s="1"/>
  <c r="CV242" a="1"/>
  <c r="CV242" s="1"/>
  <c r="CW242" s="1"/>
  <c r="CV227" a="1"/>
  <c r="CV227" s="1"/>
  <c r="CW227" s="1"/>
  <c r="CV274" a="1"/>
  <c r="CV274" s="1"/>
  <c r="CW274" s="1"/>
  <c r="CV224" a="1"/>
  <c r="CV224" s="1"/>
  <c r="CW224" s="1"/>
  <c r="CV275" a="1"/>
  <c r="CV275" s="1"/>
  <c r="CW275" s="1"/>
  <c r="CV256" a="1"/>
  <c r="CV256" s="1"/>
  <c r="CW256" s="1"/>
  <c r="CV253" a="1"/>
  <c r="CV253" s="1"/>
  <c r="CW253" s="1"/>
  <c r="CV238" a="1"/>
  <c r="CV238" s="1"/>
  <c r="CW238" s="1"/>
  <c r="CV221" a="1"/>
  <c r="CV221" s="1"/>
  <c r="CW221" s="1"/>
  <c r="CV229" a="1"/>
  <c r="CV229" s="1"/>
  <c r="CW229" s="1"/>
  <c r="CV269" a="1"/>
  <c r="CV269" s="1"/>
  <c r="CW269" s="1"/>
  <c r="CV261" a="1"/>
  <c r="CV261" s="1"/>
  <c r="CW261" s="1"/>
  <c r="CV273" a="1"/>
  <c r="CV273" s="1"/>
  <c r="CW273" s="1"/>
  <c r="CV228" a="1"/>
  <c r="CV228" s="1"/>
  <c r="CW228" s="1"/>
  <c r="CV226" a="1"/>
  <c r="CV226" s="1"/>
  <c r="CW226" s="1"/>
  <c r="CV264" a="1"/>
  <c r="CV264" s="1"/>
  <c r="CW264" s="1"/>
  <c r="CV245" a="1"/>
  <c r="CV245" s="1"/>
  <c r="CW245" s="1"/>
  <c r="CV236" a="1"/>
  <c r="CV236" s="1"/>
  <c r="CW236" s="1"/>
  <c r="CV262" a="1"/>
  <c r="CV262" s="1"/>
  <c r="CW262" s="1"/>
  <c r="CV276" a="1"/>
  <c r="CV276" s="1"/>
  <c r="CW276" s="1"/>
  <c r="CV266" a="1"/>
  <c r="CV266" s="1"/>
  <c r="CW266" s="1"/>
  <c r="CV248" a="1"/>
  <c r="CV248" s="1"/>
  <c r="CW248" s="1"/>
  <c r="CV251" a="1"/>
  <c r="CV251" s="1"/>
  <c r="CW251" s="1"/>
  <c r="CV225" a="1"/>
  <c r="CV225" s="1"/>
  <c r="CW225" s="1"/>
  <c r="CV271" a="1"/>
  <c r="CV271" s="1"/>
  <c r="CW271" s="1"/>
  <c r="CV265" a="1"/>
  <c r="CV265" s="1"/>
  <c r="CW265" s="1"/>
  <c r="CV234" a="1"/>
  <c r="CV234" s="1"/>
  <c r="CW234" s="1"/>
  <c r="CV231" a="1"/>
  <c r="CV231" s="1"/>
  <c r="CW231" s="1"/>
  <c r="CV223" a="1"/>
  <c r="CV223" s="1"/>
  <c r="CW223" s="1"/>
  <c r="CV259" a="1"/>
  <c r="CV259" s="1"/>
  <c r="CW259" s="1"/>
  <c r="CV263" a="1"/>
  <c r="CV263" s="1"/>
  <c r="CW263" s="1"/>
  <c r="CV270" a="1"/>
  <c r="CV270" s="1"/>
  <c r="CW270" s="1"/>
  <c r="CV249" a="1"/>
  <c r="CV249" s="1"/>
  <c r="CW249" s="1"/>
  <c r="CV241" a="1"/>
  <c r="CV241" s="1"/>
  <c r="CW241" s="1"/>
  <c r="CV250" a="1"/>
  <c r="CV250" s="1"/>
  <c r="CW250" s="1"/>
  <c r="CV243" a="1"/>
  <c r="CV243" s="1"/>
  <c r="CW243" s="1"/>
  <c r="CV237" a="1"/>
  <c r="CV237" s="1"/>
  <c r="CW237" s="1"/>
  <c r="CV255" a="1"/>
  <c r="CV255" s="1"/>
  <c r="CW255" s="1"/>
  <c r="CV257" a="1"/>
  <c r="CV257" s="1"/>
  <c r="CW257" s="1"/>
  <c r="CV239" a="1"/>
  <c r="CV239" s="1"/>
  <c r="CW239" s="1"/>
  <c r="CV254" a="1"/>
  <c r="CV254" s="1"/>
  <c r="CW254" s="1"/>
  <c r="CV252" a="1"/>
  <c r="CV252" s="1"/>
  <c r="CW252" s="1"/>
  <c r="CV235" a="1"/>
  <c r="CV235" s="1"/>
  <c r="CW235" s="1"/>
  <c r="CV230" a="1"/>
  <c r="CV230" s="1"/>
  <c r="CW230" s="1"/>
  <c r="CV240" a="1"/>
  <c r="CV240" s="1"/>
  <c r="CW240" s="1"/>
  <c r="CV246" a="1"/>
  <c r="CV246" s="1"/>
  <c r="CW246" s="1"/>
  <c r="CV232" a="1"/>
  <c r="CV232" s="1"/>
  <c r="CW232" s="1"/>
  <c r="CV258" a="1"/>
  <c r="CV258" s="1"/>
  <c r="CW258" s="1"/>
  <c r="CV233" a="1"/>
  <c r="CV233" s="1"/>
  <c r="CW233" s="1"/>
  <c r="CV244" a="1"/>
  <c r="CV244" s="1"/>
  <c r="CW244" s="1"/>
  <c r="CO202"/>
  <c r="CP202" s="1"/>
  <c r="CO193" i="42"/>
  <c r="CP193" s="1"/>
  <c r="CW199" i="45"/>
  <c r="CX199" s="1"/>
  <c r="CO194" i="42"/>
  <c r="CP194" s="1"/>
  <c r="DJ337" a="1"/>
  <c r="DJ337" s="1"/>
  <c r="DJ332" a="1"/>
  <c r="DJ332" s="1"/>
  <c r="DJ316" a="1"/>
  <c r="DJ316" s="1"/>
  <c r="DJ314" a="1"/>
  <c r="DJ314" s="1"/>
  <c r="DJ336" a="1"/>
  <c r="DJ336" s="1"/>
  <c r="DJ310" a="1"/>
  <c r="DJ310" s="1"/>
  <c r="DJ301" a="1"/>
  <c r="DJ301" s="1"/>
  <c r="DJ305" a="1"/>
  <c r="DJ305" s="1"/>
  <c r="DJ315" a="1"/>
  <c r="DJ315" s="1"/>
  <c r="DJ287" a="1"/>
  <c r="DJ287" s="1"/>
  <c r="DJ320" a="1"/>
  <c r="DJ320" s="1"/>
  <c r="DJ299" a="1"/>
  <c r="DJ299" s="1"/>
  <c r="DJ323" a="1"/>
  <c r="DJ323" s="1"/>
  <c r="DJ298" a="1"/>
  <c r="DJ298" s="1"/>
  <c r="DJ285" a="1"/>
  <c r="DJ285" s="1"/>
  <c r="DJ326" a="1"/>
  <c r="DJ326" s="1"/>
  <c r="DJ322" a="1"/>
  <c r="DJ322" s="1"/>
  <c r="DJ295" a="1"/>
  <c r="DJ295" s="1"/>
  <c r="DJ331" a="1"/>
  <c r="DJ331" s="1"/>
  <c r="DJ333" a="1"/>
  <c r="DJ333" s="1"/>
  <c r="DJ318" a="1"/>
  <c r="DJ318" s="1"/>
  <c r="DJ313" a="1"/>
  <c r="DJ313" s="1"/>
  <c r="DJ284" a="1"/>
  <c r="DJ284" s="1"/>
  <c r="DJ304" a="1"/>
  <c r="DJ304" s="1"/>
  <c r="DJ288" a="1"/>
  <c r="DJ288" s="1"/>
  <c r="DJ296" a="1"/>
  <c r="DJ296" s="1"/>
  <c r="DJ330" a="1"/>
  <c r="DJ330" s="1"/>
  <c r="DJ290" a="1"/>
  <c r="DJ290" s="1"/>
  <c r="DJ324" a="1"/>
  <c r="DJ324" s="1"/>
  <c r="DJ294" a="1"/>
  <c r="DJ294" s="1"/>
  <c r="DJ325" a="1"/>
  <c r="DJ325" s="1"/>
  <c r="DJ286" a="1"/>
  <c r="DJ286" s="1"/>
  <c r="DJ289" a="1"/>
  <c r="DJ289" s="1"/>
  <c r="DJ297" a="1"/>
  <c r="DJ297" s="1"/>
  <c r="DJ291" a="1"/>
  <c r="DJ291" s="1"/>
  <c r="DJ306" a="1"/>
  <c r="DJ306" s="1"/>
  <c r="DJ308" a="1"/>
  <c r="DJ308" s="1"/>
  <c r="DJ293" a="1"/>
  <c r="DJ293" s="1"/>
  <c r="DJ321" a="1"/>
  <c r="DJ321" s="1"/>
  <c r="DJ319" a="1"/>
  <c r="DJ319" s="1"/>
  <c r="DJ303" a="1"/>
  <c r="DJ303" s="1"/>
  <c r="DJ328" a="1"/>
  <c r="DJ328" s="1"/>
  <c r="DJ327" a="1"/>
  <c r="DJ327" s="1"/>
  <c r="DJ335" a="1"/>
  <c r="DJ335" s="1"/>
  <c r="DJ338" a="1"/>
  <c r="DJ338" s="1"/>
  <c r="DJ329" a="1"/>
  <c r="DJ329" s="1"/>
  <c r="DJ307" a="1"/>
  <c r="DJ307" s="1"/>
  <c r="DJ312" a="1"/>
  <c r="DJ312" s="1"/>
  <c r="DJ317" a="1"/>
  <c r="DJ317" s="1"/>
  <c r="DJ309" a="1"/>
  <c r="DJ309" s="1"/>
  <c r="DJ302" a="1"/>
  <c r="DJ302" s="1"/>
  <c r="DJ283" a="1"/>
  <c r="DJ283" s="1"/>
  <c r="DJ311" a="1"/>
  <c r="DJ311" s="1"/>
  <c r="DJ292" a="1"/>
  <c r="DJ292" s="1"/>
  <c r="DJ300" a="1"/>
  <c r="DJ300" s="1"/>
  <c r="DJ334" a="1"/>
  <c r="DJ334" s="1"/>
  <c r="CV307" a="1"/>
  <c r="CV307" s="1"/>
  <c r="CV332" a="1"/>
  <c r="CV332" s="1"/>
  <c r="CV331" a="1"/>
  <c r="CV331" s="1"/>
  <c r="CV321" a="1"/>
  <c r="CV321" s="1"/>
  <c r="CV313" a="1"/>
  <c r="CV313" s="1"/>
  <c r="CV293" a="1"/>
  <c r="CV293" s="1"/>
  <c r="CV285" a="1"/>
  <c r="CV285" s="1"/>
  <c r="CV338" a="1"/>
  <c r="CV338" s="1"/>
  <c r="CV286" a="1"/>
  <c r="CV286" s="1"/>
  <c r="CV284" a="1"/>
  <c r="CV284" s="1"/>
  <c r="CV328" a="1"/>
  <c r="CV328" s="1"/>
  <c r="CV325" a="1"/>
  <c r="CV325" s="1"/>
  <c r="CV322" a="1"/>
  <c r="CV322" s="1"/>
  <c r="CV302" a="1"/>
  <c r="CV302" s="1"/>
  <c r="CV337" a="1"/>
  <c r="CV337" s="1"/>
  <c r="CV283" a="1"/>
  <c r="CV283" s="1"/>
  <c r="CV308" a="1"/>
  <c r="CV308" s="1"/>
  <c r="CV335" a="1"/>
  <c r="CV335" s="1"/>
  <c r="CV301" a="1"/>
  <c r="CV301" s="1"/>
  <c r="CV326" a="1"/>
  <c r="CV326" s="1"/>
  <c r="CV319" a="1"/>
  <c r="CV319" s="1"/>
  <c r="CV311" a="1"/>
  <c r="CV311" s="1"/>
  <c r="CV305" a="1"/>
  <c r="CV305" s="1"/>
  <c r="CV333" a="1"/>
  <c r="CV333" s="1"/>
  <c r="CV320" a="1"/>
  <c r="CV320" s="1"/>
  <c r="CV306" a="1"/>
  <c r="CV306" s="1"/>
  <c r="CV292" a="1"/>
  <c r="CV292" s="1"/>
  <c r="CV310" a="1"/>
  <c r="CV310" s="1"/>
  <c r="CV296" a="1"/>
  <c r="CV296" s="1"/>
  <c r="CV299" a="1"/>
  <c r="CV299" s="1"/>
  <c r="CV336" a="1"/>
  <c r="CV336" s="1"/>
  <c r="CV334" a="1"/>
  <c r="CV334" s="1"/>
  <c r="CV294" a="1"/>
  <c r="CV294" s="1"/>
  <c r="CV309" a="1"/>
  <c r="CV309" s="1"/>
  <c r="CV298" a="1"/>
  <c r="CV298" s="1"/>
  <c r="CV312" a="1"/>
  <c r="CV312" s="1"/>
  <c r="CV297" a="1"/>
  <c r="CV297" s="1"/>
  <c r="CV329" a="1"/>
  <c r="CV329" s="1"/>
  <c r="CV295" a="1"/>
  <c r="CV295" s="1"/>
  <c r="CV317" a="1"/>
  <c r="CV317" s="1"/>
  <c r="CV287" a="1"/>
  <c r="CV287" s="1"/>
  <c r="CV323" a="1"/>
  <c r="CV323" s="1"/>
  <c r="CV303" a="1"/>
  <c r="CV303" s="1"/>
  <c r="CV318" a="1"/>
  <c r="CV318" s="1"/>
  <c r="CV316" a="1"/>
  <c r="CV316" s="1"/>
  <c r="CV314" a="1"/>
  <c r="CV314" s="1"/>
  <c r="CV324" a="1"/>
  <c r="CV324" s="1"/>
  <c r="CV289" a="1"/>
  <c r="CV289" s="1"/>
  <c r="CV290" a="1"/>
  <c r="CV290" s="1"/>
  <c r="CV300" a="1"/>
  <c r="CV300" s="1"/>
  <c r="CV291" a="1"/>
  <c r="CV291" s="1"/>
  <c r="CV288" a="1"/>
  <c r="CV288" s="1"/>
  <c r="CV315" a="1"/>
  <c r="CV315" s="1"/>
  <c r="CV304" a="1"/>
  <c r="CV304" s="1"/>
  <c r="CV330" a="1"/>
  <c r="CV330" s="1"/>
  <c r="CV327" a="1"/>
  <c r="CV327" s="1"/>
  <c r="CO192"/>
  <c r="CP192" s="1"/>
  <c r="CO195" i="45"/>
  <c r="CP195" s="1"/>
  <c r="CO198"/>
  <c r="CP198" s="1"/>
  <c r="CW200"/>
  <c r="CX200" s="1"/>
  <c r="CO204" i="42"/>
  <c r="CP204" s="1"/>
  <c r="CO198"/>
  <c r="CP198" s="1"/>
  <c r="CO200" i="45"/>
  <c r="CP200" s="1"/>
  <c r="CO210"/>
  <c r="CP210" s="1"/>
  <c r="CW200" i="42"/>
  <c r="CX200" s="1"/>
  <c r="CO203"/>
  <c r="CP203" s="1"/>
  <c r="CW199"/>
  <c r="CX199" s="1"/>
  <c r="CW202"/>
  <c r="CX202" s="1"/>
  <c r="CW189" i="45"/>
  <c r="CX189" s="1"/>
  <c r="CW212" i="42"/>
  <c r="CX212" s="1"/>
  <c r="CW192"/>
  <c r="CX192" s="1"/>
  <c r="CO211"/>
  <c r="CP211" s="1"/>
  <c r="CO199" i="45"/>
  <c r="CP199" s="1"/>
  <c r="CW204" i="42"/>
  <c r="CX204" s="1"/>
  <c r="CW197"/>
  <c r="CX197" s="1"/>
  <c r="CO187" i="45"/>
  <c r="CP187" s="1"/>
  <c r="CW197"/>
  <c r="CX197" s="1"/>
  <c r="CO214" i="42"/>
  <c r="CP214" s="1"/>
  <c r="CO188"/>
  <c r="CP188" s="1"/>
  <c r="CW206"/>
  <c r="CX206" s="1"/>
  <c r="CO188" i="45"/>
  <c r="CP188" s="1"/>
  <c r="CW208" i="42"/>
  <c r="CX208" s="1"/>
  <c r="CW213"/>
  <c r="CX213" s="1"/>
  <c r="CW187"/>
  <c r="CX187" s="1"/>
  <c r="CV259" a="1"/>
  <c r="CV259" s="1"/>
  <c r="CW259" s="1"/>
  <c r="CV249" a="1"/>
  <c r="CV249" s="1"/>
  <c r="CW249" s="1"/>
  <c r="CV257" a="1"/>
  <c r="CV257" s="1"/>
  <c r="CW257" s="1"/>
  <c r="CV273" a="1"/>
  <c r="CV273" s="1"/>
  <c r="CW273" s="1"/>
  <c r="CV248" a="1"/>
  <c r="CV248" s="1"/>
  <c r="CW248" s="1"/>
  <c r="CV255" a="1"/>
  <c r="CV255" s="1"/>
  <c r="CW255" s="1"/>
  <c r="CV225" a="1"/>
  <c r="CV225" s="1"/>
  <c r="CW225" s="1"/>
  <c r="CV262" a="1"/>
  <c r="CV262" s="1"/>
  <c r="CW262" s="1"/>
  <c r="CV267" a="1"/>
  <c r="CV267" s="1"/>
  <c r="CW267" s="1"/>
  <c r="CV275" a="1"/>
  <c r="CV275" s="1"/>
  <c r="CW275" s="1"/>
  <c r="CV235" a="1"/>
  <c r="CV235" s="1"/>
  <c r="CW235" s="1"/>
  <c r="CV246" a="1"/>
  <c r="CV246" s="1"/>
  <c r="CW246" s="1"/>
  <c r="CV227" a="1"/>
  <c r="CV227" s="1"/>
  <c r="CW227" s="1"/>
  <c r="CV232" a="1"/>
  <c r="CV232" s="1"/>
  <c r="CW232" s="1"/>
  <c r="CV239" a="1"/>
  <c r="CV239" s="1"/>
  <c r="CW239" s="1"/>
  <c r="CV277" a="1"/>
  <c r="CV277" s="1"/>
  <c r="CW277" s="1"/>
  <c r="CV260" a="1"/>
  <c r="CV260" s="1"/>
  <c r="CW260" s="1"/>
  <c r="CV230" a="1"/>
  <c r="CV230" s="1"/>
  <c r="CW230" s="1"/>
  <c r="CV229" a="1"/>
  <c r="CV229" s="1"/>
  <c r="CW229" s="1"/>
  <c r="CV231" a="1"/>
  <c r="CV231" s="1"/>
  <c r="CW231" s="1"/>
  <c r="CV256" a="1"/>
  <c r="CV256" s="1"/>
  <c r="CW256" s="1"/>
  <c r="CV268" a="1"/>
  <c r="CV268" s="1"/>
  <c r="CW268" s="1"/>
  <c r="CV264" a="1"/>
  <c r="CV264" s="1"/>
  <c r="CW264" s="1"/>
  <c r="CV269" a="1"/>
  <c r="CV269" s="1"/>
  <c r="CW269" s="1"/>
  <c r="CV234" a="1"/>
  <c r="CV234" s="1"/>
  <c r="CW234" s="1"/>
  <c r="CV272" a="1"/>
  <c r="CV272" s="1"/>
  <c r="CW272" s="1"/>
  <c r="CV244" a="1"/>
  <c r="CV244" s="1"/>
  <c r="CW244" s="1"/>
  <c r="CV254" a="1"/>
  <c r="CV254" s="1"/>
  <c r="CW254" s="1"/>
  <c r="CV270" a="1"/>
  <c r="CV270" s="1"/>
  <c r="CW270" s="1"/>
  <c r="CV263" a="1"/>
  <c r="CV263" s="1"/>
  <c r="CW263" s="1"/>
  <c r="CV233" a="1"/>
  <c r="CV233" s="1"/>
  <c r="CW233" s="1"/>
  <c r="CV237" a="1"/>
  <c r="CV237" s="1"/>
  <c r="CW237" s="1"/>
  <c r="CV247" a="1"/>
  <c r="CV247" s="1"/>
  <c r="CW247" s="1"/>
  <c r="CV274" a="1"/>
  <c r="CV274" s="1"/>
  <c r="CW274" s="1"/>
  <c r="CV224" a="1"/>
  <c r="CV224" s="1"/>
  <c r="CW224" s="1"/>
  <c r="CV238" a="1"/>
  <c r="CV238" s="1"/>
  <c r="CW238" s="1"/>
  <c r="CV226" a="1"/>
  <c r="CV226" s="1"/>
  <c r="CW226" s="1"/>
  <c r="CV221" a="1"/>
  <c r="CV221" s="1"/>
  <c r="CW221" s="1"/>
  <c r="CV245" a="1"/>
  <c r="CV245" s="1"/>
  <c r="CW245" s="1"/>
  <c r="CV222" a="1"/>
  <c r="CV222" s="1"/>
  <c r="CW222" s="1"/>
  <c r="CV258" a="1"/>
  <c r="CV258" s="1"/>
  <c r="CW258" s="1"/>
  <c r="CV223" a="1"/>
  <c r="CV223" s="1"/>
  <c r="CW223" s="1"/>
  <c r="CV265" a="1"/>
  <c r="CV265" s="1"/>
  <c r="CW265" s="1"/>
  <c r="CV261" a="1"/>
  <c r="CV261" s="1"/>
  <c r="CW261" s="1"/>
  <c r="CV243" a="1"/>
  <c r="CV243" s="1"/>
  <c r="CW243" s="1"/>
  <c r="CV276" a="1"/>
  <c r="CV276" s="1"/>
  <c r="CW276" s="1"/>
  <c r="CV252" a="1"/>
  <c r="CV252" s="1"/>
  <c r="CW252" s="1"/>
  <c r="CV250" a="1"/>
  <c r="CV250" s="1"/>
  <c r="CW250" s="1"/>
  <c r="CV266" a="1"/>
  <c r="CV266" s="1"/>
  <c r="CW266" s="1"/>
  <c r="CV228" a="1"/>
  <c r="CV228" s="1"/>
  <c r="CW228" s="1"/>
  <c r="CV253" a="1"/>
  <c r="CV253" s="1"/>
  <c r="CW253" s="1"/>
  <c r="CV271" a="1"/>
  <c r="CV271" s="1"/>
  <c r="CW271" s="1"/>
  <c r="CV241" a="1"/>
  <c r="CV241" s="1"/>
  <c r="CW241" s="1"/>
  <c r="CV251" a="1"/>
  <c r="CV251" s="1"/>
  <c r="CW251" s="1"/>
  <c r="CV242" a="1"/>
  <c r="CV242" s="1"/>
  <c r="CW242" s="1"/>
  <c r="CV240" a="1"/>
  <c r="CV240" s="1"/>
  <c r="CW240" s="1"/>
  <c r="CV236" a="1"/>
  <c r="CV236" s="1"/>
  <c r="CW236" s="1"/>
  <c r="CO190"/>
  <c r="CP190" s="1"/>
  <c r="CW204" i="45"/>
  <c r="CX204" s="1"/>
  <c r="CO212"/>
  <c r="CP212" s="1"/>
  <c r="CW290" l="1"/>
  <c r="CY291"/>
  <c r="CW288" i="42"/>
  <c r="CY289"/>
  <c r="CW311"/>
  <c r="CY312"/>
  <c r="DK292"/>
  <c r="DM293"/>
  <c r="DK295"/>
  <c r="DM296"/>
  <c r="DM335" i="45"/>
  <c r="DK334"/>
  <c r="DM288"/>
  <c r="DK287"/>
  <c r="CW308"/>
  <c r="CY309"/>
  <c r="CY288"/>
  <c r="CW287"/>
  <c r="CW315" i="42"/>
  <c r="CY316"/>
  <c r="CY325"/>
  <c r="CW324"/>
  <c r="CY288"/>
  <c r="CW287"/>
  <c r="CY299"/>
  <c r="CW298"/>
  <c r="CY297"/>
  <c r="CW296"/>
  <c r="CW305"/>
  <c r="CY306"/>
  <c r="CY309"/>
  <c r="CW308"/>
  <c r="CW328"/>
  <c r="CY329"/>
  <c r="CY314"/>
  <c r="CW313"/>
  <c r="DM301"/>
  <c r="DK300"/>
  <c r="DM318"/>
  <c r="DK317"/>
  <c r="DK327"/>
  <c r="DM328"/>
  <c r="DK308"/>
  <c r="DM309"/>
  <c r="DM326"/>
  <c r="DK325"/>
  <c r="DM289"/>
  <c r="DK288"/>
  <c r="DM332"/>
  <c r="DK331"/>
  <c r="DM324"/>
  <c r="DK323"/>
  <c r="DK301"/>
  <c r="DM302"/>
  <c r="DK337"/>
  <c r="DM338"/>
  <c r="DM324" i="45"/>
  <c r="DK323"/>
  <c r="DK311"/>
  <c r="DM312"/>
  <c r="DK307"/>
  <c r="DM308"/>
  <c r="DK326"/>
  <c r="DM327"/>
  <c r="DM331"/>
  <c r="DK330"/>
  <c r="DK313"/>
  <c r="DM314"/>
  <c r="DM284"/>
  <c r="DK283"/>
  <c r="DK328"/>
  <c r="DM329"/>
  <c r="DK336"/>
  <c r="DM337"/>
  <c r="CY316"/>
  <c r="CW315"/>
  <c r="CW332"/>
  <c r="CY333"/>
  <c r="CY338"/>
  <c r="CW337"/>
  <c r="CW326"/>
  <c r="CY327"/>
  <c r="CY298"/>
  <c r="CW297"/>
  <c r="CY321"/>
  <c r="CW320"/>
  <c r="CY315"/>
  <c r="CW314"/>
  <c r="CY296"/>
  <c r="CW295"/>
  <c r="CW283"/>
  <c r="CY284"/>
  <c r="CY315" i="42"/>
  <c r="CW314"/>
  <c r="CY284"/>
  <c r="CW283"/>
  <c r="DM329"/>
  <c r="DK328"/>
  <c r="DM300"/>
  <c r="DK299"/>
  <c r="DM301" i="45"/>
  <c r="DK300"/>
  <c r="DM299"/>
  <c r="DK298"/>
  <c r="CW312"/>
  <c r="CY313"/>
  <c r="CW304" i="42"/>
  <c r="CY305"/>
  <c r="CW289"/>
  <c r="CY290"/>
  <c r="CW323"/>
  <c r="CY324"/>
  <c r="CY313"/>
  <c r="CW312"/>
  <c r="CW299"/>
  <c r="CY300"/>
  <c r="CY334"/>
  <c r="CW333"/>
  <c r="CY336"/>
  <c r="CW335"/>
  <c r="CW325"/>
  <c r="CY326"/>
  <c r="CY294"/>
  <c r="CW293"/>
  <c r="DM335"/>
  <c r="DK334"/>
  <c r="DM310"/>
  <c r="DK309"/>
  <c r="DK335"/>
  <c r="DM336"/>
  <c r="DK293"/>
  <c r="DM294"/>
  <c r="DM287"/>
  <c r="DK286"/>
  <c r="DM297"/>
  <c r="DK296"/>
  <c r="DM334"/>
  <c r="DK333"/>
  <c r="DM299"/>
  <c r="DK298"/>
  <c r="DK305"/>
  <c r="DM306"/>
  <c r="DM333"/>
  <c r="DK332"/>
  <c r="DM293" i="45"/>
  <c r="DK292"/>
  <c r="DK286"/>
  <c r="DM287"/>
  <c r="DM285"/>
  <c r="DK284"/>
  <c r="DM322"/>
  <c r="DK321"/>
  <c r="DK299"/>
  <c r="DM300"/>
  <c r="DM296"/>
  <c r="DK295"/>
  <c r="DM307"/>
  <c r="DK306"/>
  <c r="DK303"/>
  <c r="DM304"/>
  <c r="DK338"/>
  <c r="DM339"/>
  <c r="CW323"/>
  <c r="CY324"/>
  <c r="CY311"/>
  <c r="CW310"/>
  <c r="CW302"/>
  <c r="CY303"/>
  <c r="CY322"/>
  <c r="CW321"/>
  <c r="CY299"/>
  <c r="CW298"/>
  <c r="CY318"/>
  <c r="CW317"/>
  <c r="CY328"/>
  <c r="CW327"/>
  <c r="CW313"/>
  <c r="CY314"/>
  <c r="CY294"/>
  <c r="CW293"/>
  <c r="CW317" i="42"/>
  <c r="CY318"/>
  <c r="CW284"/>
  <c r="CY285"/>
  <c r="DM307"/>
  <c r="DK306"/>
  <c r="DM311"/>
  <c r="DK310"/>
  <c r="DK309" i="45"/>
  <c r="DM310"/>
  <c r="DK319"/>
  <c r="DM320"/>
  <c r="CY325"/>
  <c r="CW324"/>
  <c r="CW330" i="42"/>
  <c r="CY331"/>
  <c r="CY291"/>
  <c r="CW290"/>
  <c r="CW303"/>
  <c r="CY304"/>
  <c r="CW297"/>
  <c r="CY298"/>
  <c r="CW336"/>
  <c r="CY337"/>
  <c r="CW320"/>
  <c r="CY321"/>
  <c r="CY302"/>
  <c r="CW301"/>
  <c r="CY323"/>
  <c r="CW322"/>
  <c r="CW285"/>
  <c r="CY286"/>
  <c r="CY308"/>
  <c r="CW307"/>
  <c r="DM303"/>
  <c r="DK302"/>
  <c r="DM339"/>
  <c r="DK338"/>
  <c r="DM322"/>
  <c r="DK321"/>
  <c r="DM290"/>
  <c r="DK289"/>
  <c r="DK330"/>
  <c r="DM331"/>
  <c r="DM319"/>
  <c r="DK318"/>
  <c r="DM286"/>
  <c r="DK285"/>
  <c r="DM316"/>
  <c r="DK315"/>
  <c r="DK316"/>
  <c r="DM317"/>
  <c r="DM291" i="45"/>
  <c r="DK290"/>
  <c r="DK331"/>
  <c r="DM332"/>
  <c r="DM305"/>
  <c r="DK304"/>
  <c r="DK320"/>
  <c r="DM321"/>
  <c r="DK285"/>
  <c r="DM286"/>
  <c r="DK310"/>
  <c r="DM311"/>
  <c r="DM330"/>
  <c r="DK329"/>
  <c r="DM292"/>
  <c r="DK291"/>
  <c r="DK315"/>
  <c r="DM316"/>
  <c r="CW306"/>
  <c r="CY307"/>
  <c r="CY304"/>
  <c r="CW303"/>
  <c r="CW322"/>
  <c r="CY323"/>
  <c r="CW333"/>
  <c r="CY334"/>
  <c r="CY336"/>
  <c r="CW335"/>
  <c r="CW294"/>
  <c r="CY295"/>
  <c r="CY293"/>
  <c r="CW292"/>
  <c r="CY332"/>
  <c r="CW331"/>
  <c r="CW325"/>
  <c r="CY326"/>
  <c r="CW309" i="42"/>
  <c r="CY310"/>
  <c r="CY322"/>
  <c r="CW321"/>
  <c r="DK294"/>
  <c r="DM295"/>
  <c r="DM319" i="45"/>
  <c r="DK318"/>
  <c r="DM333"/>
  <c r="DK332"/>
  <c r="CW316"/>
  <c r="CY317"/>
  <c r="CW301"/>
  <c r="CY302"/>
  <c r="CY328" i="42"/>
  <c r="CW327"/>
  <c r="CY301"/>
  <c r="CW300"/>
  <c r="CY319"/>
  <c r="CW318"/>
  <c r="CY330"/>
  <c r="CW329"/>
  <c r="CW334"/>
  <c r="CY335"/>
  <c r="CY307"/>
  <c r="CW306"/>
  <c r="CW326"/>
  <c r="CY327"/>
  <c r="CY303"/>
  <c r="CW302"/>
  <c r="CW338"/>
  <c r="CY339"/>
  <c r="CW332"/>
  <c r="CY333"/>
  <c r="DK283"/>
  <c r="DM284"/>
  <c r="DK329"/>
  <c r="DM330"/>
  <c r="DK319"/>
  <c r="DM320"/>
  <c r="DK297"/>
  <c r="DM298"/>
  <c r="DK290"/>
  <c r="DM291"/>
  <c r="DM314"/>
  <c r="DK313"/>
  <c r="DK326"/>
  <c r="DM327"/>
  <c r="DM288"/>
  <c r="DK287"/>
  <c r="DK314"/>
  <c r="DM315"/>
  <c r="DK333" i="45"/>
  <c r="DM334"/>
  <c r="DM317"/>
  <c r="DK316"/>
  <c r="DM306"/>
  <c r="DK305"/>
  <c r="DM336"/>
  <c r="DK335"/>
  <c r="DK308"/>
  <c r="DM309"/>
  <c r="DK288"/>
  <c r="DM289"/>
  <c r="DK293"/>
  <c r="DM294"/>
  <c r="DK322"/>
  <c r="DM323"/>
  <c r="DM328"/>
  <c r="DK327"/>
  <c r="DK301"/>
  <c r="DM302"/>
  <c r="CY300"/>
  <c r="CW299"/>
  <c r="CW319"/>
  <c r="CY320"/>
  <c r="CY292"/>
  <c r="CW291"/>
  <c r="CY306"/>
  <c r="CW305"/>
  <c r="CW285"/>
  <c r="CY286"/>
  <c r="CY335"/>
  <c r="CW334"/>
  <c r="CY330"/>
  <c r="CW329"/>
  <c r="CW288"/>
  <c r="CY289"/>
  <c r="CY319"/>
  <c r="CW318"/>
  <c r="CW336"/>
  <c r="CY337"/>
  <c r="CY311" i="42"/>
  <c r="CW310"/>
  <c r="DK312"/>
  <c r="DM313"/>
  <c r="DM305"/>
  <c r="DK304"/>
  <c r="DK317" i="45"/>
  <c r="DM318"/>
  <c r="CW307"/>
  <c r="CY308"/>
  <c r="CY297"/>
  <c r="CW296"/>
  <c r="CY292" i="42"/>
  <c r="CW291"/>
  <c r="CY317"/>
  <c r="CW316"/>
  <c r="CY296"/>
  <c r="CW295"/>
  <c r="CW294"/>
  <c r="CY295"/>
  <c r="CW292"/>
  <c r="CY293"/>
  <c r="CY320"/>
  <c r="CW319"/>
  <c r="CW337"/>
  <c r="CY338"/>
  <c r="CW286"/>
  <c r="CY287"/>
  <c r="CY332"/>
  <c r="CW331"/>
  <c r="DK311"/>
  <c r="DM312"/>
  <c r="DK307"/>
  <c r="DM308"/>
  <c r="DK303"/>
  <c r="DM304"/>
  <c r="DK291"/>
  <c r="DM292"/>
  <c r="DK324"/>
  <c r="DM325"/>
  <c r="DK284"/>
  <c r="DM285"/>
  <c r="DM323"/>
  <c r="DK322"/>
  <c r="DK320"/>
  <c r="DM321"/>
  <c r="DK336"/>
  <c r="DM337"/>
  <c r="DM298" i="45"/>
  <c r="DK297"/>
  <c r="DK294"/>
  <c r="DM295"/>
  <c r="DM325"/>
  <c r="DK324"/>
  <c r="DK314"/>
  <c r="DM315"/>
  <c r="DK325"/>
  <c r="DM326"/>
  <c r="DK302"/>
  <c r="DM303"/>
  <c r="DM297"/>
  <c r="DK296"/>
  <c r="DK289"/>
  <c r="DM290"/>
  <c r="DM313"/>
  <c r="DK312"/>
  <c r="DM338"/>
  <c r="DK337"/>
  <c r="CY329"/>
  <c r="CW328"/>
  <c r="CW330"/>
  <c r="CY331"/>
  <c r="CW311"/>
  <c r="CY312"/>
  <c r="CY310"/>
  <c r="CW309"/>
  <c r="CY301"/>
  <c r="CW300"/>
  <c r="CY285"/>
  <c r="CW284"/>
  <c r="CW338"/>
  <c r="CY339"/>
  <c r="CW304"/>
  <c r="CY305"/>
  <c r="CY290"/>
  <c r="CW289"/>
  <c r="CW286"/>
  <c r="CY287"/>
</calcChain>
</file>

<file path=xl/comments1.xml><?xml version="1.0" encoding="utf-8"?>
<comments xmlns="http://schemas.openxmlformats.org/spreadsheetml/2006/main">
  <authors>
    <author>八田 敏昭</author>
  </authors>
  <commentList>
    <comment ref="A1" authorId="0">
      <text>
        <r>
          <rPr>
            <sz val="9"/>
            <color indexed="81"/>
            <rFont val="ＭＳ Ｐゴシック"/>
            <family val="3"/>
            <charset val="128"/>
          </rPr>
          <t>本ゲームシートは、右側の"</t>
        </r>
        <r>
          <rPr>
            <b/>
            <sz val="12"/>
            <color indexed="81"/>
            <rFont val="Century"/>
            <family val="1"/>
          </rPr>
          <t>Timer</t>
        </r>
        <r>
          <rPr>
            <sz val="9"/>
            <color indexed="81"/>
            <rFont val="ＭＳ Ｐゴシック"/>
            <family val="3"/>
            <charset val="128"/>
          </rPr>
          <t>"を指定することにより、</t>
        </r>
        <r>
          <rPr>
            <b/>
            <sz val="9"/>
            <color indexed="81"/>
            <rFont val="ＭＳ Ｐゴシック"/>
            <family val="3"/>
            <charset val="128"/>
          </rPr>
          <t>減算表示20分/減算表示15分/加算表示20分/加算表示15分 全てに対応</t>
        </r>
        <r>
          <rPr>
            <sz val="9"/>
            <color indexed="81"/>
            <rFont val="ＭＳ Ｐゴシック"/>
            <family val="3"/>
            <charset val="128"/>
          </rPr>
          <t xml:space="preserve">します。
</t>
        </r>
        <r>
          <rPr>
            <b/>
            <sz val="9"/>
            <color indexed="81"/>
            <rFont val="ＭＳ Ｐゴシック"/>
            <family val="3"/>
            <charset val="128"/>
          </rPr>
          <t xml:space="preserve">【手打ち入力が必要な項目】
</t>
        </r>
        <r>
          <rPr>
            <sz val="9"/>
            <color indexed="81"/>
            <rFont val="ＭＳ Ｐゴシック"/>
            <family val="3"/>
            <charset val="128"/>
          </rPr>
          <t>１． 試合開始時間/終了時間、観客数は、印刷欄に直接手打ち入力してください。</t>
        </r>
        <r>
          <rPr>
            <b/>
            <sz val="9"/>
            <color indexed="81"/>
            <rFont val="ＭＳ Ｐゴシック"/>
            <family val="3"/>
            <charset val="128"/>
          </rPr>
          <t xml:space="preserve">
</t>
        </r>
        <r>
          <rPr>
            <sz val="9"/>
            <color indexed="81"/>
            <rFont val="ＭＳ Ｐゴシック"/>
            <family val="3"/>
            <charset val="128"/>
          </rPr>
          <t>２． 該当試合のメンバー表が確定したら、選手名/背番号/ポジション欄の空白は、"</t>
        </r>
        <r>
          <rPr>
            <b/>
            <sz val="9"/>
            <color indexed="81"/>
            <rFont val="ＭＳ Ｐゴシック"/>
            <family val="3"/>
            <charset val="128"/>
          </rPr>
          <t>－</t>
        </r>
        <r>
          <rPr>
            <sz val="9"/>
            <color indexed="81"/>
            <rFont val="ＭＳ Ｐゴシック"/>
            <family val="3"/>
            <charset val="128"/>
          </rPr>
          <t>"記号を印刷欄に直接手打ち入力してください。
３． 得点時、ペナルティ発生時、タイムアウト発生時は右側の入力欄にピリオド数と、"</t>
        </r>
        <r>
          <rPr>
            <b/>
            <sz val="10"/>
            <color indexed="81"/>
            <rFont val="ＭＳ Ｐゴシック"/>
            <family val="3"/>
            <charset val="128"/>
          </rPr>
          <t>タイマーが表示している時間</t>
        </r>
        <r>
          <rPr>
            <sz val="9"/>
            <color indexed="81"/>
            <rFont val="ＭＳ Ｐゴシック"/>
            <family val="3"/>
            <charset val="128"/>
          </rPr>
          <t>"を入力してください。
     自動的に累積経過時間の計算を行って印刷欄に反映されます。（印刷欄に直接手打ち入力しないでください。 タイムアウトの同時取得時は例外です。）
４． 両チームが同時にタイムアウトをとった場合、先に申告したチームの時間を累積経過型式で"*57:30"の様に直接手打ち入力してください。
５． GK滞氷時間は印刷欄に直接手打ち入力してください。</t>
        </r>
      </text>
    </comment>
    <comment ref="N1" authorId="0">
      <text>
        <r>
          <rPr>
            <sz val="9"/>
            <color indexed="81"/>
            <rFont val="ＭＳ Ｐゴシック"/>
            <family val="3"/>
            <charset val="128"/>
          </rPr>
          <t>日本アイスホッケー連盟公開のExcelを基に、大阪府アイスホッケー連盟で改良を行っています。
各連盟様･各団体様でご自由に利用して頂いて結構ですが、ご利用の際には大阪府アイスホッケー連盟までご一報ください。 (</t>
        </r>
        <r>
          <rPr>
            <i/>
            <sz val="9"/>
            <color indexed="81"/>
            <rFont val="Times New Roman"/>
            <family val="1"/>
          </rPr>
          <t>https://www.oihf.jp/info/inquiry.html</t>
        </r>
        <r>
          <rPr>
            <sz val="9"/>
            <color indexed="81"/>
            <rFont val="ＭＳ Ｐゴシック"/>
            <family val="3"/>
            <charset val="128"/>
          </rPr>
          <t>)
また、不具合箇所やご要望がありましたら、大阪府アイスホッケー連盟までご一報ください。 (</t>
        </r>
        <r>
          <rPr>
            <i/>
            <sz val="9"/>
            <color indexed="81"/>
            <rFont val="Times New Roman"/>
            <family val="1"/>
          </rPr>
          <t>https://www.oihf.jp/info/inquiry.html</t>
        </r>
        <r>
          <rPr>
            <sz val="9"/>
            <color indexed="81"/>
            <rFont val="ＭＳ Ｐゴシック"/>
            <family val="3"/>
            <charset val="128"/>
          </rPr>
          <t>)</t>
        </r>
      </text>
    </comment>
    <comment ref="AI1" authorId="0">
      <text>
        <r>
          <rPr>
            <sz val="9"/>
            <color indexed="81"/>
            <rFont val="ＭＳ Ｐゴシック"/>
            <family val="3"/>
            <charset val="128"/>
          </rPr>
          <t>日本アイスホッケー連盟公開のExcelを基に、大阪府アイスホッケー連盟で改良を行っています。
各連盟様･各団体様でご自由に利用して頂いて結構ですが、ご利用の際には大阪府アイスホッケー連盟までご一報ください。 (</t>
        </r>
        <r>
          <rPr>
            <i/>
            <sz val="9"/>
            <color indexed="81"/>
            <rFont val="Times New Roman"/>
            <family val="1"/>
          </rPr>
          <t>https://www.oihf.jp/info/inquiry.html</t>
        </r>
        <r>
          <rPr>
            <sz val="9"/>
            <color indexed="81"/>
            <rFont val="ＭＳ Ｐゴシック"/>
            <family val="3"/>
            <charset val="128"/>
          </rPr>
          <t>)
また、不具合箇所やご要望がありましたら、大阪府アイスホッケー連盟までご一報ください。 (</t>
        </r>
        <r>
          <rPr>
            <i/>
            <sz val="9"/>
            <color indexed="81"/>
            <rFont val="Times New Roman"/>
            <family val="1"/>
          </rPr>
          <t>https://www.oihf.jp/info/inquiry.html</t>
        </r>
        <r>
          <rPr>
            <sz val="9"/>
            <color indexed="81"/>
            <rFont val="ＭＳ Ｐゴシック"/>
            <family val="3"/>
            <charset val="128"/>
          </rPr>
          <t>)</t>
        </r>
      </text>
    </comment>
    <comment ref="A3" authorId="0">
      <text>
        <r>
          <rPr>
            <sz val="9"/>
            <color indexed="81"/>
            <rFont val="ＭＳ Ｐゴシック"/>
            <family val="3"/>
            <charset val="128"/>
          </rPr>
          <t xml:space="preserve">大会名をドロップダウンリストから選択してください。
</t>
        </r>
      </text>
    </comment>
    <comment ref="M3" authorId="0">
      <text>
        <r>
          <rPr>
            <sz val="9"/>
            <color indexed="81"/>
            <rFont val="ＭＳ Ｐゴシック"/>
            <family val="3"/>
            <charset val="128"/>
          </rPr>
          <t xml:space="preserve">大会の試合番号をドロップダウンリストから選択してください。
試合番号が不要の場合は、ドロップダウンリストから"－"記号を選択してください。
</t>
        </r>
      </text>
    </comment>
    <comment ref="N3" authorId="0">
      <text>
        <r>
          <rPr>
            <sz val="9"/>
            <color indexed="81"/>
            <rFont val="ＭＳ Ｐゴシック"/>
            <family val="3"/>
            <charset val="128"/>
          </rPr>
          <t xml:space="preserve">会場名をドロップダウンリストから選択してください。
</t>
        </r>
      </text>
    </comment>
    <comment ref="W3" authorId="0">
      <text>
        <r>
          <rPr>
            <sz val="9"/>
            <color indexed="81"/>
            <rFont val="ＭＳ Ｐゴシック"/>
            <family val="3"/>
            <charset val="128"/>
          </rPr>
          <t xml:space="preserve">試合の日をドロップダウンリストから選択してください。
</t>
        </r>
      </text>
    </comment>
    <comment ref="AE3" authorId="0">
      <text>
        <r>
          <rPr>
            <sz val="9"/>
            <color indexed="81"/>
            <rFont val="ＭＳ Ｐゴシック"/>
            <family val="3"/>
            <charset val="128"/>
          </rPr>
          <t>試合開始時間を"</t>
        </r>
        <r>
          <rPr>
            <b/>
            <sz val="9"/>
            <color indexed="81"/>
            <rFont val="ＭＳ Ｐゴシック"/>
            <family val="3"/>
            <charset val="128"/>
          </rPr>
          <t>hh:mm</t>
        </r>
        <r>
          <rPr>
            <sz val="9"/>
            <color indexed="81"/>
            <rFont val="ＭＳ Ｐゴシック"/>
            <family val="3"/>
            <charset val="128"/>
          </rPr>
          <t xml:space="preserve">"型式で手打ち入力してください。
</t>
        </r>
      </text>
    </comment>
    <comment ref="AH3" authorId="0">
      <text>
        <r>
          <rPr>
            <sz val="9"/>
            <color indexed="81"/>
            <rFont val="ＭＳ Ｐゴシック"/>
            <family val="3"/>
            <charset val="128"/>
          </rPr>
          <t>試合終了時間を"</t>
        </r>
        <r>
          <rPr>
            <b/>
            <sz val="9"/>
            <color indexed="81"/>
            <rFont val="ＭＳ Ｐゴシック"/>
            <family val="3"/>
            <charset val="128"/>
          </rPr>
          <t>hh:mm</t>
        </r>
        <r>
          <rPr>
            <sz val="9"/>
            <color indexed="81"/>
            <rFont val="ＭＳ Ｐゴシック"/>
            <family val="3"/>
            <charset val="128"/>
          </rPr>
          <t xml:space="preserve">"型式で手打ち入力してください。
</t>
        </r>
      </text>
    </comment>
    <comment ref="AK3" authorId="0">
      <text>
        <r>
          <rPr>
            <sz val="9"/>
            <color indexed="81"/>
            <rFont val="ＭＳ Ｐゴシック"/>
            <family val="3"/>
            <charset val="128"/>
          </rPr>
          <t xml:space="preserve">観客数を入力してください。
記載しない場合は、"－"記号を手打ち入力してください。
</t>
        </r>
      </text>
    </comment>
    <comment ref="AP3" authorId="0">
      <text>
        <r>
          <rPr>
            <b/>
            <sz val="9"/>
            <color indexed="81"/>
            <rFont val="ＭＳ Ｐゴシック"/>
            <family val="3"/>
            <charset val="128"/>
          </rPr>
          <t>タイマーの表示形式を選択してください。
試合途中での変更はできません。</t>
        </r>
        <r>
          <rPr>
            <sz val="9"/>
            <color indexed="81"/>
            <rFont val="ＭＳ Ｐゴシック"/>
            <family val="3"/>
            <charset val="128"/>
          </rPr>
          <t xml:space="preserve">
</t>
        </r>
      </text>
    </comment>
    <comment ref="AW3" authorId="0">
      <text>
        <r>
          <rPr>
            <b/>
            <sz val="9"/>
            <color indexed="81"/>
            <rFont val="ＭＳ Ｐゴシック"/>
            <family val="3"/>
            <charset val="128"/>
          </rPr>
          <t>延長戦の有無を選択してください。</t>
        </r>
      </text>
    </comment>
    <comment ref="C5" authorId="0">
      <text>
        <r>
          <rPr>
            <sz val="9"/>
            <color indexed="81"/>
            <rFont val="ＭＳ Ｐゴシック"/>
            <family val="3"/>
            <charset val="128"/>
          </rPr>
          <t xml:space="preserve">チーム名がセットされると、背景色が消えます。
</t>
        </r>
        <r>
          <rPr>
            <b/>
            <sz val="9"/>
            <color indexed="81"/>
            <rFont val="ＭＳ Ｐゴシック"/>
            <family val="3"/>
            <charset val="128"/>
          </rPr>
          <t>手打ち入力しないでください。</t>
        </r>
      </text>
    </comment>
    <comment ref="A7" authorId="0">
      <text>
        <r>
          <rPr>
            <sz val="9"/>
            <color indexed="81"/>
            <rFont val="ＭＳ Ｐゴシック"/>
            <family val="3"/>
            <charset val="128"/>
          </rPr>
          <t>背番号がセットされると、背景色が消えます。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B7" authorId="0">
      <text>
        <r>
          <rPr>
            <sz val="9"/>
            <color indexed="81"/>
            <rFont val="ＭＳ Ｐゴシック"/>
            <family val="3"/>
            <charset val="128"/>
          </rPr>
          <t>選手名がセットされると、背景色が消えます。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sz val="10"/>
            <color indexed="81"/>
            <rFont val="ＭＳ Ｐゴシック"/>
            <family val="3"/>
            <charset val="128"/>
          </rPr>
          <t>-</t>
        </r>
        <r>
          <rPr>
            <sz val="8"/>
            <color indexed="81"/>
            <rFont val="ＭＳ Ｐゴシック"/>
            <family val="3"/>
            <charset val="128"/>
          </rPr>
          <t>"記号は手打ち入力）</t>
        </r>
        <r>
          <rPr>
            <sz val="9"/>
            <color indexed="81"/>
            <rFont val="ＭＳ Ｐゴシック"/>
            <family val="3"/>
            <charset val="128"/>
          </rPr>
          <t xml:space="preserve">
</t>
        </r>
      </text>
    </comment>
    <comment ref="E7" authorId="0">
      <text>
        <r>
          <rPr>
            <sz val="9"/>
            <color indexed="81"/>
            <rFont val="ＭＳ Ｐゴシック"/>
            <family val="3"/>
            <charset val="128"/>
          </rPr>
          <t>ポジションがセットされると、背景色が消えます。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M7" authorId="0">
      <text>
        <r>
          <rPr>
            <b/>
            <sz val="9"/>
            <color indexed="81"/>
            <rFont val="ＭＳ Ｐゴシック"/>
            <family val="3"/>
            <charset val="128"/>
          </rPr>
          <t>Game Situation</t>
        </r>
        <r>
          <rPr>
            <sz val="9"/>
            <color indexed="81"/>
            <rFont val="ＭＳ Ｐゴシック"/>
            <family val="3"/>
            <charset val="128"/>
          </rPr>
          <t xml:space="preserve">
</t>
        </r>
        <r>
          <rPr>
            <b/>
            <sz val="9"/>
            <color indexed="81"/>
            <rFont val="ＭＳ Ｐゴシック"/>
            <family val="3"/>
            <charset val="128"/>
          </rPr>
          <t>EQ</t>
        </r>
        <r>
          <rPr>
            <sz val="9"/>
            <color indexed="81"/>
            <rFont val="ＭＳ Ｐゴシック"/>
            <family val="3"/>
            <charset val="128"/>
          </rPr>
          <t xml:space="preserve"> : Equal Strength
</t>
        </r>
        <r>
          <rPr>
            <b/>
            <sz val="9"/>
            <color indexed="81"/>
            <rFont val="ＭＳ Ｐゴシック"/>
            <family val="3"/>
            <charset val="128"/>
          </rPr>
          <t>PP1</t>
        </r>
        <r>
          <rPr>
            <sz val="9"/>
            <color indexed="81"/>
            <rFont val="ＭＳ Ｐゴシック"/>
            <family val="3"/>
            <charset val="128"/>
          </rPr>
          <t xml:space="preserve">, </t>
        </r>
        <r>
          <rPr>
            <b/>
            <sz val="9"/>
            <color indexed="81"/>
            <rFont val="ＭＳ Ｐゴシック"/>
            <family val="3"/>
            <charset val="128"/>
          </rPr>
          <t>PP2</t>
        </r>
        <r>
          <rPr>
            <sz val="9"/>
            <color indexed="81"/>
            <rFont val="ＭＳ Ｐゴシック"/>
            <family val="3"/>
            <charset val="128"/>
          </rPr>
          <t xml:space="preserve"> : Power Play
</t>
        </r>
        <r>
          <rPr>
            <b/>
            <sz val="9"/>
            <color indexed="81"/>
            <rFont val="ＭＳ Ｐゴシック"/>
            <family val="3"/>
            <charset val="128"/>
          </rPr>
          <t>SH1</t>
        </r>
        <r>
          <rPr>
            <sz val="9"/>
            <color indexed="81"/>
            <rFont val="ＭＳ Ｐゴシック"/>
            <family val="3"/>
            <charset val="128"/>
          </rPr>
          <t xml:space="preserve">, </t>
        </r>
        <r>
          <rPr>
            <b/>
            <sz val="9"/>
            <color indexed="81"/>
            <rFont val="ＭＳ Ｐゴシック"/>
            <family val="3"/>
            <charset val="128"/>
          </rPr>
          <t>SH2</t>
        </r>
        <r>
          <rPr>
            <sz val="9"/>
            <color indexed="81"/>
            <rFont val="ＭＳ Ｐゴシック"/>
            <family val="3"/>
            <charset val="128"/>
          </rPr>
          <t xml:space="preserve"> : Short Handed
</t>
        </r>
        <r>
          <rPr>
            <b/>
            <sz val="9"/>
            <color indexed="81"/>
            <rFont val="ＭＳ Ｐゴシック"/>
            <family val="3"/>
            <charset val="128"/>
          </rPr>
          <t>EN</t>
        </r>
        <r>
          <rPr>
            <sz val="9"/>
            <color indexed="81"/>
            <rFont val="ＭＳ Ｐゴシック"/>
            <family val="3"/>
            <charset val="128"/>
          </rPr>
          <t xml:space="preserve"> : Empty Net
</t>
        </r>
        <r>
          <rPr>
            <b/>
            <sz val="9"/>
            <color indexed="81"/>
            <rFont val="ＭＳ Ｐゴシック"/>
            <family val="3"/>
            <charset val="128"/>
          </rPr>
          <t>EA</t>
        </r>
        <r>
          <rPr>
            <sz val="9"/>
            <color indexed="81"/>
            <rFont val="ＭＳ Ｐゴシック"/>
            <family val="3"/>
            <charset val="128"/>
          </rPr>
          <t xml:space="preserve"> : Extra Attacker　（ＧＫの代わりにプレイヤーが参加し得点した場合）
</t>
        </r>
        <r>
          <rPr>
            <b/>
            <sz val="9"/>
            <color indexed="81"/>
            <rFont val="ＭＳ Ｐゴシック"/>
            <family val="3"/>
            <charset val="128"/>
          </rPr>
          <t>PS</t>
        </r>
        <r>
          <rPr>
            <sz val="9"/>
            <color indexed="81"/>
            <rFont val="ＭＳ Ｐゴシック"/>
            <family val="3"/>
            <charset val="128"/>
          </rPr>
          <t xml:space="preserve"> : Penalty Shot
</t>
        </r>
        <r>
          <rPr>
            <b/>
            <sz val="9"/>
            <color indexed="81"/>
            <rFont val="ＭＳ Ｐゴシック"/>
            <family val="3"/>
            <charset val="128"/>
          </rPr>
          <t>GWG</t>
        </r>
        <r>
          <rPr>
            <sz val="9"/>
            <color indexed="81"/>
            <rFont val="ＭＳ Ｐゴシック"/>
            <family val="3"/>
            <charset val="128"/>
          </rPr>
          <t xml:space="preserve"> : Game Winning Goal　（レギュレーションタイム終了後のＰＳＳによる有効な得点）</t>
        </r>
      </text>
    </comment>
    <comment ref="AP7" authorId="0">
      <text>
        <r>
          <rPr>
            <sz val="9"/>
            <color indexed="81"/>
            <rFont val="ＭＳ Ｐゴシック"/>
            <family val="3"/>
            <charset val="128"/>
          </rPr>
          <t>"#"欄の数字は、通常変更しないでください。
反則による</t>
        </r>
        <r>
          <rPr>
            <b/>
            <sz val="9"/>
            <color indexed="81"/>
            <rFont val="ＭＳ Ｐゴシック"/>
            <family val="3"/>
            <charset val="128"/>
          </rPr>
          <t>ペナルティ･シュート</t>
        </r>
        <r>
          <rPr>
            <sz val="9"/>
            <color indexed="81"/>
            <rFont val="ＭＳ Ｐゴシック"/>
            <family val="3"/>
            <charset val="128"/>
          </rPr>
          <t>を行ったが、</t>
        </r>
        <r>
          <rPr>
            <b/>
            <sz val="9"/>
            <color indexed="81"/>
            <rFont val="ＭＳ Ｐゴシック"/>
            <family val="3"/>
            <charset val="128"/>
          </rPr>
          <t>失敗(No Goal)</t>
        </r>
        <r>
          <rPr>
            <sz val="9"/>
            <color indexed="81"/>
            <rFont val="ＭＳ Ｐゴシック"/>
            <family val="3"/>
            <charset val="128"/>
          </rPr>
          <t xml:space="preserve">の時は、以下の様に対処してください。
</t>
        </r>
        <r>
          <rPr>
            <b/>
            <sz val="9"/>
            <color indexed="81"/>
            <rFont val="ＭＳ Ｐゴシック"/>
            <family val="3"/>
            <charset val="128"/>
          </rPr>
          <t>【2019/5/1版 記録マニュアルによると、PS失敗時は記録しないことに変更になりました。】</t>
        </r>
        <r>
          <rPr>
            <sz val="9"/>
            <color indexed="81"/>
            <rFont val="ＭＳ Ｐゴシック"/>
            <family val="3"/>
            <charset val="128"/>
          </rPr>
          <t xml:space="preserve">
　１．"#"欄の数字の上から"－"記号を手打ち入力してください。
　２．印刷面の"G"欄にはPSを行った選手背番号、”A1”,"A2"欄には"-"、"GS"欄には”PS”を入力する。
　　　</t>
        </r>
        <r>
          <rPr>
            <b/>
            <sz val="9"/>
            <color indexed="81"/>
            <rFont val="ＭＳ Ｐゴシック"/>
            <family val="3"/>
            <charset val="128"/>
          </rPr>
          <t>【ここからが重要】</t>
        </r>
        <r>
          <rPr>
            <sz val="9"/>
            <color indexed="81"/>
            <rFont val="ＭＳ Ｐゴシック"/>
            <family val="3"/>
            <charset val="128"/>
          </rPr>
          <t xml:space="preserve">
　３．”#”欄に"-"を入力した以降のセルには、それぞれ"-1"した値を入力し直して下さい。
　　　例えば、既に3点取っていて、4点目にPSを行ったが、失敗(No Goal)した場合
　　　　　　　 　"#"欄の数字"4" ⇒ "-"
  　　　　　　 　　　　　　数字"5" ⇒ "4"
  　　　　　　 　　　　　　数字"6" ⇒ "5"
  　　　　　　 　　　　　　数字"7" ⇒ "6"
  　　　　　　 　　　　　　　　　　　　・
  　　　　　　 　　　　　　　　　　　　・
  　　　　　　 　　　　　　　　　　　　・
  　　　　　　 　　　　　　　　　　　　・
  　　　　　　 　　　　　　数字"26" ⇒ "25"
  　　　　　　 　　　　　　数字"27" ⇒ "26"
  　　　　　　 　　　　　　数字"28" ⇒ "27"</t>
        </r>
      </text>
    </comment>
    <comment ref="AQ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R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W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X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BC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BD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X8" authorId="0">
      <text>
        <r>
          <rPr>
            <sz val="9"/>
            <color indexed="81"/>
            <rFont val="ＭＳ Ｐゴシック"/>
            <family val="3"/>
            <charset val="128"/>
          </rPr>
          <t xml:space="preserve">得点は自動計算で表示されます。
</t>
        </r>
        <r>
          <rPr>
            <b/>
            <sz val="9"/>
            <color indexed="81"/>
            <rFont val="ＭＳ Ｐゴシック"/>
            <family val="3"/>
            <charset val="128"/>
          </rPr>
          <t>手打ち入力しないでください。</t>
        </r>
        <r>
          <rPr>
            <sz val="9"/>
            <color indexed="81"/>
            <rFont val="ＭＳ Ｐゴシック"/>
            <family val="3"/>
            <charset val="128"/>
          </rPr>
          <t xml:space="preserve">
</t>
        </r>
      </text>
    </comment>
    <comment ref="X12" authorId="0">
      <text>
        <r>
          <rPr>
            <sz val="9"/>
            <color indexed="81"/>
            <rFont val="ＭＳ Ｐゴシック"/>
            <family val="3"/>
            <charset val="128"/>
          </rPr>
          <t>シュート数を入力してください。</t>
        </r>
      </text>
    </comment>
    <comment ref="AB12" authorId="0">
      <text>
        <r>
          <rPr>
            <sz val="9"/>
            <color indexed="81"/>
            <rFont val="ＭＳ Ｐゴシック"/>
            <family val="3"/>
            <charset val="128"/>
          </rPr>
          <t>シュート数を入力すると、背景色が消えます。</t>
        </r>
      </text>
    </comment>
    <comment ref="AD12" authorId="0">
      <text>
        <r>
          <rPr>
            <sz val="9"/>
            <color indexed="81"/>
            <rFont val="ＭＳ Ｐゴシック"/>
            <family val="3"/>
            <charset val="128"/>
          </rPr>
          <t xml:space="preserve">シュート数を入力すると、背景色が消えます。
</t>
        </r>
      </text>
    </comment>
    <comment ref="AF12" authorId="0">
      <text>
        <r>
          <rPr>
            <sz val="9"/>
            <color indexed="81"/>
            <rFont val="ＭＳ Ｐゴシック"/>
            <family val="3"/>
            <charset val="128"/>
          </rPr>
          <t>シュート数を入力すると、背景色が消えます。</t>
        </r>
      </text>
    </comment>
    <comment ref="AB14" authorId="0">
      <text>
        <r>
          <rPr>
            <sz val="9"/>
            <color indexed="81"/>
            <rFont val="ＭＳ Ｐゴシック"/>
            <family val="3"/>
            <charset val="128"/>
          </rPr>
          <t>シュート数を入力すると、背景色が消えます。</t>
        </r>
      </text>
    </comment>
    <comment ref="AD14" authorId="0">
      <text>
        <r>
          <rPr>
            <sz val="9"/>
            <color indexed="81"/>
            <rFont val="ＭＳ Ｐゴシック"/>
            <family val="3"/>
            <charset val="128"/>
          </rPr>
          <t>シュート数を入力すると、背景色が消えます。</t>
        </r>
      </text>
    </comment>
    <comment ref="AF14" authorId="0">
      <text>
        <r>
          <rPr>
            <sz val="9"/>
            <color indexed="81"/>
            <rFont val="ＭＳ Ｐゴシック"/>
            <family val="3"/>
            <charset val="128"/>
          </rPr>
          <t xml:space="preserve">シュート数を入力すると、背景色が消えます。
</t>
        </r>
      </text>
    </comment>
    <comment ref="X16" authorId="0">
      <text>
        <r>
          <rPr>
            <sz val="9"/>
            <color indexed="81"/>
            <rFont val="ＭＳ Ｐゴシック"/>
            <family val="3"/>
            <charset val="128"/>
          </rPr>
          <t>ペナルティ時間は自動計算で表示されます。</t>
        </r>
        <r>
          <rPr>
            <b/>
            <sz val="9"/>
            <color indexed="81"/>
            <rFont val="ＭＳ Ｐゴシック"/>
            <family val="3"/>
            <charset val="128"/>
          </rPr>
          <t xml:space="preserve">
手打ち入力しないでください。</t>
        </r>
      </text>
    </comment>
    <comment ref="AB21" authorId="0">
      <text>
        <r>
          <rPr>
            <sz val="9"/>
            <color indexed="81"/>
            <rFont val="ＭＳ Ｐゴシック"/>
            <family val="3"/>
            <charset val="128"/>
          </rPr>
          <t xml:space="preserve">Home Team (A)のGK背番号を入力してください。
</t>
        </r>
      </text>
    </comment>
    <comment ref="AD21" authorId="0">
      <text>
        <r>
          <rPr>
            <sz val="9"/>
            <color indexed="81"/>
            <rFont val="ＭＳ Ｐゴシック"/>
            <family val="3"/>
            <charset val="128"/>
          </rPr>
          <t xml:space="preserve">Home Team (A)のSUB.GK背番号を入力してください。 </t>
        </r>
        <r>
          <rPr>
            <b/>
            <sz val="9"/>
            <color indexed="81"/>
            <rFont val="ＭＳ Ｐゴシック"/>
            <family val="3"/>
            <charset val="128"/>
          </rPr>
          <t>（出場した場合のみ。 出場しなかった場合は"－"記号を入力してください。</t>
        </r>
        <r>
          <rPr>
            <sz val="9"/>
            <color indexed="81"/>
            <rFont val="ＭＳ Ｐゴシック"/>
            <family val="3"/>
            <charset val="128"/>
          </rPr>
          <t>）</t>
        </r>
      </text>
    </comment>
    <comment ref="AH21" authorId="0">
      <text>
        <r>
          <rPr>
            <sz val="9"/>
            <color indexed="81"/>
            <rFont val="ＭＳ Ｐゴシック"/>
            <family val="3"/>
            <charset val="128"/>
          </rPr>
          <t>Visiting Team (B)のGK背番号を入力してください。</t>
        </r>
      </text>
    </comment>
    <comment ref="AJ21" authorId="0">
      <text>
        <r>
          <rPr>
            <sz val="9"/>
            <color indexed="81"/>
            <rFont val="ＭＳ Ｐゴシック"/>
            <family val="3"/>
            <charset val="128"/>
          </rPr>
          <t xml:space="preserve">Visiting Team (B)のSUB.GK背番号を入力してください。 </t>
        </r>
        <r>
          <rPr>
            <b/>
            <sz val="9"/>
            <color indexed="81"/>
            <rFont val="ＭＳ Ｐゴシック"/>
            <family val="3"/>
            <charset val="128"/>
          </rPr>
          <t>（出場した場合のみ。 出場しなかった場合は"－"記号を入力してください。</t>
        </r>
        <r>
          <rPr>
            <sz val="9"/>
            <color indexed="81"/>
            <rFont val="ＭＳ Ｐゴシック"/>
            <family val="3"/>
            <charset val="128"/>
          </rPr>
          <t>）</t>
        </r>
      </text>
    </comment>
    <comment ref="AB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D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H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J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3" authorId="0">
      <text>
        <r>
          <rPr>
            <sz val="9"/>
            <color indexed="81"/>
            <rFont val="ＭＳ Ｐゴシック"/>
            <family val="3"/>
            <charset val="128"/>
          </rPr>
          <t>第１ピリオドの滞氷時間を"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4" authorId="0">
      <text>
        <r>
          <rPr>
            <sz val="9"/>
            <color indexed="81"/>
            <rFont val="ＭＳ Ｐゴシック"/>
            <family val="3"/>
            <charset val="128"/>
          </rPr>
          <t>第２ピリオドの滞氷時間を"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5" authorId="0">
      <text>
        <r>
          <rPr>
            <sz val="9"/>
            <color indexed="81"/>
            <rFont val="ＭＳ Ｐゴシック"/>
            <family val="3"/>
            <charset val="128"/>
          </rPr>
          <t>第３ピリオドの滞氷時間を"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6" authorId="0">
      <text>
        <r>
          <rPr>
            <sz val="9"/>
            <color indexed="81"/>
            <rFont val="ＭＳ Ｐゴシック"/>
            <family val="3"/>
            <charset val="128"/>
          </rPr>
          <t>オーバータイムの滞氷時間を"</t>
        </r>
        <r>
          <rPr>
            <b/>
            <sz val="9"/>
            <color indexed="81"/>
            <rFont val="ＭＳ Ｐゴシック"/>
            <family val="3"/>
            <charset val="128"/>
          </rPr>
          <t>mm:ss</t>
        </r>
        <r>
          <rPr>
            <sz val="9"/>
            <color indexed="81"/>
            <rFont val="ＭＳ Ｐゴシック"/>
            <family val="3"/>
            <charset val="128"/>
          </rPr>
          <t>"型式で手打ち入力してください。</t>
        </r>
      </text>
    </comment>
    <comment ref="AB27" authorId="0">
      <text>
        <r>
          <rPr>
            <sz val="9"/>
            <color indexed="81"/>
            <rFont val="ＭＳ Ｐゴシック"/>
            <family val="3"/>
            <charset val="128"/>
          </rPr>
          <t>合計時間は自動計算されます。</t>
        </r>
        <r>
          <rPr>
            <b/>
            <sz val="9"/>
            <color indexed="81"/>
            <rFont val="ＭＳ Ｐゴシック"/>
            <family val="3"/>
            <charset val="128"/>
          </rPr>
          <t xml:space="preserve">
手打ち入力しないでください。</t>
        </r>
        <r>
          <rPr>
            <sz val="9"/>
            <color indexed="81"/>
            <rFont val="ＭＳ Ｐゴシック"/>
            <family val="3"/>
            <charset val="128"/>
          </rPr>
          <t xml:space="preserve">
</t>
        </r>
      </text>
    </comment>
    <comment ref="AD27" authorId="0">
      <text>
        <r>
          <rPr>
            <sz val="9"/>
            <color indexed="81"/>
            <rFont val="ＭＳ Ｐゴシック"/>
            <family val="3"/>
            <charset val="128"/>
          </rPr>
          <t>合計時間は自動計算されます。</t>
        </r>
        <r>
          <rPr>
            <b/>
            <sz val="9"/>
            <color indexed="81"/>
            <rFont val="ＭＳ Ｐゴシック"/>
            <family val="3"/>
            <charset val="128"/>
          </rPr>
          <t xml:space="preserve">
</t>
        </r>
        <r>
          <rPr>
            <sz val="9"/>
            <color indexed="81"/>
            <rFont val="ＭＳ Ｐゴシック"/>
            <family val="3"/>
            <charset val="128"/>
          </rPr>
          <t>SUB.GKが出場しなかった場合は、"</t>
        </r>
        <r>
          <rPr>
            <b/>
            <sz val="9"/>
            <color indexed="81"/>
            <rFont val="ＭＳ Ｐゴシック"/>
            <family val="3"/>
            <charset val="128"/>
          </rPr>
          <t>-</t>
        </r>
        <r>
          <rPr>
            <sz val="9"/>
            <color indexed="81"/>
            <rFont val="ＭＳ Ｐゴシック"/>
            <family val="3"/>
            <charset val="128"/>
          </rPr>
          <t>"記号を手打ち入力してください。</t>
        </r>
      </text>
    </comment>
    <comment ref="AH27" authorId="0">
      <text>
        <r>
          <rPr>
            <sz val="9"/>
            <color indexed="81"/>
            <rFont val="ＭＳ Ｐゴシック"/>
            <family val="3"/>
            <charset val="128"/>
          </rPr>
          <t>合計時間は自動計算されます。</t>
        </r>
        <r>
          <rPr>
            <b/>
            <sz val="9"/>
            <color indexed="81"/>
            <rFont val="ＭＳ Ｐゴシック"/>
            <family val="3"/>
            <charset val="128"/>
          </rPr>
          <t xml:space="preserve">
手打ち入力しないでください。</t>
        </r>
        <r>
          <rPr>
            <sz val="9"/>
            <color indexed="81"/>
            <rFont val="ＭＳ Ｐゴシック"/>
            <family val="3"/>
            <charset val="128"/>
          </rPr>
          <t xml:space="preserve">
</t>
        </r>
      </text>
    </comment>
    <comment ref="AJ27" authorId="0">
      <text>
        <r>
          <rPr>
            <sz val="9"/>
            <color indexed="81"/>
            <rFont val="ＭＳ Ｐゴシック"/>
            <family val="3"/>
            <charset val="128"/>
          </rPr>
          <t>合計時間は自動計算されます。</t>
        </r>
        <r>
          <rPr>
            <b/>
            <sz val="9"/>
            <color indexed="81"/>
            <rFont val="ＭＳ Ｐゴシック"/>
            <family val="3"/>
            <charset val="128"/>
          </rPr>
          <t xml:space="preserve">
</t>
        </r>
        <r>
          <rPr>
            <sz val="9"/>
            <color indexed="81"/>
            <rFont val="ＭＳ Ｐゴシック"/>
            <family val="3"/>
            <charset val="128"/>
          </rPr>
          <t>SUB.GKが出場しなかった場合は、"</t>
        </r>
        <r>
          <rPr>
            <b/>
            <sz val="9"/>
            <color indexed="81"/>
            <rFont val="ＭＳ Ｐゴシック"/>
            <family val="3"/>
            <charset val="128"/>
          </rPr>
          <t>-</t>
        </r>
        <r>
          <rPr>
            <sz val="9"/>
            <color indexed="81"/>
            <rFont val="ＭＳ Ｐゴシック"/>
            <family val="3"/>
            <charset val="128"/>
          </rPr>
          <t>"記号を手打ち入力してください。</t>
        </r>
      </text>
    </comment>
    <comment ref="X28" authorId="0">
      <text>
        <r>
          <rPr>
            <b/>
            <sz val="9"/>
            <color indexed="81"/>
            <rFont val="ＭＳ Ｐゴシック"/>
            <family val="3"/>
            <charset val="128"/>
          </rPr>
          <t xml:space="preserve">Goals Against
</t>
        </r>
        <r>
          <rPr>
            <sz val="9"/>
            <color indexed="81"/>
            <rFont val="ＭＳ Ｐゴシック"/>
            <family val="3"/>
            <charset val="128"/>
          </rPr>
          <t xml:space="preserve">
各Goalkeeperの総失点数を入力します。 但し、Empty Netによる失点は含めません。
</t>
        </r>
        <r>
          <rPr>
            <b/>
            <sz val="9"/>
            <color indexed="81"/>
            <rFont val="ＭＳ Ｐゴシック"/>
            <family val="3"/>
            <charset val="128"/>
          </rPr>
          <t>PSSにより試合の勝敗が決定した場合</t>
        </r>
        <r>
          <rPr>
            <sz val="9"/>
            <color indexed="81"/>
            <rFont val="ＭＳ Ｐゴシック"/>
            <family val="3"/>
            <charset val="128"/>
          </rPr>
          <t>は、負けチームGoalkeeperのGoals Against値に+1を</t>
        </r>
        <r>
          <rPr>
            <b/>
            <sz val="9"/>
            <color indexed="81"/>
            <rFont val="ＭＳ Ｐゴシック"/>
            <family val="3"/>
            <charset val="128"/>
          </rPr>
          <t>加算しません。</t>
        </r>
        <r>
          <rPr>
            <sz val="9"/>
            <color indexed="81"/>
            <rFont val="ＭＳ Ｐゴシック"/>
            <family val="3"/>
            <charset val="128"/>
          </rPr>
          <t>(2019/5/1版 簡易版記録マニュアル 8P）
各Goalkeeperの総失点数合計が、相手チームの得点合計より多くなることはありませんので、もし入力ミスがあった場合は背景色が変わります。
確認して値を再入力してください。
各Goalkeeperの総失点数合計が、相手チームの得点合計より少ない場合は、チェックはおこないません。（理論的には、相手チームの得点が全てEmpty Netの場合があるため）</t>
        </r>
      </text>
    </comment>
    <comment ref="AB28" authorId="0">
      <text>
        <r>
          <rPr>
            <sz val="9"/>
            <color indexed="81"/>
            <rFont val="ＭＳ Ｐゴシック"/>
            <family val="3"/>
            <charset val="128"/>
          </rPr>
          <t>各GKの失点数を入力してください。</t>
        </r>
      </text>
    </comment>
    <comment ref="AD28" authorId="0">
      <text>
        <r>
          <rPr>
            <sz val="9"/>
            <color indexed="81"/>
            <rFont val="ＭＳ Ｐゴシック"/>
            <family val="3"/>
            <charset val="128"/>
          </rPr>
          <t>各GKの失点数を入力してください。</t>
        </r>
      </text>
    </comment>
    <comment ref="AH28" authorId="0">
      <text>
        <r>
          <rPr>
            <sz val="9"/>
            <color indexed="81"/>
            <rFont val="ＭＳ Ｐゴシック"/>
            <family val="3"/>
            <charset val="128"/>
          </rPr>
          <t>各GKの失点数を入力してください。</t>
        </r>
      </text>
    </comment>
    <comment ref="AJ28" authorId="0">
      <text>
        <r>
          <rPr>
            <sz val="9"/>
            <color indexed="81"/>
            <rFont val="ＭＳ Ｐゴシック"/>
            <family val="3"/>
            <charset val="128"/>
          </rPr>
          <t>各GKの失点数を入力してください。</t>
        </r>
      </text>
    </comment>
    <comment ref="AB30" authorId="0">
      <text>
        <r>
          <rPr>
            <sz val="9"/>
            <color indexed="81"/>
            <rFont val="ＭＳ Ｐゴシック"/>
            <family val="3"/>
            <charset val="128"/>
          </rPr>
          <t xml:space="preserve">タイムアウト時間は自動計算で表示されます。
</t>
        </r>
        <r>
          <rPr>
            <b/>
            <sz val="9"/>
            <color indexed="81"/>
            <rFont val="ＭＳ Ｐゴシック"/>
            <family val="3"/>
            <charset val="128"/>
          </rPr>
          <t xml:space="preserve">
</t>
        </r>
        <r>
          <rPr>
            <sz val="9"/>
            <color indexed="81"/>
            <rFont val="ＭＳ Ｐゴシック"/>
            <family val="3"/>
            <charset val="128"/>
          </rPr>
          <t>原則、手打ち入力しないでください。
ただし、両チームが同時にタイムアウトをとった場合は、先に申告したチームを累積経過時間型式で、”</t>
        </r>
        <r>
          <rPr>
            <b/>
            <sz val="9"/>
            <color indexed="81"/>
            <rFont val="ＭＳ Ｐゴシック"/>
            <family val="3"/>
            <charset val="128"/>
          </rPr>
          <t>*57:30</t>
        </r>
        <r>
          <rPr>
            <sz val="9"/>
            <color indexed="81"/>
            <rFont val="ＭＳ Ｐゴシック"/>
            <family val="3"/>
            <charset val="128"/>
          </rPr>
          <t>”の様に手打ち入力してください。</t>
        </r>
      </text>
    </comment>
    <comment ref="AJ30" authorId="0">
      <text>
        <r>
          <rPr>
            <sz val="9"/>
            <color indexed="81"/>
            <rFont val="ＭＳ Ｐゴシック"/>
            <family val="3"/>
            <charset val="128"/>
          </rPr>
          <t xml:space="preserve">タイムアウト時間は自動計算で表示されます。
</t>
        </r>
        <r>
          <rPr>
            <b/>
            <sz val="9"/>
            <color indexed="81"/>
            <rFont val="ＭＳ Ｐゴシック"/>
            <family val="3"/>
            <charset val="128"/>
          </rPr>
          <t xml:space="preserve">
</t>
        </r>
        <r>
          <rPr>
            <sz val="9"/>
            <color indexed="81"/>
            <rFont val="ＭＳ Ｐゴシック"/>
            <family val="3"/>
            <charset val="128"/>
          </rPr>
          <t>原則、手打ち入力しないでください。
ただし、両チームが同時にタイムアウトをとった場合は、先に申告したチームを累積経過時間型式で、”</t>
        </r>
        <r>
          <rPr>
            <b/>
            <sz val="9"/>
            <color indexed="81"/>
            <rFont val="ＭＳ Ｐゴシック"/>
            <family val="3"/>
            <charset val="128"/>
          </rPr>
          <t>*57:30</t>
        </r>
        <r>
          <rPr>
            <sz val="9"/>
            <color indexed="81"/>
            <rFont val="ＭＳ Ｐゴシック"/>
            <family val="3"/>
            <charset val="128"/>
          </rPr>
          <t>”の様に手打ち入力してください。</t>
        </r>
      </text>
    </comment>
    <comment ref="X32" authorId="0">
      <text>
        <r>
          <rPr>
            <sz val="9"/>
            <color indexed="81"/>
            <rFont val="ＭＳ Ｐゴシック"/>
            <family val="3"/>
            <charset val="128"/>
          </rPr>
          <t>Home Team (A)の背番号を入力してください。</t>
        </r>
      </text>
    </comment>
    <comment ref="Z32" authorId="0">
      <text>
        <r>
          <rPr>
            <sz val="9"/>
            <color indexed="81"/>
            <rFont val="ＭＳ Ｐゴシック"/>
            <family val="3"/>
            <charset val="128"/>
          </rPr>
          <t>Visiting Team (B)の背番号を入力してください。</t>
        </r>
      </text>
    </comment>
    <comment ref="AB32" authorId="0">
      <text>
        <r>
          <rPr>
            <sz val="9"/>
            <color indexed="81"/>
            <rFont val="ＭＳ Ｐゴシック"/>
            <family val="3"/>
            <charset val="128"/>
          </rPr>
          <t xml:space="preserve">Home Team (A)のGK背番号を入力してください。
</t>
        </r>
      </text>
    </comment>
    <comment ref="AD32" authorId="0">
      <text>
        <r>
          <rPr>
            <sz val="9"/>
            <color indexed="81"/>
            <rFont val="ＭＳ Ｐゴシック"/>
            <family val="3"/>
            <charset val="128"/>
          </rPr>
          <t>Visiting Team (B)のGK背番号を入力してください。</t>
        </r>
      </text>
    </comment>
    <comment ref="AF32" authorId="0">
      <text>
        <r>
          <rPr>
            <sz val="9"/>
            <color indexed="81"/>
            <rFont val="ＭＳ Ｐゴシック"/>
            <family val="3"/>
            <charset val="128"/>
          </rPr>
          <t>0 : 0 から開始してください。
PSSがゴールした場合は、該当チームに +1 してください。
【例】
A 成功  B 失敗   1 : 0
A 成功　B 成功   2 : 1
A 失敗  B 失敗   2 : 1
勝敗が決定して、PSSを行わなかった場合は、"－"記号を入力してください。</t>
        </r>
      </text>
    </comment>
    <comment ref="X33"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Z33"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AP35" authorId="0">
      <text>
        <r>
          <rPr>
            <sz val="9"/>
            <color indexed="81"/>
            <rFont val="ＭＳ Ｐゴシック"/>
            <family val="3"/>
            <charset val="128"/>
          </rPr>
          <t xml:space="preserve">29点以上の得点が入る場合は、以下の様に対処してください。
29以上のペナルティが発生する場合は、以下の様に対処してください。
１．"GameSheet"をコピーして、"GameShett (2)"を作成する。
２．2枚目"#"欄の数字(ゴール数)を、29, 30, 31, 32, ････････････ 54, 55, 56 と入力してください。
３．得点、シュート数、ペナルティの集計は手計算して、1枚目のシートに手打ち入力してください。
４．2枚目の、得点、シュート数、ペナルティ、GK滞氷の集計欄は"－"記号を入力してください。
５．印刷面右下"Sign.Referee"欄は全頁にサインを得てください。
６．1枚目の印刷面右下"Notes"欄を、"No", "✓ Yes", "see next page"に変更してください。
</t>
        </r>
      </text>
    </comment>
    <comment ref="C36" authorId="0">
      <text>
        <r>
          <rPr>
            <sz val="9"/>
            <color indexed="81"/>
            <rFont val="ＭＳ Ｐゴシック"/>
            <family val="3"/>
            <charset val="128"/>
          </rPr>
          <t>チーム名がセットされると、背景色が消えます。</t>
        </r>
        <r>
          <rPr>
            <b/>
            <sz val="9"/>
            <color indexed="81"/>
            <rFont val="ＭＳ Ｐゴシック"/>
            <family val="3"/>
            <charset val="128"/>
          </rPr>
          <t xml:space="preserve">
手打ち入力しないでください。</t>
        </r>
      </text>
    </comment>
    <comment ref="A38" authorId="0">
      <text>
        <r>
          <rPr>
            <sz val="9"/>
            <color indexed="81"/>
            <rFont val="ＭＳ Ｐゴシック"/>
            <family val="3"/>
            <charset val="128"/>
          </rPr>
          <t>背番号がセットされると、背景色が消えます。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B38" authorId="0">
      <text>
        <r>
          <rPr>
            <sz val="9"/>
            <color indexed="81"/>
            <rFont val="ＭＳ Ｐゴシック"/>
            <family val="3"/>
            <charset val="128"/>
          </rPr>
          <t>選手名がセットされると、背景色が消えます。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sz val="10"/>
            <color indexed="81"/>
            <rFont val="ＭＳ Ｐゴシック"/>
            <family val="3"/>
            <charset val="128"/>
          </rPr>
          <t>-</t>
        </r>
        <r>
          <rPr>
            <sz val="8"/>
            <color indexed="81"/>
            <rFont val="ＭＳ Ｐゴシック"/>
            <family val="3"/>
            <charset val="128"/>
          </rPr>
          <t>"記号は手打ち入力）</t>
        </r>
        <r>
          <rPr>
            <sz val="9"/>
            <color indexed="81"/>
            <rFont val="ＭＳ Ｐゴシック"/>
            <family val="3"/>
            <charset val="128"/>
          </rPr>
          <t xml:space="preserve">
</t>
        </r>
      </text>
    </comment>
    <comment ref="E38" authorId="0">
      <text>
        <r>
          <rPr>
            <sz val="9"/>
            <color indexed="81"/>
            <rFont val="ＭＳ Ｐゴシック"/>
            <family val="3"/>
            <charset val="128"/>
          </rPr>
          <t>ポジションがセットされると、背景色が消えます。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M38" authorId="0">
      <text>
        <r>
          <rPr>
            <b/>
            <sz val="9"/>
            <color indexed="81"/>
            <rFont val="ＭＳ Ｐゴシック"/>
            <family val="3"/>
            <charset val="128"/>
          </rPr>
          <t>Game Situation</t>
        </r>
        <r>
          <rPr>
            <sz val="9"/>
            <color indexed="81"/>
            <rFont val="ＭＳ Ｐゴシック"/>
            <family val="3"/>
            <charset val="128"/>
          </rPr>
          <t xml:space="preserve">
</t>
        </r>
        <r>
          <rPr>
            <b/>
            <sz val="9"/>
            <color indexed="81"/>
            <rFont val="ＭＳ Ｐゴシック"/>
            <family val="3"/>
            <charset val="128"/>
          </rPr>
          <t>EQ</t>
        </r>
        <r>
          <rPr>
            <sz val="9"/>
            <color indexed="81"/>
            <rFont val="ＭＳ Ｐゴシック"/>
            <family val="3"/>
            <charset val="128"/>
          </rPr>
          <t xml:space="preserve"> : Equal Strength
</t>
        </r>
        <r>
          <rPr>
            <b/>
            <sz val="9"/>
            <color indexed="81"/>
            <rFont val="ＭＳ Ｐゴシック"/>
            <family val="3"/>
            <charset val="128"/>
          </rPr>
          <t>PP1</t>
        </r>
        <r>
          <rPr>
            <sz val="9"/>
            <color indexed="81"/>
            <rFont val="ＭＳ Ｐゴシック"/>
            <family val="3"/>
            <charset val="128"/>
          </rPr>
          <t xml:space="preserve">, </t>
        </r>
        <r>
          <rPr>
            <b/>
            <sz val="9"/>
            <color indexed="81"/>
            <rFont val="ＭＳ Ｐゴシック"/>
            <family val="3"/>
            <charset val="128"/>
          </rPr>
          <t>PP2</t>
        </r>
        <r>
          <rPr>
            <sz val="9"/>
            <color indexed="81"/>
            <rFont val="ＭＳ Ｐゴシック"/>
            <family val="3"/>
            <charset val="128"/>
          </rPr>
          <t xml:space="preserve"> : Power Play
</t>
        </r>
        <r>
          <rPr>
            <b/>
            <sz val="9"/>
            <color indexed="81"/>
            <rFont val="ＭＳ Ｐゴシック"/>
            <family val="3"/>
            <charset val="128"/>
          </rPr>
          <t>SH1</t>
        </r>
        <r>
          <rPr>
            <sz val="9"/>
            <color indexed="81"/>
            <rFont val="ＭＳ Ｐゴシック"/>
            <family val="3"/>
            <charset val="128"/>
          </rPr>
          <t xml:space="preserve">, </t>
        </r>
        <r>
          <rPr>
            <b/>
            <sz val="9"/>
            <color indexed="81"/>
            <rFont val="ＭＳ Ｐゴシック"/>
            <family val="3"/>
            <charset val="128"/>
          </rPr>
          <t>SH2</t>
        </r>
        <r>
          <rPr>
            <sz val="9"/>
            <color indexed="81"/>
            <rFont val="ＭＳ Ｐゴシック"/>
            <family val="3"/>
            <charset val="128"/>
          </rPr>
          <t xml:space="preserve"> : Short Handed
</t>
        </r>
        <r>
          <rPr>
            <b/>
            <sz val="9"/>
            <color indexed="81"/>
            <rFont val="ＭＳ Ｐゴシック"/>
            <family val="3"/>
            <charset val="128"/>
          </rPr>
          <t>EN</t>
        </r>
        <r>
          <rPr>
            <sz val="9"/>
            <color indexed="81"/>
            <rFont val="ＭＳ Ｐゴシック"/>
            <family val="3"/>
            <charset val="128"/>
          </rPr>
          <t xml:space="preserve"> : Empty Net
</t>
        </r>
        <r>
          <rPr>
            <b/>
            <sz val="9"/>
            <color indexed="81"/>
            <rFont val="ＭＳ Ｐゴシック"/>
            <family val="3"/>
            <charset val="128"/>
          </rPr>
          <t>EA</t>
        </r>
        <r>
          <rPr>
            <sz val="9"/>
            <color indexed="81"/>
            <rFont val="ＭＳ Ｐゴシック"/>
            <family val="3"/>
            <charset val="128"/>
          </rPr>
          <t xml:space="preserve"> : Extra Attacker　（ＧＫの代わりにプレイヤーが参加し得点した場合）
</t>
        </r>
        <r>
          <rPr>
            <b/>
            <sz val="9"/>
            <color indexed="81"/>
            <rFont val="ＭＳ Ｐゴシック"/>
            <family val="3"/>
            <charset val="128"/>
          </rPr>
          <t>PS</t>
        </r>
        <r>
          <rPr>
            <sz val="9"/>
            <color indexed="81"/>
            <rFont val="ＭＳ Ｐゴシック"/>
            <family val="3"/>
            <charset val="128"/>
          </rPr>
          <t xml:space="preserve"> : Penalty Shot
</t>
        </r>
        <r>
          <rPr>
            <b/>
            <sz val="9"/>
            <color indexed="81"/>
            <rFont val="ＭＳ Ｐゴシック"/>
            <family val="3"/>
            <charset val="128"/>
          </rPr>
          <t>GWG</t>
        </r>
        <r>
          <rPr>
            <sz val="9"/>
            <color indexed="81"/>
            <rFont val="ＭＳ Ｐゴシック"/>
            <family val="3"/>
            <charset val="128"/>
          </rPr>
          <t xml:space="preserve"> : Game Winning Goal　（レギュレーションタイム終了後のＰＳＳによる有効な得点）</t>
        </r>
      </text>
    </comment>
    <comment ref="X38"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Z38"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AP38" authorId="0">
      <text>
        <r>
          <rPr>
            <sz val="9"/>
            <color indexed="81"/>
            <rFont val="ＭＳ Ｐゴシック"/>
            <family val="3"/>
            <charset val="128"/>
          </rPr>
          <t>"#"欄の数字は、通常変更しないでください。
反則による</t>
        </r>
        <r>
          <rPr>
            <b/>
            <sz val="9"/>
            <color indexed="81"/>
            <rFont val="ＭＳ Ｐゴシック"/>
            <family val="3"/>
            <charset val="128"/>
          </rPr>
          <t>ペナルティ･シュート</t>
        </r>
        <r>
          <rPr>
            <sz val="9"/>
            <color indexed="81"/>
            <rFont val="ＭＳ Ｐゴシック"/>
            <family val="3"/>
            <charset val="128"/>
          </rPr>
          <t>を行ったが、</t>
        </r>
        <r>
          <rPr>
            <b/>
            <sz val="9"/>
            <color indexed="81"/>
            <rFont val="ＭＳ Ｐゴシック"/>
            <family val="3"/>
            <charset val="128"/>
          </rPr>
          <t>失敗(No Goal)</t>
        </r>
        <r>
          <rPr>
            <sz val="9"/>
            <color indexed="81"/>
            <rFont val="ＭＳ Ｐゴシック"/>
            <family val="3"/>
            <charset val="128"/>
          </rPr>
          <t xml:space="preserve">の時は、以下の様に対処してください。
</t>
        </r>
        <r>
          <rPr>
            <b/>
            <sz val="9"/>
            <color indexed="81"/>
            <rFont val="ＭＳ Ｐゴシック"/>
            <family val="3"/>
            <charset val="128"/>
          </rPr>
          <t>【2019/5/1版 記録マニュアルによると、PS失敗時は記録しないことに変更になりました。】</t>
        </r>
        <r>
          <rPr>
            <sz val="9"/>
            <color indexed="81"/>
            <rFont val="ＭＳ Ｐゴシック"/>
            <family val="3"/>
            <charset val="128"/>
          </rPr>
          <t xml:space="preserve">
　１．"#"欄の数字の上から"－"記号を手打ち入力してください。
　２．印刷面の"G"欄にはPSを行った選手背番号、”A1”,"A2"欄には"-"、"GS"欄には”PS”を入力する。
　　　</t>
        </r>
        <r>
          <rPr>
            <b/>
            <sz val="9"/>
            <color indexed="81"/>
            <rFont val="ＭＳ Ｐゴシック"/>
            <family val="3"/>
            <charset val="128"/>
          </rPr>
          <t>【ここからが重要】</t>
        </r>
        <r>
          <rPr>
            <sz val="9"/>
            <color indexed="81"/>
            <rFont val="ＭＳ Ｐゴシック"/>
            <family val="3"/>
            <charset val="128"/>
          </rPr>
          <t xml:space="preserve">
　３．”#”欄に"-"を入力した以降のセルには、それぞれ"-1"した値を入力し直して下さい。
　　　例えば、既に3点取っていて、4点目にPSを行ったが、失敗(No Goal)した場合
　　　　　　　 　"#"欄の数字"4" ⇒ "-"
  　　　　　　 　　　　　　数字"5" ⇒ "4"
  　　　　　　 　　　　　　数字"6" ⇒ "5"
  　　　　　　 　　　　　　数字"7" ⇒ "6"
  　　　　　　 　　　　　　　　　　　　・
  　　　　　　 　　　　　　　　　　　　・
  　　　　　　 　　　　　　　　　　　　・
  　　　　　　 　　　　　　　　　　　　・
  　　　　　　 　　　　　　数字"26" ⇒ "25"
  　　　　　　 　　　　　　数字"27" ⇒ "26"
  　　　　　　 　　　　　　数字"28" ⇒ "27"</t>
        </r>
      </text>
    </comment>
    <comment ref="AQ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R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W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X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BC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BD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E44" authorId="0">
      <text>
        <r>
          <rPr>
            <sz val="9"/>
            <color indexed="81"/>
            <rFont val="ＭＳ Ｐゴシック"/>
            <family val="3"/>
            <charset val="128"/>
          </rPr>
          <t>監督名(A)がセットされると、背景色が消えます。</t>
        </r>
        <r>
          <rPr>
            <b/>
            <sz val="9"/>
            <color indexed="81"/>
            <rFont val="ＭＳ Ｐゴシック"/>
            <family val="3"/>
            <charset val="128"/>
          </rPr>
          <t xml:space="preserve">
手打ち入力しないでください。</t>
        </r>
        <r>
          <rPr>
            <sz val="9"/>
            <color indexed="81"/>
            <rFont val="ＭＳ Ｐゴシック"/>
            <family val="3"/>
            <charset val="128"/>
          </rPr>
          <t xml:space="preserve">
</t>
        </r>
      </text>
    </comment>
    <comment ref="AE45" authorId="0">
      <text>
        <r>
          <rPr>
            <sz val="9"/>
            <color indexed="81"/>
            <rFont val="ＭＳ Ｐゴシック"/>
            <family val="3"/>
            <charset val="128"/>
          </rPr>
          <t>監督名(B)がセットされると、背景色が消えます。</t>
        </r>
        <r>
          <rPr>
            <b/>
            <sz val="9"/>
            <color indexed="81"/>
            <rFont val="ＭＳ Ｐゴシック"/>
            <family val="3"/>
            <charset val="128"/>
          </rPr>
          <t xml:space="preserve">
手打ち入力しないでください。</t>
        </r>
      </text>
    </comment>
    <comment ref="AE47" authorId="0">
      <text>
        <r>
          <rPr>
            <sz val="9"/>
            <color indexed="81"/>
            <rFont val="ＭＳ Ｐゴシック"/>
            <family val="3"/>
            <charset val="128"/>
          </rPr>
          <t>スーパーバイザー名がセットされると、背景色が消えます。</t>
        </r>
        <r>
          <rPr>
            <b/>
            <sz val="9"/>
            <color indexed="81"/>
            <rFont val="ＭＳ Ｐゴシック"/>
            <family val="3"/>
            <charset val="128"/>
          </rPr>
          <t xml:space="preserve">
手打ち入力しないでください。</t>
        </r>
      </text>
    </comment>
    <comment ref="AE48" authorId="0">
      <text>
        <r>
          <rPr>
            <sz val="9"/>
            <color indexed="81"/>
            <rFont val="ＭＳ Ｐゴシック"/>
            <family val="3"/>
            <charset val="128"/>
          </rPr>
          <t>レフェリー スーパーバイザー名がセットされると、背景色が消えます。</t>
        </r>
        <r>
          <rPr>
            <b/>
            <sz val="9"/>
            <color indexed="81"/>
            <rFont val="ＭＳ Ｐゴシック"/>
            <family val="3"/>
            <charset val="128"/>
          </rPr>
          <t xml:space="preserve">
手打ち入力しないでください。</t>
        </r>
      </text>
    </comment>
    <comment ref="AE49" authorId="0">
      <text>
        <r>
          <rPr>
            <sz val="9"/>
            <color indexed="81"/>
            <rFont val="ＭＳ Ｐゴシック"/>
            <family val="3"/>
            <charset val="128"/>
          </rPr>
          <t>タイムキーパー名がセットされると、背景色が消えます。</t>
        </r>
        <r>
          <rPr>
            <b/>
            <sz val="9"/>
            <color indexed="81"/>
            <rFont val="ＭＳ Ｐゴシック"/>
            <family val="3"/>
            <charset val="128"/>
          </rPr>
          <t xml:space="preserve">
手打ち入力しないでください。</t>
        </r>
      </text>
    </comment>
    <comment ref="AE50" authorId="0">
      <text>
        <r>
          <rPr>
            <sz val="9"/>
            <color indexed="81"/>
            <rFont val="ＭＳ Ｐゴシック"/>
            <family val="3"/>
            <charset val="128"/>
          </rPr>
          <t>ペナルティー タイムキーパー名がセットされると、背景色が消えます。</t>
        </r>
        <r>
          <rPr>
            <b/>
            <sz val="9"/>
            <color indexed="81"/>
            <rFont val="ＭＳ Ｐゴシック"/>
            <family val="3"/>
            <charset val="128"/>
          </rPr>
          <t xml:space="preserve">
手打ち入力しないでください。</t>
        </r>
      </text>
    </comment>
    <comment ref="AE51" authorId="0">
      <text>
        <r>
          <rPr>
            <sz val="9"/>
            <color indexed="81"/>
            <rFont val="ＭＳ Ｐゴシック"/>
            <family val="3"/>
            <charset val="128"/>
          </rPr>
          <t>アナウンサー名がセットされると、背景色が消えます。</t>
        </r>
        <r>
          <rPr>
            <b/>
            <sz val="9"/>
            <color indexed="81"/>
            <rFont val="ＭＳ Ｐゴシック"/>
            <family val="3"/>
            <charset val="128"/>
          </rPr>
          <t xml:space="preserve">
手打ち入力しないでください。</t>
        </r>
      </text>
    </comment>
    <comment ref="AE52" authorId="0">
      <text>
        <r>
          <rPr>
            <sz val="9"/>
            <color indexed="81"/>
            <rFont val="ＭＳ Ｐゴシック"/>
            <family val="3"/>
            <charset val="128"/>
          </rPr>
          <t>ペナルティベンチ係名がセットされると、背景色が消えます。</t>
        </r>
        <r>
          <rPr>
            <b/>
            <sz val="9"/>
            <color indexed="81"/>
            <rFont val="ＭＳ Ｐゴシック"/>
            <family val="3"/>
            <charset val="128"/>
          </rPr>
          <t xml:space="preserve">
手打ち入力しないでください。</t>
        </r>
      </text>
    </comment>
    <comment ref="AE53" authorId="0">
      <text>
        <r>
          <rPr>
            <sz val="9"/>
            <color indexed="81"/>
            <rFont val="ＭＳ Ｐゴシック"/>
            <family val="3"/>
            <charset val="128"/>
          </rPr>
          <t>ペナルティベンチ係名がセットされると、背景色が消えます。</t>
        </r>
        <r>
          <rPr>
            <b/>
            <sz val="9"/>
            <color indexed="81"/>
            <rFont val="ＭＳ Ｐゴシック"/>
            <family val="3"/>
            <charset val="128"/>
          </rPr>
          <t xml:space="preserve">
手打ち入力しないでください。</t>
        </r>
      </text>
    </comment>
    <comment ref="AE54" authorId="0">
      <text>
        <r>
          <rPr>
            <sz val="9"/>
            <color indexed="81"/>
            <rFont val="ＭＳ Ｐゴシック"/>
            <family val="3"/>
            <charset val="128"/>
          </rPr>
          <t>ゴールジャッジ名がセットされると、背景色が消えます。</t>
        </r>
        <r>
          <rPr>
            <b/>
            <sz val="9"/>
            <color indexed="81"/>
            <rFont val="ＭＳ Ｐゴシック"/>
            <family val="3"/>
            <charset val="128"/>
          </rPr>
          <t xml:space="preserve">
手打ち入力しないでください。</t>
        </r>
      </text>
    </comment>
    <comment ref="AE55" authorId="0">
      <text>
        <r>
          <rPr>
            <sz val="9"/>
            <color indexed="81"/>
            <rFont val="ＭＳ Ｐゴシック"/>
            <family val="3"/>
            <charset val="128"/>
          </rPr>
          <t>ゴールジャッジ名がセットされると、背景色が消えます。</t>
        </r>
        <r>
          <rPr>
            <b/>
            <sz val="9"/>
            <color indexed="81"/>
            <rFont val="ＭＳ Ｐゴシック"/>
            <family val="3"/>
            <charset val="128"/>
          </rPr>
          <t xml:space="preserve">
手打ち入力しないでください。</t>
        </r>
      </text>
    </comment>
    <comment ref="AE56" authorId="0">
      <text>
        <r>
          <rPr>
            <sz val="9"/>
            <color indexed="81"/>
            <rFont val="ＭＳ Ｐゴシック"/>
            <family val="3"/>
            <charset val="128"/>
          </rPr>
          <t>スコアキーパーアシスタント名がセットされると、背景色が消えます。</t>
        </r>
        <r>
          <rPr>
            <b/>
            <sz val="9"/>
            <color indexed="81"/>
            <rFont val="ＭＳ Ｐゴシック"/>
            <family val="3"/>
            <charset val="128"/>
          </rPr>
          <t xml:space="preserve">
手打ち入力しないでください。</t>
        </r>
      </text>
    </comment>
    <comment ref="AE57" authorId="0">
      <text>
        <r>
          <rPr>
            <sz val="9"/>
            <color indexed="81"/>
            <rFont val="ＭＳ Ｐゴシック"/>
            <family val="3"/>
            <charset val="128"/>
          </rPr>
          <t>スコアキーパー名がセットされると、背景色が消えます。</t>
        </r>
        <r>
          <rPr>
            <b/>
            <sz val="9"/>
            <color indexed="81"/>
            <rFont val="ＭＳ Ｐゴシック"/>
            <family val="3"/>
            <charset val="128"/>
          </rPr>
          <t xml:space="preserve">
手打ち入力しないでください。</t>
        </r>
      </text>
    </comment>
    <comment ref="AE59" authorId="0">
      <text>
        <r>
          <rPr>
            <sz val="9"/>
            <color indexed="81"/>
            <rFont val="ＭＳ Ｐゴシック"/>
            <family val="3"/>
            <charset val="128"/>
          </rPr>
          <t>ラインズパーソン名がセットされると、背景色が消えます。</t>
        </r>
        <r>
          <rPr>
            <b/>
            <sz val="9"/>
            <color indexed="81"/>
            <rFont val="ＭＳ Ｐゴシック"/>
            <family val="3"/>
            <charset val="128"/>
          </rPr>
          <t xml:space="preserve">
手打ち入力しないでください。</t>
        </r>
      </text>
    </comment>
    <comment ref="AE60" authorId="0">
      <text>
        <r>
          <rPr>
            <sz val="9"/>
            <color indexed="81"/>
            <rFont val="ＭＳ Ｐゴシック"/>
            <family val="3"/>
            <charset val="128"/>
          </rPr>
          <t>ラインズパーソン名がセットされると、背景色が消えます。</t>
        </r>
        <r>
          <rPr>
            <b/>
            <sz val="9"/>
            <color indexed="81"/>
            <rFont val="ＭＳ Ｐゴシック"/>
            <family val="3"/>
            <charset val="128"/>
          </rPr>
          <t xml:space="preserve">
手打ち入力しないでください。</t>
        </r>
      </text>
    </comment>
    <comment ref="AE61" authorId="0">
      <text>
        <r>
          <rPr>
            <sz val="9"/>
            <color indexed="81"/>
            <rFont val="ＭＳ Ｐゴシック"/>
            <family val="3"/>
            <charset val="128"/>
          </rPr>
          <t>レフェリー名がセットされると、背景色が消えます。</t>
        </r>
        <r>
          <rPr>
            <b/>
            <sz val="9"/>
            <color indexed="81"/>
            <rFont val="ＭＳ Ｐゴシック"/>
            <family val="3"/>
            <charset val="128"/>
          </rPr>
          <t xml:space="preserve">
手打ち入力しないでください。</t>
        </r>
      </text>
    </comment>
    <comment ref="AE62" authorId="0">
      <text>
        <r>
          <rPr>
            <sz val="9"/>
            <color indexed="81"/>
            <rFont val="ＭＳ Ｐゴシック"/>
            <family val="3"/>
            <charset val="128"/>
          </rPr>
          <t>レフェリー名がセットされると、背景色が消えます。</t>
        </r>
        <r>
          <rPr>
            <b/>
            <sz val="9"/>
            <color indexed="81"/>
            <rFont val="ＭＳ Ｐゴシック"/>
            <family val="3"/>
            <charset val="128"/>
          </rPr>
          <t xml:space="preserve">
手打ち入力しないでください。</t>
        </r>
      </text>
    </comment>
    <comment ref="AE63" authorId="0">
      <text>
        <r>
          <rPr>
            <sz val="9"/>
            <color indexed="81"/>
            <rFont val="ＭＳ Ｐゴシック"/>
            <family val="3"/>
            <charset val="128"/>
          </rPr>
          <t>記録が複数ページになる場合は、全てのページにサインする。</t>
        </r>
      </text>
    </comment>
    <comment ref="AE65" authorId="0">
      <text>
        <r>
          <rPr>
            <sz val="9"/>
            <color indexed="81"/>
            <rFont val="ＭＳ Ｐゴシック"/>
            <family val="3"/>
            <charset val="128"/>
          </rPr>
          <t>レフェリーが１名の時は、"-"を入力してください。</t>
        </r>
      </text>
    </comment>
    <comment ref="AP66" authorId="0">
      <text>
        <r>
          <rPr>
            <sz val="9"/>
            <color indexed="81"/>
            <rFont val="ＭＳ Ｐゴシック"/>
            <family val="3"/>
            <charset val="128"/>
          </rPr>
          <t xml:space="preserve">29点以上の得点が入る場合は、以下の様に対処してください。
29以上のペナルティが発生する場合は、以下の様に対処してください。
１．"GameSheet"をコピーして、"GameShett (2)"を作成する。
２．2枚目"#"欄の数字(ゴール数)を、29, 30, 31, 32, ････････････ 54, 55, 56 と入力してください。
３．得点、シュート数、ペナルティの集計は手計算して、1枚目のシートに手打ち入力してください。
４．2枚目の、得点、シュート数、ペナルティ、GK滞氷の集計欄は"－"記号を入力してください。
５．印刷面右下"Sign.Referee"欄は全頁にサインを得てください。
６．1枚目の印刷面右下"Notes"欄を、"No", "✓ Yes", "see next page"に変更してください。
</t>
        </r>
      </text>
    </comment>
    <comment ref="AE68" authorId="0">
      <text>
        <r>
          <rPr>
            <sz val="9"/>
            <color indexed="81"/>
            <rFont val="ＭＳ Ｐゴシック"/>
            <family val="3"/>
            <charset val="128"/>
          </rPr>
          <t>"No", "Yes"の</t>
        </r>
        <r>
          <rPr>
            <b/>
            <sz val="9"/>
            <color indexed="81"/>
            <rFont val="ＭＳ Ｐゴシック"/>
            <family val="3"/>
            <charset val="128"/>
          </rPr>
          <t>✓</t>
        </r>
        <r>
          <rPr>
            <sz val="9"/>
            <color indexed="81"/>
            <rFont val="ＭＳ Ｐゴシック"/>
            <family val="3"/>
            <charset val="128"/>
          </rPr>
          <t xml:space="preserve">の組合せが正しくないと思われる時は、背景が赤色または黒色になります。
正しい組合せに変更してください。
</t>
        </r>
      </text>
    </comment>
    <comment ref="AG68" authorId="0">
      <text>
        <r>
          <rPr>
            <sz val="9"/>
            <color indexed="81"/>
            <rFont val="ＭＳ Ｐゴシック"/>
            <family val="3"/>
            <charset val="128"/>
          </rPr>
          <t>"No", "Yes"の</t>
        </r>
        <r>
          <rPr>
            <b/>
            <sz val="9"/>
            <color indexed="81"/>
            <rFont val="ＭＳ Ｐゴシック"/>
            <family val="3"/>
            <charset val="128"/>
          </rPr>
          <t>✓</t>
        </r>
        <r>
          <rPr>
            <sz val="9"/>
            <color indexed="81"/>
            <rFont val="ＭＳ Ｐゴシック"/>
            <family val="3"/>
            <charset val="128"/>
          </rPr>
          <t xml:space="preserve">の組合せが正しくないと思われる時は、背景が赤色または黒色になります。
正しい組合せに変更してください。
</t>
        </r>
      </text>
    </comment>
    <comment ref="AI68" authorId="0">
      <text>
        <r>
          <rPr>
            <sz val="9"/>
            <color indexed="81"/>
            <rFont val="ＭＳ Ｐゴシック"/>
            <family val="3"/>
            <charset val="128"/>
          </rPr>
          <t>29点以上の得点が入る場合は、以下の様に対処してください。
29以上のペナルティが発生する場合は、以下の様に対処してください。
１．1ページ目(最終ページ以外)を、"No", "✓Yes", "see next page"に変更してください。
２．2ページ目(最終ページ)を、"✓No", "Yes", "see reverse side"に変更してください。
　　裏面記載がある場合は、"No", "✓Yes", "see reverse of page.1"に変更してください。</t>
        </r>
      </text>
    </comment>
    <comment ref="F152" authorId="0">
      <text>
        <r>
          <rPr>
            <sz val="9"/>
            <color indexed="81"/>
            <rFont val="ＭＳ Ｐゴシック"/>
            <family val="3"/>
            <charset val="128"/>
          </rPr>
          <t xml:space="preserve">"No", "Yes"の✓ミスを調べます。
</t>
        </r>
      </text>
    </comment>
    <comment ref="F161" authorId="0">
      <text>
        <r>
          <rPr>
            <sz val="9"/>
            <color indexed="81"/>
            <rFont val="ＭＳ Ｐゴシック"/>
            <family val="3"/>
            <charset val="128"/>
          </rPr>
          <t xml:space="preserve">29点以上入った試合の"see next page", "No", "✓Yes"が正しいか否か調べます。
</t>
        </r>
      </text>
    </comment>
    <comment ref="F164" authorId="0">
      <text>
        <r>
          <rPr>
            <sz val="9"/>
            <color indexed="81"/>
            <rFont val="ＭＳ Ｐゴシック"/>
            <family val="3"/>
            <charset val="128"/>
          </rPr>
          <t xml:space="preserve">裏面"Notes:"欄の記載がある試合の"see reverse page", "No", "✓Yes"が正しいか否か調べます。
</t>
        </r>
      </text>
    </comment>
    <comment ref="CN249" authorId="0">
      <text>
        <r>
          <rPr>
            <sz val="9"/>
            <color indexed="81"/>
            <rFont val="ＭＳ Ｐゴシック"/>
            <family val="3"/>
            <charset val="128"/>
          </rPr>
          <t xml:space="preserve">ベンチ役員の反則
</t>
        </r>
      </text>
    </comment>
    <comment ref="CT249" authorId="0">
      <text>
        <r>
          <rPr>
            <sz val="9"/>
            <color indexed="81"/>
            <rFont val="ＭＳ Ｐゴシック"/>
            <family val="3"/>
            <charset val="128"/>
          </rPr>
          <t xml:space="preserve">ベンチ役員の反則
</t>
        </r>
      </text>
    </comment>
    <comment ref="CU249" authorId="0">
      <text>
        <r>
          <rPr>
            <sz val="9"/>
            <color indexed="81"/>
            <rFont val="ＭＳ Ｐゴシック"/>
            <family val="3"/>
            <charset val="128"/>
          </rPr>
          <t xml:space="preserve">ベンチ役員の反則
</t>
        </r>
      </text>
    </comment>
    <comment ref="DB249" authorId="0">
      <text>
        <r>
          <rPr>
            <sz val="9"/>
            <color indexed="81"/>
            <rFont val="ＭＳ Ｐゴシック"/>
            <family val="3"/>
            <charset val="128"/>
          </rPr>
          <t xml:space="preserve">ベンチ役員の反則
</t>
        </r>
      </text>
    </comment>
    <comment ref="DH249" authorId="0">
      <text>
        <r>
          <rPr>
            <sz val="9"/>
            <color indexed="81"/>
            <rFont val="ＭＳ Ｐゴシック"/>
            <family val="3"/>
            <charset val="128"/>
          </rPr>
          <t xml:space="preserve">ベンチ役員の反則
</t>
        </r>
      </text>
    </comment>
    <comment ref="DI249" authorId="0">
      <text>
        <r>
          <rPr>
            <sz val="9"/>
            <color indexed="81"/>
            <rFont val="ＭＳ Ｐゴシック"/>
            <family val="3"/>
            <charset val="128"/>
          </rPr>
          <t xml:space="preserve">ベンチ役員の反則
</t>
        </r>
      </text>
    </comment>
  </commentList>
</comments>
</file>

<file path=xl/comments10.xml><?xml version="1.0" encoding="utf-8"?>
<comments xmlns="http://schemas.openxmlformats.org/spreadsheetml/2006/main">
  <authors>
    <author>八田 敏昭</author>
  </authors>
  <commentList>
    <comment ref="A1" authorId="0">
      <text>
        <r>
          <rPr>
            <sz val="9"/>
            <color indexed="81"/>
            <rFont val="ＭＳ Ｐゴシック"/>
            <family val="3"/>
            <charset val="128"/>
          </rPr>
          <t xml:space="preserve">各連盟様・各団体様でご自由に更新し、ご利用して頂いて結構です。
更新･改良して頂きました場合は、お手数とは存じますが大阪府アイスホッケー連盟までご一報頂きます様、ご協力お願い申し上げます。
【連絡先】
大阪府アイスホッケー連盟　　理事  八田 敏昭
info@oihf.jp
t.hatta@oihf.jp
</t>
        </r>
      </text>
    </comment>
    <comment ref="A62" authorId="0">
      <text>
        <r>
          <rPr>
            <sz val="9"/>
            <color indexed="81"/>
            <rFont val="ＭＳ Ｐゴシック"/>
            <family val="3"/>
            <charset val="128"/>
          </rPr>
          <t xml:space="preserve">各連盟様・各団体様でご自由に更新し、ご利用して頂いて結構です。
更新･改良して頂きました場合は、お手数とは存じますが大阪府アイスホッケー連盟までご一報頂きます様、ご協力お願い申し上げます。
【連絡先】
大阪府アイスホッケー連盟　　理事  八田 敏昭
info@oihf.jp
t.hatta@oihf.jp
</t>
        </r>
      </text>
    </comment>
  </commentList>
</comments>
</file>

<file path=xl/comments2.xml><?xml version="1.0" encoding="utf-8"?>
<comments xmlns="http://schemas.openxmlformats.org/spreadsheetml/2006/main">
  <authors>
    <author>八田 敏昭</author>
  </authors>
  <commentList>
    <comment ref="AD55" authorId="0">
      <text>
        <r>
          <rPr>
            <sz val="9"/>
            <color indexed="81"/>
            <rFont val="ＭＳ Ｐゴシック"/>
            <family val="3"/>
            <charset val="128"/>
          </rPr>
          <t xml:space="preserve">1枚目の"GameSheet"から値を引き継ぎます。
</t>
        </r>
        <r>
          <rPr>
            <b/>
            <sz val="9"/>
            <color indexed="81"/>
            <rFont val="ＭＳ Ｐゴシック"/>
            <family val="3"/>
            <charset val="128"/>
          </rPr>
          <t>手打ち入力しないでください。</t>
        </r>
      </text>
    </comment>
    <comment ref="A58" authorId="0">
      <text>
        <r>
          <rPr>
            <sz val="9"/>
            <color indexed="81"/>
            <rFont val="ＭＳ Ｐゴシック"/>
            <family val="3"/>
            <charset val="128"/>
          </rPr>
          <t>記入方法
"累積経過時間"  ”チーム名”  "背番号"  "選手氏名"　　"XXXXXXXXXXXXXXXXXXXXXXXXXXXXXXXX"
【記入例 (1)】
反則の略語表に記載されていない反則内容（反則名）を OTHER で記入した場合の記入方法。
反則時間，チーム名，選手の背番号，選手の氏名，反則内容を記入する。
53：49  Team AAAAAAAAA   №99  大阪 助三郎   モレスティング・オフィシャルズ
【記入例 (2)】
リンクの状態不良，設備の故障，災害などにより試合が中断した場合の記入方法。
時間，中断した理由，中断した時刻を記入する。
42：51 タイマー故障のため試合中断 ２０時３９分～２０時５４分 （１５分間）</t>
        </r>
      </text>
    </comment>
  </commentList>
</comments>
</file>

<file path=xl/comments3.xml><?xml version="1.0" encoding="utf-8"?>
<comments xmlns="http://schemas.openxmlformats.org/spreadsheetml/2006/main">
  <authors>
    <author>八田 敏昭</author>
  </authors>
  <commentList>
    <comment ref="A1" authorId="0">
      <text>
        <r>
          <rPr>
            <sz val="9"/>
            <color indexed="81"/>
            <rFont val="ＭＳ Ｐゴシック"/>
            <family val="3"/>
            <charset val="128"/>
          </rPr>
          <t>本ゲームシートは、右側の"</t>
        </r>
        <r>
          <rPr>
            <b/>
            <sz val="12"/>
            <color indexed="81"/>
            <rFont val="Century"/>
            <family val="1"/>
          </rPr>
          <t>Timer</t>
        </r>
        <r>
          <rPr>
            <sz val="9"/>
            <color indexed="81"/>
            <rFont val="ＭＳ Ｐゴシック"/>
            <family val="3"/>
            <charset val="128"/>
          </rPr>
          <t>"を指定することにより、</t>
        </r>
        <r>
          <rPr>
            <b/>
            <sz val="9"/>
            <color indexed="81"/>
            <rFont val="ＭＳ Ｐゴシック"/>
            <family val="3"/>
            <charset val="128"/>
          </rPr>
          <t>減算表示20分/減算表示15分/加算表示20分/加算表示15分 全てに対応</t>
        </r>
        <r>
          <rPr>
            <sz val="9"/>
            <color indexed="81"/>
            <rFont val="ＭＳ Ｐゴシック"/>
            <family val="3"/>
            <charset val="128"/>
          </rPr>
          <t xml:space="preserve">します。
</t>
        </r>
        <r>
          <rPr>
            <b/>
            <sz val="9"/>
            <color indexed="81"/>
            <rFont val="ＭＳ Ｐゴシック"/>
            <family val="3"/>
            <charset val="128"/>
          </rPr>
          <t xml:space="preserve">【手打ち入力が必要な項目】
</t>
        </r>
        <r>
          <rPr>
            <sz val="9"/>
            <color indexed="81"/>
            <rFont val="ＭＳ Ｐゴシック"/>
            <family val="3"/>
            <charset val="128"/>
          </rPr>
          <t>１． 試合開始時間/終了時間、観客数は、印刷欄に直接手打ち入力してください。</t>
        </r>
        <r>
          <rPr>
            <b/>
            <sz val="9"/>
            <color indexed="81"/>
            <rFont val="ＭＳ Ｐゴシック"/>
            <family val="3"/>
            <charset val="128"/>
          </rPr>
          <t xml:space="preserve">
</t>
        </r>
        <r>
          <rPr>
            <sz val="9"/>
            <color indexed="81"/>
            <rFont val="ＭＳ Ｐゴシック"/>
            <family val="3"/>
            <charset val="128"/>
          </rPr>
          <t>２． 該当試合のメンバー表が確定したら、選手名/背番号/ポジション欄の空白は、"</t>
        </r>
        <r>
          <rPr>
            <b/>
            <sz val="9"/>
            <color indexed="81"/>
            <rFont val="ＭＳ Ｐゴシック"/>
            <family val="3"/>
            <charset val="128"/>
          </rPr>
          <t>－</t>
        </r>
        <r>
          <rPr>
            <sz val="9"/>
            <color indexed="81"/>
            <rFont val="ＭＳ Ｐゴシック"/>
            <family val="3"/>
            <charset val="128"/>
          </rPr>
          <t>"記号を印刷欄に直接手打ち入力してください。
３． 得点時、ペナルティ発生時、タイムアウト発生時は右側の入力欄にピリオド数と、"</t>
        </r>
        <r>
          <rPr>
            <b/>
            <sz val="10"/>
            <color indexed="81"/>
            <rFont val="ＭＳ Ｐゴシック"/>
            <family val="3"/>
            <charset val="128"/>
          </rPr>
          <t>タイマーが表示している時間</t>
        </r>
        <r>
          <rPr>
            <sz val="9"/>
            <color indexed="81"/>
            <rFont val="ＭＳ Ｐゴシック"/>
            <family val="3"/>
            <charset val="128"/>
          </rPr>
          <t>"を入力してください。
     自動的に累積経過時間の計算を行って印刷欄に反映されます。（印刷欄に直接手打ち入力しないでください。 タイムアウトの同時取得時は例外です。）
４． 両チームが同時にタイムアウトをとった場合、先に申告したチームの時間を累積経過型式で"*57:30"の様に直接手打ち入力してください。
５． GK滞氷時間は印刷欄に直接手打ち入力してください。</t>
        </r>
      </text>
    </comment>
    <comment ref="N1" authorId="0">
      <text>
        <r>
          <rPr>
            <sz val="9"/>
            <color indexed="81"/>
            <rFont val="ＭＳ Ｐゴシック"/>
            <family val="3"/>
            <charset val="128"/>
          </rPr>
          <t>日本アイスホッケー連盟公開のExcelを基に、大阪府アイスホッケー連盟で改良を行っています。
各連盟様･各団体様でご自由に利用して頂いて結構ですが、ご利用の際には大阪府アイスホッケー連盟までご一報ください。 (</t>
        </r>
        <r>
          <rPr>
            <i/>
            <sz val="9"/>
            <color indexed="81"/>
            <rFont val="Times New Roman"/>
            <family val="1"/>
          </rPr>
          <t>https://www.oihf.jp/info/inquiry.html</t>
        </r>
        <r>
          <rPr>
            <sz val="9"/>
            <color indexed="81"/>
            <rFont val="ＭＳ Ｐゴシック"/>
            <family val="3"/>
            <charset val="128"/>
          </rPr>
          <t>)
また、不具合箇所やご要望がありましたら、大阪府アイスホッケー連盟までご一報ください。 (</t>
        </r>
        <r>
          <rPr>
            <i/>
            <sz val="9"/>
            <color indexed="81"/>
            <rFont val="Times New Roman"/>
            <family val="1"/>
          </rPr>
          <t>https://www.oihf.jp/info/inquiry.html</t>
        </r>
        <r>
          <rPr>
            <sz val="9"/>
            <color indexed="81"/>
            <rFont val="ＭＳ Ｐゴシック"/>
            <family val="3"/>
            <charset val="128"/>
          </rPr>
          <t>)</t>
        </r>
      </text>
    </comment>
    <comment ref="AI1" authorId="0">
      <text>
        <r>
          <rPr>
            <sz val="9"/>
            <color indexed="81"/>
            <rFont val="ＭＳ Ｐゴシック"/>
            <family val="3"/>
            <charset val="128"/>
          </rPr>
          <t>日本アイスホッケー連盟公開のExcelを基に、大阪府アイスホッケー連盟で改良を行っています。
各連盟様･各団体様でご自由に利用して頂いて結構ですが、ご利用の際には大阪府アイスホッケー連盟までご一報ください。 (</t>
        </r>
        <r>
          <rPr>
            <i/>
            <sz val="9"/>
            <color indexed="81"/>
            <rFont val="Times New Roman"/>
            <family val="1"/>
          </rPr>
          <t>https://www.oihf.jp/info/inquiry.html</t>
        </r>
        <r>
          <rPr>
            <sz val="9"/>
            <color indexed="81"/>
            <rFont val="ＭＳ Ｐゴシック"/>
            <family val="3"/>
            <charset val="128"/>
          </rPr>
          <t>)
また、不具合箇所やご要望がありましたら、大阪府アイスホッケー連盟までご一報ください。 (</t>
        </r>
        <r>
          <rPr>
            <i/>
            <sz val="9"/>
            <color indexed="81"/>
            <rFont val="Times New Roman"/>
            <family val="1"/>
          </rPr>
          <t>https://www.oihf.jp/info/inquiry.html</t>
        </r>
        <r>
          <rPr>
            <sz val="9"/>
            <color indexed="81"/>
            <rFont val="ＭＳ Ｐゴシック"/>
            <family val="3"/>
            <charset val="128"/>
          </rPr>
          <t>)</t>
        </r>
      </text>
    </comment>
    <comment ref="A3" authorId="0">
      <text>
        <r>
          <rPr>
            <sz val="9"/>
            <color indexed="81"/>
            <rFont val="ＭＳ Ｐゴシック"/>
            <family val="3"/>
            <charset val="128"/>
          </rPr>
          <t xml:space="preserve">大会名をドロップダウンリストから選択してください。
</t>
        </r>
      </text>
    </comment>
    <comment ref="M3" authorId="0">
      <text>
        <r>
          <rPr>
            <sz val="9"/>
            <color indexed="81"/>
            <rFont val="ＭＳ Ｐゴシック"/>
            <family val="3"/>
            <charset val="128"/>
          </rPr>
          <t xml:space="preserve">大会の試合番号をドロップダウンリストから選択してください。
試合番号が不要の場合は、ドロップダウンリストから"－"記号を選択してください。
</t>
        </r>
      </text>
    </comment>
    <comment ref="N3" authorId="0">
      <text>
        <r>
          <rPr>
            <sz val="9"/>
            <color indexed="81"/>
            <rFont val="ＭＳ Ｐゴシック"/>
            <family val="3"/>
            <charset val="128"/>
          </rPr>
          <t xml:space="preserve">会場名をドロップダウンリストから選択してください。
</t>
        </r>
      </text>
    </comment>
    <comment ref="W3" authorId="0">
      <text>
        <r>
          <rPr>
            <sz val="9"/>
            <color indexed="81"/>
            <rFont val="ＭＳ Ｐゴシック"/>
            <family val="3"/>
            <charset val="128"/>
          </rPr>
          <t xml:space="preserve">試合の日をドロップダウンリストから選択してください。
</t>
        </r>
      </text>
    </comment>
    <comment ref="AE3" authorId="0">
      <text>
        <r>
          <rPr>
            <sz val="9"/>
            <color indexed="81"/>
            <rFont val="ＭＳ Ｐゴシック"/>
            <family val="3"/>
            <charset val="128"/>
          </rPr>
          <t>試合開始時間を"</t>
        </r>
        <r>
          <rPr>
            <b/>
            <sz val="9"/>
            <color indexed="81"/>
            <rFont val="ＭＳ Ｐゴシック"/>
            <family val="3"/>
            <charset val="128"/>
          </rPr>
          <t>hh:mm</t>
        </r>
        <r>
          <rPr>
            <sz val="9"/>
            <color indexed="81"/>
            <rFont val="ＭＳ Ｐゴシック"/>
            <family val="3"/>
            <charset val="128"/>
          </rPr>
          <t xml:space="preserve">"型式で手打ち入力してください。
</t>
        </r>
      </text>
    </comment>
    <comment ref="AH3" authorId="0">
      <text>
        <r>
          <rPr>
            <sz val="9"/>
            <color indexed="81"/>
            <rFont val="ＭＳ Ｐゴシック"/>
            <family val="3"/>
            <charset val="128"/>
          </rPr>
          <t>試合終了時間を"</t>
        </r>
        <r>
          <rPr>
            <b/>
            <sz val="9"/>
            <color indexed="81"/>
            <rFont val="ＭＳ Ｐゴシック"/>
            <family val="3"/>
            <charset val="128"/>
          </rPr>
          <t>hh:mm</t>
        </r>
        <r>
          <rPr>
            <sz val="9"/>
            <color indexed="81"/>
            <rFont val="ＭＳ Ｐゴシック"/>
            <family val="3"/>
            <charset val="128"/>
          </rPr>
          <t xml:space="preserve">"型式で手打ち入力してください。
</t>
        </r>
      </text>
    </comment>
    <comment ref="AK3" authorId="0">
      <text>
        <r>
          <rPr>
            <sz val="9"/>
            <color indexed="81"/>
            <rFont val="ＭＳ Ｐゴシック"/>
            <family val="3"/>
            <charset val="128"/>
          </rPr>
          <t xml:space="preserve">観客数を入力してください。
記載しない場合は、"－"記号を手打ち入力してください。
</t>
        </r>
      </text>
    </comment>
    <comment ref="AP3" authorId="0">
      <text>
        <r>
          <rPr>
            <b/>
            <sz val="9"/>
            <color indexed="81"/>
            <rFont val="ＭＳ Ｐゴシック"/>
            <family val="3"/>
            <charset val="128"/>
          </rPr>
          <t>タイマーの表示形式を選択してください。
試合途中での変更はできません。</t>
        </r>
        <r>
          <rPr>
            <sz val="9"/>
            <color indexed="81"/>
            <rFont val="ＭＳ Ｐゴシック"/>
            <family val="3"/>
            <charset val="128"/>
          </rPr>
          <t xml:space="preserve">
</t>
        </r>
      </text>
    </comment>
    <comment ref="AW3" authorId="0">
      <text>
        <r>
          <rPr>
            <b/>
            <sz val="9"/>
            <color indexed="81"/>
            <rFont val="ＭＳ Ｐゴシック"/>
            <family val="3"/>
            <charset val="128"/>
          </rPr>
          <t>延長戦の有無を選択してください。</t>
        </r>
      </text>
    </comment>
    <comment ref="A7" authorId="0">
      <text>
        <r>
          <rPr>
            <sz val="9"/>
            <color indexed="81"/>
            <rFont val="ＭＳ Ｐゴシック"/>
            <family val="3"/>
            <charset val="128"/>
          </rPr>
          <t>背番号がセットされると、背景色が消えます。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B7" authorId="0">
      <text>
        <r>
          <rPr>
            <sz val="9"/>
            <color indexed="81"/>
            <rFont val="ＭＳ Ｐゴシック"/>
            <family val="3"/>
            <charset val="128"/>
          </rPr>
          <t>選手名がセットされると、背景色が消えます。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sz val="10"/>
            <color indexed="81"/>
            <rFont val="ＭＳ Ｐゴシック"/>
            <family val="3"/>
            <charset val="128"/>
          </rPr>
          <t>-</t>
        </r>
        <r>
          <rPr>
            <sz val="8"/>
            <color indexed="81"/>
            <rFont val="ＭＳ Ｐゴシック"/>
            <family val="3"/>
            <charset val="128"/>
          </rPr>
          <t>"記号は手打ち入力）</t>
        </r>
        <r>
          <rPr>
            <sz val="9"/>
            <color indexed="81"/>
            <rFont val="ＭＳ Ｐゴシック"/>
            <family val="3"/>
            <charset val="128"/>
          </rPr>
          <t xml:space="preserve">
</t>
        </r>
      </text>
    </comment>
    <comment ref="E7" authorId="0">
      <text>
        <r>
          <rPr>
            <sz val="9"/>
            <color indexed="81"/>
            <rFont val="ＭＳ Ｐゴシック"/>
            <family val="3"/>
            <charset val="128"/>
          </rPr>
          <t>ポジションがセットされると、背景色が消えます。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M7" authorId="0">
      <text>
        <r>
          <rPr>
            <b/>
            <sz val="9"/>
            <color indexed="81"/>
            <rFont val="ＭＳ Ｐゴシック"/>
            <family val="3"/>
            <charset val="128"/>
          </rPr>
          <t>Game Situation</t>
        </r>
        <r>
          <rPr>
            <sz val="9"/>
            <color indexed="81"/>
            <rFont val="ＭＳ Ｐゴシック"/>
            <family val="3"/>
            <charset val="128"/>
          </rPr>
          <t xml:space="preserve">
</t>
        </r>
        <r>
          <rPr>
            <b/>
            <sz val="9"/>
            <color indexed="81"/>
            <rFont val="ＭＳ Ｐゴシック"/>
            <family val="3"/>
            <charset val="128"/>
          </rPr>
          <t>EQ</t>
        </r>
        <r>
          <rPr>
            <sz val="9"/>
            <color indexed="81"/>
            <rFont val="ＭＳ Ｐゴシック"/>
            <family val="3"/>
            <charset val="128"/>
          </rPr>
          <t xml:space="preserve"> : Equal Strength
</t>
        </r>
        <r>
          <rPr>
            <b/>
            <sz val="9"/>
            <color indexed="81"/>
            <rFont val="ＭＳ Ｐゴシック"/>
            <family val="3"/>
            <charset val="128"/>
          </rPr>
          <t>PP1</t>
        </r>
        <r>
          <rPr>
            <sz val="9"/>
            <color indexed="81"/>
            <rFont val="ＭＳ Ｐゴシック"/>
            <family val="3"/>
            <charset val="128"/>
          </rPr>
          <t xml:space="preserve">, </t>
        </r>
        <r>
          <rPr>
            <b/>
            <sz val="9"/>
            <color indexed="81"/>
            <rFont val="ＭＳ Ｐゴシック"/>
            <family val="3"/>
            <charset val="128"/>
          </rPr>
          <t>PP2</t>
        </r>
        <r>
          <rPr>
            <sz val="9"/>
            <color indexed="81"/>
            <rFont val="ＭＳ Ｐゴシック"/>
            <family val="3"/>
            <charset val="128"/>
          </rPr>
          <t xml:space="preserve"> : Power Play
</t>
        </r>
        <r>
          <rPr>
            <b/>
            <sz val="9"/>
            <color indexed="81"/>
            <rFont val="ＭＳ Ｐゴシック"/>
            <family val="3"/>
            <charset val="128"/>
          </rPr>
          <t>SH1</t>
        </r>
        <r>
          <rPr>
            <sz val="9"/>
            <color indexed="81"/>
            <rFont val="ＭＳ Ｐゴシック"/>
            <family val="3"/>
            <charset val="128"/>
          </rPr>
          <t xml:space="preserve">, </t>
        </r>
        <r>
          <rPr>
            <b/>
            <sz val="9"/>
            <color indexed="81"/>
            <rFont val="ＭＳ Ｐゴシック"/>
            <family val="3"/>
            <charset val="128"/>
          </rPr>
          <t>SH2</t>
        </r>
        <r>
          <rPr>
            <sz val="9"/>
            <color indexed="81"/>
            <rFont val="ＭＳ Ｐゴシック"/>
            <family val="3"/>
            <charset val="128"/>
          </rPr>
          <t xml:space="preserve"> : Short Handed
</t>
        </r>
        <r>
          <rPr>
            <b/>
            <sz val="9"/>
            <color indexed="81"/>
            <rFont val="ＭＳ Ｐゴシック"/>
            <family val="3"/>
            <charset val="128"/>
          </rPr>
          <t>EN</t>
        </r>
        <r>
          <rPr>
            <sz val="9"/>
            <color indexed="81"/>
            <rFont val="ＭＳ Ｐゴシック"/>
            <family val="3"/>
            <charset val="128"/>
          </rPr>
          <t xml:space="preserve"> : Empty Net
</t>
        </r>
        <r>
          <rPr>
            <b/>
            <sz val="9"/>
            <color indexed="81"/>
            <rFont val="ＭＳ Ｐゴシック"/>
            <family val="3"/>
            <charset val="128"/>
          </rPr>
          <t>EA</t>
        </r>
        <r>
          <rPr>
            <sz val="9"/>
            <color indexed="81"/>
            <rFont val="ＭＳ Ｐゴシック"/>
            <family val="3"/>
            <charset val="128"/>
          </rPr>
          <t xml:space="preserve"> : Extra Attacker　（ＧＫの代わりにプレイヤーが参加し得点した場合）
</t>
        </r>
        <r>
          <rPr>
            <b/>
            <sz val="9"/>
            <color indexed="81"/>
            <rFont val="ＭＳ Ｐゴシック"/>
            <family val="3"/>
            <charset val="128"/>
          </rPr>
          <t>PS</t>
        </r>
        <r>
          <rPr>
            <sz val="9"/>
            <color indexed="81"/>
            <rFont val="ＭＳ Ｐゴシック"/>
            <family val="3"/>
            <charset val="128"/>
          </rPr>
          <t xml:space="preserve"> : Penalty Shot
</t>
        </r>
        <r>
          <rPr>
            <b/>
            <sz val="9"/>
            <color indexed="81"/>
            <rFont val="ＭＳ Ｐゴシック"/>
            <family val="3"/>
            <charset val="128"/>
          </rPr>
          <t>GWG</t>
        </r>
        <r>
          <rPr>
            <sz val="9"/>
            <color indexed="81"/>
            <rFont val="ＭＳ Ｐゴシック"/>
            <family val="3"/>
            <charset val="128"/>
          </rPr>
          <t xml:space="preserve"> : Game Winning Goal　（レギュレーションタイム終了後のＰＳＳによる有効な得点）</t>
        </r>
      </text>
    </comment>
    <comment ref="AP7" authorId="0">
      <text>
        <r>
          <rPr>
            <sz val="9"/>
            <color indexed="81"/>
            <rFont val="ＭＳ Ｐゴシック"/>
            <family val="3"/>
            <charset val="128"/>
          </rPr>
          <t>"#"欄の数字は、通常変更しないでください。
反則による</t>
        </r>
        <r>
          <rPr>
            <b/>
            <sz val="9"/>
            <color indexed="81"/>
            <rFont val="ＭＳ Ｐゴシック"/>
            <family val="3"/>
            <charset val="128"/>
          </rPr>
          <t>ペナルティ･シュート</t>
        </r>
        <r>
          <rPr>
            <sz val="9"/>
            <color indexed="81"/>
            <rFont val="ＭＳ Ｐゴシック"/>
            <family val="3"/>
            <charset val="128"/>
          </rPr>
          <t>を行ったが、</t>
        </r>
        <r>
          <rPr>
            <b/>
            <sz val="9"/>
            <color indexed="81"/>
            <rFont val="ＭＳ Ｐゴシック"/>
            <family val="3"/>
            <charset val="128"/>
          </rPr>
          <t>失敗(No Goal)</t>
        </r>
        <r>
          <rPr>
            <sz val="9"/>
            <color indexed="81"/>
            <rFont val="ＭＳ Ｐゴシック"/>
            <family val="3"/>
            <charset val="128"/>
          </rPr>
          <t xml:space="preserve">の時は、以下の様に対処してください。
</t>
        </r>
        <r>
          <rPr>
            <b/>
            <sz val="9"/>
            <color indexed="81"/>
            <rFont val="ＭＳ Ｐゴシック"/>
            <family val="3"/>
            <charset val="128"/>
          </rPr>
          <t>【2019/5/1版 記録マニュアルによると、PS失敗時は記録しないことに変更になりました。】</t>
        </r>
        <r>
          <rPr>
            <sz val="9"/>
            <color indexed="81"/>
            <rFont val="ＭＳ Ｐゴシック"/>
            <family val="3"/>
            <charset val="128"/>
          </rPr>
          <t xml:space="preserve">
　１．"#"欄の数字の上から"－"記号を手打ち入力してください。
　２．印刷面の"G"欄にはPSを行った選手背番号、”A1”,"A2"欄には"-"、"GS"欄には”PS”を入力する。
　　　</t>
        </r>
        <r>
          <rPr>
            <b/>
            <sz val="9"/>
            <color indexed="81"/>
            <rFont val="ＭＳ Ｐゴシック"/>
            <family val="3"/>
            <charset val="128"/>
          </rPr>
          <t>【ここからが重要】</t>
        </r>
        <r>
          <rPr>
            <sz val="9"/>
            <color indexed="81"/>
            <rFont val="ＭＳ Ｐゴシック"/>
            <family val="3"/>
            <charset val="128"/>
          </rPr>
          <t xml:space="preserve">
　３．”#”欄に"-"を入力した以降のセルには、それぞれ"-1"した値を入力し直して下さい。
　　　例えば、既に3点取っていて、4点目にPSを行ったが、失敗(No Goal)した場合
　　　　　　　 　"#"欄の数字"4" ⇒ "-"
  　　　　　　 　　　　　　数字"5" ⇒ "4"
  　　　　　　 　　　　　　数字"6" ⇒ "5"
  　　　　　　 　　　　　　数字"7" ⇒ "6"
  　　　　　　 　　　　　　　　　　　　・
  　　　　　　 　　　　　　　　　　　　・
  　　　　　　 　　　　　　　　　　　　・
  　　　　　　 　　　　　　　　　　　　・
  　　　　　　 　　　　　　数字"26" ⇒ "25"
  　　　　　　 　　　　　　数字"27" ⇒ "26"
  　　　　　　 　　　　　　数字"28" ⇒ "27"</t>
        </r>
      </text>
    </comment>
    <comment ref="AQ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R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W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X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BC7"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BD7"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X8" authorId="0">
      <text>
        <r>
          <rPr>
            <sz val="9"/>
            <color indexed="81"/>
            <rFont val="ＭＳ Ｐゴシック"/>
            <family val="3"/>
            <charset val="128"/>
          </rPr>
          <t xml:space="preserve">得点は自動計算で表示されます。
</t>
        </r>
        <r>
          <rPr>
            <b/>
            <sz val="9"/>
            <color indexed="81"/>
            <rFont val="ＭＳ Ｐゴシック"/>
            <family val="3"/>
            <charset val="128"/>
          </rPr>
          <t>手打ち入力しないでください。</t>
        </r>
        <r>
          <rPr>
            <sz val="9"/>
            <color indexed="81"/>
            <rFont val="ＭＳ Ｐゴシック"/>
            <family val="3"/>
            <charset val="128"/>
          </rPr>
          <t xml:space="preserve">
</t>
        </r>
      </text>
    </comment>
    <comment ref="X12" authorId="0">
      <text>
        <r>
          <rPr>
            <sz val="9"/>
            <color indexed="81"/>
            <rFont val="ＭＳ Ｐゴシック"/>
            <family val="3"/>
            <charset val="128"/>
          </rPr>
          <t>シュート数を入力してください。</t>
        </r>
      </text>
    </comment>
    <comment ref="AB12" authorId="0">
      <text>
        <r>
          <rPr>
            <sz val="9"/>
            <color indexed="81"/>
            <rFont val="ＭＳ Ｐゴシック"/>
            <family val="3"/>
            <charset val="128"/>
          </rPr>
          <t>シュート数を入力すると、背景色が消えます。</t>
        </r>
      </text>
    </comment>
    <comment ref="AD12" authorId="0">
      <text>
        <r>
          <rPr>
            <sz val="9"/>
            <color indexed="81"/>
            <rFont val="ＭＳ Ｐゴシック"/>
            <family val="3"/>
            <charset val="128"/>
          </rPr>
          <t xml:space="preserve">シュート数を入力すると、背景色が消えます。
</t>
        </r>
      </text>
    </comment>
    <comment ref="AF12" authorId="0">
      <text>
        <r>
          <rPr>
            <sz val="9"/>
            <color indexed="81"/>
            <rFont val="ＭＳ Ｐゴシック"/>
            <family val="3"/>
            <charset val="128"/>
          </rPr>
          <t>シュート数を入力すると、背景色が消えます。</t>
        </r>
      </text>
    </comment>
    <comment ref="AB14" authorId="0">
      <text>
        <r>
          <rPr>
            <sz val="9"/>
            <color indexed="81"/>
            <rFont val="ＭＳ Ｐゴシック"/>
            <family val="3"/>
            <charset val="128"/>
          </rPr>
          <t>シュート数を入力すると、背景色が消えます。</t>
        </r>
      </text>
    </comment>
    <comment ref="AD14" authorId="0">
      <text>
        <r>
          <rPr>
            <sz val="9"/>
            <color indexed="81"/>
            <rFont val="ＭＳ Ｐゴシック"/>
            <family val="3"/>
            <charset val="128"/>
          </rPr>
          <t>シュート数を入力すると、背景色が消えます。</t>
        </r>
      </text>
    </comment>
    <comment ref="AF14" authorId="0">
      <text>
        <r>
          <rPr>
            <sz val="9"/>
            <color indexed="81"/>
            <rFont val="ＭＳ Ｐゴシック"/>
            <family val="3"/>
            <charset val="128"/>
          </rPr>
          <t xml:space="preserve">シュート数を入力すると、背景色が消えます。
</t>
        </r>
      </text>
    </comment>
    <comment ref="X16" authorId="0">
      <text>
        <r>
          <rPr>
            <sz val="9"/>
            <color indexed="81"/>
            <rFont val="ＭＳ Ｐゴシック"/>
            <family val="3"/>
            <charset val="128"/>
          </rPr>
          <t>ペナルティ時間は自動計算で表示されます。</t>
        </r>
        <r>
          <rPr>
            <b/>
            <sz val="9"/>
            <color indexed="81"/>
            <rFont val="ＭＳ Ｐゴシック"/>
            <family val="3"/>
            <charset val="128"/>
          </rPr>
          <t xml:space="preserve">
手打ち入力しないでください。</t>
        </r>
      </text>
    </comment>
    <comment ref="AB21" authorId="0">
      <text>
        <r>
          <rPr>
            <sz val="9"/>
            <color indexed="81"/>
            <rFont val="ＭＳ Ｐゴシック"/>
            <family val="3"/>
            <charset val="128"/>
          </rPr>
          <t xml:space="preserve">Home Team (A)のGK背番号を入力してください。
</t>
        </r>
      </text>
    </comment>
    <comment ref="AD21" authorId="0">
      <text>
        <r>
          <rPr>
            <sz val="9"/>
            <color indexed="81"/>
            <rFont val="ＭＳ Ｐゴシック"/>
            <family val="3"/>
            <charset val="128"/>
          </rPr>
          <t xml:space="preserve">Home Team (A)のSUB.GK背番号を入力してください。 </t>
        </r>
        <r>
          <rPr>
            <b/>
            <sz val="9"/>
            <color indexed="81"/>
            <rFont val="ＭＳ Ｐゴシック"/>
            <family val="3"/>
            <charset val="128"/>
          </rPr>
          <t>（出場した場合のみ。 出場しなかった場合は"－"記号を入力してください。</t>
        </r>
        <r>
          <rPr>
            <sz val="9"/>
            <color indexed="81"/>
            <rFont val="ＭＳ Ｐゴシック"/>
            <family val="3"/>
            <charset val="128"/>
          </rPr>
          <t>）</t>
        </r>
      </text>
    </comment>
    <comment ref="AH21" authorId="0">
      <text>
        <r>
          <rPr>
            <sz val="9"/>
            <color indexed="81"/>
            <rFont val="ＭＳ Ｐゴシック"/>
            <family val="3"/>
            <charset val="128"/>
          </rPr>
          <t>Visiting Team (B)のGK背番号を入力してください。</t>
        </r>
      </text>
    </comment>
    <comment ref="AJ21" authorId="0">
      <text>
        <r>
          <rPr>
            <sz val="9"/>
            <color indexed="81"/>
            <rFont val="ＭＳ Ｐゴシック"/>
            <family val="3"/>
            <charset val="128"/>
          </rPr>
          <t xml:space="preserve">Visiting Team (B)のSUB.GK背番号を入力してください。 </t>
        </r>
        <r>
          <rPr>
            <b/>
            <sz val="9"/>
            <color indexed="81"/>
            <rFont val="ＭＳ Ｐゴシック"/>
            <family val="3"/>
            <charset val="128"/>
          </rPr>
          <t>（出場した場合のみ。 出場しなかった場合は"－"記号を入力してください。</t>
        </r>
        <r>
          <rPr>
            <sz val="9"/>
            <color indexed="81"/>
            <rFont val="ＭＳ Ｐゴシック"/>
            <family val="3"/>
            <charset val="128"/>
          </rPr>
          <t>）</t>
        </r>
      </text>
    </comment>
    <comment ref="AB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D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H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AJ22" authorId="0">
      <text>
        <r>
          <rPr>
            <sz val="9"/>
            <color indexed="81"/>
            <rFont val="ＭＳ Ｐゴシック"/>
            <family val="3"/>
            <charset val="128"/>
          </rPr>
          <t>各ピリオドの滞氷時間を"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3" authorId="0">
      <text>
        <r>
          <rPr>
            <sz val="9"/>
            <color indexed="81"/>
            <rFont val="ＭＳ Ｐゴシック"/>
            <family val="3"/>
            <charset val="128"/>
          </rPr>
          <t>第１ピリオドの滞氷時間を"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4" authorId="0">
      <text>
        <r>
          <rPr>
            <sz val="9"/>
            <color indexed="81"/>
            <rFont val="ＭＳ Ｐゴシック"/>
            <family val="3"/>
            <charset val="128"/>
          </rPr>
          <t>第２ピリオドの滞氷時間を"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5" authorId="0">
      <text>
        <r>
          <rPr>
            <sz val="9"/>
            <color indexed="81"/>
            <rFont val="ＭＳ Ｐゴシック"/>
            <family val="3"/>
            <charset val="128"/>
          </rPr>
          <t>第３ピリオドの滞氷時間を"</t>
        </r>
        <r>
          <rPr>
            <b/>
            <sz val="9"/>
            <color indexed="81"/>
            <rFont val="ＭＳ Ｐゴシック"/>
            <family val="3"/>
            <charset val="128"/>
          </rPr>
          <t>mm:ss</t>
        </r>
        <r>
          <rPr>
            <sz val="9"/>
            <color indexed="81"/>
            <rFont val="ＭＳ Ｐゴシック"/>
            <family val="3"/>
            <charset val="128"/>
          </rPr>
          <t>"型式、または"</t>
        </r>
        <r>
          <rPr>
            <b/>
            <sz val="10"/>
            <color indexed="81"/>
            <rFont val="ＭＳ Ｐゴシック"/>
            <family val="3"/>
            <charset val="128"/>
          </rPr>
          <t>-</t>
        </r>
        <r>
          <rPr>
            <sz val="9"/>
            <color indexed="81"/>
            <rFont val="ＭＳ Ｐゴシック"/>
            <family val="3"/>
            <charset val="128"/>
          </rPr>
          <t>"記号を手打ち入力してください。</t>
        </r>
      </text>
    </comment>
    <comment ref="X26" authorId="0">
      <text>
        <r>
          <rPr>
            <sz val="9"/>
            <color indexed="81"/>
            <rFont val="ＭＳ Ｐゴシック"/>
            <family val="3"/>
            <charset val="128"/>
          </rPr>
          <t>オーバータイムの滞氷時間を"</t>
        </r>
        <r>
          <rPr>
            <b/>
            <sz val="9"/>
            <color indexed="81"/>
            <rFont val="ＭＳ Ｐゴシック"/>
            <family val="3"/>
            <charset val="128"/>
          </rPr>
          <t>mm:ss</t>
        </r>
        <r>
          <rPr>
            <sz val="9"/>
            <color indexed="81"/>
            <rFont val="ＭＳ Ｐゴシック"/>
            <family val="3"/>
            <charset val="128"/>
          </rPr>
          <t>"型式で手打ち入力してください。</t>
        </r>
      </text>
    </comment>
    <comment ref="X28" authorId="0">
      <text>
        <r>
          <rPr>
            <b/>
            <sz val="9"/>
            <color indexed="81"/>
            <rFont val="ＭＳ Ｐゴシック"/>
            <family val="3"/>
            <charset val="128"/>
          </rPr>
          <t xml:space="preserve">Goals Against
</t>
        </r>
        <r>
          <rPr>
            <sz val="9"/>
            <color indexed="81"/>
            <rFont val="ＭＳ Ｐゴシック"/>
            <family val="3"/>
            <charset val="128"/>
          </rPr>
          <t xml:space="preserve">
各Goalkeeperの総失点数を入力します。 但し、Empty Netによる失点は含めません。
</t>
        </r>
        <r>
          <rPr>
            <b/>
            <sz val="9"/>
            <color indexed="81"/>
            <rFont val="ＭＳ Ｐゴシック"/>
            <family val="3"/>
            <charset val="128"/>
          </rPr>
          <t>PSSにより試合の勝敗が決定した場合</t>
        </r>
        <r>
          <rPr>
            <sz val="9"/>
            <color indexed="81"/>
            <rFont val="ＭＳ Ｐゴシック"/>
            <family val="3"/>
            <charset val="128"/>
          </rPr>
          <t>は、負けチームGoalkeeperのGoals Against値に+1を</t>
        </r>
        <r>
          <rPr>
            <b/>
            <sz val="9"/>
            <color indexed="81"/>
            <rFont val="ＭＳ Ｐゴシック"/>
            <family val="3"/>
            <charset val="128"/>
          </rPr>
          <t>加算しません。</t>
        </r>
        <r>
          <rPr>
            <sz val="9"/>
            <color indexed="81"/>
            <rFont val="ＭＳ Ｐゴシック"/>
            <family val="3"/>
            <charset val="128"/>
          </rPr>
          <t>(2019/5/1版 簡易版記録マニュアル 8P）
各Goalkeeperの総失点数合計が、相手チームの得点合計より多くなることはありませんので、もし入力ミスがあった場合は背景色が変わります。
確認して値を再入力してください。
各Goalkeeperの総失点数合計が、相手チームの得点合計より少ない場合は、チェックはおこないません。（理論的には、相手チームの得点が全てEmpty Netの場合があるため）</t>
        </r>
      </text>
    </comment>
    <comment ref="X32" authorId="0">
      <text>
        <r>
          <rPr>
            <sz val="9"/>
            <color indexed="81"/>
            <rFont val="ＭＳ Ｐゴシック"/>
            <family val="3"/>
            <charset val="128"/>
          </rPr>
          <t>Home Team (A)の背番号を入力してください。</t>
        </r>
      </text>
    </comment>
    <comment ref="Z32" authorId="0">
      <text>
        <r>
          <rPr>
            <sz val="9"/>
            <color indexed="81"/>
            <rFont val="ＭＳ Ｐゴシック"/>
            <family val="3"/>
            <charset val="128"/>
          </rPr>
          <t>Visiting Team (B)の背番号を入力してください。</t>
        </r>
      </text>
    </comment>
    <comment ref="AB32" authorId="0">
      <text>
        <r>
          <rPr>
            <sz val="9"/>
            <color indexed="81"/>
            <rFont val="ＭＳ Ｐゴシック"/>
            <family val="3"/>
            <charset val="128"/>
          </rPr>
          <t xml:space="preserve">Home Team (A)のGK背番号を入力してください。
</t>
        </r>
      </text>
    </comment>
    <comment ref="AD32" authorId="0">
      <text>
        <r>
          <rPr>
            <sz val="9"/>
            <color indexed="81"/>
            <rFont val="ＭＳ Ｐゴシック"/>
            <family val="3"/>
            <charset val="128"/>
          </rPr>
          <t>Visiting Team (B)のGK背番号を入力してください。</t>
        </r>
      </text>
    </comment>
    <comment ref="AF32" authorId="0">
      <text>
        <r>
          <rPr>
            <sz val="9"/>
            <color indexed="81"/>
            <rFont val="ＭＳ Ｐゴシック"/>
            <family val="3"/>
            <charset val="128"/>
          </rPr>
          <t>0 : 0 から開始してください。
PSSがゴールした場合は、該当チームに +1 してください。
【例】
A 成功  B 失敗   1 : 0
A 成功　B 成功   2 : 1
A 失敗  B 失敗   2 : 1
勝敗が決定して、PSSを行わなかった場合は、"－"記号を入力してください。</t>
        </r>
      </text>
    </comment>
    <comment ref="X33"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Z33"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AP35" authorId="0">
      <text>
        <r>
          <rPr>
            <sz val="9"/>
            <color indexed="81"/>
            <rFont val="ＭＳ Ｐゴシック"/>
            <family val="3"/>
            <charset val="128"/>
          </rPr>
          <t xml:space="preserve">29点以上の得点が入る場合は、以下の様に対処してください。
29以上のペナルティが発生する場合は、以下の様に対処してください。
１．"GameSheet"をコピーして、"GameShett (2)"を作成する。
２．2枚目"#"欄の数字(ゴール数)を、29, 30, 31, 32, ････････････ 54, 55, 56 と入力してください。
３．得点、シュート数、ペナルティの集計は手計算して、1枚目のシートに手打ち入力してください。
４．2枚目の、得点、シュート数、ペナルティ、GK滞氷の集計欄は"－"記号を入力してください。
５．印刷面右下"Sign.Referee"欄は全頁にサインを得てください。
６．1枚目の印刷面右下"Notes"欄を、"No", "✓ Yes", "see next page"に変更してください。
</t>
        </r>
      </text>
    </comment>
    <comment ref="X36" authorId="0">
      <text>
        <r>
          <rPr>
            <sz val="9"/>
            <color indexed="81"/>
            <rFont val="ＭＳ Ｐゴシック"/>
            <family val="3"/>
            <charset val="128"/>
          </rPr>
          <t>サドン･ビクトリー方式PSSの時、Home Team (A)の背番号を入力してください。
勝敗が決定して、PSSを行わなかった場合は、"－"記号を入力してください。</t>
        </r>
      </text>
    </comment>
    <comment ref="Z36" authorId="0">
      <text>
        <r>
          <rPr>
            <sz val="9"/>
            <color indexed="81"/>
            <rFont val="ＭＳ Ｐゴシック"/>
            <family val="3"/>
            <charset val="128"/>
          </rPr>
          <t>サドン･ビクトリー方式PSSの時、Visiting Team (B)の背番号を入力してください。
勝敗が決定して、PSSを行わなかった場合は、"－"記号を入力してください。</t>
        </r>
      </text>
    </comment>
    <comment ref="AB36" authorId="0">
      <text>
        <r>
          <rPr>
            <sz val="9"/>
            <color indexed="81"/>
            <rFont val="ＭＳ Ｐゴシック"/>
            <family val="3"/>
            <charset val="128"/>
          </rPr>
          <t xml:space="preserve">サドン･ビクトリー方式PSSの時、Home Team (A)のGK背番号を入力してください。
勝敗が決定して、PSSを行わなかった場合は、"－"記号を入力してください。
</t>
        </r>
      </text>
    </comment>
    <comment ref="AD36" authorId="0">
      <text>
        <r>
          <rPr>
            <sz val="9"/>
            <color indexed="81"/>
            <rFont val="ＭＳ Ｐゴシック"/>
            <family val="3"/>
            <charset val="128"/>
          </rPr>
          <t>サドン･ビクトリー方式PSSの時、Visiting Team (B)のGK背番号を入力してください。
勝敗が決定して、PSSを行わなかった場合は、"－"記号を入力してください。</t>
        </r>
      </text>
    </comment>
    <comment ref="AF36" authorId="0">
      <text>
        <r>
          <rPr>
            <sz val="9"/>
            <color indexed="81"/>
            <rFont val="ＭＳ Ｐゴシック"/>
            <family val="3"/>
            <charset val="128"/>
          </rPr>
          <t>0 : 0 から開始してください。
PSSがゴールした場合は、該当チームに +1 してください。
【例】
A 成功  B 成功   1 : 1
A 失敗　B 成功   1 : 2
   －　　  －    　  　－
勝敗が決定して、PSSを行わなかった場合は、"－"記号を入力してください。</t>
        </r>
      </text>
    </comment>
    <comment ref="X37"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Z37" authorId="0">
      <text>
        <r>
          <rPr>
            <sz val="9"/>
            <color indexed="81"/>
            <rFont val="ＭＳ Ｐゴシック"/>
            <family val="3"/>
            <charset val="128"/>
          </rPr>
          <t>先行チームの背番号は、</t>
        </r>
        <r>
          <rPr>
            <b/>
            <sz val="9"/>
            <color indexed="81"/>
            <rFont val="ＭＳ Ｐゴシック"/>
            <family val="3"/>
            <charset val="128"/>
          </rPr>
          <t>"*99</t>
        </r>
        <r>
          <rPr>
            <sz val="9"/>
            <color indexed="81"/>
            <rFont val="ＭＳ Ｐゴシック"/>
            <family val="3"/>
            <charset val="128"/>
          </rPr>
          <t>"型式で入力してください。</t>
        </r>
      </text>
    </comment>
    <comment ref="A38" authorId="0">
      <text>
        <r>
          <rPr>
            <sz val="9"/>
            <color indexed="81"/>
            <rFont val="ＭＳ Ｐゴシック"/>
            <family val="3"/>
            <charset val="128"/>
          </rPr>
          <t>背番号がセットされると、背景色が消えます。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B38" authorId="0">
      <text>
        <r>
          <rPr>
            <sz val="9"/>
            <color indexed="81"/>
            <rFont val="ＭＳ Ｐゴシック"/>
            <family val="3"/>
            <charset val="128"/>
          </rPr>
          <t>選手名がセットされると、背景色が消えます。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sz val="10"/>
            <color indexed="81"/>
            <rFont val="ＭＳ Ｐゴシック"/>
            <family val="3"/>
            <charset val="128"/>
          </rPr>
          <t>-</t>
        </r>
        <r>
          <rPr>
            <sz val="8"/>
            <color indexed="81"/>
            <rFont val="ＭＳ Ｐゴシック"/>
            <family val="3"/>
            <charset val="128"/>
          </rPr>
          <t>"記号は手打ち入力）</t>
        </r>
        <r>
          <rPr>
            <sz val="9"/>
            <color indexed="81"/>
            <rFont val="ＭＳ Ｐゴシック"/>
            <family val="3"/>
            <charset val="128"/>
          </rPr>
          <t xml:space="preserve">
</t>
        </r>
      </text>
    </comment>
    <comment ref="E38" authorId="0">
      <text>
        <r>
          <rPr>
            <sz val="9"/>
            <color indexed="81"/>
            <rFont val="ＭＳ Ｐゴシック"/>
            <family val="3"/>
            <charset val="128"/>
          </rPr>
          <t>ポジションがセットされると、背景色が消えます。</t>
        </r>
        <r>
          <rPr>
            <b/>
            <sz val="9"/>
            <color indexed="81"/>
            <rFont val="ＭＳ Ｐゴシック"/>
            <family val="3"/>
            <charset val="128"/>
          </rPr>
          <t xml:space="preserve">
手打ち入力しないでください。 </t>
        </r>
        <r>
          <rPr>
            <sz val="8"/>
            <color indexed="81"/>
            <rFont val="ＭＳ Ｐゴシック"/>
            <family val="3"/>
            <charset val="128"/>
          </rPr>
          <t>（ただし、空白欄の"</t>
        </r>
        <r>
          <rPr>
            <b/>
            <sz val="10"/>
            <color indexed="81"/>
            <rFont val="ＭＳ Ｐゴシック"/>
            <family val="3"/>
            <charset val="128"/>
          </rPr>
          <t>-</t>
        </r>
        <r>
          <rPr>
            <sz val="8"/>
            <color indexed="81"/>
            <rFont val="ＭＳ Ｐゴシック"/>
            <family val="3"/>
            <charset val="128"/>
          </rPr>
          <t>"記号は手打ち入力）</t>
        </r>
      </text>
    </comment>
    <comment ref="M38" authorId="0">
      <text>
        <r>
          <rPr>
            <b/>
            <sz val="9"/>
            <color indexed="81"/>
            <rFont val="ＭＳ Ｐゴシック"/>
            <family val="3"/>
            <charset val="128"/>
          </rPr>
          <t>Game Situation</t>
        </r>
        <r>
          <rPr>
            <sz val="9"/>
            <color indexed="81"/>
            <rFont val="ＭＳ Ｐゴシック"/>
            <family val="3"/>
            <charset val="128"/>
          </rPr>
          <t xml:space="preserve">
</t>
        </r>
        <r>
          <rPr>
            <b/>
            <sz val="9"/>
            <color indexed="81"/>
            <rFont val="ＭＳ Ｐゴシック"/>
            <family val="3"/>
            <charset val="128"/>
          </rPr>
          <t>EQ</t>
        </r>
        <r>
          <rPr>
            <sz val="9"/>
            <color indexed="81"/>
            <rFont val="ＭＳ Ｐゴシック"/>
            <family val="3"/>
            <charset val="128"/>
          </rPr>
          <t xml:space="preserve"> : Equal Strength
</t>
        </r>
        <r>
          <rPr>
            <b/>
            <sz val="9"/>
            <color indexed="81"/>
            <rFont val="ＭＳ Ｐゴシック"/>
            <family val="3"/>
            <charset val="128"/>
          </rPr>
          <t>PP1</t>
        </r>
        <r>
          <rPr>
            <sz val="9"/>
            <color indexed="81"/>
            <rFont val="ＭＳ Ｐゴシック"/>
            <family val="3"/>
            <charset val="128"/>
          </rPr>
          <t xml:space="preserve">, </t>
        </r>
        <r>
          <rPr>
            <b/>
            <sz val="9"/>
            <color indexed="81"/>
            <rFont val="ＭＳ Ｐゴシック"/>
            <family val="3"/>
            <charset val="128"/>
          </rPr>
          <t>PP2</t>
        </r>
        <r>
          <rPr>
            <sz val="9"/>
            <color indexed="81"/>
            <rFont val="ＭＳ Ｐゴシック"/>
            <family val="3"/>
            <charset val="128"/>
          </rPr>
          <t xml:space="preserve"> : Power Play
</t>
        </r>
        <r>
          <rPr>
            <b/>
            <sz val="9"/>
            <color indexed="81"/>
            <rFont val="ＭＳ Ｐゴシック"/>
            <family val="3"/>
            <charset val="128"/>
          </rPr>
          <t>SH1</t>
        </r>
        <r>
          <rPr>
            <sz val="9"/>
            <color indexed="81"/>
            <rFont val="ＭＳ Ｐゴシック"/>
            <family val="3"/>
            <charset val="128"/>
          </rPr>
          <t xml:space="preserve">, </t>
        </r>
        <r>
          <rPr>
            <b/>
            <sz val="9"/>
            <color indexed="81"/>
            <rFont val="ＭＳ Ｐゴシック"/>
            <family val="3"/>
            <charset val="128"/>
          </rPr>
          <t>SH2</t>
        </r>
        <r>
          <rPr>
            <sz val="9"/>
            <color indexed="81"/>
            <rFont val="ＭＳ Ｐゴシック"/>
            <family val="3"/>
            <charset val="128"/>
          </rPr>
          <t xml:space="preserve"> : Short Handed
</t>
        </r>
        <r>
          <rPr>
            <b/>
            <sz val="9"/>
            <color indexed="81"/>
            <rFont val="ＭＳ Ｐゴシック"/>
            <family val="3"/>
            <charset val="128"/>
          </rPr>
          <t>EN</t>
        </r>
        <r>
          <rPr>
            <sz val="9"/>
            <color indexed="81"/>
            <rFont val="ＭＳ Ｐゴシック"/>
            <family val="3"/>
            <charset val="128"/>
          </rPr>
          <t xml:space="preserve"> : Empty Net
</t>
        </r>
        <r>
          <rPr>
            <b/>
            <sz val="9"/>
            <color indexed="81"/>
            <rFont val="ＭＳ Ｐゴシック"/>
            <family val="3"/>
            <charset val="128"/>
          </rPr>
          <t>EA</t>
        </r>
        <r>
          <rPr>
            <sz val="9"/>
            <color indexed="81"/>
            <rFont val="ＭＳ Ｐゴシック"/>
            <family val="3"/>
            <charset val="128"/>
          </rPr>
          <t xml:space="preserve"> : Extra Attacker　（ＧＫの代わりにプレイヤーが参加し得点した場合）
</t>
        </r>
        <r>
          <rPr>
            <b/>
            <sz val="9"/>
            <color indexed="81"/>
            <rFont val="ＭＳ Ｐゴシック"/>
            <family val="3"/>
            <charset val="128"/>
          </rPr>
          <t>PS</t>
        </r>
        <r>
          <rPr>
            <sz val="9"/>
            <color indexed="81"/>
            <rFont val="ＭＳ Ｐゴシック"/>
            <family val="3"/>
            <charset val="128"/>
          </rPr>
          <t xml:space="preserve"> : Penalty Shot
</t>
        </r>
        <r>
          <rPr>
            <b/>
            <sz val="9"/>
            <color indexed="81"/>
            <rFont val="ＭＳ Ｐゴシック"/>
            <family val="3"/>
            <charset val="128"/>
          </rPr>
          <t>GWG</t>
        </r>
        <r>
          <rPr>
            <sz val="9"/>
            <color indexed="81"/>
            <rFont val="ＭＳ Ｐゴシック"/>
            <family val="3"/>
            <charset val="128"/>
          </rPr>
          <t xml:space="preserve"> : Game Winning Goal　（レギュレーションタイム終了後のＰＳＳによる有効な得点）</t>
        </r>
      </text>
    </comment>
    <comment ref="AP38" authorId="0">
      <text>
        <r>
          <rPr>
            <sz val="9"/>
            <color indexed="81"/>
            <rFont val="ＭＳ Ｐゴシック"/>
            <family val="3"/>
            <charset val="128"/>
          </rPr>
          <t>"#"欄の数字は、通常変更しないでください。
反則による</t>
        </r>
        <r>
          <rPr>
            <b/>
            <sz val="9"/>
            <color indexed="81"/>
            <rFont val="ＭＳ Ｐゴシック"/>
            <family val="3"/>
            <charset val="128"/>
          </rPr>
          <t>ペナルティ･シュート</t>
        </r>
        <r>
          <rPr>
            <sz val="9"/>
            <color indexed="81"/>
            <rFont val="ＭＳ Ｐゴシック"/>
            <family val="3"/>
            <charset val="128"/>
          </rPr>
          <t>を行ったが、</t>
        </r>
        <r>
          <rPr>
            <b/>
            <sz val="9"/>
            <color indexed="81"/>
            <rFont val="ＭＳ Ｐゴシック"/>
            <family val="3"/>
            <charset val="128"/>
          </rPr>
          <t>失敗(No Goal)</t>
        </r>
        <r>
          <rPr>
            <sz val="9"/>
            <color indexed="81"/>
            <rFont val="ＭＳ Ｐゴシック"/>
            <family val="3"/>
            <charset val="128"/>
          </rPr>
          <t xml:space="preserve">の時は、以下の様に対処してください。
</t>
        </r>
        <r>
          <rPr>
            <b/>
            <sz val="9"/>
            <color indexed="81"/>
            <rFont val="ＭＳ Ｐゴシック"/>
            <family val="3"/>
            <charset val="128"/>
          </rPr>
          <t>【2019/5/1版 記録マニュアルによると、PS失敗時は記録しないことに変更になりました。】</t>
        </r>
        <r>
          <rPr>
            <sz val="9"/>
            <color indexed="81"/>
            <rFont val="ＭＳ Ｐゴシック"/>
            <family val="3"/>
            <charset val="128"/>
          </rPr>
          <t xml:space="preserve">
　１．"#"欄の数字の上から"－"記号を手打ち入力してください。
　２．印刷面の"G"欄にはPSを行った選手背番号、”A1”,"A2"欄には"-"、"GS"欄には”PS”を入力する。
　　　</t>
        </r>
        <r>
          <rPr>
            <b/>
            <sz val="9"/>
            <color indexed="81"/>
            <rFont val="ＭＳ Ｐゴシック"/>
            <family val="3"/>
            <charset val="128"/>
          </rPr>
          <t>【ここからが重要】</t>
        </r>
        <r>
          <rPr>
            <sz val="9"/>
            <color indexed="81"/>
            <rFont val="ＭＳ Ｐゴシック"/>
            <family val="3"/>
            <charset val="128"/>
          </rPr>
          <t xml:space="preserve">
　３．”#”欄に"-"を入力した以降のセルには、それぞれ"-1"した値を入力し直して下さい。
　　　例えば、既に3点取っていて、4点目にPSを行ったが、失敗(No Goal)した場合
　　　　　　　 　"#"欄の数字"4" ⇒ "-"
  　　　　　　 　　　　　　数字"5" ⇒ "4"
  　　　　　　 　　　　　　数字"6" ⇒ "5"
  　　　　　　 　　　　　　数字"7" ⇒ "6"
  　　　　　　 　　　　　　　　　　　　・
  　　　　　　 　　　　　　　　　　　　・
  　　　　　　 　　　　　　　　　　　　・
  　　　　　　 　　　　　　　　　　　　・
  　　　　　　 　　　　　　数字"26" ⇒ "25"
  　　　　　　 　　　　　　数字"27" ⇒ "26"
  　　　　　　 　　　　　　数字"28" ⇒ "27"</t>
        </r>
      </text>
    </comment>
    <comment ref="AQ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R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W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AX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BC38" authorId="0">
      <text>
        <r>
          <rPr>
            <sz val="9"/>
            <color indexed="81"/>
            <rFont val="ＭＳ Ｐゴシック"/>
            <family val="3"/>
            <charset val="128"/>
          </rPr>
          <t>"</t>
        </r>
        <r>
          <rPr>
            <sz val="11"/>
            <color indexed="81"/>
            <rFont val="Times New Roman"/>
            <family val="1"/>
          </rPr>
          <t>P</t>
        </r>
        <r>
          <rPr>
            <sz val="9"/>
            <color indexed="81"/>
            <rFont val="ＭＳ Ｐゴシック"/>
            <family val="3"/>
            <charset val="128"/>
          </rPr>
          <t>"欄は、ピリオド数を入力してください。</t>
        </r>
      </text>
    </comment>
    <comment ref="BD38" authorId="0">
      <text>
        <r>
          <rPr>
            <sz val="9"/>
            <color indexed="81"/>
            <rFont val="ＭＳ Ｐゴシック"/>
            <family val="3"/>
            <charset val="128"/>
          </rPr>
          <t>"</t>
        </r>
        <r>
          <rPr>
            <sz val="11"/>
            <color indexed="81"/>
            <rFont val="Times New Roman"/>
            <family val="1"/>
          </rPr>
          <t>Time</t>
        </r>
        <r>
          <rPr>
            <sz val="9"/>
            <color indexed="81"/>
            <rFont val="ＭＳ Ｐゴシック"/>
            <family val="3"/>
            <charset val="128"/>
          </rPr>
          <t>"欄は、各ピリオドでの時計表示時間を"</t>
        </r>
        <r>
          <rPr>
            <b/>
            <sz val="11"/>
            <color indexed="81"/>
            <rFont val="Times New Roman"/>
            <family val="1"/>
          </rPr>
          <t>00:00</t>
        </r>
        <r>
          <rPr>
            <b/>
            <sz val="9"/>
            <color indexed="81"/>
            <rFont val="ＭＳ Ｐゴシック"/>
            <family val="3"/>
            <charset val="128"/>
          </rPr>
          <t>"</t>
        </r>
        <r>
          <rPr>
            <sz val="9"/>
            <color indexed="81"/>
            <rFont val="ＭＳ Ｐゴシック"/>
            <family val="3"/>
            <charset val="128"/>
          </rPr>
          <t>～"</t>
        </r>
        <r>
          <rPr>
            <b/>
            <sz val="11"/>
            <color indexed="81"/>
            <rFont val="Times New Roman"/>
            <family val="1"/>
          </rPr>
          <t>20:00</t>
        </r>
        <r>
          <rPr>
            <sz val="9"/>
            <color indexed="81"/>
            <rFont val="ＭＳ Ｐゴシック"/>
            <family val="3"/>
            <charset val="128"/>
          </rPr>
          <t>"型式で入力してください。</t>
        </r>
        <r>
          <rPr>
            <sz val="8"/>
            <color indexed="81"/>
            <rFont val="ＭＳ Ｐゴシック"/>
            <family val="3"/>
            <charset val="128"/>
          </rPr>
          <t xml:space="preserve"> （減算、加算 対応）</t>
        </r>
        <r>
          <rPr>
            <b/>
            <sz val="8"/>
            <color indexed="81"/>
            <rFont val="ＭＳ Ｐゴシック"/>
            <family val="3"/>
            <charset val="128"/>
          </rPr>
          <t xml:space="preserve">
</t>
        </r>
        <r>
          <rPr>
            <sz val="9"/>
            <color indexed="81"/>
            <rFont val="ＭＳ Ｐゴシック"/>
            <family val="3"/>
            <charset val="128"/>
          </rPr>
          <t>経過時間を自動計算して印刷欄に表示されます。</t>
        </r>
      </text>
    </comment>
    <comment ref="AE47" authorId="0">
      <text>
        <r>
          <rPr>
            <sz val="9"/>
            <color indexed="81"/>
            <rFont val="ＭＳ Ｐゴシック"/>
            <family val="3"/>
            <charset val="128"/>
          </rPr>
          <t>スーパーバイザー名がセットされると、背景色が消えます。</t>
        </r>
        <r>
          <rPr>
            <b/>
            <sz val="9"/>
            <color indexed="81"/>
            <rFont val="ＭＳ Ｐゴシック"/>
            <family val="3"/>
            <charset val="128"/>
          </rPr>
          <t xml:space="preserve">
手打ち入力しないでください。</t>
        </r>
      </text>
    </comment>
    <comment ref="AE48" authorId="0">
      <text>
        <r>
          <rPr>
            <sz val="9"/>
            <color indexed="81"/>
            <rFont val="ＭＳ Ｐゴシック"/>
            <family val="3"/>
            <charset val="128"/>
          </rPr>
          <t>レフェリー スーパーバイザー名がセットされると、背景色が消えます。</t>
        </r>
        <r>
          <rPr>
            <b/>
            <sz val="9"/>
            <color indexed="81"/>
            <rFont val="ＭＳ Ｐゴシック"/>
            <family val="3"/>
            <charset val="128"/>
          </rPr>
          <t xml:space="preserve">
手打ち入力しないでください。</t>
        </r>
      </text>
    </comment>
    <comment ref="AE49" authorId="0">
      <text>
        <r>
          <rPr>
            <sz val="9"/>
            <color indexed="81"/>
            <rFont val="ＭＳ Ｐゴシック"/>
            <family val="3"/>
            <charset val="128"/>
          </rPr>
          <t>タイムキーパー名がセットされると、背景色が消えます。</t>
        </r>
        <r>
          <rPr>
            <b/>
            <sz val="9"/>
            <color indexed="81"/>
            <rFont val="ＭＳ Ｐゴシック"/>
            <family val="3"/>
            <charset val="128"/>
          </rPr>
          <t xml:space="preserve">
手打ち入力しないでください。</t>
        </r>
      </text>
    </comment>
    <comment ref="AE50" authorId="0">
      <text>
        <r>
          <rPr>
            <sz val="9"/>
            <color indexed="81"/>
            <rFont val="ＭＳ Ｐゴシック"/>
            <family val="3"/>
            <charset val="128"/>
          </rPr>
          <t>ペナルティー タイムキーパー名がセットされると、背景色が消えます。</t>
        </r>
        <r>
          <rPr>
            <b/>
            <sz val="9"/>
            <color indexed="81"/>
            <rFont val="ＭＳ Ｐゴシック"/>
            <family val="3"/>
            <charset val="128"/>
          </rPr>
          <t xml:space="preserve">
手打ち入力しないでください。</t>
        </r>
      </text>
    </comment>
    <comment ref="AE51" authorId="0">
      <text>
        <r>
          <rPr>
            <sz val="9"/>
            <color indexed="81"/>
            <rFont val="ＭＳ Ｐゴシック"/>
            <family val="3"/>
            <charset val="128"/>
          </rPr>
          <t>アナウンサー名がセットされると、背景色が消えます。</t>
        </r>
        <r>
          <rPr>
            <b/>
            <sz val="9"/>
            <color indexed="81"/>
            <rFont val="ＭＳ Ｐゴシック"/>
            <family val="3"/>
            <charset val="128"/>
          </rPr>
          <t xml:space="preserve">
手打ち入力しないでください。</t>
        </r>
      </text>
    </comment>
    <comment ref="AE52" authorId="0">
      <text>
        <r>
          <rPr>
            <sz val="9"/>
            <color indexed="81"/>
            <rFont val="ＭＳ Ｐゴシック"/>
            <family val="3"/>
            <charset val="128"/>
          </rPr>
          <t>ペナルティベンチ係名がセットされると、背景色が消えます。</t>
        </r>
        <r>
          <rPr>
            <b/>
            <sz val="9"/>
            <color indexed="81"/>
            <rFont val="ＭＳ Ｐゴシック"/>
            <family val="3"/>
            <charset val="128"/>
          </rPr>
          <t xml:space="preserve">
手打ち入力しないでください。</t>
        </r>
      </text>
    </comment>
    <comment ref="AE53" authorId="0">
      <text>
        <r>
          <rPr>
            <sz val="9"/>
            <color indexed="81"/>
            <rFont val="ＭＳ Ｐゴシック"/>
            <family val="3"/>
            <charset val="128"/>
          </rPr>
          <t>ペナルティベンチ係名がセットされると、背景色が消えます。</t>
        </r>
        <r>
          <rPr>
            <b/>
            <sz val="9"/>
            <color indexed="81"/>
            <rFont val="ＭＳ Ｐゴシック"/>
            <family val="3"/>
            <charset val="128"/>
          </rPr>
          <t xml:space="preserve">
手打ち入力しないでください。</t>
        </r>
      </text>
    </comment>
    <comment ref="AE54" authorId="0">
      <text>
        <r>
          <rPr>
            <sz val="9"/>
            <color indexed="81"/>
            <rFont val="ＭＳ Ｐゴシック"/>
            <family val="3"/>
            <charset val="128"/>
          </rPr>
          <t>ゴールジャッジ名がセットされると、背景色が消えます。</t>
        </r>
        <r>
          <rPr>
            <b/>
            <sz val="9"/>
            <color indexed="81"/>
            <rFont val="ＭＳ Ｐゴシック"/>
            <family val="3"/>
            <charset val="128"/>
          </rPr>
          <t xml:space="preserve">
手打ち入力しないでください。</t>
        </r>
      </text>
    </comment>
    <comment ref="AE55" authorId="0">
      <text>
        <r>
          <rPr>
            <sz val="9"/>
            <color indexed="81"/>
            <rFont val="ＭＳ Ｐゴシック"/>
            <family val="3"/>
            <charset val="128"/>
          </rPr>
          <t>ゴールジャッジ名がセットされると、背景色が消えます。</t>
        </r>
        <r>
          <rPr>
            <b/>
            <sz val="9"/>
            <color indexed="81"/>
            <rFont val="ＭＳ Ｐゴシック"/>
            <family val="3"/>
            <charset val="128"/>
          </rPr>
          <t xml:space="preserve">
手打ち入力しないでください。</t>
        </r>
      </text>
    </comment>
    <comment ref="AE56" authorId="0">
      <text>
        <r>
          <rPr>
            <sz val="9"/>
            <color indexed="81"/>
            <rFont val="ＭＳ Ｐゴシック"/>
            <family val="3"/>
            <charset val="128"/>
          </rPr>
          <t>スコアキーパーアシスタント名がセットされると、背景色が消えます。</t>
        </r>
        <r>
          <rPr>
            <b/>
            <sz val="9"/>
            <color indexed="81"/>
            <rFont val="ＭＳ Ｐゴシック"/>
            <family val="3"/>
            <charset val="128"/>
          </rPr>
          <t xml:space="preserve">
手打ち入力しないでください。</t>
        </r>
      </text>
    </comment>
    <comment ref="AE57" authorId="0">
      <text>
        <r>
          <rPr>
            <sz val="9"/>
            <color indexed="81"/>
            <rFont val="ＭＳ Ｐゴシック"/>
            <family val="3"/>
            <charset val="128"/>
          </rPr>
          <t>スコアキーパー名がセットされると、背景色が消えます。</t>
        </r>
        <r>
          <rPr>
            <b/>
            <sz val="9"/>
            <color indexed="81"/>
            <rFont val="ＭＳ Ｐゴシック"/>
            <family val="3"/>
            <charset val="128"/>
          </rPr>
          <t xml:space="preserve">
手打ち入力しないでください。</t>
        </r>
      </text>
    </comment>
    <comment ref="AE59" authorId="0">
      <text>
        <r>
          <rPr>
            <sz val="9"/>
            <color indexed="81"/>
            <rFont val="ＭＳ Ｐゴシック"/>
            <family val="3"/>
            <charset val="128"/>
          </rPr>
          <t>ラインズパーソン名がセットされると、背景色が消えます。</t>
        </r>
        <r>
          <rPr>
            <b/>
            <sz val="9"/>
            <color indexed="81"/>
            <rFont val="ＭＳ Ｐゴシック"/>
            <family val="3"/>
            <charset val="128"/>
          </rPr>
          <t xml:space="preserve">
手打ち入力しないでください。</t>
        </r>
      </text>
    </comment>
    <comment ref="AE60" authorId="0">
      <text>
        <r>
          <rPr>
            <sz val="9"/>
            <color indexed="81"/>
            <rFont val="ＭＳ Ｐゴシック"/>
            <family val="3"/>
            <charset val="128"/>
          </rPr>
          <t>ラインズパーソン名がセットされると、背景色が消えます。</t>
        </r>
        <r>
          <rPr>
            <b/>
            <sz val="9"/>
            <color indexed="81"/>
            <rFont val="ＭＳ Ｐゴシック"/>
            <family val="3"/>
            <charset val="128"/>
          </rPr>
          <t xml:space="preserve">
手打ち入力しないでください。</t>
        </r>
      </text>
    </comment>
    <comment ref="AE61" authorId="0">
      <text>
        <r>
          <rPr>
            <sz val="9"/>
            <color indexed="81"/>
            <rFont val="ＭＳ Ｐゴシック"/>
            <family val="3"/>
            <charset val="128"/>
          </rPr>
          <t>レフェリー名がセットされると、背景色が消えます。</t>
        </r>
        <r>
          <rPr>
            <b/>
            <sz val="9"/>
            <color indexed="81"/>
            <rFont val="ＭＳ Ｐゴシック"/>
            <family val="3"/>
            <charset val="128"/>
          </rPr>
          <t xml:space="preserve">
手打ち入力しないでください。</t>
        </r>
      </text>
    </comment>
    <comment ref="AE62" authorId="0">
      <text>
        <r>
          <rPr>
            <sz val="9"/>
            <color indexed="81"/>
            <rFont val="ＭＳ Ｐゴシック"/>
            <family val="3"/>
            <charset val="128"/>
          </rPr>
          <t>レフェリー名がセットされると、背景色が消えます。</t>
        </r>
        <r>
          <rPr>
            <b/>
            <sz val="9"/>
            <color indexed="81"/>
            <rFont val="ＭＳ Ｐゴシック"/>
            <family val="3"/>
            <charset val="128"/>
          </rPr>
          <t xml:space="preserve">
手打ち入力しないでください。</t>
        </r>
      </text>
    </comment>
    <comment ref="AE63" authorId="0">
      <text>
        <r>
          <rPr>
            <sz val="9"/>
            <color indexed="81"/>
            <rFont val="ＭＳ Ｐゴシック"/>
            <family val="3"/>
            <charset val="128"/>
          </rPr>
          <t>記録が複数ページになる場合は、全てのページにサインする。</t>
        </r>
      </text>
    </comment>
    <comment ref="AE65" authorId="0">
      <text>
        <r>
          <rPr>
            <sz val="9"/>
            <color indexed="81"/>
            <rFont val="ＭＳ Ｐゴシック"/>
            <family val="3"/>
            <charset val="128"/>
          </rPr>
          <t>レフェリーが１名の時は、"-"を入力してください。</t>
        </r>
      </text>
    </comment>
    <comment ref="AP66" authorId="0">
      <text>
        <r>
          <rPr>
            <sz val="9"/>
            <color indexed="81"/>
            <rFont val="ＭＳ Ｐゴシック"/>
            <family val="3"/>
            <charset val="128"/>
          </rPr>
          <t xml:space="preserve">29点以上の得点が入る場合は、以下の様に対処してください。
29以上のペナルティが発生する場合は、以下の様に対処してください。
１．"GameSheet"をコピーして、"GameShett (2)"を作成する。
２．2枚目"#"欄の数字(ゴール数)を、29, 30, 31, 32, ････････････ 54, 55, 56 と入力してください。
３．得点、シュート数、ペナルティの集計は手計算して、1枚目のシートに手打ち入力してください。
４．2枚目の、得点、シュート数、ペナルティ、GK滞氷の集計欄は"－"記号を入力してください。
５．印刷面右下"Sign.Referee"欄は全頁にサインを得てください。
６．1枚目の印刷面右下"Notes"欄を、"No", "✓ Yes", "see next page"に変更してください。
</t>
        </r>
      </text>
    </comment>
    <comment ref="AE68" authorId="0">
      <text>
        <r>
          <rPr>
            <sz val="9"/>
            <color indexed="81"/>
            <rFont val="ＭＳ Ｐゴシック"/>
            <family val="3"/>
            <charset val="128"/>
          </rPr>
          <t>"No", "Yes"の</t>
        </r>
        <r>
          <rPr>
            <b/>
            <sz val="9"/>
            <color indexed="81"/>
            <rFont val="ＭＳ Ｐゴシック"/>
            <family val="3"/>
            <charset val="128"/>
          </rPr>
          <t>✓</t>
        </r>
        <r>
          <rPr>
            <sz val="9"/>
            <color indexed="81"/>
            <rFont val="ＭＳ Ｐゴシック"/>
            <family val="3"/>
            <charset val="128"/>
          </rPr>
          <t xml:space="preserve">の組合せが正しくないと思われる時は、背景が赤色または黒色になります。
正しい組合せに変更してください。
</t>
        </r>
      </text>
    </comment>
    <comment ref="AG68" authorId="0">
      <text>
        <r>
          <rPr>
            <sz val="9"/>
            <color indexed="81"/>
            <rFont val="ＭＳ Ｐゴシック"/>
            <family val="3"/>
            <charset val="128"/>
          </rPr>
          <t>"No", "Yes"の</t>
        </r>
        <r>
          <rPr>
            <b/>
            <sz val="9"/>
            <color indexed="81"/>
            <rFont val="ＭＳ Ｐゴシック"/>
            <family val="3"/>
            <charset val="128"/>
          </rPr>
          <t>✓</t>
        </r>
        <r>
          <rPr>
            <sz val="9"/>
            <color indexed="81"/>
            <rFont val="ＭＳ Ｐゴシック"/>
            <family val="3"/>
            <charset val="128"/>
          </rPr>
          <t xml:space="preserve">の組合せが正しくないと思われる時は、背景が赤色または黒色になります。
正しい組合せに変更してください。
</t>
        </r>
      </text>
    </comment>
    <comment ref="AI68" authorId="0">
      <text>
        <r>
          <rPr>
            <sz val="9"/>
            <color indexed="81"/>
            <rFont val="ＭＳ Ｐゴシック"/>
            <family val="3"/>
            <charset val="128"/>
          </rPr>
          <t>29点以上の得点が入る場合は、以下の様に対処してください。
29以上のペナルティが発生する場合は、以下の様に対処してください。
１．1ページ目(最終ページ以外)を、"No", "✓Yes", "see next page"に変更してください。
２．2ページ目(最終ページ)を、"✓No", "Yes", "see reverse side"に変更してください。
　　裏面記載がある場合は、"No", "✓Yes", "see reverse of page.1"に変更してください。</t>
        </r>
      </text>
    </comment>
    <comment ref="F152" authorId="0">
      <text>
        <r>
          <rPr>
            <sz val="9"/>
            <color indexed="81"/>
            <rFont val="ＭＳ Ｐゴシック"/>
            <family val="3"/>
            <charset val="128"/>
          </rPr>
          <t xml:space="preserve">"No", "Yes"の✓ミスを調べます。
</t>
        </r>
      </text>
    </comment>
    <comment ref="F161" authorId="0">
      <text>
        <r>
          <rPr>
            <sz val="9"/>
            <color indexed="81"/>
            <rFont val="ＭＳ Ｐゴシック"/>
            <family val="3"/>
            <charset val="128"/>
          </rPr>
          <t xml:space="preserve">29点以上入った試合の"see next page", "No", "✓Yes"が正しいか否か調べます。
</t>
        </r>
      </text>
    </comment>
    <comment ref="F164" authorId="0">
      <text>
        <r>
          <rPr>
            <sz val="9"/>
            <color indexed="81"/>
            <rFont val="ＭＳ Ｐゴシック"/>
            <family val="3"/>
            <charset val="128"/>
          </rPr>
          <t xml:space="preserve">裏面"Notes:"欄の記載がある試合の"see reverse page", "No", "✓Yes"が正しいか否か調べます。
</t>
        </r>
      </text>
    </comment>
    <comment ref="CN249" authorId="0">
      <text>
        <r>
          <rPr>
            <sz val="9"/>
            <color indexed="81"/>
            <rFont val="ＭＳ Ｐゴシック"/>
            <family val="3"/>
            <charset val="128"/>
          </rPr>
          <t xml:space="preserve">ベンチ役員の反則
</t>
        </r>
      </text>
    </comment>
    <comment ref="CT249" authorId="0">
      <text>
        <r>
          <rPr>
            <sz val="9"/>
            <color indexed="81"/>
            <rFont val="ＭＳ Ｐゴシック"/>
            <family val="3"/>
            <charset val="128"/>
          </rPr>
          <t xml:space="preserve">ベンチ役員の反則
</t>
        </r>
      </text>
    </comment>
    <comment ref="CU249" authorId="0">
      <text>
        <r>
          <rPr>
            <sz val="9"/>
            <color indexed="81"/>
            <rFont val="ＭＳ Ｐゴシック"/>
            <family val="3"/>
            <charset val="128"/>
          </rPr>
          <t xml:space="preserve">ベンチ役員の反則
</t>
        </r>
      </text>
    </comment>
    <comment ref="DB249" authorId="0">
      <text>
        <r>
          <rPr>
            <sz val="9"/>
            <color indexed="81"/>
            <rFont val="ＭＳ Ｐゴシック"/>
            <family val="3"/>
            <charset val="128"/>
          </rPr>
          <t xml:space="preserve">ベンチ役員の反則
</t>
        </r>
      </text>
    </comment>
    <comment ref="DH249" authorId="0">
      <text>
        <r>
          <rPr>
            <sz val="9"/>
            <color indexed="81"/>
            <rFont val="ＭＳ Ｐゴシック"/>
            <family val="3"/>
            <charset val="128"/>
          </rPr>
          <t xml:space="preserve">ベンチ役員の反則
</t>
        </r>
      </text>
    </comment>
    <comment ref="DI249" authorId="0">
      <text>
        <r>
          <rPr>
            <sz val="9"/>
            <color indexed="81"/>
            <rFont val="ＭＳ Ｐゴシック"/>
            <family val="3"/>
            <charset val="128"/>
          </rPr>
          <t xml:space="preserve">ベンチ役員の反則
</t>
        </r>
      </text>
    </comment>
  </commentList>
</comments>
</file>

<file path=xl/comments4.xml><?xml version="1.0" encoding="utf-8"?>
<comments xmlns="http://schemas.openxmlformats.org/spreadsheetml/2006/main">
  <authors>
    <author>八田 敏昭</author>
  </authors>
  <commentList>
    <comment ref="T66" authorId="0">
      <text>
        <r>
          <rPr>
            <sz val="9"/>
            <color indexed="81"/>
            <rFont val="ＭＳ Ｐゴシック"/>
            <family val="3"/>
            <charset val="128"/>
          </rPr>
          <t>表面の"GameSheet"から値を引き継ぎます。</t>
        </r>
        <r>
          <rPr>
            <b/>
            <sz val="9"/>
            <color indexed="81"/>
            <rFont val="ＭＳ Ｐゴシック"/>
            <family val="3"/>
            <charset val="128"/>
          </rPr>
          <t xml:space="preserve">
手打ち入力しないでください。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八田 敏昭</author>
  </authors>
  <commentList>
    <comment ref="A1" authorId="0">
      <text>
        <r>
          <rPr>
            <sz val="9"/>
            <color indexed="81"/>
            <rFont val="ＭＳ Ｐゴシック"/>
            <family val="3"/>
            <charset val="128"/>
          </rPr>
          <t>記入方法
"累積経過時間"  ”チーム名”  "背番号"  "選手氏名"　　"XXXXXXXXXXXXXXXXXXXXXXXXXXXXXXXX"
【記入例 (1)】
反則の略語表に記載されていない反則内容（反則名）を OTHER で記入した場合の記入方法。
反則時間，チーム名，選手の背番号，選手の氏名，反則内容を記入する。
53：49  Team AAAAAAAAA   №99  大阪 助三郎   Unsportsmanlike Conduct
【記入例 (2)】
リンクの状態不良，設備の故障，災害などにより試合が中断した場合の記入方法。
時間，中断した理由，中断した時刻を記入する。
42：51 タイマー故障のため試合中断 ２０時３９分～２０時５４分 （１５分間）</t>
        </r>
      </text>
    </comment>
  </commentList>
</comments>
</file>

<file path=xl/comments6.xml><?xml version="1.0" encoding="utf-8"?>
<comments xmlns="http://schemas.openxmlformats.org/spreadsheetml/2006/main">
  <authors>
    <author>八田 敏昭</author>
  </authors>
  <commentList>
    <comment ref="B3" authorId="0">
      <text>
        <r>
          <rPr>
            <sz val="9"/>
            <color indexed="81"/>
            <rFont val="ＭＳ Ｐゴシック"/>
            <family val="3"/>
            <charset val="128"/>
          </rPr>
          <t>"Player List"シートからコピーした値を、この列に貼り付けてください。
必ず、"</t>
        </r>
        <r>
          <rPr>
            <b/>
            <sz val="9"/>
            <color indexed="81"/>
            <rFont val="ＭＳ Ｐゴシック"/>
            <family val="3"/>
            <charset val="128"/>
          </rPr>
          <t>形式を選択して貼り付け</t>
        </r>
        <r>
          <rPr>
            <sz val="9"/>
            <color indexed="81"/>
            <rFont val="ＭＳ Ｐゴシック"/>
            <family val="3"/>
            <charset val="128"/>
          </rPr>
          <t>"から、"</t>
        </r>
        <r>
          <rPr>
            <b/>
            <sz val="9"/>
            <color indexed="81"/>
            <rFont val="ＭＳ Ｐゴシック"/>
            <family val="3"/>
            <charset val="128"/>
          </rPr>
          <t>値</t>
        </r>
        <r>
          <rPr>
            <sz val="9"/>
            <color indexed="81"/>
            <rFont val="ＭＳ Ｐゴシック"/>
            <family val="3"/>
            <charset val="128"/>
          </rPr>
          <t>"だけを貼り付けてください。</t>
        </r>
      </text>
    </comment>
  </commentList>
</comments>
</file>

<file path=xl/comments7.xml><?xml version="1.0" encoding="utf-8"?>
<comments xmlns="http://schemas.openxmlformats.org/spreadsheetml/2006/main">
  <authors>
    <author>八田 敏昭</author>
  </authors>
  <commentList>
    <comment ref="B3" authorId="0">
      <text>
        <r>
          <rPr>
            <sz val="9"/>
            <color indexed="81"/>
            <rFont val="ＭＳ Ｐゴシック"/>
            <family val="3"/>
            <charset val="128"/>
          </rPr>
          <t>"Player List"シートからコピーした値を、この列に貼り付けてください。
必ず、"</t>
        </r>
        <r>
          <rPr>
            <b/>
            <sz val="9"/>
            <color indexed="81"/>
            <rFont val="ＭＳ Ｐゴシック"/>
            <family val="3"/>
            <charset val="128"/>
          </rPr>
          <t>形式を選択して貼り付け</t>
        </r>
        <r>
          <rPr>
            <sz val="9"/>
            <color indexed="81"/>
            <rFont val="ＭＳ Ｐゴシック"/>
            <family val="3"/>
            <charset val="128"/>
          </rPr>
          <t>"から、"</t>
        </r>
        <r>
          <rPr>
            <b/>
            <sz val="9"/>
            <color indexed="81"/>
            <rFont val="ＭＳ Ｐゴシック"/>
            <family val="3"/>
            <charset val="128"/>
          </rPr>
          <t>値</t>
        </r>
        <r>
          <rPr>
            <sz val="9"/>
            <color indexed="81"/>
            <rFont val="ＭＳ Ｐゴシック"/>
            <family val="3"/>
            <charset val="128"/>
          </rPr>
          <t>"だけを貼り付けてください。</t>
        </r>
      </text>
    </comment>
  </commentList>
</comments>
</file>

<file path=xl/comments8.xml><?xml version="1.0" encoding="utf-8"?>
<comments xmlns="http://schemas.openxmlformats.org/spreadsheetml/2006/main">
  <authors>
    <author>八田 敏昭</author>
  </authors>
  <commentList>
    <comment ref="A1" authorId="0">
      <text>
        <r>
          <rPr>
            <b/>
            <sz val="9"/>
            <color indexed="81"/>
            <rFont val="ＭＳ Ｐゴシック"/>
            <family val="3"/>
            <charset val="128"/>
          </rPr>
          <t>"Cord"列には計算式が入っていますので、直接手打ち入力しないでください。</t>
        </r>
      </text>
    </comment>
    <comment ref="B1" authorId="0">
      <text>
        <r>
          <rPr>
            <sz val="9"/>
            <color indexed="81"/>
            <rFont val="ＭＳ Ｐゴシック"/>
            <family val="3"/>
            <charset val="128"/>
          </rPr>
          <t>背番号を入力してください。
背番号は、”</t>
        </r>
        <r>
          <rPr>
            <b/>
            <sz val="9"/>
            <color indexed="81"/>
            <rFont val="ＭＳ Ｐゴシック"/>
            <family val="3"/>
            <charset val="128"/>
          </rPr>
          <t>1</t>
        </r>
        <r>
          <rPr>
            <sz val="9"/>
            <color indexed="81"/>
            <rFont val="ＭＳ Ｐゴシック"/>
            <family val="3"/>
            <charset val="128"/>
          </rPr>
          <t>” ～ "</t>
        </r>
        <r>
          <rPr>
            <b/>
            <sz val="9"/>
            <color indexed="81"/>
            <rFont val="ＭＳ Ｐゴシック"/>
            <family val="3"/>
            <charset val="128"/>
          </rPr>
          <t>999</t>
        </r>
        <r>
          <rPr>
            <sz val="9"/>
            <color indexed="81"/>
            <rFont val="ＭＳ Ｐゴシック"/>
            <family val="3"/>
            <charset val="128"/>
          </rPr>
          <t>"まで対応可能です。</t>
        </r>
      </text>
    </comment>
    <comment ref="C1" authorId="0">
      <text>
        <r>
          <rPr>
            <b/>
            <sz val="9"/>
            <color indexed="81"/>
            <rFont val="ＭＳ Ｐゴシック"/>
            <family val="3"/>
            <charset val="128"/>
          </rPr>
          <t>GK</t>
        </r>
        <r>
          <rPr>
            <sz val="9"/>
            <color indexed="81"/>
            <rFont val="ＭＳ Ｐゴシック"/>
            <family val="3"/>
            <charset val="128"/>
          </rPr>
          <t xml:space="preserve">, </t>
        </r>
        <r>
          <rPr>
            <b/>
            <sz val="9"/>
            <color indexed="81"/>
            <rFont val="ＭＳ Ｐゴシック"/>
            <family val="3"/>
            <charset val="128"/>
          </rPr>
          <t>D</t>
        </r>
        <r>
          <rPr>
            <sz val="9"/>
            <color indexed="81"/>
            <rFont val="ＭＳ Ｐゴシック"/>
            <family val="3"/>
            <charset val="128"/>
          </rPr>
          <t xml:space="preserve">, </t>
        </r>
        <r>
          <rPr>
            <b/>
            <sz val="9"/>
            <color indexed="81"/>
            <rFont val="ＭＳ Ｐゴシック"/>
            <family val="3"/>
            <charset val="128"/>
          </rPr>
          <t>F</t>
        </r>
        <r>
          <rPr>
            <sz val="9"/>
            <color indexed="81"/>
            <rFont val="ＭＳ Ｐゴシック"/>
            <family val="3"/>
            <charset val="128"/>
          </rPr>
          <t xml:space="preserve"> を入力してください。</t>
        </r>
      </text>
    </comment>
    <comment ref="F1" authorId="0">
      <text>
        <r>
          <rPr>
            <sz val="9"/>
            <color indexed="81"/>
            <rFont val="ＭＳ Ｐゴシック"/>
            <family val="3"/>
            <charset val="128"/>
          </rPr>
          <t>"</t>
        </r>
        <r>
          <rPr>
            <b/>
            <sz val="9"/>
            <color indexed="81"/>
            <rFont val="ＭＳ Ｐゴシック"/>
            <family val="3"/>
            <charset val="128"/>
          </rPr>
          <t>記号</t>
        </r>
        <r>
          <rPr>
            <sz val="9"/>
            <color indexed="81"/>
            <rFont val="ＭＳ Ｐゴシック"/>
            <family val="3"/>
            <charset val="128"/>
          </rPr>
          <t>"列は、絶対に削除しないでください。</t>
        </r>
      </text>
    </comment>
    <comment ref="A2" authorId="0">
      <text>
        <r>
          <rPr>
            <sz val="9"/>
            <color indexed="81"/>
            <rFont val="ＭＳ Ｐゴシック"/>
            <family val="3"/>
            <charset val="128"/>
          </rPr>
          <t>この列の値をコピーして、"Home"シート,"Visitor"シートの選手欄に貼り付けてください。</t>
        </r>
      </text>
    </comment>
  </commentList>
</comments>
</file>

<file path=xl/comments9.xml><?xml version="1.0" encoding="utf-8"?>
<comments xmlns="http://schemas.openxmlformats.org/spreadsheetml/2006/main">
  <authors>
    <author>八田 敏昭</author>
  </authors>
  <commentList>
    <comment ref="D2" authorId="0">
      <text>
        <r>
          <rPr>
            <sz val="9"/>
            <color indexed="81"/>
            <rFont val="ＭＳ Ｐゴシック"/>
            <family val="3"/>
            <charset val="128"/>
          </rPr>
          <t xml:space="preserve">チーム名と監督氏名は、必ず同一行に登録してください。
【例】
Team AAAA　　　　　監督氏名 ＡＡＡＡ
Team BBBB　　　　　監督氏名 ＢＢＢＢ
Team CCCC　　　　　監督氏名 ＣＣＣＣ
Team DDDD　　　　　監督氏名 ＤＤＤＤ
【以下はダメな例】
Team AAAA　　　　　監督氏名 ＢＢＢＢ
Team BBBB　　　　　監督氏名 ＤＤＤＤ
Team CCCC　　　　　監督氏名 ＡＡＡＡ
Team DDDD　　　　　監督氏名 ＣＣＣＣ
</t>
        </r>
      </text>
    </comment>
    <comment ref="E2" authorId="0">
      <text>
        <r>
          <rPr>
            <sz val="9"/>
            <color indexed="81"/>
            <rFont val="ＭＳ Ｐゴシック"/>
            <family val="3"/>
            <charset val="128"/>
          </rPr>
          <t xml:space="preserve">チーム名と監督氏名は、必ず同一行に登録してください。
【例】
Team AAAA　　　　　監督氏名 ＡＡＡＡ
Team BBBB　　　　　監督氏名 ＢＢＢＢ
Team CCCC　　　　　監督氏名 ＣＣＣＣ
Team DDDD　　　　　監督氏名 ＤＤＤＤ
【以下はダメな例】
Team AAAA　　　　　監督氏名 ＢＢＢＢ
Team BBBB　　　　　監督氏名 ＤＤＤＤ
Team CCCC　　　　　監督氏名 ＡＡＡＡ
Team DDDD　　　　　監督氏名 ＣＣＣＣ
</t>
        </r>
      </text>
    </comment>
    <comment ref="M2" authorId="0">
      <text>
        <r>
          <rPr>
            <b/>
            <sz val="9"/>
            <color indexed="81"/>
            <rFont val="ＭＳ Ｐゴシック"/>
            <family val="3"/>
            <charset val="128"/>
          </rPr>
          <t>八田 敏昭:</t>
        </r>
        <r>
          <rPr>
            <sz val="9"/>
            <color indexed="81"/>
            <rFont val="ＭＳ Ｐゴシック"/>
            <family val="3"/>
            <charset val="128"/>
          </rPr>
          <t xml:space="preserve">
以下は、古い反則コードなので、使いません。
ドロップダウンリストは、直接"反則略語表"シートを参照します。</t>
        </r>
      </text>
    </comment>
    <comment ref="AB2" authorId="0">
      <text>
        <r>
          <rPr>
            <sz val="9"/>
            <color indexed="81"/>
            <rFont val="ＭＳ Ｐゴシック"/>
            <family val="3"/>
            <charset val="128"/>
          </rPr>
          <t>特定の日付を設定する場合、"</t>
        </r>
        <r>
          <rPr>
            <b/>
            <sz val="9"/>
            <color indexed="81"/>
            <rFont val="ＭＳ Ｐゴシック"/>
            <family val="3"/>
            <charset val="128"/>
          </rPr>
          <t>yyyy/mm/dd</t>
        </r>
        <r>
          <rPr>
            <sz val="9"/>
            <color indexed="81"/>
            <rFont val="ＭＳ Ｐゴシック"/>
            <family val="3"/>
            <charset val="128"/>
          </rPr>
          <t>"型式で入力してください。
試合当日の日付は入力不要です。 （自動的に表示されます。）
"和暦aa年mm月dd日 (曜日)"、"西暦yyyy年mm月dd日 (曜日)" に自動変換されます。</t>
        </r>
      </text>
    </comment>
    <comment ref="AC2" authorId="0">
      <text>
        <r>
          <rPr>
            <sz val="9"/>
            <color indexed="81"/>
            <rFont val="ＭＳ Ｐゴシック"/>
            <family val="3"/>
            <charset val="128"/>
          </rPr>
          <t xml:space="preserve">絶対に変更しないでください。
</t>
        </r>
      </text>
    </comment>
    <comment ref="BE3" authorId="0">
      <text>
        <r>
          <rPr>
            <sz val="9"/>
            <color indexed="81"/>
            <rFont val="ＭＳ Ｐゴシック"/>
            <family val="3"/>
            <charset val="128"/>
          </rPr>
          <t>文字数</t>
        </r>
      </text>
    </comment>
    <comment ref="BF3" authorId="0">
      <text>
        <r>
          <rPr>
            <sz val="9"/>
            <color indexed="81"/>
            <rFont val="ＭＳ Ｐゴシック"/>
            <family val="3"/>
            <charset val="128"/>
          </rPr>
          <t>文字数</t>
        </r>
      </text>
    </comment>
    <comment ref="Z4" authorId="0">
      <text>
        <r>
          <rPr>
            <sz val="9"/>
            <color indexed="81"/>
            <rFont val="ＭＳ Ｐゴシック"/>
            <family val="3"/>
            <charset val="128"/>
          </rPr>
          <t xml:space="preserve">29得点以上で、スコアシートが2枚目に続く時
</t>
        </r>
      </text>
    </comment>
    <comment ref="Z5" authorId="0">
      <text>
        <r>
          <rPr>
            <sz val="9"/>
            <color indexed="81"/>
            <rFont val="ＭＳ Ｐゴシック"/>
            <family val="3"/>
            <charset val="128"/>
          </rPr>
          <t xml:space="preserve">29得点以上で、スコアシートが2枚目に続く時
</t>
        </r>
      </text>
    </comment>
    <comment ref="K30" authorId="0">
      <text>
        <r>
          <rPr>
            <b/>
            <sz val="9"/>
            <color indexed="81"/>
            <rFont val="ＭＳ Ｐゴシック"/>
            <family val="3"/>
            <charset val="128"/>
          </rPr>
          <t xml:space="preserve">Game Winning Goal
</t>
        </r>
        <r>
          <rPr>
            <sz val="9"/>
            <color indexed="81"/>
            <rFont val="ＭＳ Ｐゴシック"/>
            <family val="3"/>
            <charset val="128"/>
          </rPr>
          <t>レギュレーションタイム終了後に行われるペナルティ・ショット・シュートアウト（PSS）による有効な得点</t>
        </r>
      </text>
    </comment>
    <comment ref="BA209" authorId="0">
      <text>
        <r>
          <rPr>
            <sz val="9"/>
            <color indexed="81"/>
            <rFont val="ＭＳ Ｐゴシック"/>
            <family val="3"/>
            <charset val="128"/>
          </rPr>
          <t xml:space="preserve">今日の日付（英語表記）
</t>
        </r>
      </text>
    </comment>
    <comment ref="BA210" authorId="0">
      <text>
        <r>
          <rPr>
            <sz val="9"/>
            <color indexed="81"/>
            <rFont val="ＭＳ Ｐゴシック"/>
            <family val="3"/>
            <charset val="128"/>
          </rPr>
          <t>文字列化</t>
        </r>
      </text>
    </comment>
  </commentList>
</comments>
</file>

<file path=xl/sharedStrings.xml><?xml version="1.0" encoding="utf-8"?>
<sst xmlns="http://schemas.openxmlformats.org/spreadsheetml/2006/main" count="9334" uniqueCount="3136">
  <si>
    <t>SPEAR</t>
  </si>
  <si>
    <t>THR-ST</t>
  </si>
  <si>
    <t>TOO-M</t>
  </si>
  <si>
    <t>TRIP</t>
  </si>
  <si>
    <t>UN-SP</t>
  </si>
  <si>
    <t>Game Superviser</t>
  </si>
  <si>
    <t>Referee</t>
  </si>
  <si>
    <t>Linesman</t>
  </si>
  <si>
    <t>A</t>
  </si>
  <si>
    <t>B</t>
  </si>
  <si>
    <t>GF:GA</t>
  </si>
  <si>
    <t>:</t>
    <phoneticPr fontId="3"/>
  </si>
  <si>
    <t>OFFICIAL GAME SHEET</t>
  </si>
  <si>
    <t>Event</t>
  </si>
  <si>
    <t>Date</t>
  </si>
  <si>
    <t>Goals</t>
  </si>
  <si>
    <t>Penalties</t>
  </si>
  <si>
    <t>No.</t>
  </si>
  <si>
    <t>Pos</t>
  </si>
  <si>
    <t>#</t>
  </si>
  <si>
    <t>Time</t>
  </si>
  <si>
    <t>G</t>
  </si>
  <si>
    <t>A1</t>
  </si>
  <si>
    <t>A2</t>
  </si>
  <si>
    <t>Min</t>
  </si>
  <si>
    <t>Offence</t>
  </si>
  <si>
    <t>Start</t>
  </si>
  <si>
    <t>:</t>
  </si>
  <si>
    <t>Game Summary</t>
  </si>
  <si>
    <t>Period</t>
  </si>
  <si>
    <t>GKA2</t>
  </si>
  <si>
    <t>GKB1</t>
  </si>
  <si>
    <t>GKB2</t>
  </si>
  <si>
    <t>GKA</t>
  </si>
  <si>
    <t>GKB</t>
  </si>
  <si>
    <t>Notes:</t>
  </si>
  <si>
    <t>Explanations of abbreviations:</t>
  </si>
  <si>
    <t>ABUSE</t>
  </si>
  <si>
    <t>Place</t>
  </si>
  <si>
    <t>AD-EQ</t>
  </si>
  <si>
    <t>ATITUDE</t>
  </si>
  <si>
    <t>BD-CK</t>
  </si>
  <si>
    <t>Game No.</t>
  </si>
  <si>
    <t>BOARD</t>
  </si>
  <si>
    <t>BR-ST</t>
  </si>
  <si>
    <t>CHARG</t>
  </si>
  <si>
    <t>Family and Given Name(+BP+C/A)</t>
  </si>
  <si>
    <t>CHE-B</t>
  </si>
  <si>
    <t>CHE-H</t>
  </si>
  <si>
    <t>CLIPP</t>
  </si>
  <si>
    <t>CROSS</t>
  </si>
  <si>
    <t>DELAY</t>
  </si>
  <si>
    <t>DIS-N</t>
  </si>
  <si>
    <t>ELBOW</t>
  </si>
  <si>
    <t>EQ-INF</t>
  </si>
  <si>
    <t>EX-RP</t>
  </si>
  <si>
    <t>FAL-P</t>
  </si>
  <si>
    <t>FISTI</t>
  </si>
  <si>
    <t>GK-PEN</t>
  </si>
  <si>
    <t>Min.</t>
  </si>
  <si>
    <t>HAND-P</t>
  </si>
  <si>
    <t>H-BUT</t>
  </si>
  <si>
    <t>HI-ST</t>
  </si>
  <si>
    <t>HOLD</t>
  </si>
  <si>
    <t>HO-ST</t>
  </si>
  <si>
    <t>INTRF</t>
  </si>
  <si>
    <t>Total</t>
  </si>
  <si>
    <t>INT-S</t>
  </si>
  <si>
    <t>KICK</t>
  </si>
  <si>
    <t>KNEE</t>
  </si>
  <si>
    <t>L-BCH</t>
  </si>
  <si>
    <t>MATCH</t>
  </si>
  <si>
    <t>MISC</t>
  </si>
  <si>
    <t>OTHER</t>
  </si>
  <si>
    <t>REFUS</t>
  </si>
  <si>
    <t>ROUGH</t>
  </si>
  <si>
    <t>SLASH</t>
  </si>
  <si>
    <t>39</t>
  </si>
  <si>
    <t>40</t>
  </si>
  <si>
    <t>Abbreviations</t>
    <phoneticPr fontId="14"/>
  </si>
  <si>
    <t>Explanations of penalty abbreviations:</t>
    <phoneticPr fontId="14"/>
  </si>
  <si>
    <t>20</t>
    <phoneticPr fontId="14"/>
  </si>
  <si>
    <t>33</t>
    <phoneticPr fontId="14"/>
  </si>
  <si>
    <t>Start:</t>
    <phoneticPr fontId="3"/>
  </si>
  <si>
    <t>Head Coarch A:</t>
    <phoneticPr fontId="3"/>
  </si>
  <si>
    <t>Head Coarch B:</t>
    <phoneticPr fontId="3"/>
  </si>
  <si>
    <t>No.</t>
    <phoneticPr fontId="3"/>
  </si>
  <si>
    <t>略語の説明</t>
    <rPh sb="0" eb="2">
      <t>リャクゴ</t>
    </rPh>
    <rPh sb="3" eb="5">
      <t>セツメイ</t>
    </rPh>
    <phoneticPr fontId="14"/>
  </si>
  <si>
    <t>大会の名称</t>
    <rPh sb="0" eb="2">
      <t>タイカイ</t>
    </rPh>
    <rPh sb="3" eb="5">
      <t>メイショウ</t>
    </rPh>
    <phoneticPr fontId="14"/>
  </si>
  <si>
    <t>各項目の合計</t>
  </si>
  <si>
    <t>反則内容（反則名の略語）　　※　右記の略語表を参照のこと</t>
    <rPh sb="16" eb="18">
      <t>ウキ</t>
    </rPh>
    <rPh sb="19" eb="21">
      <t>リャクゴ</t>
    </rPh>
    <rPh sb="21" eb="22">
      <t>ヒョウ</t>
    </rPh>
    <rPh sb="23" eb="25">
      <t>サンショウ</t>
    </rPh>
    <phoneticPr fontId="14"/>
  </si>
  <si>
    <t>各ゴールキーパーの滞氷時間の合計</t>
    <rPh sb="0" eb="1">
      <t>カク</t>
    </rPh>
    <rPh sb="14" eb="16">
      <t>ゴウケイ</t>
    </rPh>
    <phoneticPr fontId="14"/>
  </si>
  <si>
    <t>ホームチームの監督（ヘッドコーチ）の氏名</t>
    <rPh sb="18" eb="20">
      <t>シメイ</t>
    </rPh>
    <phoneticPr fontId="14"/>
  </si>
  <si>
    <t>Penalty Bench Attendant:</t>
  </si>
  <si>
    <t>レフェリーの氏名</t>
  </si>
  <si>
    <t>ラインズマンの氏名</t>
  </si>
  <si>
    <t>Pos</t>
    <phoneticPr fontId="3"/>
  </si>
  <si>
    <t>default</t>
    <phoneticPr fontId="14"/>
  </si>
  <si>
    <t>EVENT</t>
    <phoneticPr fontId="14"/>
  </si>
  <si>
    <t>PLACE</t>
    <phoneticPr fontId="14"/>
  </si>
  <si>
    <t>TEAM</t>
    <phoneticPr fontId="14"/>
  </si>
  <si>
    <t>TEAM HeadC</t>
    <phoneticPr fontId="14"/>
  </si>
  <si>
    <t>GS</t>
    <phoneticPr fontId="14"/>
  </si>
  <si>
    <t>MIN</t>
    <phoneticPr fontId="14"/>
  </si>
  <si>
    <t>PENALTY</t>
    <phoneticPr fontId="14"/>
  </si>
  <si>
    <t>GAME_OFFICIAL</t>
    <phoneticPr fontId="14"/>
  </si>
  <si>
    <t>OFF_ICE_OFFICIAL</t>
    <phoneticPr fontId="14"/>
  </si>
  <si>
    <t>No</t>
    <phoneticPr fontId="14"/>
  </si>
  <si>
    <t>Yes</t>
    <phoneticPr fontId="14"/>
  </si>
  <si>
    <t>START_A</t>
    <phoneticPr fontId="14"/>
  </si>
  <si>
    <t>START_B</t>
    <phoneticPr fontId="14"/>
  </si>
  <si>
    <t>GWS</t>
    <phoneticPr fontId="14"/>
  </si>
  <si>
    <t>(C)</t>
    <phoneticPr fontId="14"/>
  </si>
  <si>
    <t>Y</t>
    <phoneticPr fontId="14"/>
  </si>
  <si>
    <t>EQ</t>
    <phoneticPr fontId="14"/>
  </si>
  <si>
    <t xml:space="preserve">   Yes</t>
    <phoneticPr fontId="14"/>
  </si>
  <si>
    <t>A</t>
    <phoneticPr fontId="14"/>
  </si>
  <si>
    <t>B</t>
    <phoneticPr fontId="14"/>
  </si>
  <si>
    <t>○</t>
    <phoneticPr fontId="14"/>
  </si>
  <si>
    <t>(A)</t>
    <phoneticPr fontId="14"/>
  </si>
  <si>
    <t>N</t>
    <phoneticPr fontId="14"/>
  </si>
  <si>
    <t>+1</t>
    <phoneticPr fontId="14"/>
  </si>
  <si>
    <t xml:space="preserve">   No</t>
    <phoneticPr fontId="14"/>
  </si>
  <si>
    <t>ν Yes</t>
    <phoneticPr fontId="14"/>
  </si>
  <si>
    <t>*A</t>
    <phoneticPr fontId="14"/>
  </si>
  <si>
    <t>*B</t>
    <phoneticPr fontId="14"/>
  </si>
  <si>
    <t>-</t>
    <phoneticPr fontId="14"/>
  </si>
  <si>
    <t>+2</t>
    <phoneticPr fontId="14"/>
  </si>
  <si>
    <t>Member List</t>
    <phoneticPr fontId="14"/>
  </si>
  <si>
    <t>Home Team</t>
    <phoneticPr fontId="14"/>
  </si>
  <si>
    <t>Head Coach:</t>
    <phoneticPr fontId="14"/>
  </si>
  <si>
    <t>cord</t>
    <phoneticPr fontId="14"/>
  </si>
  <si>
    <t>№</t>
    <phoneticPr fontId="14"/>
  </si>
  <si>
    <t>C/A</t>
    <phoneticPr fontId="14"/>
  </si>
  <si>
    <t>Name</t>
    <phoneticPr fontId="14"/>
  </si>
  <si>
    <t>Pos</t>
    <phoneticPr fontId="14"/>
  </si>
  <si>
    <t>Memo</t>
    <phoneticPr fontId="14"/>
  </si>
  <si>
    <t>Member List</t>
    <phoneticPr fontId="14"/>
  </si>
  <si>
    <t>Visiting Team</t>
    <phoneticPr fontId="14"/>
  </si>
  <si>
    <t>Head Coach:</t>
    <phoneticPr fontId="14"/>
  </si>
  <si>
    <t>cord</t>
    <phoneticPr fontId="14"/>
  </si>
  <si>
    <t>№</t>
    <phoneticPr fontId="14"/>
  </si>
  <si>
    <t>Name</t>
    <phoneticPr fontId="14"/>
  </si>
  <si>
    <t>Pos</t>
    <phoneticPr fontId="14"/>
  </si>
  <si>
    <t>Memo</t>
    <phoneticPr fontId="14"/>
  </si>
  <si>
    <t>BENCH</t>
  </si>
  <si>
    <t>BLOOD</t>
  </si>
  <si>
    <t>BUTT-E</t>
  </si>
  <si>
    <t>CH-PL</t>
  </si>
  <si>
    <t>GA-MI</t>
  </si>
  <si>
    <t>HOOK</t>
  </si>
  <si>
    <t>No.</t>
    <phoneticPr fontId="14"/>
  </si>
  <si>
    <t>Family and Given Name         (+BP+C/A)</t>
    <phoneticPr fontId="3"/>
  </si>
  <si>
    <t>Penalties</t>
    <phoneticPr fontId="3"/>
  </si>
  <si>
    <t>Date:</t>
    <phoneticPr fontId="3"/>
  </si>
  <si>
    <t>Y-N</t>
    <phoneticPr fontId="14"/>
  </si>
  <si>
    <t>大会名登録</t>
    <rPh sb="0" eb="2">
      <t>タイカイ</t>
    </rPh>
    <rPh sb="2" eb="3">
      <t>ナ</t>
    </rPh>
    <rPh sb="3" eb="5">
      <t>トウロク</t>
    </rPh>
    <phoneticPr fontId="14"/>
  </si>
  <si>
    <t>会場名登録</t>
    <rPh sb="0" eb="2">
      <t>カイジョウ</t>
    </rPh>
    <rPh sb="2" eb="3">
      <t>ナ</t>
    </rPh>
    <rPh sb="3" eb="5">
      <t>トウロク</t>
    </rPh>
    <phoneticPr fontId="14"/>
  </si>
  <si>
    <t>チーム名登録</t>
    <rPh sb="3" eb="4">
      <t>ナ</t>
    </rPh>
    <rPh sb="4" eb="6">
      <t>トウロク</t>
    </rPh>
    <phoneticPr fontId="14"/>
  </si>
  <si>
    <t>C/A</t>
    <phoneticPr fontId="14"/>
  </si>
  <si>
    <t>Referee:</t>
    <phoneticPr fontId="3"/>
  </si>
  <si>
    <t>Sign. Referee:</t>
    <phoneticPr fontId="3"/>
  </si>
  <si>
    <t>ビジターチームの監督（ヘッドコーチ)の氏名</t>
    <rPh sb="19" eb="21">
      <t>シメイ</t>
    </rPh>
    <phoneticPr fontId="14"/>
  </si>
  <si>
    <t>ゲーム・ウィニング・ショットを行った時点の得点数(ホームチームの得点数：ビジターチームの得点数)</t>
  </si>
  <si>
    <t>反則をした時間（レフェリーが反則を通告した時間）</t>
    <phoneticPr fontId="14"/>
  </si>
  <si>
    <t>各ピリオドの得点数（A=ホームチーム，B=ビジターチーム）</t>
    <phoneticPr fontId="14"/>
  </si>
  <si>
    <t>各ピリオドのシュート数（相手GKがセーブしたシュート数＋得点数）　（A=ホームチーム，B=ビジターチーム）</t>
    <phoneticPr fontId="14"/>
  </si>
  <si>
    <t>各ピリオドの反則分数（A=ホームチーム，B=ビジターチーム）</t>
    <phoneticPr fontId="14"/>
  </si>
  <si>
    <t>ゲーム・ウィニング・ショットを行うホームチーム選手の背番号（先攻の場合は＊Aと表記）</t>
    <phoneticPr fontId="14"/>
  </si>
  <si>
    <t>ゲーム・ウィニング・ショットを行うビジターチーム選手の背番号（先攻の場合は＊Bと表記）</t>
    <phoneticPr fontId="14"/>
  </si>
  <si>
    <t>ゲーム・ウィニング・ショットを受けるホームチーム・ゴールキーパーの背番号</t>
    <phoneticPr fontId="14"/>
  </si>
  <si>
    <t>ゲーム・ウィニング・ショットを受けるビジターチーム・ゴールキーパーの背番号</t>
    <phoneticPr fontId="14"/>
  </si>
  <si>
    <t>Abuse of officials</t>
    <phoneticPr fontId="14"/>
  </si>
  <si>
    <t>01</t>
    <phoneticPr fontId="14"/>
  </si>
  <si>
    <t>Measurement of equipment</t>
    <phoneticPr fontId="14"/>
  </si>
  <si>
    <t>02</t>
    <phoneticPr fontId="14"/>
  </si>
  <si>
    <t>Atitude of captain or alternate captain</t>
    <phoneticPr fontId="14"/>
  </si>
  <si>
    <t>03</t>
    <phoneticPr fontId="14"/>
  </si>
  <si>
    <t>04</t>
    <phoneticPr fontId="14"/>
  </si>
  <si>
    <t>BENCH</t>
    <phoneticPr fontId="14"/>
  </si>
  <si>
    <t>05</t>
    <phoneticPr fontId="14"/>
  </si>
  <si>
    <t>BLOOD</t>
    <phoneticPr fontId="14"/>
  </si>
  <si>
    <t>Prevention of infection by blood</t>
    <phoneticPr fontId="14"/>
  </si>
  <si>
    <t>06</t>
    <phoneticPr fontId="14"/>
  </si>
  <si>
    <t>Boarding</t>
    <phoneticPr fontId="14"/>
  </si>
  <si>
    <t>07</t>
    <phoneticPr fontId="14"/>
  </si>
  <si>
    <t>08</t>
    <phoneticPr fontId="14"/>
  </si>
  <si>
    <t>BUTT-E</t>
    <phoneticPr fontId="3"/>
  </si>
  <si>
    <t>09</t>
    <phoneticPr fontId="14"/>
  </si>
  <si>
    <t>CH-PL</t>
    <phoneticPr fontId="3"/>
  </si>
  <si>
    <t>Infingement of change of players</t>
    <phoneticPr fontId="3"/>
  </si>
  <si>
    <t>10</t>
    <phoneticPr fontId="14"/>
  </si>
  <si>
    <t>Charging</t>
    <phoneticPr fontId="14"/>
  </si>
  <si>
    <t>11</t>
    <phoneticPr fontId="14"/>
  </si>
  <si>
    <t>12</t>
    <phoneticPr fontId="14"/>
  </si>
  <si>
    <t>Checking to the head and neck</t>
    <phoneticPr fontId="14"/>
  </si>
  <si>
    <t>13</t>
    <phoneticPr fontId="14"/>
  </si>
  <si>
    <t>Clipping</t>
    <phoneticPr fontId="14"/>
  </si>
  <si>
    <t>14</t>
    <phoneticPr fontId="14"/>
  </si>
  <si>
    <t>15</t>
    <phoneticPr fontId="14"/>
  </si>
  <si>
    <t>Delaying the game</t>
    <phoneticPr fontId="14"/>
  </si>
  <si>
    <t>16</t>
    <phoneticPr fontId="14"/>
  </si>
  <si>
    <t>17</t>
    <phoneticPr fontId="14"/>
  </si>
  <si>
    <t>Elbowing</t>
    <phoneticPr fontId="14"/>
  </si>
  <si>
    <t>18</t>
    <phoneticPr fontId="14"/>
  </si>
  <si>
    <t>Equipment infraction</t>
    <phoneticPr fontId="14"/>
  </si>
  <si>
    <t>19</t>
    <phoneticPr fontId="14"/>
  </si>
  <si>
    <t>Excessive roughness</t>
    <phoneticPr fontId="14"/>
  </si>
  <si>
    <t>Falling on the puck</t>
    <phoneticPr fontId="14"/>
  </si>
  <si>
    <t>21</t>
    <phoneticPr fontId="14"/>
  </si>
  <si>
    <t>Fisticuffs</t>
    <phoneticPr fontId="14"/>
  </si>
  <si>
    <t>22</t>
    <phoneticPr fontId="14"/>
  </si>
  <si>
    <t>GA-MI</t>
    <phoneticPr fontId="14"/>
  </si>
  <si>
    <t>23</t>
    <phoneticPr fontId="14"/>
  </si>
  <si>
    <t>27</t>
    <phoneticPr fontId="14"/>
  </si>
  <si>
    <t>Hand pass</t>
    <phoneticPr fontId="14"/>
  </si>
  <si>
    <t>28</t>
    <phoneticPr fontId="14"/>
  </si>
  <si>
    <t>Head butting</t>
    <phoneticPr fontId="14"/>
  </si>
  <si>
    <t>29</t>
    <phoneticPr fontId="14"/>
  </si>
  <si>
    <t>30</t>
    <phoneticPr fontId="14"/>
  </si>
  <si>
    <t>Holding</t>
    <phoneticPr fontId="14"/>
  </si>
  <si>
    <t>31</t>
    <phoneticPr fontId="14"/>
  </si>
  <si>
    <t>HOOK</t>
    <phoneticPr fontId="3"/>
  </si>
  <si>
    <t>Hooking</t>
    <phoneticPr fontId="14"/>
  </si>
  <si>
    <t>32</t>
    <phoneticPr fontId="14"/>
  </si>
  <si>
    <t>Interference</t>
    <phoneticPr fontId="14"/>
  </si>
  <si>
    <t>34</t>
    <phoneticPr fontId="14"/>
  </si>
  <si>
    <t>Interference with spectators</t>
    <phoneticPr fontId="14"/>
  </si>
  <si>
    <t>35</t>
    <phoneticPr fontId="14"/>
  </si>
  <si>
    <t>Kicking</t>
    <phoneticPr fontId="14"/>
  </si>
  <si>
    <t>36</t>
    <phoneticPr fontId="14"/>
  </si>
  <si>
    <t>Kneeing</t>
    <phoneticPr fontId="14"/>
  </si>
  <si>
    <t>37</t>
    <phoneticPr fontId="14"/>
  </si>
  <si>
    <t>Leaving the player/penalty bench</t>
    <phoneticPr fontId="14"/>
  </si>
  <si>
    <t>38</t>
    <phoneticPr fontId="14"/>
  </si>
  <si>
    <t>Leaving the bench during an altercation</t>
    <phoneticPr fontId="14"/>
  </si>
  <si>
    <t>Team officials leaving the bench</t>
    <phoneticPr fontId="14"/>
  </si>
  <si>
    <t>41</t>
    <phoneticPr fontId="14"/>
  </si>
  <si>
    <t>Misconduct</t>
    <phoneticPr fontId="14"/>
  </si>
  <si>
    <t>42</t>
    <phoneticPr fontId="14"/>
  </si>
  <si>
    <t>43</t>
    <phoneticPr fontId="14"/>
  </si>
  <si>
    <t>Refusing to start play</t>
    <phoneticPr fontId="14"/>
  </si>
  <si>
    <t>44</t>
    <phoneticPr fontId="14"/>
  </si>
  <si>
    <t>Roughing</t>
    <phoneticPr fontId="14"/>
  </si>
  <si>
    <t>45</t>
    <phoneticPr fontId="14"/>
  </si>
  <si>
    <t>Slashing</t>
    <phoneticPr fontId="14"/>
  </si>
  <si>
    <t>46</t>
    <phoneticPr fontId="14"/>
  </si>
  <si>
    <t>Spearing</t>
    <phoneticPr fontId="14"/>
  </si>
  <si>
    <t>47</t>
    <phoneticPr fontId="14"/>
  </si>
  <si>
    <t>Throwing the stick or any other object</t>
    <phoneticPr fontId="14"/>
  </si>
  <si>
    <t>48</t>
    <phoneticPr fontId="14"/>
  </si>
  <si>
    <t>49</t>
    <phoneticPr fontId="14"/>
  </si>
  <si>
    <t>Tripping</t>
    <phoneticPr fontId="14"/>
  </si>
  <si>
    <t>50</t>
    <phoneticPr fontId="14"/>
  </si>
  <si>
    <t>Diving</t>
    <phoneticPr fontId="14"/>
  </si>
  <si>
    <t>51</t>
    <phoneticPr fontId="14"/>
  </si>
  <si>
    <t>選手の氏名（名字，名前） BP=ゲーム・ベストプレイヤー，C=キャプテン，A=アシスタント・キャプテン</t>
    <phoneticPr fontId="14"/>
  </si>
  <si>
    <t>Body Checking (female only)</t>
    <phoneticPr fontId="14"/>
  </si>
  <si>
    <t>Bench Minor Penalty</t>
    <phoneticPr fontId="14"/>
  </si>
  <si>
    <t>Butt-Ending</t>
    <phoneticPr fontId="14"/>
  </si>
  <si>
    <t>Checking from Behind</t>
    <phoneticPr fontId="14"/>
  </si>
  <si>
    <t>Cross-Checking</t>
    <phoneticPr fontId="14"/>
  </si>
  <si>
    <t>Goal being deliberately knocked</t>
    <phoneticPr fontId="14"/>
  </si>
  <si>
    <t>Broken Stick</t>
    <phoneticPr fontId="14"/>
  </si>
  <si>
    <t>Game Misconduct Penalty</t>
    <phoneticPr fontId="14"/>
  </si>
  <si>
    <t>Beyond the red line</t>
    <phoneticPr fontId="14"/>
  </si>
  <si>
    <t>To bench during the stoppage of play</t>
    <phoneticPr fontId="14"/>
  </si>
  <si>
    <t>Leaving the crease during an altercation</t>
    <phoneticPr fontId="14"/>
  </si>
  <si>
    <t>Dropping the puck on goal netting</t>
    <phoneticPr fontId="14"/>
  </si>
  <si>
    <t>High-sticking</t>
    <phoneticPr fontId="14"/>
  </si>
  <si>
    <t>Holding the Stick</t>
    <phoneticPr fontId="14"/>
  </si>
  <si>
    <t>Match Penalty</t>
    <phoneticPr fontId="14"/>
  </si>
  <si>
    <t>Other Offence</t>
    <phoneticPr fontId="14"/>
  </si>
  <si>
    <t>Too many players on the ice</t>
    <phoneticPr fontId="14"/>
  </si>
  <si>
    <t>PEN-S</t>
    <phoneticPr fontId="3"/>
  </si>
  <si>
    <t>Penalty Shot</t>
    <phoneticPr fontId="3"/>
  </si>
  <si>
    <t>Home
Team (A)</t>
    <phoneticPr fontId="3"/>
  </si>
  <si>
    <t>GKA1</t>
    <phoneticPr fontId="3"/>
  </si>
  <si>
    <t>GKA2</t>
    <phoneticPr fontId="3"/>
  </si>
  <si>
    <t>GKB1</t>
    <phoneticPr fontId="3"/>
  </si>
  <si>
    <t>GKB2</t>
    <phoneticPr fontId="3"/>
  </si>
  <si>
    <t>Visiting
Team (B)</t>
    <phoneticPr fontId="3"/>
  </si>
  <si>
    <t>J.I.H.F</t>
  </si>
  <si>
    <t>End:</t>
    <phoneticPr fontId="3"/>
  </si>
  <si>
    <t>GKA3</t>
    <phoneticPr fontId="3"/>
  </si>
  <si>
    <t>GKB3</t>
    <phoneticPr fontId="3"/>
  </si>
  <si>
    <t>2</t>
    <phoneticPr fontId="3"/>
  </si>
  <si>
    <t>3</t>
    <phoneticPr fontId="3"/>
  </si>
  <si>
    <t>OVT</t>
    <phoneticPr fontId="3"/>
  </si>
  <si>
    <t>MIP</t>
    <phoneticPr fontId="3"/>
  </si>
  <si>
    <t>A</t>
    <phoneticPr fontId="3"/>
  </si>
  <si>
    <t>B</t>
    <phoneticPr fontId="3"/>
  </si>
  <si>
    <t>GKA</t>
    <phoneticPr fontId="3"/>
  </si>
  <si>
    <t>GKB</t>
    <phoneticPr fontId="3"/>
  </si>
  <si>
    <t>GF:GA</t>
    <phoneticPr fontId="3"/>
  </si>
  <si>
    <t>Timeout A:</t>
    <phoneticPr fontId="3"/>
  </si>
  <si>
    <t>Timeout B:</t>
    <phoneticPr fontId="3"/>
  </si>
  <si>
    <t>Head Coarches</t>
    <phoneticPr fontId="3"/>
  </si>
  <si>
    <t>Timeout Records</t>
    <phoneticPr fontId="3"/>
  </si>
  <si>
    <t>Goalkeeper Records</t>
    <phoneticPr fontId="3"/>
  </si>
  <si>
    <t>Off-Ice Officials</t>
    <phoneticPr fontId="3"/>
  </si>
  <si>
    <t>Game Officials</t>
    <phoneticPr fontId="3"/>
  </si>
  <si>
    <t>1</t>
    <phoneticPr fontId="3"/>
  </si>
  <si>
    <t>TOTAL</t>
    <phoneticPr fontId="3"/>
  </si>
  <si>
    <t>Priod</t>
    <phoneticPr fontId="3"/>
  </si>
  <si>
    <t>GOAL</t>
    <phoneticPr fontId="3"/>
  </si>
  <si>
    <t>SOG</t>
    <phoneticPr fontId="3"/>
  </si>
  <si>
    <t>PIM</t>
    <phoneticPr fontId="3"/>
  </si>
  <si>
    <t>:</t>
    <phoneticPr fontId="3"/>
  </si>
  <si>
    <t>実際の試合開始時刻</t>
    <rPh sb="0" eb="2">
      <t>ジッサイ</t>
    </rPh>
    <rPh sb="3" eb="5">
      <t>シアイ</t>
    </rPh>
    <rPh sb="7" eb="9">
      <t>ジコク</t>
    </rPh>
    <phoneticPr fontId="14"/>
  </si>
  <si>
    <t>実際の試合終了時刻</t>
    <rPh sb="0" eb="2">
      <t>ジッサイ</t>
    </rPh>
    <rPh sb="5" eb="7">
      <t>シュウリョウ</t>
    </rPh>
    <phoneticPr fontId="3"/>
  </si>
  <si>
    <t>Timeout A</t>
  </si>
  <si>
    <t>ホームチームが30秒間のタイムアウトをとった時間</t>
    <rPh sb="9" eb="11">
      <t>ビョウカン</t>
    </rPh>
    <phoneticPr fontId="14"/>
  </si>
  <si>
    <t>Timeout B</t>
  </si>
  <si>
    <t>ビジターチームが30秒間のタイムアウトをとった時間</t>
    <rPh sb="10" eb="12">
      <t>ビョウカン</t>
    </rPh>
    <phoneticPr fontId="14"/>
  </si>
  <si>
    <t>ピリオド（1，2，3，OVT=オーバータイム）</t>
    <phoneticPr fontId="3"/>
  </si>
  <si>
    <t>GKA3</t>
    <phoneticPr fontId="3"/>
  </si>
  <si>
    <t>GKB3</t>
    <phoneticPr fontId="3"/>
  </si>
  <si>
    <t>End</t>
    <phoneticPr fontId="3"/>
  </si>
  <si>
    <t>Home Team(A)</t>
    <phoneticPr fontId="14"/>
  </si>
  <si>
    <t>Visiting Team(B)</t>
    <phoneticPr fontId="14"/>
  </si>
  <si>
    <t>Period</t>
    <phoneticPr fontId="3"/>
  </si>
  <si>
    <t xml:space="preserve">GOAL </t>
    <phoneticPr fontId="14"/>
  </si>
  <si>
    <t xml:space="preserve">SOG </t>
    <phoneticPr fontId="3"/>
  </si>
  <si>
    <t xml:space="preserve">PIM </t>
    <phoneticPr fontId="3"/>
  </si>
  <si>
    <t>GKA1</t>
    <phoneticPr fontId="3"/>
  </si>
  <si>
    <t>MIP</t>
    <phoneticPr fontId="3"/>
  </si>
  <si>
    <t>Head Coarch A</t>
    <phoneticPr fontId="14"/>
  </si>
  <si>
    <t>Head Coarch B</t>
    <phoneticPr fontId="14"/>
  </si>
  <si>
    <t>Timekeeper</t>
    <phoneticPr fontId="14"/>
  </si>
  <si>
    <t>Announcer</t>
    <phoneticPr fontId="14"/>
  </si>
  <si>
    <t>Goal Judge</t>
    <phoneticPr fontId="14"/>
  </si>
  <si>
    <t>Scorekeeper's Assistant</t>
    <phoneticPr fontId="3"/>
  </si>
  <si>
    <t>Scorekeeper</t>
    <phoneticPr fontId="14"/>
  </si>
  <si>
    <t>Sign. Referee</t>
    <phoneticPr fontId="14"/>
  </si>
  <si>
    <t>ゲーム・スーパーバイザーの氏名</t>
    <phoneticPr fontId="14"/>
  </si>
  <si>
    <t>タイムキーパーの氏名</t>
    <phoneticPr fontId="14"/>
  </si>
  <si>
    <t>ペナルティ・タイムキーパーの氏名</t>
    <phoneticPr fontId="14"/>
  </si>
  <si>
    <t>アナウンサーの氏名</t>
    <phoneticPr fontId="14"/>
  </si>
  <si>
    <t>ペナルティ・ベンチ・アテンダントの氏名</t>
    <phoneticPr fontId="14"/>
  </si>
  <si>
    <t xml:space="preserve">ゴール・ジャッジの氏名 </t>
    <phoneticPr fontId="14"/>
  </si>
  <si>
    <t xml:space="preserve">スコアキーパーのアシスタントの氏名 </t>
    <phoneticPr fontId="14"/>
  </si>
  <si>
    <t>スコアキーパーの氏名</t>
    <phoneticPr fontId="14"/>
  </si>
  <si>
    <t>レフェリーの署名（サイン）</t>
    <phoneticPr fontId="14"/>
  </si>
  <si>
    <t>試合番号</t>
    <phoneticPr fontId="14"/>
  </si>
  <si>
    <t>試合の開催地（開催地の連盟），競技場（リンク名）</t>
    <phoneticPr fontId="14"/>
  </si>
  <si>
    <t>試合の開催日</t>
    <phoneticPr fontId="14"/>
  </si>
  <si>
    <t>ホームチーム名</t>
    <phoneticPr fontId="14"/>
  </si>
  <si>
    <t>ビジターチーム名</t>
    <phoneticPr fontId="14"/>
  </si>
  <si>
    <t>選手の背番号</t>
    <phoneticPr fontId="14"/>
  </si>
  <si>
    <t>選手のポジション　　GK=ゴールキーパー，D=ディフェンス，F=フォワード</t>
    <phoneticPr fontId="14"/>
  </si>
  <si>
    <t>得点順(何点目の得点）</t>
    <phoneticPr fontId="14"/>
  </si>
  <si>
    <t>得点した時間（累計時間）</t>
    <phoneticPr fontId="14"/>
  </si>
  <si>
    <t>得点選手の背番号</t>
    <phoneticPr fontId="14"/>
  </si>
  <si>
    <t>第１アシスト選手の背番号</t>
    <phoneticPr fontId="14"/>
  </si>
  <si>
    <t>第２アシスト選手の背番号</t>
    <phoneticPr fontId="14"/>
  </si>
  <si>
    <t>反則をした選手の背番号（代行選手にはTと背番号を，チーム・オフィシャルにはTを記入）</t>
    <phoneticPr fontId="14"/>
  </si>
  <si>
    <t>反則の分数（2，5，10，20，25，ただしペナルティ･ショットは0またはPSを記入）</t>
    <phoneticPr fontId="14"/>
  </si>
  <si>
    <t>ピリオド（1，2，3，OVT=オーバータイム，GWS=ゲーム・ウィニング・ショット）</t>
    <phoneticPr fontId="14"/>
  </si>
  <si>
    <t>-</t>
  </si>
  <si>
    <t>ホームチームの第１（先発した）ゴールキーパーの滞氷時間（各ピリオドごと）</t>
    <rPh sb="23" eb="24">
      <t>タイ</t>
    </rPh>
    <rPh sb="24" eb="25">
      <t>コオリ</t>
    </rPh>
    <rPh sb="25" eb="27">
      <t>ジカン</t>
    </rPh>
    <phoneticPr fontId="3"/>
  </si>
  <si>
    <t>ビジターチームの第１（先発した）ゴールキーパーの滞氷時間（各ピリオドごと）</t>
    <phoneticPr fontId="14"/>
  </si>
  <si>
    <t>ビジターチームの第２（交代した）ゴールキーパーの滞氷時間（各ピリオドごと）</t>
    <phoneticPr fontId="14"/>
  </si>
  <si>
    <t>ビジターチームの第３（交代した）ゴールキーパーの滞氷時間（各ピリオドごと）</t>
    <phoneticPr fontId="14"/>
  </si>
  <si>
    <t>ホームチームの第２（交代した）ゴールキーパーの滞氷時間（各ピリオドごと）</t>
    <phoneticPr fontId="14"/>
  </si>
  <si>
    <t>ホームチームの第３（交代した）ゴールキーパーの滞氷時間（各ピリオドごと）</t>
    <phoneticPr fontId="14"/>
  </si>
  <si>
    <t>Penalty Timekeeper</t>
    <phoneticPr fontId="14"/>
  </si>
  <si>
    <t>GK No.</t>
    <phoneticPr fontId="3"/>
  </si>
  <si>
    <t>出場したゴールキーパーの背番号</t>
    <rPh sb="0" eb="2">
      <t>シュツジョウ</t>
    </rPh>
    <rPh sb="12" eb="15">
      <t>セバンゴウ</t>
    </rPh>
    <phoneticPr fontId="3"/>
  </si>
  <si>
    <t>大阪， 大阪プール スケートリンク</t>
    <rPh sb="0" eb="2">
      <t>オオサカ</t>
    </rPh>
    <rPh sb="4" eb="6">
      <t>オオサカ</t>
    </rPh>
    <phoneticPr fontId="14"/>
  </si>
  <si>
    <t>大阪， 浪速アイススケート場</t>
    <rPh sb="4" eb="6">
      <t>ナニワ</t>
    </rPh>
    <rPh sb="13" eb="14">
      <t>ジョウ</t>
    </rPh>
    <phoneticPr fontId="14"/>
  </si>
  <si>
    <t>Goals(A)</t>
    <phoneticPr fontId="14"/>
  </si>
  <si>
    <t>Penalties(A)</t>
    <phoneticPr fontId="14"/>
  </si>
  <si>
    <t>#</t>
    <phoneticPr fontId="14"/>
  </si>
  <si>
    <t>P</t>
    <phoneticPr fontId="14"/>
  </si>
  <si>
    <t>Time</t>
    <phoneticPr fontId="14"/>
  </si>
  <si>
    <t>Goals(B)</t>
    <phoneticPr fontId="14"/>
  </si>
  <si>
    <t>Penalties(B)</t>
    <phoneticPr fontId="14"/>
  </si>
  <si>
    <t>Abbreviations</t>
  </si>
  <si>
    <t>Explanations of penalty abbreviations:</t>
  </si>
  <si>
    <t>Cd.</t>
  </si>
  <si>
    <t>読　み　方</t>
  </si>
  <si>
    <t>反　則　内　容</t>
  </si>
  <si>
    <t>Boarding</t>
  </si>
  <si>
    <t>Charging</t>
  </si>
  <si>
    <t>Clipping</t>
  </si>
  <si>
    <t>Elbowing</t>
  </si>
  <si>
    <t>ゲーム・ミスコンダクト・ペナルティ</t>
  </si>
  <si>
    <t>Hooking</t>
  </si>
  <si>
    <t>Kicking</t>
  </si>
  <si>
    <t>Kneeing</t>
  </si>
  <si>
    <t>マッチ・ペナルティ</t>
  </si>
  <si>
    <t>ミスコンダクト・ペナルティ</t>
  </si>
  <si>
    <t>Roughing</t>
  </si>
  <si>
    <t>Slashing</t>
  </si>
  <si>
    <t>Spearing</t>
  </si>
  <si>
    <t>Tripping</t>
  </si>
  <si>
    <t>66</t>
    <phoneticPr fontId="14"/>
  </si>
  <si>
    <t>BUT-E</t>
  </si>
  <si>
    <t>T-BCH</t>
  </si>
  <si>
    <t>◎ 反則略語表</t>
    <phoneticPr fontId="14"/>
  </si>
  <si>
    <t>-</t>
    <phoneticPr fontId="14"/>
  </si>
  <si>
    <t>23</t>
    <phoneticPr fontId="14"/>
  </si>
  <si>
    <t>approved by referee</t>
  </si>
  <si>
    <t>a</t>
    <phoneticPr fontId="14"/>
  </si>
  <si>
    <t>減算表示 15分</t>
    <rPh sb="0" eb="2">
      <t>ゲンザン</t>
    </rPh>
    <rPh sb="2" eb="4">
      <t>ヒョウジ</t>
    </rPh>
    <rPh sb="7" eb="8">
      <t>フン</t>
    </rPh>
    <phoneticPr fontId="3"/>
  </si>
  <si>
    <t>減算表示 20分</t>
    <rPh sb="0" eb="2">
      <t>ゲンザン</t>
    </rPh>
    <rPh sb="2" eb="4">
      <t>ヒョウジ</t>
    </rPh>
    <rPh sb="7" eb="8">
      <t>フン</t>
    </rPh>
    <phoneticPr fontId="3"/>
  </si>
  <si>
    <t>加算表示 15分</t>
    <rPh sb="0" eb="2">
      <t>カサン</t>
    </rPh>
    <rPh sb="2" eb="4">
      <t>ヒョウジ</t>
    </rPh>
    <rPh sb="7" eb="8">
      <t>フン</t>
    </rPh>
    <phoneticPr fontId="3"/>
  </si>
  <si>
    <t>加算表示 20分</t>
    <rPh sb="0" eb="2">
      <t>カサン</t>
    </rPh>
    <rPh sb="2" eb="4">
      <t>ヒョウジ</t>
    </rPh>
    <rPh sb="7" eb="8">
      <t>フン</t>
    </rPh>
    <phoneticPr fontId="3"/>
  </si>
  <si>
    <t>Timer</t>
    <phoneticPr fontId="3"/>
  </si>
  <si>
    <t>Timer</t>
    <phoneticPr fontId="14"/>
  </si>
  <si>
    <t>減算 15分</t>
    <rPh sb="0" eb="2">
      <t>ゲンザン</t>
    </rPh>
    <rPh sb="5" eb="6">
      <t>フン</t>
    </rPh>
    <phoneticPr fontId="3"/>
  </si>
  <si>
    <t>減算 20分</t>
    <rPh sb="0" eb="2">
      <t>ゲンザン</t>
    </rPh>
    <rPh sb="5" eb="6">
      <t>フン</t>
    </rPh>
    <phoneticPr fontId="3"/>
  </si>
  <si>
    <t>加算 15分</t>
    <rPh sb="0" eb="2">
      <t>カサン</t>
    </rPh>
    <rPh sb="5" eb="6">
      <t>フン</t>
    </rPh>
    <phoneticPr fontId="3"/>
  </si>
  <si>
    <t>加算 20分</t>
    <rPh sb="0" eb="2">
      <t>カサン</t>
    </rPh>
    <rPh sb="5" eb="6">
      <t>フン</t>
    </rPh>
    <phoneticPr fontId="3"/>
  </si>
  <si>
    <t>A2</t>
    <phoneticPr fontId="3"/>
  </si>
  <si>
    <t>GS</t>
    <phoneticPr fontId="3"/>
  </si>
  <si>
    <t>Game No.:</t>
  </si>
  <si>
    <t>Event:</t>
    <phoneticPr fontId="3"/>
  </si>
  <si>
    <t>&lt;-  1P 15分 ？</t>
    <rPh sb="9" eb="10">
      <t>フン</t>
    </rPh>
    <phoneticPr fontId="3"/>
  </si>
  <si>
    <t>&lt;-  1P 20分 ？</t>
    <rPh sb="9" eb="10">
      <t>フン</t>
    </rPh>
    <phoneticPr fontId="3"/>
  </si>
  <si>
    <t>↓</t>
    <phoneticPr fontId="3"/>
  </si>
  <si>
    <t>　←　この表は絶対に書き換えないでください。 →</t>
    <phoneticPr fontId="3"/>
  </si>
  <si>
    <t>　　    この表は絶対に書き換えないでください。 →</t>
    <phoneticPr fontId="3"/>
  </si>
  <si>
    <t>-</t>
    <phoneticPr fontId="3"/>
  </si>
  <si>
    <t>100名</t>
    <rPh sb="3" eb="4">
      <t>メイ</t>
    </rPh>
    <phoneticPr fontId="14"/>
  </si>
  <si>
    <t>減算表示</t>
    <rPh sb="0" eb="2">
      <t>ゲンザン</t>
    </rPh>
    <rPh sb="2" eb="4">
      <t>ヒョウジ</t>
    </rPh>
    <phoneticPr fontId="14"/>
  </si>
  <si>
    <t>経過時間</t>
    <rPh sb="0" eb="2">
      <t>ケイカ</t>
    </rPh>
    <rPh sb="2" eb="4">
      <t>ジカン</t>
    </rPh>
    <phoneticPr fontId="14"/>
  </si>
  <si>
    <t>ν No</t>
  </si>
  <si>
    <t>Notes</t>
    <phoneticPr fontId="3"/>
  </si>
  <si>
    <t>Notes</t>
    <phoneticPr fontId="14"/>
  </si>
  <si>
    <t>No</t>
    <phoneticPr fontId="14"/>
  </si>
  <si>
    <t>Yes</t>
    <phoneticPr fontId="14"/>
  </si>
  <si>
    <t xml:space="preserve"> No</t>
    <phoneticPr fontId="14"/>
  </si>
  <si>
    <t>ν Yes</t>
  </si>
  <si>
    <t>Spectators:</t>
    <phoneticPr fontId="3"/>
  </si>
  <si>
    <t>Sign. Referee:</t>
    <phoneticPr fontId="14"/>
  </si>
  <si>
    <t>Timeout(A)</t>
    <phoneticPr fontId="14"/>
  </si>
  <si>
    <t>Timeout(B)</t>
    <phoneticPr fontId="14"/>
  </si>
  <si>
    <t>#</t>
    <phoneticPr fontId="14"/>
  </si>
  <si>
    <t>得点</t>
    <rPh sb="0" eb="2">
      <t>トクテン</t>
    </rPh>
    <phoneticPr fontId="14"/>
  </si>
  <si>
    <t>see reverse side</t>
    <phoneticPr fontId="14"/>
  </si>
  <si>
    <t>see next page</t>
    <phoneticPr fontId="14"/>
  </si>
  <si>
    <t>Game No.</t>
    <phoneticPr fontId="14"/>
  </si>
  <si>
    <t>Notes</t>
    <phoneticPr fontId="14"/>
  </si>
  <si>
    <t>①</t>
    <phoneticPr fontId="14"/>
  </si>
  <si>
    <t>(1)</t>
    <phoneticPr fontId="14"/>
  </si>
  <si>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</si>
  <si>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</si>
  <si>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</si>
  <si>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</si>
  <si>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</si>
  <si>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</si>
  <si>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</si>
  <si>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</si>
  <si>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</si>
  <si>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</si>
  <si>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</si>
  <si>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</si>
  <si>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</si>
  <si>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</si>
  <si>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</si>
  <si>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</si>
  <si>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</si>
  <si>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</si>
  <si>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</si>
  <si>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</si>
  <si>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</si>
  <si>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</si>
  <si>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</si>
  <si>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</si>
  <si>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</si>
  <si>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</si>
  <si>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</si>
  <si>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</si>
  <si>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</si>
  <si>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</si>
  <si>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Game No.</t>
    <phoneticPr fontId="3"/>
  </si>
  <si>
    <t>Status</t>
    <phoneticPr fontId="3"/>
  </si>
  <si>
    <t>正しい組合せ</t>
    <rPh sb="0" eb="1">
      <t>タダ</t>
    </rPh>
    <rPh sb="3" eb="5">
      <t>クミアワ</t>
    </rPh>
    <phoneticPr fontId="3"/>
  </si>
  <si>
    <t>誤った組合せ</t>
    <rPh sb="0" eb="1">
      <t>アヤマ</t>
    </rPh>
    <rPh sb="3" eb="5">
      <t>クミアワ</t>
    </rPh>
    <phoneticPr fontId="3"/>
  </si>
  <si>
    <t>この表は絶対に書き換えないでください。</t>
    <phoneticPr fontId="3"/>
  </si>
  <si>
    <t>see reverse side</t>
  </si>
  <si>
    <t>このセルは変更しないでください。</t>
    <rPh sb="5" eb="7">
      <t>ヘンコウ</t>
    </rPh>
    <phoneticPr fontId="3"/>
  </si>
  <si>
    <t>Yes</t>
  </si>
  <si>
    <t>GK(A) OVT</t>
    <phoneticPr fontId="3"/>
  </si>
  <si>
    <t>GK(B) OVT</t>
    <phoneticPr fontId="3"/>
  </si>
  <si>
    <t>→</t>
    <phoneticPr fontId="3"/>
  </si>
  <si>
    <t>↑</t>
    <phoneticPr fontId="3"/>
  </si>
  <si>
    <t>←</t>
    <phoneticPr fontId="3"/>
  </si>
  <si>
    <t>(33)</t>
  </si>
  <si>
    <t>(34)</t>
  </si>
  <si>
    <t>(35)</t>
  </si>
  <si>
    <t>(36)</t>
  </si>
  <si>
    <t>(37)</t>
  </si>
  <si>
    <t>(38)</t>
  </si>
  <si>
    <t>(39)</t>
  </si>
  <si>
    <t>(40)</t>
  </si>
  <si>
    <t>(41)</t>
  </si>
  <si>
    <t>(42)</t>
  </si>
  <si>
    <t>(43)</t>
  </si>
  <si>
    <t>(44)</t>
  </si>
  <si>
    <t>(45)</t>
  </si>
  <si>
    <t>(46)</t>
  </si>
  <si>
    <t>(47)</t>
  </si>
  <si>
    <t>(48)</t>
  </si>
  <si>
    <t>(49)</t>
  </si>
  <si>
    <t>(50)</t>
  </si>
  <si>
    <t>B</t>
    <phoneticPr fontId="3"/>
  </si>
  <si>
    <t>:</t>
    <phoneticPr fontId="14"/>
  </si>
  <si>
    <t>Home Team (A) No.</t>
    <phoneticPr fontId="3"/>
  </si>
  <si>
    <t>Visiting Team (B) No.</t>
    <phoneticPr fontId="3"/>
  </si>
  <si>
    <t>Seq.</t>
    <phoneticPr fontId="3"/>
  </si>
  <si>
    <t>空白の背番号をなくする。</t>
    <rPh sb="0" eb="2">
      <t>クウハク</t>
    </rPh>
    <rPh sb="3" eb="6">
      <t>セバンゴウ</t>
    </rPh>
    <phoneticPr fontId="3"/>
  </si>
  <si>
    <t>印刷欄の背番号を参照。</t>
    <rPh sb="0" eb="2">
      <t>インサツ</t>
    </rPh>
    <rPh sb="2" eb="3">
      <t>ラン</t>
    </rPh>
    <rPh sb="4" eb="7">
      <t>セバンゴウ</t>
    </rPh>
    <rPh sb="8" eb="10">
      <t>サンショウ</t>
    </rPh>
    <phoneticPr fontId="3"/>
  </si>
  <si>
    <t>⇒</t>
    <phoneticPr fontId="3"/>
  </si>
  <si>
    <t>Sign. Referee:</t>
  </si>
  <si>
    <t>何番目？(=RANK)</t>
    <rPh sb="0" eb="3">
      <t>ナンバンメ</t>
    </rPh>
    <phoneticPr fontId="3"/>
  </si>
  <si>
    <t>Seq/№</t>
    <phoneticPr fontId="3"/>
  </si>
  <si>
    <t>1</t>
    <phoneticPr fontId="3"/>
  </si>
  <si>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</si>
  <si>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</si>
  <si>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</si>
  <si>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</si>
  <si>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</si>
  <si>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</si>
  <si>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</si>
  <si>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</si>
  <si>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</si>
  <si>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</si>
  <si>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</si>
  <si>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</si>
  <si>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</si>
  <si>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</si>
  <si>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</si>
  <si>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</si>
  <si>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</si>
  <si>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</si>
  <si>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</si>
  <si>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</si>
  <si>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</si>
  <si>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</si>
  <si>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</si>
  <si>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</si>
  <si>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</si>
  <si>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</si>
  <si>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</si>
  <si>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</si>
  <si>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</si>
  <si>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</si>
  <si>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</si>
  <si>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</si>
  <si>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</si>
  <si>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</si>
  <si>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</si>
  <si>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</si>
  <si>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</si>
  <si>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</si>
  <si>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</si>
  <si>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</si>
  <si>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</si>
  <si>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</si>
  <si>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</si>
  <si>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</si>
  <si>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</si>
  <si>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</si>
  <si>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</si>
  <si>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</si>
  <si>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</si>
  <si>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</si>
  <si>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</si>
  <si>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</si>
  <si>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</si>
  <si>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</si>
  <si>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</si>
  <si>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</si>
  <si>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</si>
  <si>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</si>
  <si>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</si>
  <si>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</si>
  <si>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</si>
  <si>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</si>
  <si>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</si>
  <si>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</si>
  <si>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</si>
  <si>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</si>
  <si>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</si>
  <si>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</si>
  <si>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</si>
  <si>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</si>
  <si>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</si>
  <si>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</si>
  <si>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</si>
  <si>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</si>
  <si>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</si>
  <si>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</si>
  <si>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</si>
  <si>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</si>
  <si>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</si>
  <si>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</si>
  <si>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</si>
  <si>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</si>
  <si>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</si>
  <si>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</si>
  <si>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</si>
  <si>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</si>
  <si>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</si>
  <si>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</si>
  <si>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</si>
  <si>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</si>
  <si>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</si>
  <si>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</si>
  <si>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</si>
  <si>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</si>
  <si>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</si>
  <si>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</si>
  <si>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</si>
  <si>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</si>
  <si>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</si>
  <si>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</si>
  <si>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</si>
  <si>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</si>
  <si>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</si>
  <si>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</si>
  <si>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</si>
  <si>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</si>
  <si>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</si>
  <si>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</si>
  <si>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</si>
  <si>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</si>
  <si>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</si>
  <si>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</si>
  <si>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</si>
  <si>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</si>
  <si>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</si>
  <si>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</si>
  <si>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</si>
  <si>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</si>
  <si>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</si>
  <si>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</si>
  <si>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</si>
  <si>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</si>
  <si>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</si>
  <si>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</si>
  <si>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</si>
  <si>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</si>
  <si>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</si>
  <si>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</si>
  <si>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</si>
  <si>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</si>
  <si>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</si>
  <si>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</si>
  <si>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</si>
  <si>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</si>
  <si>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</si>
  <si>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</si>
  <si>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</si>
  <si>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</si>
  <si>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</si>
  <si>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</si>
  <si>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</si>
  <si>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</si>
  <si>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</si>
  <si>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</si>
  <si>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</si>
  <si>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</si>
  <si>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</si>
  <si>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</si>
  <si>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</si>
  <si>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</si>
  <si>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</si>
  <si>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</si>
  <si>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</si>
  <si>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</si>
  <si>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</si>
  <si>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</si>
  <si>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</si>
  <si>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</si>
  <si>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</si>
  <si>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</si>
  <si>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</si>
  <si>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</si>
  <si>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</si>
  <si>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</si>
  <si>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</si>
  <si>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</si>
  <si>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</si>
  <si>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</si>
  <si>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</si>
  <si>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</si>
  <si>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</si>
  <si>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</si>
  <si>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</si>
  <si>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</si>
  <si>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</si>
  <si>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</si>
  <si>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</si>
  <si>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</si>
  <si>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</si>
  <si>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</si>
  <si>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</si>
  <si>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</si>
  <si>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</si>
  <si>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</si>
  <si>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</si>
  <si>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</si>
  <si>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</si>
  <si>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</si>
  <si>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</si>
  <si>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</si>
  <si>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</si>
  <si>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</si>
  <si>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</si>
  <si>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</si>
  <si>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</si>
  <si>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</si>
  <si>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</si>
  <si>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</si>
  <si>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</si>
  <si>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</si>
  <si>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</si>
  <si>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</si>
  <si>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</si>
  <si>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</si>
  <si>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</si>
  <si>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</si>
  <si>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</si>
  <si>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</si>
  <si>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</si>
  <si>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</si>
  <si>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</si>
  <si>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</si>
  <si>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</si>
  <si>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</si>
  <si>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</si>
  <si>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</si>
  <si>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</si>
  <si>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</si>
  <si>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</si>
  <si>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</si>
  <si>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</si>
  <si>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</si>
  <si>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</si>
  <si>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</si>
  <si>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</si>
  <si>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</si>
  <si>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</si>
  <si>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</si>
  <si>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</si>
  <si>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</si>
  <si>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</si>
  <si>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</si>
  <si>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</si>
  <si>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</si>
  <si>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</si>
  <si>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</si>
  <si>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</si>
  <si>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</si>
  <si>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</si>
  <si>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</si>
  <si>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</si>
  <si>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</si>
  <si>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</si>
  <si>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</si>
  <si>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</si>
  <si>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</si>
  <si>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</si>
  <si>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</si>
  <si>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</si>
  <si>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</si>
  <si>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</si>
  <si>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</si>
  <si>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</si>
  <si>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</si>
  <si>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</si>
  <si>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</si>
  <si>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</si>
  <si>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</si>
  <si>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</si>
  <si>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</si>
  <si>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</si>
  <si>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</si>
  <si>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</si>
  <si>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</si>
  <si>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</si>
  <si>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</si>
  <si>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</si>
  <si>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</si>
  <si>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</si>
  <si>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</si>
  <si>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</si>
  <si>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</si>
  <si>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</si>
  <si>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</si>
  <si>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</si>
  <si>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</si>
  <si>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</si>
  <si>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</si>
  <si>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</si>
  <si>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</si>
  <si>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</si>
  <si>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</si>
  <si>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</si>
  <si>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</si>
  <si>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</si>
  <si>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</si>
  <si>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</si>
  <si>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</si>
  <si>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</si>
  <si>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</si>
  <si>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</si>
  <si>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</si>
  <si>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</si>
  <si>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</si>
  <si>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</si>
  <si>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</si>
  <si>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</si>
  <si>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</si>
  <si>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</si>
  <si>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</si>
  <si>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</si>
  <si>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</si>
  <si>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</si>
  <si>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</si>
  <si>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</si>
  <si>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</si>
  <si>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</si>
  <si>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</si>
  <si>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</si>
  <si>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</si>
  <si>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</si>
  <si>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</si>
  <si>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</si>
  <si>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</si>
  <si>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</si>
  <si>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</si>
  <si>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</si>
  <si>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</si>
  <si>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</si>
  <si>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</si>
  <si>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</si>
  <si>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</si>
  <si>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</si>
  <si>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</si>
  <si>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</si>
  <si>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</si>
  <si>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</si>
  <si>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</si>
  <si>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</si>
  <si>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</si>
  <si>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</si>
  <si>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</si>
  <si>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</si>
  <si>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</si>
  <si>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</si>
  <si>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</si>
  <si>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</si>
  <si>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</si>
  <si>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</si>
  <si>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</si>
  <si>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</si>
  <si>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</si>
  <si>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</si>
  <si>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</si>
  <si>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</si>
  <si>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</si>
  <si>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</si>
  <si>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</si>
  <si>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</si>
  <si>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</si>
  <si>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</si>
  <si>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</si>
  <si>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</si>
  <si>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</si>
  <si>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</si>
  <si>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</si>
  <si>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</si>
  <si>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</si>
  <si>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</si>
  <si>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</si>
  <si>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</si>
  <si>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</si>
  <si>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</si>
  <si>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</si>
  <si>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</si>
  <si>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</si>
  <si>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</si>
  <si>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</si>
  <si>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</si>
  <si>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</si>
  <si>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</si>
  <si>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</si>
  <si>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</si>
  <si>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</si>
  <si>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</si>
  <si>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</si>
  <si>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</si>
  <si>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</si>
  <si>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</si>
  <si>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</si>
  <si>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</si>
  <si>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</si>
  <si>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</si>
  <si>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</si>
  <si>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</si>
  <si>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</si>
  <si>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</si>
  <si>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</si>
  <si>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</si>
  <si>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</si>
  <si>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</si>
  <si>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</si>
  <si>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</si>
  <si>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</si>
  <si>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</si>
  <si>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</si>
  <si>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</si>
  <si>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</si>
  <si>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</si>
  <si>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</si>
  <si>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</si>
  <si>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</si>
  <si>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</si>
  <si>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</si>
  <si>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</si>
  <si>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</si>
  <si>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</si>
  <si>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</si>
  <si>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</si>
  <si>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</si>
  <si>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</si>
  <si>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</si>
  <si>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</si>
  <si>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</si>
  <si>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</si>
  <si>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</si>
  <si>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</si>
  <si>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</si>
  <si>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</si>
  <si>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</si>
  <si>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</si>
  <si>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</si>
  <si>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</si>
  <si>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</si>
  <si>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</si>
  <si>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</si>
  <si>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</si>
  <si>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</si>
  <si>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</si>
  <si>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</si>
  <si>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</si>
  <si>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</si>
  <si>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</si>
  <si>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</si>
  <si>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</si>
  <si>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</si>
  <si>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</si>
  <si>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</si>
  <si>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</si>
  <si>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</si>
  <si>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</si>
  <si>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</si>
  <si>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</si>
  <si>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</si>
  <si>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</si>
  <si>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</si>
  <si>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</si>
  <si>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</si>
  <si>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</si>
  <si>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</si>
  <si>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</si>
  <si>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</si>
  <si>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</si>
  <si>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</si>
  <si>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</si>
  <si>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</si>
  <si>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</si>
  <si>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</si>
  <si>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</si>
  <si>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</si>
  <si>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</si>
  <si>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</si>
  <si>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</si>
  <si>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</si>
  <si>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</si>
  <si>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</si>
  <si>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</si>
  <si>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</si>
  <si>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</si>
  <si>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</si>
  <si>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</si>
  <si>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</si>
  <si>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</si>
  <si>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</si>
  <si>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</si>
  <si>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</si>
  <si>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</si>
  <si>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</si>
  <si>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</si>
  <si>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</si>
  <si>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</si>
  <si>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</si>
  <si>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</si>
  <si>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</si>
  <si>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</si>
  <si>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</si>
  <si>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</si>
  <si>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</si>
  <si>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</si>
  <si>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</si>
  <si>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</si>
  <si>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</si>
  <si>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</si>
  <si>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</si>
  <si>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</si>
  <si>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</si>
  <si>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</si>
  <si>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</si>
  <si>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</si>
  <si>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</si>
  <si>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</si>
  <si>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</si>
  <si>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</si>
  <si>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</si>
  <si>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</si>
  <si>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</si>
  <si>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</si>
  <si>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</si>
  <si>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</si>
  <si>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</si>
  <si>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</si>
  <si>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</si>
  <si>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</si>
  <si>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</si>
  <si>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</si>
  <si>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</si>
  <si>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</si>
  <si>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</si>
  <si>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</si>
  <si>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</si>
  <si>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</si>
  <si>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</si>
  <si>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</si>
  <si>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</si>
  <si>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</si>
  <si>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</si>
  <si>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</si>
  <si>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</si>
  <si>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</si>
  <si>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</si>
  <si>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</si>
  <si>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</si>
  <si>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</si>
  <si>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</si>
  <si>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</si>
  <si>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</si>
  <si>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</si>
  <si>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</si>
  <si>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</si>
  <si>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</si>
  <si>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</si>
  <si>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</si>
  <si>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</si>
  <si>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</si>
  <si>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</si>
  <si>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</si>
  <si>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</si>
  <si>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</si>
  <si>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</si>
  <si>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</si>
  <si>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</si>
  <si>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</si>
  <si>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</si>
  <si>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</si>
  <si>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</si>
  <si>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</si>
  <si>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</si>
  <si>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</si>
  <si>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</si>
  <si>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</si>
  <si>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</si>
  <si>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</si>
  <si>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</si>
  <si>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</si>
  <si>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</si>
  <si>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</si>
  <si>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</si>
  <si>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</si>
  <si>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</si>
  <si>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</si>
  <si>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</si>
  <si>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</si>
  <si>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</si>
  <si>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</si>
  <si>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</si>
  <si>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</si>
  <si>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</si>
  <si>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</si>
  <si>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</si>
  <si>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</si>
  <si>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</si>
  <si>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</si>
  <si>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</si>
  <si>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</si>
  <si>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</si>
  <si>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</si>
  <si>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</si>
  <si>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</si>
  <si>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</si>
  <si>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</si>
  <si>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</si>
  <si>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</si>
  <si>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</si>
  <si>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</si>
  <si>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</si>
  <si>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</si>
  <si>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</si>
  <si>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</si>
  <si>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</si>
  <si>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</si>
  <si>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</si>
  <si>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</si>
  <si>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</si>
  <si>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</si>
  <si>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</si>
  <si>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</si>
  <si>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</si>
  <si>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</si>
  <si>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</si>
  <si>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</si>
  <si>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</si>
  <si>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</si>
  <si>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</si>
  <si>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</si>
  <si>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</si>
  <si>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</si>
  <si>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</si>
  <si>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</si>
  <si>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</si>
  <si>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</si>
  <si>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</si>
  <si>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</si>
  <si>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</si>
  <si>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</si>
  <si>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</si>
  <si>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</si>
  <si>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</si>
  <si>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</si>
  <si>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</si>
  <si>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</si>
  <si>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</si>
  <si>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</si>
  <si>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</si>
  <si>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</si>
  <si>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</si>
  <si>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</si>
  <si>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</si>
  <si>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</si>
  <si>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</si>
  <si>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</si>
  <si>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</si>
  <si>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</si>
  <si>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</si>
  <si>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</si>
  <si>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</si>
  <si>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</si>
  <si>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</si>
  <si>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</si>
  <si>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</si>
  <si>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</si>
  <si>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</si>
  <si>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</si>
  <si>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</si>
  <si>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</si>
  <si>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</si>
  <si>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</si>
  <si>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</si>
  <si>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</si>
  <si>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</si>
  <si>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</si>
  <si>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</si>
  <si>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</si>
  <si>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</si>
  <si>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</si>
  <si>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</si>
  <si>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</si>
  <si>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</si>
  <si>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</si>
  <si>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</si>
  <si>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</si>
  <si>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</si>
  <si>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</si>
  <si>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</si>
  <si>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</si>
  <si>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</si>
  <si>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</si>
  <si>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</si>
  <si>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</si>
  <si>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</si>
  <si>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</si>
  <si>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</si>
  <si>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</si>
  <si>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</si>
  <si>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</si>
  <si>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</si>
  <si>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</si>
  <si>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</si>
  <si>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</si>
  <si>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</si>
  <si>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</si>
  <si>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</si>
  <si>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</si>
  <si>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</si>
  <si>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</si>
  <si>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</si>
  <si>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</si>
  <si>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</si>
  <si>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</si>
  <si>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</si>
  <si>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</si>
  <si>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</si>
  <si>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</si>
  <si>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</si>
  <si>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</si>
  <si>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</si>
  <si>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</si>
  <si>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</si>
  <si>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</si>
  <si>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</si>
  <si>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</si>
  <si>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</si>
  <si>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</si>
  <si>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</si>
  <si>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</si>
  <si>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</si>
  <si>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</si>
  <si>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</si>
  <si>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</si>
  <si>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</si>
  <si>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</si>
  <si>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</si>
  <si>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</si>
  <si>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</si>
  <si>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</si>
  <si>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</si>
  <si>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</si>
  <si>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</si>
  <si>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</si>
  <si>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</si>
  <si>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</si>
  <si>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</si>
  <si>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</si>
  <si>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</si>
  <si>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</si>
  <si>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</si>
  <si>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</si>
  <si>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</si>
  <si>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</si>
  <si>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</si>
  <si>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</si>
  <si>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</si>
  <si>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</si>
  <si>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</si>
  <si>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</si>
  <si>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</si>
  <si>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</si>
  <si>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</si>
  <si>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</si>
  <si>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</si>
  <si>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</si>
  <si>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</si>
  <si>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</si>
  <si>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</si>
  <si>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</si>
  <si>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</si>
  <si>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</si>
  <si>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</si>
  <si>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</si>
  <si>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</si>
  <si>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</si>
  <si>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</si>
  <si>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</si>
  <si>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</si>
  <si>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</si>
  <si>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</si>
  <si>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</si>
  <si>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</si>
  <si>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</si>
  <si>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</si>
  <si>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</si>
  <si>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</si>
  <si>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</si>
  <si>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</si>
  <si>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</si>
  <si>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</si>
  <si>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</si>
  <si>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</si>
  <si>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</si>
  <si>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</si>
  <si>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</si>
  <si>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</si>
  <si>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</si>
  <si>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</si>
  <si>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</si>
  <si>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</si>
  <si>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</si>
  <si>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</si>
  <si>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</si>
  <si>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</si>
  <si>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</si>
  <si>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</si>
  <si>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</si>
  <si>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</si>
  <si>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</si>
  <si>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</si>
  <si>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</si>
  <si>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</si>
  <si>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</si>
  <si>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</si>
  <si>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</si>
  <si>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</si>
  <si>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</si>
  <si>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</si>
  <si>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</si>
  <si>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</si>
  <si>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</si>
  <si>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</si>
  <si>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</si>
  <si>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</si>
  <si>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</si>
  <si>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</si>
  <si>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</si>
  <si>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</si>
  <si>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</si>
  <si>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</si>
  <si>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</si>
  <si>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</si>
  <si>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</si>
  <si>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</si>
  <si>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</si>
  <si>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</si>
  <si>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</si>
  <si>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</si>
  <si>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</si>
  <si>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</si>
  <si>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</si>
  <si>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</si>
  <si>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</si>
  <si>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</si>
  <si>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</si>
  <si>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</si>
  <si>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</si>
  <si>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</si>
  <si>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</si>
  <si>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</si>
  <si>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</si>
  <si>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</si>
  <si>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</si>
  <si>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</si>
  <si>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</si>
  <si>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</si>
  <si>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</si>
  <si>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</si>
  <si>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</si>
  <si>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</si>
  <si>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</si>
  <si>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</si>
  <si>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</si>
  <si>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</si>
  <si>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</si>
  <si>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</si>
  <si>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</si>
  <si>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</si>
  <si>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</si>
  <si>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</si>
  <si>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</si>
  <si>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</si>
  <si>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</si>
  <si>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</si>
  <si>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</si>
  <si>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</si>
  <si>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</si>
  <si>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</si>
  <si>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</si>
  <si>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</si>
  <si>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</si>
  <si>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</si>
  <si>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</si>
  <si>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</si>
  <si>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</si>
  <si>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</si>
  <si>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</si>
  <si>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</si>
  <si>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</si>
  <si>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</si>
  <si>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</si>
  <si>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</si>
  <si>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</si>
  <si>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</si>
  <si>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</si>
  <si>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</si>
  <si>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</si>
  <si>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</si>
  <si>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</si>
  <si>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</si>
  <si>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</si>
  <si>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</si>
  <si>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</si>
  <si>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</si>
  <si>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</si>
  <si>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</si>
  <si>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</si>
  <si>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</si>
  <si>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</si>
  <si>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</si>
  <si>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</si>
  <si>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</si>
  <si>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</si>
  <si>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</si>
  <si>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</si>
  <si>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</si>
  <si>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</si>
  <si>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</si>
  <si>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</si>
  <si>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</si>
  <si>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</si>
  <si>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</si>
  <si>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</si>
  <si>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</si>
  <si>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</si>
  <si>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</si>
  <si>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</si>
  <si>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</si>
  <si>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</si>
  <si>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</si>
  <si>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</si>
  <si>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</si>
  <si>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</si>
  <si>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</si>
  <si>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</si>
  <si>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</si>
  <si>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</si>
  <si>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</si>
  <si>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</si>
  <si>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</si>
  <si>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</si>
  <si>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</si>
  <si>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</si>
  <si>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</si>
  <si>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</si>
  <si>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</si>
  <si>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</si>
  <si>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</si>
  <si>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</si>
  <si>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</si>
  <si>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</si>
  <si>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</si>
  <si>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</si>
  <si>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</si>
  <si>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</si>
  <si>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</si>
  <si>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</si>
  <si>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</si>
  <si>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</si>
  <si>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</si>
  <si>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</si>
  <si>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</si>
  <si>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</si>
  <si>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</si>
  <si>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</si>
  <si>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</si>
  <si>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</si>
  <si>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</si>
  <si>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</si>
  <si>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</si>
  <si>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</si>
  <si>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</si>
  <si>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</si>
  <si>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</si>
  <si>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</si>
  <si>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</si>
  <si>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</si>
  <si>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</si>
  <si>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</si>
  <si>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</si>
  <si>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</si>
  <si>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</si>
  <si>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</si>
  <si>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</si>
  <si>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</si>
  <si>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</si>
  <si>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</si>
  <si>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</si>
  <si>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</si>
  <si>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</si>
  <si>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</si>
  <si>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</si>
  <si>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</si>
  <si>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</si>
  <si>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</si>
  <si>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</si>
  <si>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</si>
  <si>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</si>
  <si>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</si>
  <si>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</si>
  <si>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</si>
  <si>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</si>
  <si>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</si>
  <si>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</si>
  <si>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</si>
  <si>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</si>
  <si>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</si>
  <si>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</si>
  <si>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</si>
  <si>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</si>
  <si>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</si>
  <si>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</si>
  <si>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チーム分離</t>
    <rPh sb="3" eb="5">
      <t>ブンリ</t>
    </rPh>
    <phoneticPr fontId="3"/>
  </si>
  <si>
    <t>背番号を昇順に並べた場合、その背番号は何番目か？</t>
    <rPh sb="0" eb="3">
      <t>セバンゴウ</t>
    </rPh>
    <rPh sb="4" eb="6">
      <t>ショウジュン</t>
    </rPh>
    <rPh sb="7" eb="8">
      <t>ナラ</t>
    </rPh>
    <rPh sb="10" eb="12">
      <t>バアイ</t>
    </rPh>
    <rPh sb="15" eb="18">
      <t>セバンゴウ</t>
    </rPh>
    <rPh sb="19" eb="22">
      <t>ナンバンメ</t>
    </rPh>
    <phoneticPr fontId="3"/>
  </si>
  <si>
    <t>背番号(=VLOOKUP)</t>
    <rPh sb="0" eb="3">
      <t>セバンゴウ</t>
    </rPh>
    <phoneticPr fontId="3"/>
  </si>
  <si>
    <t>Home Team (A)</t>
    <phoneticPr fontId="3"/>
  </si>
  <si>
    <t>Visting Team (B)</t>
    <phoneticPr fontId="3"/>
  </si>
  <si>
    <t>Visiting Team (B)</t>
    <phoneticPr fontId="3"/>
  </si>
  <si>
    <t>背番号を昇順に並び替え</t>
    <rPh sb="0" eb="3">
      <t>セバンゴウ</t>
    </rPh>
    <rPh sb="4" eb="6">
      <t>ショウジュン</t>
    </rPh>
    <rPh sb="7" eb="8">
      <t>ナラ</t>
    </rPh>
    <rPh sb="9" eb="10">
      <t>カ</t>
    </rPh>
    <phoneticPr fontId="3"/>
  </si>
  <si>
    <t>背番号(=IFERROR)</t>
    <rPh sb="0" eb="3">
      <t>セバンゴウ</t>
    </rPh>
    <phoneticPr fontId="3"/>
  </si>
  <si>
    <t>これらの表は計算式が含まれていますので、絶対に書き換えないでください。</t>
    <rPh sb="6" eb="8">
      <t>ケイサン</t>
    </rPh>
    <rPh sb="8" eb="9">
      <t>シキ</t>
    </rPh>
    <rPh sb="10" eb="11">
      <t>フク</t>
    </rPh>
    <phoneticPr fontId="3"/>
  </si>
  <si>
    <t>背番号(=IFERROR/=CONCATENATE)</t>
    <rPh sb="0" eb="3">
      <t>セバンゴウ</t>
    </rPh>
    <phoneticPr fontId="3"/>
  </si>
  <si>
    <r>
      <t>最終的な DropDownList 作成 (</t>
    </r>
    <r>
      <rPr>
        <sz val="8"/>
        <color indexed="10"/>
        <rFont val="ＭＳ Ｐゴシック"/>
        <family val="3"/>
        <charset val="128"/>
      </rPr>
      <t>Goals</t>
    </r>
    <r>
      <rPr>
        <sz val="8"/>
        <rFont val="ＭＳ Ｐゴシック"/>
        <family val="3"/>
        <charset val="128"/>
      </rPr>
      <t>)</t>
    </r>
    <rPh sb="0" eb="3">
      <t>サイシュウテキ</t>
    </rPh>
    <rPh sb="18" eb="20">
      <t>サクセイ</t>
    </rPh>
    <phoneticPr fontId="3"/>
  </si>
  <si>
    <r>
      <t>最終的な DropDownList 作成 (</t>
    </r>
    <r>
      <rPr>
        <sz val="8"/>
        <color indexed="10"/>
        <rFont val="ＭＳ Ｐゴシック"/>
        <family val="3"/>
        <charset val="128"/>
      </rPr>
      <t>Penalties</t>
    </r>
    <r>
      <rPr>
        <sz val="8"/>
        <rFont val="ＭＳ Ｐゴシック"/>
        <family val="3"/>
        <charset val="128"/>
      </rPr>
      <t>)</t>
    </r>
    <rPh sb="0" eb="3">
      <t>サイシュウテキ</t>
    </rPh>
    <rPh sb="18" eb="20">
      <t>サクセイ</t>
    </rPh>
    <phoneticPr fontId="3"/>
  </si>
  <si>
    <r>
      <t>最終的な DropDownList 作成 (</t>
    </r>
    <r>
      <rPr>
        <sz val="8"/>
        <color indexed="10"/>
        <rFont val="ＭＳ Ｐゴシック"/>
        <family val="3"/>
        <charset val="128"/>
      </rPr>
      <t>Game Winning Shots</t>
    </r>
    <r>
      <rPr>
        <sz val="8"/>
        <rFont val="ＭＳ Ｐゴシック"/>
        <family val="3"/>
        <charset val="128"/>
      </rPr>
      <t>)</t>
    </r>
    <rPh sb="0" eb="3">
      <t>サイシュウテキ</t>
    </rPh>
    <rPh sb="18" eb="20">
      <t>サクセイ</t>
    </rPh>
    <phoneticPr fontId="3"/>
  </si>
  <si>
    <t>G</t>
    <phoneticPr fontId="3"/>
  </si>
  <si>
    <t>A1</t>
    <phoneticPr fontId="3"/>
  </si>
  <si>
    <t>Goals</t>
    <phoneticPr fontId="3"/>
  </si>
  <si>
    <t>No.</t>
    <phoneticPr fontId="3"/>
  </si>
  <si>
    <t>Min</t>
    <phoneticPr fontId="3"/>
  </si>
  <si>
    <t>Offence</t>
    <phoneticPr fontId="3"/>
  </si>
  <si>
    <t>Penalties</t>
    <phoneticPr fontId="3"/>
  </si>
  <si>
    <t>　←　この表は絶対に書き換えないでください。</t>
    <phoneticPr fontId="3"/>
  </si>
  <si>
    <t>ゴール、ペナルティ印刷欄の背景色設定</t>
    <rPh sb="9" eb="11">
      <t>インサツ</t>
    </rPh>
    <rPh sb="11" eb="12">
      <t>ラン</t>
    </rPh>
    <rPh sb="13" eb="16">
      <t>ハイケイショク</t>
    </rPh>
    <rPh sb="16" eb="18">
      <t>セッテイ</t>
    </rPh>
    <phoneticPr fontId="3"/>
  </si>
  <si>
    <t>"0"　背景色なし</t>
    <rPh sb="4" eb="7">
      <t>ハイケイショク</t>
    </rPh>
    <phoneticPr fontId="3"/>
  </si>
  <si>
    <t>"1"　背景色あり</t>
    <rPh sb="4" eb="7">
      <t>ハイケイショク</t>
    </rPh>
    <phoneticPr fontId="3"/>
  </si>
  <si>
    <t>Timeout 同時取得？</t>
    <rPh sb="8" eb="10">
      <t>ドウジ</t>
    </rPh>
    <rPh sb="10" eb="12">
      <t>シュトク</t>
    </rPh>
    <phoneticPr fontId="3"/>
  </si>
  <si>
    <t>"0"　No</t>
    <phoneticPr fontId="3"/>
  </si>
  <si>
    <t>"1"　Yes</t>
    <phoneticPr fontId="3"/>
  </si>
  <si>
    <t>大阪， 大阪府立門真ｽﾎﾟｰﾂｾﾝﾀｰ (なみはやドーム)</t>
    <rPh sb="4" eb="6">
      <t>オオサカ</t>
    </rPh>
    <rPh sb="6" eb="8">
      <t>フリツ</t>
    </rPh>
    <rPh sb="8" eb="10">
      <t>カドマ</t>
    </rPh>
    <phoneticPr fontId="14"/>
  </si>
  <si>
    <t>大阪， 大阪府立臨海ｽﾎﾟｰﾂｾﾝﾀｰ</t>
    <rPh sb="4" eb="6">
      <t>オオサカ</t>
    </rPh>
    <rPh sb="6" eb="8">
      <t>フリツ</t>
    </rPh>
    <rPh sb="8" eb="10">
      <t>リンカイ</t>
    </rPh>
    <phoneticPr fontId="14"/>
  </si>
  <si>
    <t>大阪， 大阪府立門真スポーツセンター</t>
    <rPh sb="4" eb="6">
      <t>オオサカ</t>
    </rPh>
    <rPh sb="6" eb="8">
      <t>フリツ</t>
    </rPh>
    <rPh sb="8" eb="10">
      <t>カドマ</t>
    </rPh>
    <phoneticPr fontId="14"/>
  </si>
  <si>
    <t>背番号</t>
    <rPh sb="0" eb="3">
      <t>セバンゴウ</t>
    </rPh>
    <phoneticPr fontId="3"/>
  </si>
  <si>
    <t>京都， 京都アクアリーナ</t>
    <rPh sb="0" eb="2">
      <t>キョウト</t>
    </rPh>
    <rPh sb="4" eb="6">
      <t>キョウト</t>
    </rPh>
    <phoneticPr fontId="14"/>
  </si>
  <si>
    <t>兵庫， 神戸市立ﾎﾟｰﾄｱｲﾗﾝﾄﾞｽﾎﾟｰﾂｾﾝﾀｰ</t>
    <rPh sb="0" eb="2">
      <t>ヒョウゴ</t>
    </rPh>
    <rPh sb="4" eb="6">
      <t>コウベ</t>
    </rPh>
    <rPh sb="6" eb="8">
      <t>シリツ</t>
    </rPh>
    <phoneticPr fontId="14"/>
  </si>
  <si>
    <t>滋賀， 滋賀県立アイスアリーナ</t>
    <rPh sb="0" eb="2">
      <t>シガ</t>
    </rPh>
    <rPh sb="4" eb="6">
      <t>シガ</t>
    </rPh>
    <rPh sb="6" eb="8">
      <t>ケンリツ</t>
    </rPh>
    <phoneticPr fontId="14"/>
  </si>
  <si>
    <t>兵庫， 尼崎スポーツの森</t>
    <rPh sb="0" eb="2">
      <t>ヒョウゴ</t>
    </rPh>
    <rPh sb="4" eb="6">
      <t>アマガサキ</t>
    </rPh>
    <rPh sb="11" eb="12">
      <t>モリ</t>
    </rPh>
    <phoneticPr fontId="14"/>
  </si>
  <si>
    <t>監督氏名登録</t>
    <rPh sb="0" eb="2">
      <t>カントク</t>
    </rPh>
    <rPh sb="2" eb="4">
      <t>シメイ</t>
    </rPh>
    <rPh sb="4" eb="6">
      <t>トウロク</t>
    </rPh>
    <phoneticPr fontId="14"/>
  </si>
  <si>
    <t>DATE</t>
    <phoneticPr fontId="14"/>
  </si>
  <si>
    <t>DATE(2)</t>
  </si>
  <si>
    <t>DATE(3)</t>
  </si>
  <si>
    <t>DATE(4)</t>
  </si>
  <si>
    <t>DATE(5)</t>
  </si>
  <si>
    <t>DATE(6)</t>
  </si>
  <si>
    <t>DATE(1)</t>
    <phoneticPr fontId="14"/>
  </si>
  <si>
    <t>DATE(7)</t>
  </si>
  <si>
    <t>DATE(8)</t>
  </si>
  <si>
    <t>DATE(9)</t>
  </si>
  <si>
    <t>DATE(7) + DATE(8)</t>
    <phoneticPr fontId="14"/>
  </si>
  <si>
    <t>(2)</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</si>
  <si>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</si>
  <si>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</si>
  <si>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</si>
  <si>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</si>
  <si>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</si>
  <si>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</si>
  <si>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</si>
  <si>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</si>
  <si>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</si>
  <si>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</si>
  <si>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</si>
  <si>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</si>
  <si>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</si>
  <si>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</si>
  <si>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</si>
  <si>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</si>
  <si>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</si>
  <si>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</si>
  <si>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</si>
  <si>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</si>
  <si>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</si>
  <si>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</si>
  <si>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</si>
  <si>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</si>
  <si>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</si>
  <si>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</si>
  <si>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</si>
  <si>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</si>
  <si>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</si>
  <si>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</si>
  <si>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</si>
  <si>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</si>
  <si>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</si>
  <si>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</si>
  <si>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</si>
  <si>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</si>
  <si>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</si>
  <si>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</si>
  <si>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</si>
  <si>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</si>
  <si>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</si>
  <si>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</si>
  <si>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</si>
  <si>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</si>
  <si>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</si>
  <si>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</si>
  <si>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</si>
  <si>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</si>
  <si>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</si>
  <si>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</si>
  <si>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DATE(10)</t>
    <phoneticPr fontId="14"/>
  </si>
  <si>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</si>
  <si>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</si>
  <si>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</si>
  <si>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</si>
  <si>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</si>
  <si>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</si>
  <si>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</si>
  <si>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</si>
  <si>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</si>
  <si>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</si>
  <si>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</si>
  <si>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</si>
  <si>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</si>
  <si>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</si>
  <si>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</si>
  <si>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</si>
  <si>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</si>
  <si>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</si>
  <si>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</si>
  <si>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</si>
  <si>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</si>
  <si>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</si>
  <si>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</si>
  <si>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</si>
  <si>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</si>
  <si>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</si>
  <si>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</si>
  <si>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</si>
  <si>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</si>
  <si>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</si>
  <si>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</si>
  <si>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</si>
  <si>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</si>
  <si>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</si>
  <si>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</si>
  <si>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</si>
  <si>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</si>
  <si>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</si>
  <si>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</si>
  <si>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</si>
  <si>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</si>
  <si>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</si>
  <si>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</si>
  <si>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</si>
  <si>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</si>
  <si>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</si>
  <si>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</si>
  <si>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</si>
  <si>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</si>
  <si>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</si>
  <si>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</si>
  <si>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</si>
  <si>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</si>
  <si>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</si>
  <si>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</si>
  <si>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</si>
  <si>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</si>
  <si>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</si>
  <si>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</si>
  <si>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</si>
  <si>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</si>
  <si>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</si>
  <si>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</si>
  <si>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</si>
  <si>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</si>
  <si>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</si>
  <si>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</si>
  <si>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</si>
  <si>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</si>
  <si>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</si>
  <si>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</si>
  <si>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</si>
  <si>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</si>
  <si>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</si>
  <si>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</si>
  <si>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</si>
  <si>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</si>
  <si>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</si>
  <si>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</si>
  <si>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</si>
  <si>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</si>
  <si>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</si>
  <si>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</si>
  <si>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</si>
  <si>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</si>
  <si>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</si>
  <si>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</si>
  <si>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</si>
  <si>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</si>
  <si>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</si>
  <si>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</si>
  <si>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</si>
  <si>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</si>
  <si>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</si>
  <si>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</si>
  <si>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</si>
  <si>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</si>
  <si>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</si>
  <si>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DATE(11)</t>
  </si>
  <si>
    <t>DATE(12)</t>
  </si>
  <si>
    <t>TODAY</t>
    <phoneticPr fontId="14"/>
  </si>
  <si>
    <t>DATE(13)</t>
    <phoneticPr fontId="14"/>
  </si>
  <si>
    <t>(199)</t>
  </si>
  <si>
    <t>(200)</t>
  </si>
  <si>
    <t>(201)</t>
  </si>
  <si>
    <t>(202)</t>
  </si>
  <si>
    <t>DATE(14)</t>
    <phoneticPr fontId="14"/>
  </si>
  <si>
    <t>CurrentTime(1)</t>
    <phoneticPr fontId="14"/>
  </si>
  <si>
    <t>CurrentTime(2)</t>
  </si>
  <si>
    <r>
      <rPr>
        <sz val="9"/>
        <color indexed="8"/>
        <rFont val="ＭＳ Ｐ明朝"/>
        <family val="1"/>
        <charset val="128"/>
      </rPr>
      <t>版</t>
    </r>
    <rPh sb="0" eb="1">
      <t>ハン</t>
    </rPh>
    <phoneticPr fontId="14"/>
  </si>
  <si>
    <r>
      <rPr>
        <sz val="9"/>
        <color indexed="8"/>
        <rFont val="ＭＳ Ｐ明朝"/>
        <family val="1"/>
        <charset val="128"/>
      </rPr>
      <t>更</t>
    </r>
    <r>
      <rPr>
        <sz val="9"/>
        <color indexed="8"/>
        <rFont val="Times New Roman"/>
        <family val="1"/>
      </rPr>
      <t xml:space="preserve"> </t>
    </r>
    <r>
      <rPr>
        <sz val="9"/>
        <color indexed="8"/>
        <rFont val="ＭＳ Ｐ明朝"/>
        <family val="1"/>
        <charset val="128"/>
      </rPr>
      <t>新</t>
    </r>
    <r>
      <rPr>
        <sz val="9"/>
        <color indexed="8"/>
        <rFont val="Times New Roman"/>
        <family val="1"/>
      </rPr>
      <t xml:space="preserve"> </t>
    </r>
    <r>
      <rPr>
        <sz val="9"/>
        <color indexed="8"/>
        <rFont val="ＭＳ Ｐ明朝"/>
        <family val="1"/>
        <charset val="128"/>
      </rPr>
      <t>日</t>
    </r>
    <rPh sb="0" eb="1">
      <t>サラ</t>
    </rPh>
    <rPh sb="2" eb="3">
      <t>シン</t>
    </rPh>
    <rPh sb="4" eb="5">
      <t>ニチ</t>
    </rPh>
    <phoneticPr fontId="14"/>
  </si>
  <si>
    <r>
      <rPr>
        <sz val="9"/>
        <color indexed="8"/>
        <rFont val="ＭＳ Ｐ明朝"/>
        <family val="1"/>
        <charset val="128"/>
      </rPr>
      <t>更　新　者</t>
    </r>
    <rPh sb="0" eb="1">
      <t>サラ</t>
    </rPh>
    <rPh sb="2" eb="3">
      <t>シン</t>
    </rPh>
    <rPh sb="4" eb="5">
      <t>シャ</t>
    </rPh>
    <phoneticPr fontId="14"/>
  </si>
  <si>
    <r>
      <rPr>
        <sz val="9"/>
        <color indexed="8"/>
        <rFont val="ＭＳ Ｐゴシック"/>
        <family val="3"/>
        <charset val="128"/>
      </rPr>
      <t>更　　新　　内　　容</t>
    </r>
    <rPh sb="0" eb="1">
      <t>サラ</t>
    </rPh>
    <rPh sb="3" eb="4">
      <t>シン</t>
    </rPh>
    <rPh sb="6" eb="7">
      <t>ウチ</t>
    </rPh>
    <rPh sb="9" eb="10">
      <t>カタチ</t>
    </rPh>
    <phoneticPr fontId="14"/>
  </si>
  <si>
    <r>
      <rPr>
        <sz val="9"/>
        <color indexed="8"/>
        <rFont val="ＭＳ Ｐゴシック"/>
        <family val="3"/>
        <charset val="128"/>
      </rPr>
      <t>➣　減算タイマー</t>
    </r>
    <r>
      <rPr>
        <sz val="9"/>
        <color indexed="8"/>
        <rFont val="Times New Roman"/>
        <family val="1"/>
      </rPr>
      <t xml:space="preserve"> 15</t>
    </r>
    <r>
      <rPr>
        <sz val="9"/>
        <color indexed="8"/>
        <rFont val="ＭＳ Ｐゴシック"/>
        <family val="3"/>
        <charset val="128"/>
      </rPr>
      <t>分、</t>
    </r>
    <r>
      <rPr>
        <sz val="9"/>
        <color indexed="8"/>
        <rFont val="Times New Roman"/>
        <family val="1"/>
      </rPr>
      <t>20</t>
    </r>
    <r>
      <rPr>
        <sz val="9"/>
        <color indexed="8"/>
        <rFont val="ＭＳ Ｐゴシック"/>
        <family val="3"/>
        <charset val="128"/>
      </rPr>
      <t>分</t>
    </r>
    <r>
      <rPr>
        <sz val="9"/>
        <color indexed="8"/>
        <rFont val="Times New Roman"/>
        <family val="1"/>
      </rPr>
      <t xml:space="preserve"> </t>
    </r>
    <r>
      <rPr>
        <sz val="9"/>
        <color indexed="8"/>
        <rFont val="ＭＳ Ｐゴシック"/>
        <family val="3"/>
        <charset val="128"/>
      </rPr>
      <t>対応</t>
    </r>
    <rPh sb="2" eb="4">
      <t>ゲンザン</t>
    </rPh>
    <rPh sb="11" eb="12">
      <t>ブ</t>
    </rPh>
    <rPh sb="15" eb="16">
      <t>プン</t>
    </rPh>
    <rPh sb="17" eb="19">
      <t>タイオウ</t>
    </rPh>
    <phoneticPr fontId="14"/>
  </si>
  <si>
    <r>
      <rPr>
        <sz val="9"/>
        <color indexed="8"/>
        <rFont val="ＭＳ Ｐゴシック"/>
        <family val="3"/>
        <charset val="128"/>
      </rPr>
      <t>➣　得点時の</t>
    </r>
    <r>
      <rPr>
        <sz val="9"/>
        <color indexed="8"/>
        <rFont val="Times New Roman"/>
        <family val="1"/>
      </rPr>
      <t>"GS"</t>
    </r>
    <r>
      <rPr>
        <sz val="9"/>
        <color indexed="8"/>
        <rFont val="ＭＳ Ｐゴシック"/>
        <family val="3"/>
        <charset val="128"/>
      </rPr>
      <t>追加</t>
    </r>
    <rPh sb="2" eb="4">
      <t>トクテン</t>
    </rPh>
    <rPh sb="4" eb="5">
      <t>トキ</t>
    </rPh>
    <rPh sb="10" eb="12">
      <t>ツイカ</t>
    </rPh>
    <phoneticPr fontId="14"/>
  </si>
  <si>
    <r>
      <rPr>
        <sz val="9"/>
        <color indexed="8"/>
        <rFont val="ＭＳ Ｐゴシック"/>
        <family val="3"/>
        <charset val="128"/>
      </rPr>
      <t>➣　減算表示タイマー用の経過時間変換表を追加</t>
    </r>
    <r>
      <rPr>
        <sz val="9"/>
        <color indexed="8"/>
        <rFont val="Times New Roman"/>
        <family val="1"/>
      </rPr>
      <t xml:space="preserve"> </t>
    </r>
    <r>
      <rPr>
        <sz val="9"/>
        <color indexed="8"/>
        <rFont val="ＭＳ Ｐゴシック"/>
        <family val="3"/>
        <charset val="128"/>
      </rPr>
      <t>（場内アナウンサ－用）</t>
    </r>
    <rPh sb="2" eb="4">
      <t>ゲンザン</t>
    </rPh>
    <rPh sb="4" eb="6">
      <t>ヒョウジ</t>
    </rPh>
    <rPh sb="10" eb="11">
      <t>ヨウ</t>
    </rPh>
    <rPh sb="12" eb="14">
      <t>ケイカ</t>
    </rPh>
    <rPh sb="14" eb="16">
      <t>ジカン</t>
    </rPh>
    <rPh sb="16" eb="18">
      <t>ヘンカン</t>
    </rPh>
    <rPh sb="18" eb="19">
      <t>オモテ</t>
    </rPh>
    <rPh sb="20" eb="22">
      <t>ツイカ</t>
    </rPh>
    <rPh sb="24" eb="26">
      <t>ジョウナイ</t>
    </rPh>
    <rPh sb="32" eb="33">
      <t>ヨウ</t>
    </rPh>
    <phoneticPr fontId="14"/>
  </si>
  <si>
    <r>
      <rPr>
        <sz val="9"/>
        <color indexed="8"/>
        <rFont val="ＭＳ Ｐゴシック"/>
        <family val="3"/>
        <charset val="128"/>
      </rPr>
      <t>➣　</t>
    </r>
    <r>
      <rPr>
        <sz val="9"/>
        <color indexed="8"/>
        <rFont val="Times New Roman"/>
        <family val="1"/>
      </rPr>
      <t xml:space="preserve">Notes "see reverse side" No/Yes </t>
    </r>
    <r>
      <rPr>
        <sz val="9"/>
        <color indexed="8"/>
        <rFont val="ＭＳ Ｐゴシック"/>
        <family val="3"/>
        <charset val="128"/>
      </rPr>
      <t>追加</t>
    </r>
    <rPh sb="34" eb="36">
      <t>ツイカ</t>
    </rPh>
    <phoneticPr fontId="14"/>
  </si>
  <si>
    <r>
      <rPr>
        <sz val="9"/>
        <color indexed="8"/>
        <rFont val="ＭＳ Ｐゴシック"/>
        <family val="3"/>
        <charset val="128"/>
      </rPr>
      <t>➣　</t>
    </r>
    <r>
      <rPr>
        <sz val="9"/>
        <color indexed="8"/>
        <rFont val="Times New Roman"/>
        <family val="1"/>
      </rPr>
      <t>Spectators:</t>
    </r>
    <r>
      <rPr>
        <sz val="9"/>
        <color indexed="8"/>
        <rFont val="ＭＳ Ｐゴシック"/>
        <family val="3"/>
        <charset val="128"/>
      </rPr>
      <t>追加</t>
    </r>
    <rPh sb="13" eb="15">
      <t>ツイカ</t>
    </rPh>
    <phoneticPr fontId="14"/>
  </si>
  <si>
    <r>
      <rPr>
        <sz val="9"/>
        <color indexed="8"/>
        <rFont val="ＭＳ Ｐゴシック"/>
        <family val="3"/>
        <charset val="128"/>
      </rPr>
      <t>➣　試合日の入力を簡素化</t>
    </r>
    <rPh sb="2" eb="4">
      <t>シアイ</t>
    </rPh>
    <rPh sb="4" eb="5">
      <t>ヒ</t>
    </rPh>
    <rPh sb="6" eb="8">
      <t>ニュウリョク</t>
    </rPh>
    <rPh sb="9" eb="12">
      <t>カンソカ</t>
    </rPh>
    <phoneticPr fontId="14"/>
  </si>
  <si>
    <t>更　　新　　履　　歴</t>
    <rPh sb="0" eb="1">
      <t>サラ</t>
    </rPh>
    <rPh sb="3" eb="4">
      <t>シン</t>
    </rPh>
    <rPh sb="6" eb="7">
      <t>クツ</t>
    </rPh>
    <rPh sb="9" eb="10">
      <t>レキ</t>
    </rPh>
    <phoneticPr fontId="14"/>
  </si>
  <si>
    <r>
      <rPr>
        <sz val="9"/>
        <color indexed="8"/>
        <rFont val="ＭＳ Ｐゴシック"/>
        <family val="3"/>
        <charset val="128"/>
      </rPr>
      <t>➣　得点</t>
    </r>
    <r>
      <rPr>
        <sz val="9"/>
        <color indexed="8"/>
        <rFont val="Times New Roman"/>
        <family val="1"/>
      </rPr>
      <t>/</t>
    </r>
    <r>
      <rPr>
        <sz val="9"/>
        <color indexed="8"/>
        <rFont val="ＭＳ Ｐゴシック"/>
        <family val="3"/>
        <charset val="128"/>
      </rPr>
      <t>反則時の背番号入力を直接入力からドロップダウンリスト選択に変更</t>
    </r>
    <rPh sb="2" eb="4">
      <t>トクテン</t>
    </rPh>
    <rPh sb="5" eb="7">
      <t>ハンソク</t>
    </rPh>
    <rPh sb="7" eb="8">
      <t>ジ</t>
    </rPh>
    <rPh sb="9" eb="12">
      <t>セバンゴウ</t>
    </rPh>
    <rPh sb="12" eb="14">
      <t>ニュウリョク</t>
    </rPh>
    <rPh sb="15" eb="17">
      <t>チョクセツ</t>
    </rPh>
    <rPh sb="17" eb="19">
      <t>ニュウリョク</t>
    </rPh>
    <rPh sb="31" eb="33">
      <t>センタク</t>
    </rPh>
    <rPh sb="34" eb="36">
      <t>ヘンコウ</t>
    </rPh>
    <phoneticPr fontId="14"/>
  </si>
  <si>
    <t>兵庫， ひょうご西宮アイスアリーナ</t>
    <rPh sb="0" eb="2">
      <t>ヒョウゴ</t>
    </rPh>
    <rPh sb="8" eb="10">
      <t>ニシノミヤ</t>
    </rPh>
    <phoneticPr fontId="14"/>
  </si>
  <si>
    <t>(C)(BP3)</t>
  </si>
  <si>
    <t>Cord</t>
    <phoneticPr fontId="14"/>
  </si>
  <si>
    <r>
      <rPr>
        <b/>
        <sz val="11"/>
        <color indexed="9"/>
        <rFont val="ＭＳ Ｐゴシック"/>
        <family val="3"/>
        <charset val="128"/>
      </rPr>
      <t>記号</t>
    </r>
    <rPh sb="0" eb="2">
      <t>キゴウ</t>
    </rPh>
    <phoneticPr fontId="14"/>
  </si>
  <si>
    <r>
      <rPr>
        <sz val="11"/>
        <rFont val="ＭＳ Ｐゴシック"/>
        <family val="3"/>
        <charset val="128"/>
      </rPr>
      <t>　　　　</t>
    </r>
    <r>
      <rPr>
        <sz val="11"/>
        <rFont val="Times New Roman"/>
        <family val="1"/>
      </rPr>
      <t>-</t>
    </r>
    <phoneticPr fontId="14"/>
  </si>
  <si>
    <t>大阪府</t>
    <rPh sb="0" eb="3">
      <t>オオサカフ</t>
    </rPh>
    <phoneticPr fontId="14"/>
  </si>
  <si>
    <t>55</t>
    <phoneticPr fontId="14"/>
  </si>
  <si>
    <t>大阪 一郎</t>
    <rPh sb="0" eb="2">
      <t>オオサカ</t>
    </rPh>
    <rPh sb="3" eb="5">
      <t>イチロウ</t>
    </rPh>
    <phoneticPr fontId="5" alignment="center"/>
  </si>
  <si>
    <t>15</t>
    <phoneticPr fontId="14"/>
  </si>
  <si>
    <t>大阪 二郎</t>
    <rPh sb="0" eb="2">
      <t>オオサカ</t>
    </rPh>
    <rPh sb="3" eb="5">
      <t>ジロウ</t>
    </rPh>
    <phoneticPr fontId="5" alignment="distributed"/>
  </si>
  <si>
    <t>39</t>
    <phoneticPr fontId="14"/>
  </si>
  <si>
    <t>大阪 三郎</t>
    <rPh sb="0" eb="2">
      <t>オオサカ</t>
    </rPh>
    <rPh sb="3" eb="5">
      <t>サブロウ</t>
    </rPh>
    <phoneticPr fontId="14"/>
  </si>
  <si>
    <t>37</t>
    <phoneticPr fontId="14"/>
  </si>
  <si>
    <t>大阪 四郎</t>
    <rPh sb="0" eb="2">
      <t>オオサカ</t>
    </rPh>
    <rPh sb="3" eb="5">
      <t>シロウ</t>
    </rPh>
    <phoneticPr fontId="5" alignment="center"/>
  </si>
  <si>
    <t>大阪 五郎</t>
    <rPh sb="0" eb="2">
      <t>オオサカ</t>
    </rPh>
    <rPh sb="3" eb="5">
      <t>ゴロウ</t>
    </rPh>
    <phoneticPr fontId="5" alignment="center"/>
  </si>
  <si>
    <t>大阪 六郎</t>
    <rPh sb="0" eb="2">
      <t>オオサカ</t>
    </rPh>
    <rPh sb="3" eb="4">
      <t>ロク</t>
    </rPh>
    <phoneticPr fontId="5" alignment="center"/>
  </si>
  <si>
    <t>大阪 七郎</t>
    <rPh sb="0" eb="2">
      <t>オオサカ</t>
    </rPh>
    <rPh sb="3" eb="4">
      <t>ナナ</t>
    </rPh>
    <phoneticPr fontId="5" alignment="center"/>
  </si>
  <si>
    <t>大阪 八郎</t>
    <rPh sb="0" eb="2">
      <t>オオサカ</t>
    </rPh>
    <rPh sb="3" eb="4">
      <t>ハチ</t>
    </rPh>
    <phoneticPr fontId="5" alignment="center"/>
  </si>
  <si>
    <t>大阪 九郎</t>
    <rPh sb="0" eb="2">
      <t>オオサカ</t>
    </rPh>
    <rPh sb="3" eb="4">
      <t>ク</t>
    </rPh>
    <phoneticPr fontId="5" alignment="center"/>
  </si>
  <si>
    <t>大阪 十郎</t>
    <rPh sb="0" eb="2">
      <t>オオサカ</t>
    </rPh>
    <rPh sb="3" eb="4">
      <t>ジュウ</t>
    </rPh>
    <phoneticPr fontId="5" alignment="center"/>
  </si>
  <si>
    <t>浪花 一郎</t>
    <rPh sb="0" eb="2">
      <t>ナニワ</t>
    </rPh>
    <rPh sb="3" eb="5">
      <t>イチロウ</t>
    </rPh>
    <phoneticPr fontId="5" alignment="center"/>
  </si>
  <si>
    <t>浪花 二郎</t>
    <rPh sb="0" eb="2">
      <t>ナニワ</t>
    </rPh>
    <rPh sb="3" eb="5">
      <t>ジロウ</t>
    </rPh>
    <phoneticPr fontId="5" alignment="center"/>
  </si>
  <si>
    <t>浪花 三郎</t>
    <rPh sb="0" eb="2">
      <t>ナニワ</t>
    </rPh>
    <rPh sb="3" eb="5">
      <t>サブロウ</t>
    </rPh>
    <phoneticPr fontId="5" alignment="center"/>
  </si>
  <si>
    <t>浪花 四郎</t>
    <rPh sb="0" eb="2">
      <t>ナニワ</t>
    </rPh>
    <rPh sb="3" eb="5">
      <t>シロウ</t>
    </rPh>
    <phoneticPr fontId="5" alignment="center"/>
  </si>
  <si>
    <t>浪花 五郎</t>
    <rPh sb="0" eb="2">
      <t>ナニワ</t>
    </rPh>
    <rPh sb="3" eb="4">
      <t>ゴ</t>
    </rPh>
    <phoneticPr fontId="5" alignment="center"/>
  </si>
  <si>
    <t>浪花 六郎</t>
    <rPh sb="0" eb="2">
      <t>ナニワ</t>
    </rPh>
    <rPh sb="3" eb="4">
      <t>ロク</t>
    </rPh>
    <phoneticPr fontId="5" alignment="center"/>
  </si>
  <si>
    <t>浪花 七郎</t>
    <rPh sb="0" eb="2">
      <t>ナニワ</t>
    </rPh>
    <rPh sb="3" eb="4">
      <t>ナナ</t>
    </rPh>
    <phoneticPr fontId="5" alignment="center"/>
  </si>
  <si>
    <t>浪花 八郎</t>
    <rPh sb="0" eb="2">
      <t>ナニワ</t>
    </rPh>
    <rPh sb="3" eb="4">
      <t>ハチ</t>
    </rPh>
    <phoneticPr fontId="5" alignment="center"/>
  </si>
  <si>
    <t>浪花 九郎</t>
    <rPh sb="0" eb="2">
      <t>ナニワ</t>
    </rPh>
    <rPh sb="3" eb="4">
      <t>ク</t>
    </rPh>
    <phoneticPr fontId="5" alignment="center"/>
  </si>
  <si>
    <t>浪花 十郎</t>
    <rPh sb="0" eb="2">
      <t>ナニワ</t>
    </rPh>
    <rPh sb="3" eb="4">
      <t>ジュウ</t>
    </rPh>
    <phoneticPr fontId="5" alignment="center"/>
  </si>
  <si>
    <t>全大阪幼稚園選抜</t>
    <rPh sb="0" eb="1">
      <t>ゼン</t>
    </rPh>
    <rPh sb="1" eb="3">
      <t>オオサカ</t>
    </rPh>
    <rPh sb="3" eb="6">
      <t>ヨウチエン</t>
    </rPh>
    <rPh sb="6" eb="8">
      <t>センバツ</t>
    </rPh>
    <phoneticPr fontId="14"/>
  </si>
  <si>
    <t>大阪 園児01</t>
    <rPh sb="0" eb="2">
      <t>オオサカ</t>
    </rPh>
    <rPh sb="3" eb="5">
      <t>エンジ</t>
    </rPh>
    <phoneticPr fontId="5" alignment="distributed"/>
  </si>
  <si>
    <t>大阪 園児02</t>
    <rPh sb="0" eb="2">
      <t>オオサカ</t>
    </rPh>
    <rPh sb="3" eb="5">
      <t>エンジ</t>
    </rPh>
    <phoneticPr fontId="5" alignment="distributed"/>
  </si>
  <si>
    <t>大阪 園児03</t>
    <rPh sb="0" eb="2">
      <t>オオサカ</t>
    </rPh>
    <rPh sb="3" eb="5">
      <t>エンジ</t>
    </rPh>
    <phoneticPr fontId="5" alignment="distributed"/>
  </si>
  <si>
    <t>大阪 園児04</t>
    <rPh sb="0" eb="2">
      <t>オオサカ</t>
    </rPh>
    <rPh sb="3" eb="5">
      <t>エンジ</t>
    </rPh>
    <phoneticPr fontId="5" alignment="distributed"/>
  </si>
  <si>
    <t>大阪 園児05</t>
    <rPh sb="0" eb="2">
      <t>オオサカ</t>
    </rPh>
    <rPh sb="3" eb="5">
      <t>エンジ</t>
    </rPh>
    <phoneticPr fontId="5" alignment="distributed"/>
  </si>
  <si>
    <t>大阪 園児06</t>
    <rPh sb="0" eb="2">
      <t>オオサカ</t>
    </rPh>
    <rPh sb="3" eb="5">
      <t>エンジ</t>
    </rPh>
    <phoneticPr fontId="5" alignment="distributed"/>
  </si>
  <si>
    <t>大阪 園児07</t>
    <rPh sb="0" eb="2">
      <t>オオサカ</t>
    </rPh>
    <rPh sb="3" eb="5">
      <t>エンジ</t>
    </rPh>
    <phoneticPr fontId="5" alignment="distributed"/>
  </si>
  <si>
    <t>大阪 園児08</t>
    <rPh sb="0" eb="2">
      <t>オオサカ</t>
    </rPh>
    <rPh sb="3" eb="5">
      <t>エンジ</t>
    </rPh>
    <phoneticPr fontId="5" alignment="distributed"/>
  </si>
  <si>
    <t>大阪 園児09</t>
    <rPh sb="0" eb="2">
      <t>オオサカ</t>
    </rPh>
    <rPh sb="3" eb="5">
      <t>エンジ</t>
    </rPh>
    <phoneticPr fontId="5" alignment="distributed"/>
  </si>
  <si>
    <t>大阪 園児10</t>
    <rPh sb="0" eb="2">
      <t>オオサカ</t>
    </rPh>
    <rPh sb="3" eb="5">
      <t>エンジ</t>
    </rPh>
    <phoneticPr fontId="5" alignment="distributed"/>
  </si>
  <si>
    <t>大阪 園児11</t>
    <rPh sb="0" eb="2">
      <t>オオサカ</t>
    </rPh>
    <rPh sb="3" eb="5">
      <t>エンジ</t>
    </rPh>
    <phoneticPr fontId="5" alignment="distributed"/>
  </si>
  <si>
    <t>大阪 園児12</t>
    <rPh sb="0" eb="2">
      <t>オオサカ</t>
    </rPh>
    <rPh sb="3" eb="5">
      <t>エンジ</t>
    </rPh>
    <phoneticPr fontId="5" alignment="distributed"/>
  </si>
  <si>
    <t>大阪 園児13</t>
    <rPh sb="0" eb="2">
      <t>オオサカ</t>
    </rPh>
    <rPh sb="3" eb="5">
      <t>エンジ</t>
    </rPh>
    <phoneticPr fontId="5" alignment="distributed"/>
  </si>
  <si>
    <t>大阪 園児14</t>
    <rPh sb="0" eb="2">
      <t>オオサカ</t>
    </rPh>
    <rPh sb="3" eb="5">
      <t>エンジ</t>
    </rPh>
    <phoneticPr fontId="5" alignment="distributed"/>
  </si>
  <si>
    <t>大阪 園児15</t>
    <rPh sb="0" eb="2">
      <t>オオサカ</t>
    </rPh>
    <rPh sb="3" eb="5">
      <t>エンジ</t>
    </rPh>
    <phoneticPr fontId="5" alignment="distributed"/>
  </si>
  <si>
    <t>大阪 園児16</t>
    <rPh sb="0" eb="2">
      <t>オオサカ</t>
    </rPh>
    <rPh sb="3" eb="5">
      <t>エンジ</t>
    </rPh>
    <phoneticPr fontId="5" alignment="distributed"/>
  </si>
  <si>
    <t>大阪 園児17</t>
    <rPh sb="0" eb="2">
      <t>オオサカ</t>
    </rPh>
    <rPh sb="3" eb="5">
      <t>エンジ</t>
    </rPh>
    <phoneticPr fontId="5" alignment="distributed"/>
  </si>
  <si>
    <t>大阪 園児18</t>
    <rPh sb="0" eb="2">
      <t>オオサカ</t>
    </rPh>
    <rPh sb="3" eb="5">
      <t>エンジ</t>
    </rPh>
    <phoneticPr fontId="5" alignment="distributed"/>
  </si>
  <si>
    <t>大阪 園児19</t>
    <rPh sb="0" eb="2">
      <t>オオサカ</t>
    </rPh>
    <rPh sb="3" eb="5">
      <t>エンジ</t>
    </rPh>
    <phoneticPr fontId="5" alignment="distributed"/>
  </si>
  <si>
    <t>大阪 園児20</t>
    <rPh sb="0" eb="2">
      <t>オオサカ</t>
    </rPh>
    <rPh sb="3" eb="5">
      <t>エンジ</t>
    </rPh>
    <phoneticPr fontId="5" alignment="distributed"/>
  </si>
  <si>
    <t>大阪 園児21</t>
    <rPh sb="0" eb="2">
      <t>オオサカ</t>
    </rPh>
    <rPh sb="3" eb="5">
      <t>エンジ</t>
    </rPh>
    <phoneticPr fontId="5" alignment="distributed"/>
  </si>
  <si>
    <t>大阪 園児22</t>
    <rPh sb="0" eb="2">
      <t>オオサカ</t>
    </rPh>
    <rPh sb="3" eb="5">
      <t>エンジ</t>
    </rPh>
    <phoneticPr fontId="5" alignment="distributed"/>
  </si>
  <si>
    <t>10</t>
    <phoneticPr fontId="14"/>
  </si>
  <si>
    <t>a</t>
    <phoneticPr fontId="14"/>
  </si>
  <si>
    <t>64</t>
    <phoneticPr fontId="14"/>
  </si>
  <si>
    <t>62</t>
    <phoneticPr fontId="14"/>
  </si>
  <si>
    <t>61</t>
    <phoneticPr fontId="14"/>
  </si>
  <si>
    <t>70</t>
    <phoneticPr fontId="14"/>
  </si>
  <si>
    <t>9</t>
    <phoneticPr fontId="14"/>
  </si>
  <si>
    <t>8</t>
    <phoneticPr fontId="14"/>
  </si>
  <si>
    <t>7</t>
    <phoneticPr fontId="14"/>
  </si>
  <si>
    <t>6</t>
    <phoneticPr fontId="14"/>
  </si>
  <si>
    <t>20</t>
    <phoneticPr fontId="14"/>
  </si>
  <si>
    <t>4</t>
    <phoneticPr fontId="14"/>
  </si>
  <si>
    <t>13</t>
    <phoneticPr fontId="14"/>
  </si>
  <si>
    <t>2</t>
    <phoneticPr fontId="14"/>
  </si>
  <si>
    <t>b</t>
    <phoneticPr fontId="14"/>
  </si>
  <si>
    <t>1</t>
    <phoneticPr fontId="14"/>
  </si>
  <si>
    <t>b</t>
    <phoneticPr fontId="14"/>
  </si>
  <si>
    <t>33</t>
    <phoneticPr fontId="14"/>
  </si>
  <si>
    <t>16</t>
    <phoneticPr fontId="14"/>
  </si>
  <si>
    <t>27</t>
    <phoneticPr fontId="14"/>
  </si>
  <si>
    <t>5</t>
    <phoneticPr fontId="14"/>
  </si>
  <si>
    <t>90</t>
    <phoneticPr fontId="14"/>
  </si>
  <si>
    <t>32</t>
    <phoneticPr fontId="14"/>
  </si>
  <si>
    <t>47</t>
    <phoneticPr fontId="14"/>
  </si>
  <si>
    <t>29</t>
    <phoneticPr fontId="14"/>
  </si>
  <si>
    <t>11</t>
    <phoneticPr fontId="14"/>
  </si>
  <si>
    <t>87</t>
    <phoneticPr fontId="14"/>
  </si>
  <si>
    <t>85</t>
    <phoneticPr fontId="14"/>
  </si>
  <si>
    <t>42</t>
    <phoneticPr fontId="14"/>
  </si>
  <si>
    <t>28</t>
    <phoneticPr fontId="14"/>
  </si>
  <si>
    <t>49</t>
    <phoneticPr fontId="14"/>
  </si>
  <si>
    <t>c</t>
    <phoneticPr fontId="14"/>
  </si>
  <si>
    <t>d</t>
    <phoneticPr fontId="14"/>
  </si>
  <si>
    <t>e</t>
    <phoneticPr fontId="14"/>
  </si>
  <si>
    <t>f</t>
    <phoneticPr fontId="14"/>
  </si>
  <si>
    <t>g</t>
    <phoneticPr fontId="14"/>
  </si>
  <si>
    <t>h</t>
    <phoneticPr fontId="14"/>
  </si>
  <si>
    <t>i</t>
    <phoneticPr fontId="14"/>
  </si>
  <si>
    <t>j</t>
    <phoneticPr fontId="14"/>
  </si>
  <si>
    <t>k</t>
    <phoneticPr fontId="14"/>
  </si>
  <si>
    <t>l</t>
    <phoneticPr fontId="14"/>
  </si>
  <si>
    <t>m</t>
    <phoneticPr fontId="14"/>
  </si>
  <si>
    <t>n</t>
    <phoneticPr fontId="14"/>
  </si>
  <si>
    <t>o</t>
    <phoneticPr fontId="14"/>
  </si>
  <si>
    <t>p</t>
    <phoneticPr fontId="14"/>
  </si>
  <si>
    <t>q</t>
    <phoneticPr fontId="14"/>
  </si>
  <si>
    <t>r</t>
    <phoneticPr fontId="14"/>
  </si>
  <si>
    <t>s</t>
    <phoneticPr fontId="14"/>
  </si>
  <si>
    <t>t</t>
    <phoneticPr fontId="14"/>
  </si>
  <si>
    <t>u</t>
    <phoneticPr fontId="14"/>
  </si>
  <si>
    <t>v</t>
    <phoneticPr fontId="14"/>
  </si>
  <si>
    <t>w</t>
    <phoneticPr fontId="14"/>
  </si>
  <si>
    <t>x</t>
    <phoneticPr fontId="14"/>
  </si>
  <si>
    <t>y</t>
    <phoneticPr fontId="14"/>
  </si>
  <si>
    <t>z</t>
    <phoneticPr fontId="14"/>
  </si>
  <si>
    <t>za</t>
    <phoneticPr fontId="14"/>
  </si>
  <si>
    <t>zb</t>
    <phoneticPr fontId="14"/>
  </si>
  <si>
    <t>zc</t>
    <phoneticPr fontId="14"/>
  </si>
  <si>
    <t>zd</t>
    <phoneticPr fontId="14"/>
  </si>
  <si>
    <t>ze</t>
    <phoneticPr fontId="14"/>
  </si>
  <si>
    <t>寝屋川 太郎</t>
    <rPh sb="0" eb="3">
      <t>ネヤガワ</t>
    </rPh>
    <rPh sb="4" eb="6">
      <t>タロウ</t>
    </rPh>
    <phoneticPr fontId="14"/>
  </si>
  <si>
    <t>寝屋川 次郎</t>
    <rPh sb="0" eb="3">
      <t>ネヤガワ</t>
    </rPh>
    <rPh sb="4" eb="6">
      <t>ジロウ</t>
    </rPh>
    <phoneticPr fontId="14"/>
  </si>
  <si>
    <t>12</t>
    <phoneticPr fontId="14"/>
  </si>
  <si>
    <t>74</t>
    <phoneticPr fontId="14"/>
  </si>
  <si>
    <t>29</t>
    <phoneticPr fontId="14"/>
  </si>
  <si>
    <r>
      <t xml:space="preserve">OIHF </t>
    </r>
    <r>
      <rPr>
        <sz val="9"/>
        <color indexed="8"/>
        <rFont val="ＭＳ Ｐ明朝"/>
        <family val="1"/>
        <charset val="128"/>
      </rPr>
      <t>八田</t>
    </r>
    <r>
      <rPr>
        <sz val="9"/>
        <color indexed="8"/>
        <rFont val="Times New Roman"/>
        <family val="1"/>
      </rPr>
      <t xml:space="preserve"> </t>
    </r>
    <r>
      <rPr>
        <sz val="9"/>
        <color indexed="8"/>
        <rFont val="ＭＳ Ｐ明朝"/>
        <family val="1"/>
        <charset val="128"/>
      </rPr>
      <t>敏昭</t>
    </r>
    <rPh sb="5" eb="10">
      <t>ハッタ</t>
    </rPh>
    <phoneticPr fontId="14"/>
  </si>
  <si>
    <r>
      <rPr>
        <sz val="9"/>
        <color indexed="8"/>
        <rFont val="ＭＳ Ｐゴシック"/>
        <family val="3"/>
        <charset val="128"/>
      </rPr>
      <t>➣　裏面</t>
    </r>
    <r>
      <rPr>
        <sz val="9"/>
        <color indexed="8"/>
        <rFont val="Times New Roman"/>
        <family val="1"/>
      </rPr>
      <t>"Notes:"</t>
    </r>
    <r>
      <rPr>
        <sz val="9"/>
        <color indexed="8"/>
        <rFont val="ＭＳ Ｐゴシック"/>
        <family val="3"/>
        <charset val="128"/>
      </rPr>
      <t>の記入例を追加</t>
    </r>
    <rPh sb="2" eb="4">
      <t>ウラメン</t>
    </rPh>
    <rPh sb="13" eb="15">
      <t>キニュウ</t>
    </rPh>
    <rPh sb="15" eb="16">
      <t>レイ</t>
    </rPh>
    <rPh sb="17" eb="19">
      <t>ツイカ</t>
    </rPh>
    <phoneticPr fontId="14"/>
  </si>
  <si>
    <t>計算式に使っていますので絶対に削除しないでください。</t>
    <rPh sb="0" eb="2">
      <t>ケイサン</t>
    </rPh>
    <rPh sb="2" eb="3">
      <t>シキ</t>
    </rPh>
    <rPh sb="4" eb="5">
      <t>ツカ</t>
    </rPh>
    <rPh sb="12" eb="14">
      <t>ゼッタイ</t>
    </rPh>
    <rPh sb="15" eb="17">
      <t>サクジョ</t>
    </rPh>
    <phoneticPr fontId="14"/>
  </si>
  <si>
    <r>
      <t>ν</t>
    </r>
    <r>
      <rPr>
        <sz val="10"/>
        <rFont val="Times New Roman"/>
        <family val="1"/>
      </rPr>
      <t xml:space="preserve"> No</t>
    </r>
    <phoneticPr fontId="14"/>
  </si>
  <si>
    <r>
      <rPr>
        <sz val="10"/>
        <rFont val="ＭＳ Ｐ明朝"/>
        <family val="1"/>
        <charset val="128"/>
      </rPr>
      <t>空白行の圧縮</t>
    </r>
    <r>
      <rPr>
        <sz val="10"/>
        <rFont val="Times New Roman"/>
        <family val="1"/>
      </rPr>
      <t>(1)</t>
    </r>
    <rPh sb="0" eb="2">
      <t>クウハク</t>
    </rPh>
    <rPh sb="2" eb="3">
      <t>ギョウ</t>
    </rPh>
    <rPh sb="4" eb="6">
      <t>アッシュク</t>
    </rPh>
    <phoneticPr fontId="14"/>
  </si>
  <si>
    <r>
      <rPr>
        <sz val="10"/>
        <rFont val="ＭＳ Ｐ明朝"/>
        <family val="1"/>
        <charset val="128"/>
      </rPr>
      <t>空白行の圧縮</t>
    </r>
    <r>
      <rPr>
        <sz val="10"/>
        <rFont val="Times New Roman"/>
        <family val="1"/>
      </rPr>
      <t>(2)</t>
    </r>
    <r>
      <rPr>
        <sz val="11"/>
        <color indexed="8"/>
        <rFont val="ＭＳ Ｐゴシック"/>
        <family val="3"/>
        <charset val="128"/>
      </rPr>
      <t/>
    </r>
    <rPh sb="0" eb="2">
      <t>クウハク</t>
    </rPh>
    <rPh sb="2" eb="3">
      <t>ギョウ</t>
    </rPh>
    <rPh sb="4" eb="6">
      <t>アッシュク</t>
    </rPh>
    <phoneticPr fontId="14"/>
  </si>
  <si>
    <t>-1</t>
    <phoneticPr fontId="14"/>
  </si>
  <si>
    <t>②</t>
    <phoneticPr fontId="14"/>
  </si>
  <si>
    <t>:</t>
    <phoneticPr fontId="14"/>
  </si>
  <si>
    <t>(BP)</t>
    <phoneticPr fontId="14"/>
  </si>
  <si>
    <t>-2</t>
    <phoneticPr fontId="14"/>
  </si>
  <si>
    <t>③</t>
    <phoneticPr fontId="14"/>
  </si>
  <si>
    <t>(BP1)</t>
    <phoneticPr fontId="14"/>
  </si>
  <si>
    <t>PS</t>
    <phoneticPr fontId="14"/>
  </si>
  <si>
    <t>④</t>
    <phoneticPr fontId="14"/>
  </si>
  <si>
    <t>(BP2)</t>
    <phoneticPr fontId="14"/>
  </si>
  <si>
    <t>EN</t>
    <phoneticPr fontId="14"/>
  </si>
  <si>
    <t>PS</t>
    <phoneticPr fontId="14"/>
  </si>
  <si>
    <t>⑤</t>
    <phoneticPr fontId="14"/>
  </si>
  <si>
    <t>(BP3)</t>
    <phoneticPr fontId="14"/>
  </si>
  <si>
    <t>-</t>
    <phoneticPr fontId="14"/>
  </si>
  <si>
    <t>⑥</t>
    <phoneticPr fontId="14"/>
  </si>
  <si>
    <t>⑦</t>
    <phoneticPr fontId="14"/>
  </si>
  <si>
    <t>(C)(BP)</t>
    <phoneticPr fontId="14"/>
  </si>
  <si>
    <t>⑧</t>
    <phoneticPr fontId="14"/>
  </si>
  <si>
    <t>(C)(BP1)</t>
    <phoneticPr fontId="14"/>
  </si>
  <si>
    <t>⑨</t>
    <phoneticPr fontId="14"/>
  </si>
  <si>
    <t>(C)(BP2)</t>
    <phoneticPr fontId="14"/>
  </si>
  <si>
    <t>⑩</t>
    <phoneticPr fontId="14"/>
  </si>
  <si>
    <t>⑪</t>
    <phoneticPr fontId="14"/>
  </si>
  <si>
    <t>⑫</t>
    <phoneticPr fontId="14"/>
  </si>
  <si>
    <t>(A)(BP)</t>
    <phoneticPr fontId="14"/>
  </si>
  <si>
    <t>⑬</t>
    <phoneticPr fontId="14"/>
  </si>
  <si>
    <t>(A)(BP1)</t>
    <phoneticPr fontId="14"/>
  </si>
  <si>
    <t>⑭</t>
    <phoneticPr fontId="14"/>
  </si>
  <si>
    <t>(A)(BP2)</t>
    <phoneticPr fontId="14"/>
  </si>
  <si>
    <t>⑮</t>
    <phoneticPr fontId="14"/>
  </si>
  <si>
    <t>(A)(BP3)</t>
    <phoneticPr fontId="14"/>
  </si>
  <si>
    <t>⑯</t>
    <phoneticPr fontId="14"/>
  </si>
  <si>
    <t>⑰</t>
    <phoneticPr fontId="14"/>
  </si>
  <si>
    <t>⑱</t>
    <phoneticPr fontId="14"/>
  </si>
  <si>
    <t>⑲</t>
    <phoneticPr fontId="14"/>
  </si>
  <si>
    <t>⑳</t>
    <phoneticPr fontId="14"/>
  </si>
  <si>
    <t>㉑</t>
    <phoneticPr fontId="14"/>
  </si>
  <si>
    <t>㉒</t>
    <phoneticPr fontId="14"/>
  </si>
  <si>
    <t>㉓</t>
    <phoneticPr fontId="14"/>
  </si>
  <si>
    <t>㉔</t>
    <phoneticPr fontId="14"/>
  </si>
  <si>
    <t>㉕</t>
    <phoneticPr fontId="14"/>
  </si>
  <si>
    <t>㉖</t>
    <phoneticPr fontId="14"/>
  </si>
  <si>
    <t>㉗</t>
    <phoneticPr fontId="14"/>
  </si>
  <si>
    <t>㉘</t>
    <phoneticPr fontId="14"/>
  </si>
  <si>
    <t>㉙</t>
    <phoneticPr fontId="14"/>
  </si>
  <si>
    <t>㉚</t>
    <phoneticPr fontId="14"/>
  </si>
  <si>
    <t>㉛</t>
    <phoneticPr fontId="14"/>
  </si>
  <si>
    <t>㉜</t>
    <phoneticPr fontId="14"/>
  </si>
  <si>
    <t>㉝</t>
    <phoneticPr fontId="14"/>
  </si>
  <si>
    <t>㉞</t>
    <phoneticPr fontId="14"/>
  </si>
  <si>
    <t>㉟</t>
    <phoneticPr fontId="14"/>
  </si>
  <si>
    <t>㊱</t>
    <phoneticPr fontId="14"/>
  </si>
  <si>
    <t>㊲</t>
    <phoneticPr fontId="14"/>
  </si>
  <si>
    <t>㊳</t>
    <phoneticPr fontId="14"/>
  </si>
  <si>
    <t>㊴</t>
    <phoneticPr fontId="14"/>
  </si>
  <si>
    <t>㊵</t>
    <phoneticPr fontId="14"/>
  </si>
  <si>
    <t>㊶</t>
    <phoneticPr fontId="14"/>
  </si>
  <si>
    <t>㊷</t>
    <phoneticPr fontId="14"/>
  </si>
  <si>
    <t>㊸</t>
    <phoneticPr fontId="14"/>
  </si>
  <si>
    <t>㊹</t>
    <phoneticPr fontId="14"/>
  </si>
  <si>
    <t>㊺</t>
    <phoneticPr fontId="14"/>
  </si>
  <si>
    <t>㊻</t>
    <phoneticPr fontId="14"/>
  </si>
  <si>
    <t>㊼</t>
    <phoneticPr fontId="14"/>
  </si>
  <si>
    <t>㊽</t>
    <phoneticPr fontId="14"/>
  </si>
  <si>
    <t>㊾</t>
    <phoneticPr fontId="14"/>
  </si>
  <si>
    <t>㊿</t>
    <phoneticPr fontId="14"/>
  </si>
  <si>
    <t>(1)</t>
    <phoneticPr fontId="14"/>
  </si>
  <si>
    <t>(2)</t>
    <phoneticPr fontId="14"/>
  </si>
  <si>
    <t>-</t>
    <phoneticPr fontId="14"/>
  </si>
  <si>
    <r>
      <rPr>
        <sz val="10"/>
        <rFont val="ＭＳ Ｐ明朝"/>
        <family val="1"/>
        <charset val="128"/>
      </rPr>
      <t>役員</t>
    </r>
    <r>
      <rPr>
        <sz val="10"/>
        <rFont val="Times New Roman"/>
        <family val="1"/>
      </rPr>
      <t>66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</si>
  <si>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</si>
  <si>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</si>
  <si>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</si>
  <si>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70</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</si>
  <si>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</si>
  <si>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72</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</si>
  <si>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73</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</si>
  <si>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74</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</si>
  <si>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</si>
  <si>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</si>
  <si>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</si>
  <si>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</si>
  <si>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79</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</si>
  <si>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80</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</si>
  <si>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80</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</si>
  <si>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81</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</si>
  <si>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81</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</si>
  <si>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82</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</si>
  <si>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82</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</si>
  <si>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83</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</si>
  <si>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83</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</si>
  <si>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84</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</si>
  <si>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84</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</si>
  <si>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85</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</si>
  <si>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85</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</si>
  <si>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86</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</si>
  <si>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86</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</si>
  <si>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87</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</si>
  <si>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87</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</si>
  <si>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88</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</si>
  <si>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88</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</si>
  <si>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89</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</si>
  <si>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89</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</si>
  <si>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90</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</si>
  <si>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90</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</si>
  <si>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91</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</si>
  <si>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91</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</si>
  <si>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92</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</si>
  <si>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92</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</si>
  <si>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93</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</si>
  <si>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93</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</si>
  <si>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94</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</si>
  <si>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94</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</si>
  <si>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95</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</si>
  <si>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95</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</si>
  <si>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96</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</si>
  <si>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96</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</si>
  <si>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97</t>
    </r>
    <rPh sb="0" eb="2">
      <t>シンパン</t>
    </rPh>
    <phoneticPr fontId="14"/>
  </si>
  <si>
    <r>
      <rPr>
        <sz val="10"/>
        <rFont val="ＭＳ Ｐ明朝"/>
        <family val="1"/>
        <charset val="128"/>
      </rPr>
      <t>役員</t>
    </r>
    <r>
      <rPr>
        <sz val="10"/>
        <rFont val="Times New Roman"/>
        <family val="1"/>
      </rPr>
      <t>97</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</si>
  <si>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98</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</si>
  <si>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98</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</si>
  <si>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99</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</si>
  <si>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99</t>
    </r>
    <r>
      <rPr>
        <sz val="11"/>
        <color indexed="8"/>
        <rFont val="ＭＳ Ｐゴシック"/>
        <family val="3"/>
        <charset val="128"/>
      </rPr>
      <t/>
    </r>
    <rPh sb="0" eb="2">
      <t>ヤクイン</t>
    </rPh>
    <phoneticPr fontId="14"/>
  </si>
  <si>
    <r>
      <rPr>
        <sz val="10"/>
        <rFont val="ＭＳ Ｐ明朝"/>
        <family val="1"/>
        <charset val="128"/>
      </rPr>
      <t>審判</t>
    </r>
    <r>
      <rPr>
        <sz val="10"/>
        <rFont val="Times New Roman"/>
        <family val="1"/>
      </rPr>
      <t>100</t>
    </r>
    <r>
      <rPr>
        <sz val="11"/>
        <color indexed="8"/>
        <rFont val="ＭＳ Ｐゴシック"/>
        <family val="3"/>
        <charset val="128"/>
      </rPr>
      <t/>
    </r>
    <rPh sb="0" eb="2">
      <t>シンパン</t>
    </rPh>
    <phoneticPr fontId="14"/>
  </si>
  <si>
    <r>
      <rPr>
        <sz val="10"/>
        <rFont val="ＭＳ Ｐ明朝"/>
        <family val="1"/>
        <charset val="128"/>
      </rPr>
      <t>役員</t>
    </r>
    <r>
      <rPr>
        <sz val="10"/>
        <rFont val="Times New Roman"/>
        <family val="1"/>
      </rPr>
      <t>100</t>
    </r>
    <r>
      <rPr>
        <sz val="11"/>
        <color indexed="8"/>
        <rFont val="ＭＳ Ｐゴシック"/>
        <family val="3"/>
        <charset val="128"/>
      </rPr>
      <t/>
    </r>
    <rPh sb="0" eb="2">
      <t>ヤクイン</t>
    </rPh>
    <phoneticPr fontId="14"/>
  </si>
  <si>
    <r>
      <rPr>
        <sz val="10"/>
        <rFont val="ＭＳ Ｐ明朝"/>
        <family val="1"/>
        <charset val="128"/>
      </rPr>
      <t>西暦</t>
    </r>
    <r>
      <rPr>
        <sz val="10"/>
        <rFont val="Times New Roman"/>
        <family val="1"/>
      </rPr>
      <t xml:space="preserve"> (2) </t>
    </r>
    <r>
      <rPr>
        <sz val="10"/>
        <rFont val="ＭＳ Ｐ明朝"/>
        <family val="1"/>
        <charset val="128"/>
      </rPr>
      <t>⇒</t>
    </r>
    <r>
      <rPr>
        <sz val="10"/>
        <rFont val="Times New Roman"/>
        <family val="1"/>
      </rPr>
      <t xml:space="preserve"> </t>
    </r>
    <rPh sb="0" eb="2">
      <t>セイレキ</t>
    </rPh>
    <phoneticPr fontId="14"/>
  </si>
  <si>
    <r>
      <rPr>
        <sz val="10"/>
        <rFont val="ＭＳ Ｐ明朝"/>
        <family val="1"/>
        <charset val="128"/>
      </rPr>
      <t>西暦</t>
    </r>
    <r>
      <rPr>
        <sz val="10"/>
        <rFont val="Times New Roman"/>
        <family val="1"/>
      </rPr>
      <t xml:space="preserve"> (3) ⇒</t>
    </r>
    <rPh sb="0" eb="2">
      <t>セイレキ</t>
    </rPh>
    <phoneticPr fontId="14"/>
  </si>
  <si>
    <r>
      <rPr>
        <sz val="10"/>
        <rFont val="ＭＳ Ｐ明朝"/>
        <family val="1"/>
        <charset val="128"/>
      </rPr>
      <t>西暦</t>
    </r>
    <r>
      <rPr>
        <sz val="10"/>
        <rFont val="Times New Roman"/>
        <family val="1"/>
      </rPr>
      <t xml:space="preserve"> (4) ⇒</t>
    </r>
    <rPh sb="0" eb="2">
      <t>セイレキ</t>
    </rPh>
    <phoneticPr fontId="14"/>
  </si>
  <si>
    <r>
      <rPr>
        <sz val="10"/>
        <rFont val="ＭＳ Ｐ明朝"/>
        <family val="1"/>
        <charset val="128"/>
      </rPr>
      <t>西暦</t>
    </r>
    <r>
      <rPr>
        <sz val="10"/>
        <rFont val="Times New Roman"/>
        <family val="1"/>
      </rPr>
      <t xml:space="preserve"> (5) ⇒</t>
    </r>
    <rPh sb="0" eb="2">
      <t>セイレキ</t>
    </rPh>
    <phoneticPr fontId="14"/>
  </si>
  <si>
    <r>
      <rPr>
        <sz val="10"/>
        <rFont val="ＭＳ Ｐ明朝"/>
        <family val="1"/>
        <charset val="128"/>
      </rPr>
      <t>西暦</t>
    </r>
    <r>
      <rPr>
        <sz val="10"/>
        <rFont val="Times New Roman"/>
        <family val="1"/>
      </rPr>
      <t xml:space="preserve"> (6) ⇒</t>
    </r>
    <rPh sb="0" eb="2">
      <t>セイレキ</t>
    </rPh>
    <phoneticPr fontId="14"/>
  </si>
  <si>
    <r>
      <rPr>
        <sz val="10"/>
        <rFont val="ＭＳ Ｐ明朝"/>
        <family val="1"/>
        <charset val="128"/>
      </rPr>
      <t>西暦</t>
    </r>
    <r>
      <rPr>
        <sz val="10"/>
        <rFont val="Times New Roman"/>
        <family val="1"/>
      </rPr>
      <t xml:space="preserve"> (7)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</si>
  <si>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</si>
  <si>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</si>
  <si>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(10) ⇒</t>
    </r>
    <rPh sb="0" eb="2">
      <t>セイレキ</t>
    </rPh>
    <phoneticPr fontId="14"/>
  </si>
  <si>
    <r>
      <rPr>
        <sz val="10"/>
        <rFont val="ＭＳ Ｐ明朝"/>
        <family val="1"/>
        <charset val="128"/>
      </rPr>
      <t>西暦</t>
    </r>
    <r>
      <rPr>
        <sz val="10"/>
        <rFont val="Times New Roman"/>
        <family val="1"/>
      </rPr>
      <t xml:space="preserve"> (11)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</si>
  <si>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(12)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</si>
  <si>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</si>
  <si>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(14) ⇒</t>
    </r>
    <rPh sb="0" eb="2">
      <t>セイレキ</t>
    </rPh>
    <phoneticPr fontId="14"/>
  </si>
  <si>
    <r>
      <rPr>
        <sz val="10"/>
        <rFont val="ＭＳ Ｐ明朝"/>
        <family val="1"/>
        <charset val="128"/>
      </rPr>
      <t>西暦</t>
    </r>
    <r>
      <rPr>
        <sz val="10"/>
        <rFont val="Times New Roman"/>
        <family val="1"/>
      </rPr>
      <t xml:space="preserve"> (15)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</si>
  <si>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(16)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</si>
  <si>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</si>
  <si>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(18) ⇒</t>
    </r>
    <rPh sb="0" eb="2">
      <t>セイレキ</t>
    </rPh>
    <phoneticPr fontId="14"/>
  </si>
  <si>
    <r>
      <rPr>
        <sz val="10"/>
        <rFont val="ＭＳ Ｐ明朝"/>
        <family val="1"/>
        <charset val="128"/>
      </rPr>
      <t>西暦</t>
    </r>
    <r>
      <rPr>
        <sz val="10"/>
        <rFont val="Times New Roman"/>
        <family val="1"/>
      </rPr>
      <t xml:space="preserve"> (19)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</si>
  <si>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(20)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</si>
  <si>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</si>
  <si>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(22) ⇒</t>
    </r>
    <rPh sb="0" eb="2">
      <t>セイレキ</t>
    </rPh>
    <phoneticPr fontId="14"/>
  </si>
  <si>
    <r>
      <rPr>
        <sz val="10"/>
        <rFont val="ＭＳ Ｐ明朝"/>
        <family val="1"/>
        <charset val="128"/>
      </rPr>
      <t>西暦</t>
    </r>
    <r>
      <rPr>
        <sz val="10"/>
        <rFont val="Times New Roman"/>
        <family val="1"/>
      </rPr>
      <t xml:space="preserve"> (23)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</si>
  <si>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(24)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</si>
  <si>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</si>
  <si>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(26) ⇒</t>
    </r>
    <rPh sb="0" eb="2">
      <t>セイレキ</t>
    </rPh>
    <phoneticPr fontId="14"/>
  </si>
  <si>
    <r>
      <rPr>
        <sz val="10"/>
        <rFont val="ＭＳ Ｐ明朝"/>
        <family val="1"/>
        <charset val="128"/>
      </rPr>
      <t>西暦</t>
    </r>
    <r>
      <rPr>
        <sz val="10"/>
        <rFont val="Times New Roman"/>
        <family val="1"/>
      </rPr>
      <t xml:space="preserve"> (27)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</si>
  <si>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(28)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</si>
  <si>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(29)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</si>
  <si>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(30) ⇒</t>
    </r>
    <rPh sb="0" eb="2">
      <t>セイレキ</t>
    </rPh>
    <phoneticPr fontId="14"/>
  </si>
  <si>
    <r>
      <rPr>
        <sz val="10"/>
        <rFont val="ＭＳ Ｐ明朝"/>
        <family val="1"/>
        <charset val="128"/>
      </rPr>
      <t>西暦</t>
    </r>
    <r>
      <rPr>
        <sz val="10"/>
        <rFont val="Times New Roman"/>
        <family val="1"/>
      </rPr>
      <t xml:space="preserve"> (31)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</si>
  <si>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(32)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</si>
  <si>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</si>
  <si>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(34) ⇒</t>
    </r>
    <rPh sb="0" eb="2">
      <t>セイレキ</t>
    </rPh>
    <phoneticPr fontId="14"/>
  </si>
  <si>
    <r>
      <rPr>
        <sz val="10"/>
        <rFont val="ＭＳ Ｐ明朝"/>
        <family val="1"/>
        <charset val="128"/>
      </rPr>
      <t>西暦</t>
    </r>
    <r>
      <rPr>
        <sz val="10"/>
        <rFont val="Times New Roman"/>
        <family val="1"/>
      </rPr>
      <t xml:space="preserve"> (35)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</si>
  <si>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(36)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</si>
  <si>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</si>
  <si>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(38) ⇒</t>
    </r>
    <rPh sb="0" eb="2">
      <t>セイレキ</t>
    </rPh>
    <phoneticPr fontId="14"/>
  </si>
  <si>
    <r>
      <rPr>
        <sz val="10"/>
        <rFont val="ＭＳ Ｐ明朝"/>
        <family val="1"/>
        <charset val="128"/>
      </rPr>
      <t>西暦</t>
    </r>
    <r>
      <rPr>
        <sz val="10"/>
        <rFont val="Times New Roman"/>
        <family val="1"/>
      </rPr>
      <t xml:space="preserve"> (39)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</si>
  <si>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(40)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</si>
  <si>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</si>
  <si>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(42) ⇒</t>
    </r>
    <rPh sb="0" eb="2">
      <t>セイレキ</t>
    </rPh>
    <phoneticPr fontId="14"/>
  </si>
  <si>
    <r>
      <rPr>
        <sz val="10"/>
        <rFont val="ＭＳ Ｐ明朝"/>
        <family val="1"/>
        <charset val="128"/>
      </rPr>
      <t>西暦</t>
    </r>
    <r>
      <rPr>
        <sz val="10"/>
        <rFont val="Times New Roman"/>
        <family val="1"/>
      </rPr>
      <t xml:space="preserve"> (43)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</si>
  <si>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(44)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</si>
  <si>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</si>
  <si>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(46) ⇒</t>
    </r>
    <rPh sb="0" eb="2">
      <t>セイレキ</t>
    </rPh>
    <phoneticPr fontId="14"/>
  </si>
  <si>
    <r>
      <rPr>
        <sz val="10"/>
        <rFont val="ＭＳ Ｐ明朝"/>
        <family val="1"/>
        <charset val="128"/>
      </rPr>
      <t>西暦</t>
    </r>
    <r>
      <rPr>
        <sz val="10"/>
        <rFont val="Times New Roman"/>
        <family val="1"/>
      </rPr>
      <t xml:space="preserve"> (47)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</si>
  <si>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(48)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</si>
  <si>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(49)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</si>
  <si>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(50) ⇒</t>
    </r>
    <rPh sb="0" eb="2">
      <t>セイレキ</t>
    </rPh>
    <phoneticPr fontId="14"/>
  </si>
  <si>
    <r>
      <rPr>
        <sz val="10"/>
        <rFont val="ＭＳ Ｐ明朝"/>
        <family val="1"/>
        <charset val="128"/>
      </rPr>
      <t>西暦</t>
    </r>
    <r>
      <rPr>
        <sz val="10"/>
        <rFont val="Times New Roman"/>
        <family val="1"/>
      </rPr>
      <t xml:space="preserve"> (51)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</si>
  <si>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(52)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</si>
  <si>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</si>
  <si>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(54) ⇒</t>
    </r>
    <rPh sb="0" eb="2">
      <t>セイレキ</t>
    </rPh>
    <phoneticPr fontId="14"/>
  </si>
  <si>
    <r>
      <rPr>
        <sz val="10"/>
        <rFont val="ＭＳ Ｐ明朝"/>
        <family val="1"/>
        <charset val="128"/>
      </rPr>
      <t>西暦</t>
    </r>
    <r>
      <rPr>
        <sz val="10"/>
        <rFont val="Times New Roman"/>
        <family val="1"/>
      </rPr>
      <t xml:space="preserve"> (55)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</si>
  <si>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(56)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</si>
  <si>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</si>
  <si>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(58) ⇒</t>
    </r>
    <rPh sb="0" eb="2">
      <t>セイレキ</t>
    </rPh>
    <phoneticPr fontId="14"/>
  </si>
  <si>
    <r>
      <rPr>
        <sz val="10"/>
        <rFont val="ＭＳ Ｐ明朝"/>
        <family val="1"/>
        <charset val="128"/>
      </rPr>
      <t>西暦</t>
    </r>
    <r>
      <rPr>
        <sz val="10"/>
        <rFont val="Times New Roman"/>
        <family val="1"/>
      </rPr>
      <t xml:space="preserve"> (59)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</si>
  <si>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(60)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</si>
  <si>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</si>
  <si>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(62) ⇒</t>
    </r>
    <rPh sb="0" eb="2">
      <t>セイレキ</t>
    </rPh>
    <phoneticPr fontId="14"/>
  </si>
  <si>
    <r>
      <rPr>
        <sz val="10"/>
        <rFont val="ＭＳ Ｐ明朝"/>
        <family val="1"/>
        <charset val="128"/>
      </rPr>
      <t>西暦</t>
    </r>
    <r>
      <rPr>
        <sz val="10"/>
        <rFont val="Times New Roman"/>
        <family val="1"/>
      </rPr>
      <t xml:space="preserve"> (63)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</si>
  <si>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(64)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</si>
  <si>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</si>
  <si>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(66) ⇒</t>
    </r>
    <rPh sb="0" eb="2">
      <t>セイレキ</t>
    </rPh>
    <phoneticPr fontId="14"/>
  </si>
  <si>
    <r>
      <rPr>
        <sz val="10"/>
        <rFont val="ＭＳ Ｐ明朝"/>
        <family val="1"/>
        <charset val="128"/>
      </rPr>
      <t>西暦</t>
    </r>
    <r>
      <rPr>
        <sz val="10"/>
        <rFont val="Times New Roman"/>
        <family val="1"/>
      </rPr>
      <t xml:space="preserve"> (67)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</si>
  <si>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(68)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</si>
  <si>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(69)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</si>
  <si>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(70) ⇒</t>
    </r>
    <rPh sb="0" eb="2">
      <t>セイレキ</t>
    </rPh>
    <phoneticPr fontId="14"/>
  </si>
  <si>
    <r>
      <rPr>
        <sz val="10"/>
        <rFont val="ＭＳ Ｐ明朝"/>
        <family val="1"/>
        <charset val="128"/>
      </rPr>
      <t>西暦</t>
    </r>
    <r>
      <rPr>
        <sz val="10"/>
        <rFont val="Times New Roman"/>
        <family val="1"/>
      </rPr>
      <t xml:space="preserve"> (71)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</si>
  <si>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(72)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</si>
  <si>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</si>
  <si>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(74) ⇒</t>
    </r>
    <rPh sb="0" eb="2">
      <t>セイレキ</t>
    </rPh>
    <phoneticPr fontId="14"/>
  </si>
  <si>
    <r>
      <rPr>
        <sz val="10"/>
        <rFont val="ＭＳ Ｐ明朝"/>
        <family val="1"/>
        <charset val="128"/>
      </rPr>
      <t>西暦</t>
    </r>
    <r>
      <rPr>
        <sz val="10"/>
        <rFont val="Times New Roman"/>
        <family val="1"/>
      </rPr>
      <t xml:space="preserve"> (75)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</si>
  <si>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(76)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</si>
  <si>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</si>
  <si>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(78) ⇒</t>
    </r>
    <rPh sb="0" eb="2">
      <t>セイレキ</t>
    </rPh>
    <phoneticPr fontId="14"/>
  </si>
  <si>
    <r>
      <rPr>
        <sz val="10"/>
        <rFont val="ＭＳ Ｐ明朝"/>
        <family val="1"/>
        <charset val="128"/>
      </rPr>
      <t>西暦</t>
    </r>
    <r>
      <rPr>
        <sz val="10"/>
        <rFont val="Times New Roman"/>
        <family val="1"/>
      </rPr>
      <t xml:space="preserve"> (79)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</si>
  <si>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(80)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</si>
  <si>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</si>
  <si>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(82) ⇒</t>
    </r>
    <rPh sb="0" eb="2">
      <t>セイレキ</t>
    </rPh>
    <phoneticPr fontId="14"/>
  </si>
  <si>
    <r>
      <rPr>
        <sz val="10"/>
        <rFont val="ＭＳ Ｐ明朝"/>
        <family val="1"/>
        <charset val="128"/>
      </rPr>
      <t>西暦</t>
    </r>
    <r>
      <rPr>
        <sz val="10"/>
        <rFont val="Times New Roman"/>
        <family val="1"/>
      </rPr>
      <t xml:space="preserve"> (83)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</si>
  <si>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(84)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</si>
  <si>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</si>
  <si>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(86) ⇒</t>
    </r>
    <rPh sb="0" eb="2">
      <t>セイレキ</t>
    </rPh>
    <phoneticPr fontId="14"/>
  </si>
  <si>
    <r>
      <rPr>
        <sz val="10"/>
        <rFont val="ＭＳ Ｐ明朝"/>
        <family val="1"/>
        <charset val="128"/>
      </rPr>
      <t>西暦</t>
    </r>
    <r>
      <rPr>
        <sz val="10"/>
        <rFont val="Times New Roman"/>
        <family val="1"/>
      </rPr>
      <t xml:space="preserve"> (87)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</si>
  <si>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(88)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</si>
  <si>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(89)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</si>
  <si>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(90) ⇒</t>
    </r>
    <rPh sb="0" eb="2">
      <t>セイレキ</t>
    </rPh>
    <phoneticPr fontId="14"/>
  </si>
  <si>
    <r>
      <rPr>
        <sz val="10"/>
        <rFont val="ＭＳ Ｐ明朝"/>
        <family val="1"/>
        <charset val="128"/>
      </rPr>
      <t>西暦</t>
    </r>
    <r>
      <rPr>
        <sz val="10"/>
        <rFont val="Times New Roman"/>
        <family val="1"/>
      </rPr>
      <t xml:space="preserve"> (91)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</si>
  <si>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(92)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</si>
  <si>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(93)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</si>
  <si>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(94) ⇒</t>
    </r>
    <rPh sb="0" eb="2">
      <t>セイレキ</t>
    </rPh>
    <phoneticPr fontId="14"/>
  </si>
  <si>
    <r>
      <rPr>
        <sz val="10"/>
        <rFont val="ＭＳ Ｐ明朝"/>
        <family val="1"/>
        <charset val="128"/>
      </rPr>
      <t>西暦</t>
    </r>
    <r>
      <rPr>
        <sz val="10"/>
        <rFont val="Times New Roman"/>
        <family val="1"/>
      </rPr>
      <t xml:space="preserve"> (95)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</si>
  <si>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(96)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</si>
  <si>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(97)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</si>
  <si>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(98) ⇒</t>
    </r>
    <rPh sb="0" eb="2">
      <t>セイレキ</t>
    </rPh>
    <phoneticPr fontId="14"/>
  </si>
  <si>
    <r>
      <rPr>
        <sz val="10"/>
        <rFont val="ＭＳ Ｐ明朝"/>
        <family val="1"/>
        <charset val="128"/>
      </rPr>
      <t>西暦</t>
    </r>
    <r>
      <rPr>
        <sz val="10"/>
        <rFont val="Times New Roman"/>
        <family val="1"/>
      </rPr>
      <t xml:space="preserve"> (99) ⇒</t>
    </r>
    <r>
      <rPr>
        <sz val="11"/>
        <color indexed="8"/>
        <rFont val="ＭＳ Ｐゴシック"/>
        <family val="3"/>
        <charset val="128"/>
      </rPr>
      <t/>
    </r>
    <rPh sb="0" eb="2">
      <t>セイレキ</t>
    </rPh>
    <phoneticPr fontId="14"/>
  </si>
  <si>
    <r>
      <rPr>
        <sz val="10"/>
        <rFont val="ＭＳ Ｐ明朝"/>
        <family val="1"/>
        <charset val="128"/>
      </rPr>
      <t>西暦</t>
    </r>
    <r>
      <rPr>
        <sz val="10"/>
        <rFont val="Times New Roman"/>
        <family val="1"/>
      </rPr>
      <t xml:space="preserve"> (100) ⇒</t>
    </r>
    <r>
      <rPr>
        <sz val="11"/>
        <color indexed="8"/>
        <rFont val="ＭＳ Ｐゴシック"/>
        <family val="3"/>
        <charset val="128"/>
      </rPr>
      <t/>
    </r>
    <rPh sb="0" eb="2">
      <t>セイレキ</t>
    </rPh>
    <phoneticPr fontId="14"/>
  </si>
  <si>
    <t>see reverse of page.1</t>
    <phoneticPr fontId="14"/>
  </si>
  <si>
    <r>
      <rPr>
        <sz val="10"/>
        <rFont val="ＭＳ Ｐ明朝"/>
        <family val="1"/>
        <charset val="128"/>
      </rPr>
      <t>役員</t>
    </r>
    <r>
      <rPr>
        <sz val="10"/>
        <rFont val="Times New Roman"/>
        <family val="1"/>
      </rPr>
      <t>65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</si>
  <si>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</si>
  <si>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42</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</si>
  <si>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43</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</si>
  <si>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44</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</si>
  <si>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</si>
  <si>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</si>
  <si>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</si>
  <si>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</si>
  <si>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49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</si>
  <si>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50</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</si>
  <si>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</si>
  <si>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52</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</si>
  <si>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53</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</si>
  <si>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54</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</si>
  <si>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</si>
  <si>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</si>
  <si>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</si>
  <si>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</si>
  <si>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59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</si>
  <si>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60</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</si>
  <si>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</si>
  <si>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62</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</si>
  <si>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63</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</si>
  <si>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64</t>
    </r>
    <r>
      <rPr>
        <sz val="11"/>
        <color indexed="8"/>
        <rFont val="ＭＳ Ｐゴシック"/>
        <family val="3"/>
        <charset val="128"/>
      </rPr>
      <t/>
    </r>
    <rPh sb="0" eb="2">
      <t>ヤクイン</t>
    </rPh>
    <phoneticPr fontId="14"/>
  </si>
  <si>
    <t>減算２０分、減算１５分、加算２０分、加算１５分 それぞれのタイマー表示型式に対応します。</t>
    <rPh sb="0" eb="2">
      <t>ゲンザン</t>
    </rPh>
    <rPh sb="4" eb="5">
      <t>フン</t>
    </rPh>
    <rPh sb="6" eb="8">
      <t>ゲンザン</t>
    </rPh>
    <rPh sb="10" eb="11">
      <t>フン</t>
    </rPh>
    <rPh sb="12" eb="14">
      <t>カサン</t>
    </rPh>
    <rPh sb="16" eb="17">
      <t>フン</t>
    </rPh>
    <rPh sb="18" eb="20">
      <t>カサン</t>
    </rPh>
    <rPh sb="22" eb="23">
      <t>フン</t>
    </rPh>
    <rPh sb="33" eb="35">
      <t>ヒョウジ</t>
    </rPh>
    <rPh sb="35" eb="37">
      <t>ケイシキ</t>
    </rPh>
    <rPh sb="38" eb="40">
      <t>タイオウ</t>
    </rPh>
    <phoneticPr fontId="14"/>
  </si>
  <si>
    <t>印刷範囲内への手打ち入力は可能な限り少なくなるように考慮されています。</t>
    <rPh sb="0" eb="2">
      <t>インサツ</t>
    </rPh>
    <rPh sb="2" eb="5">
      <t>ハンイナイ</t>
    </rPh>
    <rPh sb="7" eb="9">
      <t>テウ</t>
    </rPh>
    <rPh sb="10" eb="12">
      <t>ニュウリョク</t>
    </rPh>
    <rPh sb="13" eb="15">
      <t>カノウ</t>
    </rPh>
    <rPh sb="16" eb="17">
      <t>カギ</t>
    </rPh>
    <rPh sb="18" eb="19">
      <t>スク</t>
    </rPh>
    <rPh sb="26" eb="28">
      <t>コウリョ</t>
    </rPh>
    <phoneticPr fontId="14"/>
  </si>
  <si>
    <t>得点、反則時の背番号入力は、ドロップダウンリストから選択してください。</t>
    <rPh sb="0" eb="2">
      <t>トクテン</t>
    </rPh>
    <rPh sb="3" eb="5">
      <t>ハンソク</t>
    </rPh>
    <rPh sb="5" eb="6">
      <t>ジ</t>
    </rPh>
    <rPh sb="7" eb="10">
      <t>セバンゴウ</t>
    </rPh>
    <rPh sb="10" eb="12">
      <t>ニュウリョク</t>
    </rPh>
    <rPh sb="26" eb="28">
      <t>センタク</t>
    </rPh>
    <phoneticPr fontId="14"/>
  </si>
  <si>
    <t>得点や反則が多くて記録紙が複数に跨る時は、対処方法が[GameSheet]の２８点目のコメントに記載されています。</t>
    <rPh sb="0" eb="2">
      <t>トクテン</t>
    </rPh>
    <rPh sb="3" eb="5">
      <t>ハンソク</t>
    </rPh>
    <rPh sb="6" eb="7">
      <t>オオ</t>
    </rPh>
    <rPh sb="9" eb="12">
      <t>キロクシ</t>
    </rPh>
    <rPh sb="13" eb="15">
      <t>フクスウ</t>
    </rPh>
    <rPh sb="16" eb="17">
      <t>マタガ</t>
    </rPh>
    <rPh sb="18" eb="19">
      <t>トキ</t>
    </rPh>
    <rPh sb="21" eb="23">
      <t>タイショ</t>
    </rPh>
    <rPh sb="23" eb="25">
      <t>ホウホウ</t>
    </rPh>
    <rPh sb="40" eb="41">
      <t>テン</t>
    </rPh>
    <rPh sb="41" eb="42">
      <t>メ</t>
    </rPh>
    <rPh sb="48" eb="50">
      <t>キサイ</t>
    </rPh>
    <phoneticPr fontId="14"/>
  </si>
  <si>
    <t>最終的に印刷してレフェリーのサインをもらう前に、印刷面に色の付いたセルがない事を確認してください。</t>
    <rPh sb="0" eb="3">
      <t>サイシュウテキ</t>
    </rPh>
    <rPh sb="4" eb="6">
      <t>インサツ</t>
    </rPh>
    <rPh sb="21" eb="22">
      <t>マエ</t>
    </rPh>
    <rPh sb="24" eb="26">
      <t>インサツ</t>
    </rPh>
    <rPh sb="26" eb="27">
      <t>メン</t>
    </rPh>
    <rPh sb="28" eb="29">
      <t>イロ</t>
    </rPh>
    <rPh sb="30" eb="31">
      <t>ツ</t>
    </rPh>
    <rPh sb="38" eb="39">
      <t>コト</t>
    </rPh>
    <rPh sb="40" eb="42">
      <t>カクニン</t>
    </rPh>
    <phoneticPr fontId="14"/>
  </si>
  <si>
    <t>試合前日までにメンバー表を入手して準備をしておくと、試合当日の作業が軽減されます。</t>
    <rPh sb="0" eb="2">
      <t>シアイ</t>
    </rPh>
    <rPh sb="2" eb="4">
      <t>ゼンジツ</t>
    </rPh>
    <rPh sb="11" eb="12">
      <t>ヒョウ</t>
    </rPh>
    <rPh sb="13" eb="15">
      <t>ニュウシュ</t>
    </rPh>
    <rPh sb="17" eb="19">
      <t>ジュンビ</t>
    </rPh>
    <rPh sb="26" eb="28">
      <t>シアイ</t>
    </rPh>
    <rPh sb="28" eb="30">
      <t>トウジツ</t>
    </rPh>
    <rPh sb="31" eb="33">
      <t>サギョウ</t>
    </rPh>
    <rPh sb="34" eb="36">
      <t>ケイゲン</t>
    </rPh>
    <phoneticPr fontId="14"/>
  </si>
  <si>
    <t>可能ならば、メンバー表、レフェリー/ラインズマン氏名、役員氏名などの情報を入手します。</t>
    <rPh sb="0" eb="2">
      <t>カノウ</t>
    </rPh>
    <rPh sb="10" eb="11">
      <t>ヒョウ</t>
    </rPh>
    <rPh sb="24" eb="26">
      <t>シメイ</t>
    </rPh>
    <rPh sb="27" eb="29">
      <t>ヤクイン</t>
    </rPh>
    <rPh sb="29" eb="31">
      <t>シメイ</t>
    </rPh>
    <rPh sb="34" eb="36">
      <t>ジョウホウ</t>
    </rPh>
    <rPh sb="37" eb="39">
      <t>ニュウシュ</t>
    </rPh>
    <phoneticPr fontId="14"/>
  </si>
  <si>
    <t>[List]に大会名称、会場名、その他の情報を手打ち入力または、コピー＆ペーストします。</t>
    <rPh sb="7" eb="9">
      <t>タイカイ</t>
    </rPh>
    <rPh sb="9" eb="11">
      <t>メイショウ</t>
    </rPh>
    <rPh sb="12" eb="14">
      <t>カイジョウ</t>
    </rPh>
    <rPh sb="14" eb="15">
      <t>メイ</t>
    </rPh>
    <rPh sb="18" eb="19">
      <t>タ</t>
    </rPh>
    <rPh sb="20" eb="22">
      <t>ジョウホウ</t>
    </rPh>
    <rPh sb="23" eb="25">
      <t>テウ</t>
    </rPh>
    <rPh sb="26" eb="28">
      <t>ニュウリョク</t>
    </rPh>
    <phoneticPr fontId="14"/>
  </si>
  <si>
    <t>[Player ListList]にチーム名、背番号、ポジション、氏名、Ｃ/Ａを手打ち入力または、コピー＆ペーストします。</t>
    <rPh sb="21" eb="22">
      <t>メイ</t>
    </rPh>
    <rPh sb="23" eb="26">
      <t>セバンゴウ</t>
    </rPh>
    <rPh sb="33" eb="35">
      <t>シメイ</t>
    </rPh>
    <rPh sb="40" eb="42">
      <t>テウ</t>
    </rPh>
    <rPh sb="43" eb="45">
      <t>ニュウリョク</t>
    </rPh>
    <phoneticPr fontId="14"/>
  </si>
  <si>
    <t>[Player ListList]の最左端列（色の付いたセル）には入力しないでください。 背番号を入力すると自動的にセットされます。</t>
    <rPh sb="18" eb="19">
      <t>サイ</t>
    </rPh>
    <rPh sb="19" eb="21">
      <t>サタン</t>
    </rPh>
    <rPh sb="21" eb="22">
      <t>レツ</t>
    </rPh>
    <rPh sb="23" eb="24">
      <t>イロ</t>
    </rPh>
    <rPh sb="25" eb="26">
      <t>ツ</t>
    </rPh>
    <rPh sb="33" eb="35">
      <t>ニュウリョク</t>
    </rPh>
    <rPh sb="45" eb="48">
      <t>セバンゴウ</t>
    </rPh>
    <rPh sb="49" eb="51">
      <t>ニュウリョク</t>
    </rPh>
    <rPh sb="54" eb="57">
      <t>ジドウテキ</t>
    </rPh>
    <phoneticPr fontId="14"/>
  </si>
  <si>
    <t>[Ｈｏｍｅ]のシートの上部にチーム名をドロップダウンリストから選択します。 監督氏名は自動的にセットされます。</t>
    <rPh sb="11" eb="13">
      <t>ジョウブ</t>
    </rPh>
    <rPh sb="17" eb="18">
      <t>メイ</t>
    </rPh>
    <rPh sb="31" eb="33">
      <t>センタク</t>
    </rPh>
    <rPh sb="38" eb="40">
      <t>カントク</t>
    </rPh>
    <rPh sb="40" eb="42">
      <t>シメイ</t>
    </rPh>
    <rPh sb="43" eb="46">
      <t>ジドウテキ</t>
    </rPh>
    <phoneticPr fontId="14"/>
  </si>
  <si>
    <t>上記作業で、サブＧＫが登録されていない場合は、"cord"のセルの値を削除してください。</t>
    <rPh sb="0" eb="2">
      <t>ジョウキ</t>
    </rPh>
    <rPh sb="2" eb="4">
      <t>サギョウ</t>
    </rPh>
    <rPh sb="11" eb="13">
      <t>トウロク</t>
    </rPh>
    <rPh sb="19" eb="21">
      <t>バアイ</t>
    </rPh>
    <rPh sb="33" eb="34">
      <t>アタイ</t>
    </rPh>
    <rPh sb="35" eb="37">
      <t>サクジョ</t>
    </rPh>
    <phoneticPr fontId="14"/>
  </si>
  <si>
    <t>当日のメンバー表を入手します。</t>
    <rPh sb="0" eb="2">
      <t>トウジツ</t>
    </rPh>
    <rPh sb="7" eb="8">
      <t>ヒョウ</t>
    </rPh>
    <rPh sb="9" eb="11">
      <t>ニュウシュ</t>
    </rPh>
    <phoneticPr fontId="14"/>
  </si>
  <si>
    <t>[GameSheet]に当日のタイマー表示型式をドロップダウンリストから選択します。</t>
    <rPh sb="12" eb="14">
      <t>トウジツ</t>
    </rPh>
    <rPh sb="19" eb="21">
      <t>ヒョウジ</t>
    </rPh>
    <rPh sb="21" eb="23">
      <t>ケイシキ</t>
    </rPh>
    <rPh sb="36" eb="38">
      <t>センタク</t>
    </rPh>
    <phoneticPr fontId="14"/>
  </si>
  <si>
    <t>Ｃ/Ａ をドロップダウンリストから選択します。</t>
    <rPh sb="17" eb="19">
      <t>センタク</t>
    </rPh>
    <phoneticPr fontId="14"/>
  </si>
  <si>
    <t>選手名が空白の行は、"№"、"Family and Given Name"、"Pos"のセルに半角"-"記号を手打ち入力します。</t>
    <rPh sb="0" eb="3">
      <t>センシュメイ</t>
    </rPh>
    <rPh sb="4" eb="6">
      <t>クウハク</t>
    </rPh>
    <rPh sb="7" eb="8">
      <t>ギョウ</t>
    </rPh>
    <rPh sb="47" eb="49">
      <t>ハンカク</t>
    </rPh>
    <rPh sb="52" eb="54">
      <t>キゴウ</t>
    </rPh>
    <rPh sb="55" eb="57">
      <t>テウ</t>
    </rPh>
    <rPh sb="58" eb="60">
      <t>ニュウリョク</t>
    </rPh>
    <phoneticPr fontId="14"/>
  </si>
  <si>
    <t>試合開始、終了時間はドロップダウンリストから選択できますが、パソコンの内臓時計がずれている場合は手打ち入力してください。</t>
    <rPh sb="0" eb="2">
      <t>シアイ</t>
    </rPh>
    <rPh sb="2" eb="4">
      <t>カイシ</t>
    </rPh>
    <rPh sb="5" eb="7">
      <t>シュウリョウ</t>
    </rPh>
    <rPh sb="7" eb="9">
      <t>ジカン</t>
    </rPh>
    <rPh sb="22" eb="24">
      <t>センタク</t>
    </rPh>
    <rPh sb="35" eb="37">
      <t>ナイゾウ</t>
    </rPh>
    <rPh sb="37" eb="39">
      <t>トケイ</t>
    </rPh>
    <rPh sb="45" eb="47">
      <t>バアイ</t>
    </rPh>
    <rPh sb="48" eb="50">
      <t>テウ</t>
    </rPh>
    <rPh sb="51" eb="53">
      <t>ニュウリョク</t>
    </rPh>
    <phoneticPr fontId="14"/>
  </si>
  <si>
    <t>ＧＫ記録欄の背番号はドロップダウンリストから選択してください。</t>
    <rPh sb="2" eb="4">
      <t>キロク</t>
    </rPh>
    <rPh sb="4" eb="5">
      <t>ラン</t>
    </rPh>
    <rPh sb="6" eb="9">
      <t>セバンゴウ</t>
    </rPh>
    <rPh sb="22" eb="24">
      <t>センタク</t>
    </rPh>
    <phoneticPr fontId="14"/>
  </si>
  <si>
    <t>得点、反則の時間は印刷範囲に直接入力しないでください。</t>
    <rPh sb="0" eb="2">
      <t>トクテン</t>
    </rPh>
    <rPh sb="3" eb="5">
      <t>ハンソク</t>
    </rPh>
    <rPh sb="6" eb="8">
      <t>ジカン</t>
    </rPh>
    <rPh sb="9" eb="11">
      <t>インサツ</t>
    </rPh>
    <rPh sb="11" eb="13">
      <t>ハンイ</t>
    </rPh>
    <rPh sb="14" eb="16">
      <t>チョクセツ</t>
    </rPh>
    <rPh sb="16" eb="18">
      <t>ニュウリョク</t>
    </rPh>
    <phoneticPr fontId="14"/>
  </si>
  <si>
    <t>印刷範囲内への主な手打ち入力項目は、"シュート数"、"観客数"、"ＧＫ滞氷時間"、etc. です。</t>
    <rPh sb="0" eb="2">
      <t>インサツ</t>
    </rPh>
    <rPh sb="2" eb="5">
      <t>ハンイナイ</t>
    </rPh>
    <rPh sb="7" eb="8">
      <t>オモ</t>
    </rPh>
    <rPh sb="9" eb="11">
      <t>テウ</t>
    </rPh>
    <rPh sb="12" eb="14">
      <t>ニュウリョク</t>
    </rPh>
    <rPh sb="14" eb="16">
      <t>コウモク</t>
    </rPh>
    <rPh sb="23" eb="24">
      <t>スウ</t>
    </rPh>
    <rPh sb="27" eb="30">
      <t>カンキャクスウ</t>
    </rPh>
    <rPh sb="35" eb="36">
      <t>タイ</t>
    </rPh>
    <rPh sb="36" eb="37">
      <t>コオリ</t>
    </rPh>
    <rPh sb="37" eb="39">
      <t>ジカン</t>
    </rPh>
    <phoneticPr fontId="14"/>
  </si>
  <si>
    <t>概要</t>
    <rPh sb="0" eb="2">
      <t>ガイヨウ</t>
    </rPh>
    <phoneticPr fontId="14"/>
  </si>
  <si>
    <t>事前準備</t>
    <rPh sb="0" eb="2">
      <t>ジゼン</t>
    </rPh>
    <rPh sb="2" eb="4">
      <t>ジュンビ</t>
    </rPh>
    <phoneticPr fontId="14"/>
  </si>
  <si>
    <t>当日作業</t>
    <rPh sb="0" eb="2">
      <t>トウジツ</t>
    </rPh>
    <rPh sb="2" eb="4">
      <t>サギョウ</t>
    </rPh>
    <phoneticPr fontId="14"/>
  </si>
  <si>
    <t>1)</t>
    <phoneticPr fontId="14"/>
  </si>
  <si>
    <t>2)</t>
  </si>
  <si>
    <t>3)</t>
  </si>
  <si>
    <t>4)</t>
  </si>
  <si>
    <t>5)</t>
  </si>
  <si>
    <t>6)</t>
  </si>
  <si>
    <t>7)</t>
  </si>
  <si>
    <t>8)</t>
  </si>
  <si>
    <t>9)</t>
  </si>
  <si>
    <t>10)</t>
  </si>
  <si>
    <t>11)</t>
  </si>
  <si>
    <t>12)</t>
  </si>
  <si>
    <r>
      <t>[Visitor]のシートに、上記</t>
    </r>
    <r>
      <rPr>
        <sz val="10"/>
        <rFont val="Times New Roman"/>
        <family val="1"/>
      </rPr>
      <t>5)</t>
    </r>
    <r>
      <rPr>
        <sz val="10"/>
        <rFont val="ＭＳ Ｐゴシック"/>
        <family val="3"/>
        <charset val="128"/>
      </rPr>
      <t>～</t>
    </r>
    <r>
      <rPr>
        <sz val="10"/>
        <rFont val="Times New Roman"/>
        <family val="1"/>
      </rPr>
      <t>8)</t>
    </r>
    <r>
      <rPr>
        <sz val="10"/>
        <rFont val="ＭＳ Ｐゴシック"/>
        <family val="3"/>
        <charset val="128"/>
      </rPr>
      <t>の作業をおこないます。</t>
    </r>
    <rPh sb="15" eb="17">
      <t>ジョウキ</t>
    </rPh>
    <rPh sb="23" eb="25">
      <t>サギョウ</t>
    </rPh>
    <phoneticPr fontId="14"/>
  </si>
  <si>
    <t>注意事項</t>
    <rPh sb="0" eb="2">
      <t>チュウイ</t>
    </rPh>
    <rPh sb="2" eb="4">
      <t>ジコウ</t>
    </rPh>
    <phoneticPr fontId="14"/>
  </si>
  <si>
    <t>Excel 2003、2007 で動作確認済みです。</t>
    <rPh sb="17" eb="19">
      <t>ドウサ</t>
    </rPh>
    <rPh sb="19" eb="21">
      <t>カクニン</t>
    </rPh>
    <rPh sb="21" eb="22">
      <t>ズ</t>
    </rPh>
    <phoneticPr fontId="14"/>
  </si>
  <si>
    <t>Excel 2010 以降のバージョンでは一部正常に動作しない場合があります。</t>
    <rPh sb="11" eb="13">
      <t>イコウ</t>
    </rPh>
    <rPh sb="21" eb="23">
      <t>イチブ</t>
    </rPh>
    <rPh sb="23" eb="25">
      <t>セイジョウ</t>
    </rPh>
    <rPh sb="26" eb="28">
      <t>ドウサ</t>
    </rPh>
    <rPh sb="31" eb="33">
      <t>バアイ</t>
    </rPh>
    <phoneticPr fontId="14"/>
  </si>
  <si>
    <t>トーナメント戦で、基本的に引き分けが発生しないとの前提でプログラムされています。</t>
    <rPh sb="6" eb="7">
      <t>セン</t>
    </rPh>
    <rPh sb="9" eb="12">
      <t>キホンテキ</t>
    </rPh>
    <rPh sb="13" eb="14">
      <t>ヒ</t>
    </rPh>
    <rPh sb="15" eb="16">
      <t>ワ</t>
    </rPh>
    <rPh sb="18" eb="20">
      <t>ハッセイ</t>
    </rPh>
    <rPh sb="25" eb="27">
      <t>ゼンテイ</t>
    </rPh>
    <phoneticPr fontId="14"/>
  </si>
  <si>
    <t>同点で試合終了となる場合は、以下の手順に従って、背景色を消してください。</t>
    <rPh sb="0" eb="2">
      <t>ドウテン</t>
    </rPh>
    <rPh sb="3" eb="5">
      <t>シアイ</t>
    </rPh>
    <rPh sb="5" eb="7">
      <t>シュウリョウ</t>
    </rPh>
    <rPh sb="10" eb="12">
      <t>バアイ</t>
    </rPh>
    <rPh sb="14" eb="16">
      <t>イカ</t>
    </rPh>
    <rPh sb="17" eb="19">
      <t>テジュン</t>
    </rPh>
    <rPh sb="20" eb="21">
      <t>シタガ</t>
    </rPh>
    <rPh sb="24" eb="27">
      <t>ハイケイショク</t>
    </rPh>
    <rPh sb="28" eb="29">
      <t>ケ</t>
    </rPh>
    <phoneticPr fontId="14"/>
  </si>
  <si>
    <t>互換性が低いと言われているマクロ命令は使用せず、関数（計算式）のみでプログラムされていますので、</t>
    <rPh sb="0" eb="3">
      <t>ゴカンセイ</t>
    </rPh>
    <rPh sb="4" eb="5">
      <t>ヒク</t>
    </rPh>
    <rPh sb="7" eb="8">
      <t>イ</t>
    </rPh>
    <rPh sb="16" eb="18">
      <t>メイレイ</t>
    </rPh>
    <rPh sb="19" eb="21">
      <t>シヨウ</t>
    </rPh>
    <rPh sb="24" eb="26">
      <t>カンスウ</t>
    </rPh>
    <rPh sb="27" eb="29">
      <t>ケイサン</t>
    </rPh>
    <rPh sb="29" eb="30">
      <t>シキ</t>
    </rPh>
    <phoneticPr fontId="14"/>
  </si>
  <si>
    <t>前日までの試合記録を作成する時は、[List]の"DATE"欄に該当日を西暦(yyyy/mm/dd)型式で入力してください。</t>
    <rPh sb="0" eb="2">
      <t>ゼンジツ</t>
    </rPh>
    <rPh sb="5" eb="7">
      <t>シアイ</t>
    </rPh>
    <rPh sb="7" eb="9">
      <t>キロク</t>
    </rPh>
    <rPh sb="10" eb="12">
      <t>サクセイ</t>
    </rPh>
    <rPh sb="14" eb="15">
      <t>トキ</t>
    </rPh>
    <rPh sb="30" eb="31">
      <t>ラン</t>
    </rPh>
    <rPh sb="32" eb="34">
      <t>ガイトウ</t>
    </rPh>
    <rPh sb="34" eb="35">
      <t>ビ</t>
    </rPh>
    <rPh sb="36" eb="38">
      <t>セイレキ</t>
    </rPh>
    <rPh sb="50" eb="52">
      <t>ケイシキ</t>
    </rPh>
    <rPh sb="53" eb="55">
      <t>ニュウリョク</t>
    </rPh>
    <phoneticPr fontId="14"/>
  </si>
  <si>
    <t>Dangerous equipment</t>
  </si>
  <si>
    <t>Biting</t>
  </si>
  <si>
    <t>BITE</t>
  </si>
  <si>
    <t>CLOS</t>
  </si>
  <si>
    <t>DANG</t>
  </si>
  <si>
    <t>EMBEL</t>
  </si>
  <si>
    <t>ENG-S</t>
  </si>
  <si>
    <t>FIGHT</t>
  </si>
  <si>
    <t>Fighting</t>
  </si>
  <si>
    <t>HELM</t>
  </si>
  <si>
    <t>ILL-ST</t>
  </si>
  <si>
    <t>INJUR</t>
  </si>
  <si>
    <t>GK-INT</t>
  </si>
  <si>
    <t>PULL</t>
  </si>
  <si>
    <t>SLEW</t>
  </si>
  <si>
    <t>Slew-footing</t>
  </si>
  <si>
    <t>SPIT</t>
  </si>
  <si>
    <t>Spitting</t>
  </si>
  <si>
    <t>TAUNT</t>
  </si>
  <si>
    <t>Taunting</t>
  </si>
  <si>
    <t>ILL-H</t>
  </si>
  <si>
    <t>50:00 (第3ピリオド 10:00 経過)  照明設備一部不良のため、サイドチェンジ実施。</t>
    <rPh sb="7" eb="8">
      <t>ダイ</t>
    </rPh>
    <rPh sb="20" eb="22">
      <t>ケイカ</t>
    </rPh>
    <rPh sb="25" eb="27">
      <t>ショウメイ</t>
    </rPh>
    <rPh sb="27" eb="29">
      <t>セツビ</t>
    </rPh>
    <rPh sb="29" eb="31">
      <t>イチブ</t>
    </rPh>
    <rPh sb="31" eb="33">
      <t>フリョウ</t>
    </rPh>
    <rPh sb="44" eb="46">
      <t>ジッシ</t>
    </rPh>
    <phoneticPr fontId="3"/>
  </si>
  <si>
    <t>37:30 (第3ピリオド 7:30 経過)  照明設備一部不良のため、サイドチェンジ実施。</t>
    <rPh sb="7" eb="8">
      <t>ダイ</t>
    </rPh>
    <rPh sb="19" eb="21">
      <t>ケイカ</t>
    </rPh>
    <rPh sb="24" eb="26">
      <t>ショウメイ</t>
    </rPh>
    <rPh sb="26" eb="28">
      <t>セツビ</t>
    </rPh>
    <rPh sb="28" eb="30">
      <t>イチブ</t>
    </rPh>
    <rPh sb="30" eb="32">
      <t>フリョウ</t>
    </rPh>
    <rPh sb="43" eb="45">
      <t>ジッシ</t>
    </rPh>
    <phoneticPr fontId="3"/>
  </si>
  <si>
    <t>28:01  チーム○○○  №99  大阪 一郎  "Delay of Game" は、"Displaced goal frame" のため。</t>
    <rPh sb="20" eb="22">
      <t>オオサカ</t>
    </rPh>
    <rPh sb="23" eb="25">
      <t>イチロウ</t>
    </rPh>
    <phoneticPr fontId="3"/>
  </si>
  <si>
    <t>10:01  チーム○○○  №88  大阪 一郎  "Misconduct Penalty" は、№99  大阪 二郎 が代行。</t>
    <rPh sb="20" eb="22">
      <t>オオサカ</t>
    </rPh>
    <rPh sb="23" eb="25">
      <t>イチロウ</t>
    </rPh>
    <rPh sb="55" eb="57">
      <t>オオサカ</t>
    </rPh>
    <rPh sb="58" eb="60">
      <t>ジロウ</t>
    </rPh>
    <rPh sb="62" eb="64">
      <t>ダイコウ</t>
    </rPh>
    <phoneticPr fontId="3"/>
  </si>
  <si>
    <t>10:02  チーム○○○  №88  大阪 一郎  "Game Misconduct Penalty" は、№99  大阪 二郎 が代行。</t>
    <rPh sb="20" eb="22">
      <t>オオサカ</t>
    </rPh>
    <rPh sb="23" eb="25">
      <t>イチロウ</t>
    </rPh>
    <rPh sb="60" eb="62">
      <t>オオサカ</t>
    </rPh>
    <rPh sb="63" eb="65">
      <t>ジロウ</t>
    </rPh>
    <rPh sb="67" eb="69">
      <t>ダイコウ</t>
    </rPh>
    <phoneticPr fontId="3"/>
  </si>
  <si>
    <t>10:03  チーム○○○  №88  大阪 一郎  "Match Penalty" は、№99  大阪 二郎 が代行。</t>
    <rPh sb="20" eb="22">
      <t>オオサカ</t>
    </rPh>
    <rPh sb="23" eb="25">
      <t>イチロウ</t>
    </rPh>
    <rPh sb="50" eb="52">
      <t>オオサカ</t>
    </rPh>
    <rPh sb="53" eb="55">
      <t>ジロウ</t>
    </rPh>
    <rPh sb="57" eb="59">
      <t>ダイコウ</t>
    </rPh>
    <phoneticPr fontId="3"/>
  </si>
  <si>
    <t>28:02  チーム○○○  №99  大阪 一郎  "Delay of Game" は、"Falling on the puck" のため。</t>
    <rPh sb="20" eb="22">
      <t>オオサカ</t>
    </rPh>
    <rPh sb="23" eb="25">
      <t>イチロウ</t>
    </rPh>
    <phoneticPr fontId="3"/>
  </si>
  <si>
    <t>28:03  チーム○○○  №99  大阪 一郎  "Delay of Game" は、"Freezing the Puck" のため。</t>
    <rPh sb="20" eb="22">
      <t>オオサカ</t>
    </rPh>
    <rPh sb="23" eb="25">
      <t>イチロウ</t>
    </rPh>
    <phoneticPr fontId="3"/>
  </si>
  <si>
    <t>28:04  チーム○○○  №99  大阪 一郎  "Delay of Game" は、"Displaced goal frame" のため。</t>
    <rPh sb="20" eb="22">
      <t>オオサカ</t>
    </rPh>
    <rPh sb="23" eb="25">
      <t>イチロウ</t>
    </rPh>
    <phoneticPr fontId="3"/>
  </si>
  <si>
    <t>28:05  チーム○○○  №99  大阪 一郎  "Delay of Game" は、"Goal Celebration" のため。</t>
    <rPh sb="20" eb="22">
      <t>オオサカ</t>
    </rPh>
    <rPh sb="23" eb="25">
      <t>イチロウ</t>
    </rPh>
    <phoneticPr fontId="3"/>
  </si>
  <si>
    <t>28:06  チーム○○○  №99  大阪 一郎  "Delay of Game" は、"Late Lineup" のため。</t>
    <rPh sb="20" eb="22">
      <t>オオサカ</t>
    </rPh>
    <rPh sb="23" eb="25">
      <t>イチロウ</t>
    </rPh>
    <phoneticPr fontId="3"/>
  </si>
  <si>
    <t>28:08  チーム○○○  №99  大阪 一郎  "Delay of Game" は、"Substitution after Icing" のため。</t>
    <rPh sb="20" eb="22">
      <t>オオサカ</t>
    </rPh>
    <rPh sb="23" eb="25">
      <t>イチロウ</t>
    </rPh>
    <phoneticPr fontId="3"/>
  </si>
  <si>
    <t>28:09  チーム○○○  №99  大阪 一郎  "Delay of Game" は、"Violation of Faceoff Procedures" のため。</t>
    <rPh sb="20" eb="22">
      <t>オオサカ</t>
    </rPh>
    <rPh sb="23" eb="25">
      <t>イチロウ</t>
    </rPh>
    <phoneticPr fontId="3"/>
  </si>
  <si>
    <t>10:01  チーム○○○  №99  大阪 一郎  "Fighting" は、"Removing gloves" のため。</t>
    <rPh sb="20" eb="22">
      <t>オオサカ</t>
    </rPh>
    <rPh sb="23" eb="25">
      <t>イチロウ</t>
    </rPh>
    <phoneticPr fontId="3"/>
  </si>
  <si>
    <t>10:03  チーム○○○  №99  大阪 一郎  "Fighting" は、"Other players beavng players’ bench" のため。</t>
    <rPh sb="20" eb="22">
      <t>オオサカ</t>
    </rPh>
    <rPh sb="23" eb="25">
      <t>イチロウ</t>
    </rPh>
    <phoneticPr fontId="3"/>
  </si>
  <si>
    <t>10:04  チーム○○○  №99  大阪 一郎  "Fighting" は、"Other players leaving penalty box" のため。</t>
    <rPh sb="20" eb="22">
      <t>オオサカ</t>
    </rPh>
    <rPh sb="23" eb="25">
      <t>イチロウ</t>
    </rPh>
    <phoneticPr fontId="3"/>
  </si>
  <si>
    <t>14:50  チーム○○○  №99  大阪 一郎  "High-sticking" は、"Accidental Injury" のため。</t>
    <rPh sb="20" eb="22">
      <t>オオサカ</t>
    </rPh>
    <rPh sb="23" eb="25">
      <t>イチロウ</t>
    </rPh>
    <phoneticPr fontId="3"/>
  </si>
  <si>
    <t>23:30  チーム○○○  №99  大阪 一郎  "Throwing a Stick or Object" は、"From the Bench" のため。</t>
    <rPh sb="20" eb="22">
      <t>オオサカ</t>
    </rPh>
    <rPh sb="23" eb="25">
      <t>イチロウ</t>
    </rPh>
    <phoneticPr fontId="3"/>
  </si>
  <si>
    <t>23:30  チーム○○○  監督  大阪 三郎  "Throwing a Stick or Object"により、</t>
    <rPh sb="15" eb="17">
      <t>カントク</t>
    </rPh>
    <rPh sb="19" eb="21">
      <t>オオサカ</t>
    </rPh>
    <rPh sb="22" eb="24">
      <t>サブロウ</t>
    </rPh>
    <phoneticPr fontId="3"/>
  </si>
  <si>
    <t xml:space="preserve">          "Bench minor Penalty" および "Game Misconduct Penalty"  (№99 大阪 四郎 が代行)</t>
    <rPh sb="68" eb="70">
      <t>オオサカ</t>
    </rPh>
    <rPh sb="71" eb="73">
      <t>シロウ</t>
    </rPh>
    <rPh sb="75" eb="77">
      <t>ダイコウ</t>
    </rPh>
    <phoneticPr fontId="3"/>
  </si>
  <si>
    <t>16:50  ラインズマン  大阪 一郎  →  大阪 二郎  右足首負傷のため</t>
    <rPh sb="15" eb="17">
      <t>オオサカ</t>
    </rPh>
    <rPh sb="18" eb="20">
      <t>イチロウ</t>
    </rPh>
    <rPh sb="25" eb="27">
      <t>オオサカ</t>
    </rPh>
    <rPh sb="28" eb="30">
      <t>ジロウ</t>
    </rPh>
    <rPh sb="32" eb="33">
      <t>ミギ</t>
    </rPh>
    <rPh sb="33" eb="35">
      <t>アシクビ</t>
    </rPh>
    <rPh sb="35" eb="37">
      <t>フショウ</t>
    </rPh>
    <phoneticPr fontId="14"/>
  </si>
  <si>
    <t>35:05  停電のために試合中断  20時39分 ～ 20時54分 (15分間)</t>
    <rPh sb="7" eb="9">
      <t>テイデン</t>
    </rPh>
    <rPh sb="13" eb="15">
      <t>シアイ</t>
    </rPh>
    <rPh sb="15" eb="17">
      <t>チュウダン</t>
    </rPh>
    <rPh sb="21" eb="22">
      <t>ジ</t>
    </rPh>
    <rPh sb="24" eb="25">
      <t>フン</t>
    </rPh>
    <rPh sb="30" eb="31">
      <t>ジ</t>
    </rPh>
    <rPh sb="33" eb="34">
      <t>フン</t>
    </rPh>
    <rPh sb="38" eb="39">
      <t>フン</t>
    </rPh>
    <rPh sb="39" eb="40">
      <t>カン</t>
    </rPh>
    <phoneticPr fontId="14"/>
  </si>
  <si>
    <t>10:02  チーム○○○  №99  大阪 一郎  "Fighting" は、"First player off players’ bench" のため。</t>
    <rPh sb="20" eb="22">
      <t>オオサカ</t>
    </rPh>
    <rPh sb="23" eb="25">
      <t>イチロウ</t>
    </rPh>
    <phoneticPr fontId="3"/>
  </si>
  <si>
    <t>45:00 ～ 60:00  チーム○○○  大阪 一郎  №88 → №99</t>
    <rPh sb="23" eb="25">
      <t>オオサカ</t>
    </rPh>
    <rPh sb="26" eb="28">
      <t>イチロウ</t>
    </rPh>
    <phoneticPr fontId="3"/>
  </si>
  <si>
    <t>第99回 西日本小･中学生ｱｲｽﾎｯｹｰ競技大会</t>
    <rPh sb="0" eb="1">
      <t>ダイ</t>
    </rPh>
    <rPh sb="3" eb="4">
      <t>カイ</t>
    </rPh>
    <rPh sb="5" eb="6">
      <t>ニシ</t>
    </rPh>
    <rPh sb="6" eb="8">
      <t>ニホン</t>
    </rPh>
    <rPh sb="8" eb="9">
      <t>ショウ</t>
    </rPh>
    <rPh sb="10" eb="13">
      <t>チュウガクセイ</t>
    </rPh>
    <rPh sb="20" eb="22">
      <t>キョウギ</t>
    </rPh>
    <rPh sb="22" eb="24">
      <t>タイカイ</t>
    </rPh>
    <phoneticPr fontId="14"/>
  </si>
  <si>
    <t>第99回 西日本小･中学生ｱｲｽﾎｯｹｰ競技大会 (小学生の部)</t>
    <rPh sb="0" eb="1">
      <t>ダイ</t>
    </rPh>
    <rPh sb="3" eb="4">
      <t>カイ</t>
    </rPh>
    <rPh sb="5" eb="6">
      <t>ニシ</t>
    </rPh>
    <rPh sb="6" eb="8">
      <t>ニホン</t>
    </rPh>
    <rPh sb="8" eb="9">
      <t>ショウ</t>
    </rPh>
    <rPh sb="10" eb="13">
      <t>チュウガクセイ</t>
    </rPh>
    <rPh sb="20" eb="22">
      <t>キョウギ</t>
    </rPh>
    <rPh sb="22" eb="24">
      <t>タイカイ</t>
    </rPh>
    <rPh sb="26" eb="29">
      <t>ショウガクセイ</t>
    </rPh>
    <rPh sb="30" eb="31">
      <t>ブ</t>
    </rPh>
    <phoneticPr fontId="14"/>
  </si>
  <si>
    <t>第99回 西日本小･中学生ｱｲｽﾎｯｹｰ競技大会 (中学生の部)</t>
    <rPh sb="0" eb="1">
      <t>ダイ</t>
    </rPh>
    <rPh sb="3" eb="4">
      <t>カイ</t>
    </rPh>
    <rPh sb="5" eb="6">
      <t>ニシ</t>
    </rPh>
    <rPh sb="6" eb="8">
      <t>ニホン</t>
    </rPh>
    <rPh sb="8" eb="9">
      <t>ショウ</t>
    </rPh>
    <rPh sb="10" eb="13">
      <t>チュウガクセイ</t>
    </rPh>
    <rPh sb="20" eb="22">
      <t>キョウギ</t>
    </rPh>
    <rPh sb="22" eb="24">
      <t>タイカイ</t>
    </rPh>
    <rPh sb="26" eb="29">
      <t>チュウガクセイ</t>
    </rPh>
    <rPh sb="30" eb="31">
      <t>ブ</t>
    </rPh>
    <phoneticPr fontId="14"/>
  </si>
  <si>
    <t>➣　チーム名登録などをテーブル化</t>
    <rPh sb="5" eb="6">
      <t>メイ</t>
    </rPh>
    <rPh sb="6" eb="8">
      <t>トウロク</t>
    </rPh>
    <rPh sb="15" eb="16">
      <t>カ</t>
    </rPh>
    <phoneticPr fontId="14"/>
  </si>
  <si>
    <t>大阪， 大阪府立門真ｽﾎﾟｰﾂｾﾝﾀｰ (東和薬品RACTABドーム)</t>
    <rPh sb="4" eb="6">
      <t>オオサカ</t>
    </rPh>
    <rPh sb="6" eb="8">
      <t>フリツ</t>
    </rPh>
    <rPh sb="8" eb="10">
      <t>カドマ</t>
    </rPh>
    <rPh sb="21" eb="23">
      <t>トウワ</t>
    </rPh>
    <rPh sb="23" eb="25">
      <t>ヤクヒン</t>
    </rPh>
    <phoneticPr fontId="14"/>
  </si>
  <si>
    <t>大阪， 東和薬品RACTABドーム</t>
    <rPh sb="4" eb="6">
      <t>トウワ</t>
    </rPh>
    <rPh sb="6" eb="8">
      <t>ヤクヒン</t>
    </rPh>
    <phoneticPr fontId="14"/>
  </si>
  <si>
    <t>3.34</t>
  </si>
  <si>
    <t>➣　計算式を非表示</t>
    <rPh sb="2" eb="4">
      <t>ケイサン</t>
    </rPh>
    <rPh sb="4" eb="5">
      <t>シキ</t>
    </rPh>
    <rPh sb="6" eb="7">
      <t>ヒ</t>
    </rPh>
    <rPh sb="7" eb="9">
      <t>ヒョウジ</t>
    </rPh>
    <phoneticPr fontId="14"/>
  </si>
  <si>
    <t>28：07  チーム○○○  №99  大阪 一郎  "Delay of Game" は、"Shooting / Throwing Puck out of Play" のため。</t>
    <rPh sb="20" eb="22">
      <t>オオサカ</t>
    </rPh>
    <rPh sb="23" eb="25">
      <t>イチロウ</t>
    </rPh>
    <phoneticPr fontId="3"/>
  </si>
  <si>
    <t>大学 一郎</t>
    <rPh sb="0" eb="2">
      <t>ダイガク</t>
    </rPh>
    <rPh sb="3" eb="5">
      <t>イチロウ</t>
    </rPh>
    <phoneticPr fontId="14"/>
  </si>
  <si>
    <t>大学 二郎</t>
    <rPh sb="0" eb="2">
      <t>ダイガク</t>
    </rPh>
    <rPh sb="3" eb="5">
      <t>ジロウ</t>
    </rPh>
    <phoneticPr fontId="14"/>
  </si>
  <si>
    <t>大学 三郎</t>
    <rPh sb="0" eb="2">
      <t>ダイガク</t>
    </rPh>
    <rPh sb="3" eb="4">
      <t>サン</t>
    </rPh>
    <phoneticPr fontId="14"/>
  </si>
  <si>
    <t>大学 四郎</t>
    <rPh sb="0" eb="2">
      <t>ダイガク</t>
    </rPh>
    <rPh sb="3" eb="4">
      <t>シ</t>
    </rPh>
    <phoneticPr fontId="14"/>
  </si>
  <si>
    <t>大学 五郎</t>
    <rPh sb="0" eb="2">
      <t>ダイガク</t>
    </rPh>
    <rPh sb="3" eb="4">
      <t>ゴ</t>
    </rPh>
    <phoneticPr fontId="14"/>
  </si>
  <si>
    <r>
      <rPr>
        <sz val="10"/>
        <rFont val="ＭＳ Ｐ明朝"/>
        <family val="1"/>
        <charset val="128"/>
      </rPr>
      <t>役員</t>
    </r>
    <r>
      <rPr>
        <sz val="10"/>
        <rFont val="Times New Roman"/>
        <family val="1"/>
      </rPr>
      <t>40</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</si>
  <si>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</si>
  <si>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</si>
  <si>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</si>
  <si>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</si>
  <si>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</si>
  <si>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34</t>
    </r>
    <r>
      <rPr>
        <sz val="11"/>
        <color indexed="8"/>
        <rFont val="ＭＳ Ｐゴシック"/>
        <family val="3"/>
        <charset val="128"/>
      </rPr>
      <t/>
    </r>
    <rPh sb="0" eb="2">
      <t>ヤクイン</t>
    </rPh>
    <phoneticPr fontId="14"/>
  </si>
  <si>
    <t>➣　ピリオド、時間の入力時に日本語入力を無効化</t>
    <rPh sb="7" eb="9">
      <t>ジカン</t>
    </rPh>
    <rPh sb="10" eb="12">
      <t>ニュウリョク</t>
    </rPh>
    <rPh sb="12" eb="13">
      <t>ジ</t>
    </rPh>
    <rPh sb="14" eb="17">
      <t>ニホンゴ</t>
    </rPh>
    <rPh sb="17" eb="19">
      <t>ニュウリョク</t>
    </rPh>
    <rPh sb="20" eb="23">
      <t>ムコウカ</t>
    </rPh>
    <phoneticPr fontId="14"/>
  </si>
  <si>
    <t>延長戦</t>
    <rPh sb="0" eb="2">
      <t>エンチョウ</t>
    </rPh>
    <rPh sb="2" eb="3">
      <t>セン</t>
    </rPh>
    <phoneticPr fontId="3"/>
  </si>
  <si>
    <t>延長戦</t>
    <rPh sb="0" eb="2">
      <t>エンチョウ</t>
    </rPh>
    <rPh sb="2" eb="3">
      <t>セン</t>
    </rPh>
    <phoneticPr fontId="14"/>
  </si>
  <si>
    <t>あり</t>
    <phoneticPr fontId="14"/>
  </si>
  <si>
    <t>なし</t>
    <phoneticPr fontId="14"/>
  </si>
  <si>
    <t>DUMMY</t>
    <phoneticPr fontId="14"/>
  </si>
  <si>
    <r>
      <rPr>
        <sz val="10"/>
        <rFont val="ＭＳ Ｐ明朝"/>
        <family val="1"/>
        <charset val="128"/>
      </rPr>
      <t>役員</t>
    </r>
    <r>
      <rPr>
        <sz val="10"/>
        <rFont val="Times New Roman"/>
        <family val="1"/>
      </rPr>
      <t>33</t>
    </r>
    <r>
      <rPr>
        <sz val="11"/>
        <color indexed="8"/>
        <rFont val="ＭＳ Ｐゴシック"/>
        <family val="3"/>
        <charset val="128"/>
      </rPr>
      <t/>
    </r>
    <rPh sb="0" eb="2">
      <t>ヤクイン</t>
    </rPh>
    <phoneticPr fontId="14"/>
  </si>
  <si>
    <t>Team(A) :</t>
    <phoneticPr fontId="14"/>
  </si>
  <si>
    <t>Team (B):</t>
    <phoneticPr fontId="14"/>
  </si>
  <si>
    <t>-</t>
    <phoneticPr fontId="14"/>
  </si>
  <si>
    <t>-  :  -</t>
  </si>
  <si>
    <t>0  :  0</t>
  </si>
  <si>
    <t>0  :  1</t>
  </si>
  <si>
    <t>0  :  2</t>
  </si>
  <si>
    <t>0  :  3</t>
  </si>
  <si>
    <t>1  :  0</t>
  </si>
  <si>
    <t>1  :  1</t>
  </si>
  <si>
    <t>1  :  2</t>
  </si>
  <si>
    <t>1  :  3</t>
  </si>
  <si>
    <t>1  :  4</t>
  </si>
  <si>
    <t>2  :  0</t>
  </si>
  <si>
    <t>2  :  1</t>
  </si>
  <si>
    <t>2  :  2</t>
  </si>
  <si>
    <t>2  :  3</t>
  </si>
  <si>
    <t>2  :  4</t>
  </si>
  <si>
    <t>3  :  0</t>
  </si>
  <si>
    <t>3  :  1</t>
  </si>
  <si>
    <t>3  :  2</t>
  </si>
  <si>
    <t>3  :  3</t>
  </si>
  <si>
    <t>3  :  4</t>
  </si>
  <si>
    <t>3  :  5</t>
  </si>
  <si>
    <t>4  :  1</t>
  </si>
  <si>
    <t>4  :  2</t>
  </si>
  <si>
    <t>4  :  3</t>
  </si>
  <si>
    <t>4  :  4</t>
  </si>
  <si>
    <t>4  :  5</t>
  </si>
  <si>
    <t>5  :  2</t>
  </si>
  <si>
    <t>5  :  3</t>
  </si>
  <si>
    <t>5  :  4</t>
  </si>
  <si>
    <t>5  :  5</t>
  </si>
  <si>
    <t>6  :  5</t>
  </si>
  <si>
    <t>6  :  6</t>
  </si>
  <si>
    <t>6  :  7</t>
  </si>
  <si>
    <t>7  :  6</t>
  </si>
  <si>
    <t>7  :  7</t>
  </si>
  <si>
    <t>7  :  8</t>
  </si>
  <si>
    <t>8  :  7</t>
  </si>
  <si>
    <t>8  :  8</t>
  </si>
  <si>
    <t>8  :  9</t>
  </si>
  <si>
    <t>9  :  8</t>
  </si>
  <si>
    <t>9  :  9</t>
  </si>
  <si>
    <t xml:space="preserve"> 9  :  10</t>
  </si>
  <si>
    <t>10  :   9</t>
  </si>
  <si>
    <t>10  :  10</t>
  </si>
  <si>
    <t>5  :  6</t>
    <phoneticPr fontId="14"/>
  </si>
  <si>
    <r>
      <t>上記</t>
    </r>
    <r>
      <rPr>
        <sz val="10"/>
        <rFont val="Times New Roman"/>
        <family val="1"/>
      </rPr>
      <t xml:space="preserve">6) </t>
    </r>
    <r>
      <rPr>
        <sz val="10"/>
        <rFont val="ＭＳ Ｐゴシック"/>
        <family val="3"/>
        <charset val="128"/>
      </rPr>
      <t>で、"Family and Given Name"セルは、"セルの中央揃え"をおこなってください。</t>
    </r>
    <rPh sb="0" eb="2">
      <t>ジョウキ</t>
    </rPh>
    <rPh sb="38" eb="40">
      <t>チュウオウ</t>
    </rPh>
    <rPh sb="40" eb="41">
      <t>ソロ</t>
    </rPh>
    <phoneticPr fontId="14"/>
  </si>
  <si>
    <r>
      <t>上記</t>
    </r>
    <r>
      <rPr>
        <sz val="10"/>
        <rFont val="Times New Roman"/>
        <family val="1"/>
      </rPr>
      <t>6)</t>
    </r>
    <r>
      <rPr>
        <sz val="10"/>
        <rFont val="ＭＳ Ｐゴシック"/>
        <family val="3"/>
        <charset val="128"/>
      </rPr>
      <t>～</t>
    </r>
    <r>
      <rPr>
        <sz val="10"/>
        <rFont val="Times New Roman"/>
        <family val="1"/>
      </rPr>
      <t xml:space="preserve">7) </t>
    </r>
    <r>
      <rPr>
        <sz val="10"/>
        <rFont val="ＭＳ Ｐゴシック"/>
        <family val="3"/>
        <charset val="128"/>
      </rPr>
      <t>は計算式を破棄することになりますので、必ず当日のメンバー表で確認を行った後におこなってください。</t>
    </r>
    <rPh sb="0" eb="2">
      <t>ジョウキ</t>
    </rPh>
    <rPh sb="9" eb="11">
      <t>ケイサン</t>
    </rPh>
    <rPh sb="11" eb="12">
      <t>シキ</t>
    </rPh>
    <rPh sb="13" eb="15">
      <t>ハキ</t>
    </rPh>
    <rPh sb="27" eb="28">
      <t>カナラ</t>
    </rPh>
    <rPh sb="29" eb="31">
      <t>トウジツ</t>
    </rPh>
    <rPh sb="36" eb="37">
      <t>ヒョウ</t>
    </rPh>
    <rPh sb="38" eb="40">
      <t>カクニン</t>
    </rPh>
    <rPh sb="41" eb="42">
      <t>オコナ</t>
    </rPh>
    <rPh sb="44" eb="45">
      <t>ゴ</t>
    </rPh>
    <phoneticPr fontId="14"/>
  </si>
  <si>
    <r>
      <rPr>
        <sz val="10"/>
        <rFont val="ＭＳ Ｐ明朝"/>
        <family val="1"/>
        <charset val="128"/>
      </rPr>
      <t>審判</t>
    </r>
    <r>
      <rPr>
        <sz val="10"/>
        <rFont val="Times New Roman"/>
        <family val="1"/>
      </rPr>
      <t>75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</si>
  <si>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</si>
  <si>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</si>
  <si>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</si>
  <si>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79</t>
    </r>
    <r>
      <rPr>
        <sz val="11"/>
        <color indexed="8"/>
        <rFont val="ＭＳ Ｐゴシック"/>
        <family val="3"/>
        <charset val="128"/>
      </rPr>
      <t/>
    </r>
    <rPh sb="0" eb="2">
      <t>シンパン</t>
    </rPh>
    <phoneticPr fontId="14"/>
  </si>
  <si>
    <t>➣　選手背番号の手打ち入力全廃</t>
    <rPh sb="2" eb="4">
      <t>センシュ</t>
    </rPh>
    <rPh sb="4" eb="7">
      <t>セバンゴウ</t>
    </rPh>
    <rPh sb="8" eb="10">
      <t>テウ</t>
    </rPh>
    <rPh sb="11" eb="13">
      <t>ニュウリョク</t>
    </rPh>
    <rPh sb="13" eb="15">
      <t>ゼンパイ</t>
    </rPh>
    <phoneticPr fontId="14"/>
  </si>
  <si>
    <r>
      <rPr>
        <sz val="9"/>
        <color indexed="8"/>
        <rFont val="ＭＳ Ｐゴシック"/>
        <family val="3"/>
        <charset val="128"/>
      </rPr>
      <t>➣　更新履歴の追加</t>
    </r>
    <rPh sb="2" eb="4">
      <t>コウシン</t>
    </rPh>
    <rPh sb="4" eb="6">
      <t>リレキ</t>
    </rPh>
    <rPh sb="7" eb="9">
      <t>ツイカ</t>
    </rPh>
    <phoneticPr fontId="14"/>
  </si>
  <si>
    <r>
      <rPr>
        <sz val="9"/>
        <color indexed="8"/>
        <rFont val="ＭＳ Ｐゴシック"/>
        <family val="3"/>
        <charset val="128"/>
      </rPr>
      <t>➣　ベンチ役員反則時の背番号選択</t>
    </r>
    <r>
      <rPr>
        <sz val="9"/>
        <color indexed="8"/>
        <rFont val="Times New Roman"/>
        <family val="1"/>
      </rPr>
      <t>"T"</t>
    </r>
    <r>
      <rPr>
        <sz val="9"/>
        <color indexed="8"/>
        <rFont val="ＭＳ Ｐゴシック"/>
        <family val="3"/>
        <charset val="128"/>
      </rPr>
      <t>を追加</t>
    </r>
    <rPh sb="7" eb="9">
      <t>ハンソク</t>
    </rPh>
    <rPh sb="9" eb="10">
      <t>ジ</t>
    </rPh>
    <rPh sb="11" eb="14">
      <t>セバンゴウ</t>
    </rPh>
    <rPh sb="14" eb="16">
      <t>センタク</t>
    </rPh>
    <rPh sb="20" eb="22">
      <t>ツイカ</t>
    </rPh>
    <phoneticPr fontId="14"/>
  </si>
  <si>
    <r>
      <rPr>
        <sz val="9"/>
        <color indexed="8"/>
        <rFont val="ＭＳ Ｐゴシック"/>
        <family val="3"/>
        <charset val="128"/>
      </rPr>
      <t>➣　</t>
    </r>
    <r>
      <rPr>
        <sz val="9"/>
        <color indexed="8"/>
        <rFont val="Times New Roman"/>
        <family val="1"/>
      </rPr>
      <t xml:space="preserve">reverse Notes </t>
    </r>
    <r>
      <rPr>
        <sz val="9"/>
        <color indexed="8"/>
        <rFont val="ＭＳ Ｐゴシック"/>
        <family val="3"/>
        <charset val="128"/>
      </rPr>
      <t>欄の記入書式を"縮小して全体を表示"に変更</t>
    </r>
    <rPh sb="16" eb="17">
      <t>ラン</t>
    </rPh>
    <rPh sb="18" eb="20">
      <t>キニュウ</t>
    </rPh>
    <rPh sb="20" eb="22">
      <t>ショシキ</t>
    </rPh>
    <rPh sb="24" eb="26">
      <t>シュクショウ</t>
    </rPh>
    <rPh sb="28" eb="30">
      <t>ゼンタイ</t>
    </rPh>
    <rPh sb="31" eb="33">
      <t>ヒョウジ</t>
    </rPh>
    <rPh sb="35" eb="37">
      <t>ヘンコウ</t>
    </rPh>
    <phoneticPr fontId="14"/>
  </si>
  <si>
    <r>
      <rPr>
        <sz val="9"/>
        <color indexed="8"/>
        <rFont val="ＭＳ Ｐゴシック"/>
        <family val="3"/>
        <charset val="128"/>
      </rPr>
      <t>➣　</t>
    </r>
    <r>
      <rPr>
        <sz val="9"/>
        <color indexed="8"/>
        <rFont val="ＭＳ Ｐゴシック"/>
        <family val="3"/>
        <charset val="128"/>
      </rPr>
      <t>[公式記録作成手順]のシートを追加</t>
    </r>
    <rPh sb="3" eb="5">
      <t>コウシキ</t>
    </rPh>
    <rPh sb="5" eb="7">
      <t>キロク</t>
    </rPh>
    <rPh sb="7" eb="9">
      <t>サクセイ</t>
    </rPh>
    <rPh sb="9" eb="11">
      <t>テジュン</t>
    </rPh>
    <rPh sb="17" eb="19">
      <t>ツイカ</t>
    </rPh>
    <phoneticPr fontId="14"/>
  </si>
  <si>
    <r>
      <rPr>
        <sz val="9"/>
        <color indexed="8"/>
        <rFont val="ＭＳ Ｐゴシック"/>
        <family val="3"/>
        <charset val="128"/>
      </rPr>
      <t>➣　</t>
    </r>
    <r>
      <rPr>
        <sz val="9"/>
        <color indexed="8"/>
        <rFont val="Times New Roman"/>
        <family val="1"/>
      </rPr>
      <t>IIHF 2014-2018</t>
    </r>
    <r>
      <rPr>
        <sz val="9"/>
        <color indexed="8"/>
        <rFont val="ＭＳ Ｐゴシック"/>
        <family val="3"/>
        <charset val="128"/>
      </rPr>
      <t xml:space="preserve"> ルール改正に伴い、反則一覧並びに反則入力コードを更新</t>
    </r>
    <rPh sb="20" eb="22">
      <t>カイセイ</t>
    </rPh>
    <rPh sb="23" eb="24">
      <t>トモナ</t>
    </rPh>
    <rPh sb="26" eb="28">
      <t>ハンソク</t>
    </rPh>
    <rPh sb="28" eb="30">
      <t>イチラン</t>
    </rPh>
    <rPh sb="30" eb="31">
      <t>ナラ</t>
    </rPh>
    <rPh sb="33" eb="35">
      <t>ハンソク</t>
    </rPh>
    <rPh sb="35" eb="37">
      <t>ニュウリョク</t>
    </rPh>
    <rPh sb="41" eb="43">
      <t>コウシン</t>
    </rPh>
    <phoneticPr fontId="14"/>
  </si>
  <si>
    <r>
      <rPr>
        <sz val="9"/>
        <color indexed="8"/>
        <rFont val="ＭＳ Ｐゴシック"/>
        <family val="3"/>
        <charset val="128"/>
      </rPr>
      <t>➣　</t>
    </r>
    <r>
      <rPr>
        <sz val="9"/>
        <color indexed="8"/>
        <rFont val="ＭＳ Ｐゴシック"/>
        <family val="3"/>
        <charset val="128"/>
      </rPr>
      <t>"</t>
    </r>
    <r>
      <rPr>
        <sz val="9"/>
        <color indexed="8"/>
        <rFont val="Times New Roman"/>
        <family val="1"/>
      </rPr>
      <t>reverse</t>
    </r>
    <r>
      <rPr>
        <sz val="9"/>
        <color indexed="8"/>
        <rFont val="ＭＳ Ｐゴシック"/>
        <family val="3"/>
        <charset val="128"/>
      </rPr>
      <t xml:space="preserve">" </t>
    </r>
    <r>
      <rPr>
        <sz val="9"/>
        <color indexed="8"/>
        <rFont val="Times New Roman"/>
        <family val="1"/>
      </rPr>
      <t xml:space="preserve">Notes: </t>
    </r>
    <r>
      <rPr>
        <sz val="9"/>
        <color indexed="8"/>
        <rFont val="ＭＳ Ｐゴシック"/>
        <family val="3"/>
        <charset val="128"/>
      </rPr>
      <t>記載例シートを追加</t>
    </r>
    <rPh sb="19" eb="21">
      <t>キサイ</t>
    </rPh>
    <rPh sb="21" eb="22">
      <t>レイ</t>
    </rPh>
    <rPh sb="26" eb="28">
      <t>ツイカ</t>
    </rPh>
    <phoneticPr fontId="14"/>
  </si>
  <si>
    <t>➣　ペナルティ種類の入力方法を改善</t>
    <rPh sb="7" eb="9">
      <t>シュルイ</t>
    </rPh>
    <rPh sb="10" eb="12">
      <t>ニュウリョク</t>
    </rPh>
    <rPh sb="12" eb="14">
      <t>ホウホウ</t>
    </rPh>
    <rPh sb="15" eb="17">
      <t>カイゼン</t>
    </rPh>
    <phoneticPr fontId="14"/>
  </si>
  <si>
    <t>有効な得点 （何点目）</t>
    <phoneticPr fontId="14"/>
  </si>
  <si>
    <t>　勝敗決定時の得点状況</t>
    <phoneticPr fontId="14"/>
  </si>
  <si>
    <r>
      <t xml:space="preserve">   1 </t>
    </r>
    <r>
      <rPr>
        <sz val="9"/>
        <color indexed="9"/>
        <rFont val="ＭＳ Ｐ明朝"/>
        <family val="1"/>
        <charset val="128"/>
      </rPr>
      <t>： 0，  2 ： 0，  3 ： 0</t>
    </r>
    <phoneticPr fontId="14"/>
  </si>
  <si>
    <r>
      <t>1</t>
    </r>
    <r>
      <rPr>
        <sz val="9"/>
        <color indexed="9"/>
        <rFont val="ＭＳ Ｐ明朝"/>
        <family val="1"/>
        <charset val="128"/>
      </rPr>
      <t>点目の得点</t>
    </r>
    <rPh sb="1" eb="2">
      <t>テン</t>
    </rPh>
    <rPh sb="2" eb="3">
      <t>メ</t>
    </rPh>
    <rPh sb="4" eb="6">
      <t>トクテン</t>
    </rPh>
    <phoneticPr fontId="14"/>
  </si>
  <si>
    <r>
      <t xml:space="preserve">   2 </t>
    </r>
    <r>
      <rPr>
        <sz val="9"/>
        <color indexed="9"/>
        <rFont val="ＭＳ Ｐ明朝"/>
        <family val="1"/>
        <charset val="128"/>
      </rPr>
      <t>： 1，  3 ： 1，  4 ： 1</t>
    </r>
    <phoneticPr fontId="14"/>
  </si>
  <si>
    <r>
      <t>2</t>
    </r>
    <r>
      <rPr>
        <sz val="9"/>
        <color indexed="9"/>
        <rFont val="ＭＳ Ｐ明朝"/>
        <family val="1"/>
        <charset val="128"/>
      </rPr>
      <t>点目の得点</t>
    </r>
    <r>
      <rPr>
        <sz val="9"/>
        <rFont val="ＭＳ Ｐ明朝"/>
        <family val="1"/>
        <charset val="128"/>
      </rPr>
      <t/>
    </r>
    <rPh sb="1" eb="2">
      <t>テン</t>
    </rPh>
    <rPh sb="2" eb="3">
      <t>メ</t>
    </rPh>
    <rPh sb="4" eb="6">
      <t>トクテン</t>
    </rPh>
    <phoneticPr fontId="14"/>
  </si>
  <si>
    <r>
      <t xml:space="preserve">   3 </t>
    </r>
    <r>
      <rPr>
        <sz val="9"/>
        <color indexed="9"/>
        <rFont val="ＭＳ Ｐ明朝"/>
        <family val="1"/>
        <charset val="128"/>
      </rPr>
      <t>： 2，  4 ： 2</t>
    </r>
    <phoneticPr fontId="14"/>
  </si>
  <si>
    <r>
      <t>3</t>
    </r>
    <r>
      <rPr>
        <sz val="9"/>
        <color indexed="9"/>
        <rFont val="ＭＳ Ｐ明朝"/>
        <family val="1"/>
        <charset val="128"/>
      </rPr>
      <t>点目の得点</t>
    </r>
    <r>
      <rPr>
        <sz val="9"/>
        <rFont val="ＭＳ Ｐ明朝"/>
        <family val="1"/>
        <charset val="128"/>
      </rPr>
      <t/>
    </r>
    <rPh sb="1" eb="2">
      <t>テン</t>
    </rPh>
    <rPh sb="2" eb="3">
      <t>メ</t>
    </rPh>
    <rPh sb="4" eb="6">
      <t>トクテン</t>
    </rPh>
    <phoneticPr fontId="14"/>
  </si>
  <si>
    <r>
      <t xml:space="preserve">   4 </t>
    </r>
    <r>
      <rPr>
        <sz val="9"/>
        <color indexed="9"/>
        <rFont val="ＭＳ Ｐ明朝"/>
        <family val="1"/>
        <charset val="128"/>
      </rPr>
      <t>： 3，  5 ： 3</t>
    </r>
    <phoneticPr fontId="14"/>
  </si>
  <si>
    <r>
      <t>4</t>
    </r>
    <r>
      <rPr>
        <sz val="9"/>
        <color indexed="9"/>
        <rFont val="ＭＳ Ｐ明朝"/>
        <family val="1"/>
        <charset val="128"/>
      </rPr>
      <t>点目の得点</t>
    </r>
    <r>
      <rPr>
        <sz val="9"/>
        <rFont val="ＭＳ Ｐ明朝"/>
        <family val="1"/>
        <charset val="128"/>
      </rPr>
      <t/>
    </r>
    <rPh sb="1" eb="2">
      <t>テン</t>
    </rPh>
    <rPh sb="2" eb="3">
      <t>メ</t>
    </rPh>
    <rPh sb="4" eb="6">
      <t>トクテン</t>
    </rPh>
    <phoneticPr fontId="14"/>
  </si>
  <si>
    <r>
      <t xml:space="preserve">   5 </t>
    </r>
    <r>
      <rPr>
        <sz val="9"/>
        <color indexed="9"/>
        <rFont val="ＭＳ Ｐ明朝"/>
        <family val="1"/>
        <charset val="128"/>
      </rPr>
      <t>： 4</t>
    </r>
    <phoneticPr fontId="14"/>
  </si>
  <si>
    <r>
      <t>5</t>
    </r>
    <r>
      <rPr>
        <sz val="9"/>
        <color indexed="9"/>
        <rFont val="ＭＳ Ｐ明朝"/>
        <family val="1"/>
        <charset val="128"/>
      </rPr>
      <t>点目の得点</t>
    </r>
    <r>
      <rPr>
        <sz val="9"/>
        <rFont val="ＭＳ Ｐ明朝"/>
        <family val="1"/>
        <charset val="128"/>
      </rPr>
      <t/>
    </r>
    <rPh sb="1" eb="2">
      <t>テン</t>
    </rPh>
    <rPh sb="2" eb="3">
      <t>メ</t>
    </rPh>
    <rPh sb="4" eb="6">
      <t>トクテン</t>
    </rPh>
    <phoneticPr fontId="14"/>
  </si>
  <si>
    <r>
      <t>1</t>
    </r>
    <r>
      <rPr>
        <sz val="9"/>
        <color indexed="9"/>
        <rFont val="ＭＳ 明朝"/>
        <family val="1"/>
        <charset val="128"/>
      </rPr>
      <t>点目の得点</t>
    </r>
    <rPh sb="1" eb="2">
      <t>テン</t>
    </rPh>
    <rPh sb="2" eb="3">
      <t>メ</t>
    </rPh>
    <rPh sb="4" eb="6">
      <t>トクテン</t>
    </rPh>
    <phoneticPr fontId="14"/>
  </si>
  <si>
    <t>4.02</t>
  </si>
  <si>
    <r>
      <t>➣　</t>
    </r>
    <r>
      <rPr>
        <sz val="9"/>
        <color indexed="8"/>
        <rFont val="Times New Roman"/>
        <family val="1"/>
      </rPr>
      <t>GWS</t>
    </r>
    <r>
      <rPr>
        <sz val="9"/>
        <color indexed="8"/>
        <rFont val="ＭＳ Ｐゴシック"/>
        <family val="3"/>
        <charset val="128"/>
      </rPr>
      <t>時の得点個人記録の記入コメントを追加</t>
    </r>
    <rPh sb="5" eb="6">
      <t>ジ</t>
    </rPh>
    <rPh sb="7" eb="9">
      <t>トクテン</t>
    </rPh>
    <rPh sb="9" eb="11">
      <t>コジン</t>
    </rPh>
    <rPh sb="11" eb="13">
      <t>キロク</t>
    </rPh>
    <rPh sb="14" eb="16">
      <t>キニュウ</t>
    </rPh>
    <rPh sb="21" eb="23">
      <t>ツイカ</t>
    </rPh>
    <phoneticPr fontId="14"/>
  </si>
  <si>
    <r>
      <t>➣　</t>
    </r>
    <r>
      <rPr>
        <sz val="9"/>
        <color indexed="8"/>
        <rFont val="Times New Roman"/>
        <family val="1"/>
      </rPr>
      <t xml:space="preserve">IIHF GWS </t>
    </r>
    <r>
      <rPr>
        <sz val="9"/>
        <color indexed="8"/>
        <rFont val="ＭＳ Ｐゴシック"/>
        <family val="3"/>
        <charset val="128"/>
      </rPr>
      <t>ルール改正(</t>
    </r>
    <r>
      <rPr>
        <sz val="9"/>
        <color indexed="8"/>
        <rFont val="Times New Roman"/>
        <family val="1"/>
      </rPr>
      <t>3</t>
    </r>
    <r>
      <rPr>
        <sz val="9"/>
        <color indexed="8"/>
        <rFont val="ＭＳ Ｐゴシック"/>
        <family val="3"/>
        <charset val="128"/>
      </rPr>
      <t xml:space="preserve">名 ⇒ </t>
    </r>
    <r>
      <rPr>
        <sz val="9"/>
        <color indexed="8"/>
        <rFont val="Times New Roman"/>
        <family val="1"/>
      </rPr>
      <t>5</t>
    </r>
    <r>
      <rPr>
        <sz val="9"/>
        <color indexed="8"/>
        <rFont val="ＭＳ Ｐゴシック"/>
        <family val="3"/>
        <charset val="128"/>
      </rPr>
      <t>名)に伴い、</t>
    </r>
    <r>
      <rPr>
        <sz val="9"/>
        <color indexed="8"/>
        <rFont val="Times New Roman"/>
        <family val="1"/>
      </rPr>
      <t>GWS 5</t>
    </r>
    <r>
      <rPr>
        <sz val="9"/>
        <color indexed="8"/>
        <rFont val="ＭＳ Ｐゴシック"/>
        <family val="3"/>
        <charset val="128"/>
      </rPr>
      <t>名用の"</t>
    </r>
    <r>
      <rPr>
        <sz val="9"/>
        <color indexed="8"/>
        <rFont val="Times New Roman"/>
        <family val="1"/>
      </rPr>
      <t>GameSheet</t>
    </r>
    <r>
      <rPr>
        <sz val="9"/>
        <color indexed="8"/>
        <rFont val="ＭＳ Ｐゴシック"/>
        <family val="3"/>
        <charset val="128"/>
      </rPr>
      <t>"を追加</t>
    </r>
    <rPh sb="14" eb="16">
      <t>カイセイ</t>
    </rPh>
    <rPh sb="18" eb="19">
      <t>メイ</t>
    </rPh>
    <rPh sb="23" eb="24">
      <t>メイ</t>
    </rPh>
    <rPh sb="26" eb="27">
      <t>トモナ</t>
    </rPh>
    <rPh sb="34" eb="35">
      <t>メイ</t>
    </rPh>
    <rPh sb="35" eb="36">
      <t>ヨウ</t>
    </rPh>
    <rPh sb="49" eb="51">
      <t>ツイカ</t>
    </rPh>
    <phoneticPr fontId="14"/>
  </si>
  <si>
    <r>
      <t>➣　"</t>
    </r>
    <r>
      <rPr>
        <sz val="9"/>
        <color indexed="8"/>
        <rFont val="Times New Roman"/>
        <family val="1"/>
      </rPr>
      <t>List</t>
    </r>
    <r>
      <rPr>
        <sz val="9"/>
        <color indexed="8"/>
        <rFont val="ＭＳ Ｐゴシック"/>
        <family val="3"/>
        <charset val="128"/>
      </rPr>
      <t>"シート</t>
    </r>
    <r>
      <rPr>
        <sz val="9"/>
        <color indexed="8"/>
        <rFont val="ＭＳ Ｐゴシック"/>
        <family val="3"/>
        <charset val="128"/>
      </rPr>
      <t>に</t>
    </r>
    <r>
      <rPr>
        <sz val="9"/>
        <color indexed="8"/>
        <rFont val="Times New Roman"/>
        <family val="1"/>
      </rPr>
      <t>DUMMY</t>
    </r>
    <r>
      <rPr>
        <sz val="9"/>
        <color indexed="8"/>
        <rFont val="ＭＳ Ｐゴシック"/>
        <family val="3"/>
        <charset val="128"/>
      </rPr>
      <t>列を追加</t>
    </r>
    <rPh sb="17" eb="18">
      <t>レツ</t>
    </rPh>
    <rPh sb="19" eb="21">
      <t>ツイカ</t>
    </rPh>
    <phoneticPr fontId="14"/>
  </si>
  <si>
    <t>➣　延長戦の有無指定を追加</t>
    <rPh sb="2" eb="5">
      <t>エンチョウセン</t>
    </rPh>
    <rPh sb="6" eb="8">
      <t>ウム</t>
    </rPh>
    <rPh sb="8" eb="10">
      <t>シテイ</t>
    </rPh>
    <rPh sb="11" eb="13">
      <t>ツイカ</t>
    </rPh>
    <phoneticPr fontId="14"/>
  </si>
  <si>
    <r>
      <t>➣　</t>
    </r>
    <r>
      <rPr>
        <sz val="9"/>
        <color indexed="8"/>
        <rFont val="Times New Roman"/>
        <family val="1"/>
      </rPr>
      <t>SOG</t>
    </r>
    <r>
      <rPr>
        <sz val="9"/>
        <color indexed="8"/>
        <rFont val="ＭＳ Ｐゴシック"/>
        <family val="3"/>
        <charset val="128"/>
      </rPr>
      <t>数が</t>
    </r>
    <r>
      <rPr>
        <sz val="9"/>
        <color indexed="8"/>
        <rFont val="Times New Roman"/>
        <family val="1"/>
      </rPr>
      <t>GOAL</t>
    </r>
    <r>
      <rPr>
        <sz val="9"/>
        <color indexed="8"/>
        <rFont val="ＭＳ Ｐゴシック"/>
        <family val="3"/>
        <charset val="128"/>
      </rPr>
      <t>数より少ないと、背景色を変えて警告を表示</t>
    </r>
    <rPh sb="5" eb="6">
      <t>スウ</t>
    </rPh>
    <rPh sb="11" eb="12">
      <t>スウ</t>
    </rPh>
    <rPh sb="14" eb="15">
      <t>スク</t>
    </rPh>
    <rPh sb="19" eb="22">
      <t>ハイケイショク</t>
    </rPh>
    <rPh sb="23" eb="24">
      <t>カ</t>
    </rPh>
    <rPh sb="26" eb="28">
      <t>ケイコク</t>
    </rPh>
    <rPh sb="29" eb="31">
      <t>ヒョウジ</t>
    </rPh>
    <phoneticPr fontId="14"/>
  </si>
  <si>
    <t>4.03</t>
  </si>
  <si>
    <r>
      <t>➣　</t>
    </r>
    <r>
      <rPr>
        <sz val="9"/>
        <color indexed="8"/>
        <rFont val="Times New Roman"/>
        <family val="1"/>
      </rPr>
      <t>GWS</t>
    </r>
    <r>
      <rPr>
        <sz val="9"/>
        <color indexed="8"/>
        <rFont val="ＭＳ Ｐゴシック"/>
        <family val="3"/>
        <charset val="128"/>
      </rPr>
      <t>時、</t>
    </r>
    <r>
      <rPr>
        <sz val="9"/>
        <color indexed="8"/>
        <rFont val="Times New Roman"/>
        <family val="1"/>
      </rPr>
      <t>A1,A2,GS</t>
    </r>
    <r>
      <rPr>
        <sz val="9"/>
        <color indexed="8"/>
        <rFont val="ＭＳ Ｐゴシック"/>
        <family val="3"/>
        <charset val="128"/>
      </rPr>
      <t>に値を自動入力</t>
    </r>
    <rPh sb="5" eb="6">
      <t>トキ</t>
    </rPh>
    <rPh sb="16" eb="17">
      <t>アタイ</t>
    </rPh>
    <rPh sb="18" eb="20">
      <t>ジドウ</t>
    </rPh>
    <rPh sb="20" eb="22">
      <t>ニュウリョク</t>
    </rPh>
    <phoneticPr fontId="14"/>
  </si>
  <si>
    <r>
      <t>➣　</t>
    </r>
    <r>
      <rPr>
        <sz val="9"/>
        <color indexed="8"/>
        <rFont val="Times New Roman"/>
        <family val="1"/>
      </rPr>
      <t>GWS</t>
    </r>
    <r>
      <rPr>
        <sz val="9"/>
        <color indexed="8"/>
        <rFont val="ＭＳ Ｐゴシック"/>
        <family val="3"/>
        <charset val="128"/>
      </rPr>
      <t>のない時、上記コメントを非表示</t>
    </r>
    <rPh sb="8" eb="9">
      <t>トキ</t>
    </rPh>
    <rPh sb="10" eb="12">
      <t>ジョウキ</t>
    </rPh>
    <rPh sb="17" eb="18">
      <t>ヒ</t>
    </rPh>
    <rPh sb="18" eb="20">
      <t>ヒョウジ</t>
    </rPh>
    <phoneticPr fontId="14"/>
  </si>
  <si>
    <t>大阪， 関西大学たかつきアイスアリーナ</t>
    <rPh sb="4" eb="6">
      <t>カンサイ</t>
    </rPh>
    <rPh sb="6" eb="8">
      <t>ダイガク</t>
    </rPh>
    <phoneticPr fontId="14"/>
  </si>
  <si>
    <t>4.04</t>
  </si>
  <si>
    <r>
      <t>➣　</t>
    </r>
    <r>
      <rPr>
        <sz val="9"/>
        <color indexed="8"/>
        <rFont val="Times New Roman"/>
        <family val="1"/>
      </rPr>
      <t>GWS 5</t>
    </r>
    <r>
      <rPr>
        <sz val="9"/>
        <color indexed="8"/>
        <rFont val="ＭＳ Ｐゴシック"/>
        <family val="3"/>
        <charset val="128"/>
      </rPr>
      <t>名用の</t>
    </r>
    <r>
      <rPr>
        <sz val="9"/>
        <color indexed="8"/>
        <rFont val="Times New Roman"/>
        <family val="1"/>
      </rPr>
      <t>"GameSheet"</t>
    </r>
    <r>
      <rPr>
        <sz val="9"/>
        <color indexed="8"/>
        <rFont val="ＭＳ Ｐゴシック"/>
        <family val="3"/>
        <charset val="128"/>
      </rPr>
      <t>を使う時、</t>
    </r>
    <r>
      <rPr>
        <sz val="9"/>
        <color indexed="8"/>
        <rFont val="Times New Roman"/>
        <family val="1"/>
      </rPr>
      <t>"Reverse"</t>
    </r>
    <r>
      <rPr>
        <sz val="9"/>
        <color indexed="8"/>
        <rFont val="ＭＳ Ｐゴシック"/>
        <family val="3"/>
        <charset val="128"/>
      </rPr>
      <t>に</t>
    </r>
    <r>
      <rPr>
        <sz val="9"/>
        <color indexed="8"/>
        <rFont val="Times New Roman"/>
        <family val="1"/>
      </rPr>
      <t xml:space="preserve">"Game </t>
    </r>
    <r>
      <rPr>
        <sz val="9"/>
        <color indexed="8"/>
        <rFont val="ＭＳ Ｐゴシック"/>
        <family val="3"/>
        <charset val="128"/>
      </rPr>
      <t>№</t>
    </r>
    <r>
      <rPr>
        <sz val="9"/>
        <color indexed="8"/>
        <rFont val="Times New Roman"/>
        <family val="1"/>
      </rPr>
      <t>"</t>
    </r>
    <r>
      <rPr>
        <sz val="9"/>
        <color indexed="8"/>
        <rFont val="ＭＳ Ｐゴシック"/>
        <family val="3"/>
        <charset val="128"/>
      </rPr>
      <t>が反映されないバグを修正</t>
    </r>
    <rPh sb="7" eb="8">
      <t>メイ</t>
    </rPh>
    <rPh sb="8" eb="9">
      <t>ヨウ</t>
    </rPh>
    <rPh sb="22" eb="23">
      <t>ツカ</t>
    </rPh>
    <rPh sb="24" eb="25">
      <t>トキ</t>
    </rPh>
    <rPh sb="45" eb="47">
      <t>ハンエイ</t>
    </rPh>
    <rPh sb="54" eb="56">
      <t>シュウセイ</t>
    </rPh>
    <phoneticPr fontId="14"/>
  </si>
  <si>
    <t>チームID（検索用）</t>
    <rPh sb="6" eb="9">
      <t>ケンサクヨウ</t>
    </rPh>
    <phoneticPr fontId="14"/>
  </si>
  <si>
    <t>Team001</t>
    <phoneticPr fontId="14"/>
  </si>
  <si>
    <t>Team003</t>
  </si>
  <si>
    <t>Team004</t>
  </si>
  <si>
    <t>Team005</t>
  </si>
  <si>
    <t>Team006</t>
  </si>
  <si>
    <t>Team007</t>
  </si>
  <si>
    <t>Team008</t>
  </si>
  <si>
    <t>Team009</t>
  </si>
  <si>
    <t>Team010</t>
  </si>
  <si>
    <t>Team011</t>
  </si>
  <si>
    <t>Team012</t>
  </si>
  <si>
    <t>Team013</t>
  </si>
  <si>
    <t>Team014</t>
  </si>
  <si>
    <t>Team015</t>
  </si>
  <si>
    <t>Team016</t>
  </si>
  <si>
    <t>Team017</t>
  </si>
  <si>
    <t>Team018</t>
  </si>
  <si>
    <t>Team019</t>
  </si>
  <si>
    <t>Team020</t>
  </si>
  <si>
    <t>Team021</t>
  </si>
  <si>
    <t>Team022</t>
  </si>
  <si>
    <t>Team023</t>
  </si>
  <si>
    <t>Team024</t>
  </si>
  <si>
    <t>Team025</t>
  </si>
  <si>
    <t>Team026</t>
  </si>
  <si>
    <t>Team027</t>
  </si>
  <si>
    <t>Team028</t>
  </si>
  <si>
    <t>Team029</t>
  </si>
  <si>
    <t>Team030</t>
  </si>
  <si>
    <t>Team031</t>
  </si>
  <si>
    <t>Team032</t>
  </si>
  <si>
    <t>Team033</t>
  </si>
  <si>
    <t>Team034</t>
  </si>
  <si>
    <t>Team035</t>
  </si>
  <si>
    <t>Team036</t>
  </si>
  <si>
    <t>Team037</t>
  </si>
  <si>
    <t>Team038</t>
  </si>
  <si>
    <t>Team039</t>
  </si>
  <si>
    <t>Team040</t>
  </si>
  <si>
    <t>Team041</t>
  </si>
  <si>
    <t>Team042</t>
  </si>
  <si>
    <t>Team043</t>
  </si>
  <si>
    <t>Team044</t>
  </si>
  <si>
    <t>Team045</t>
  </si>
  <si>
    <t>Team046</t>
  </si>
  <si>
    <t>Team047</t>
  </si>
  <si>
    <t>Team048</t>
  </si>
  <si>
    <t>Team049</t>
  </si>
  <si>
    <t>Team050</t>
  </si>
  <si>
    <t>Team051</t>
  </si>
  <si>
    <t>Team052</t>
  </si>
  <si>
    <t>Team053</t>
  </si>
  <si>
    <t>Team054</t>
  </si>
  <si>
    <t>Team055</t>
  </si>
  <si>
    <t>Team056</t>
  </si>
  <si>
    <t>Team057</t>
  </si>
  <si>
    <t>Team058</t>
  </si>
  <si>
    <t>Team059</t>
  </si>
  <si>
    <t>Team060</t>
  </si>
  <si>
    <t>Team061</t>
  </si>
  <si>
    <t>Team062</t>
  </si>
  <si>
    <t>Team063</t>
  </si>
  <si>
    <t>Team064</t>
  </si>
  <si>
    <t>Team065</t>
  </si>
  <si>
    <t>Team066</t>
  </si>
  <si>
    <t>Team067</t>
  </si>
  <si>
    <t>Team068</t>
  </si>
  <si>
    <t>Team069</t>
  </si>
  <si>
    <t>Team070</t>
  </si>
  <si>
    <t>Team071</t>
  </si>
  <si>
    <t>Team072</t>
  </si>
  <si>
    <t>Team073</t>
  </si>
  <si>
    <t>Team074</t>
  </si>
  <si>
    <t>Team075</t>
  </si>
  <si>
    <t>Team076</t>
  </si>
  <si>
    <t>Team077</t>
  </si>
  <si>
    <t>Team078</t>
  </si>
  <si>
    <t>Team079</t>
  </si>
  <si>
    <t>Team080</t>
  </si>
  <si>
    <t>Team081</t>
  </si>
  <si>
    <t>Team082</t>
  </si>
  <si>
    <t>Team083</t>
  </si>
  <si>
    <t>Team084</t>
  </si>
  <si>
    <t>Team085</t>
  </si>
  <si>
    <t>Team086</t>
  </si>
  <si>
    <t>Team087</t>
  </si>
  <si>
    <t>Team088</t>
  </si>
  <si>
    <t>Team089</t>
  </si>
  <si>
    <t>Team090</t>
  </si>
  <si>
    <t>Team091</t>
  </si>
  <si>
    <t>Team092</t>
  </si>
  <si>
    <t>Team093</t>
  </si>
  <si>
    <t>Team094</t>
  </si>
  <si>
    <t>Team095</t>
  </si>
  <si>
    <t>Team096</t>
  </si>
  <si>
    <t>Team097</t>
  </si>
  <si>
    <t>Team098</t>
  </si>
  <si>
    <t>Team099</t>
  </si>
  <si>
    <t>Team002</t>
    <phoneticPr fontId="14"/>
  </si>
  <si>
    <t>チーム名 ＋ ID</t>
    <rPh sb="3" eb="4">
      <t>メイ</t>
    </rPh>
    <phoneticPr fontId="14"/>
  </si>
  <si>
    <t>チームID（検索用ｽﾍﾟｰｽ）</t>
    <rPh sb="6" eb="9">
      <t>ケンサクヨウ</t>
    </rPh>
    <phoneticPr fontId="14"/>
  </si>
  <si>
    <t>監督氏名（検索用）</t>
    <rPh sb="0" eb="2">
      <t>カントク</t>
    </rPh>
    <rPh sb="2" eb="4">
      <t>シメイ</t>
    </rPh>
    <rPh sb="5" eb="8">
      <t>ケンサクヨウ</t>
    </rPh>
    <phoneticPr fontId="14"/>
  </si>
  <si>
    <t>チーム名＋IDの文字数</t>
    <rPh sb="3" eb="4">
      <t>メイ</t>
    </rPh>
    <rPh sb="8" eb="11">
      <t>モジスウ</t>
    </rPh>
    <phoneticPr fontId="14"/>
  </si>
  <si>
    <t xml:space="preserve">                                                            </t>
    <phoneticPr fontId="14"/>
  </si>
  <si>
    <t xml:space="preserve">正しいチーム名 ⇒ </t>
    <rPh sb="0" eb="1">
      <t>タダ</t>
    </rPh>
    <rPh sb="6" eb="7">
      <t>メイ</t>
    </rPh>
    <phoneticPr fontId="14"/>
  </si>
  <si>
    <t xml:space="preserve">検索用チーム名の文字数 ⇒ </t>
    <rPh sb="0" eb="3">
      <t>ケンサクヨウ</t>
    </rPh>
    <rPh sb="6" eb="7">
      <t>メイ</t>
    </rPh>
    <rPh sb="8" eb="11">
      <t>モジスウ</t>
    </rPh>
    <phoneticPr fontId="14"/>
  </si>
  <si>
    <t>2.0</t>
    <phoneticPr fontId="14"/>
  </si>
  <si>
    <r>
      <rPr>
        <sz val="9"/>
        <color indexed="8"/>
        <rFont val="ＭＳ Ｐゴシック"/>
        <family val="3"/>
        <charset val="128"/>
      </rPr>
      <t>➣　加算タイマー</t>
    </r>
    <r>
      <rPr>
        <sz val="9"/>
        <color indexed="8"/>
        <rFont val="Times New Roman"/>
        <family val="1"/>
      </rPr>
      <t xml:space="preserve"> 15</t>
    </r>
    <r>
      <rPr>
        <sz val="9"/>
        <color indexed="8"/>
        <rFont val="ＭＳ Ｐゴシック"/>
        <family val="3"/>
        <charset val="128"/>
      </rPr>
      <t>分、</t>
    </r>
    <r>
      <rPr>
        <sz val="9"/>
        <color indexed="8"/>
        <rFont val="Times New Roman"/>
        <family val="1"/>
      </rPr>
      <t>20</t>
    </r>
    <r>
      <rPr>
        <sz val="9"/>
        <color indexed="8"/>
        <rFont val="ＭＳ Ｐゴシック"/>
        <family val="3"/>
        <charset val="128"/>
      </rPr>
      <t>分</t>
    </r>
    <r>
      <rPr>
        <sz val="9"/>
        <color indexed="8"/>
        <rFont val="Times New Roman"/>
        <family val="1"/>
      </rPr>
      <t xml:space="preserve"> </t>
    </r>
    <r>
      <rPr>
        <sz val="9"/>
        <color indexed="8"/>
        <rFont val="ＭＳ Ｐゴシック"/>
        <family val="3"/>
        <charset val="128"/>
      </rPr>
      <t>対応</t>
    </r>
    <phoneticPr fontId="14"/>
  </si>
  <si>
    <r>
      <t xml:space="preserve"> </t>
    </r>
    <r>
      <rPr>
        <sz val="9"/>
        <color indexed="8"/>
        <rFont val="ＭＳ Ｐゴシック"/>
        <family val="3"/>
        <charset val="128"/>
      </rPr>
      <t>（ベンチペナルティは直接入力）</t>
    </r>
    <phoneticPr fontId="14"/>
  </si>
  <si>
    <t>3.0</t>
    <phoneticPr fontId="14"/>
  </si>
  <si>
    <r>
      <t>（</t>
    </r>
    <r>
      <rPr>
        <sz val="9"/>
        <color indexed="8"/>
        <rFont val="Times New Roman"/>
        <family val="1"/>
      </rPr>
      <t>GK,</t>
    </r>
    <r>
      <rPr>
        <sz val="9"/>
        <color indexed="8"/>
        <rFont val="ＭＳ Ｐゴシック"/>
        <family val="3"/>
        <charset val="128"/>
      </rPr>
      <t xml:space="preserve"> ベンチペナルティ、</t>
    </r>
    <r>
      <rPr>
        <sz val="9"/>
        <color indexed="8"/>
        <rFont val="Times New Roman"/>
        <family val="1"/>
      </rPr>
      <t>GWS</t>
    </r>
    <r>
      <rPr>
        <sz val="9"/>
        <color indexed="8"/>
        <rFont val="ＭＳ Ｐゴシック"/>
        <family val="3"/>
        <charset val="128"/>
      </rPr>
      <t>先行を含め、全てドロップダウンリストから選択）</t>
    </r>
    <phoneticPr fontId="14"/>
  </si>
  <si>
    <t>3.1</t>
    <phoneticPr fontId="14"/>
  </si>
  <si>
    <t>3.2</t>
    <phoneticPr fontId="14"/>
  </si>
  <si>
    <t>3.21</t>
    <phoneticPr fontId="14"/>
  </si>
  <si>
    <t>3.22</t>
    <phoneticPr fontId="14"/>
  </si>
  <si>
    <t>3.23</t>
    <phoneticPr fontId="14"/>
  </si>
  <si>
    <t>3.30</t>
    <phoneticPr fontId="14"/>
  </si>
  <si>
    <t>3.32</t>
    <phoneticPr fontId="14"/>
  </si>
  <si>
    <t>3.33</t>
    <phoneticPr fontId="14"/>
  </si>
  <si>
    <t>3.35</t>
    <phoneticPr fontId="14"/>
  </si>
  <si>
    <t>3.36</t>
    <phoneticPr fontId="14"/>
  </si>
  <si>
    <t>3.37</t>
    <phoneticPr fontId="14"/>
  </si>
  <si>
    <t>3.38</t>
    <phoneticPr fontId="14"/>
  </si>
  <si>
    <t>4.00</t>
    <phoneticPr fontId="14"/>
  </si>
  <si>
    <t>4.01</t>
    <phoneticPr fontId="14"/>
  </si>
  <si>
    <t>4.10</t>
    <phoneticPr fontId="14"/>
  </si>
  <si>
    <r>
      <t>➣　"</t>
    </r>
    <r>
      <rPr>
        <sz val="9"/>
        <color indexed="8"/>
        <rFont val="Times New Roman"/>
        <family val="1"/>
      </rPr>
      <t>List</t>
    </r>
    <r>
      <rPr>
        <sz val="9"/>
        <color indexed="8"/>
        <rFont val="ＭＳ Ｐゴシック"/>
        <family val="3"/>
        <charset val="128"/>
      </rPr>
      <t>"シートのチーム名称登録に同じチーム名があると、
監督氏名が正しく反映されない場合があるのを修正</t>
    </r>
    <rPh sb="15" eb="17">
      <t>メイショウ</t>
    </rPh>
    <rPh sb="17" eb="19">
      <t>トウロク</t>
    </rPh>
    <rPh sb="20" eb="21">
      <t>オナ</t>
    </rPh>
    <rPh sb="25" eb="26">
      <t>メイ</t>
    </rPh>
    <rPh sb="32" eb="34">
      <t>カントク</t>
    </rPh>
    <rPh sb="34" eb="36">
      <t>シメイ</t>
    </rPh>
    <rPh sb="37" eb="38">
      <t>タダ</t>
    </rPh>
    <rPh sb="40" eb="42">
      <t>ハンエイ</t>
    </rPh>
    <rPh sb="46" eb="48">
      <t>バアイ</t>
    </rPh>
    <rPh sb="53" eb="55">
      <t>シュウセイ</t>
    </rPh>
    <phoneticPr fontId="14"/>
  </si>
  <si>
    <t xml:space="preserve"> 監督氏名が正しく反映されない場合があるバグを修正</t>
    <rPh sb="1" eb="3">
      <t>カントク</t>
    </rPh>
    <rPh sb="3" eb="5">
      <t>シメイ</t>
    </rPh>
    <rPh sb="6" eb="7">
      <t>タダ</t>
    </rPh>
    <rPh sb="9" eb="11">
      <t>ハンエイ</t>
    </rPh>
    <rPh sb="15" eb="17">
      <t>バアイ</t>
    </rPh>
    <rPh sb="23" eb="25">
      <t>シュウセイ</t>
    </rPh>
    <phoneticPr fontId="14"/>
  </si>
  <si>
    <t>&lt;=====    計算式が入っているので、この列は削除しないでください。    =====&gt;</t>
    <rPh sb="10" eb="12">
      <t>ケイサン</t>
    </rPh>
    <rPh sb="12" eb="13">
      <t>シキ</t>
    </rPh>
    <rPh sb="14" eb="15">
      <t>ハイ</t>
    </rPh>
    <rPh sb="24" eb="25">
      <t>レツ</t>
    </rPh>
    <rPh sb="26" eb="28">
      <t>サクジョ</t>
    </rPh>
    <phoneticPr fontId="14"/>
  </si>
  <si>
    <r>
      <t>OFF_ICE_OFFICIAL (</t>
    </r>
    <r>
      <rPr>
        <sz val="10"/>
        <rFont val="ＭＳ Ｐ明朝"/>
        <family val="1"/>
        <charset val="128"/>
      </rPr>
      <t>ﾄﾞﾛｯﾌﾟﾀﾞｳﾝ</t>
    </r>
    <r>
      <rPr>
        <sz val="10"/>
        <rFont val="Times New Roman"/>
        <family val="1"/>
      </rPr>
      <t>)</t>
    </r>
    <phoneticPr fontId="14"/>
  </si>
  <si>
    <t>4.11</t>
    <phoneticPr fontId="14"/>
  </si>
  <si>
    <r>
      <t>➣　"</t>
    </r>
    <r>
      <rPr>
        <sz val="9"/>
        <color indexed="8"/>
        <rFont val="Times New Roman"/>
        <family val="1"/>
      </rPr>
      <t>List</t>
    </r>
    <r>
      <rPr>
        <sz val="9"/>
        <color indexed="8"/>
        <rFont val="ＭＳ Ｐゴシック"/>
        <family val="3"/>
        <charset val="128"/>
      </rPr>
      <t>"シート内の軽微なバグを修正</t>
    </r>
    <rPh sb="11" eb="12">
      <t>ナイ</t>
    </rPh>
    <rPh sb="13" eb="15">
      <t>ケイビ</t>
    </rPh>
    <rPh sb="19" eb="21">
      <t>シュウセイ</t>
    </rPh>
    <phoneticPr fontId="14"/>
  </si>
  <si>
    <t>大阪， 丸善インテック大阪プール</t>
    <rPh sb="4" eb="6">
      <t>マルゼン</t>
    </rPh>
    <rPh sb="11" eb="13">
      <t>オオサカ</t>
    </rPh>
    <phoneticPr fontId="14"/>
  </si>
  <si>
    <t>JAPAN ICE HOCKEY FEDERATION</t>
    <phoneticPr fontId="3"/>
  </si>
  <si>
    <t>Venue:</t>
    <phoneticPr fontId="3"/>
  </si>
  <si>
    <t>Penalty Shot Shootout</t>
    <phoneticPr fontId="14"/>
  </si>
  <si>
    <t>Game Supervisor :</t>
    <phoneticPr fontId="3"/>
  </si>
  <si>
    <t>Referee Supervisor:</t>
    <phoneticPr fontId="3"/>
  </si>
  <si>
    <t>Timekeeper:</t>
  </si>
  <si>
    <t>Penalty Timekeeper:</t>
  </si>
  <si>
    <t>Announcer:</t>
  </si>
  <si>
    <t>Goal Judge:</t>
  </si>
  <si>
    <t xml:space="preserve">Scorekeeper:   </t>
    <phoneticPr fontId="3"/>
  </si>
  <si>
    <t>PSS Result</t>
    <phoneticPr fontId="14"/>
  </si>
  <si>
    <t>Rule</t>
    <phoneticPr fontId="3"/>
  </si>
  <si>
    <t>Bench Minor Penalty</t>
  </si>
  <si>
    <t>Venue</t>
    <phoneticPr fontId="14"/>
  </si>
  <si>
    <t xml:space="preserve">BITE </t>
  </si>
  <si>
    <t>Broken Stick</t>
  </si>
  <si>
    <t>Butt-Ending</t>
  </si>
  <si>
    <t xml:space="preserve">Checking from Behind </t>
  </si>
  <si>
    <t>Checking to the Head or Neck</t>
  </si>
  <si>
    <t>選手の氏名（名字，名前） BP=ゲーム・ベストプレイヤー，C=キャプテン，A=オルタネート・キャプテン</t>
    <phoneticPr fontId="14"/>
  </si>
  <si>
    <t>選手のポジション　　G=ゴールキーパー，D=ディフェンス，F=フォワード</t>
    <phoneticPr fontId="14"/>
  </si>
  <si>
    <t xml:space="preserve">CLOS </t>
  </si>
  <si>
    <t>Closing hand on puck</t>
  </si>
  <si>
    <t>Cross-Checking</t>
  </si>
  <si>
    <t xml:space="preserve">DANG </t>
  </si>
  <si>
    <t>Delay of Game</t>
  </si>
  <si>
    <t>** adjustment of equipment (AD-EQ)</t>
  </si>
  <si>
    <t>** displaced goal net (DIS-N)</t>
  </si>
  <si>
    <t>** falling on the puck (FAL-P)</t>
  </si>
  <si>
    <t>反則をした選手の背番号（代行選手やチーム・オフィシャルにはTを記入）</t>
    <phoneticPr fontId="14"/>
  </si>
  <si>
    <t>** freezing the puck (FRE-P)</t>
  </si>
  <si>
    <t>反則の分数（2，5，10，20，25，ただしペナルティ･ショットはPSを記入）</t>
    <phoneticPr fontId="14"/>
  </si>
  <si>
    <t>** goal celebration</t>
  </si>
  <si>
    <t>** late lineup</t>
  </si>
  <si>
    <t>Period</t>
    <phoneticPr fontId="3"/>
  </si>
  <si>
    <t>ピリオド（1，2，3，OVT=オーバータイム，PSS=ペナルティ・ショット・シュートアウト）</t>
    <phoneticPr fontId="14"/>
  </si>
  <si>
    <t>** shooting or throwing the puck out of play (P-OUT)</t>
  </si>
  <si>
    <t>** substitution after an icing call</t>
  </si>
  <si>
    <t>** violation of faceoff procedures (F-OFF)</t>
  </si>
  <si>
    <t xml:space="preserve">SOG </t>
    <phoneticPr fontId="3"/>
  </si>
  <si>
    <t xml:space="preserve">PIM </t>
    <phoneticPr fontId="3"/>
  </si>
  <si>
    <t>GK No.</t>
    <phoneticPr fontId="3"/>
  </si>
  <si>
    <t>出場したゴールキーパーの背番号</t>
    <rPh sb="0" eb="2">
      <t>シュツジョウ</t>
    </rPh>
    <rPh sb="12" eb="15">
      <t>セバンゴウ</t>
    </rPh>
    <phoneticPr fontId="3"/>
  </si>
  <si>
    <t>ピリオド（1，2，3，OVT=オーバータイム）</t>
    <phoneticPr fontId="3"/>
  </si>
  <si>
    <t>ホームチームの第１（先発した）ゴールキーパーの滞氷時間（各ピリオドごと）</t>
    <rPh sb="23" eb="24">
      <t>タイ</t>
    </rPh>
    <rPh sb="24" eb="25">
      <t>コオリ</t>
    </rPh>
    <rPh sb="25" eb="27">
      <t>ジカン</t>
    </rPh>
    <phoneticPr fontId="3"/>
  </si>
  <si>
    <t>Game Miisconduct Penalty</t>
  </si>
  <si>
    <t>- illegally blocking goal net or piling snow</t>
  </si>
  <si>
    <t>MIP</t>
  </si>
  <si>
    <t>- leaving goal crease during player confrontation</t>
  </si>
  <si>
    <t>GA</t>
    <phoneticPr fontId="3"/>
  </si>
  <si>
    <t>各ゴールキーパーの失点数　※ PSSによる失点は１として加算して記入する。</t>
    <rPh sb="0" eb="1">
      <t>カク</t>
    </rPh>
    <rPh sb="9" eb="11">
      <t>シッテン</t>
    </rPh>
    <rPh sb="11" eb="12">
      <t>スウ</t>
    </rPh>
    <rPh sb="21" eb="23">
      <t>シッテン</t>
    </rPh>
    <rPh sb="28" eb="30">
      <t>カサン</t>
    </rPh>
    <rPh sb="32" eb="34">
      <t>キニュウ</t>
    </rPh>
    <phoneticPr fontId="14"/>
  </si>
  <si>
    <t>Head-Butting</t>
  </si>
  <si>
    <t>ペナルティ・ショット・シュートアウトを行うホームチーム選手の背番号（先攻の場合は＊Aと表記）</t>
    <phoneticPr fontId="14"/>
  </si>
  <si>
    <t>Holding the Stick</t>
  </si>
  <si>
    <t>ペナルティ・ショット・シュートアウトを行うビジターチーム選手の背番号（先攻の場合は＊Bと表記）</t>
    <phoneticPr fontId="14"/>
  </si>
  <si>
    <t>Holding an opponent</t>
  </si>
  <si>
    <t>ペナルティ・ショット・シュートアウトで守るホームチーム・ゴールキーパーの背番号</t>
    <rPh sb="19" eb="20">
      <t>マモ</t>
    </rPh>
    <phoneticPr fontId="14"/>
  </si>
  <si>
    <t>ペナルティ・ショット・シュートアウトで守るビジターチーム・ゴールキーパーの背番号</t>
    <rPh sb="19" eb="20">
      <t>マモ</t>
    </rPh>
    <phoneticPr fontId="14"/>
  </si>
  <si>
    <t>Illegal Hit (U12/Women)</t>
  </si>
  <si>
    <t>ペナルティ・ショット・シュートアウトを行った時点の得点数(ホームチームの得点数：ビジターチームの得点数)</t>
    <phoneticPr fontId="14"/>
  </si>
  <si>
    <t>Illegal Stick - Stick Measurement</t>
  </si>
  <si>
    <t>Injured player refusing to leave the ice</t>
  </si>
  <si>
    <t>Referee Superviser</t>
    <phoneticPr fontId="14"/>
  </si>
  <si>
    <t>レフェリー・スーパーバイザーの氏名</t>
    <phoneticPr fontId="14"/>
  </si>
  <si>
    <t>Match Penalty</t>
  </si>
  <si>
    <t>　</t>
    <phoneticPr fontId="14"/>
  </si>
  <si>
    <t>Misconduct Penalty</t>
  </si>
  <si>
    <t>Other offences</t>
  </si>
  <si>
    <t>Pulling Hair, Helmet, Cage</t>
  </si>
  <si>
    <t>Refusing to Strat Play</t>
  </si>
  <si>
    <t>Team Officials Entering the Playing Area</t>
  </si>
  <si>
    <t>TEE</t>
  </si>
  <si>
    <t>Teeing (Sledge Hockey only)</t>
  </si>
  <si>
    <t>Throwing a Stick or Object</t>
  </si>
  <si>
    <t>Unsportsmanlike Conduct</t>
  </si>
  <si>
    <t>PS</t>
  </si>
  <si>
    <t>Penalty shot</t>
  </si>
  <si>
    <t>Rule</t>
    <phoneticPr fontId="14"/>
  </si>
  <si>
    <t xml:space="preserve">Abuse of Officials </t>
  </si>
  <si>
    <t>ｱﾋﾞｭｰｽﾞ･ｵﾌﾞ･ｵﾌｨｼｬﾙｽﾞ</t>
  </si>
  <si>
    <t>オフィシャルへの屈辱的な行為</t>
  </si>
  <si>
    <t>ﾍﾞﾝﾁ･ﾏｲﾅｰ･ﾍﾟﾅﾙﾃｨ</t>
  </si>
  <si>
    <t>ベンチ・マイナー（ベンチに関する反則）</t>
  </si>
  <si>
    <t>ﾊﾞｲﾃｨﾝｸﾞ</t>
    <phoneticPr fontId="14"/>
  </si>
  <si>
    <t>噛み付き行為</t>
  </si>
  <si>
    <t>ﾎﾞｰﾃﾞｨﾝｸﾞ</t>
  </si>
  <si>
    <t>相手を激しくボードに衝突させる行為</t>
  </si>
  <si>
    <t>ﾌﾞﾛｰｸﾝ･ｽﾃｨｯｸ</t>
  </si>
  <si>
    <t>破損したスティックの使用</t>
  </si>
  <si>
    <t xml:space="preserve">Butt-Ending </t>
  </si>
  <si>
    <t>ﾊﾞｯﾄ･ｴﾝﾃﾞｨﾝｸﾞ</t>
  </si>
  <si>
    <t>スティックの柄の部分で相手の体を突く行為</t>
  </si>
  <si>
    <t>ﾁｬｰｼﾞﾝｸﾞ</t>
  </si>
  <si>
    <t>相手に不必要な力でチェックし突っ込む行為</t>
  </si>
  <si>
    <t>ﾁｪｯｷﾝｸﾞ･ﾌﾛﾑ･ﾋﾞﾊｲﾝﾄﾞ</t>
  </si>
  <si>
    <t>背後からのチェック</t>
  </si>
  <si>
    <t>ﾁｪｯｷﾝｸﾞ･ﾄｩ･ｻﾞ･ﾍｯﾄﾞ （･ｵｱ･ﾈｯｸ）</t>
  </si>
  <si>
    <t xml:space="preserve">頭部および頸部へのチェック </t>
  </si>
  <si>
    <t>ｸﾘｯﾋﾟﾝｸﾞ</t>
  </si>
  <si>
    <t xml:space="preserve">相手の膝部分へチェックするなど体を低くする行為 </t>
  </si>
  <si>
    <t xml:space="preserve">ｸﾛｰｽﾞｨﾝｸﾞ･ﾊﾝﾄﾞ･ｵﾝ･ﾊﾟｯｸ </t>
  </si>
  <si>
    <t xml:space="preserve">パックを掴む行為 </t>
  </si>
  <si>
    <t>ｸﾛｽﾁｪｯｷﾝｸﾞ</t>
  </si>
  <si>
    <t>氷面から上げたスティックで相手の体をチェックする行為</t>
  </si>
  <si>
    <t>ﾃﾞﾝｼﾞｬﾗｽ･ｲｸｲｯﾌﾟﾒﾝﾄ</t>
  </si>
  <si>
    <t xml:space="preserve">危険な用具の使用 </t>
  </si>
  <si>
    <t>ﾃﾞｨﾚｲ･ｵﾌﾞ･ｹﾞｰﾑ</t>
  </si>
  <si>
    <t>競技遅延（以下の凡例により）</t>
  </si>
  <si>
    <t>** ｱｼﾞｬｽﾄﾒﾝﾄ･ｵﾌﾞ･ｲｸｲｯﾌﾟﾒﾝﾄ</t>
  </si>
  <si>
    <t>** 用具を調整するためにプレイを中断させる行為</t>
  </si>
  <si>
    <t xml:space="preserve">** ﾃﾞｨｽﾌﾟﾚｲｽﾄﾞ･ｺﾞｰﾙ･ﾈｯﾄ </t>
  </si>
  <si>
    <t>** ゴールネットを故意に動かす行為</t>
  </si>
  <si>
    <t xml:space="preserve">** falling on the puck (FAL-P) </t>
  </si>
  <si>
    <t xml:space="preserve">** ﾌｫｰﾘﾝｸﾞ･ｵﾝ･ｻﾞ･ﾊﾟｯｸ </t>
  </si>
  <si>
    <t>** パックを隠す行為</t>
  </si>
  <si>
    <t>** ﾌﾘｰｽﾞｨﾝｸﾞ･ｻﾞ･ﾊﾟｯｸ</t>
  </si>
  <si>
    <t>** 不必要にパックをフリーズさせる行為</t>
  </si>
  <si>
    <t xml:space="preserve">** ｺﾞｰﾙ･ｾﾚﾌﾞﾚｰｼｮﾝ </t>
  </si>
  <si>
    <t>** 氷上で過剰なゴールセレブレーションをする行為</t>
  </si>
  <si>
    <t xml:space="preserve">** late lineup </t>
  </si>
  <si>
    <t xml:space="preserve">** ﾚｲﾄ･ﾗｲﾝﾅｯﾌﾟ </t>
  </si>
  <si>
    <t xml:space="preserve">** 選手を速やかに出場させない行為 </t>
  </si>
  <si>
    <t xml:space="preserve">** shooting or throwing the puck out of play (P-OUT) </t>
  </si>
  <si>
    <t>** ｼｭｰﾃｨﾝｸﾞ･ｵｱ･ｽﾛｰｲﾝｸﾞ･ｻﾞ･ﾊﾟｯｸ･ｱｳﾄ･ｵﾌﾞ･ﾌﾟﾚｲ</t>
  </si>
  <si>
    <t>** パックを競技エリア外に出す行為</t>
  </si>
  <si>
    <t xml:space="preserve">** ｻﾌﾞｽﾃｨﾁｭｰｼｮﾝ･ｱﾌﾀｰ･ｱﾝ･ｱｲｼﾝｸﾞ･ｺｰﾙ </t>
  </si>
  <si>
    <t xml:space="preserve">**アイシングコール後に違法に交代をする行為 </t>
  </si>
  <si>
    <t xml:space="preserve">** ｳﾞｧｲｵﾚｰｼｮﾝ･ｵﾌﾞ･ﾌｪｲｽｵﾌ･ﾌﾟﾛｼｰｼﾞｬ </t>
  </si>
  <si>
    <t>** 不正なフェイスオフ</t>
  </si>
  <si>
    <t>Elbowing</t>
    <phoneticPr fontId="14"/>
  </si>
  <si>
    <t>ｴﾙﾎﾞｰｲﾝｸﾞ</t>
  </si>
  <si>
    <t>自分の肘を使って相手にファウルする行為</t>
  </si>
  <si>
    <r>
      <t xml:space="preserve">Diving or Embellishment </t>
    </r>
    <r>
      <rPr>
        <sz val="7"/>
        <color indexed="8"/>
        <rFont val="ＭＳ Ｐ明朝"/>
        <family val="1"/>
        <charset val="128"/>
      </rPr>
      <t>（</t>
    </r>
    <r>
      <rPr>
        <sz val="7"/>
        <color indexed="8"/>
        <rFont val="Times New Roman"/>
        <family val="1"/>
      </rPr>
      <t>DIVE</t>
    </r>
    <r>
      <rPr>
        <sz val="7"/>
        <color indexed="8"/>
        <rFont val="ＭＳ Ｐ明朝"/>
        <family val="1"/>
        <charset val="128"/>
      </rPr>
      <t>）</t>
    </r>
    <phoneticPr fontId="14"/>
  </si>
  <si>
    <t>(ﾀﾞｲﾋﾞﾝｸﾞ･ｵｱ) ｴﾝﾍﾞﾘｯｼｭﾒﾝﾄ</t>
  </si>
  <si>
    <t xml:space="preserve">負傷を装う行為(ダイビングを含む) </t>
  </si>
  <si>
    <t xml:space="preserve">Engaging with Spectators </t>
  </si>
  <si>
    <t>ｴﾝｹﾞｰｼﾞﾝｸﾞ･ｳｨｽﾞ･ｽﾍﾟｸﾃｲﾀｰ</t>
  </si>
  <si>
    <t>観客に危害を加える行為</t>
  </si>
  <si>
    <t>ﾌｧｲﾃｨﾝｸﾞ</t>
  </si>
  <si>
    <t>殴り合い（過度のラフプレイ）</t>
  </si>
  <si>
    <t xml:space="preserve">Game Misconduct Penalty </t>
  </si>
  <si>
    <t>ｹﾞｰﾑ･ﾐｽｺﾝﾀﾞｸﾄ･ﾍﾟﾅﾙﾃｨ</t>
  </si>
  <si>
    <t>Interference on a Goalkeeper</t>
  </si>
  <si>
    <t xml:space="preserve">ｲﾝﾀｰﾌｪｱﾗﾝｽ・ｵﾝ･ｱ･ｺﾞｰﾙｷｰﾊﾟｰ </t>
  </si>
  <si>
    <t xml:space="preserve">ゴールキーパーのプレイを妨害する行為 </t>
  </si>
  <si>
    <t>Goalkeeper Penalty</t>
  </si>
  <si>
    <t>ｺﾞｰﾙｷｰﾊﾟｰ･ﾍﾟﾅﾙﾃｨ</t>
  </si>
  <si>
    <t>ゴールキーパー特有の反則(以下の凡例により)</t>
  </si>
  <si>
    <t>- beyond centre red line</t>
    <phoneticPr fontId="14"/>
  </si>
  <si>
    <r>
      <t xml:space="preserve">- </t>
    </r>
    <r>
      <rPr>
        <sz val="7"/>
        <color indexed="8"/>
        <rFont val="ＭＳ Ｐ明朝"/>
        <family val="1"/>
        <charset val="128"/>
      </rPr>
      <t>ﾋﾞﾖﾝﾄﾞ･ｾﾝﾀｰ･ﾚｯﾄﾞ・ﾗｲﾝ</t>
    </r>
    <phoneticPr fontId="14"/>
  </si>
  <si>
    <t xml:space="preserve">- ゴーリーがセンター・レッド・ラインを越える行為 </t>
    <phoneticPr fontId="14"/>
  </si>
  <si>
    <t>- dropping the puck on goal netting</t>
    <phoneticPr fontId="14"/>
  </si>
  <si>
    <t xml:space="preserve">- ﾄﾞﾛｯﾋﾟﾝｸﾞ･ｻﾞ･ﾊﾟｯｸ・ｵﾝ・ｺﾞｰﾙ･ﾈｯﾃｨﾝｸﾞ </t>
    <phoneticPr fontId="14"/>
  </si>
  <si>
    <t xml:space="preserve">- ゴーリーがパックをゴールネットにのせる行為 </t>
    <phoneticPr fontId="14"/>
  </si>
  <si>
    <t>- illegally blocking goal net or piling snow</t>
    <phoneticPr fontId="14"/>
  </si>
  <si>
    <t>- ｲﾘｶﾞﾘｰ・ﾌﾞﾛｯｷﾝｸﾞ・ｺﾞｰﾙ・ﾈｯﾄ・ｵｱ・ﾊﾟﾟﾘﾝｸﾞ・ｽﾉ-</t>
    <phoneticPr fontId="14"/>
  </si>
  <si>
    <t xml:space="preserve">- ゴールネットの不当なブロックまたは雪を積む行為 </t>
    <phoneticPr fontId="14"/>
  </si>
  <si>
    <t>- leaving goal crease during player confrontation</t>
    <phoneticPr fontId="14"/>
  </si>
  <si>
    <t>- ﾘｰﾋﾞﾝｸﾞ･ｺﾞｰﾙ･ｸﾘｰｽﾞ･ﾃﾞｭｱﾘﾝｸﾞ･ﾌﾟﾚｲﾔｰ･ｶﾝﾌﾛﾝﾃｰｼｮﾝ</t>
    <phoneticPr fontId="14"/>
  </si>
  <si>
    <t xml:space="preserve">- いさかいの最中にゴーリーがクリーズを離れる行為 </t>
    <phoneticPr fontId="14"/>
  </si>
  <si>
    <t xml:space="preserve">Head-Butting </t>
  </si>
  <si>
    <t>ﾍｯﾄﾞ･ﾊﾞｯﾃｨﾝｸﾞ</t>
  </si>
  <si>
    <t>頭を相手にぶつける行為</t>
  </si>
  <si>
    <t xml:space="preserve">ﾌﾟﾚｲﾝｸﾞ･ｳｨｽﾞｱｳﾄ･ﾍﾙﾒｯﾄ </t>
  </si>
  <si>
    <t>ヘルメットを装着せずにプレイに参加する行為</t>
  </si>
  <si>
    <t xml:space="preserve">High sticking **Accidental injury </t>
  </si>
  <si>
    <t>ﾊｲ･ｽﾃｨｯｷﾝｸﾞ</t>
  </si>
  <si>
    <t xml:space="preserve">スティックを自分の肩より上げ相手を叩く行為 </t>
  </si>
  <si>
    <t>ﾎｰﾙﾃﾞｨﾝｸﾞ･ｻﾞ･ｽﾃｨｯｸ</t>
  </si>
  <si>
    <t>相手のスティックをつかむ行為</t>
  </si>
  <si>
    <t xml:space="preserve">ﾎｰﾙﾃﾞｨﾝｸﾞ・ｱﾝ・ｵﾎﾟｰﾈﾝﾄ </t>
  </si>
  <si>
    <t xml:space="preserve">相手をつかむ行為 </t>
  </si>
  <si>
    <t>ﾌｯｷﾝｸﾞ</t>
    <phoneticPr fontId="14"/>
  </si>
  <si>
    <t>相手を引っかける行為</t>
  </si>
  <si>
    <t>Illegal Hit (U12 / Women)</t>
  </si>
  <si>
    <t>ｲﾘｰｶﾞﾙ･ﾋｯﾄ</t>
  </si>
  <si>
    <t>不当なボディチェック（低学年 U12・女子）</t>
  </si>
  <si>
    <t xml:space="preserve">ｲﾘｰｶﾞﾙ･ｽﾃｨｯｸ -ｽﾃｨｯｸ･ﾒｼﾞｬｰﾒﾝﾄ </t>
  </si>
  <si>
    <t>不正なスティックの使用</t>
  </si>
  <si>
    <t xml:space="preserve">ｲﾝｼﾞｬｰﾄﾞ･ﾌﾟﾚｲﾔｰ･ﾘﾌｭｰｽﾞｨﾝｸﾞ･ﾄｩ･ﾘｰﾌﾞ･ｻﾞ･ｱｲｽ </t>
  </si>
  <si>
    <t>負傷した選手が氷上を退かない行為</t>
  </si>
  <si>
    <t>ｲﾝﾀｰﾌｪｱﾗﾝｽ</t>
  </si>
  <si>
    <t>妨害行為</t>
  </si>
  <si>
    <t>ｷｯｷﾝｸﾞ</t>
    <phoneticPr fontId="14"/>
  </si>
  <si>
    <t xml:space="preserve">相手をスケートで蹴る行為 </t>
  </si>
  <si>
    <t>ﾆｰｲﾝｸﾞ</t>
  </si>
  <si>
    <t>相手をひざで蹴る行為</t>
  </si>
  <si>
    <t xml:space="preserve">Penalty Box Violation - Leaving Prematurely </t>
    <phoneticPr fontId="14"/>
  </si>
  <si>
    <t>ﾍﾟﾅﾙﾃｨ・ﾎﾞｯｸｽ・ﾊﾞｲｵﾚｰｼｮﾝ -ﾘｰﾋﾞﾝｸﾞ･ﾌﾟﾘﾏﾁｭﾗﾘｰ</t>
  </si>
  <si>
    <t>ペナルティ・ボックスを無断または不正に出入りする行為</t>
  </si>
  <si>
    <t>ﾚｲﾄ・ﾋｯﾄ</t>
  </si>
  <si>
    <t>パックを離した相手に遅れてぶつかる行為</t>
  </si>
  <si>
    <t xml:space="preserve">Match Penalty </t>
  </si>
  <si>
    <t>ﾏｯﾁ･ﾍﾟﾅﾙﾃｨ</t>
  </si>
  <si>
    <t xml:space="preserve">ﾐｽｺﾝﾀﾞｸﾄ･ﾍﾟﾅﾙﾃｨ </t>
  </si>
  <si>
    <r>
      <rPr>
        <sz val="7"/>
        <color indexed="8"/>
        <rFont val="ＭＳ Ｐ明朝"/>
        <family val="1"/>
        <charset val="128"/>
      </rPr>
      <t>－</t>
    </r>
    <phoneticPr fontId="14"/>
  </si>
  <si>
    <t>ｱｻﾞｰ･ｵﾌｪﾝｼｽﾞ</t>
  </si>
  <si>
    <t xml:space="preserve">その他の反則行為 </t>
  </si>
  <si>
    <t>ﾌﾟﾘﾝｸﾞ･ﾍｱｰ･ﾍﾙﾒｯﾄ･ｹｰｼﾞ</t>
    <phoneticPr fontId="14"/>
  </si>
  <si>
    <t xml:space="preserve">髪，ヘルメット，フェイスケージを引っ張る行為 </t>
  </si>
  <si>
    <t xml:space="preserve">ﾘﾌｭｰｽﾞｨﾞﾝｸﾞ･ﾄｩ･ｽﾀｰﾄ･ﾌﾟﾚｲ </t>
  </si>
  <si>
    <t xml:space="preserve">プレイの開始を拒否する行為 </t>
    <phoneticPr fontId="14"/>
  </si>
  <si>
    <t>ﾗｯﾌｨﾝｸﾞ</t>
  </si>
  <si>
    <t>乱暴な行為</t>
  </si>
  <si>
    <t>ｽﾗｯｼﾝｸﾞ</t>
  </si>
  <si>
    <t>相手に向かってスティックを振り回す行為</t>
  </si>
  <si>
    <t xml:space="preserve">Slew-footing </t>
  </si>
  <si>
    <t>ｽﾙｰ･ﾌｯﾃｨﾝｸﾞ</t>
  </si>
  <si>
    <t xml:space="preserve">相手の足またはスケートを背後から蹴る行為 </t>
  </si>
  <si>
    <t>ｽﾋﾟｱﾘﾝｸﾞ</t>
  </si>
  <si>
    <t>スティックブレードの先端で相手を突く行為</t>
  </si>
  <si>
    <t>ｽﾋﾟｯﾃｨﾝｸﾞ</t>
  </si>
  <si>
    <t xml:space="preserve">つばを吐く行為 </t>
  </si>
  <si>
    <t>ﾁｰﾑ･ｵﾌｨｼｬﾙｽﾞ･ｴﾝﾀﾘﾝｸﾞ･ｻﾞ･ﾌﾟﾚｲﾝｸﾞ･ｴﾘｱ</t>
  </si>
  <si>
    <t>競技エリアに無断で入ろうとするチーム・オフィシャル</t>
  </si>
  <si>
    <t>ﾄｰﾝﾃｨﾝｸﾞ</t>
  </si>
  <si>
    <t>相手を愚弄する行為</t>
  </si>
  <si>
    <t xml:space="preserve">Teeing (Sledge Hockey only) </t>
  </si>
  <si>
    <t>ﾃｨｰｲﾝｸﾞ</t>
  </si>
  <si>
    <t>ソリの正面（先端）で相手にチャージする行為（ｽﾚｯｼﾞﾎｯｹｰのみ）</t>
  </si>
  <si>
    <t>ｽﾛｰｲﾝｸﾞ･ｱ･ｽﾃｨｯｸ･ｵｱ･ｵﾌﾞｼﾞｪｸﾄ</t>
  </si>
  <si>
    <t>スティックまたはその他の物を投げる行為</t>
  </si>
  <si>
    <t xml:space="preserve">メンバーオーバー </t>
  </si>
  <si>
    <t>ﾄﾘｯﾋﾟﾝｸﾞ</t>
  </si>
  <si>
    <t>スティックや足を使って相手を躓かせる行為</t>
  </si>
  <si>
    <t>ｱﾝｽﾎﾟｰﾂﾏﾝﾗｲｸ・ｺﾝﾀﾞｸﾄ</t>
  </si>
  <si>
    <t>スポーツマンらしからぬ行為</t>
    <phoneticPr fontId="14"/>
  </si>
  <si>
    <t>ﾍﾟﾅﾙﾃｨ･ｼｮｯﾄ</t>
  </si>
  <si>
    <t>ペナルティ・ショット</t>
  </si>
  <si>
    <t>D</t>
  </si>
  <si>
    <t>F</t>
  </si>
  <si>
    <t>Game No.:</t>
    <phoneticPr fontId="3"/>
  </si>
  <si>
    <t>1行目</t>
    <rPh sb="1" eb="3">
      <t>ギョウメ</t>
    </rPh>
    <phoneticPr fontId="14"/>
  </si>
  <si>
    <t>2行目</t>
    <rPh sb="1" eb="3">
      <t>ギョウメ</t>
    </rPh>
    <phoneticPr fontId="14"/>
  </si>
  <si>
    <t>3行目</t>
    <rPh sb="1" eb="3">
      <t>ギョウメ</t>
    </rPh>
    <phoneticPr fontId="14"/>
  </si>
  <si>
    <t>4行目</t>
    <rPh sb="1" eb="3">
      <t>ギョウメ</t>
    </rPh>
    <phoneticPr fontId="14"/>
  </si>
  <si>
    <t>5行目</t>
    <rPh sb="1" eb="3">
      <t>ギョウメ</t>
    </rPh>
    <phoneticPr fontId="14"/>
  </si>
  <si>
    <t>6行目</t>
    <rPh sb="1" eb="3">
      <t>ギョウメ</t>
    </rPh>
    <phoneticPr fontId="14"/>
  </si>
  <si>
    <t>7行目</t>
    <rPh sb="1" eb="3">
      <t>ギョウメ</t>
    </rPh>
    <phoneticPr fontId="14"/>
  </si>
  <si>
    <t>8行目</t>
    <rPh sb="1" eb="3">
      <t>ギョウメ</t>
    </rPh>
    <phoneticPr fontId="14"/>
  </si>
  <si>
    <t>9行目</t>
    <rPh sb="1" eb="3">
      <t>ギョウメ</t>
    </rPh>
    <phoneticPr fontId="14"/>
  </si>
  <si>
    <r>
      <t>GA</t>
    </r>
    <r>
      <rPr>
        <sz val="10"/>
        <rFont val="ＭＳ Ｐ明朝"/>
        <family val="1"/>
        <charset val="128"/>
      </rPr>
      <t>入力値</t>
    </r>
    <rPh sb="2" eb="5">
      <t>ニュウリョクチ</t>
    </rPh>
    <phoneticPr fontId="14"/>
  </si>
  <si>
    <r>
      <rPr>
        <b/>
        <sz val="8"/>
        <rFont val="ＭＳ Ｐゴシック"/>
        <family val="3"/>
        <charset val="128"/>
      </rPr>
      <t>GA値のチェック　</t>
    </r>
    <r>
      <rPr>
        <sz val="8"/>
        <rFont val="ＭＳ Ｐゴシック"/>
        <family val="3"/>
        <charset val="128"/>
      </rPr>
      <t>（Team B GKの総失点が、Team Aの総得点を上回れば入力ミス？）</t>
    </r>
    <rPh sb="2" eb="3">
      <t>アタイ</t>
    </rPh>
    <rPh sb="20" eb="21">
      <t>ソウ</t>
    </rPh>
    <rPh sb="21" eb="23">
      <t>シッテン</t>
    </rPh>
    <rPh sb="32" eb="35">
      <t>ソウトクテン</t>
    </rPh>
    <rPh sb="36" eb="38">
      <t>ウワマワ</t>
    </rPh>
    <rPh sb="40" eb="42">
      <t>ニュウリョク</t>
    </rPh>
    <phoneticPr fontId="14"/>
  </si>
  <si>
    <t>Team A　総得点</t>
    <rPh sb="7" eb="10">
      <t>ソウトクテン</t>
    </rPh>
    <phoneticPr fontId="14"/>
  </si>
  <si>
    <t>⇒</t>
    <phoneticPr fontId="14"/>
  </si>
  <si>
    <t>Team B GK総失点</t>
    <rPh sb="9" eb="10">
      <t>ソウ</t>
    </rPh>
    <rPh sb="10" eb="12">
      <t>シッテン</t>
    </rPh>
    <phoneticPr fontId="14"/>
  </si>
  <si>
    <t>Team B GK GA値 入力ミス？　0･･･OK　1･･･エラー</t>
    <rPh sb="12" eb="13">
      <t>アタイ</t>
    </rPh>
    <rPh sb="14" eb="16">
      <t>ニュウリョク</t>
    </rPh>
    <phoneticPr fontId="14"/>
  </si>
  <si>
    <t>Team B　総得点</t>
    <rPh sb="7" eb="10">
      <t>ソウトクテン</t>
    </rPh>
    <phoneticPr fontId="14"/>
  </si>
  <si>
    <t>Team A GK総失点</t>
    <rPh sb="9" eb="10">
      <t>ソウ</t>
    </rPh>
    <rPh sb="10" eb="12">
      <t>シッテン</t>
    </rPh>
    <phoneticPr fontId="14"/>
  </si>
  <si>
    <t>Team A GK GA値 入力ミス？　0･･･OK　1･･･エラー</t>
    <rPh sb="12" eb="13">
      <t>アタイ</t>
    </rPh>
    <rPh sb="14" eb="16">
      <t>ニュウリョク</t>
    </rPh>
    <phoneticPr fontId="14"/>
  </si>
  <si>
    <t>Scorekeeper's Assistant</t>
    <phoneticPr fontId="14"/>
  </si>
  <si>
    <t>⇐ Scorekeeper's Assistant(s)</t>
  </si>
  <si>
    <t>5.00</t>
    <phoneticPr fontId="14"/>
  </si>
  <si>
    <r>
      <t>➣　</t>
    </r>
    <r>
      <rPr>
        <sz val="9"/>
        <color indexed="8"/>
        <rFont val="Times New Roman"/>
        <family val="1"/>
      </rPr>
      <t>IIHF 2018-2022</t>
    </r>
    <r>
      <rPr>
        <sz val="9"/>
        <color indexed="8"/>
        <rFont val="ＭＳ Ｐゴシック"/>
        <family val="3"/>
        <charset val="128"/>
      </rPr>
      <t xml:space="preserve"> ルール改正に伴い、反則一覧並びに反則入力コードを更新</t>
    </r>
    <rPh sb="20" eb="22">
      <t>カイセイ</t>
    </rPh>
    <rPh sb="23" eb="24">
      <t>トモナ</t>
    </rPh>
    <rPh sb="26" eb="28">
      <t>ハンソク</t>
    </rPh>
    <rPh sb="28" eb="30">
      <t>イチラン</t>
    </rPh>
    <rPh sb="30" eb="31">
      <t>ナラ</t>
    </rPh>
    <rPh sb="33" eb="35">
      <t>ハンソク</t>
    </rPh>
    <rPh sb="35" eb="37">
      <t>ニュウリョク</t>
    </rPh>
    <rPh sb="41" eb="43">
      <t>コウシン</t>
    </rPh>
    <phoneticPr fontId="14"/>
  </si>
  <si>
    <r>
      <t xml:space="preserve"> </t>
    </r>
    <r>
      <rPr>
        <sz val="9"/>
        <color indexed="8"/>
        <rFont val="Times New Roman"/>
        <family val="1"/>
      </rPr>
      <t>Goalkeeper Records "GA"</t>
    </r>
    <r>
      <rPr>
        <sz val="9"/>
        <color indexed="8"/>
        <rFont val="ＭＳ Ｐゴシック"/>
        <family val="3"/>
        <charset val="128"/>
      </rPr>
      <t>追加、　</t>
    </r>
    <r>
      <rPr>
        <sz val="9"/>
        <color indexed="8"/>
        <rFont val="Times New Roman"/>
        <family val="1"/>
      </rPr>
      <t xml:space="preserve">Referee Supervisor </t>
    </r>
    <r>
      <rPr>
        <sz val="9"/>
        <color indexed="8"/>
        <rFont val="ＭＳ Ｐゴシック"/>
        <family val="3"/>
        <charset val="128"/>
      </rPr>
      <t>追加</t>
    </r>
    <rPh sb="24" eb="26">
      <t>ツイカ</t>
    </rPh>
    <rPh sb="47" eb="49">
      <t>ツイカ</t>
    </rPh>
    <phoneticPr fontId="14"/>
  </si>
  <si>
    <t>PSS</t>
    <phoneticPr fontId="3"/>
  </si>
  <si>
    <t>Spectators</t>
    <phoneticPr fontId="14"/>
  </si>
  <si>
    <t>観客数</t>
    <rPh sb="0" eb="3">
      <t>カンキャクスウ</t>
    </rPh>
    <phoneticPr fontId="14"/>
  </si>
  <si>
    <t>得点時の試合状況 (Game Situation)</t>
    <rPh sb="0" eb="2">
      <t>トクテン</t>
    </rPh>
    <rPh sb="2" eb="3">
      <t>ジ</t>
    </rPh>
    <rPh sb="4" eb="6">
      <t>シアイ</t>
    </rPh>
    <rPh sb="6" eb="8">
      <t>ジョウキョウ</t>
    </rPh>
    <phoneticPr fontId="14"/>
  </si>
  <si>
    <t>5.01</t>
    <phoneticPr fontId="14"/>
  </si>
  <si>
    <t>➣　"Reverse"シートの略語説明を修正</t>
    <rPh sb="15" eb="17">
      <t>リャクゴ</t>
    </rPh>
    <rPh sb="17" eb="19">
      <t>セツメイ</t>
    </rPh>
    <rPh sb="20" eb="22">
      <t>シュウセイ</t>
    </rPh>
    <phoneticPr fontId="14"/>
  </si>
  <si>
    <t xml:space="preserve"> GKA3, GKB3を削除、 Spectators, GSを追加</t>
    <rPh sb="12" eb="14">
      <t>サクジョ</t>
    </rPh>
    <rPh sb="31" eb="33">
      <t>ツイカ</t>
    </rPh>
    <phoneticPr fontId="14"/>
  </si>
  <si>
    <t>5.10</t>
    <phoneticPr fontId="14"/>
  </si>
  <si>
    <r>
      <t>➣　</t>
    </r>
    <r>
      <rPr>
        <sz val="9"/>
        <color indexed="8"/>
        <rFont val="Times New Roman"/>
        <family val="1"/>
      </rPr>
      <t>PSS</t>
    </r>
    <r>
      <rPr>
        <sz val="9"/>
        <color indexed="8"/>
        <rFont val="ＭＳ Ｐゴシック"/>
        <family val="3"/>
        <charset val="128"/>
      </rPr>
      <t>による得点が</t>
    </r>
    <r>
      <rPr>
        <sz val="9"/>
        <color indexed="8"/>
        <rFont val="Times New Roman"/>
        <family val="1"/>
      </rPr>
      <t>Game Summary</t>
    </r>
    <r>
      <rPr>
        <sz val="9"/>
        <color indexed="8"/>
        <rFont val="ＭＳ Ｐゴシック"/>
        <family val="3"/>
        <charset val="128"/>
      </rPr>
      <t>の</t>
    </r>
    <r>
      <rPr>
        <sz val="9"/>
        <color indexed="8"/>
        <rFont val="Times New Roman"/>
        <family val="1"/>
      </rPr>
      <t>PSS</t>
    </r>
    <r>
      <rPr>
        <sz val="9"/>
        <color indexed="8"/>
        <rFont val="ＭＳ Ｐゴシック"/>
        <family val="3"/>
        <charset val="128"/>
      </rPr>
      <t>得点欄に反映されないバグを修正</t>
    </r>
    <rPh sb="8" eb="10">
      <t>トクテン</t>
    </rPh>
    <rPh sb="27" eb="29">
      <t>トクテン</t>
    </rPh>
    <rPh sb="29" eb="30">
      <t>ラン</t>
    </rPh>
    <rPh sb="31" eb="33">
      <t>ハンエイ</t>
    </rPh>
    <rPh sb="40" eb="42">
      <t>シュウセイ</t>
    </rPh>
    <phoneticPr fontId="14"/>
  </si>
  <si>
    <t>Scorekeeper's Assistant(s):</t>
    <phoneticPr fontId="3"/>
  </si>
  <si>
    <r>
      <t>得点時のピリオド表示　</t>
    </r>
    <r>
      <rPr>
        <sz val="8"/>
        <rFont val="ＭＳ Ｐゴシック"/>
        <family val="3"/>
        <charset val="128"/>
      </rPr>
      <t>（1,2,3,OT,PSS/1,2,3,PSS）</t>
    </r>
    <rPh sb="0" eb="2">
      <t>トクテン</t>
    </rPh>
    <rPh sb="2" eb="3">
      <t>ジ</t>
    </rPh>
    <rPh sb="8" eb="10">
      <t>ヒョウジ</t>
    </rPh>
    <phoneticPr fontId="14"/>
  </si>
  <si>
    <t>1</t>
    <phoneticPr fontId="14"/>
  </si>
  <si>
    <t>2</t>
    <phoneticPr fontId="14"/>
  </si>
  <si>
    <t>3</t>
    <phoneticPr fontId="14"/>
  </si>
  <si>
    <t>OT</t>
    <phoneticPr fontId="14"/>
  </si>
  <si>
    <t>延長戦なし ？</t>
    <rPh sb="0" eb="3">
      <t>エンチョウセン</t>
    </rPh>
    <phoneticPr fontId="14"/>
  </si>
  <si>
    <t>PSS</t>
    <phoneticPr fontId="14"/>
  </si>
  <si>
    <t>5.11</t>
    <phoneticPr fontId="14"/>
  </si>
  <si>
    <r>
      <t>➣　延長戦</t>
    </r>
    <r>
      <rPr>
        <sz val="9"/>
        <color indexed="8"/>
        <rFont val="Times New Roman"/>
        <family val="1"/>
      </rPr>
      <t>"</t>
    </r>
    <r>
      <rPr>
        <sz val="9"/>
        <color indexed="8"/>
        <rFont val="ＭＳ Ｐゴシック"/>
        <family val="3"/>
        <charset val="128"/>
      </rPr>
      <t>なし</t>
    </r>
    <r>
      <rPr>
        <sz val="9"/>
        <color indexed="8"/>
        <rFont val="Times New Roman"/>
        <family val="1"/>
      </rPr>
      <t>"</t>
    </r>
    <r>
      <rPr>
        <sz val="9"/>
        <color indexed="8"/>
        <rFont val="ＭＳ Ｐゴシック"/>
        <family val="3"/>
        <charset val="128"/>
      </rPr>
      <t>の時、得点</t>
    </r>
    <r>
      <rPr>
        <sz val="9"/>
        <color indexed="8"/>
        <rFont val="Times New Roman"/>
        <family val="1"/>
      </rPr>
      <t>/</t>
    </r>
    <r>
      <rPr>
        <sz val="9"/>
        <color indexed="8"/>
        <rFont val="ＭＳ Ｐゴシック"/>
        <family val="3"/>
        <charset val="128"/>
      </rPr>
      <t>反則時のピリオド選択から、</t>
    </r>
    <r>
      <rPr>
        <sz val="9"/>
        <color indexed="8"/>
        <rFont val="Times New Roman"/>
        <family val="1"/>
      </rPr>
      <t>"OT"</t>
    </r>
    <r>
      <rPr>
        <sz val="9"/>
        <color indexed="8"/>
        <rFont val="ＭＳ Ｐゴシック"/>
        <family val="3"/>
        <charset val="128"/>
      </rPr>
      <t>を非表示</t>
    </r>
    <rPh sb="2" eb="5">
      <t>エンチョウセン</t>
    </rPh>
    <rPh sb="10" eb="11">
      <t>トキ</t>
    </rPh>
    <rPh sb="12" eb="14">
      <t>トクテン</t>
    </rPh>
    <rPh sb="15" eb="17">
      <t>ハンソク</t>
    </rPh>
    <rPh sb="17" eb="18">
      <t>ジ</t>
    </rPh>
    <rPh sb="23" eb="25">
      <t>センタク</t>
    </rPh>
    <rPh sb="33" eb="34">
      <t>ヒ</t>
    </rPh>
    <rPh sb="34" eb="36">
      <t>ヒョウジ</t>
    </rPh>
    <phoneticPr fontId="14"/>
  </si>
  <si>
    <r>
      <t>反則時のピリオド表示　</t>
    </r>
    <r>
      <rPr>
        <sz val="8"/>
        <rFont val="ＭＳ Ｐゴシック"/>
        <family val="3"/>
        <charset val="128"/>
      </rPr>
      <t>（1,2,3,OT/1,2,3）</t>
    </r>
    <rPh sb="0" eb="2">
      <t>ハンソク</t>
    </rPh>
    <rPh sb="2" eb="3">
      <t>ジ</t>
    </rPh>
    <rPh sb="8" eb="10">
      <t>ヒョウジ</t>
    </rPh>
    <phoneticPr fontId="14"/>
  </si>
  <si>
    <r>
      <t>PSS</t>
    </r>
    <r>
      <rPr>
        <sz val="8"/>
        <rFont val="ＭＳ Ｐゴシック"/>
        <family val="3"/>
        <charset val="128"/>
      </rPr>
      <t>での得点あり？</t>
    </r>
    <rPh sb="5" eb="7">
      <t>トクテン</t>
    </rPh>
    <phoneticPr fontId="14"/>
  </si>
  <si>
    <r>
      <rPr>
        <sz val="8"/>
        <rFont val="ＭＳ Ｐゴシック"/>
        <family val="3"/>
        <charset val="128"/>
      </rPr>
      <t>←</t>
    </r>
    <r>
      <rPr>
        <sz val="8"/>
        <rFont val="Century"/>
        <family val="1"/>
      </rPr>
      <t xml:space="preserve"> 0 </t>
    </r>
    <r>
      <rPr>
        <sz val="8"/>
        <rFont val="ＭＳ Ｐゴシック"/>
        <family val="3"/>
        <charset val="128"/>
      </rPr>
      <t>以外は</t>
    </r>
    <r>
      <rPr>
        <sz val="8"/>
        <rFont val="Century"/>
        <family val="1"/>
      </rPr>
      <t>PSS</t>
    </r>
    <r>
      <rPr>
        <sz val="8"/>
        <rFont val="ＭＳ Ｐゴシック"/>
        <family val="3"/>
        <charset val="128"/>
      </rPr>
      <t>あり</t>
    </r>
    <rPh sb="4" eb="6">
      <t>イガイ</t>
    </rPh>
    <phoneticPr fontId="14"/>
  </si>
  <si>
    <t>Home Team (A)</t>
    <phoneticPr fontId="14"/>
  </si>
  <si>
    <t>Visiting Team (B)</t>
    <phoneticPr fontId="14"/>
  </si>
  <si>
    <t>Visiting Team (B)</t>
    <phoneticPr fontId="14"/>
  </si>
  <si>
    <r>
      <rPr>
        <sz val="8"/>
        <rFont val="ＭＳ Ｐゴシック"/>
        <family val="3"/>
        <charset val="128"/>
      </rPr>
      <t>←</t>
    </r>
    <r>
      <rPr>
        <sz val="8"/>
        <rFont val="Century"/>
        <family val="1"/>
      </rPr>
      <t xml:space="preserve"> 1</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</si>
  <si>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2</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</si>
  <si>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3</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</si>
  <si>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4</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</si>
  <si>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5</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</si>
  <si>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6</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</si>
  <si>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7</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</si>
  <si>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8</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</si>
  <si>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9</t>
    </r>
    <r>
      <rPr>
        <sz val="8"/>
        <rFont val="ＭＳ Ｐゴシック"/>
        <family val="3"/>
        <charset val="128"/>
      </rPr>
      <t>点目</t>
    </r>
    <rPh sb="3" eb="4">
      <t>テン</t>
    </rPh>
    <rPh sb="4" eb="5">
      <t>メ</t>
    </rPh>
    <phoneticPr fontId="14"/>
  </si>
  <si>
    <r>
      <rPr>
        <sz val="8"/>
        <rFont val="ＭＳ Ｐゴシック"/>
        <family val="3"/>
        <charset val="128"/>
      </rPr>
      <t>←</t>
    </r>
    <r>
      <rPr>
        <sz val="8"/>
        <rFont val="Century"/>
        <family val="1"/>
      </rPr>
      <t xml:space="preserve"> 10</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</si>
  <si>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11</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</si>
  <si>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12</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</si>
  <si>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13</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</si>
  <si>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14</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</si>
  <si>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15</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</si>
  <si>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16</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</si>
  <si>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17</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</si>
  <si>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18</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</si>
  <si>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19</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</si>
  <si>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20</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</si>
  <si>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21</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</si>
  <si>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22</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</si>
  <si>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23</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</si>
  <si>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24</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</si>
  <si>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25</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</si>
  <si>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26</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</si>
  <si>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27</t>
    </r>
    <r>
      <rPr>
        <sz val="8"/>
        <rFont val="ＭＳ Ｐゴシック"/>
        <family val="3"/>
        <charset val="128"/>
      </rPr>
      <t>点目</t>
    </r>
    <rPh sb="4" eb="5">
      <t>テン</t>
    </rPh>
    <rPh sb="5" eb="6">
      <t>メ</t>
    </rPh>
    <phoneticPr fontId="14"/>
  </si>
  <si>
    <r>
      <rPr>
        <sz val="8"/>
        <rFont val="ＭＳ Ｐゴシック"/>
        <family val="3"/>
        <charset val="128"/>
      </rPr>
      <t>←</t>
    </r>
    <r>
      <rPr>
        <sz val="8"/>
        <rFont val="Century"/>
        <family val="1"/>
      </rPr>
      <t xml:space="preserve"> 28</t>
    </r>
    <r>
      <rPr>
        <sz val="8"/>
        <rFont val="ＭＳ Ｐゴシック"/>
        <family val="3"/>
        <charset val="128"/>
      </rPr>
      <t>点目</t>
    </r>
    <rPh sb="4" eb="5">
      <t>テン</t>
    </rPh>
    <rPh sb="5" eb="6">
      <t>メ</t>
    </rPh>
    <phoneticPr fontId="14"/>
  </si>
  <si>
    <r>
      <t xml:space="preserve">1 </t>
    </r>
    <r>
      <rPr>
        <sz val="9"/>
        <color indexed="9"/>
        <rFont val="ＭＳ Ｐ明朝"/>
        <family val="1"/>
        <charset val="128"/>
      </rPr>
      <t>：</t>
    </r>
    <r>
      <rPr>
        <sz val="9"/>
        <color indexed="9"/>
        <rFont val="Times New Roman"/>
        <family val="1"/>
      </rPr>
      <t xml:space="preserve"> 0</t>
    </r>
    <r>
      <rPr>
        <sz val="9"/>
        <color indexed="9"/>
        <rFont val="ＭＳ Ｐ明朝"/>
        <family val="1"/>
        <charset val="128"/>
      </rPr>
      <t>，</t>
    </r>
    <r>
      <rPr>
        <sz val="9"/>
        <color indexed="9"/>
        <rFont val="Times New Roman"/>
        <family val="1"/>
      </rPr>
      <t xml:space="preserve">  2 </t>
    </r>
    <r>
      <rPr>
        <sz val="9"/>
        <color indexed="9"/>
        <rFont val="ＭＳ Ｐ明朝"/>
        <family val="1"/>
        <charset val="128"/>
      </rPr>
      <t>：</t>
    </r>
    <r>
      <rPr>
        <sz val="9"/>
        <color indexed="9"/>
        <rFont val="Times New Roman"/>
        <family val="1"/>
      </rPr>
      <t xml:space="preserve"> 0</t>
    </r>
    <phoneticPr fontId="14"/>
  </si>
  <si>
    <r>
      <t xml:space="preserve">2 </t>
    </r>
    <r>
      <rPr>
        <sz val="9"/>
        <color indexed="9"/>
        <rFont val="ＭＳ Ｐ明朝"/>
        <family val="1"/>
        <charset val="128"/>
      </rPr>
      <t>：</t>
    </r>
    <r>
      <rPr>
        <sz val="9"/>
        <color indexed="9"/>
        <rFont val="Times New Roman"/>
        <family val="1"/>
      </rPr>
      <t xml:space="preserve"> 1</t>
    </r>
    <r>
      <rPr>
        <sz val="9"/>
        <color indexed="9"/>
        <rFont val="ＭＳ Ｐ明朝"/>
        <family val="1"/>
        <charset val="128"/>
      </rPr>
      <t>，</t>
    </r>
    <r>
      <rPr>
        <sz val="9"/>
        <color indexed="9"/>
        <rFont val="Times New Roman"/>
        <family val="1"/>
      </rPr>
      <t xml:space="preserve">  3 </t>
    </r>
    <r>
      <rPr>
        <sz val="9"/>
        <color indexed="9"/>
        <rFont val="ＭＳ Ｐ明朝"/>
        <family val="1"/>
        <charset val="128"/>
      </rPr>
      <t>：</t>
    </r>
    <r>
      <rPr>
        <sz val="9"/>
        <color indexed="9"/>
        <rFont val="Times New Roman"/>
        <family val="1"/>
      </rPr>
      <t xml:space="preserve"> 1</t>
    </r>
    <phoneticPr fontId="14"/>
  </si>
  <si>
    <r>
      <t>2</t>
    </r>
    <r>
      <rPr>
        <sz val="9"/>
        <color indexed="9"/>
        <rFont val="ＭＳ Ｐ明朝"/>
        <family val="1"/>
        <charset val="128"/>
      </rPr>
      <t>点目の得点</t>
    </r>
    <r>
      <rPr>
        <sz val="9"/>
        <color indexed="9"/>
        <rFont val="ＭＳ Ｐ明朝"/>
        <family val="1"/>
        <charset val="128"/>
      </rPr>
      <t/>
    </r>
    <rPh sb="1" eb="2">
      <t>テン</t>
    </rPh>
    <rPh sb="2" eb="3">
      <t>メ</t>
    </rPh>
    <rPh sb="4" eb="6">
      <t>トクテン</t>
    </rPh>
    <phoneticPr fontId="14"/>
  </si>
  <si>
    <r>
      <t xml:space="preserve">3 </t>
    </r>
    <r>
      <rPr>
        <sz val="9"/>
        <color indexed="9"/>
        <rFont val="ＭＳ Ｐ明朝"/>
        <family val="1"/>
        <charset val="128"/>
      </rPr>
      <t>：</t>
    </r>
    <r>
      <rPr>
        <sz val="9"/>
        <color indexed="9"/>
        <rFont val="Times New Roman"/>
        <family val="1"/>
      </rPr>
      <t xml:space="preserve"> 2</t>
    </r>
    <phoneticPr fontId="14"/>
  </si>
  <si>
    <r>
      <t>3</t>
    </r>
    <r>
      <rPr>
        <sz val="9"/>
        <color indexed="9"/>
        <rFont val="ＭＳ Ｐ明朝"/>
        <family val="1"/>
        <charset val="128"/>
      </rPr>
      <t>点目の得点</t>
    </r>
    <r>
      <rPr>
        <sz val="9"/>
        <color indexed="9"/>
        <rFont val="ＭＳ Ｐ明朝"/>
        <family val="1"/>
        <charset val="128"/>
      </rPr>
      <t/>
    </r>
    <rPh sb="1" eb="2">
      <t>テン</t>
    </rPh>
    <rPh sb="2" eb="3">
      <t>メ</t>
    </rPh>
    <rPh sb="4" eb="6">
      <t>トクテン</t>
    </rPh>
    <phoneticPr fontId="14"/>
  </si>
  <si>
    <t>5.12</t>
  </si>
  <si>
    <r>
      <t xml:space="preserve">OIHF </t>
    </r>
    <r>
      <rPr>
        <sz val="9"/>
        <color indexed="8"/>
        <rFont val="ＭＳ Ｐ明朝"/>
        <family val="1"/>
        <charset val="128"/>
      </rPr>
      <t>八田</t>
    </r>
    <r>
      <rPr>
        <sz val="9"/>
        <color indexed="8"/>
        <rFont val="Times New Roman"/>
        <family val="1"/>
      </rPr>
      <t xml:space="preserve"> </t>
    </r>
    <r>
      <rPr>
        <sz val="9"/>
        <color indexed="8"/>
        <rFont val="ＭＳ Ｐ明朝"/>
        <family val="1"/>
        <charset val="128"/>
      </rPr>
      <t>敏昭</t>
    </r>
  </si>
  <si>
    <t>➣　一部のセルで、条件付き書式が即座に反映されないバグを修正</t>
  </si>
  <si>
    <r>
      <t>印刷範囲内の</t>
    </r>
    <r>
      <rPr>
        <sz val="10"/>
        <color indexed="10"/>
        <rFont val="ＭＳ Ｐゴシック"/>
        <family val="3"/>
        <charset val="128"/>
      </rPr>
      <t>色の付いたセルは、値の入力が必要なことを示します。 値が入力されると色は消えます。</t>
    </r>
    <rPh sb="0" eb="2">
      <t>インサツ</t>
    </rPh>
    <rPh sb="2" eb="5">
      <t>ハンイナイ</t>
    </rPh>
    <rPh sb="6" eb="7">
      <t>イロ</t>
    </rPh>
    <rPh sb="8" eb="9">
      <t>ツ</t>
    </rPh>
    <rPh sb="15" eb="16">
      <t>アタイ</t>
    </rPh>
    <rPh sb="17" eb="19">
      <t>ニュウリョク</t>
    </rPh>
    <rPh sb="20" eb="22">
      <t>ヒツヨウ</t>
    </rPh>
    <rPh sb="26" eb="27">
      <t>シメ</t>
    </rPh>
    <rPh sb="32" eb="33">
      <t>アタイ</t>
    </rPh>
    <rPh sb="34" eb="36">
      <t>ニュウリョク</t>
    </rPh>
    <rPh sb="40" eb="41">
      <t>イロ</t>
    </rPh>
    <rPh sb="42" eb="43">
      <t>キ</t>
    </rPh>
    <phoneticPr fontId="14"/>
  </si>
  <si>
    <r>
      <t>[Player ListList]の</t>
    </r>
    <r>
      <rPr>
        <sz val="10"/>
        <color indexed="10"/>
        <rFont val="ＭＳ Ｐゴシック"/>
        <family val="3"/>
        <charset val="128"/>
      </rPr>
      <t>最左端列（色の付いたセル）</t>
    </r>
    <r>
      <rPr>
        <sz val="10"/>
        <rFont val="ＭＳ Ｐゴシック"/>
        <family val="3"/>
        <charset val="128"/>
      </rPr>
      <t>の選手人数分（ＧＫから最下部に記載された選手まで）を選択して</t>
    </r>
    <r>
      <rPr>
        <sz val="10"/>
        <color indexed="10"/>
        <rFont val="ＭＳ Ｐゴシック"/>
        <family val="3"/>
        <charset val="128"/>
      </rPr>
      <t>コピー</t>
    </r>
    <r>
      <rPr>
        <sz val="10"/>
        <rFont val="ＭＳ Ｐゴシック"/>
        <family val="3"/>
        <charset val="128"/>
      </rPr>
      <t>します。</t>
    </r>
    <rPh sb="18" eb="19">
      <t>サイ</t>
    </rPh>
    <rPh sb="19" eb="21">
      <t>サタン</t>
    </rPh>
    <rPh sb="21" eb="22">
      <t>レツ</t>
    </rPh>
    <rPh sb="23" eb="24">
      <t>イロ</t>
    </rPh>
    <rPh sb="25" eb="26">
      <t>ツ</t>
    </rPh>
    <rPh sb="32" eb="34">
      <t>センシュ</t>
    </rPh>
    <rPh sb="34" eb="36">
      <t>ニンズ</t>
    </rPh>
    <rPh sb="36" eb="37">
      <t>ブン</t>
    </rPh>
    <rPh sb="42" eb="45">
      <t>サイカブ</t>
    </rPh>
    <rPh sb="46" eb="48">
      <t>キサイ</t>
    </rPh>
    <rPh sb="51" eb="53">
      <t>センシュ</t>
    </rPh>
    <rPh sb="57" eb="59">
      <t>センタク</t>
    </rPh>
    <phoneticPr fontId="14"/>
  </si>
  <si>
    <r>
      <t>[Ｈｏｍｅ]のシートの"cord"列に貼り付けます。 "</t>
    </r>
    <r>
      <rPr>
        <sz val="10"/>
        <color indexed="10"/>
        <rFont val="ＭＳ Ｐゴシック"/>
        <family val="3"/>
        <charset val="128"/>
      </rPr>
      <t>型式を選択して貼り付け</t>
    </r>
    <r>
      <rPr>
        <sz val="10"/>
        <rFont val="ＭＳ Ｐゴシック"/>
        <family val="3"/>
        <charset val="128"/>
      </rPr>
      <t>" ⇒ "</t>
    </r>
    <r>
      <rPr>
        <sz val="10"/>
        <color indexed="10"/>
        <rFont val="ＭＳ Ｐゴシック"/>
        <family val="3"/>
        <charset val="128"/>
      </rPr>
      <t>値の貼り付け</t>
    </r>
    <r>
      <rPr>
        <sz val="10"/>
        <rFont val="ＭＳ Ｐゴシック"/>
        <family val="3"/>
        <charset val="128"/>
      </rPr>
      <t>"を選択してください。</t>
    </r>
    <rPh sb="17" eb="18">
      <t>レツ</t>
    </rPh>
    <rPh sb="19" eb="20">
      <t>ハ</t>
    </rPh>
    <rPh sb="21" eb="22">
      <t>ツ</t>
    </rPh>
    <rPh sb="28" eb="30">
      <t>ケイシキ</t>
    </rPh>
    <rPh sb="31" eb="33">
      <t>センタク</t>
    </rPh>
    <rPh sb="35" eb="36">
      <t>ハ</t>
    </rPh>
    <rPh sb="37" eb="38">
      <t>ツ</t>
    </rPh>
    <rPh sb="44" eb="45">
      <t>アタイ</t>
    </rPh>
    <rPh sb="46" eb="47">
      <t>ハ</t>
    </rPh>
    <rPh sb="48" eb="49">
      <t>ツ</t>
    </rPh>
    <rPh sb="52" eb="54">
      <t>センタク</t>
    </rPh>
    <phoneticPr fontId="14"/>
  </si>
  <si>
    <r>
      <t>競技要項に従い、PSS５名制の試合は[</t>
    </r>
    <r>
      <rPr>
        <b/>
        <sz val="10"/>
        <color indexed="10"/>
        <rFont val="ＭＳ Ｐゴシック"/>
        <family val="3"/>
        <charset val="128"/>
      </rPr>
      <t>GameSheet(</t>
    </r>
    <r>
      <rPr>
        <b/>
        <sz val="10"/>
        <color indexed="10"/>
        <rFont val="ＭＳ Ｐゴシック"/>
        <family val="3"/>
        <charset val="128"/>
      </rPr>
      <t>PSS</t>
    </r>
    <r>
      <rPr>
        <b/>
        <sz val="10"/>
        <color indexed="10"/>
        <rFont val="ＭＳ Ｐゴシック"/>
        <family val="3"/>
        <charset val="128"/>
      </rPr>
      <t>5</t>
    </r>
    <r>
      <rPr>
        <sz val="10"/>
        <color indexed="10"/>
        <rFont val="ＭＳ Ｐゴシック"/>
        <family val="3"/>
        <charset val="128"/>
      </rPr>
      <t>)</t>
    </r>
    <r>
      <rPr>
        <sz val="10"/>
        <rFont val="ＭＳ Ｐゴシック"/>
        <family val="3"/>
        <charset val="128"/>
      </rPr>
      <t>]シート、３名制の試合は[</t>
    </r>
    <r>
      <rPr>
        <b/>
        <sz val="10"/>
        <color indexed="10"/>
        <rFont val="ＭＳ Ｐゴシック"/>
        <family val="3"/>
        <charset val="128"/>
      </rPr>
      <t>GameSheet(</t>
    </r>
    <r>
      <rPr>
        <b/>
        <sz val="10"/>
        <color indexed="10"/>
        <rFont val="ＭＳ Ｐゴシック"/>
        <family val="3"/>
        <charset val="128"/>
      </rPr>
      <t>PSS</t>
    </r>
    <r>
      <rPr>
        <b/>
        <sz val="10"/>
        <color indexed="10"/>
        <rFont val="ＭＳ Ｐゴシック"/>
        <family val="3"/>
        <charset val="128"/>
      </rPr>
      <t>3)</t>
    </r>
    <r>
      <rPr>
        <sz val="10"/>
        <rFont val="ＭＳ Ｐゴシック"/>
        <family val="3"/>
        <charset val="128"/>
      </rPr>
      <t>]シートで作業を</t>
    </r>
    <rPh sb="0" eb="2">
      <t>キョウギ</t>
    </rPh>
    <rPh sb="2" eb="4">
      <t>ヨウコウ</t>
    </rPh>
    <rPh sb="5" eb="6">
      <t>シタガ</t>
    </rPh>
    <rPh sb="12" eb="13">
      <t>メイ</t>
    </rPh>
    <rPh sb="13" eb="14">
      <t>セイ</t>
    </rPh>
    <rPh sb="15" eb="17">
      <t>シアイ</t>
    </rPh>
    <rPh sb="67" eb="69">
      <t>サギョウ</t>
    </rPh>
    <phoneticPr fontId="14"/>
  </si>
  <si>
    <r>
      <rPr>
        <sz val="10"/>
        <color indexed="10"/>
        <rFont val="ＭＳ Ｐゴシック"/>
        <family val="3"/>
        <charset val="128"/>
      </rPr>
      <t>事前準備したメンバー表と異なる</t>
    </r>
    <r>
      <rPr>
        <sz val="10"/>
        <rFont val="ＭＳ Ｐゴシック"/>
        <family val="3"/>
        <charset val="128"/>
      </rPr>
      <t xml:space="preserve">場合は、[Gamesheet]を直接修正しません。 </t>
    </r>
    <r>
      <rPr>
        <b/>
        <sz val="10"/>
        <color indexed="10"/>
        <rFont val="Times New Roman"/>
        <family val="1"/>
      </rPr>
      <t xml:space="preserve">2 </t>
    </r>
    <r>
      <rPr>
        <b/>
        <sz val="10"/>
        <color indexed="10"/>
        <rFont val="ＭＳ Ｐゴシック"/>
        <family val="3"/>
        <charset val="128"/>
      </rPr>
      <t>事前準備</t>
    </r>
    <r>
      <rPr>
        <sz val="10"/>
        <color indexed="10"/>
        <rFont val="ＭＳ Ｐゴシック"/>
        <family val="3"/>
        <charset val="128"/>
      </rPr>
      <t>の</t>
    </r>
    <r>
      <rPr>
        <sz val="10"/>
        <color indexed="10"/>
        <rFont val="Times New Roman"/>
        <family val="1"/>
      </rPr>
      <t>3)</t>
    </r>
    <r>
      <rPr>
        <sz val="10"/>
        <color indexed="10"/>
        <rFont val="ＭＳ Ｐゴシック"/>
        <family val="3"/>
        <charset val="128"/>
      </rPr>
      <t>～</t>
    </r>
    <r>
      <rPr>
        <sz val="10"/>
        <color indexed="10"/>
        <rFont val="Times New Roman"/>
        <family val="1"/>
      </rPr>
      <t>7)</t>
    </r>
    <r>
      <rPr>
        <sz val="10"/>
        <color indexed="10"/>
        <rFont val="ＭＳ Ｐゴシック"/>
        <family val="3"/>
        <charset val="128"/>
      </rPr>
      <t>に戻って作業します。</t>
    </r>
    <rPh sb="0" eb="2">
      <t>ジゼン</t>
    </rPh>
    <rPh sb="2" eb="4">
      <t>ジュンビ</t>
    </rPh>
    <rPh sb="10" eb="11">
      <t>ヒョウ</t>
    </rPh>
    <rPh sb="12" eb="13">
      <t>コト</t>
    </rPh>
    <rPh sb="15" eb="17">
      <t>バアイ</t>
    </rPh>
    <rPh sb="31" eb="33">
      <t>チョクセツ</t>
    </rPh>
    <rPh sb="33" eb="35">
      <t>シュウセイ</t>
    </rPh>
    <rPh sb="43" eb="45">
      <t>ジゼン</t>
    </rPh>
    <rPh sb="45" eb="47">
      <t>ジュンビ</t>
    </rPh>
    <rPh sb="54" eb="55">
      <t>モド</t>
    </rPh>
    <rPh sb="57" eb="59">
      <t>サギョウ</t>
    </rPh>
    <phoneticPr fontId="14"/>
  </si>
  <si>
    <r>
      <rPr>
        <sz val="10"/>
        <color indexed="10"/>
        <rFont val="ＭＳ Ｐゴシック"/>
        <family val="3"/>
        <charset val="128"/>
      </rPr>
      <t>ＧＫ</t>
    </r>
    <r>
      <rPr>
        <sz val="10"/>
        <rFont val="ＭＳ Ｐゴシック"/>
        <family val="3"/>
        <charset val="128"/>
      </rPr>
      <t>記録欄の</t>
    </r>
    <r>
      <rPr>
        <sz val="10"/>
        <color indexed="10"/>
        <rFont val="ＭＳ Ｐゴシック"/>
        <family val="3"/>
        <charset val="128"/>
      </rPr>
      <t>滞氷時間</t>
    </r>
    <r>
      <rPr>
        <sz val="10"/>
        <rFont val="ＭＳ Ｐゴシック"/>
        <family val="3"/>
        <charset val="128"/>
      </rPr>
      <t xml:space="preserve">は自動計算の対象外です。 </t>
    </r>
    <r>
      <rPr>
        <sz val="10"/>
        <color indexed="10"/>
        <rFont val="ＭＳ Ｐゴシック"/>
        <family val="3"/>
        <charset val="128"/>
      </rPr>
      <t>手打ち入力してください。</t>
    </r>
    <rPh sb="2" eb="4">
      <t>キロク</t>
    </rPh>
    <rPh sb="4" eb="5">
      <t>ラン</t>
    </rPh>
    <rPh sb="6" eb="7">
      <t>タイ</t>
    </rPh>
    <rPh sb="7" eb="8">
      <t>コオリ</t>
    </rPh>
    <rPh sb="8" eb="10">
      <t>ジカン</t>
    </rPh>
    <rPh sb="11" eb="13">
      <t>ジドウ</t>
    </rPh>
    <rPh sb="13" eb="15">
      <t>ケイサン</t>
    </rPh>
    <rPh sb="16" eb="19">
      <t>タイショウガイ</t>
    </rPh>
    <rPh sb="23" eb="25">
      <t>テウ</t>
    </rPh>
    <rPh sb="26" eb="28">
      <t>ニュウリョク</t>
    </rPh>
    <phoneticPr fontId="14"/>
  </si>
  <si>
    <t>13)</t>
    <phoneticPr fontId="14"/>
  </si>
  <si>
    <r>
      <t>得点、反則の発生時は、印刷面外の入力エリアに発生ピリオドと</t>
    </r>
    <r>
      <rPr>
        <sz val="10"/>
        <color indexed="10"/>
        <rFont val="ＭＳ Ｐゴシック"/>
        <family val="3"/>
        <charset val="128"/>
      </rPr>
      <t>タイマーが表示する時間をそのまま入力してください。</t>
    </r>
    <rPh sb="0" eb="2">
      <t>トクテン</t>
    </rPh>
    <rPh sb="3" eb="5">
      <t>ハンソク</t>
    </rPh>
    <rPh sb="6" eb="8">
      <t>ハッセイ</t>
    </rPh>
    <rPh sb="8" eb="9">
      <t>ジ</t>
    </rPh>
    <rPh sb="11" eb="13">
      <t>インサツ</t>
    </rPh>
    <rPh sb="13" eb="14">
      <t>メン</t>
    </rPh>
    <rPh sb="14" eb="15">
      <t>ガイ</t>
    </rPh>
    <rPh sb="16" eb="18">
      <t>ニュウリョク</t>
    </rPh>
    <rPh sb="22" eb="24">
      <t>ハッセイ</t>
    </rPh>
    <rPh sb="34" eb="36">
      <t>ヒョウジ</t>
    </rPh>
    <rPh sb="38" eb="40">
      <t>ジカン</t>
    </rPh>
    <rPh sb="45" eb="47">
      <t>ニュウリョク</t>
    </rPh>
    <phoneticPr fontId="14"/>
  </si>
  <si>
    <t>1)</t>
    <phoneticPr fontId="14"/>
  </si>
  <si>
    <r>
      <t>Excel 2010 以降のバージョンで使用する場合は、"</t>
    </r>
    <r>
      <rPr>
        <sz val="10"/>
        <color indexed="10"/>
        <rFont val="ＭＳ Ｐゴシック"/>
        <family val="3"/>
        <charset val="128"/>
      </rPr>
      <t>書式</t>
    </r>
    <r>
      <rPr>
        <sz val="10"/>
        <rFont val="ＭＳ Ｐゴシック"/>
        <family val="3"/>
        <charset val="128"/>
      </rPr>
      <t>" ⇒ "</t>
    </r>
    <r>
      <rPr>
        <sz val="10"/>
        <color indexed="10"/>
        <rFont val="ＭＳ Ｐゴシック"/>
        <family val="3"/>
        <charset val="128"/>
      </rPr>
      <t>保護</t>
    </r>
    <r>
      <rPr>
        <sz val="10"/>
        <rFont val="ＭＳ Ｐゴシック"/>
        <family val="3"/>
        <charset val="128"/>
      </rPr>
      <t>" ⇒  "</t>
    </r>
    <r>
      <rPr>
        <sz val="10"/>
        <color indexed="10"/>
        <rFont val="ＭＳ Ｐゴシック"/>
        <family val="3"/>
        <charset val="128"/>
      </rPr>
      <t>シート保護の解除</t>
    </r>
    <r>
      <rPr>
        <sz val="10"/>
        <rFont val="ＭＳ Ｐゴシック"/>
        <family val="3"/>
        <charset val="128"/>
      </rPr>
      <t>"をクリックして適時修正してください。</t>
    </r>
    <rPh sb="11" eb="13">
      <t>イコウ</t>
    </rPh>
    <rPh sb="20" eb="22">
      <t>シヨウ</t>
    </rPh>
    <rPh sb="24" eb="26">
      <t>バアイ</t>
    </rPh>
    <rPh sb="29" eb="31">
      <t>ショシキ</t>
    </rPh>
    <rPh sb="60" eb="62">
      <t>テキジ</t>
    </rPh>
    <rPh sb="62" eb="64">
      <t>シュウセイ</t>
    </rPh>
    <phoneticPr fontId="14"/>
  </si>
  <si>
    <r>
      <t>従って、同点（延長戦を含めて）のまま試合が終わると、"</t>
    </r>
    <r>
      <rPr>
        <sz val="10"/>
        <color indexed="10"/>
        <rFont val="ＭＳ Ｐゴシック"/>
        <family val="3"/>
        <charset val="128"/>
      </rPr>
      <t>PSS</t>
    </r>
    <r>
      <rPr>
        <sz val="10"/>
        <rFont val="ＭＳ Ｐゴシック"/>
        <family val="3"/>
        <charset val="128"/>
      </rPr>
      <t>"欄に入力を促すための背景色が付きます。</t>
    </r>
    <rPh sb="31" eb="32">
      <t>ラン</t>
    </rPh>
    <rPh sb="33" eb="35">
      <t>ニュウリョク</t>
    </rPh>
    <rPh sb="36" eb="37">
      <t>ウナガ</t>
    </rPh>
    <rPh sb="41" eb="44">
      <t>ハイケイショク</t>
    </rPh>
    <rPh sb="45" eb="46">
      <t>ツ</t>
    </rPh>
    <phoneticPr fontId="14"/>
  </si>
  <si>
    <r>
      <t>① "</t>
    </r>
    <r>
      <rPr>
        <sz val="10"/>
        <color indexed="10"/>
        <rFont val="ＭＳ Ｐゴシック"/>
        <family val="3"/>
        <charset val="128"/>
      </rPr>
      <t>PSS</t>
    </r>
    <r>
      <rPr>
        <sz val="10"/>
        <rFont val="ＭＳ Ｐゴシック"/>
        <family val="3"/>
        <charset val="128"/>
      </rPr>
      <t>"欄の背景色を消したいセルを選択する。（複数セルの選択可能）</t>
    </r>
    <rPh sb="7" eb="8">
      <t>ラン</t>
    </rPh>
    <rPh sb="9" eb="12">
      <t>ハイケイショク</t>
    </rPh>
    <rPh sb="13" eb="14">
      <t>ケ</t>
    </rPh>
    <rPh sb="20" eb="22">
      <t>センタク</t>
    </rPh>
    <rPh sb="26" eb="28">
      <t>フクスウ</t>
    </rPh>
    <rPh sb="31" eb="33">
      <t>センタク</t>
    </rPh>
    <rPh sb="33" eb="35">
      <t>カノウ</t>
    </rPh>
    <phoneticPr fontId="14"/>
  </si>
  <si>
    <r>
      <t>② "</t>
    </r>
    <r>
      <rPr>
        <sz val="10"/>
        <color indexed="10"/>
        <rFont val="ＭＳ Ｐゴシック"/>
        <family val="3"/>
        <charset val="128"/>
      </rPr>
      <t>条件付き書式</t>
    </r>
    <r>
      <rPr>
        <sz val="10"/>
        <rFont val="ＭＳ Ｐゴシック"/>
        <family val="3"/>
        <charset val="128"/>
      </rPr>
      <t>"をクリックする。</t>
    </r>
    <rPh sb="3" eb="6">
      <t>ジョウケンツキ</t>
    </rPh>
    <rPh sb="7" eb="9">
      <t>ショシキ</t>
    </rPh>
    <phoneticPr fontId="14"/>
  </si>
  <si>
    <r>
      <t>③ "</t>
    </r>
    <r>
      <rPr>
        <sz val="10"/>
        <color indexed="10"/>
        <rFont val="ＭＳ Ｐゴシック"/>
        <family val="3"/>
        <charset val="128"/>
      </rPr>
      <t>ルールのクリア</t>
    </r>
    <r>
      <rPr>
        <sz val="10"/>
        <rFont val="ＭＳ Ｐゴシック"/>
        <family val="3"/>
        <charset val="128"/>
      </rPr>
      <t>" ⇒ "</t>
    </r>
    <r>
      <rPr>
        <sz val="10"/>
        <color indexed="10"/>
        <rFont val="ＭＳ Ｐゴシック"/>
        <family val="3"/>
        <charset val="128"/>
      </rPr>
      <t>選択したセルからルールをクリア</t>
    </r>
    <r>
      <rPr>
        <sz val="10"/>
        <rFont val="ＭＳ Ｐゴシック"/>
        <family val="3"/>
        <charset val="128"/>
      </rPr>
      <t>"をクリックする。</t>
    </r>
    <rPh sb="15" eb="17">
      <t>センタク</t>
    </rPh>
    <phoneticPr fontId="14"/>
  </si>
  <si>
    <t xml:space="preserve">④ 以上で背景色が消えます。 </t>
    <rPh sb="2" eb="4">
      <t>イジョウ</t>
    </rPh>
    <rPh sb="5" eb="8">
      <t>ハイケイショク</t>
    </rPh>
    <rPh sb="9" eb="10">
      <t>キ</t>
    </rPh>
    <phoneticPr fontId="14"/>
  </si>
  <si>
    <t>5.13</t>
  </si>
  <si>
    <t>➣　"公式記録作成手順"シートの説明書きを一部改定</t>
    <rPh sb="3" eb="5">
      <t>コウシキ</t>
    </rPh>
    <rPh sb="5" eb="7">
      <t>キロク</t>
    </rPh>
    <rPh sb="7" eb="9">
      <t>サクセイ</t>
    </rPh>
    <rPh sb="9" eb="11">
      <t>テジュン</t>
    </rPh>
    <rPh sb="16" eb="18">
      <t>セツメイ</t>
    </rPh>
    <rPh sb="18" eb="19">
      <t>ガ</t>
    </rPh>
    <rPh sb="21" eb="23">
      <t>イチブ</t>
    </rPh>
    <rPh sb="23" eb="25">
      <t>カイテイ</t>
    </rPh>
    <phoneticPr fontId="14"/>
  </si>
  <si>
    <r>
      <rPr>
        <sz val="10"/>
        <rFont val="ＭＳ Ｐ明朝"/>
        <family val="1"/>
        <charset val="128"/>
      </rPr>
      <t>役員</t>
    </r>
    <r>
      <rPr>
        <sz val="10"/>
        <rFont val="Times New Roman"/>
        <family val="1"/>
      </rPr>
      <t>31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</si>
  <si>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32</t>
    </r>
    <r>
      <rPr>
        <sz val="11"/>
        <color indexed="8"/>
        <rFont val="ＭＳ Ｐゴシック"/>
        <family val="3"/>
        <charset val="128"/>
      </rPr>
      <t/>
    </r>
    <rPh sb="0" eb="2">
      <t>ヤクイン</t>
    </rPh>
    <phoneticPr fontId="14"/>
  </si>
  <si>
    <t>DATE(3YYYY)</t>
    <phoneticPr fontId="14"/>
  </si>
  <si>
    <t>DATE(3MM)</t>
    <phoneticPr fontId="14"/>
  </si>
  <si>
    <t>DATE(3DD)</t>
    <phoneticPr fontId="14"/>
  </si>
  <si>
    <t>大阪， 関空アイスアリーナ</t>
    <rPh sb="4" eb="6">
      <t>カンクウ</t>
    </rPh>
    <phoneticPr fontId="14"/>
  </si>
  <si>
    <t>京都， 京都アイスアリーナ</t>
    <rPh sb="0" eb="2">
      <t>キョウト</t>
    </rPh>
    <rPh sb="4" eb="6">
      <t>キョウト</t>
    </rPh>
    <phoneticPr fontId="14"/>
  </si>
  <si>
    <t>6.00</t>
    <phoneticPr fontId="14"/>
  </si>
  <si>
    <t>➣　元号"令和"(2019/5/1～)に対応</t>
    <rPh sb="2" eb="4">
      <t>ゲンゴウ</t>
    </rPh>
    <rPh sb="5" eb="7">
      <t>レイワ</t>
    </rPh>
    <rPh sb="20" eb="22">
      <t>タイオウ</t>
    </rPh>
    <phoneticPr fontId="14"/>
  </si>
  <si>
    <t>令和</t>
    <rPh sb="0" eb="2">
      <t>レイワ</t>
    </rPh>
    <phoneticPr fontId="14"/>
  </si>
  <si>
    <t>6.01</t>
    <phoneticPr fontId="14"/>
  </si>
  <si>
    <r>
      <t>➣　</t>
    </r>
    <r>
      <rPr>
        <sz val="9"/>
        <color indexed="8"/>
        <rFont val="Times New Roman"/>
        <family val="1"/>
      </rPr>
      <t>"GA"</t>
    </r>
    <r>
      <rPr>
        <sz val="9"/>
        <color indexed="8"/>
        <rFont val="ＭＳ Ｐゴシック"/>
        <family val="3"/>
        <charset val="128"/>
      </rPr>
      <t>のコメントを追加</t>
    </r>
    <rPh sb="12" eb="14">
      <t>ツイカ</t>
    </rPh>
    <phoneticPr fontId="14"/>
  </si>
  <si>
    <t>6.02</t>
  </si>
  <si>
    <t>DATE(15)</t>
    <phoneticPr fontId="14"/>
  </si>
  <si>
    <t>DATE(16)</t>
    <phoneticPr fontId="14"/>
  </si>
  <si>
    <t>DATE(17)</t>
  </si>
  <si>
    <t>和暦1年 ?</t>
    <rPh sb="0" eb="2">
      <t>ワレキ</t>
    </rPh>
    <rPh sb="3" eb="4">
      <t>ネン</t>
    </rPh>
    <phoneticPr fontId="14"/>
  </si>
  <si>
    <t>和暦元年 ?</t>
    <rPh sb="0" eb="2">
      <t>ワレキ</t>
    </rPh>
    <rPh sb="2" eb="4">
      <t>ガンネン</t>
    </rPh>
    <phoneticPr fontId="14"/>
  </si>
  <si>
    <r>
      <t>➣　</t>
    </r>
    <r>
      <rPr>
        <sz val="9"/>
        <color indexed="8"/>
        <rFont val="Times New Roman"/>
        <family val="1"/>
      </rPr>
      <t>"Date"</t>
    </r>
    <r>
      <rPr>
        <sz val="9"/>
        <color indexed="8"/>
        <rFont val="ＭＳ Ｐゴシック"/>
        <family val="3"/>
        <charset val="128"/>
      </rPr>
      <t>に和暦を使う場合、和暦</t>
    </r>
    <r>
      <rPr>
        <sz val="9"/>
        <color indexed="8"/>
        <rFont val="Times New Roman"/>
        <family val="1"/>
      </rPr>
      <t>1</t>
    </r>
    <r>
      <rPr>
        <sz val="9"/>
        <color indexed="8"/>
        <rFont val="ＭＳ Ｐゴシック"/>
        <family val="3"/>
        <charset val="128"/>
      </rPr>
      <t>年</t>
    </r>
    <r>
      <rPr>
        <sz val="9"/>
        <color indexed="8"/>
        <rFont val="Times New Roman"/>
        <family val="1"/>
      </rPr>
      <t xml:space="preserve"> </t>
    </r>
    <r>
      <rPr>
        <sz val="9"/>
        <color indexed="8"/>
        <rFont val="ＭＳ Ｐゴシック"/>
        <family val="3"/>
        <charset val="128"/>
      </rPr>
      <t>⇒</t>
    </r>
    <r>
      <rPr>
        <sz val="9"/>
        <color indexed="8"/>
        <rFont val="Times New Roman"/>
        <family val="1"/>
      </rPr>
      <t xml:space="preserve"> </t>
    </r>
    <r>
      <rPr>
        <sz val="9"/>
        <color indexed="8"/>
        <rFont val="ＭＳ Ｐゴシック"/>
        <family val="3"/>
        <charset val="128"/>
      </rPr>
      <t>和暦元年に表示を変更</t>
    </r>
    <rPh sb="9" eb="11">
      <t>ワレキ</t>
    </rPh>
    <rPh sb="12" eb="13">
      <t>ツカ</t>
    </rPh>
    <rPh sb="14" eb="16">
      <t>バアイ</t>
    </rPh>
    <rPh sb="17" eb="19">
      <t>ワレキ</t>
    </rPh>
    <rPh sb="20" eb="21">
      <t>ネン</t>
    </rPh>
    <rPh sb="24" eb="26">
      <t>ワレキ</t>
    </rPh>
    <rPh sb="26" eb="28">
      <t>ガンネン</t>
    </rPh>
    <rPh sb="29" eb="31">
      <t>ヒョウジ</t>
    </rPh>
    <rPh sb="32" eb="34">
      <t>ヘンコウ</t>
    </rPh>
    <phoneticPr fontId="14"/>
  </si>
  <si>
    <t>DATE(18)</t>
    <phoneticPr fontId="14"/>
  </si>
  <si>
    <t>DATE(19)</t>
  </si>
  <si>
    <t>DATE(20)</t>
  </si>
  <si>
    <r>
      <t>"</t>
    </r>
    <r>
      <rPr>
        <sz val="10"/>
        <rFont val="ＭＳ Ｐ明朝"/>
        <family val="1"/>
        <charset val="128"/>
      </rPr>
      <t>年</t>
    </r>
    <r>
      <rPr>
        <sz val="10"/>
        <rFont val="Times New Roman"/>
        <family val="1"/>
      </rPr>
      <t>"</t>
    </r>
    <r>
      <rPr>
        <sz val="10"/>
        <rFont val="ＭＳ Ｐ明朝"/>
        <family val="1"/>
        <charset val="128"/>
      </rPr>
      <t>は何桁目？</t>
    </r>
    <rPh sb="1" eb="2">
      <t>ネン</t>
    </rPh>
    <rPh sb="4" eb="6">
      <t>ナンケタ</t>
    </rPh>
    <rPh sb="6" eb="7">
      <t>メ</t>
    </rPh>
    <phoneticPr fontId="14"/>
  </si>
  <si>
    <r>
      <t>DATE(17)</t>
    </r>
    <r>
      <rPr>
        <sz val="10"/>
        <rFont val="ＭＳ Ｐ明朝"/>
        <family val="1"/>
        <charset val="128"/>
      </rPr>
      <t>は何桁？</t>
    </r>
    <rPh sb="9" eb="11">
      <t>ナンケタ</t>
    </rPh>
    <phoneticPr fontId="14"/>
  </si>
  <si>
    <t>DropDownList</t>
  </si>
  <si>
    <t>6.03</t>
  </si>
  <si>
    <r>
      <t>➣　</t>
    </r>
    <r>
      <rPr>
        <sz val="9"/>
        <color indexed="8"/>
        <rFont val="Times New Roman"/>
        <family val="1"/>
      </rPr>
      <t>"Date"</t>
    </r>
    <r>
      <rPr>
        <sz val="9"/>
        <color indexed="8"/>
        <rFont val="ＭＳ Ｐゴシック"/>
        <family val="3"/>
        <charset val="128"/>
      </rPr>
      <t>に</t>
    </r>
    <r>
      <rPr>
        <sz val="9"/>
        <color indexed="8"/>
        <rFont val="Times New Roman"/>
        <family val="1"/>
      </rPr>
      <t>Current Date</t>
    </r>
    <r>
      <rPr>
        <sz val="9"/>
        <color indexed="8"/>
        <rFont val="ＭＳ Ｐゴシック"/>
        <family val="3"/>
        <charset val="128"/>
      </rPr>
      <t>を入力する場合、西暦</t>
    </r>
    <r>
      <rPr>
        <sz val="9"/>
        <color indexed="8"/>
        <rFont val="Times New Roman"/>
        <family val="1"/>
      </rPr>
      <t>/</t>
    </r>
    <r>
      <rPr>
        <sz val="9"/>
        <color indexed="8"/>
        <rFont val="ＭＳ Ｐゴシック"/>
        <family val="3"/>
        <charset val="128"/>
      </rPr>
      <t>和暦併記書式を追加</t>
    </r>
    <rPh sb="22" eb="24">
      <t>ニュウリョク</t>
    </rPh>
    <rPh sb="26" eb="28">
      <t>バアイ</t>
    </rPh>
    <rPh sb="29" eb="31">
      <t>セイレキ</t>
    </rPh>
    <rPh sb="32" eb="34">
      <t>ワレキ</t>
    </rPh>
    <rPh sb="34" eb="36">
      <t>ヘイキ</t>
    </rPh>
    <rPh sb="36" eb="38">
      <t>ショシキ</t>
    </rPh>
    <rPh sb="39" eb="41">
      <t>ツイカ</t>
    </rPh>
    <phoneticPr fontId="14"/>
  </si>
  <si>
    <r>
      <rPr>
        <b/>
        <sz val="9"/>
        <color indexed="9"/>
        <rFont val="Times New Roman"/>
        <family val="1"/>
      </rPr>
      <t>PSS</t>
    </r>
    <r>
      <rPr>
        <sz val="9"/>
        <color indexed="9"/>
        <rFont val="ＭＳ Ｐ明朝"/>
        <family val="1"/>
        <charset val="128"/>
      </rPr>
      <t>によって試合の勝敗が決まった場合、個人記録には決定時の得点(1点)だけが有効となる。　　</t>
    </r>
    <r>
      <rPr>
        <sz val="8"/>
        <color indexed="9"/>
        <rFont val="ＭＳ Ｐ明朝"/>
        <family val="1"/>
        <charset val="128"/>
      </rPr>
      <t>（</t>
    </r>
    <r>
      <rPr>
        <sz val="8"/>
        <color indexed="9"/>
        <rFont val="Times New Roman"/>
        <family val="1"/>
      </rPr>
      <t>J.I.H.F. OFFICIAL GAME SHEET</t>
    </r>
    <r>
      <rPr>
        <sz val="8"/>
        <color indexed="9"/>
        <rFont val="ＭＳ Ｐ明朝"/>
        <family val="1"/>
        <charset val="128"/>
      </rPr>
      <t xml:space="preserve"> の記入マニュアル 2018-2022 改訂第7版 17ページ参照）</t>
    </r>
    <rPh sb="7" eb="9">
      <t>シアイ</t>
    </rPh>
    <rPh sb="10" eb="12">
      <t>ショウハイ</t>
    </rPh>
    <rPh sb="13" eb="14">
      <t>キ</t>
    </rPh>
    <rPh sb="17" eb="19">
      <t>バアイ</t>
    </rPh>
    <rPh sb="20" eb="22">
      <t>コジン</t>
    </rPh>
    <rPh sb="22" eb="24">
      <t>キロク</t>
    </rPh>
    <rPh sb="26" eb="28">
      <t>ケッテイ</t>
    </rPh>
    <rPh sb="28" eb="29">
      <t>ジ</t>
    </rPh>
    <rPh sb="30" eb="32">
      <t>トクテン</t>
    </rPh>
    <rPh sb="34" eb="35">
      <t>テン</t>
    </rPh>
    <rPh sb="39" eb="41">
      <t>ユウコウ</t>
    </rPh>
    <rPh sb="107" eb="109">
      <t>サンショウ</t>
    </rPh>
    <phoneticPr fontId="14"/>
  </si>
  <si>
    <r>
      <rPr>
        <b/>
        <sz val="9"/>
        <color indexed="9"/>
        <rFont val="Times New Roman"/>
        <family val="1"/>
      </rPr>
      <t>PSS</t>
    </r>
    <r>
      <rPr>
        <sz val="9"/>
        <color indexed="9"/>
        <rFont val="ＭＳ Ｐ明朝"/>
        <family val="1"/>
        <charset val="128"/>
      </rPr>
      <t>によって試合の勝敗が決まった場合、</t>
    </r>
    <r>
      <rPr>
        <sz val="9"/>
        <color indexed="9"/>
        <rFont val="Times New Roman"/>
        <family val="1"/>
      </rPr>
      <t>Goalkeeper Records</t>
    </r>
    <r>
      <rPr>
        <sz val="9"/>
        <color indexed="9"/>
        <rFont val="ＭＳ Ｐ明朝"/>
        <family val="1"/>
        <charset val="128"/>
      </rPr>
      <t>の</t>
    </r>
    <r>
      <rPr>
        <sz val="9"/>
        <color indexed="9"/>
        <rFont val="Times New Roman"/>
        <family val="1"/>
      </rPr>
      <t>"GA"</t>
    </r>
    <r>
      <rPr>
        <sz val="9"/>
        <color indexed="9"/>
        <rFont val="ＭＳ Ｐ明朝"/>
        <family val="1"/>
        <charset val="128"/>
      </rPr>
      <t>には</t>
    </r>
    <r>
      <rPr>
        <sz val="9"/>
        <color indexed="9"/>
        <rFont val="Times New Roman"/>
        <family val="1"/>
      </rPr>
      <t>+1</t>
    </r>
    <r>
      <rPr>
        <sz val="9"/>
        <color indexed="9"/>
        <rFont val="ＭＳ Ｐ明朝"/>
        <family val="1"/>
        <charset val="128"/>
      </rPr>
      <t>を</t>
    </r>
    <r>
      <rPr>
        <b/>
        <sz val="9"/>
        <color indexed="9"/>
        <rFont val="ＭＳ Ｐ明朝"/>
        <family val="1"/>
        <charset val="128"/>
      </rPr>
      <t>加算しない。</t>
    </r>
    <r>
      <rPr>
        <sz val="9"/>
        <color indexed="9"/>
        <rFont val="ＭＳ Ｐ明朝"/>
        <family val="1"/>
        <charset val="128"/>
      </rPr>
      <t>　　</t>
    </r>
    <r>
      <rPr>
        <sz val="8"/>
        <color indexed="9"/>
        <rFont val="ＭＳ Ｐ明朝"/>
        <family val="1"/>
        <charset val="128"/>
      </rPr>
      <t>（</t>
    </r>
    <r>
      <rPr>
        <sz val="8"/>
        <color indexed="9"/>
        <rFont val="Times New Roman"/>
        <family val="1"/>
      </rPr>
      <t>J.I.H.F. OFFICIAL GAME SHEET</t>
    </r>
    <r>
      <rPr>
        <sz val="8"/>
        <color indexed="9"/>
        <rFont val="ＭＳ Ｐ明朝"/>
        <family val="1"/>
        <charset val="128"/>
      </rPr>
      <t xml:space="preserve"> の記入マニュアル 2018-2022 改訂第7版 14ページ参照）</t>
    </r>
    <rPh sb="7" eb="9">
      <t>シアイ</t>
    </rPh>
    <rPh sb="10" eb="12">
      <t>ショウハイ</t>
    </rPh>
    <rPh sb="13" eb="14">
      <t>キ</t>
    </rPh>
    <rPh sb="17" eb="19">
      <t>バアイ</t>
    </rPh>
    <rPh sb="48" eb="50">
      <t>カサン</t>
    </rPh>
    <rPh sb="116" eb="118">
      <t>サンショウ</t>
    </rPh>
    <phoneticPr fontId="14"/>
  </si>
  <si>
    <t>C/A (old)</t>
    <phoneticPr fontId="14"/>
  </si>
  <si>
    <t>C/A (new)</t>
    <phoneticPr fontId="14"/>
  </si>
  <si>
    <t>+C</t>
    <phoneticPr fontId="14"/>
  </si>
  <si>
    <t>+A</t>
    <phoneticPr fontId="14"/>
  </si>
  <si>
    <t>+BP</t>
    <phoneticPr fontId="14"/>
  </si>
  <si>
    <t>+BP1</t>
    <phoneticPr fontId="14"/>
  </si>
  <si>
    <t>+BP2</t>
    <phoneticPr fontId="14"/>
  </si>
  <si>
    <t>+BP3</t>
    <phoneticPr fontId="14"/>
  </si>
  <si>
    <t>+C+BP</t>
    <phoneticPr fontId="14"/>
  </si>
  <si>
    <t>+C+BP1</t>
    <phoneticPr fontId="14"/>
  </si>
  <si>
    <t>+C+BP2</t>
  </si>
  <si>
    <t>+C+BP3</t>
  </si>
  <si>
    <t>+A+BP</t>
    <phoneticPr fontId="14"/>
  </si>
  <si>
    <t>+A+BP1</t>
    <phoneticPr fontId="14"/>
  </si>
  <si>
    <t>+A+BP2</t>
  </si>
  <si>
    <t>+A+BP3</t>
  </si>
  <si>
    <t>GS(old)</t>
    <phoneticPr fontId="14"/>
  </si>
  <si>
    <t>GS(new)</t>
    <phoneticPr fontId="14"/>
  </si>
  <si>
    <t>EQ</t>
    <phoneticPr fontId="14"/>
  </si>
  <si>
    <r>
      <t>EQ</t>
    </r>
    <r>
      <rPr>
        <sz val="10"/>
        <rFont val="ＭＳ Ｐ明朝"/>
        <family val="1"/>
        <charset val="128"/>
      </rPr>
      <t>･</t>
    </r>
    <r>
      <rPr>
        <sz val="10"/>
        <rFont val="Times New Roman"/>
        <family val="1"/>
      </rPr>
      <t>EA</t>
    </r>
    <phoneticPr fontId="14"/>
  </si>
  <si>
    <r>
      <t>EQ</t>
    </r>
    <r>
      <rPr>
        <sz val="10"/>
        <rFont val="ＭＳ Ｐ明朝"/>
        <family val="1"/>
        <charset val="128"/>
      </rPr>
      <t>･</t>
    </r>
    <r>
      <rPr>
        <sz val="10"/>
        <rFont val="Times New Roman"/>
        <family val="1"/>
      </rPr>
      <t>EN</t>
    </r>
    <phoneticPr fontId="14"/>
  </si>
  <si>
    <r>
      <t>EQ</t>
    </r>
    <r>
      <rPr>
        <sz val="10"/>
        <rFont val="ＭＳ Ｐ明朝"/>
        <family val="1"/>
        <charset val="128"/>
      </rPr>
      <t>･</t>
    </r>
    <r>
      <rPr>
        <sz val="10"/>
        <rFont val="Times New Roman"/>
        <family val="1"/>
      </rPr>
      <t>EA</t>
    </r>
    <r>
      <rPr>
        <sz val="10"/>
        <rFont val="ＭＳ Ｐ明朝"/>
        <family val="1"/>
        <charset val="128"/>
      </rPr>
      <t>･</t>
    </r>
    <r>
      <rPr>
        <sz val="10"/>
        <rFont val="Times New Roman"/>
        <family val="1"/>
      </rPr>
      <t>EN</t>
    </r>
    <phoneticPr fontId="14"/>
  </si>
  <si>
    <t>PP1</t>
    <phoneticPr fontId="14"/>
  </si>
  <si>
    <r>
      <t>PP1</t>
    </r>
    <r>
      <rPr>
        <sz val="10"/>
        <rFont val="ＭＳ Ｐ明朝"/>
        <family val="1"/>
        <charset val="128"/>
      </rPr>
      <t>･</t>
    </r>
    <r>
      <rPr>
        <sz val="10"/>
        <rFont val="Times New Roman"/>
        <family val="1"/>
      </rPr>
      <t>EA</t>
    </r>
    <phoneticPr fontId="14"/>
  </si>
  <si>
    <r>
      <t>PP1</t>
    </r>
    <r>
      <rPr>
        <sz val="10"/>
        <rFont val="ＭＳ Ｐ明朝"/>
        <family val="1"/>
        <charset val="128"/>
      </rPr>
      <t>･</t>
    </r>
    <r>
      <rPr>
        <sz val="10"/>
        <rFont val="Times New Roman"/>
        <family val="1"/>
      </rPr>
      <t>EN</t>
    </r>
    <phoneticPr fontId="14"/>
  </si>
  <si>
    <r>
      <t>PP1</t>
    </r>
    <r>
      <rPr>
        <sz val="10"/>
        <rFont val="ＭＳ Ｐ明朝"/>
        <family val="1"/>
        <charset val="128"/>
      </rPr>
      <t>･</t>
    </r>
    <r>
      <rPr>
        <sz val="10"/>
        <rFont val="Times New Roman"/>
        <family val="1"/>
      </rPr>
      <t>EA</t>
    </r>
    <r>
      <rPr>
        <sz val="10"/>
        <rFont val="ＭＳ Ｐ明朝"/>
        <family val="1"/>
        <charset val="128"/>
      </rPr>
      <t>･</t>
    </r>
    <r>
      <rPr>
        <sz val="10"/>
        <rFont val="Times New Roman"/>
        <family val="1"/>
      </rPr>
      <t>EN</t>
    </r>
    <phoneticPr fontId="14"/>
  </si>
  <si>
    <t>PP2</t>
    <phoneticPr fontId="14"/>
  </si>
  <si>
    <r>
      <t>PP2</t>
    </r>
    <r>
      <rPr>
        <sz val="10"/>
        <rFont val="ＭＳ Ｐ明朝"/>
        <family val="1"/>
        <charset val="128"/>
      </rPr>
      <t>･</t>
    </r>
    <r>
      <rPr>
        <sz val="10"/>
        <rFont val="Times New Roman"/>
        <family val="1"/>
      </rPr>
      <t>EA</t>
    </r>
    <phoneticPr fontId="14"/>
  </si>
  <si>
    <r>
      <t>PP2</t>
    </r>
    <r>
      <rPr>
        <sz val="10"/>
        <rFont val="ＭＳ Ｐ明朝"/>
        <family val="1"/>
        <charset val="128"/>
      </rPr>
      <t>･</t>
    </r>
    <r>
      <rPr>
        <sz val="10"/>
        <rFont val="Times New Roman"/>
        <family val="1"/>
      </rPr>
      <t>EN</t>
    </r>
    <phoneticPr fontId="14"/>
  </si>
  <si>
    <r>
      <t>PP2</t>
    </r>
    <r>
      <rPr>
        <sz val="10"/>
        <rFont val="ＭＳ Ｐ明朝"/>
        <family val="1"/>
        <charset val="128"/>
      </rPr>
      <t>･</t>
    </r>
    <r>
      <rPr>
        <sz val="10"/>
        <rFont val="Times New Roman"/>
        <family val="1"/>
      </rPr>
      <t>EA</t>
    </r>
    <r>
      <rPr>
        <sz val="10"/>
        <rFont val="ＭＳ Ｐ明朝"/>
        <family val="1"/>
        <charset val="128"/>
      </rPr>
      <t>･</t>
    </r>
    <r>
      <rPr>
        <sz val="10"/>
        <rFont val="Times New Roman"/>
        <family val="1"/>
      </rPr>
      <t>EN</t>
    </r>
    <phoneticPr fontId="14"/>
  </si>
  <si>
    <t>SH1</t>
    <phoneticPr fontId="14"/>
  </si>
  <si>
    <r>
      <t>SH1</t>
    </r>
    <r>
      <rPr>
        <sz val="10"/>
        <rFont val="ＭＳ Ｐ明朝"/>
        <family val="1"/>
        <charset val="128"/>
      </rPr>
      <t>･</t>
    </r>
    <r>
      <rPr>
        <sz val="10"/>
        <rFont val="Times New Roman"/>
        <family val="1"/>
      </rPr>
      <t>EA</t>
    </r>
    <phoneticPr fontId="14"/>
  </si>
  <si>
    <r>
      <t>SH1</t>
    </r>
    <r>
      <rPr>
        <sz val="10"/>
        <rFont val="ＭＳ Ｐ明朝"/>
        <family val="1"/>
        <charset val="128"/>
      </rPr>
      <t>･</t>
    </r>
    <r>
      <rPr>
        <sz val="10"/>
        <rFont val="Times New Roman"/>
        <family val="1"/>
      </rPr>
      <t>EN</t>
    </r>
    <phoneticPr fontId="14"/>
  </si>
  <si>
    <r>
      <t>SH1</t>
    </r>
    <r>
      <rPr>
        <sz val="10"/>
        <rFont val="ＭＳ Ｐ明朝"/>
        <family val="1"/>
        <charset val="128"/>
      </rPr>
      <t>･</t>
    </r>
    <r>
      <rPr>
        <sz val="10"/>
        <rFont val="Times New Roman"/>
        <family val="1"/>
      </rPr>
      <t>EA</t>
    </r>
    <r>
      <rPr>
        <sz val="10"/>
        <rFont val="ＭＳ Ｐ明朝"/>
        <family val="1"/>
        <charset val="128"/>
      </rPr>
      <t>･</t>
    </r>
    <r>
      <rPr>
        <sz val="10"/>
        <rFont val="Times New Roman"/>
        <family val="1"/>
      </rPr>
      <t>EN</t>
    </r>
    <phoneticPr fontId="14"/>
  </si>
  <si>
    <t>SH2</t>
    <phoneticPr fontId="14"/>
  </si>
  <si>
    <r>
      <t>SH2</t>
    </r>
    <r>
      <rPr>
        <sz val="10"/>
        <rFont val="ＭＳ Ｐ明朝"/>
        <family val="1"/>
        <charset val="128"/>
      </rPr>
      <t>･</t>
    </r>
    <r>
      <rPr>
        <sz val="10"/>
        <rFont val="Times New Roman"/>
        <family val="1"/>
      </rPr>
      <t>EA</t>
    </r>
    <phoneticPr fontId="14"/>
  </si>
  <si>
    <r>
      <t>SH2</t>
    </r>
    <r>
      <rPr>
        <sz val="10"/>
        <rFont val="ＭＳ Ｐ明朝"/>
        <family val="1"/>
        <charset val="128"/>
      </rPr>
      <t>･</t>
    </r>
    <r>
      <rPr>
        <sz val="10"/>
        <rFont val="Times New Roman"/>
        <family val="1"/>
      </rPr>
      <t>EN</t>
    </r>
    <phoneticPr fontId="14"/>
  </si>
  <si>
    <r>
      <t>SH2</t>
    </r>
    <r>
      <rPr>
        <sz val="10"/>
        <rFont val="ＭＳ Ｐ明朝"/>
        <family val="1"/>
        <charset val="128"/>
      </rPr>
      <t>･</t>
    </r>
    <r>
      <rPr>
        <sz val="10"/>
        <rFont val="Times New Roman"/>
        <family val="1"/>
      </rPr>
      <t>EA</t>
    </r>
    <r>
      <rPr>
        <sz val="10"/>
        <rFont val="ＭＳ Ｐ明朝"/>
        <family val="1"/>
        <charset val="128"/>
      </rPr>
      <t>･</t>
    </r>
    <r>
      <rPr>
        <sz val="10"/>
        <rFont val="Times New Roman"/>
        <family val="1"/>
      </rPr>
      <t>EN</t>
    </r>
    <phoneticPr fontId="14"/>
  </si>
  <si>
    <t>PS</t>
    <phoneticPr fontId="14"/>
  </si>
  <si>
    <t>GWG</t>
    <phoneticPr fontId="14"/>
  </si>
  <si>
    <t>おこなってください。　その他（サドン･デス方式など）の場合は、どちらのシートを使ってもかまいません。</t>
    <phoneticPr fontId="14"/>
  </si>
  <si>
    <t>6.10</t>
    <phoneticPr fontId="14"/>
  </si>
  <si>
    <r>
      <t>➣　</t>
    </r>
    <r>
      <rPr>
        <sz val="9"/>
        <color indexed="8"/>
        <rFont val="Times New Roman"/>
        <family val="1"/>
      </rPr>
      <t>2019/5/1</t>
    </r>
    <r>
      <rPr>
        <sz val="9"/>
        <color indexed="8"/>
        <rFont val="ＭＳ Ｐゴシック"/>
        <family val="3"/>
        <charset val="128"/>
      </rPr>
      <t>版記録マニュアルに基づき、主将、副将の表記を</t>
    </r>
    <r>
      <rPr>
        <sz val="9"/>
        <color indexed="8"/>
        <rFont val="Times New Roman"/>
        <family val="1"/>
      </rPr>
      <t>(C), (A)</t>
    </r>
    <r>
      <rPr>
        <sz val="9"/>
        <color indexed="8"/>
        <rFont val="ＭＳ Ｐゴシック"/>
        <family val="3"/>
        <charset val="128"/>
      </rPr>
      <t>から</t>
    </r>
    <r>
      <rPr>
        <sz val="9"/>
        <color indexed="8"/>
        <rFont val="Times New Roman"/>
        <family val="1"/>
      </rPr>
      <t xml:space="preserve"> +C, +A</t>
    </r>
    <r>
      <rPr>
        <sz val="9"/>
        <color indexed="8"/>
        <rFont val="ＭＳ Ｐゴシック"/>
        <family val="3"/>
        <charset val="128"/>
      </rPr>
      <t>に変更</t>
    </r>
    <rPh sb="10" eb="11">
      <t>バン</t>
    </rPh>
    <rPh sb="11" eb="13">
      <t>キロク</t>
    </rPh>
    <rPh sb="19" eb="20">
      <t>モト</t>
    </rPh>
    <rPh sb="23" eb="25">
      <t>シュショウ</t>
    </rPh>
    <rPh sb="26" eb="28">
      <t>フクショウ</t>
    </rPh>
    <rPh sb="29" eb="31">
      <t>ヒョウキ</t>
    </rPh>
    <rPh sb="50" eb="52">
      <t>ヘンコウ</t>
    </rPh>
    <phoneticPr fontId="14"/>
  </si>
  <si>
    <r>
      <rPr>
        <sz val="9"/>
        <color indexed="8"/>
        <rFont val="ＭＳ Ｐ明朝"/>
        <family val="1"/>
        <charset val="128"/>
      </rPr>
      <t>➣　</t>
    </r>
    <r>
      <rPr>
        <sz val="9"/>
        <color indexed="8"/>
        <rFont val="Times New Roman"/>
        <family val="1"/>
      </rPr>
      <t>"GS"(Game Situation)</t>
    </r>
    <r>
      <rPr>
        <sz val="9"/>
        <color indexed="8"/>
        <rFont val="ＭＳ Ｐ明朝"/>
        <family val="1"/>
        <charset val="128"/>
      </rPr>
      <t>の表記を変更　</t>
    </r>
    <r>
      <rPr>
        <sz val="9"/>
        <color indexed="8"/>
        <rFont val="Times New Roman"/>
        <family val="1"/>
      </rPr>
      <t>+1</t>
    </r>
    <r>
      <rPr>
        <sz val="9"/>
        <color indexed="8"/>
        <rFont val="ＭＳ Ｐ明朝"/>
        <family val="1"/>
        <charset val="128"/>
      </rPr>
      <t>⇒</t>
    </r>
    <r>
      <rPr>
        <sz val="9"/>
        <color indexed="8"/>
        <rFont val="Times New Roman"/>
        <family val="1"/>
      </rPr>
      <t>PP1</t>
    </r>
    <r>
      <rPr>
        <sz val="9"/>
        <color indexed="8"/>
        <rFont val="ＭＳ Ｐ明朝"/>
        <family val="1"/>
        <charset val="128"/>
      </rPr>
      <t>、</t>
    </r>
    <r>
      <rPr>
        <sz val="9"/>
        <color indexed="8"/>
        <rFont val="Times New Roman"/>
        <family val="1"/>
      </rPr>
      <t>-1</t>
    </r>
    <r>
      <rPr>
        <sz val="9"/>
        <color indexed="8"/>
        <rFont val="ＭＳ Ｐ明朝"/>
        <family val="1"/>
        <charset val="128"/>
      </rPr>
      <t>⇒</t>
    </r>
    <r>
      <rPr>
        <sz val="9"/>
        <color indexed="8"/>
        <rFont val="Times New Roman"/>
        <family val="1"/>
      </rPr>
      <t>SH1</t>
    </r>
    <r>
      <rPr>
        <sz val="9"/>
        <color indexed="8"/>
        <rFont val="ＭＳ Ｐ明朝"/>
        <family val="1"/>
        <charset val="128"/>
      </rPr>
      <t>、</t>
    </r>
    <r>
      <rPr>
        <sz val="9"/>
        <color indexed="8"/>
        <rFont val="Times New Roman"/>
        <family val="1"/>
      </rPr>
      <t>EA(Extra Attacker)</t>
    </r>
    <r>
      <rPr>
        <sz val="9"/>
        <color indexed="8"/>
        <rFont val="ＭＳ Ｐ明朝"/>
        <family val="1"/>
        <charset val="128"/>
      </rPr>
      <t>追加、</t>
    </r>
    <r>
      <rPr>
        <sz val="9"/>
        <color indexed="8"/>
        <rFont val="Times New Roman"/>
        <family val="1"/>
      </rPr>
      <t>GWG</t>
    </r>
    <r>
      <rPr>
        <sz val="9"/>
        <color indexed="8"/>
        <rFont val="ＭＳ Ｐ明朝"/>
        <family val="1"/>
        <charset val="128"/>
      </rPr>
      <t>追加</t>
    </r>
    <rPh sb="23" eb="25">
      <t>ヒョウキ</t>
    </rPh>
    <rPh sb="26" eb="28">
      <t>ヘンコウ</t>
    </rPh>
    <rPh sb="61" eb="63">
      <t>ツイカ</t>
    </rPh>
    <rPh sb="67" eb="69">
      <t>ツイカ</t>
    </rPh>
    <phoneticPr fontId="14"/>
  </si>
  <si>
    <t>6.11</t>
    <phoneticPr fontId="14"/>
  </si>
  <si>
    <t>➣　得点#、得点時間、反則時間のセルをロック</t>
    <rPh sb="2" eb="4">
      <t>トクテン</t>
    </rPh>
    <rPh sb="6" eb="8">
      <t>トクテン</t>
    </rPh>
    <rPh sb="8" eb="10">
      <t>ジカン</t>
    </rPh>
    <rPh sb="11" eb="13">
      <t>ハンソク</t>
    </rPh>
    <rPh sb="13" eb="15">
      <t>ジカン</t>
    </rPh>
    <phoneticPr fontId="14"/>
  </si>
  <si>
    <t>6.12</t>
    <phoneticPr fontId="14"/>
  </si>
  <si>
    <t>➣　選手氏名入力シートの(C)/(A) ⇒ +C/+A に変更</t>
    <rPh sb="2" eb="4">
      <t>センシュ</t>
    </rPh>
    <rPh sb="4" eb="6">
      <t>シメイ</t>
    </rPh>
    <rPh sb="6" eb="8">
      <t>ニュウリョク</t>
    </rPh>
    <rPh sb="29" eb="31">
      <t>ヘンコウ</t>
    </rPh>
    <phoneticPr fontId="14"/>
  </si>
  <si>
    <t>+C</t>
  </si>
  <si>
    <t>+A</t>
  </si>
  <si>
    <t>6.13</t>
  </si>
  <si>
    <t>➣　裏面記載例に"促進ルール適用"の文言を追加</t>
    <rPh sb="2" eb="4">
      <t>ウラメン</t>
    </rPh>
    <rPh sb="4" eb="6">
      <t>キサイ</t>
    </rPh>
    <rPh sb="6" eb="7">
      <t>レイ</t>
    </rPh>
    <rPh sb="9" eb="11">
      <t>ソクシン</t>
    </rPh>
    <rPh sb="14" eb="16">
      <t>テキヨウ</t>
    </rPh>
    <rPh sb="18" eb="20">
      <t>モンゴン</t>
    </rPh>
    <rPh sb="21" eb="23">
      <t>ツイカ</t>
    </rPh>
    <phoneticPr fontId="14"/>
  </si>
  <si>
    <t>59:59  チーム○○○  №99  大阪 一郎  "ELBOW" 反則退場時間"0分"は、</t>
    <rPh sb="20" eb="22">
      <t>オオサカ</t>
    </rPh>
    <rPh sb="23" eb="25">
      <t>イチロウ</t>
    </rPh>
    <rPh sb="35" eb="37">
      <t>ハンソク</t>
    </rPh>
    <rPh sb="37" eb="39">
      <t>タイジョウ</t>
    </rPh>
    <rPh sb="39" eb="41">
      <t>ジカン</t>
    </rPh>
    <rPh sb="43" eb="44">
      <t>フン</t>
    </rPh>
    <phoneticPr fontId="3"/>
  </si>
  <si>
    <t>44:59  チーム○○○  №99  大阪 一郎  "INTRF" 反則退場時間"0分"は、</t>
    <rPh sb="20" eb="22">
      <t>オオサカ</t>
    </rPh>
    <rPh sb="23" eb="25">
      <t>イチロウ</t>
    </rPh>
    <rPh sb="35" eb="37">
      <t>ハンソク</t>
    </rPh>
    <rPh sb="37" eb="39">
      <t>タイジョウ</t>
    </rPh>
    <rPh sb="39" eb="41">
      <t>ジカン</t>
    </rPh>
    <rPh sb="43" eb="44">
      <t>フン</t>
    </rPh>
    <phoneticPr fontId="3"/>
  </si>
  <si>
    <t>Linesperson:</t>
  </si>
  <si>
    <t>Linesperson:</t>
    <phoneticPr fontId="3"/>
  </si>
  <si>
    <t>6.14</t>
  </si>
  <si>
    <t>Linesperson:</t>
    <phoneticPr fontId="14"/>
  </si>
  <si>
    <r>
      <t>➣　</t>
    </r>
    <r>
      <rPr>
        <sz val="9"/>
        <color indexed="8"/>
        <rFont val="Times New Roman"/>
        <family val="1"/>
      </rPr>
      <t xml:space="preserve">IIHF 2021/22 </t>
    </r>
    <r>
      <rPr>
        <sz val="9"/>
        <color indexed="8"/>
        <rFont val="ＭＳ Ｐゴシック"/>
        <family val="3"/>
        <charset val="128"/>
      </rPr>
      <t>ルールブック記載改訂に伴い、"Linesman" ⇒ "Linesperson"</t>
    </r>
    <rPh sb="21" eb="23">
      <t>キサイ</t>
    </rPh>
    <rPh sb="23" eb="25">
      <t>カイテイ</t>
    </rPh>
    <rPh sb="26" eb="27">
      <t>トモナ</t>
    </rPh>
    <phoneticPr fontId="14"/>
  </si>
  <si>
    <r>
      <t>➣　</t>
    </r>
    <r>
      <rPr>
        <sz val="9"/>
        <color indexed="8"/>
        <rFont val="Times New Roman"/>
        <family val="1"/>
      </rPr>
      <t xml:space="preserve">IIHF 2021/22 </t>
    </r>
    <r>
      <rPr>
        <sz val="9"/>
        <color indexed="8"/>
        <rFont val="ＭＳ Ｐゴシック"/>
        <family val="3"/>
        <charset val="128"/>
      </rPr>
      <t>ルール改訂に伴い、"LA-HI"(Late Hit)の廃止。　⇒ "INTRF"(Interference)</t>
    </r>
    <rPh sb="18" eb="20">
      <t>カイテイ</t>
    </rPh>
    <rPh sb="21" eb="22">
      <t>トモナ</t>
    </rPh>
    <rPh sb="42" eb="44">
      <t>ハイシ</t>
    </rPh>
    <phoneticPr fontId="14"/>
  </si>
  <si>
    <t>6.15</t>
  </si>
  <si>
    <t>Scorekeeper's Assistant(s)</t>
    <phoneticPr fontId="3"/>
  </si>
  <si>
    <t>ラインズパーソンの氏名</t>
    <phoneticPr fontId="14"/>
  </si>
  <si>
    <t>Linesperson</t>
    <phoneticPr fontId="14"/>
  </si>
  <si>
    <t>Interference</t>
    <phoneticPr fontId="14"/>
  </si>
  <si>
    <r>
      <rPr>
        <strike/>
        <sz val="7"/>
        <color indexed="8"/>
        <rFont val="Times New Roman"/>
        <family val="1"/>
      </rPr>
      <t xml:space="preserve">"LA-HI" </t>
    </r>
    <r>
      <rPr>
        <strike/>
        <sz val="7"/>
        <color indexed="8"/>
        <rFont val="Times New Roman"/>
        <family val="1"/>
      </rPr>
      <t>Late Hit</t>
    </r>
    <r>
      <rPr>
        <sz val="7"/>
        <color indexed="8"/>
        <rFont val="ＭＳ 明朝"/>
        <family val="1"/>
        <charset val="128"/>
      </rPr>
      <t xml:space="preserve">　　⇒ </t>
    </r>
    <r>
      <rPr>
        <sz val="7"/>
        <color indexed="8"/>
        <rFont val="Times New Roman"/>
        <family val="1"/>
      </rPr>
      <t>Interference</t>
    </r>
    <phoneticPr fontId="14"/>
  </si>
  <si>
    <r>
      <rPr>
        <sz val="9"/>
        <rFont val="ＭＳ Ｐゴシック"/>
        <family val="3"/>
        <charset val="128"/>
      </rPr>
      <t>⇚　</t>
    </r>
    <r>
      <rPr>
        <sz val="9"/>
        <rFont val="Times New Roman"/>
        <family val="1"/>
      </rPr>
      <t>IIHF 2021/2022</t>
    </r>
    <r>
      <rPr>
        <sz val="9"/>
        <rFont val="ＭＳ Ｐゴシック"/>
        <family val="3"/>
        <charset val="128"/>
      </rPr>
      <t>ルール改定で廃止</t>
    </r>
    <rPh sb="19" eb="21">
      <t>カイテイ</t>
    </rPh>
    <rPh sb="22" eb="24">
      <t>ハイシ</t>
    </rPh>
    <phoneticPr fontId="14"/>
  </si>
  <si>
    <t>55:00  (第3ピリオド 残り5:00)  両チーム反則時間相殺後、</t>
    <rPh sb="8" eb="9">
      <t>ダイ</t>
    </rPh>
    <rPh sb="15" eb="16">
      <t>ノコ</t>
    </rPh>
    <rPh sb="24" eb="25">
      <t>リョウ</t>
    </rPh>
    <rPh sb="28" eb="32">
      <t>ハンソクジカン</t>
    </rPh>
    <rPh sb="32" eb="35">
      <t>ソウサツゴ</t>
    </rPh>
    <phoneticPr fontId="3"/>
  </si>
  <si>
    <t>　　　　 チーム○○○  №99  大阪 一郎  が反則退場時間 99分を代行。</t>
    <rPh sb="26" eb="28">
      <t>ハンソク</t>
    </rPh>
    <rPh sb="28" eb="32">
      <t>タイジョウジカン</t>
    </rPh>
    <rPh sb="35" eb="36">
      <t>フン</t>
    </rPh>
    <phoneticPr fontId="3"/>
  </si>
  <si>
    <t>61:00  (延長戦 残り4:00)  両チーム反則時間相殺後、</t>
    <rPh sb="8" eb="11">
      <t>エンチョウセン</t>
    </rPh>
    <rPh sb="12" eb="13">
      <t>ノコ</t>
    </rPh>
    <rPh sb="21" eb="22">
      <t>リョウ</t>
    </rPh>
    <rPh sb="25" eb="29">
      <t>ハンソクジカン</t>
    </rPh>
    <rPh sb="29" eb="32">
      <t>ソウサツゴ</t>
    </rPh>
    <phoneticPr fontId="3"/>
  </si>
  <si>
    <t>---------- (小学生 16ﾁｰﾑ) ----------</t>
    <rPh sb="12" eb="13">
      <t>ショウ</t>
    </rPh>
    <phoneticPr fontId="20"/>
  </si>
  <si>
    <t>小学生チーム（１）</t>
    <rPh sb="0" eb="1">
      <t>ショウ</t>
    </rPh>
    <rPh sb="1" eb="3">
      <t>ガクセイ</t>
    </rPh>
    <phoneticPr fontId="21"/>
  </si>
  <si>
    <t>監督 一郎</t>
    <rPh sb="0" eb="2">
      <t>カントク</t>
    </rPh>
    <rPh sb="3" eb="5">
      <t>イチロウ</t>
    </rPh>
    <phoneticPr fontId="14"/>
  </si>
  <si>
    <t>小学生チーム（２）</t>
    <rPh sb="0" eb="1">
      <t>ショウ</t>
    </rPh>
    <rPh sb="1" eb="3">
      <t>ガクセイ</t>
    </rPh>
    <phoneticPr fontId="21"/>
  </si>
  <si>
    <t>監督 二郎</t>
    <rPh sb="0" eb="2">
      <t>カントク</t>
    </rPh>
    <rPh sb="3" eb="4">
      <t>ニ</t>
    </rPh>
    <phoneticPr fontId="14"/>
  </si>
  <si>
    <t>小学生チーム（３）</t>
    <rPh sb="0" eb="1">
      <t>ショウ</t>
    </rPh>
    <rPh sb="1" eb="3">
      <t>ガクセイ</t>
    </rPh>
    <phoneticPr fontId="21"/>
  </si>
  <si>
    <t>監督 三郎</t>
    <rPh sb="0" eb="2">
      <t>カントク</t>
    </rPh>
    <rPh sb="3" eb="4">
      <t>サン</t>
    </rPh>
    <phoneticPr fontId="14"/>
  </si>
  <si>
    <t>小学生チーム（４）</t>
    <rPh sb="0" eb="1">
      <t>ショウ</t>
    </rPh>
    <rPh sb="1" eb="3">
      <t>ガクセイ</t>
    </rPh>
    <phoneticPr fontId="21"/>
  </si>
  <si>
    <t>監督 四郎</t>
    <rPh sb="0" eb="2">
      <t>カントク</t>
    </rPh>
    <rPh sb="3" eb="4">
      <t>シ</t>
    </rPh>
    <phoneticPr fontId="14"/>
  </si>
  <si>
    <t>小学生チーム（５）</t>
    <rPh sb="0" eb="1">
      <t>ショウ</t>
    </rPh>
    <rPh sb="1" eb="3">
      <t>ガクセイ</t>
    </rPh>
    <phoneticPr fontId="21"/>
  </si>
  <si>
    <t>監督 五郎</t>
    <rPh sb="0" eb="2">
      <t>カントク</t>
    </rPh>
    <rPh sb="3" eb="4">
      <t>ゴ</t>
    </rPh>
    <phoneticPr fontId="14"/>
  </si>
  <si>
    <t>小学生チーム（６）</t>
    <rPh sb="0" eb="1">
      <t>ショウ</t>
    </rPh>
    <rPh sb="1" eb="3">
      <t>ガクセイ</t>
    </rPh>
    <phoneticPr fontId="21"/>
  </si>
  <si>
    <t>監督 六郎</t>
    <rPh sb="0" eb="2">
      <t>カントク</t>
    </rPh>
    <rPh sb="3" eb="4">
      <t>ロク</t>
    </rPh>
    <phoneticPr fontId="14"/>
  </si>
  <si>
    <t>小学生チーム（７）</t>
    <rPh sb="0" eb="1">
      <t>ショウ</t>
    </rPh>
    <rPh sb="1" eb="3">
      <t>ガクセイ</t>
    </rPh>
    <phoneticPr fontId="21"/>
  </si>
  <si>
    <t>監督 七郎</t>
    <rPh sb="0" eb="2">
      <t>カントク</t>
    </rPh>
    <rPh sb="3" eb="4">
      <t>ナナ</t>
    </rPh>
    <phoneticPr fontId="14"/>
  </si>
  <si>
    <t>小学生チーム（８）</t>
    <rPh sb="0" eb="1">
      <t>ショウ</t>
    </rPh>
    <rPh sb="1" eb="3">
      <t>ガクセイ</t>
    </rPh>
    <phoneticPr fontId="21"/>
  </si>
  <si>
    <t>監督 八郎</t>
    <rPh sb="0" eb="2">
      <t>カントク</t>
    </rPh>
    <rPh sb="3" eb="4">
      <t>ハチ</t>
    </rPh>
    <phoneticPr fontId="14"/>
  </si>
  <si>
    <t>小学生チーム（９）</t>
    <rPh sb="0" eb="1">
      <t>ショウ</t>
    </rPh>
    <rPh sb="1" eb="3">
      <t>ガクセイ</t>
    </rPh>
    <phoneticPr fontId="21"/>
  </si>
  <si>
    <t>監督 九郎</t>
    <rPh sb="0" eb="2">
      <t>カントク</t>
    </rPh>
    <rPh sb="3" eb="4">
      <t>ク</t>
    </rPh>
    <phoneticPr fontId="14"/>
  </si>
  <si>
    <t>小学生チーム（１０）</t>
    <rPh sb="0" eb="1">
      <t>ショウ</t>
    </rPh>
    <rPh sb="1" eb="3">
      <t>ガクセイ</t>
    </rPh>
    <phoneticPr fontId="21"/>
  </si>
  <si>
    <t>監督 十郎</t>
    <rPh sb="0" eb="2">
      <t>カントク</t>
    </rPh>
    <rPh sb="3" eb="4">
      <t>ジュウ</t>
    </rPh>
    <phoneticPr fontId="14"/>
  </si>
  <si>
    <t>小学生チーム（１１）</t>
    <rPh sb="0" eb="1">
      <t>ショウ</t>
    </rPh>
    <rPh sb="1" eb="3">
      <t>ガクセイ</t>
    </rPh>
    <phoneticPr fontId="21"/>
  </si>
  <si>
    <t>監督 一之助</t>
    <rPh sb="0" eb="2">
      <t>カントク</t>
    </rPh>
    <rPh sb="3" eb="6">
      <t>イチノスケ</t>
    </rPh>
    <phoneticPr fontId="14"/>
  </si>
  <si>
    <t>小学生チーム（１２）</t>
    <rPh sb="0" eb="1">
      <t>ショウ</t>
    </rPh>
    <rPh sb="1" eb="3">
      <t>ガクセイ</t>
    </rPh>
    <phoneticPr fontId="21"/>
  </si>
  <si>
    <t>監督 二之助</t>
    <rPh sb="0" eb="2">
      <t>カントク</t>
    </rPh>
    <rPh sb="3" eb="4">
      <t>ニ</t>
    </rPh>
    <rPh sb="5" eb="6">
      <t>スケ</t>
    </rPh>
    <phoneticPr fontId="14"/>
  </si>
  <si>
    <t>小学生チーム（１３）</t>
    <rPh sb="0" eb="1">
      <t>ショウ</t>
    </rPh>
    <rPh sb="1" eb="3">
      <t>ガクセイ</t>
    </rPh>
    <phoneticPr fontId="21"/>
  </si>
  <si>
    <t>監督 三之助</t>
    <rPh sb="0" eb="2">
      <t>カントク</t>
    </rPh>
    <rPh sb="3" eb="4">
      <t>サン</t>
    </rPh>
    <phoneticPr fontId="14"/>
  </si>
  <si>
    <t>小学生チーム（１４）</t>
    <rPh sb="0" eb="1">
      <t>ショウ</t>
    </rPh>
    <rPh sb="1" eb="3">
      <t>ガクセイ</t>
    </rPh>
    <phoneticPr fontId="21"/>
  </si>
  <si>
    <t>監督 四之助</t>
    <rPh sb="0" eb="2">
      <t>カントク</t>
    </rPh>
    <rPh sb="3" eb="4">
      <t>シ</t>
    </rPh>
    <phoneticPr fontId="14"/>
  </si>
  <si>
    <t>小学生チーム（１５）</t>
    <rPh sb="0" eb="1">
      <t>ショウ</t>
    </rPh>
    <rPh sb="1" eb="3">
      <t>ガクセイ</t>
    </rPh>
    <phoneticPr fontId="21"/>
  </si>
  <si>
    <t>監督 五之助</t>
    <rPh sb="0" eb="2">
      <t>カントク</t>
    </rPh>
    <rPh sb="3" eb="4">
      <t>ゴ</t>
    </rPh>
    <rPh sb="4" eb="5">
      <t>コレ</t>
    </rPh>
    <rPh sb="5" eb="6">
      <t>スケ</t>
    </rPh>
    <phoneticPr fontId="14"/>
  </si>
  <si>
    <t>小学生チーム（１６）</t>
    <rPh sb="0" eb="1">
      <t>ショウ</t>
    </rPh>
    <rPh sb="1" eb="3">
      <t>ガクセイ</t>
    </rPh>
    <phoneticPr fontId="21"/>
  </si>
  <si>
    <t>監督 六之助</t>
    <rPh sb="0" eb="2">
      <t>カントク</t>
    </rPh>
    <rPh sb="3" eb="4">
      <t>ロク</t>
    </rPh>
    <phoneticPr fontId="14"/>
  </si>
  <si>
    <t>---------- (中学生 16ﾁｰﾑ) ----------</t>
    <rPh sb="12" eb="13">
      <t>ナカ</t>
    </rPh>
    <phoneticPr fontId="20"/>
  </si>
  <si>
    <t>中学生チーム（１）</t>
    <rPh sb="0" eb="1">
      <t>ナカ</t>
    </rPh>
    <rPh sb="1" eb="3">
      <t>ガクセイ</t>
    </rPh>
    <phoneticPr fontId="21"/>
  </si>
  <si>
    <t>氷上 一郎</t>
    <rPh sb="0" eb="2">
      <t>ヒョウジョウ</t>
    </rPh>
    <rPh sb="3" eb="5">
      <t>イチロウ</t>
    </rPh>
    <phoneticPr fontId="14"/>
  </si>
  <si>
    <t>中学生チーム（２）</t>
    <rPh sb="0" eb="1">
      <t>ナカ</t>
    </rPh>
    <rPh sb="1" eb="3">
      <t>ガクセイ</t>
    </rPh>
    <phoneticPr fontId="21"/>
  </si>
  <si>
    <t>氷上 二郎</t>
    <rPh sb="0" eb="2">
      <t>ヒョウジョウ</t>
    </rPh>
    <rPh sb="3" eb="4">
      <t>ニ</t>
    </rPh>
    <phoneticPr fontId="14"/>
  </si>
  <si>
    <t>中学生チーム（３）</t>
    <rPh sb="0" eb="1">
      <t>ナカ</t>
    </rPh>
    <rPh sb="1" eb="3">
      <t>ガクセイ</t>
    </rPh>
    <phoneticPr fontId="21"/>
  </si>
  <si>
    <t>氷上 三郎</t>
    <rPh sb="0" eb="2">
      <t>ヒョウジョウ</t>
    </rPh>
    <rPh sb="3" eb="4">
      <t>サン</t>
    </rPh>
    <phoneticPr fontId="14"/>
  </si>
  <si>
    <t>中学生チーム（４）</t>
    <rPh sb="0" eb="1">
      <t>ナカ</t>
    </rPh>
    <rPh sb="1" eb="3">
      <t>ガクセイ</t>
    </rPh>
    <phoneticPr fontId="21"/>
  </si>
  <si>
    <t>氷上 四郎</t>
    <rPh sb="0" eb="2">
      <t>ヒョウジョウ</t>
    </rPh>
    <rPh sb="3" eb="4">
      <t>シ</t>
    </rPh>
    <phoneticPr fontId="14"/>
  </si>
  <si>
    <t>中学生チーム（５）</t>
    <rPh sb="0" eb="1">
      <t>ナカ</t>
    </rPh>
    <rPh sb="1" eb="3">
      <t>ガクセイ</t>
    </rPh>
    <phoneticPr fontId="21"/>
  </si>
  <si>
    <t>氷上 五郎</t>
    <rPh sb="0" eb="2">
      <t>ヒョウジョウ</t>
    </rPh>
    <rPh sb="3" eb="4">
      <t>ゴ</t>
    </rPh>
    <phoneticPr fontId="14"/>
  </si>
  <si>
    <t>中学生チーム（６）</t>
    <rPh sb="0" eb="1">
      <t>ナカ</t>
    </rPh>
    <rPh sb="1" eb="3">
      <t>ガクセイ</t>
    </rPh>
    <phoneticPr fontId="21"/>
  </si>
  <si>
    <t>氷上 六郎</t>
    <rPh sb="0" eb="2">
      <t>ヒョウジョウ</t>
    </rPh>
    <rPh sb="3" eb="4">
      <t>ロク</t>
    </rPh>
    <phoneticPr fontId="14"/>
  </si>
  <si>
    <t>中学生チーム（７）</t>
    <rPh sb="0" eb="1">
      <t>ナカ</t>
    </rPh>
    <rPh sb="1" eb="3">
      <t>ガクセイ</t>
    </rPh>
    <phoneticPr fontId="21"/>
  </si>
  <si>
    <t>氷上 七郎</t>
    <rPh sb="0" eb="2">
      <t>ヒョウジョウ</t>
    </rPh>
    <rPh sb="3" eb="4">
      <t>ナナ</t>
    </rPh>
    <phoneticPr fontId="14"/>
  </si>
  <si>
    <t>中学生チーム（８）</t>
    <rPh sb="0" eb="1">
      <t>ナカ</t>
    </rPh>
    <rPh sb="1" eb="3">
      <t>ガクセイ</t>
    </rPh>
    <phoneticPr fontId="21"/>
  </si>
  <si>
    <t>氷上 八郎</t>
    <rPh sb="0" eb="2">
      <t>ヒョウジョウ</t>
    </rPh>
    <rPh sb="3" eb="4">
      <t>ハチ</t>
    </rPh>
    <phoneticPr fontId="14"/>
  </si>
  <si>
    <t>中学生チーム（９）</t>
    <rPh sb="0" eb="1">
      <t>ナカ</t>
    </rPh>
    <rPh sb="1" eb="3">
      <t>ガクセイ</t>
    </rPh>
    <phoneticPr fontId="21"/>
  </si>
  <si>
    <t>氷上 九郎</t>
    <rPh sb="0" eb="2">
      <t>ヒョウジョウ</t>
    </rPh>
    <rPh sb="3" eb="4">
      <t>ク</t>
    </rPh>
    <phoneticPr fontId="14"/>
  </si>
  <si>
    <t>中学生チーム（１０）</t>
    <rPh sb="0" eb="1">
      <t>ナカ</t>
    </rPh>
    <rPh sb="1" eb="3">
      <t>ガクセイ</t>
    </rPh>
    <phoneticPr fontId="21"/>
  </si>
  <si>
    <t>氷上 十郎</t>
    <rPh sb="0" eb="2">
      <t>ヒョウジョウ</t>
    </rPh>
    <rPh sb="3" eb="4">
      <t>ジュウ</t>
    </rPh>
    <phoneticPr fontId="14"/>
  </si>
  <si>
    <t>中学生チーム（１１）</t>
    <rPh sb="0" eb="1">
      <t>ナカ</t>
    </rPh>
    <rPh sb="1" eb="3">
      <t>ガクセイ</t>
    </rPh>
    <phoneticPr fontId="21"/>
  </si>
  <si>
    <t>氷上 ひなた</t>
    <rPh sb="0" eb="2">
      <t>ヒョウジョウ</t>
    </rPh>
    <phoneticPr fontId="14"/>
  </si>
  <si>
    <t>中学生チーム（１２）</t>
    <rPh sb="0" eb="1">
      <t>ナカ</t>
    </rPh>
    <rPh sb="1" eb="3">
      <t>ガクセイ</t>
    </rPh>
    <phoneticPr fontId="21"/>
  </si>
  <si>
    <t>氷上 太郎</t>
    <rPh sb="0" eb="2">
      <t>ヒョウジョウ</t>
    </rPh>
    <rPh sb="3" eb="5">
      <t>タロウ</t>
    </rPh>
    <phoneticPr fontId="14"/>
  </si>
  <si>
    <t>中学生チーム（１３）</t>
    <rPh sb="0" eb="1">
      <t>ナカ</t>
    </rPh>
    <rPh sb="1" eb="3">
      <t>ガクセイ</t>
    </rPh>
    <phoneticPr fontId="21"/>
  </si>
  <si>
    <t>氷上 馬之助</t>
    <rPh sb="0" eb="2">
      <t>ヒョウジョウ</t>
    </rPh>
    <rPh sb="3" eb="6">
      <t>ウマノスケ</t>
    </rPh>
    <phoneticPr fontId="14"/>
  </si>
  <si>
    <t>中学生チーム（１４）</t>
    <rPh sb="0" eb="1">
      <t>ナカ</t>
    </rPh>
    <rPh sb="1" eb="3">
      <t>ガクセイ</t>
    </rPh>
    <phoneticPr fontId="21"/>
  </si>
  <si>
    <t>氷上 家康</t>
    <rPh sb="0" eb="2">
      <t>ヒョウジョウ</t>
    </rPh>
    <rPh sb="3" eb="5">
      <t>イエヤス</t>
    </rPh>
    <phoneticPr fontId="14"/>
  </si>
  <si>
    <t>中学生チーム（１５）</t>
    <rPh sb="0" eb="1">
      <t>ナカ</t>
    </rPh>
    <rPh sb="1" eb="3">
      <t>ガクセイ</t>
    </rPh>
    <phoneticPr fontId="21"/>
  </si>
  <si>
    <t>氷上 丞</t>
    <rPh sb="0" eb="2">
      <t>ヒョウジョウ</t>
    </rPh>
    <rPh sb="3" eb="4">
      <t>タスク</t>
    </rPh>
    <phoneticPr fontId="14"/>
  </si>
  <si>
    <t>中学生チーム（１６）</t>
    <rPh sb="0" eb="1">
      <t>ナカ</t>
    </rPh>
    <rPh sb="1" eb="3">
      <t>ガクセイ</t>
    </rPh>
    <phoneticPr fontId="21"/>
  </si>
  <si>
    <t>氷上 五十六</t>
    <rPh sb="0" eb="2">
      <t>ヒョウジョウ</t>
    </rPh>
    <rPh sb="3" eb="6">
      <t>イソロク</t>
    </rPh>
    <phoneticPr fontId="14"/>
  </si>
  <si>
    <t>審判 一郎</t>
    <rPh sb="0" eb="2">
      <t>シンパン</t>
    </rPh>
    <rPh sb="3" eb="5">
      <t>イチロウ</t>
    </rPh>
    <phoneticPr fontId="14"/>
  </si>
  <si>
    <t>審判 二郎</t>
    <rPh sb="0" eb="2">
      <t>シンパン</t>
    </rPh>
    <rPh sb="3" eb="5">
      <t>ジロウ</t>
    </rPh>
    <phoneticPr fontId="14"/>
  </si>
  <si>
    <t>審判 三郎</t>
    <rPh sb="0" eb="2">
      <t>シンパン</t>
    </rPh>
    <rPh sb="3" eb="5">
      <t>サブロウ</t>
    </rPh>
    <phoneticPr fontId="14"/>
  </si>
  <si>
    <t>審判 四郎</t>
    <rPh sb="0" eb="2">
      <t>シンパン</t>
    </rPh>
    <rPh sb="3" eb="5">
      <t>シロウ</t>
    </rPh>
    <phoneticPr fontId="14"/>
  </si>
  <si>
    <t>審判 五郎</t>
    <rPh sb="0" eb="2">
      <t>シンパン</t>
    </rPh>
    <rPh sb="3" eb="5">
      <t>ゴロウ</t>
    </rPh>
    <phoneticPr fontId="14"/>
  </si>
  <si>
    <r>
      <rPr>
        <sz val="10"/>
        <rFont val="ＭＳ Ｐ明朝"/>
        <family val="1"/>
        <charset val="128"/>
      </rPr>
      <t>審判</t>
    </r>
    <r>
      <rPr>
        <sz val="10"/>
        <rFont val="Times New Roman"/>
        <family val="1"/>
      </rPr>
      <t>10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</si>
  <si>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</si>
  <si>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</si>
  <si>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</si>
  <si>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</si>
  <si>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</si>
  <si>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</si>
  <si>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</si>
  <si>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</si>
  <si>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19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</si>
  <si>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</si>
  <si>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</si>
  <si>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</si>
  <si>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</si>
  <si>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</si>
  <si>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</si>
  <si>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</si>
  <si>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</si>
  <si>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</si>
  <si>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29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</si>
  <si>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</si>
  <si>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</si>
  <si>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</si>
  <si>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</si>
  <si>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</si>
  <si>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</si>
  <si>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</si>
  <si>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</si>
  <si>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</si>
  <si>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39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</si>
  <si>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</si>
  <si>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</si>
  <si>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</si>
  <si>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</si>
  <si>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</si>
  <si>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</si>
  <si>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</si>
  <si>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</si>
  <si>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</si>
  <si>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49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</si>
  <si>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</si>
  <si>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</si>
  <si>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</si>
  <si>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</si>
  <si>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</si>
  <si>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</si>
  <si>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</si>
  <si>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</si>
  <si>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</si>
  <si>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59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</si>
  <si>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</si>
  <si>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</si>
  <si>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</si>
  <si>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</si>
  <si>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64</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</si>
  <si>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65</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</si>
  <si>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66</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</si>
  <si>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67</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</si>
  <si>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68</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</si>
  <si>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69</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</si>
  <si>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70</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</si>
  <si>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71</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</si>
  <si>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72</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</si>
  <si>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73</t>
    </r>
    <r>
      <rPr>
        <sz val="11"/>
        <color indexed="8"/>
        <rFont val="ＭＳ Ｐゴシック"/>
        <family val="3"/>
        <charset val="128"/>
      </rPr>
      <t/>
    </r>
    <rPh sb="0" eb="2">
      <t>シンパン</t>
    </rPh>
    <phoneticPr fontId="14"/>
  </si>
  <si>
    <r>
      <rPr>
        <sz val="10"/>
        <rFont val="ＭＳ Ｐ明朝"/>
        <family val="1"/>
        <charset val="128"/>
      </rPr>
      <t>審判</t>
    </r>
    <r>
      <rPr>
        <sz val="10"/>
        <rFont val="Times New Roman"/>
        <family val="1"/>
      </rPr>
      <t>74</t>
    </r>
    <r>
      <rPr>
        <sz val="11"/>
        <color indexed="8"/>
        <rFont val="ＭＳ Ｐゴシック"/>
        <family val="3"/>
        <charset val="128"/>
      </rPr>
      <t/>
    </r>
    <rPh sb="0" eb="2">
      <t>シンパン</t>
    </rPh>
    <phoneticPr fontId="14"/>
  </si>
  <si>
    <t>大阪 一郎</t>
    <rPh sb="0" eb="2">
      <t>オオサカ</t>
    </rPh>
    <rPh sb="3" eb="5">
      <t>イチロウ</t>
    </rPh>
    <phoneticPr fontId="14"/>
  </si>
  <si>
    <t>大阪 二郎</t>
    <rPh sb="0" eb="2">
      <t>オオサカ</t>
    </rPh>
    <rPh sb="3" eb="5">
      <t>ジロウ</t>
    </rPh>
    <phoneticPr fontId="14"/>
  </si>
  <si>
    <t>大阪 四郎</t>
    <rPh sb="0" eb="2">
      <t>オオサカ</t>
    </rPh>
    <rPh sb="3" eb="5">
      <t>シロウ</t>
    </rPh>
    <phoneticPr fontId="14"/>
  </si>
  <si>
    <t>大阪 五郎</t>
    <rPh sb="0" eb="2">
      <t>オオサカ</t>
    </rPh>
    <rPh sb="3" eb="5">
      <t>ゴロウ</t>
    </rPh>
    <phoneticPr fontId="14"/>
  </si>
  <si>
    <r>
      <rPr>
        <sz val="10"/>
        <rFont val="ＭＳ Ｐ明朝"/>
        <family val="1"/>
        <charset val="128"/>
      </rPr>
      <t>～～～</t>
    </r>
    <r>
      <rPr>
        <sz val="10"/>
        <rFont val="Times New Roman"/>
        <family val="1"/>
      </rPr>
      <t xml:space="preserve"> </t>
    </r>
    <r>
      <rPr>
        <sz val="10"/>
        <rFont val="ＭＳ Ｐ明朝"/>
        <family val="1"/>
        <charset val="128"/>
      </rPr>
      <t>以下</t>
    </r>
    <r>
      <rPr>
        <sz val="10"/>
        <rFont val="Times New Roman"/>
        <family val="1"/>
      </rPr>
      <t xml:space="preserve"> </t>
    </r>
    <r>
      <rPr>
        <sz val="10"/>
        <rFont val="ＭＳ Ｐ明朝"/>
        <family val="1"/>
        <charset val="128"/>
      </rPr>
      <t>○×△大学</t>
    </r>
    <r>
      <rPr>
        <sz val="10"/>
        <rFont val="Times New Roman"/>
        <family val="1"/>
      </rPr>
      <t xml:space="preserve"> </t>
    </r>
    <r>
      <rPr>
        <sz val="10"/>
        <rFont val="ＭＳ Ｐ明朝"/>
        <family val="1"/>
        <charset val="128"/>
      </rPr>
      <t>補助員</t>
    </r>
    <r>
      <rPr>
        <sz val="10"/>
        <rFont val="Times New Roman"/>
        <family val="1"/>
      </rPr>
      <t xml:space="preserve"> </t>
    </r>
    <r>
      <rPr>
        <sz val="10"/>
        <rFont val="ＭＳ Ｐ明朝"/>
        <family val="1"/>
        <charset val="128"/>
      </rPr>
      <t>～～～</t>
    </r>
    <rPh sb="4" eb="6">
      <t>イカ</t>
    </rPh>
    <rPh sb="10" eb="12">
      <t>ダイガク</t>
    </rPh>
    <rPh sb="13" eb="16">
      <t>ホジョイン</t>
    </rPh>
    <phoneticPr fontId="14"/>
  </si>
  <si>
    <r>
      <rPr>
        <sz val="10"/>
        <rFont val="ＭＳ Ｐ明朝"/>
        <family val="1"/>
        <charset val="128"/>
      </rPr>
      <t>役員</t>
    </r>
    <r>
      <rPr>
        <sz val="10"/>
        <rFont val="Times New Roman"/>
        <family val="1"/>
      </rPr>
      <t>18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</si>
  <si>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19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</si>
  <si>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20</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</si>
  <si>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21</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</si>
  <si>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22</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</si>
  <si>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23</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</si>
  <si>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24</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</si>
  <si>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25</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</si>
  <si>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26</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</si>
  <si>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27</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</si>
  <si>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28</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</si>
  <si>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29</t>
    </r>
    <r>
      <rPr>
        <sz val="11"/>
        <color indexed="8"/>
        <rFont val="ＭＳ Ｐゴシック"/>
        <family val="3"/>
        <charset val="128"/>
      </rPr>
      <t/>
    </r>
    <rPh sb="0" eb="2">
      <t>ヤクイン</t>
    </rPh>
    <phoneticPr fontId="14"/>
  </si>
  <si>
    <r>
      <rPr>
        <sz val="10"/>
        <rFont val="ＭＳ Ｐ明朝"/>
        <family val="1"/>
        <charset val="128"/>
      </rPr>
      <t>役員</t>
    </r>
    <r>
      <rPr>
        <sz val="10"/>
        <rFont val="Times New Roman"/>
        <family val="1"/>
      </rPr>
      <t>30</t>
    </r>
    <r>
      <rPr>
        <sz val="11"/>
        <color indexed="8"/>
        <rFont val="ＭＳ Ｐゴシック"/>
        <family val="3"/>
        <charset val="128"/>
      </rPr>
      <t/>
    </r>
    <rPh sb="0" eb="2">
      <t>ヤクイン</t>
    </rPh>
    <phoneticPr fontId="14"/>
  </si>
  <si>
    <t>6.20</t>
    <phoneticPr fontId="14"/>
  </si>
  <si>
    <r>
      <t>➣　</t>
    </r>
    <r>
      <rPr>
        <sz val="9"/>
        <color indexed="8"/>
        <rFont val="Times New Roman"/>
        <family val="1"/>
      </rPr>
      <t xml:space="preserve">IIHF 2021/22 </t>
    </r>
    <r>
      <rPr>
        <sz val="9"/>
        <color indexed="8"/>
        <rFont val="ＭＳ Ｐゴシック"/>
        <family val="3"/>
        <charset val="128"/>
      </rPr>
      <t>ルール改訂に伴い、</t>
    </r>
    <r>
      <rPr>
        <sz val="9"/>
        <color indexed="8"/>
        <rFont val="Times New Roman"/>
        <family val="1"/>
      </rPr>
      <t>"Reverse"</t>
    </r>
    <r>
      <rPr>
        <sz val="9"/>
        <color indexed="8"/>
        <rFont val="ＭＳ Ｐゴシック"/>
        <family val="3"/>
        <charset val="128"/>
      </rPr>
      <t>シートのルール番号を変更</t>
    </r>
    <rPh sb="18" eb="20">
      <t>カイテイ</t>
    </rPh>
    <rPh sb="21" eb="22">
      <t>トモナ</t>
    </rPh>
    <rPh sb="40" eb="42">
      <t>バンゴウ</t>
    </rPh>
    <rPh sb="43" eb="45">
      <t>ヘンコウ</t>
    </rPh>
    <phoneticPr fontId="14"/>
  </si>
  <si>
    <t>Physical Abuse of Officials</t>
    <phoneticPr fontId="14"/>
  </si>
  <si>
    <t>40</t>
    <phoneticPr fontId="14"/>
  </si>
  <si>
    <t>Bench Minor Penalty</t>
    <phoneticPr fontId="14"/>
  </si>
  <si>
    <t>17</t>
    <phoneticPr fontId="14"/>
  </si>
  <si>
    <t>41</t>
    <phoneticPr fontId="14"/>
  </si>
  <si>
    <t>Broken Stick</t>
    <phoneticPr fontId="14"/>
  </si>
  <si>
    <t>10.3</t>
    <phoneticPr fontId="14"/>
  </si>
  <si>
    <t>58</t>
    <phoneticPr fontId="14"/>
  </si>
  <si>
    <t>42</t>
    <phoneticPr fontId="14"/>
  </si>
  <si>
    <t>43</t>
    <phoneticPr fontId="14"/>
  </si>
  <si>
    <t>Illegal Check to the Head or Neck</t>
    <phoneticPr fontId="14"/>
  </si>
  <si>
    <t>48</t>
    <phoneticPr fontId="14"/>
  </si>
  <si>
    <t>44</t>
    <phoneticPr fontId="14"/>
  </si>
  <si>
    <t>Closing hand on puck</t>
    <phoneticPr fontId="14"/>
  </si>
  <si>
    <t>67.2</t>
    <phoneticPr fontId="14"/>
  </si>
  <si>
    <t>59</t>
    <phoneticPr fontId="14"/>
  </si>
  <si>
    <t>Dangerous equipment</t>
    <phoneticPr fontId="14"/>
  </si>
  <si>
    <t>9.8</t>
    <phoneticPr fontId="14"/>
  </si>
  <si>
    <t xml:space="preserve">DELAY </t>
    <phoneticPr fontId="14"/>
  </si>
  <si>
    <t>Delaying the Game</t>
    <phoneticPr fontId="14"/>
  </si>
  <si>
    <t>45</t>
    <phoneticPr fontId="14"/>
  </si>
  <si>
    <t>Diving / Embellishment</t>
    <phoneticPr fontId="14"/>
  </si>
  <si>
    <t>64</t>
    <phoneticPr fontId="14"/>
  </si>
  <si>
    <t>Engaging with Spectators</t>
    <phoneticPr fontId="14"/>
  </si>
  <si>
    <t>-</t>
    <phoneticPr fontId="14"/>
  </si>
  <si>
    <t>46</t>
    <phoneticPr fontId="14"/>
  </si>
  <si>
    <t>23</t>
    <phoneticPr fontId="14"/>
  </si>
  <si>
    <t>Interference on the Goalkeeper</t>
    <phoneticPr fontId="14"/>
  </si>
  <si>
    <t>69</t>
    <phoneticPr fontId="14"/>
  </si>
  <si>
    <t>- beyond center red line</t>
    <phoneticPr fontId="14"/>
  </si>
  <si>
    <t>- dropping the puck on goal netting</t>
    <phoneticPr fontId="14"/>
  </si>
  <si>
    <t>47</t>
    <phoneticPr fontId="14"/>
  </si>
  <si>
    <t>Playing without helmet</t>
    <phoneticPr fontId="14"/>
  </si>
  <si>
    <t>High-Sticking</t>
    <phoneticPr fontId="14"/>
  </si>
  <si>
    <t>60</t>
    <phoneticPr fontId="14"/>
  </si>
  <si>
    <t>Holding the Stick</t>
    <phoneticPr fontId="14"/>
  </si>
  <si>
    <t>54.2</t>
    <phoneticPr fontId="14"/>
  </si>
  <si>
    <t>Holding</t>
    <phoneticPr fontId="14"/>
  </si>
  <si>
    <t>54</t>
    <phoneticPr fontId="14"/>
  </si>
  <si>
    <t>55</t>
    <phoneticPr fontId="14"/>
  </si>
  <si>
    <t>101</t>
    <phoneticPr fontId="14"/>
  </si>
  <si>
    <t>10</t>
    <phoneticPr fontId="14"/>
  </si>
  <si>
    <t>-</t>
    <phoneticPr fontId="14"/>
  </si>
  <si>
    <t>Interference</t>
    <phoneticPr fontId="14"/>
  </si>
  <si>
    <t>56</t>
    <phoneticPr fontId="14"/>
  </si>
  <si>
    <t>49</t>
    <phoneticPr fontId="14"/>
  </si>
  <si>
    <t>50</t>
    <phoneticPr fontId="14"/>
  </si>
  <si>
    <t>Leaving the Players' Bench or Penalty Box</t>
    <phoneticPr fontId="14"/>
  </si>
  <si>
    <t>70</t>
    <phoneticPr fontId="14"/>
  </si>
  <si>
    <t>21</t>
    <phoneticPr fontId="14"/>
  </si>
  <si>
    <t>22</t>
    <phoneticPr fontId="14"/>
  </si>
  <si>
    <t>Pulling Hair, Helmet, Cage</t>
    <phoneticPr fontId="14"/>
  </si>
  <si>
    <t>75.2</t>
    <phoneticPr fontId="14"/>
  </si>
  <si>
    <t>73</t>
    <phoneticPr fontId="14"/>
  </si>
  <si>
    <t>51</t>
    <phoneticPr fontId="14"/>
  </si>
  <si>
    <t>61</t>
    <phoneticPr fontId="14"/>
  </si>
  <si>
    <t>52</t>
    <phoneticPr fontId="14"/>
  </si>
  <si>
    <t>62</t>
    <phoneticPr fontId="14"/>
  </si>
  <si>
    <t>23.8</t>
    <phoneticPr fontId="14"/>
  </si>
  <si>
    <t>Team Officials Entering the Playing Area</t>
    <phoneticPr fontId="14"/>
  </si>
  <si>
    <t>Throwing Equipment</t>
    <phoneticPr fontId="14"/>
  </si>
  <si>
    <t>53</t>
    <phoneticPr fontId="14"/>
  </si>
  <si>
    <t>Too Many Players on the Ice</t>
    <phoneticPr fontId="14"/>
  </si>
  <si>
    <t>74</t>
    <phoneticPr fontId="14"/>
  </si>
  <si>
    <t>57</t>
    <phoneticPr fontId="14"/>
  </si>
  <si>
    <t>75</t>
    <phoneticPr fontId="14"/>
  </si>
  <si>
    <t>24</t>
    <phoneticPr fontId="14"/>
  </si>
  <si>
    <t>6.21</t>
    <phoneticPr fontId="14"/>
  </si>
  <si>
    <r>
      <t>➣　</t>
    </r>
    <r>
      <rPr>
        <sz val="9"/>
        <color indexed="8"/>
        <rFont val="Times New Roman"/>
        <family val="1"/>
      </rPr>
      <t xml:space="preserve">IIHF 2022/23 </t>
    </r>
    <r>
      <rPr>
        <sz val="9"/>
        <color indexed="8"/>
        <rFont val="ＭＳ Ｐゴシック"/>
        <family val="3"/>
        <charset val="128"/>
      </rPr>
      <t>ルール改訂に伴い、</t>
    </r>
    <r>
      <rPr>
        <sz val="9"/>
        <color indexed="8"/>
        <rFont val="Times New Roman"/>
        <family val="1"/>
      </rPr>
      <t>"Reverse"</t>
    </r>
    <r>
      <rPr>
        <sz val="9"/>
        <color indexed="8"/>
        <rFont val="ＭＳ Ｐゴシック"/>
        <family val="3"/>
        <charset val="128"/>
      </rPr>
      <t>シートのルール番号及び文言を一部変更</t>
    </r>
    <rPh sb="18" eb="20">
      <t>カイテイ</t>
    </rPh>
    <rPh sb="21" eb="22">
      <t>トモナ</t>
    </rPh>
    <rPh sb="40" eb="42">
      <t>バンゴウ</t>
    </rPh>
    <rPh sb="42" eb="43">
      <t>オヨ</t>
    </rPh>
    <rPh sb="44" eb="46">
      <t>モンゴン</t>
    </rPh>
    <rPh sb="47" eb="49">
      <t>イチブ</t>
    </rPh>
    <rPh sb="49" eb="51">
      <t>ヘンコウ</t>
    </rPh>
    <phoneticPr fontId="14"/>
  </si>
  <si>
    <t>Goalkeeper's Penalties</t>
  </si>
  <si>
    <t>6.22</t>
  </si>
  <si>
    <r>
      <t>➣　</t>
    </r>
    <r>
      <rPr>
        <sz val="9"/>
        <color indexed="8"/>
        <rFont val="Times New Roman"/>
        <family val="1"/>
      </rPr>
      <t>Minor Bug Fixes</t>
    </r>
    <phoneticPr fontId="14"/>
  </si>
  <si>
    <t xml:space="preserve"> No</t>
  </si>
  <si>
    <t>40:10  チーム○○○  №55  大阪 四郎  "OTHER" は、"Handling Puck" のため。</t>
    <rPh sb="20" eb="22">
      <t>オオサカ</t>
    </rPh>
    <rPh sb="23" eb="25">
      <t>シロウ</t>
    </rPh>
    <phoneticPr fontId="3"/>
  </si>
  <si>
    <t>6.23</t>
    <phoneticPr fontId="14"/>
  </si>
  <si>
    <r>
      <t xml:space="preserve">OIHF </t>
    </r>
    <r>
      <rPr>
        <sz val="9"/>
        <color indexed="8"/>
        <rFont val="ＭＳ Ｐ明朝"/>
        <family val="1"/>
        <charset val="128"/>
      </rPr>
      <t>八田</t>
    </r>
    <r>
      <rPr>
        <sz val="9"/>
        <color indexed="8"/>
        <rFont val="Times New Roman"/>
        <family val="1"/>
      </rPr>
      <t xml:space="preserve"> </t>
    </r>
    <r>
      <rPr>
        <sz val="9"/>
        <color indexed="8"/>
        <rFont val="ＭＳ Ｐ明朝"/>
        <family val="1"/>
        <charset val="128"/>
      </rPr>
      <t>敏昭</t>
    </r>
    <rPh sb="5" eb="10">
      <t>ハッタ</t>
    </rPh>
    <phoneticPr fontId="14"/>
  </si>
  <si>
    <t>➣　"反則略語表"のルール番号を更新</t>
    <rPh sb="3" eb="8">
      <t>ハンソクリャクゴヒョウ</t>
    </rPh>
    <rPh sb="13" eb="15">
      <t>バンゴウ</t>
    </rPh>
    <rPh sb="16" eb="18">
      <t>コウシン</t>
    </rPh>
    <phoneticPr fontId="14"/>
  </si>
  <si>
    <t>Playing without helmet</t>
    <phoneticPr fontId="14"/>
  </si>
  <si>
    <t>Too Many Player on the Ice</t>
    <phoneticPr fontId="14"/>
  </si>
  <si>
    <t>ﾄｩｰ･ﾒﾆｰ･ﾌﾟﾚｰﾔｰｽﾞ･ｵﾝ･ｼﾞ･ｱｲｽ</t>
    <phoneticPr fontId="14"/>
  </si>
  <si>
    <r>
      <t>ON_ICE_OFFICIAL (</t>
    </r>
    <r>
      <rPr>
        <sz val="10"/>
        <rFont val="ＭＳ Ｐ明朝"/>
        <family val="1"/>
        <charset val="128"/>
      </rPr>
      <t>ﾄﾞﾛｯﾌﾟﾀﾞｳﾝ</t>
    </r>
    <r>
      <rPr>
        <sz val="10"/>
        <rFont val="Times New Roman"/>
        <family val="1"/>
      </rPr>
      <t>)</t>
    </r>
    <phoneticPr fontId="14"/>
  </si>
  <si>
    <t>6.30</t>
    <phoneticPr fontId="14"/>
  </si>
  <si>
    <t>➣　選手/役員氏名のインデント化</t>
    <rPh sb="2" eb="4">
      <t>センシュ</t>
    </rPh>
    <rPh sb="5" eb="7">
      <t>ヤクイン</t>
    </rPh>
    <rPh sb="7" eb="9">
      <t>シメイ</t>
    </rPh>
    <rPh sb="15" eb="16">
      <t>カ</t>
    </rPh>
    <phoneticPr fontId="14"/>
  </si>
  <si>
    <t>6.31</t>
    <phoneticPr fontId="14"/>
  </si>
  <si>
    <t>➣　一部入力時コメントを修正</t>
    <rPh sb="2" eb="4">
      <t>イチブ</t>
    </rPh>
    <rPh sb="4" eb="7">
      <t>ニュウリョクジ</t>
    </rPh>
    <rPh sb="12" eb="14">
      <t>シュウセイ</t>
    </rPh>
    <phoneticPr fontId="14"/>
  </si>
  <si>
    <t>7.00</t>
    <phoneticPr fontId="14"/>
  </si>
  <si>
    <t>大阪， Ａｓｕｅ大阪プール</t>
    <rPh sb="8" eb="10">
      <t>オオサカ</t>
    </rPh>
    <phoneticPr fontId="14"/>
  </si>
  <si>
    <t>大阪， 大阪市立浪速アイススケート場</t>
    <rPh sb="4" eb="8">
      <t>オオサカシリツ</t>
    </rPh>
    <rPh sb="8" eb="10">
      <t>ナニワ</t>
    </rPh>
    <rPh sb="17" eb="18">
      <t>ジョウ</t>
    </rPh>
    <phoneticPr fontId="14"/>
  </si>
  <si>
    <r>
      <rPr>
        <sz val="9"/>
        <color indexed="8"/>
        <rFont val="ＭＳ Ｐ明朝"/>
        <family val="1"/>
        <charset val="128"/>
      </rPr>
      <t>➣　</t>
    </r>
    <r>
      <rPr>
        <sz val="8"/>
        <color indexed="8"/>
        <rFont val="ＭＳ Ｐ明朝"/>
        <family val="1"/>
        <charset val="128"/>
      </rPr>
      <t>シートを跨ぐドロップダウン範囲指定を直接参照からセル名参照に変更</t>
    </r>
    <r>
      <rPr>
        <sz val="8"/>
        <color indexed="8"/>
        <rFont val="Times New Roman"/>
        <family val="1"/>
      </rPr>
      <t xml:space="preserve"> </t>
    </r>
    <r>
      <rPr>
        <sz val="6"/>
        <color indexed="8"/>
        <rFont val="ＭＳ Ｐ明朝"/>
        <family val="1"/>
        <charset val="128"/>
      </rPr>
      <t>（</t>
    </r>
    <r>
      <rPr>
        <sz val="6"/>
        <color indexed="8"/>
        <rFont val="Times New Roman"/>
        <family val="1"/>
      </rPr>
      <t>Excel</t>
    </r>
    <r>
      <rPr>
        <sz val="6"/>
        <color indexed="8"/>
        <rFont val="ＭＳ Ｐ明朝"/>
        <family val="1"/>
        <charset val="128"/>
      </rPr>
      <t>バージョンによる互換性確保のため）</t>
    </r>
    <rPh sb="6" eb="7">
      <t>マタ</t>
    </rPh>
    <rPh sb="15" eb="17">
      <t>ハンイ</t>
    </rPh>
    <rPh sb="17" eb="19">
      <t>シテイ</t>
    </rPh>
    <rPh sb="20" eb="22">
      <t>チョクセツ</t>
    </rPh>
    <rPh sb="22" eb="24">
      <t>サンショウ</t>
    </rPh>
    <rPh sb="28" eb="29">
      <t>メイ</t>
    </rPh>
    <rPh sb="29" eb="31">
      <t>サンショウ</t>
    </rPh>
    <rPh sb="32" eb="34">
      <t>ヘンコウ</t>
    </rPh>
    <rPh sb="49" eb="54">
      <t>ゴカンセイカクホ</t>
    </rPh>
    <phoneticPr fontId="14"/>
  </si>
  <si>
    <t>7.01</t>
  </si>
  <si>
    <r>
      <t xml:space="preserve">OIHF </t>
    </r>
    <r>
      <rPr>
        <sz val="9"/>
        <color indexed="8"/>
        <rFont val="ＭＳ Ｐ明朝"/>
        <family val="1"/>
        <charset val="128"/>
      </rPr>
      <t>八田</t>
    </r>
    <r>
      <rPr>
        <sz val="9"/>
        <color indexed="8"/>
        <rFont val="Times New Roman"/>
        <family val="1"/>
      </rPr>
      <t xml:space="preserve"> </t>
    </r>
    <r>
      <rPr>
        <sz val="9"/>
        <color indexed="8"/>
        <rFont val="ＭＳ Ｐ明朝"/>
        <family val="1"/>
        <charset val="128"/>
      </rPr>
      <t>敏昭</t>
    </r>
    <rPh sb="5" eb="10">
      <t>ハッタ</t>
    </rPh>
    <phoneticPr fontId="13"/>
  </si>
  <si>
    <t>➣　タイムアウト同時取得時のマイナーバグ修正</t>
    <rPh sb="8" eb="10">
      <t>ドウジ</t>
    </rPh>
    <rPh sb="10" eb="12">
      <t>シュトク</t>
    </rPh>
    <rPh sb="12" eb="13">
      <t>ジ</t>
    </rPh>
    <rPh sb="20" eb="22">
      <t>シュウセイ</t>
    </rPh>
    <phoneticPr fontId="13"/>
  </si>
  <si>
    <t>30:00　10点差成立のため、競技規約により促進ルール適用開始。（正味時間計測 ⇒ ロス込時間計測）</t>
    <rPh sb="10" eb="12">
      <t>セイリツ</t>
    </rPh>
    <phoneticPr fontId="14"/>
  </si>
  <si>
    <t xml:space="preserve">         ペナルティ－による退場時間もロス込時間計測。</t>
    <rPh sb="25" eb="26">
      <t>コ</t>
    </rPh>
    <phoneticPr fontId="14"/>
  </si>
  <si>
    <t>28:10  チーム○○○  №99  大阪 一郎  "Delay of Game" は、"Out of Bounds" のため。</t>
    <rPh sb="20" eb="22">
      <t>オオサカ</t>
    </rPh>
    <rPh sb="23" eb="25">
      <t>イチロウ</t>
    </rPh>
    <phoneticPr fontId="3"/>
  </si>
  <si>
    <t xml:space="preserve">         ただし、ペナルティ－による退場時間は正味時間計測。</t>
  </si>
  <si>
    <t xml:space="preserve">          59:20に反則発生と同時に相手チームのアドバンテージが宣告。 そのまま試合終了となったため。</t>
  </si>
  <si>
    <t xml:space="preserve">          43:21に反則発生と同時に相手チームのアドバンテージが宣告。 そのまま試合終了となったため。</t>
  </si>
</sst>
</file>

<file path=xl/styles.xml><?xml version="1.0" encoding="utf-8"?>
<styleSheet xmlns="http://schemas.openxmlformats.org/spreadsheetml/2006/main">
  <numFmts count="7">
    <numFmt numFmtId="176" formatCode="[h]:mm"/>
    <numFmt numFmtId="177" formatCode="[hh]:mm"/>
    <numFmt numFmtId="178" formatCode="0_);[Red]\(0\);&quot;  &quot;\-"/>
    <numFmt numFmtId="179" formatCode="h:mm;@"/>
    <numFmt numFmtId="180" formatCode="aaa"/>
    <numFmt numFmtId="181" formatCode="#,###"/>
    <numFmt numFmtId="182" formatCode="ddd\.\ [$-409]mmmm\ d\,\ yyyy;@"/>
  </numFmts>
  <fonts count="115">
    <font>
      <sz val="11"/>
      <name val="ＭＳ Ｐゴシック"/>
      <family val="3"/>
      <charset val="128"/>
    </font>
    <font>
      <sz val="11"/>
      <color indexed="8"/>
      <name val="ＭＳ Ｐゴシック"/>
      <family val="3"/>
      <charset val="128"/>
    </font>
    <font>
      <sz val="11"/>
      <name val="ＭＳ Ｐゴシック"/>
      <family val="3"/>
      <charset val="128"/>
    </font>
    <font>
      <u/>
      <sz val="11"/>
      <color indexed="12"/>
      <name val="ＭＳ Ｐゴシック"/>
      <family val="3"/>
      <charset val="128"/>
    </font>
    <font>
      <sz val="8"/>
      <name val="Arial"/>
      <family val="2"/>
    </font>
    <font>
      <sz val="8"/>
      <name val="ＭＳ Ｐゴシック"/>
      <family val="3"/>
      <charset val="128"/>
    </font>
    <font>
      <sz val="11"/>
      <name val="Arial"/>
      <family val="2"/>
    </font>
    <font>
      <sz val="9"/>
      <name val="Arial"/>
      <family val="2"/>
    </font>
    <font>
      <sz val="7"/>
      <color indexed="12"/>
      <name val="Arial"/>
      <family val="2"/>
    </font>
    <font>
      <sz val="7"/>
      <name val="Arial"/>
      <family val="2"/>
    </font>
    <font>
      <sz val="11"/>
      <color indexed="12"/>
      <name val="Arial"/>
      <family val="2"/>
    </font>
    <font>
      <sz val="7"/>
      <name val="ＭＳ Ｐゴシック"/>
      <family val="3"/>
      <charset val="128"/>
    </font>
    <font>
      <sz val="10"/>
      <name val="Arial"/>
      <family val="2"/>
    </font>
    <font>
      <sz val="8"/>
      <color indexed="12"/>
      <name val="Arial"/>
      <family val="2"/>
    </font>
    <font>
      <sz val="6"/>
      <name val="ＭＳ Ｐゴシック"/>
      <family val="3"/>
      <charset val="128"/>
    </font>
    <font>
      <sz val="6"/>
      <name val="Arial"/>
      <family val="2"/>
    </font>
    <font>
      <b/>
      <sz val="14"/>
      <name val="Arial"/>
      <family val="2"/>
    </font>
    <font>
      <sz val="11"/>
      <name val="ＭＳ Ｐゴシック"/>
      <family val="3"/>
      <charset val="128"/>
    </font>
    <font>
      <i/>
      <sz val="12"/>
      <name val="Arial"/>
      <family val="2"/>
    </font>
    <font>
      <sz val="12"/>
      <name val="Times New Roman"/>
      <family val="1"/>
    </font>
    <font>
      <sz val="11"/>
      <name val="Times New Roman"/>
      <family val="1"/>
    </font>
    <font>
      <sz val="11"/>
      <name val="ＭＳ Ｐ明朝"/>
      <family val="1"/>
      <charset val="128"/>
    </font>
    <font>
      <sz val="10"/>
      <name val="ＭＳ Ｐ明朝"/>
      <family val="1"/>
      <charset val="128"/>
    </font>
    <font>
      <sz val="8"/>
      <name val="Times New Roman"/>
      <family val="1"/>
    </font>
    <font>
      <sz val="10"/>
      <name val="Times New Roman"/>
      <family val="1"/>
    </font>
    <font>
      <b/>
      <sz val="11"/>
      <name val="ＭＳ Ｐ明朝"/>
      <family val="1"/>
      <charset val="128"/>
    </font>
    <font>
      <b/>
      <sz val="11"/>
      <name val="Times New Roman"/>
      <family val="1"/>
    </font>
    <font>
      <b/>
      <sz val="11"/>
      <color indexed="10"/>
      <name val="Times New Roman"/>
      <family val="1"/>
    </font>
    <font>
      <b/>
      <sz val="11"/>
      <color indexed="48"/>
      <name val="Times New Roman"/>
      <family val="1"/>
    </font>
    <font>
      <sz val="9"/>
      <name val="ＭＳ Ｐゴシック"/>
      <family val="3"/>
      <charset val="128"/>
    </font>
    <font>
      <sz val="14"/>
      <name val="ＭＳ Ｐゴシック"/>
      <family val="3"/>
      <charset val="128"/>
    </font>
    <font>
      <b/>
      <sz val="10"/>
      <name val="Times New Roman"/>
      <family val="1"/>
    </font>
    <font>
      <sz val="9"/>
      <name val="Times New Roman"/>
      <family val="1"/>
    </font>
    <font>
      <sz val="11"/>
      <name val="ＭＳ 明朝"/>
      <family val="1"/>
      <charset val="128"/>
    </font>
    <font>
      <sz val="10"/>
      <name val="ＭＳ 明朝"/>
      <family val="1"/>
      <charset val="128"/>
    </font>
    <font>
      <sz val="6"/>
      <name val="ＭＳ 明朝"/>
      <family val="1"/>
      <charset val="128"/>
    </font>
    <font>
      <sz val="14"/>
      <name val="Arial"/>
      <family val="2"/>
    </font>
    <font>
      <sz val="14"/>
      <name val="Times New Roman"/>
      <family val="1"/>
    </font>
    <font>
      <sz val="8"/>
      <color indexed="10"/>
      <name val="ＭＳ Ｐゴシック"/>
      <family val="3"/>
      <charset val="128"/>
    </font>
    <font>
      <sz val="10"/>
      <name val="ＭＳ Ｐゴシック"/>
      <family val="3"/>
      <charset val="128"/>
    </font>
    <font>
      <sz val="10"/>
      <color indexed="10"/>
      <name val="ＭＳ Ｐゴシック"/>
      <family val="3"/>
      <charset val="128"/>
    </font>
    <font>
      <sz val="8"/>
      <color indexed="8"/>
      <name val="Times New Roman"/>
      <family val="1"/>
    </font>
    <font>
      <sz val="8"/>
      <name val="ＭＳ 明朝"/>
      <family val="1"/>
      <charset val="128"/>
    </font>
    <font>
      <sz val="7"/>
      <name val="Times New Roman"/>
      <family val="1"/>
    </font>
    <font>
      <b/>
      <sz val="9"/>
      <name val="ＭＳ Ｐゴシック"/>
      <family val="3"/>
      <charset val="128"/>
    </font>
    <font>
      <sz val="9"/>
      <color indexed="81"/>
      <name val="ＭＳ Ｐゴシック"/>
      <family val="3"/>
      <charset val="128"/>
    </font>
    <font>
      <b/>
      <sz val="9"/>
      <color indexed="81"/>
      <name val="ＭＳ Ｐゴシック"/>
      <family val="3"/>
      <charset val="128"/>
    </font>
    <font>
      <i/>
      <sz val="11"/>
      <name val="Times New Roman"/>
      <family val="1"/>
    </font>
    <font>
      <b/>
      <sz val="11"/>
      <color indexed="81"/>
      <name val="Times New Roman"/>
      <family val="1"/>
    </font>
    <font>
      <b/>
      <sz val="8"/>
      <color indexed="81"/>
      <name val="ＭＳ Ｐゴシック"/>
      <family val="3"/>
      <charset val="128"/>
    </font>
    <font>
      <sz val="11"/>
      <color indexed="81"/>
      <name val="Times New Roman"/>
      <family val="1"/>
    </font>
    <font>
      <sz val="8"/>
      <color indexed="81"/>
      <name val="ＭＳ Ｐゴシック"/>
      <family val="3"/>
      <charset val="128"/>
    </font>
    <font>
      <b/>
      <sz val="10"/>
      <color indexed="81"/>
      <name val="ＭＳ Ｐゴシック"/>
      <family val="3"/>
      <charset val="128"/>
    </font>
    <font>
      <sz val="10"/>
      <color indexed="81"/>
      <name val="ＭＳ Ｐゴシック"/>
      <family val="3"/>
      <charset val="128"/>
    </font>
    <font>
      <b/>
      <sz val="12"/>
      <color indexed="81"/>
      <name val="Century"/>
      <family val="1"/>
    </font>
    <font>
      <i/>
      <sz val="8"/>
      <name val="Times New Roman"/>
      <family val="1"/>
    </font>
    <font>
      <b/>
      <sz val="8"/>
      <color indexed="10"/>
      <name val="ＭＳ Ｐゴシック"/>
      <family val="3"/>
      <charset val="128"/>
    </font>
    <font>
      <i/>
      <sz val="9"/>
      <color indexed="81"/>
      <name val="Times New Roman"/>
      <family val="1"/>
    </font>
    <font>
      <sz val="9"/>
      <color indexed="8"/>
      <name val="ＭＳ Ｐゴシック"/>
      <family val="3"/>
      <charset val="128"/>
    </font>
    <font>
      <sz val="9"/>
      <color indexed="8"/>
      <name val="Times New Roman"/>
      <family val="1"/>
    </font>
    <font>
      <sz val="9"/>
      <color indexed="8"/>
      <name val="ＭＳ Ｐ明朝"/>
      <family val="1"/>
      <charset val="128"/>
    </font>
    <font>
      <b/>
      <sz val="12"/>
      <name val="ＭＳ Ｐゴシック"/>
      <family val="3"/>
      <charset val="128"/>
    </font>
    <font>
      <b/>
      <sz val="11"/>
      <color indexed="9"/>
      <name val="ＭＳ Ｐゴシック"/>
      <family val="3"/>
      <charset val="128"/>
    </font>
    <font>
      <b/>
      <sz val="11"/>
      <color indexed="30"/>
      <name val="Times New Roman"/>
      <family val="1"/>
    </font>
    <font>
      <i/>
      <sz val="10"/>
      <name val="Times New Roman"/>
      <family val="1"/>
    </font>
    <font>
      <b/>
      <sz val="10"/>
      <name val="ＭＳ Ｐゴシック"/>
      <family val="3"/>
      <charset val="128"/>
    </font>
    <font>
      <sz val="10"/>
      <color indexed="10"/>
      <name val="Times New Roman"/>
      <family val="1"/>
    </font>
    <font>
      <b/>
      <sz val="10"/>
      <color indexed="10"/>
      <name val="Times New Roman"/>
      <family val="1"/>
    </font>
    <font>
      <b/>
      <sz val="10"/>
      <color indexed="10"/>
      <name val="ＭＳ Ｐゴシック"/>
      <family val="3"/>
      <charset val="128"/>
    </font>
    <font>
      <sz val="9"/>
      <name val="ＭＳ Ｐ明朝"/>
      <family val="1"/>
      <charset val="128"/>
    </font>
    <font>
      <sz val="8"/>
      <name val="ＭＳ Ｐ明朝"/>
      <family val="1"/>
      <charset val="128"/>
    </font>
    <font>
      <sz val="9"/>
      <color indexed="9"/>
      <name val="ＭＳ Ｐ明朝"/>
      <family val="1"/>
      <charset val="128"/>
    </font>
    <font>
      <sz val="9"/>
      <color indexed="9"/>
      <name val="Times New Roman"/>
      <family val="1"/>
    </font>
    <font>
      <b/>
      <sz val="9"/>
      <color indexed="9"/>
      <name val="Times New Roman"/>
      <family val="1"/>
    </font>
    <font>
      <sz val="8"/>
      <color indexed="9"/>
      <name val="ＭＳ Ｐ明朝"/>
      <family val="1"/>
      <charset val="128"/>
    </font>
    <font>
      <sz val="8"/>
      <color indexed="9"/>
      <name val="Times New Roman"/>
      <family val="1"/>
    </font>
    <font>
      <sz val="9"/>
      <color indexed="9"/>
      <name val="ＭＳ 明朝"/>
      <family val="1"/>
      <charset val="128"/>
    </font>
    <font>
      <sz val="9"/>
      <name val="ＭＳ 明朝"/>
      <family val="1"/>
      <charset val="128"/>
    </font>
    <font>
      <sz val="7"/>
      <color indexed="8"/>
      <name val="Times New Roman"/>
      <family val="1"/>
    </font>
    <font>
      <sz val="7"/>
      <color indexed="8"/>
      <name val="ＭＳ Ｐ明朝"/>
      <family val="1"/>
      <charset val="128"/>
    </font>
    <font>
      <b/>
      <sz val="8"/>
      <name val="ＭＳ Ｐゴシック"/>
      <family val="3"/>
      <charset val="128"/>
    </font>
    <font>
      <sz val="8"/>
      <name val="Century"/>
      <family val="1"/>
    </font>
    <font>
      <b/>
      <sz val="9"/>
      <color indexed="9"/>
      <name val="ＭＳ Ｐ明朝"/>
      <family val="1"/>
      <charset val="128"/>
    </font>
    <font>
      <strike/>
      <sz val="7"/>
      <color indexed="8"/>
      <name val="Times New Roman"/>
      <family val="1"/>
    </font>
    <font>
      <sz val="7"/>
      <color indexed="8"/>
      <name val="ＭＳ 明朝"/>
      <family val="1"/>
      <charset val="128"/>
    </font>
    <font>
      <sz val="6"/>
      <color indexed="8"/>
      <name val="ＭＳ Ｐ明朝"/>
      <family val="1"/>
      <charset val="128"/>
    </font>
    <font>
      <sz val="6"/>
      <color indexed="8"/>
      <name val="Times New Roman"/>
      <family val="1"/>
    </font>
    <font>
      <sz val="8"/>
      <color indexed="8"/>
      <name val="ＭＳ Ｐ明朝"/>
      <family val="1"/>
      <charset val="128"/>
    </font>
    <font>
      <sz val="11"/>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7"/>
      <color rgb="FF000000"/>
      <name val="ＭＳ Ｐゴシック"/>
      <family val="3"/>
      <charset val="128"/>
    </font>
    <font>
      <sz val="7"/>
      <color rgb="FF000000"/>
      <name val="Times New Roman"/>
      <family val="1"/>
    </font>
    <font>
      <sz val="8"/>
      <color rgb="FF000000"/>
      <name val="Times New Roman"/>
      <family val="1"/>
    </font>
    <font>
      <sz val="11"/>
      <color rgb="FFFF0000"/>
      <name val="ＭＳ Ｐゴシック"/>
      <family val="3"/>
      <charset val="128"/>
    </font>
    <font>
      <sz val="6"/>
      <color rgb="FFFF0000"/>
      <name val="ＭＳ Ｐゴシック"/>
      <family val="3"/>
      <charset val="128"/>
    </font>
    <font>
      <sz val="8"/>
      <color rgb="FFFF0000"/>
      <name val="ＭＳ Ｐゴシック"/>
      <family val="3"/>
      <charset val="128"/>
    </font>
    <font>
      <sz val="9"/>
      <color rgb="FF000000"/>
      <name val="MS UI Gothic"/>
      <family val="3"/>
      <charset val="128"/>
    </font>
    <font>
      <sz val="9"/>
      <color rgb="FF000000"/>
      <name val="Times New Roman"/>
      <family val="1"/>
    </font>
    <font>
      <sz val="7"/>
      <color theme="0"/>
      <name val="Times New Roman"/>
      <family val="1"/>
    </font>
    <font>
      <sz val="9"/>
      <color theme="0"/>
      <name val="Times New Roman"/>
      <family val="1"/>
    </font>
    <font>
      <b/>
      <sz val="11"/>
      <color theme="0"/>
      <name val="Times New Roman"/>
      <family val="1"/>
    </font>
    <font>
      <sz val="10"/>
      <color theme="1"/>
      <name val="Times New Roman"/>
      <family val="1"/>
    </font>
    <font>
      <sz val="10"/>
      <color theme="1"/>
      <name val="ＭＳ Ｐ明朝"/>
      <family val="1"/>
      <charset val="128"/>
    </font>
    <font>
      <sz val="10"/>
      <color theme="1"/>
      <name val="ＭＳ Ｐゴシック"/>
      <family val="3"/>
      <charset val="128"/>
    </font>
    <font>
      <sz val="9"/>
      <color rgb="FF000000"/>
      <name val="ＭＳ Ｐゴシック"/>
      <family val="3"/>
      <charset val="128"/>
      <scheme val="minor"/>
    </font>
    <font>
      <sz val="9"/>
      <color indexed="8"/>
      <name val="ＭＳ Ｐゴシック"/>
      <family val="3"/>
      <charset val="128"/>
      <scheme val="minor"/>
    </font>
    <font>
      <sz val="9"/>
      <color theme="0"/>
      <name val="ＭＳ Ｐ明朝"/>
      <family val="1"/>
      <charset val="128"/>
    </font>
    <font>
      <b/>
      <sz val="7"/>
      <color rgb="FF000000"/>
      <name val="Times New Roman"/>
      <family val="1"/>
    </font>
    <font>
      <sz val="9"/>
      <color rgb="FF000000"/>
      <name val="ＭＳ Ｐ明朝"/>
      <family val="1"/>
      <charset val="128"/>
    </font>
    <font>
      <strike/>
      <sz val="7"/>
      <color rgb="FF000000"/>
      <name val="ＭＳ Ｐゴシック"/>
      <family val="3"/>
      <charset val="128"/>
    </font>
    <font>
      <sz val="11"/>
      <name val="ＭＳ Ｐゴシック"/>
      <family val="3"/>
      <charset val="128"/>
      <scheme val="minor"/>
    </font>
    <font>
      <sz val="11"/>
      <color theme="0"/>
      <name val="Times New Roman"/>
      <family val="1"/>
    </font>
    <font>
      <sz val="11"/>
      <color theme="0"/>
      <name val="ＭＳ Ｐゴシック"/>
      <family val="3"/>
      <charset val="128"/>
    </font>
    <font>
      <b/>
      <sz val="11"/>
      <color rgb="FFFF0000"/>
      <name val="ＭＳ Ｐゴシック"/>
      <family val="3"/>
      <charset val="128"/>
    </font>
  </fonts>
  <fills count="3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9"/>
        <bgColor indexed="13"/>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6"/>
        <bgColor indexed="64"/>
      </patternFill>
    </fill>
    <fill>
      <patternFill patternType="solid">
        <fgColor rgb="FFFF0000"/>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59999389629810485"/>
        <bgColor theme="6" tint="0.59999389629810485"/>
      </patternFill>
    </fill>
    <fill>
      <patternFill patternType="solid">
        <fgColor theme="7" tint="0.59999389629810485"/>
        <bgColor theme="7" tint="0.59999389629810485"/>
      </patternFill>
    </fill>
    <fill>
      <patternFill patternType="solid">
        <fgColor theme="6" tint="0.79998168889431442"/>
        <bgColor theme="6" tint="0.79998168889431442"/>
      </patternFill>
    </fill>
    <fill>
      <patternFill patternType="solid">
        <fgColor theme="7" tint="0.79998168889431442"/>
        <bgColor theme="7" tint="0.79998168889431442"/>
      </patternFill>
    </fill>
    <fill>
      <patternFill patternType="solid">
        <fgColor theme="7" tint="0.59999389629810485"/>
        <bgColor theme="7" tint="0.79998168889431442"/>
      </patternFill>
    </fill>
    <fill>
      <patternFill patternType="solid">
        <fgColor theme="6" tint="0.79998168889431442"/>
        <bgColor theme="6" tint="0.59999389629810485"/>
      </patternFill>
    </fill>
    <fill>
      <patternFill patternType="solid">
        <fgColor theme="7" tint="0.79998168889431442"/>
        <bgColor theme="7" tint="0.59999389629810485"/>
      </patternFill>
    </fill>
    <fill>
      <patternFill patternType="solid">
        <fgColor theme="6" tint="0.59999389629810485"/>
        <bgColor theme="6" tint="0.79998168889431442"/>
      </patternFill>
    </fill>
    <fill>
      <patternFill patternType="solid">
        <fgColor theme="7" tint="0.59999389629810485"/>
        <bgColor indexed="64"/>
      </patternFill>
    </fill>
    <fill>
      <patternFill patternType="solid">
        <fgColor rgb="FF00B0F0"/>
        <bgColor indexed="64"/>
      </patternFill>
    </fill>
    <fill>
      <patternFill patternType="solid">
        <fgColor theme="8" tint="0.59999389629810485"/>
        <bgColor indexed="64"/>
      </patternFill>
    </fill>
    <fill>
      <gradientFill degree="270">
        <stop position="0">
          <color theme="0"/>
        </stop>
        <stop position="1">
          <color rgb="FF00B0F0"/>
        </stop>
      </gradientFill>
    </fill>
    <fill>
      <patternFill patternType="solid">
        <fgColor theme="4" tint="0.39997558519241921"/>
        <bgColor indexed="64"/>
      </patternFill>
    </fill>
    <fill>
      <patternFill patternType="solid">
        <fgColor theme="9"/>
        <bgColor indexed="64"/>
      </patternFill>
    </fill>
    <fill>
      <patternFill patternType="solid">
        <fgColor theme="9" tint="0.79998168889431442"/>
        <bgColor indexed="64"/>
      </patternFill>
    </fill>
  </fills>
  <borders count="139">
    <border>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ck">
        <color indexed="64"/>
      </left>
      <right style="thick">
        <color indexed="64"/>
      </right>
      <top style="thick">
        <color indexed="64"/>
      </top>
      <bottom style="hair">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thick">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hair">
        <color indexed="64"/>
      </right>
      <top style="thick">
        <color indexed="64"/>
      </top>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diagonalUp="1" diagonalDown="1">
      <left style="thin">
        <color indexed="64"/>
      </left>
      <right style="thin">
        <color indexed="64"/>
      </right>
      <top style="thin">
        <color indexed="64"/>
      </top>
      <bottom style="hair">
        <color indexed="64"/>
      </bottom>
      <diagonal style="hair">
        <color indexed="64"/>
      </diagonal>
    </border>
    <border diagonalUp="1" diagonalDown="1">
      <left style="thin">
        <color indexed="64"/>
      </left>
      <right style="thin">
        <color indexed="64"/>
      </right>
      <top/>
      <bottom style="hair">
        <color indexed="64"/>
      </bottom>
      <diagonal style="hair">
        <color indexed="64"/>
      </diagonal>
    </border>
    <border>
      <left style="thick">
        <color indexed="64"/>
      </left>
      <right style="thick">
        <color indexed="64"/>
      </right>
      <top style="thick">
        <color indexed="64"/>
      </top>
      <bottom style="thick">
        <color indexed="64"/>
      </bottom>
      <diagonal/>
    </border>
    <border>
      <left style="thick">
        <color indexed="64"/>
      </left>
      <right style="hair">
        <color indexed="64"/>
      </right>
      <top style="thick">
        <color indexed="64"/>
      </top>
      <bottom style="thick">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diagonalUp="1" diagonalDown="1">
      <left style="thin">
        <color indexed="64"/>
      </left>
      <right style="thin">
        <color indexed="64"/>
      </right>
      <top style="hair">
        <color indexed="64"/>
      </top>
      <bottom style="hair">
        <color indexed="64"/>
      </bottom>
      <diagonal style="dotted">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diagonalUp="1" diagonalDown="1">
      <left style="thin">
        <color indexed="64"/>
      </left>
      <right style="medium">
        <color indexed="64"/>
      </right>
      <top style="hair">
        <color indexed="64"/>
      </top>
      <bottom style="hair">
        <color indexed="64"/>
      </bottom>
      <diagonal style="dotted">
        <color indexed="64"/>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diagonalUp="1" diagonalDown="1">
      <left/>
      <right style="thin">
        <color indexed="64"/>
      </right>
      <top style="hair">
        <color indexed="64"/>
      </top>
      <bottom style="hair">
        <color indexed="64"/>
      </bottom>
      <diagonal style="dotted">
        <color indexed="64"/>
      </diagonal>
    </border>
    <border diagonalUp="1" diagonalDown="1">
      <left style="thin">
        <color indexed="64"/>
      </left>
      <right/>
      <top style="hair">
        <color indexed="64"/>
      </top>
      <bottom style="hair">
        <color indexed="64"/>
      </bottom>
      <diagonal style="dotted">
        <color indexed="64"/>
      </diagonal>
    </border>
    <border>
      <left/>
      <right style="thin">
        <color indexed="64"/>
      </right>
      <top/>
      <bottom style="hair">
        <color indexed="64"/>
      </bottom>
      <diagonal/>
    </border>
    <border>
      <left style="thin">
        <color indexed="64"/>
      </left>
      <right/>
      <top/>
      <bottom style="hair">
        <color indexed="64"/>
      </bottom>
      <diagonal/>
    </border>
    <border diagonalUp="1" diagonalDown="1">
      <left/>
      <right/>
      <top style="hair">
        <color indexed="64"/>
      </top>
      <bottom style="hair">
        <color indexed="64"/>
      </bottom>
      <diagonal style="dotted">
        <color indexed="64"/>
      </diagonal>
    </border>
    <border>
      <left style="hair">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right/>
      <top/>
      <bottom style="thin">
        <color indexed="64"/>
      </bottom>
      <diagonal/>
    </border>
    <border>
      <left style="hair">
        <color indexed="64"/>
      </left>
      <right style="hair">
        <color indexed="64"/>
      </right>
      <top style="thick">
        <color indexed="64"/>
      </top>
      <bottom style="hair">
        <color indexed="64"/>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diagonal/>
    </border>
    <border>
      <left style="hair">
        <color indexed="64"/>
      </left>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top style="hair">
        <color indexed="64"/>
      </top>
      <bottom style="thin">
        <color indexed="64"/>
      </bottom>
      <diagonal/>
    </border>
    <border>
      <left style="hair">
        <color indexed="64"/>
      </left>
      <right/>
      <top style="thick">
        <color indexed="64"/>
      </top>
      <bottom style="thick">
        <color indexed="64"/>
      </bottom>
      <diagonal/>
    </border>
    <border>
      <left/>
      <right style="hair">
        <color indexed="64"/>
      </right>
      <top style="thick">
        <color indexed="64"/>
      </top>
      <bottom/>
      <diagonal/>
    </border>
    <border>
      <left/>
      <right style="hair">
        <color indexed="64"/>
      </right>
      <top/>
      <bottom style="thick">
        <color indexed="64"/>
      </bottom>
      <diagonal/>
    </border>
    <border>
      <left/>
      <right style="thin">
        <color indexed="64"/>
      </right>
      <top style="thick">
        <color indexed="64"/>
      </top>
      <bottom/>
      <diagonal/>
    </border>
    <border>
      <left/>
      <right style="thick">
        <color indexed="64"/>
      </right>
      <top style="hair">
        <color indexed="64"/>
      </top>
      <bottom style="hair">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thin">
        <color indexed="64"/>
      </left>
      <right/>
      <top style="thick">
        <color indexed="64"/>
      </top>
      <bottom/>
      <diagonal/>
    </border>
    <border>
      <left style="hair">
        <color indexed="64"/>
      </left>
      <right style="hair">
        <color indexed="64"/>
      </right>
      <top style="thick">
        <color indexed="64"/>
      </top>
      <bottom/>
      <diagonal/>
    </border>
    <border>
      <left style="hair">
        <color indexed="64"/>
      </left>
      <right/>
      <top/>
      <bottom style="thick">
        <color indexed="64"/>
      </bottom>
      <diagonal/>
    </border>
    <border>
      <left/>
      <right style="thick">
        <color indexed="64"/>
      </right>
      <top/>
      <bottom style="hair">
        <color indexed="64"/>
      </bottom>
      <diagonal/>
    </border>
    <border>
      <left style="hair">
        <color indexed="64"/>
      </left>
      <right style="thin">
        <color indexed="64"/>
      </right>
      <top/>
      <bottom style="thick">
        <color indexed="64"/>
      </bottom>
      <diagonal/>
    </border>
    <border>
      <left/>
      <right style="hair">
        <color indexed="64"/>
      </right>
      <top/>
      <bottom style="thin">
        <color indexed="64"/>
      </bottom>
      <diagonal/>
    </border>
    <border>
      <left style="hair">
        <color indexed="64"/>
      </left>
      <right/>
      <top style="thick">
        <color indexed="64"/>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thick">
        <color indexed="64"/>
      </left>
      <right/>
      <top style="hair">
        <color indexed="64"/>
      </top>
      <bottom style="hair">
        <color indexed="64"/>
      </bottom>
      <diagonal/>
    </border>
  </borders>
  <cellStyleXfs count="7">
    <xf numFmtId="0" fontId="0" fillId="0" borderId="0"/>
    <xf numFmtId="0" fontId="3" fillId="0" borderId="0" applyNumberFormat="0" applyFill="0" applyBorder="0" applyAlignment="0" applyProtection="0">
      <alignment vertical="top"/>
      <protection locked="0"/>
    </xf>
    <xf numFmtId="38" fontId="2" fillId="0" borderId="0" applyFont="0" applyFill="0" applyBorder="0" applyAlignment="0" applyProtection="0"/>
    <xf numFmtId="0" fontId="88" fillId="0" borderId="0">
      <alignment vertical="center"/>
    </xf>
    <xf numFmtId="0" fontId="2" fillId="0" borderId="0"/>
    <xf numFmtId="0" fontId="90" fillId="0" borderId="0">
      <alignment vertical="center"/>
    </xf>
    <xf numFmtId="0" fontId="34" fillId="0" borderId="0"/>
  </cellStyleXfs>
  <cellXfs count="1501">
    <xf numFmtId="0" fontId="0" fillId="0" borderId="0" xfId="0"/>
    <xf numFmtId="49" fontId="5" fillId="0" borderId="0" xfId="0" applyNumberFormat="1" applyFont="1" applyAlignment="1">
      <alignment vertical="center"/>
    </xf>
    <xf numFmtId="49" fontId="5" fillId="0" borderId="0" xfId="0" applyNumberFormat="1" applyFont="1" applyBorder="1" applyAlignment="1">
      <alignment vertical="center"/>
    </xf>
    <xf numFmtId="49" fontId="11" fillId="0" borderId="0" xfId="0" applyNumberFormat="1" applyFont="1" applyBorder="1" applyAlignment="1">
      <alignment horizontal="center" vertical="center" shrinkToFit="1"/>
    </xf>
    <xf numFmtId="49" fontId="5" fillId="0" borderId="0" xfId="0" applyNumberFormat="1" applyFont="1" applyBorder="1" applyAlignment="1">
      <alignment vertical="center" shrinkToFit="1"/>
    </xf>
    <xf numFmtId="49" fontId="5" fillId="0" borderId="0" xfId="0" applyNumberFormat="1" applyFont="1" applyAlignment="1">
      <alignment horizontal="center" vertical="center"/>
    </xf>
    <xf numFmtId="49" fontId="14" fillId="0" borderId="0" xfId="0" applyNumberFormat="1" applyFont="1" applyAlignment="1">
      <alignment vertical="center"/>
    </xf>
    <xf numFmtId="49" fontId="15" fillId="2" borderId="1" xfId="0" applyNumberFormat="1" applyFont="1" applyFill="1" applyBorder="1" applyAlignment="1">
      <alignment vertical="center"/>
    </xf>
    <xf numFmtId="49" fontId="15" fillId="2" borderId="2" xfId="0" applyNumberFormat="1" applyFont="1" applyFill="1" applyBorder="1" applyAlignment="1">
      <alignment vertical="center"/>
    </xf>
    <xf numFmtId="49" fontId="15" fillId="3" borderId="0" xfId="0" applyNumberFormat="1" applyFont="1" applyFill="1" applyBorder="1" applyAlignment="1">
      <alignment vertical="center"/>
    </xf>
    <xf numFmtId="49" fontId="15" fillId="3" borderId="3" xfId="0" applyNumberFormat="1" applyFont="1" applyFill="1" applyBorder="1" applyAlignment="1">
      <alignment vertical="center"/>
    </xf>
    <xf numFmtId="49" fontId="14" fillId="3" borderId="0" xfId="0" applyNumberFormat="1" applyFont="1" applyFill="1" applyBorder="1" applyAlignment="1">
      <alignment vertical="center"/>
    </xf>
    <xf numFmtId="0" fontId="26" fillId="0" borderId="0" xfId="0" applyNumberFormat="1" applyFont="1" applyAlignment="1">
      <alignment vertical="center"/>
    </xf>
    <xf numFmtId="0" fontId="27" fillId="0" borderId="0" xfId="0" applyNumberFormat="1" applyFont="1" applyAlignment="1">
      <alignment vertical="center"/>
    </xf>
    <xf numFmtId="0" fontId="20" fillId="0" borderId="0" xfId="0" applyNumberFormat="1" applyFont="1" applyAlignment="1">
      <alignment vertical="center"/>
    </xf>
    <xf numFmtId="0" fontId="20" fillId="0" borderId="4" xfId="0" applyNumberFormat="1" applyFont="1" applyBorder="1" applyAlignment="1">
      <alignment horizontal="center" vertical="center" shrinkToFit="1"/>
    </xf>
    <xf numFmtId="0" fontId="20" fillId="0" borderId="5" xfId="0" applyNumberFormat="1" applyFont="1" applyBorder="1" applyAlignment="1">
      <alignment horizontal="center" vertical="center" shrinkToFit="1"/>
    </xf>
    <xf numFmtId="0" fontId="20" fillId="0" borderId="6" xfId="0" applyNumberFormat="1" applyFont="1" applyBorder="1" applyAlignment="1">
      <alignment horizontal="center" vertical="center" shrinkToFit="1"/>
    </xf>
    <xf numFmtId="0" fontId="20" fillId="0" borderId="7" xfId="0" applyNumberFormat="1" applyFont="1" applyBorder="1" applyAlignment="1">
      <alignment horizontal="center" vertical="center" shrinkToFit="1"/>
    </xf>
    <xf numFmtId="0" fontId="20" fillId="0" borderId="8" xfId="0" applyNumberFormat="1" applyFont="1" applyBorder="1" applyAlignment="1">
      <alignment horizontal="center" vertical="center" shrinkToFit="1"/>
    </xf>
    <xf numFmtId="0" fontId="20" fillId="0" borderId="9" xfId="0" applyNumberFormat="1" applyFont="1" applyBorder="1" applyAlignment="1">
      <alignment horizontal="center" vertical="center" shrinkToFit="1"/>
    </xf>
    <xf numFmtId="0" fontId="20" fillId="0" borderId="10" xfId="0" applyNumberFormat="1" applyFont="1" applyBorder="1" applyAlignment="1">
      <alignment horizontal="center" vertical="center" shrinkToFit="1"/>
    </xf>
    <xf numFmtId="0" fontId="20" fillId="0" borderId="10" xfId="0" applyNumberFormat="1" applyFont="1" applyBorder="1" applyAlignment="1">
      <alignment horizontal="left" vertical="center" shrinkToFit="1"/>
    </xf>
    <xf numFmtId="0" fontId="20" fillId="0" borderId="11" xfId="0" applyNumberFormat="1" applyFont="1" applyBorder="1" applyAlignment="1">
      <alignment horizontal="center" vertical="center" shrinkToFit="1"/>
    </xf>
    <xf numFmtId="0" fontId="20" fillId="0" borderId="11" xfId="0" applyNumberFormat="1" applyFont="1" applyBorder="1" applyAlignment="1">
      <alignment horizontal="left" vertical="center" shrinkToFit="1"/>
    </xf>
    <xf numFmtId="0" fontId="20" fillId="0" borderId="4"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6" xfId="0" applyFont="1" applyBorder="1" applyAlignment="1">
      <alignment horizontal="center" vertical="center" shrinkToFit="1"/>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20" fillId="0" borderId="10" xfId="0" applyFont="1" applyBorder="1" applyAlignment="1">
      <alignment horizontal="center" vertical="center" shrinkToFit="1"/>
    </xf>
    <xf numFmtId="0" fontId="20" fillId="0" borderId="10" xfId="0" applyFont="1" applyBorder="1" applyAlignment="1">
      <alignment horizontal="left" vertical="center" shrinkToFit="1"/>
    </xf>
    <xf numFmtId="0" fontId="20" fillId="0" borderId="11" xfId="0" applyFont="1" applyBorder="1" applyAlignment="1">
      <alignment horizontal="center" vertical="center" shrinkToFit="1"/>
    </xf>
    <xf numFmtId="0" fontId="20" fillId="0" borderId="11" xfId="0" applyFont="1" applyBorder="1" applyAlignment="1">
      <alignment horizontal="left" vertical="center" shrinkToFit="1"/>
    </xf>
    <xf numFmtId="0" fontId="20" fillId="0" borderId="12" xfId="0" applyFont="1" applyBorder="1" applyAlignment="1">
      <alignment horizontal="center" vertical="center" shrinkToFit="1"/>
    </xf>
    <xf numFmtId="0" fontId="20" fillId="0" borderId="12" xfId="0" applyFont="1" applyBorder="1" applyAlignment="1">
      <alignment horizontal="left" vertical="center" shrinkToFit="1"/>
    </xf>
    <xf numFmtId="0" fontId="20" fillId="0" borderId="13" xfId="0" applyNumberFormat="1" applyFont="1" applyBorder="1" applyAlignment="1">
      <alignment horizontal="center" vertical="center" shrinkToFit="1"/>
    </xf>
    <xf numFmtId="0" fontId="20" fillId="0" borderId="14" xfId="0" applyNumberFormat="1" applyFont="1" applyBorder="1" applyAlignment="1">
      <alignment horizontal="center" vertical="center" shrinkToFit="1"/>
    </xf>
    <xf numFmtId="0" fontId="20" fillId="0" borderId="15" xfId="0" applyNumberFormat="1" applyFont="1" applyBorder="1" applyAlignment="1">
      <alignment horizontal="center" vertical="center" shrinkToFit="1"/>
    </xf>
    <xf numFmtId="0" fontId="20" fillId="0" borderId="13" xfId="0" applyFont="1" applyBorder="1" applyAlignment="1">
      <alignment horizontal="center" vertical="center" shrinkToFit="1"/>
    </xf>
    <xf numFmtId="0" fontId="20" fillId="0" borderId="14" xfId="0" applyFont="1" applyBorder="1" applyAlignment="1">
      <alignment horizontal="center" vertical="center" shrinkToFit="1"/>
    </xf>
    <xf numFmtId="0" fontId="20" fillId="0" borderId="15" xfId="0" applyFont="1" applyBorder="1" applyAlignment="1">
      <alignment horizontal="center" vertical="center" shrinkToFit="1"/>
    </xf>
    <xf numFmtId="49" fontId="3" fillId="0" borderId="0" xfId="1" applyNumberFormat="1" applyAlignment="1" applyProtection="1">
      <alignment horizontal="left" vertical="center" shrinkToFit="1"/>
    </xf>
    <xf numFmtId="178" fontId="20" fillId="0" borderId="9" xfId="0" applyNumberFormat="1" applyFont="1" applyBorder="1" applyAlignment="1">
      <alignment horizontal="center" vertical="center" shrinkToFit="1"/>
    </xf>
    <xf numFmtId="178" fontId="20" fillId="0" borderId="8" xfId="0" applyNumberFormat="1" applyFont="1" applyBorder="1" applyAlignment="1">
      <alignment horizontal="center" vertical="center" shrinkToFit="1"/>
    </xf>
    <xf numFmtId="178" fontId="20" fillId="0" borderId="10" xfId="0" applyNumberFormat="1" applyFont="1" applyBorder="1" applyAlignment="1">
      <alignment horizontal="center" vertical="center" shrinkToFit="1"/>
    </xf>
    <xf numFmtId="178" fontId="20" fillId="0" borderId="11" xfId="0" applyNumberFormat="1" applyFont="1" applyBorder="1" applyAlignment="1">
      <alignment horizontal="center" vertical="center" shrinkToFit="1"/>
    </xf>
    <xf numFmtId="178" fontId="20" fillId="0" borderId="12" xfId="0" applyNumberFormat="1" applyFont="1" applyBorder="1" applyAlignment="1">
      <alignment horizontal="center" vertical="center" shrinkToFit="1"/>
    </xf>
    <xf numFmtId="49" fontId="4" fillId="3" borderId="0" xfId="0" applyNumberFormat="1" applyFont="1" applyFill="1" applyAlignment="1">
      <alignment vertical="center"/>
    </xf>
    <xf numFmtId="49" fontId="19" fillId="3" borderId="0" xfId="0" applyNumberFormat="1" applyFont="1" applyFill="1" applyAlignment="1">
      <alignment vertical="center"/>
    </xf>
    <xf numFmtId="49" fontId="4" fillId="3" borderId="0" xfId="0" applyNumberFormat="1" applyFont="1" applyFill="1" applyAlignment="1">
      <alignment horizontal="center" vertical="center"/>
    </xf>
    <xf numFmtId="49" fontId="5" fillId="3" borderId="0" xfId="0" applyNumberFormat="1" applyFont="1" applyFill="1" applyAlignment="1">
      <alignment vertical="center"/>
    </xf>
    <xf numFmtId="49" fontId="4" fillId="3" borderId="0" xfId="0" applyNumberFormat="1" applyFont="1" applyFill="1" applyBorder="1" applyAlignment="1">
      <alignment horizontal="center" vertical="center"/>
    </xf>
    <xf numFmtId="49" fontId="5" fillId="3" borderId="0" xfId="0" applyNumberFormat="1" applyFont="1" applyFill="1" applyBorder="1" applyAlignment="1">
      <alignment vertical="center"/>
    </xf>
    <xf numFmtId="0" fontId="10" fillId="3" borderId="16" xfId="0" applyFont="1" applyFill="1" applyBorder="1" applyAlignment="1">
      <alignment horizontal="center" vertical="center" shrinkToFit="1"/>
    </xf>
    <xf numFmtId="49" fontId="11" fillId="3" borderId="0" xfId="0" applyNumberFormat="1" applyFont="1" applyFill="1" applyBorder="1" applyAlignment="1">
      <alignment horizontal="center" vertical="center" shrinkToFit="1"/>
    </xf>
    <xf numFmtId="49" fontId="13" fillId="3" borderId="16" xfId="0" applyNumberFormat="1" applyFont="1" applyFill="1" applyBorder="1" applyAlignment="1">
      <alignment horizontal="center" vertical="center" shrinkToFit="1"/>
    </xf>
    <xf numFmtId="49" fontId="5" fillId="3" borderId="0" xfId="0" applyNumberFormat="1" applyFont="1" applyFill="1" applyBorder="1" applyAlignment="1">
      <alignment vertical="center" shrinkToFit="1"/>
    </xf>
    <xf numFmtId="49" fontId="5" fillId="3" borderId="0" xfId="0" applyNumberFormat="1" applyFont="1" applyFill="1" applyAlignment="1">
      <alignment horizontal="center" vertical="center"/>
    </xf>
    <xf numFmtId="49" fontId="15" fillId="3" borderId="0" xfId="0" applyNumberFormat="1" applyFont="1" applyFill="1" applyAlignment="1">
      <alignment vertical="center"/>
    </xf>
    <xf numFmtId="49" fontId="14" fillId="3" borderId="0" xfId="0" applyNumberFormat="1" applyFont="1" applyFill="1" applyAlignment="1">
      <alignment vertical="center"/>
    </xf>
    <xf numFmtId="49" fontId="15" fillId="3" borderId="0" xfId="0" applyNumberFormat="1" applyFont="1" applyFill="1" applyBorder="1" applyAlignment="1">
      <alignment horizontal="center" vertical="center"/>
    </xf>
    <xf numFmtId="49" fontId="9" fillId="3" borderId="0" xfId="0" applyNumberFormat="1" applyFont="1" applyFill="1" applyBorder="1" applyAlignment="1">
      <alignment horizontal="left" vertical="center"/>
    </xf>
    <xf numFmtId="49" fontId="4" fillId="3" borderId="0" xfId="0" applyNumberFormat="1" applyFont="1" applyFill="1" applyBorder="1" applyAlignment="1">
      <alignment horizontal="left" vertical="center"/>
    </xf>
    <xf numFmtId="49" fontId="12" fillId="3" borderId="0" xfId="0" applyNumberFormat="1" applyFont="1" applyFill="1" applyBorder="1" applyAlignment="1">
      <alignment horizontal="center" vertical="center"/>
    </xf>
    <xf numFmtId="49" fontId="4" fillId="3" borderId="0" xfId="0" applyNumberFormat="1" applyFont="1" applyFill="1" applyAlignment="1" applyProtection="1">
      <alignment vertical="center"/>
    </xf>
    <xf numFmtId="49" fontId="5" fillId="3" borderId="0" xfId="0" applyNumberFormat="1" applyFont="1" applyFill="1" applyAlignment="1" applyProtection="1">
      <alignment horizontal="center" vertical="center"/>
      <protection hidden="1"/>
    </xf>
    <xf numFmtId="0" fontId="24" fillId="0" borderId="12" xfId="0" applyNumberFormat="1" applyFont="1" applyBorder="1" applyAlignment="1" applyProtection="1">
      <alignment horizontal="center" vertical="center" shrinkToFit="1"/>
      <protection locked="0"/>
    </xf>
    <xf numFmtId="0" fontId="24" fillId="0" borderId="12" xfId="0" applyFont="1" applyBorder="1" applyAlignment="1" applyProtection="1">
      <alignment horizontal="center" vertical="center" shrinkToFit="1"/>
      <protection locked="0"/>
    </xf>
    <xf numFmtId="0" fontId="24" fillId="0" borderId="11" xfId="0" applyNumberFormat="1" applyFont="1" applyBorder="1" applyAlignment="1" applyProtection="1">
      <alignment horizontal="center" vertical="center" shrinkToFit="1"/>
      <protection locked="0"/>
    </xf>
    <xf numFmtId="49" fontId="35" fillId="3" borderId="0" xfId="0" applyNumberFormat="1" applyFont="1" applyFill="1" applyBorder="1" applyAlignment="1">
      <alignment vertical="center"/>
    </xf>
    <xf numFmtId="49" fontId="35" fillId="3" borderId="3" xfId="0" applyNumberFormat="1" applyFont="1" applyFill="1" applyBorder="1" applyAlignment="1">
      <alignment vertical="center"/>
    </xf>
    <xf numFmtId="49" fontId="35" fillId="3" borderId="17" xfId="0" applyNumberFormat="1" applyFont="1" applyFill="1" applyBorder="1" applyAlignment="1">
      <alignment vertical="center"/>
    </xf>
    <xf numFmtId="49" fontId="35" fillId="3" borderId="18" xfId="0" applyNumberFormat="1" applyFont="1" applyFill="1" applyBorder="1" applyAlignment="1">
      <alignment vertical="center"/>
    </xf>
    <xf numFmtId="49" fontId="35" fillId="3" borderId="19" xfId="0" applyNumberFormat="1" applyFont="1" applyFill="1" applyBorder="1" applyAlignment="1">
      <alignment vertical="center"/>
    </xf>
    <xf numFmtId="0" fontId="10" fillId="3" borderId="0" xfId="0" applyFont="1" applyFill="1" applyBorder="1" applyAlignment="1">
      <alignment horizontal="center" vertical="center" shrinkToFit="1"/>
    </xf>
    <xf numFmtId="49" fontId="13" fillId="3" borderId="0" xfId="0" applyNumberFormat="1" applyFont="1" applyFill="1" applyBorder="1" applyAlignment="1">
      <alignment horizontal="center" vertical="center" shrinkToFit="1"/>
    </xf>
    <xf numFmtId="49" fontId="8" fillId="3" borderId="0" xfId="0" applyNumberFormat="1" applyFont="1" applyFill="1" applyBorder="1" applyAlignment="1">
      <alignment horizontal="center" vertical="center" shrinkToFit="1"/>
    </xf>
    <xf numFmtId="0" fontId="24" fillId="0" borderId="20" xfId="0" applyFont="1" applyBorder="1" applyAlignment="1" applyProtection="1">
      <alignment vertical="center" shrinkToFit="1"/>
      <protection locked="0"/>
    </xf>
    <xf numFmtId="49" fontId="5" fillId="3" borderId="16" xfId="0" applyNumberFormat="1" applyFont="1" applyFill="1" applyBorder="1" applyAlignment="1">
      <alignment vertical="center" shrinkToFit="1"/>
    </xf>
    <xf numFmtId="49" fontId="11" fillId="3" borderId="16" xfId="0" applyNumberFormat="1" applyFont="1" applyFill="1" applyBorder="1" applyAlignment="1">
      <alignment horizontal="center" vertical="center" shrinkToFit="1"/>
    </xf>
    <xf numFmtId="0" fontId="20" fillId="0" borderId="21" xfId="0" applyNumberFormat="1" applyFont="1" applyBorder="1" applyAlignment="1">
      <alignment horizontal="center" vertical="center" shrinkToFit="1"/>
    </xf>
    <xf numFmtId="0" fontId="20" fillId="0" borderId="22" xfId="0" applyNumberFormat="1" applyFont="1" applyBorder="1" applyAlignment="1">
      <alignment horizontal="center" vertical="center" shrinkToFit="1"/>
    </xf>
    <xf numFmtId="178" fontId="20" fillId="0" borderId="22" xfId="0" applyNumberFormat="1" applyFont="1" applyBorder="1" applyAlignment="1">
      <alignment horizontal="center" vertical="center" shrinkToFit="1"/>
    </xf>
    <xf numFmtId="0" fontId="20" fillId="0" borderId="21" xfId="0" applyFont="1" applyBorder="1" applyAlignment="1">
      <alignment horizontal="center" vertical="center" shrinkToFit="1"/>
    </xf>
    <xf numFmtId="0" fontId="20" fillId="0" borderId="22" xfId="0" applyFont="1" applyBorder="1" applyAlignment="1">
      <alignment horizontal="center" vertical="center" shrinkToFit="1"/>
    </xf>
    <xf numFmtId="0" fontId="0" fillId="3" borderId="0" xfId="0" applyFill="1"/>
    <xf numFmtId="49" fontId="38" fillId="3" borderId="0" xfId="0" applyNumberFormat="1" applyFont="1" applyFill="1" applyBorder="1" applyAlignment="1">
      <alignment vertical="center" shrinkToFit="1"/>
    </xf>
    <xf numFmtId="0" fontId="5" fillId="3" borderId="0" xfId="0" applyFont="1" applyFill="1" applyBorder="1" applyAlignment="1">
      <alignment horizontal="center" vertical="center"/>
    </xf>
    <xf numFmtId="0" fontId="20" fillId="3" borderId="0" xfId="0" applyNumberFormat="1" applyFont="1" applyFill="1" applyBorder="1" applyAlignment="1">
      <alignment horizontal="center" vertical="center"/>
    </xf>
    <xf numFmtId="0" fontId="26" fillId="3" borderId="0" xfId="0" applyFont="1" applyFill="1" applyAlignment="1">
      <alignment vertical="center"/>
    </xf>
    <xf numFmtId="0" fontId="28" fillId="3" borderId="0" xfId="0" applyFont="1" applyFill="1" applyAlignment="1">
      <alignment vertical="center"/>
    </xf>
    <xf numFmtId="0" fontId="20" fillId="3" borderId="0" xfId="0" applyFont="1" applyFill="1" applyAlignment="1">
      <alignment vertical="center"/>
    </xf>
    <xf numFmtId="49" fontId="35" fillId="3" borderId="23" xfId="0" applyNumberFormat="1" applyFont="1" applyFill="1" applyBorder="1" applyAlignment="1">
      <alignment vertical="center"/>
    </xf>
    <xf numFmtId="49" fontId="15" fillId="3" borderId="18" xfId="0" applyNumberFormat="1" applyFont="1" applyFill="1" applyBorder="1" applyAlignment="1">
      <alignment vertical="center"/>
    </xf>
    <xf numFmtId="49" fontId="4" fillId="2" borderId="10" xfId="0" applyNumberFormat="1" applyFont="1" applyFill="1" applyBorder="1" applyAlignment="1">
      <alignment horizontal="center" vertical="center"/>
    </xf>
    <xf numFmtId="49" fontId="23" fillId="0" borderId="10" xfId="0" applyNumberFormat="1" applyFont="1" applyBorder="1" applyAlignment="1">
      <alignment horizontal="center" vertical="center"/>
    </xf>
    <xf numFmtId="0" fontId="23" fillId="0" borderId="22" xfId="0" applyFont="1" applyBorder="1" applyAlignment="1">
      <alignment horizontal="center" vertical="center" shrinkToFit="1"/>
    </xf>
    <xf numFmtId="0" fontId="23" fillId="0" borderId="10" xfId="0" applyFont="1" applyBorder="1" applyAlignment="1">
      <alignment horizontal="center" vertical="center" shrinkToFit="1"/>
    </xf>
    <xf numFmtId="49" fontId="23" fillId="0" borderId="9" xfId="0" applyNumberFormat="1" applyFont="1" applyBorder="1" applyAlignment="1">
      <alignment horizontal="center" vertical="center"/>
    </xf>
    <xf numFmtId="49" fontId="4" fillId="3" borderId="24" xfId="0" applyNumberFormat="1" applyFont="1" applyFill="1" applyBorder="1" applyAlignment="1">
      <alignment vertical="center"/>
    </xf>
    <xf numFmtId="49" fontId="4" fillId="3" borderId="18" xfId="0" applyNumberFormat="1" applyFont="1" applyFill="1" applyBorder="1" applyAlignment="1">
      <alignment vertical="center"/>
    </xf>
    <xf numFmtId="49" fontId="4" fillId="3" borderId="19" xfId="0" applyNumberFormat="1" applyFont="1" applyFill="1" applyBorder="1" applyAlignment="1">
      <alignment vertical="center"/>
    </xf>
    <xf numFmtId="49" fontId="4" fillId="3" borderId="25" xfId="0" applyNumberFormat="1" applyFont="1" applyFill="1" applyBorder="1" applyAlignment="1">
      <alignment vertical="center"/>
    </xf>
    <xf numFmtId="49" fontId="4" fillId="3" borderId="0" xfId="0" applyNumberFormat="1" applyFont="1" applyFill="1" applyBorder="1" applyAlignment="1">
      <alignment vertical="center"/>
    </xf>
    <xf numFmtId="49" fontId="4" fillId="3" borderId="3" xfId="0" applyNumberFormat="1" applyFont="1" applyFill="1" applyBorder="1" applyAlignment="1">
      <alignment vertical="center"/>
    </xf>
    <xf numFmtId="49" fontId="4" fillId="3" borderId="26" xfId="0" applyNumberFormat="1" applyFont="1" applyFill="1" applyBorder="1" applyAlignment="1">
      <alignment vertical="center"/>
    </xf>
    <xf numFmtId="49" fontId="4" fillId="3" borderId="23" xfId="0" applyNumberFormat="1" applyFont="1" applyFill="1" applyBorder="1" applyAlignment="1">
      <alignment vertical="center"/>
    </xf>
    <xf numFmtId="49" fontId="4" fillId="3" borderId="17" xfId="0" applyNumberFormat="1" applyFont="1" applyFill="1" applyBorder="1" applyAlignment="1">
      <alignment vertical="center"/>
    </xf>
    <xf numFmtId="49" fontId="4" fillId="3" borderId="27" xfId="0" applyNumberFormat="1" applyFont="1" applyFill="1" applyBorder="1" applyAlignment="1">
      <alignment vertical="center"/>
    </xf>
    <xf numFmtId="49" fontId="4" fillId="3" borderId="1" xfId="0" applyNumberFormat="1" applyFont="1" applyFill="1" applyBorder="1" applyAlignment="1">
      <alignment vertical="center"/>
    </xf>
    <xf numFmtId="49" fontId="4" fillId="3" borderId="2" xfId="0" applyNumberFormat="1" applyFont="1" applyFill="1" applyBorder="1" applyAlignment="1">
      <alignment vertical="center"/>
    </xf>
    <xf numFmtId="49" fontId="42" fillId="3" borderId="18" xfId="0" applyNumberFormat="1" applyFont="1" applyFill="1" applyBorder="1" applyAlignment="1">
      <alignment vertical="center"/>
    </xf>
    <xf numFmtId="49" fontId="42" fillId="3" borderId="23" xfId="0" applyNumberFormat="1" applyFont="1" applyFill="1" applyBorder="1" applyAlignment="1">
      <alignment vertical="center"/>
    </xf>
    <xf numFmtId="49" fontId="42" fillId="3" borderId="0" xfId="0" applyNumberFormat="1" applyFont="1" applyFill="1" applyBorder="1" applyAlignment="1">
      <alignment vertical="center"/>
    </xf>
    <xf numFmtId="49" fontId="42" fillId="3" borderId="3" xfId="0" applyNumberFormat="1" applyFont="1" applyFill="1" applyBorder="1" applyAlignment="1">
      <alignment vertical="center"/>
    </xf>
    <xf numFmtId="49" fontId="42" fillId="3" borderId="19" xfId="0" applyNumberFormat="1" applyFont="1" applyFill="1" applyBorder="1" applyAlignment="1">
      <alignment vertical="center"/>
    </xf>
    <xf numFmtId="49" fontId="42" fillId="3" borderId="26" xfId="0" applyNumberFormat="1" applyFont="1" applyFill="1" applyBorder="1" applyAlignment="1">
      <alignment vertical="center"/>
    </xf>
    <xf numFmtId="49" fontId="42" fillId="3" borderId="17" xfId="0" applyNumberFormat="1" applyFont="1" applyFill="1" applyBorder="1" applyAlignment="1">
      <alignment vertical="center"/>
    </xf>
    <xf numFmtId="49" fontId="42" fillId="2" borderId="1" xfId="0" applyNumberFormat="1" applyFont="1" applyFill="1" applyBorder="1" applyAlignment="1">
      <alignment vertical="center"/>
    </xf>
    <xf numFmtId="49" fontId="42" fillId="4" borderId="0" xfId="0" applyNumberFormat="1" applyFont="1" applyFill="1" applyBorder="1" applyAlignment="1">
      <alignment vertical="center"/>
    </xf>
    <xf numFmtId="49" fontId="42" fillId="4" borderId="3" xfId="0" applyNumberFormat="1" applyFont="1" applyFill="1" applyBorder="1" applyAlignment="1">
      <alignment vertical="center"/>
    </xf>
    <xf numFmtId="49" fontId="42" fillId="4" borderId="23" xfId="0" applyNumberFormat="1" applyFont="1" applyFill="1" applyBorder="1" applyAlignment="1">
      <alignment vertical="center"/>
    </xf>
    <xf numFmtId="49" fontId="42" fillId="4" borderId="17" xfId="0" applyNumberFormat="1" applyFont="1" applyFill="1" applyBorder="1" applyAlignment="1">
      <alignment vertical="center"/>
    </xf>
    <xf numFmtId="49" fontId="42" fillId="3" borderId="1" xfId="0" applyNumberFormat="1" applyFont="1" applyFill="1" applyBorder="1" applyAlignment="1">
      <alignment vertical="center"/>
    </xf>
    <xf numFmtId="49" fontId="42" fillId="3" borderId="2" xfId="0" applyNumberFormat="1" applyFont="1" applyFill="1" applyBorder="1" applyAlignment="1">
      <alignment vertical="center"/>
    </xf>
    <xf numFmtId="49" fontId="4" fillId="2" borderId="14" xfId="0" applyNumberFormat="1" applyFont="1" applyFill="1" applyBorder="1" applyAlignment="1" applyProtection="1">
      <alignment horizontal="center" vertical="center" shrinkToFit="1"/>
    </xf>
    <xf numFmtId="49" fontId="4" fillId="2" borderId="11" xfId="0" applyNumberFormat="1" applyFont="1" applyFill="1" applyBorder="1" applyAlignment="1" applyProtection="1">
      <alignment horizontal="center" vertical="center" shrinkToFit="1"/>
    </xf>
    <xf numFmtId="49" fontId="4" fillId="2" borderId="28" xfId="0" applyNumberFormat="1" applyFont="1" applyFill="1" applyBorder="1" applyAlignment="1" applyProtection="1">
      <alignment horizontal="center" vertical="center" shrinkToFit="1"/>
    </xf>
    <xf numFmtId="49" fontId="39" fillId="2" borderId="29" xfId="0" applyNumberFormat="1" applyFont="1" applyFill="1" applyBorder="1" applyAlignment="1">
      <alignment horizontal="center" vertical="center"/>
    </xf>
    <xf numFmtId="49" fontId="39" fillId="3" borderId="29" xfId="0" applyNumberFormat="1" applyFont="1" applyFill="1" applyBorder="1" applyAlignment="1">
      <alignment horizontal="center" vertical="center"/>
    </xf>
    <xf numFmtId="0" fontId="24" fillId="0" borderId="1" xfId="0" applyNumberFormat="1" applyFont="1" applyBorder="1" applyAlignment="1" applyProtection="1">
      <alignment horizontal="center" vertical="center" shrinkToFit="1"/>
      <protection locked="0"/>
    </xf>
    <xf numFmtId="0" fontId="24" fillId="0" borderId="30" xfId="0" applyNumberFormat="1" applyFont="1" applyBorder="1" applyAlignment="1" applyProtection="1">
      <alignment horizontal="center" vertical="center" shrinkToFit="1"/>
      <protection locked="0"/>
    </xf>
    <xf numFmtId="0" fontId="24" fillId="0" borderId="11" xfId="0" applyFont="1" applyBorder="1" applyAlignment="1" applyProtection="1">
      <alignment horizontal="center" vertical="center" shrinkToFit="1"/>
      <protection locked="0"/>
    </xf>
    <xf numFmtId="0" fontId="24" fillId="0" borderId="23" xfId="0" applyNumberFormat="1" applyFont="1" applyBorder="1" applyAlignment="1" applyProtection="1">
      <alignment horizontal="center" vertical="center" shrinkToFit="1"/>
      <protection locked="0"/>
    </xf>
    <xf numFmtId="49" fontId="7" fillId="3" borderId="0" xfId="0" applyNumberFormat="1" applyFont="1" applyFill="1" applyBorder="1" applyAlignment="1">
      <alignment horizontal="left" vertical="center" indent="1"/>
    </xf>
    <xf numFmtId="0" fontId="33" fillId="3" borderId="23" xfId="0" applyFont="1" applyFill="1" applyBorder="1" applyAlignment="1">
      <alignment horizontal="left" vertical="center"/>
    </xf>
    <xf numFmtId="0" fontId="24" fillId="3" borderId="31" xfId="0" applyNumberFormat="1" applyFont="1" applyFill="1" applyBorder="1" applyAlignment="1" applyProtection="1">
      <alignment horizontal="center" vertical="center" shrinkToFit="1"/>
      <protection locked="0"/>
    </xf>
    <xf numFmtId="0" fontId="24" fillId="3" borderId="32" xfId="0" applyNumberFormat="1" applyFont="1" applyFill="1" applyBorder="1" applyAlignment="1" applyProtection="1">
      <alignment horizontal="center" vertical="center" shrinkToFit="1"/>
      <protection locked="0"/>
    </xf>
    <xf numFmtId="49" fontId="24" fillId="3" borderId="33" xfId="0" applyNumberFormat="1" applyFont="1" applyFill="1" applyBorder="1" applyAlignment="1" applyProtection="1">
      <alignment horizontal="center" vertical="center" shrinkToFit="1"/>
      <protection locked="0"/>
    </xf>
    <xf numFmtId="0" fontId="29" fillId="0" borderId="0" xfId="0" applyFont="1"/>
    <xf numFmtId="0" fontId="91" fillId="5" borderId="6" xfId="0" applyFont="1" applyFill="1" applyBorder="1" applyAlignment="1">
      <alignment horizontal="justify" vertical="center" wrapText="1"/>
    </xf>
    <xf numFmtId="0" fontId="91" fillId="5" borderId="7" xfId="0" applyFont="1" applyFill="1" applyBorder="1" applyAlignment="1">
      <alignment horizontal="justify" vertical="center" wrapText="1"/>
    </xf>
    <xf numFmtId="0" fontId="91" fillId="0" borderId="12" xfId="0" applyFont="1" applyFill="1" applyBorder="1" applyAlignment="1">
      <alignment horizontal="justify" vertical="center" wrapText="1"/>
    </xf>
    <xf numFmtId="0" fontId="91" fillId="0" borderId="34" xfId="0" applyFont="1" applyFill="1" applyBorder="1" applyAlignment="1">
      <alignment horizontal="justify" vertical="center" wrapText="1"/>
    </xf>
    <xf numFmtId="0" fontId="91" fillId="0" borderId="10" xfId="0" applyFont="1" applyFill="1" applyBorder="1" applyAlignment="1">
      <alignment horizontal="justify" vertical="center" wrapText="1"/>
    </xf>
    <xf numFmtId="0" fontId="91" fillId="0" borderId="35" xfId="0" applyFont="1" applyFill="1" applyBorder="1" applyAlignment="1">
      <alignment horizontal="justify" vertical="center" wrapText="1"/>
    </xf>
    <xf numFmtId="0" fontId="91" fillId="0" borderId="9" xfId="0" applyFont="1" applyBorder="1" applyAlignment="1">
      <alignment horizontal="justify" vertical="center" wrapText="1"/>
    </xf>
    <xf numFmtId="0" fontId="91" fillId="0" borderId="36" xfId="0" applyFont="1" applyBorder="1" applyAlignment="1">
      <alignment horizontal="justify" vertical="center" wrapText="1"/>
    </xf>
    <xf numFmtId="0" fontId="91" fillId="0" borderId="11" xfId="0" applyFont="1" applyBorder="1" applyAlignment="1">
      <alignment horizontal="justify" vertical="center" wrapText="1"/>
    </xf>
    <xf numFmtId="0" fontId="91" fillId="0" borderId="37" xfId="0" applyFont="1" applyBorder="1" applyAlignment="1">
      <alignment horizontal="justify" vertical="center" wrapText="1"/>
    </xf>
    <xf numFmtId="0" fontId="11" fillId="0" borderId="0" xfId="0" applyFont="1"/>
    <xf numFmtId="0" fontId="92" fillId="0" borderId="12" xfId="0" applyFont="1" applyFill="1" applyBorder="1" applyAlignment="1">
      <alignment horizontal="center" vertical="center" wrapText="1"/>
    </xf>
    <xf numFmtId="0" fontId="92" fillId="0" borderId="10" xfId="0" applyFont="1" applyFill="1" applyBorder="1" applyAlignment="1">
      <alignment horizontal="center" vertical="center" wrapText="1"/>
    </xf>
    <xf numFmtId="0" fontId="92" fillId="0" borderId="11" xfId="0" applyFont="1" applyBorder="1" applyAlignment="1">
      <alignment horizontal="center" vertical="center" wrapText="1"/>
    </xf>
    <xf numFmtId="0" fontId="93" fillId="0" borderId="15" xfId="0" applyFont="1" applyFill="1" applyBorder="1" applyAlignment="1">
      <alignment horizontal="left" vertical="center" wrapText="1"/>
    </xf>
    <xf numFmtId="0" fontId="93" fillId="0" borderId="15" xfId="0" applyFont="1" applyFill="1" applyBorder="1" applyAlignment="1">
      <alignment horizontal="justify" vertical="center" wrapText="1"/>
    </xf>
    <xf numFmtId="0" fontId="93" fillId="0" borderId="38" xfId="0" applyFont="1" applyBorder="1" applyAlignment="1">
      <alignment horizontal="justify" vertical="center" wrapText="1"/>
    </xf>
    <xf numFmtId="0" fontId="93" fillId="0" borderId="14" xfId="0" applyFont="1" applyBorder="1" applyAlignment="1">
      <alignment horizontal="justify" vertical="center" wrapText="1"/>
    </xf>
    <xf numFmtId="14" fontId="23" fillId="0" borderId="0" xfId="0" applyNumberFormat="1" applyFont="1"/>
    <xf numFmtId="0" fontId="92" fillId="5" borderId="4" xfId="0" applyFont="1" applyFill="1" applyBorder="1" applyAlignment="1">
      <alignment vertical="center" wrapText="1"/>
    </xf>
    <xf numFmtId="0" fontId="20" fillId="0" borderId="0" xfId="0" applyFont="1"/>
    <xf numFmtId="0" fontId="0" fillId="0" borderId="0" xfId="0" applyAlignment="1">
      <alignment horizontal="center"/>
    </xf>
    <xf numFmtId="49" fontId="5" fillId="6" borderId="10" xfId="0" applyNumberFormat="1" applyFont="1" applyFill="1" applyBorder="1" applyAlignment="1">
      <alignment horizontal="center" vertical="center" shrinkToFit="1"/>
    </xf>
    <xf numFmtId="49" fontId="5" fillId="6" borderId="9" xfId="0" applyNumberFormat="1" applyFont="1" applyFill="1" applyBorder="1" applyAlignment="1">
      <alignment horizontal="center" vertical="center" shrinkToFit="1"/>
    </xf>
    <xf numFmtId="177" fontId="24" fillId="0" borderId="10" xfId="0" applyNumberFormat="1" applyFont="1" applyBorder="1" applyAlignment="1" applyProtection="1">
      <alignment horizontal="center" vertical="center" shrinkToFit="1"/>
    </xf>
    <xf numFmtId="0" fontId="24" fillId="0" borderId="1" xfId="0" applyFont="1" applyBorder="1" applyAlignment="1" applyProtection="1">
      <alignment vertical="center" shrinkToFit="1"/>
      <protection locked="0"/>
    </xf>
    <xf numFmtId="0" fontId="5" fillId="7" borderId="29" xfId="0" applyNumberFormat="1" applyFont="1" applyFill="1" applyBorder="1" applyAlignment="1">
      <alignment horizontal="center" vertical="center"/>
    </xf>
    <xf numFmtId="49" fontId="39" fillId="0" borderId="0" xfId="0" applyNumberFormat="1" applyFont="1" applyFill="1" applyBorder="1" applyAlignment="1">
      <alignment horizontal="center" vertical="center"/>
    </xf>
    <xf numFmtId="20" fontId="88" fillId="5" borderId="29" xfId="3" applyNumberFormat="1" applyFont="1" applyFill="1" applyBorder="1" applyAlignment="1">
      <alignment vertical="center" shrinkToFit="1"/>
    </xf>
    <xf numFmtId="0" fontId="88" fillId="0" borderId="0" xfId="3">
      <alignment vertical="center"/>
    </xf>
    <xf numFmtId="20" fontId="88" fillId="0" borderId="0" xfId="3" applyNumberFormat="1">
      <alignment vertical="center"/>
    </xf>
    <xf numFmtId="20" fontId="89" fillId="0" borderId="0" xfId="3" applyNumberFormat="1" applyFont="1">
      <alignment vertical="center"/>
    </xf>
    <xf numFmtId="20" fontId="88" fillId="0" borderId="16" xfId="3" applyNumberFormat="1" applyFont="1" applyBorder="1">
      <alignment vertical="center"/>
    </xf>
    <xf numFmtId="20" fontId="88" fillId="0" borderId="39" xfId="3" applyNumberFormat="1" applyBorder="1">
      <alignment vertical="center"/>
    </xf>
    <xf numFmtId="20" fontId="88" fillId="0" borderId="40" xfId="3" applyNumberFormat="1" applyFont="1" applyBorder="1">
      <alignment vertical="center"/>
    </xf>
    <xf numFmtId="20" fontId="88" fillId="0" borderId="41" xfId="3" applyNumberFormat="1" applyBorder="1">
      <alignment vertical="center"/>
    </xf>
    <xf numFmtId="20" fontId="88" fillId="0" borderId="42" xfId="3" applyNumberFormat="1" applyFont="1" applyBorder="1">
      <alignment vertical="center"/>
    </xf>
    <xf numFmtId="20" fontId="88" fillId="0" borderId="43" xfId="3" applyNumberFormat="1" applyBorder="1">
      <alignment vertical="center"/>
    </xf>
    <xf numFmtId="0" fontId="88" fillId="0" borderId="0" xfId="3" applyFont="1">
      <alignment vertical="center"/>
    </xf>
    <xf numFmtId="49" fontId="18" fillId="8" borderId="0" xfId="0" applyNumberFormat="1" applyFont="1" applyFill="1" applyAlignment="1" applyProtection="1">
      <alignment vertical="center" shrinkToFit="1"/>
    </xf>
    <xf numFmtId="49" fontId="4" fillId="8" borderId="0" xfId="0" applyNumberFormat="1" applyFont="1" applyFill="1" applyAlignment="1" applyProtection="1">
      <alignment vertical="center"/>
    </xf>
    <xf numFmtId="0" fontId="24" fillId="9" borderId="44" xfId="0" applyNumberFormat="1" applyFont="1" applyFill="1" applyBorder="1" applyAlignment="1" applyProtection="1">
      <alignment horizontal="center" vertical="center" shrinkToFit="1"/>
      <protection locked="0"/>
    </xf>
    <xf numFmtId="0" fontId="24" fillId="9" borderId="45" xfId="0" applyNumberFormat="1" applyFont="1" applyFill="1" applyBorder="1" applyAlignment="1" applyProtection="1">
      <alignment horizontal="center" vertical="center" shrinkToFit="1"/>
      <protection locked="0"/>
    </xf>
    <xf numFmtId="0" fontId="24" fillId="9" borderId="46" xfId="0" applyNumberFormat="1" applyFont="1" applyFill="1" applyBorder="1" applyAlignment="1" applyProtection="1">
      <alignment horizontal="center" vertical="center" shrinkToFit="1"/>
      <protection locked="0"/>
    </xf>
    <xf numFmtId="0" fontId="24" fillId="10" borderId="44" xfId="0" applyNumberFormat="1" applyFont="1" applyFill="1" applyBorder="1" applyAlignment="1" applyProtection="1">
      <alignment horizontal="center" vertical="center" shrinkToFit="1"/>
      <protection locked="0"/>
    </xf>
    <xf numFmtId="0" fontId="24" fillId="10" borderId="45" xfId="0" applyNumberFormat="1" applyFont="1" applyFill="1" applyBorder="1" applyAlignment="1" applyProtection="1">
      <alignment horizontal="center" vertical="center" shrinkToFit="1"/>
      <protection locked="0"/>
    </xf>
    <xf numFmtId="0" fontId="24" fillId="10" borderId="46" xfId="0" applyNumberFormat="1" applyFont="1" applyFill="1" applyBorder="1" applyAlignment="1" applyProtection="1">
      <alignment horizontal="center" vertical="center" shrinkToFit="1"/>
      <protection locked="0"/>
    </xf>
    <xf numFmtId="0" fontId="24" fillId="3" borderId="29" xfId="0" applyNumberFormat="1" applyFont="1" applyFill="1" applyBorder="1" applyAlignment="1">
      <alignment horizontal="center" vertical="center" shrinkToFit="1"/>
    </xf>
    <xf numFmtId="49" fontId="38" fillId="3" borderId="0" xfId="0" applyNumberFormat="1" applyFont="1" applyFill="1" applyBorder="1" applyAlignment="1">
      <alignment vertical="center"/>
    </xf>
    <xf numFmtId="49" fontId="38" fillId="3" borderId="0" xfId="0" applyNumberFormat="1" applyFont="1" applyFill="1" applyBorder="1" applyAlignment="1">
      <alignment horizontal="center" vertical="center"/>
    </xf>
    <xf numFmtId="49" fontId="5" fillId="3" borderId="0" xfId="0" applyNumberFormat="1" applyFont="1" applyFill="1" applyBorder="1" applyAlignment="1">
      <alignment horizontal="center" vertical="center"/>
    </xf>
    <xf numFmtId="0" fontId="5" fillId="3" borderId="0" xfId="0" applyNumberFormat="1" applyFont="1" applyFill="1" applyBorder="1" applyAlignment="1">
      <alignment vertical="center"/>
    </xf>
    <xf numFmtId="49" fontId="5" fillId="3" borderId="47" xfId="0" applyNumberFormat="1" applyFont="1" applyFill="1" applyBorder="1" applyAlignment="1">
      <alignment vertical="center"/>
    </xf>
    <xf numFmtId="49" fontId="5" fillId="3" borderId="48" xfId="0" applyNumberFormat="1" applyFont="1" applyFill="1" applyBorder="1" applyAlignment="1">
      <alignment vertical="center"/>
    </xf>
    <xf numFmtId="49" fontId="5" fillId="3" borderId="48" xfId="0" applyNumberFormat="1" applyFont="1" applyFill="1" applyBorder="1" applyAlignment="1">
      <alignment horizontal="center" vertical="center"/>
    </xf>
    <xf numFmtId="49" fontId="5" fillId="3" borderId="49" xfId="0" applyNumberFormat="1" applyFont="1" applyFill="1" applyBorder="1" applyAlignment="1">
      <alignment vertical="center"/>
    </xf>
    <xf numFmtId="49" fontId="5" fillId="3" borderId="50" xfId="0" applyNumberFormat="1" applyFont="1" applyFill="1" applyBorder="1" applyAlignment="1">
      <alignment vertical="center"/>
    </xf>
    <xf numFmtId="49" fontId="5" fillId="3" borderId="51" xfId="0" applyNumberFormat="1" applyFont="1" applyFill="1" applyBorder="1" applyAlignment="1">
      <alignment vertical="center"/>
    </xf>
    <xf numFmtId="49" fontId="5" fillId="3" borderId="52" xfId="0" applyNumberFormat="1" applyFont="1" applyFill="1" applyBorder="1" applyAlignment="1">
      <alignment vertical="center"/>
    </xf>
    <xf numFmtId="49" fontId="5" fillId="3" borderId="53" xfId="0" applyNumberFormat="1" applyFont="1" applyFill="1" applyBorder="1" applyAlignment="1">
      <alignment vertical="center"/>
    </xf>
    <xf numFmtId="49" fontId="5" fillId="3" borderId="53" xfId="0" applyNumberFormat="1" applyFont="1" applyFill="1" applyBorder="1" applyAlignment="1">
      <alignment horizontal="center" vertical="center"/>
    </xf>
    <xf numFmtId="49" fontId="5" fillId="3" borderId="54" xfId="0" applyNumberFormat="1" applyFont="1" applyFill="1" applyBorder="1" applyAlignment="1">
      <alignment vertical="center"/>
    </xf>
    <xf numFmtId="49" fontId="5" fillId="3" borderId="55" xfId="0" applyNumberFormat="1" applyFont="1" applyFill="1" applyBorder="1" applyAlignment="1">
      <alignment horizontal="center" vertical="center"/>
    </xf>
    <xf numFmtId="49" fontId="5" fillId="3" borderId="56" xfId="0" applyNumberFormat="1" applyFont="1" applyFill="1" applyBorder="1" applyAlignment="1">
      <alignment horizontal="center" vertical="center"/>
    </xf>
    <xf numFmtId="49" fontId="5" fillId="3" borderId="39" xfId="0" applyNumberFormat="1" applyFont="1" applyFill="1" applyBorder="1" applyAlignment="1">
      <alignment horizontal="center" vertical="center"/>
    </xf>
    <xf numFmtId="0" fontId="5" fillId="11" borderId="57" xfId="0" applyNumberFormat="1" applyFont="1" applyFill="1" applyBorder="1" applyAlignment="1">
      <alignment vertical="center"/>
    </xf>
    <xf numFmtId="0" fontId="5" fillId="11" borderId="58" xfId="0" applyNumberFormat="1" applyFont="1" applyFill="1" applyBorder="1" applyAlignment="1">
      <alignment vertical="center"/>
    </xf>
    <xf numFmtId="0" fontId="5" fillId="11" borderId="59" xfId="0" applyNumberFormat="1" applyFont="1" applyFill="1" applyBorder="1" applyAlignment="1">
      <alignment vertical="center"/>
    </xf>
    <xf numFmtId="0" fontId="5" fillId="3" borderId="47" xfId="0" applyNumberFormat="1" applyFont="1" applyFill="1" applyBorder="1" applyAlignment="1">
      <alignment vertical="center"/>
    </xf>
    <xf numFmtId="49" fontId="5" fillId="0" borderId="51" xfId="0" applyNumberFormat="1" applyFont="1" applyBorder="1" applyAlignment="1">
      <alignment vertical="center"/>
    </xf>
    <xf numFmtId="49" fontId="21" fillId="3" borderId="1" xfId="0" applyNumberFormat="1" applyFont="1" applyFill="1" applyBorder="1" applyAlignment="1">
      <alignment horizontal="left" vertical="center" indent="1"/>
    </xf>
    <xf numFmtId="0" fontId="21" fillId="3" borderId="2" xfId="0" applyFont="1" applyFill="1" applyBorder="1" applyAlignment="1">
      <alignment horizontal="left" vertical="center"/>
    </xf>
    <xf numFmtId="49" fontId="21" fillId="3" borderId="2" xfId="0" applyNumberFormat="1" applyFont="1" applyFill="1" applyBorder="1" applyAlignment="1">
      <alignment vertical="center"/>
    </xf>
    <xf numFmtId="49" fontId="14" fillId="3" borderId="47" xfId="0" applyNumberFormat="1" applyFont="1" applyFill="1" applyBorder="1" applyAlignment="1">
      <alignment vertical="center"/>
    </xf>
    <xf numFmtId="49" fontId="14" fillId="3" borderId="48" xfId="0" applyNumberFormat="1" applyFont="1" applyFill="1" applyBorder="1" applyAlignment="1">
      <alignment vertical="center"/>
    </xf>
    <xf numFmtId="49" fontId="14" fillId="3" borderId="49" xfId="0" applyNumberFormat="1" applyFont="1" applyFill="1" applyBorder="1" applyAlignment="1">
      <alignment vertical="center"/>
    </xf>
    <xf numFmtId="49" fontId="14" fillId="3" borderId="50" xfId="0" applyNumberFormat="1" applyFont="1" applyFill="1" applyBorder="1" applyAlignment="1">
      <alignment vertical="center"/>
    </xf>
    <xf numFmtId="49" fontId="94" fillId="3" borderId="0" xfId="0" applyNumberFormat="1" applyFont="1" applyFill="1" applyBorder="1" applyAlignment="1">
      <alignment vertical="center"/>
    </xf>
    <xf numFmtId="49" fontId="95" fillId="3" borderId="0" xfId="0" applyNumberFormat="1" applyFont="1" applyFill="1" applyBorder="1" applyAlignment="1">
      <alignment vertical="center"/>
    </xf>
    <xf numFmtId="49" fontId="14" fillId="3" borderId="51" xfId="0" applyNumberFormat="1" applyFont="1" applyFill="1" applyBorder="1" applyAlignment="1">
      <alignment vertical="center"/>
    </xf>
    <xf numFmtId="49" fontId="14" fillId="3" borderId="52" xfId="0" applyNumberFormat="1" applyFont="1" applyFill="1" applyBorder="1" applyAlignment="1">
      <alignment vertical="center"/>
    </xf>
    <xf numFmtId="49" fontId="14" fillId="3" borderId="53" xfId="0" applyNumberFormat="1" applyFont="1" applyFill="1" applyBorder="1" applyAlignment="1">
      <alignment vertical="center"/>
    </xf>
    <xf numFmtId="49" fontId="14" fillId="3" borderId="54" xfId="0" applyNumberFormat="1" applyFont="1" applyFill="1" applyBorder="1" applyAlignment="1">
      <alignment vertical="center"/>
    </xf>
    <xf numFmtId="0" fontId="5" fillId="9" borderId="29" xfId="0" applyNumberFormat="1" applyFont="1" applyFill="1" applyBorder="1" applyAlignment="1">
      <alignment horizontal="center" vertical="center"/>
    </xf>
    <xf numFmtId="0" fontId="5" fillId="10" borderId="29" xfId="0" applyNumberFormat="1" applyFont="1" applyFill="1" applyBorder="1" applyAlignment="1">
      <alignment horizontal="center" vertical="center"/>
    </xf>
    <xf numFmtId="49" fontId="96" fillId="3" borderId="39" xfId="0" applyNumberFormat="1" applyFont="1" applyFill="1" applyBorder="1" applyAlignment="1">
      <alignment horizontal="center" vertical="center"/>
    </xf>
    <xf numFmtId="49" fontId="96" fillId="3" borderId="0" xfId="0" applyNumberFormat="1" applyFont="1" applyFill="1" applyBorder="1" applyAlignment="1">
      <alignment horizontal="center" vertical="center"/>
    </xf>
    <xf numFmtId="0" fontId="5" fillId="12" borderId="60" xfId="0" applyNumberFormat="1" applyFont="1" applyFill="1" applyBorder="1" applyAlignment="1">
      <alignment horizontal="center" vertical="center"/>
    </xf>
    <xf numFmtId="0" fontId="5" fillId="12" borderId="61" xfId="0" applyNumberFormat="1" applyFont="1" applyFill="1" applyBorder="1" applyAlignment="1">
      <alignment horizontal="center" vertical="center"/>
    </xf>
    <xf numFmtId="0" fontId="5" fillId="12" borderId="62"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center" vertical="center"/>
    </xf>
    <xf numFmtId="0" fontId="5" fillId="12" borderId="60" xfId="0" applyNumberFormat="1" applyFont="1" applyFill="1" applyBorder="1" applyAlignment="1">
      <alignment horizontal="center" vertical="center" shrinkToFit="1"/>
    </xf>
    <xf numFmtId="0" fontId="5" fillId="12" borderId="61" xfId="0" applyNumberFormat="1" applyFont="1" applyFill="1" applyBorder="1" applyAlignment="1">
      <alignment horizontal="center" vertical="center" shrinkToFit="1"/>
    </xf>
    <xf numFmtId="0" fontId="5" fillId="12" borderId="62" xfId="0" applyNumberFormat="1" applyFont="1" applyFill="1" applyBorder="1" applyAlignment="1">
      <alignment horizontal="center" vertical="center" shrinkToFit="1"/>
    </xf>
    <xf numFmtId="49" fontId="5" fillId="0" borderId="0" xfId="0" applyNumberFormat="1" applyFont="1" applyFill="1" applyBorder="1" applyAlignment="1">
      <alignment horizontal="center" vertical="center"/>
    </xf>
    <xf numFmtId="49" fontId="39" fillId="3" borderId="0" xfId="0" applyNumberFormat="1" applyFont="1" applyFill="1" applyBorder="1" applyAlignment="1">
      <alignment vertical="center"/>
    </xf>
    <xf numFmtId="49" fontId="56" fillId="3" borderId="0" xfId="0" applyNumberFormat="1" applyFont="1" applyFill="1" applyBorder="1" applyAlignment="1">
      <alignment vertical="center"/>
    </xf>
    <xf numFmtId="49" fontId="5" fillId="0" borderId="0" xfId="0" applyNumberFormat="1" applyFont="1" applyFill="1" applyAlignment="1">
      <alignment vertical="center"/>
    </xf>
    <xf numFmtId="49" fontId="5" fillId="0" borderId="0" xfId="0" applyNumberFormat="1" applyFont="1" applyFill="1" applyBorder="1" applyAlignment="1">
      <alignment vertical="center"/>
    </xf>
    <xf numFmtId="49" fontId="11"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49" fontId="5" fillId="0" borderId="48" xfId="0" applyNumberFormat="1" applyFont="1" applyFill="1" applyBorder="1" applyAlignment="1">
      <alignment vertical="center"/>
    </xf>
    <xf numFmtId="49" fontId="5" fillId="0" borderId="53" xfId="0" applyNumberFormat="1" applyFont="1" applyFill="1" applyBorder="1" applyAlignment="1">
      <alignment vertical="center"/>
    </xf>
    <xf numFmtId="49" fontId="39" fillId="0" borderId="0" xfId="0" applyNumberFormat="1" applyFont="1" applyFill="1" applyBorder="1" applyAlignment="1">
      <alignment vertical="center"/>
    </xf>
    <xf numFmtId="0" fontId="5" fillId="12" borderId="63" xfId="0" applyNumberFormat="1" applyFont="1" applyFill="1" applyBorder="1" applyAlignment="1">
      <alignment horizontal="center" vertical="center"/>
    </xf>
    <xf numFmtId="0" fontId="23" fillId="13" borderId="29" xfId="0" applyNumberFormat="1" applyFont="1" applyFill="1" applyBorder="1" applyAlignment="1">
      <alignment horizontal="center" vertical="center"/>
    </xf>
    <xf numFmtId="49" fontId="55" fillId="3" borderId="0" xfId="0" applyNumberFormat="1" applyFont="1" applyFill="1" applyBorder="1" applyAlignment="1">
      <alignment horizontal="center" vertical="center"/>
    </xf>
    <xf numFmtId="0" fontId="5" fillId="9" borderId="60" xfId="0" applyNumberFormat="1" applyFont="1" applyFill="1" applyBorder="1" applyAlignment="1">
      <alignment horizontal="center" vertical="center" shrinkToFit="1"/>
    </xf>
    <xf numFmtId="0" fontId="5" fillId="9" borderId="61" xfId="0" applyNumberFormat="1" applyFont="1" applyFill="1" applyBorder="1" applyAlignment="1">
      <alignment horizontal="center" vertical="center" shrinkToFit="1"/>
    </xf>
    <xf numFmtId="0" fontId="5" fillId="14" borderId="61" xfId="0" applyNumberFormat="1" applyFont="1" applyFill="1" applyBorder="1" applyAlignment="1">
      <alignment horizontal="center" vertical="center" shrinkToFit="1"/>
    </xf>
    <xf numFmtId="0" fontId="5" fillId="14" borderId="62" xfId="0" applyNumberFormat="1" applyFont="1" applyFill="1" applyBorder="1" applyAlignment="1">
      <alignment horizontal="center" vertical="center" shrinkToFit="1"/>
    </xf>
    <xf numFmtId="0" fontId="5" fillId="10" borderId="60" xfId="0" applyNumberFormat="1" applyFont="1" applyFill="1" applyBorder="1" applyAlignment="1">
      <alignment horizontal="center" vertical="center" shrinkToFit="1"/>
    </xf>
    <xf numFmtId="0" fontId="5" fillId="10" borderId="61" xfId="0" applyNumberFormat="1" applyFont="1" applyFill="1" applyBorder="1" applyAlignment="1">
      <alignment horizontal="center" vertical="center" shrinkToFit="1"/>
    </xf>
    <xf numFmtId="0" fontId="5" fillId="15" borderId="61" xfId="0" applyNumberFormat="1" applyFont="1" applyFill="1" applyBorder="1" applyAlignment="1">
      <alignment horizontal="center" vertical="center" shrinkToFit="1"/>
    </xf>
    <xf numFmtId="0" fontId="5" fillId="15" borderId="62" xfId="0" applyNumberFormat="1" applyFont="1" applyFill="1" applyBorder="1" applyAlignment="1">
      <alignment horizontal="center" vertical="center" shrinkToFit="1"/>
    </xf>
    <xf numFmtId="0" fontId="5" fillId="14" borderId="63" xfId="0" applyNumberFormat="1" applyFont="1" applyFill="1" applyBorder="1" applyAlignment="1">
      <alignment horizontal="center" vertical="center" shrinkToFit="1"/>
    </xf>
    <xf numFmtId="0" fontId="5" fillId="16" borderId="61" xfId="0" applyNumberFormat="1" applyFont="1" applyFill="1" applyBorder="1" applyAlignment="1">
      <alignment horizontal="center" vertical="center" shrinkToFit="1"/>
    </xf>
    <xf numFmtId="0" fontId="5" fillId="16" borderId="62" xfId="0" applyNumberFormat="1" applyFont="1" applyFill="1" applyBorder="1" applyAlignment="1">
      <alignment horizontal="center" vertical="center" shrinkToFit="1"/>
    </xf>
    <xf numFmtId="0" fontId="5" fillId="15" borderId="63" xfId="0" applyNumberFormat="1" applyFont="1" applyFill="1" applyBorder="1" applyAlignment="1">
      <alignment horizontal="center" vertical="center" shrinkToFit="1"/>
    </xf>
    <xf numFmtId="49" fontId="5" fillId="14" borderId="60" xfId="0" applyNumberFormat="1" applyFont="1" applyFill="1" applyBorder="1" applyAlignment="1">
      <alignment horizontal="center" vertical="center" shrinkToFit="1"/>
    </xf>
    <xf numFmtId="0" fontId="5" fillId="9" borderId="62" xfId="0" applyNumberFormat="1" applyFont="1" applyFill="1" applyBorder="1" applyAlignment="1">
      <alignment horizontal="center" vertical="center" shrinkToFit="1"/>
    </xf>
    <xf numFmtId="49" fontId="5" fillId="15" borderId="60" xfId="0" applyNumberFormat="1" applyFont="1" applyFill="1" applyBorder="1" applyAlignment="1">
      <alignment horizontal="center" vertical="center" shrinkToFit="1"/>
    </xf>
    <xf numFmtId="0" fontId="5" fillId="10" borderId="62" xfId="0" applyNumberFormat="1" applyFont="1" applyFill="1" applyBorder="1" applyAlignment="1">
      <alignment horizontal="center" vertical="center" shrinkToFit="1"/>
    </xf>
    <xf numFmtId="0" fontId="5" fillId="14" borderId="60" xfId="0" applyNumberFormat="1" applyFont="1" applyFill="1" applyBorder="1" applyAlignment="1">
      <alignment horizontal="center" vertical="center" shrinkToFit="1"/>
    </xf>
    <xf numFmtId="0" fontId="5" fillId="15" borderId="60" xfId="0" applyNumberFormat="1" applyFont="1" applyFill="1" applyBorder="1" applyAlignment="1">
      <alignment horizontal="center" vertical="center" shrinkToFit="1"/>
    </xf>
    <xf numFmtId="0" fontId="5" fillId="9" borderId="60" xfId="0" applyNumberFormat="1" applyFont="1" applyFill="1" applyBorder="1" applyAlignment="1">
      <alignment vertical="center" shrinkToFit="1"/>
    </xf>
    <xf numFmtId="0" fontId="5" fillId="9" borderId="62" xfId="0" applyNumberFormat="1" applyFont="1" applyFill="1" applyBorder="1" applyAlignment="1">
      <alignment vertical="center" shrinkToFit="1"/>
    </xf>
    <xf numFmtId="0" fontId="5" fillId="10" borderId="60" xfId="0" applyNumberFormat="1" applyFont="1" applyFill="1" applyBorder="1" applyAlignment="1">
      <alignment vertical="center" shrinkToFit="1"/>
    </xf>
    <xf numFmtId="0" fontId="5" fillId="10" borderId="62" xfId="0" applyNumberFormat="1" applyFont="1" applyFill="1" applyBorder="1" applyAlignment="1">
      <alignment vertical="center" shrinkToFit="1"/>
    </xf>
    <xf numFmtId="0" fontId="5" fillId="14" borderId="64" xfId="0" applyNumberFormat="1" applyFont="1" applyFill="1" applyBorder="1" applyAlignment="1">
      <alignment horizontal="center" vertical="center" shrinkToFit="1"/>
    </xf>
    <xf numFmtId="0" fontId="5" fillId="15" borderId="64" xfId="0" applyNumberFormat="1" applyFont="1" applyFill="1" applyBorder="1" applyAlignment="1">
      <alignment horizontal="center" vertical="center" shrinkToFit="1"/>
    </xf>
    <xf numFmtId="0" fontId="97" fillId="0" borderId="0" xfId="0" applyFont="1"/>
    <xf numFmtId="0" fontId="0" fillId="0" borderId="0" xfId="0" applyAlignment="1">
      <alignment horizontal="left"/>
    </xf>
    <xf numFmtId="0" fontId="98" fillId="5" borderId="4" xfId="0" applyFont="1" applyFill="1" applyBorder="1" applyAlignment="1">
      <alignment horizontal="center" vertical="center" wrapText="1"/>
    </xf>
    <xf numFmtId="0" fontId="98" fillId="5" borderId="6" xfId="0" applyFont="1" applyFill="1" applyBorder="1" applyAlignment="1">
      <alignment horizontal="center" vertical="center" shrinkToFit="1"/>
    </xf>
    <xf numFmtId="0" fontId="98" fillId="5" borderId="6" xfId="0" applyFont="1" applyFill="1" applyBorder="1" applyAlignment="1">
      <alignment horizontal="center" vertical="center" wrapText="1"/>
    </xf>
    <xf numFmtId="0" fontId="98" fillId="5" borderId="7" xfId="0" applyFont="1" applyFill="1" applyBorder="1" applyAlignment="1">
      <alignment horizontal="center" vertical="center" wrapText="1"/>
    </xf>
    <xf numFmtId="49" fontId="98" fillId="0" borderId="65" xfId="0" applyNumberFormat="1" applyFont="1" applyFill="1" applyBorder="1" applyAlignment="1">
      <alignment horizontal="center" vertical="center" wrapText="1"/>
    </xf>
    <xf numFmtId="14" fontId="98" fillId="0" borderId="66" xfId="0" applyNumberFormat="1" applyFont="1" applyFill="1" applyBorder="1" applyAlignment="1">
      <alignment horizontal="center" vertical="center" wrapText="1"/>
    </xf>
    <xf numFmtId="0" fontId="98" fillId="0" borderId="66" xfId="0" applyFont="1" applyFill="1" applyBorder="1" applyAlignment="1">
      <alignment horizontal="left" vertical="center" wrapText="1"/>
    </xf>
    <xf numFmtId="0" fontId="98" fillId="0" borderId="34" xfId="0" applyFont="1" applyFill="1" applyBorder="1" applyAlignment="1">
      <alignment horizontal="justify" vertical="center" wrapText="1"/>
    </xf>
    <xf numFmtId="49" fontId="98" fillId="0" borderId="67" xfId="0" applyNumberFormat="1" applyFont="1" applyFill="1" applyBorder="1" applyAlignment="1">
      <alignment horizontal="center" vertical="center" wrapText="1"/>
    </xf>
    <xf numFmtId="0" fontId="98" fillId="0" borderId="12" xfId="0" applyFont="1" applyFill="1" applyBorder="1" applyAlignment="1">
      <alignment horizontal="center" vertical="center" wrapText="1"/>
    </xf>
    <xf numFmtId="0" fontId="98" fillId="0" borderId="12" xfId="0" applyFont="1" applyFill="1" applyBorder="1" applyAlignment="1">
      <alignment horizontal="left" vertical="center" wrapText="1"/>
    </xf>
    <xf numFmtId="49" fontId="98" fillId="0" borderId="15" xfId="0" applyNumberFormat="1" applyFont="1" applyFill="1" applyBorder="1" applyAlignment="1">
      <alignment horizontal="center" vertical="center" wrapText="1"/>
    </xf>
    <xf numFmtId="14" fontId="98" fillId="0" borderId="10" xfId="0" applyNumberFormat="1" applyFont="1" applyFill="1" applyBorder="1" applyAlignment="1">
      <alignment horizontal="center" vertical="center" wrapText="1"/>
    </xf>
    <xf numFmtId="0" fontId="98" fillId="0" borderId="10" xfId="0" applyFont="1" applyFill="1" applyBorder="1" applyAlignment="1">
      <alignment horizontal="left" vertical="center" wrapText="1"/>
    </xf>
    <xf numFmtId="49" fontId="98" fillId="0" borderId="38" xfId="0" applyNumberFormat="1" applyFont="1" applyFill="1" applyBorder="1" applyAlignment="1">
      <alignment horizontal="center" vertical="center" wrapText="1"/>
    </xf>
    <xf numFmtId="14" fontId="98" fillId="0" borderId="9" xfId="0" applyNumberFormat="1" applyFont="1" applyFill="1" applyBorder="1" applyAlignment="1">
      <alignment horizontal="center" vertical="center" wrapText="1"/>
    </xf>
    <xf numFmtId="0" fontId="98" fillId="0" borderId="9" xfId="0" applyFont="1" applyFill="1" applyBorder="1" applyAlignment="1">
      <alignment horizontal="left" vertical="center" wrapText="1"/>
    </xf>
    <xf numFmtId="0" fontId="98" fillId="0" borderId="68" xfId="0" applyFont="1" applyFill="1" applyBorder="1" applyAlignment="1">
      <alignment horizontal="justify" vertical="center" wrapText="1"/>
    </xf>
    <xf numFmtId="0" fontId="98" fillId="0" borderId="36" xfId="0" applyFont="1" applyFill="1" applyBorder="1" applyAlignment="1">
      <alignment horizontal="justify" vertical="center" wrapText="1"/>
    </xf>
    <xf numFmtId="49" fontId="98" fillId="0" borderId="21" xfId="0" applyNumberFormat="1" applyFont="1" applyFill="1" applyBorder="1" applyAlignment="1">
      <alignment horizontal="center" vertical="center" wrapText="1"/>
    </xf>
    <xf numFmtId="14" fontId="98" fillId="0" borderId="22" xfId="0" applyNumberFormat="1" applyFont="1" applyFill="1" applyBorder="1" applyAlignment="1">
      <alignment horizontal="center" vertical="center" wrapText="1"/>
    </xf>
    <xf numFmtId="0" fontId="98" fillId="0" borderId="22" xfId="0" applyFont="1" applyFill="1" applyBorder="1" applyAlignment="1">
      <alignment horizontal="left" vertical="center" wrapText="1"/>
    </xf>
    <xf numFmtId="0" fontId="24" fillId="0" borderId="69" xfId="0" applyNumberFormat="1" applyFont="1" applyBorder="1" applyAlignment="1" applyProtection="1">
      <alignment horizontal="center" vertical="center" shrinkToFit="1"/>
      <protection locked="0"/>
    </xf>
    <xf numFmtId="0" fontId="20" fillId="0" borderId="0" xfId="0" applyNumberFormat="1" applyFont="1"/>
    <xf numFmtId="0" fontId="92" fillId="5" borderId="29" xfId="0" applyFont="1" applyFill="1" applyBorder="1" applyAlignment="1">
      <alignment horizontal="center" vertical="center" wrapText="1"/>
    </xf>
    <xf numFmtId="0" fontId="99" fillId="17" borderId="29" xfId="0" applyFont="1" applyFill="1" applyBorder="1" applyAlignment="1">
      <alignment horizontal="center" vertical="center" wrapText="1"/>
    </xf>
    <xf numFmtId="0" fontId="100" fillId="17" borderId="29" xfId="0" applyFont="1" applyFill="1" applyBorder="1" applyAlignment="1">
      <alignment horizontal="center" vertical="center" wrapText="1"/>
    </xf>
    <xf numFmtId="0" fontId="32" fillId="5" borderId="70" xfId="0" applyFont="1" applyFill="1" applyBorder="1" applyAlignment="1">
      <alignment horizontal="center" vertical="center"/>
    </xf>
    <xf numFmtId="0" fontId="32" fillId="0" borderId="71" xfId="0" applyFont="1" applyBorder="1" applyAlignment="1">
      <alignment vertical="center"/>
    </xf>
    <xf numFmtId="0" fontId="100" fillId="17" borderId="60" xfId="0" applyFont="1" applyFill="1" applyBorder="1" applyAlignment="1">
      <alignment horizontal="center" vertical="center"/>
    </xf>
    <xf numFmtId="0" fontId="100" fillId="17" borderId="71" xfId="0" applyFont="1" applyFill="1" applyBorder="1" applyAlignment="1">
      <alignment vertical="center"/>
    </xf>
    <xf numFmtId="0" fontId="32" fillId="5" borderId="61" xfId="0" applyFont="1" applyFill="1" applyBorder="1" applyAlignment="1">
      <alignment horizontal="center" vertical="center"/>
    </xf>
    <xf numFmtId="0" fontId="32" fillId="0" borderId="61" xfId="0" applyFont="1" applyBorder="1" applyAlignment="1">
      <alignment vertical="center"/>
    </xf>
    <xf numFmtId="0" fontId="32" fillId="0" borderId="61" xfId="0" applyNumberFormat="1" applyFont="1" applyBorder="1" applyAlignment="1">
      <alignment vertical="center"/>
    </xf>
    <xf numFmtId="0" fontId="100" fillId="17" borderId="61" xfId="0" applyFont="1" applyFill="1" applyBorder="1" applyAlignment="1">
      <alignment horizontal="center" vertical="center"/>
    </xf>
    <xf numFmtId="0" fontId="100" fillId="17" borderId="61" xfId="0" applyFont="1" applyFill="1" applyBorder="1"/>
    <xf numFmtId="0" fontId="32" fillId="5" borderId="62" xfId="0" applyFont="1" applyFill="1" applyBorder="1" applyAlignment="1">
      <alignment horizontal="center" vertical="center"/>
    </xf>
    <xf numFmtId="0" fontId="32" fillId="0" borderId="62" xfId="0" applyNumberFormat="1" applyFont="1" applyBorder="1" applyAlignment="1">
      <alignment vertical="center"/>
    </xf>
    <xf numFmtId="0" fontId="32" fillId="0" borderId="62" xfId="0" applyFont="1" applyBorder="1" applyAlignment="1">
      <alignment vertical="center"/>
    </xf>
    <xf numFmtId="0" fontId="100" fillId="17" borderId="62" xfId="0" applyFont="1" applyFill="1" applyBorder="1" applyAlignment="1">
      <alignment horizontal="center" vertical="center"/>
    </xf>
    <xf numFmtId="0" fontId="100" fillId="17" borderId="62" xfId="0" applyFont="1" applyFill="1" applyBorder="1"/>
    <xf numFmtId="0" fontId="59" fillId="0" borderId="36" xfId="0" applyFont="1" applyFill="1" applyBorder="1" applyAlignment="1">
      <alignment horizontal="justify" vertical="center" wrapText="1"/>
    </xf>
    <xf numFmtId="0" fontId="58" fillId="0" borderId="34" xfId="0" applyFont="1" applyFill="1" applyBorder="1" applyAlignment="1">
      <alignment horizontal="justify" vertical="center" wrapText="1"/>
    </xf>
    <xf numFmtId="0" fontId="20" fillId="0" borderId="10" xfId="0" applyFont="1" applyBorder="1" applyAlignment="1" applyProtection="1">
      <alignment vertical="center" shrinkToFit="1"/>
      <protection locked="0"/>
    </xf>
    <xf numFmtId="0" fontId="20" fillId="0" borderId="8" xfId="0" applyFont="1" applyBorder="1" applyAlignment="1" applyProtection="1">
      <alignment vertical="center" shrinkToFit="1"/>
      <protection locked="0"/>
    </xf>
    <xf numFmtId="0" fontId="20" fillId="0" borderId="11" xfId="0" applyFont="1" applyBorder="1" applyAlignment="1" applyProtection="1">
      <alignment vertical="center" shrinkToFit="1"/>
      <protection locked="0"/>
    </xf>
    <xf numFmtId="0" fontId="20" fillId="0" borderId="9" xfId="0" applyFont="1" applyBorder="1" applyAlignment="1" applyProtection="1">
      <alignment vertical="center" shrinkToFit="1"/>
      <protection locked="0"/>
    </xf>
    <xf numFmtId="0" fontId="20" fillId="0" borderId="12" xfId="0" applyFont="1" applyBorder="1" applyAlignment="1" applyProtection="1">
      <alignment vertical="center" shrinkToFit="1"/>
      <protection locked="0"/>
    </xf>
    <xf numFmtId="0" fontId="20" fillId="3" borderId="72" xfId="0" applyNumberFormat="1" applyFont="1" applyFill="1" applyBorder="1" applyAlignment="1" applyProtection="1">
      <alignment horizontal="center" vertical="center" shrinkToFit="1"/>
    </xf>
    <xf numFmtId="49" fontId="20" fillId="8" borderId="73" xfId="0" applyNumberFormat="1" applyFont="1" applyFill="1" applyBorder="1" applyAlignment="1" applyProtection="1">
      <alignment horizontal="center" vertical="center" shrinkToFit="1"/>
    </xf>
    <xf numFmtId="0" fontId="20" fillId="8" borderId="72" xfId="0" applyNumberFormat="1" applyFont="1" applyFill="1" applyBorder="1" applyAlignment="1" applyProtection="1">
      <alignment horizontal="center" vertical="center" shrinkToFit="1"/>
    </xf>
    <xf numFmtId="49" fontId="5" fillId="3" borderId="0" xfId="0" applyNumberFormat="1" applyFont="1" applyFill="1" applyAlignment="1" applyProtection="1">
      <alignment vertical="center"/>
    </xf>
    <xf numFmtId="49" fontId="5" fillId="0" borderId="0" xfId="0" applyNumberFormat="1" applyFont="1" applyFill="1" applyAlignment="1" applyProtection="1">
      <alignment vertical="center"/>
    </xf>
    <xf numFmtId="49" fontId="5" fillId="3"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0" fontId="23" fillId="3" borderId="0" xfId="0" applyNumberFormat="1" applyFont="1" applyFill="1" applyBorder="1" applyAlignment="1" applyProtection="1">
      <alignment vertical="center"/>
    </xf>
    <xf numFmtId="0" fontId="11" fillId="3" borderId="0" xfId="0" applyNumberFormat="1" applyFont="1" applyFill="1" applyBorder="1" applyAlignment="1" applyProtection="1">
      <alignment horizontal="center" vertical="center" shrinkToFit="1"/>
    </xf>
    <xf numFmtId="0" fontId="5" fillId="3" borderId="0" xfId="0" applyNumberFormat="1" applyFont="1" applyFill="1" applyBorder="1" applyAlignment="1" applyProtection="1">
      <alignment vertical="center" shrinkToFit="1"/>
    </xf>
    <xf numFmtId="49" fontId="5" fillId="3" borderId="0" xfId="0" applyNumberFormat="1" applyFont="1" applyFill="1" applyBorder="1" applyAlignment="1" applyProtection="1">
      <alignment vertical="center" shrinkToFit="1"/>
    </xf>
    <xf numFmtId="49" fontId="40" fillId="3" borderId="0" xfId="0" applyNumberFormat="1" applyFont="1" applyFill="1" applyBorder="1" applyAlignment="1" applyProtection="1">
      <alignment vertical="center" shrinkToFit="1"/>
    </xf>
    <xf numFmtId="49" fontId="11" fillId="3" borderId="0" xfId="0" applyNumberFormat="1" applyFont="1" applyFill="1" applyBorder="1" applyAlignment="1" applyProtection="1">
      <alignment horizontal="center" vertical="center" shrinkToFit="1"/>
    </xf>
    <xf numFmtId="49" fontId="38" fillId="3" borderId="0" xfId="0" applyNumberFormat="1" applyFont="1" applyFill="1" applyBorder="1" applyAlignment="1" applyProtection="1">
      <alignment vertical="center" shrinkToFit="1"/>
    </xf>
    <xf numFmtId="49" fontId="5" fillId="3" borderId="16" xfId="0" applyNumberFormat="1" applyFont="1" applyFill="1" applyBorder="1" applyAlignment="1" applyProtection="1">
      <alignment vertical="center" shrinkToFit="1"/>
    </xf>
    <xf numFmtId="49" fontId="5" fillId="0" borderId="0" xfId="0" applyNumberFormat="1" applyFont="1" applyFill="1" applyBorder="1" applyAlignment="1" applyProtection="1">
      <alignment vertical="center" shrinkToFit="1"/>
    </xf>
    <xf numFmtId="49" fontId="23" fillId="3" borderId="0" xfId="0" applyNumberFormat="1" applyFont="1" applyFill="1" applyBorder="1" applyAlignment="1" applyProtection="1">
      <alignment vertical="center" shrinkToFit="1"/>
    </xf>
    <xf numFmtId="0" fontId="43" fillId="3" borderId="0" xfId="0" applyNumberFormat="1" applyFont="1" applyFill="1" applyBorder="1" applyAlignment="1" applyProtection="1">
      <alignment horizontal="center" vertical="center" shrinkToFit="1"/>
    </xf>
    <xf numFmtId="49" fontId="5" fillId="3" borderId="0" xfId="0" applyNumberFormat="1" applyFont="1" applyFill="1" applyAlignment="1" applyProtection="1">
      <alignment horizontal="center" vertical="center"/>
    </xf>
    <xf numFmtId="49" fontId="12" fillId="8" borderId="0" xfId="0" applyNumberFormat="1" applyFont="1" applyFill="1" applyBorder="1" applyAlignment="1" applyProtection="1">
      <alignment horizontal="left" vertical="center"/>
    </xf>
    <xf numFmtId="49" fontId="24" fillId="3" borderId="0" xfId="0" applyNumberFormat="1" applyFont="1" applyFill="1" applyBorder="1" applyAlignment="1" applyProtection="1">
      <alignment horizontal="center" vertical="center"/>
    </xf>
    <xf numFmtId="49" fontId="24" fillId="3" borderId="0" xfId="0" applyNumberFormat="1" applyFont="1" applyFill="1" applyBorder="1" applyAlignment="1" applyProtection="1">
      <alignment horizontal="center" vertical="center" shrinkToFit="1"/>
    </xf>
    <xf numFmtId="0" fontId="20" fillId="9" borderId="74" xfId="0" applyNumberFormat="1" applyFont="1" applyFill="1" applyBorder="1" applyAlignment="1" applyProtection="1">
      <alignment horizontal="center" vertical="center" shrinkToFit="1"/>
      <protection locked="0"/>
    </xf>
    <xf numFmtId="0" fontId="20" fillId="9" borderId="3" xfId="0" applyNumberFormat="1" applyFont="1" applyFill="1" applyBorder="1" applyAlignment="1" applyProtection="1">
      <alignment horizontal="center" vertical="center" shrinkToFit="1"/>
      <protection locked="0"/>
    </xf>
    <xf numFmtId="0" fontId="20" fillId="9" borderId="69" xfId="0" applyNumberFormat="1" applyFont="1" applyFill="1" applyBorder="1" applyAlignment="1" applyProtection="1">
      <alignment horizontal="center" vertical="center" shrinkToFit="1"/>
      <protection locked="0"/>
    </xf>
    <xf numFmtId="0" fontId="20" fillId="9" borderId="2" xfId="0" applyNumberFormat="1" applyFont="1" applyFill="1" applyBorder="1" applyAlignment="1" applyProtection="1">
      <alignment horizontal="center" vertical="center" shrinkToFit="1"/>
      <protection locked="0"/>
    </xf>
    <xf numFmtId="0" fontId="20" fillId="0" borderId="8" xfId="0" applyNumberFormat="1" applyFont="1" applyBorder="1" applyAlignment="1" applyProtection="1">
      <alignment vertical="center" shrinkToFit="1"/>
      <protection locked="0"/>
    </xf>
    <xf numFmtId="0" fontId="20" fillId="0" borderId="75" xfId="0" applyNumberFormat="1" applyFont="1" applyBorder="1" applyAlignment="1" applyProtection="1">
      <alignment vertical="center" shrinkToFit="1"/>
      <protection locked="0"/>
    </xf>
    <xf numFmtId="0" fontId="20" fillId="0" borderId="22" xfId="0" applyNumberFormat="1" applyFont="1" applyBorder="1" applyAlignment="1" applyProtection="1">
      <alignment vertical="center" shrinkToFit="1"/>
      <protection locked="0"/>
    </xf>
    <xf numFmtId="0" fontId="20" fillId="0" borderId="76" xfId="0" applyNumberFormat="1" applyFont="1" applyBorder="1" applyAlignment="1" applyProtection="1">
      <alignment vertical="center" shrinkToFit="1"/>
      <protection locked="0"/>
    </xf>
    <xf numFmtId="0" fontId="20" fillId="0" borderId="11" xfId="0" applyNumberFormat="1" applyFont="1" applyBorder="1" applyAlignment="1" applyProtection="1">
      <alignment vertical="center" shrinkToFit="1"/>
      <protection locked="0"/>
    </xf>
    <xf numFmtId="0" fontId="20" fillId="0" borderId="37" xfId="0" applyNumberFormat="1" applyFont="1" applyBorder="1" applyAlignment="1" applyProtection="1">
      <alignment vertical="center" shrinkToFit="1"/>
      <protection locked="0"/>
    </xf>
    <xf numFmtId="0" fontId="20" fillId="0" borderId="10" xfId="0" applyNumberFormat="1" applyFont="1" applyBorder="1" applyAlignment="1" applyProtection="1">
      <alignment vertical="center" shrinkToFit="1"/>
      <protection locked="0"/>
    </xf>
    <xf numFmtId="0" fontId="20" fillId="0" borderId="35" xfId="0" applyNumberFormat="1" applyFont="1" applyBorder="1" applyAlignment="1" applyProtection="1">
      <alignment vertical="center" shrinkToFit="1"/>
      <protection locked="0"/>
    </xf>
    <xf numFmtId="0" fontId="20" fillId="0" borderId="75" xfId="0" applyNumberFormat="1" applyFont="1" applyBorder="1" applyAlignment="1" applyProtection="1">
      <alignment horizontal="right" vertical="center" shrinkToFit="1"/>
      <protection locked="0"/>
    </xf>
    <xf numFmtId="0" fontId="20" fillId="0" borderId="75" xfId="0" applyFont="1" applyBorder="1" applyAlignment="1" applyProtection="1">
      <alignment vertical="center" shrinkToFit="1"/>
      <protection locked="0"/>
    </xf>
    <xf numFmtId="0" fontId="20" fillId="0" borderId="22" xfId="0" applyFont="1" applyBorder="1" applyAlignment="1" applyProtection="1">
      <alignment vertical="center" shrinkToFit="1"/>
      <protection locked="0"/>
    </xf>
    <xf numFmtId="0" fontId="20" fillId="0" borderId="76" xfId="0" applyFont="1" applyBorder="1" applyAlignment="1" applyProtection="1">
      <alignment vertical="center" shrinkToFit="1"/>
      <protection locked="0"/>
    </xf>
    <xf numFmtId="0" fontId="20" fillId="0" borderId="37" xfId="0" applyFont="1" applyBorder="1" applyAlignment="1" applyProtection="1">
      <alignment vertical="center" shrinkToFit="1"/>
      <protection locked="0"/>
    </xf>
    <xf numFmtId="0" fontId="20" fillId="0" borderId="35" xfId="0" applyFont="1" applyBorder="1" applyAlignment="1" applyProtection="1">
      <alignment vertical="center" shrinkToFit="1"/>
      <protection locked="0"/>
    </xf>
    <xf numFmtId="0" fontId="20" fillId="0" borderId="75" xfId="0" applyFont="1" applyBorder="1" applyAlignment="1" applyProtection="1">
      <alignment horizontal="right" vertical="center" shrinkToFit="1"/>
      <protection locked="0"/>
    </xf>
    <xf numFmtId="0" fontId="20" fillId="10" borderId="74" xfId="0" applyFont="1" applyFill="1" applyBorder="1" applyAlignment="1" applyProtection="1">
      <alignment horizontal="center" vertical="center" shrinkToFit="1"/>
      <protection locked="0"/>
    </xf>
    <xf numFmtId="0" fontId="20" fillId="10" borderId="3" xfId="0" applyFont="1" applyFill="1" applyBorder="1" applyAlignment="1" applyProtection="1">
      <alignment horizontal="center" vertical="center" shrinkToFit="1"/>
      <protection locked="0"/>
    </xf>
    <xf numFmtId="0" fontId="20" fillId="10" borderId="69" xfId="0" applyFont="1" applyFill="1" applyBorder="1" applyAlignment="1" applyProtection="1">
      <alignment horizontal="center" vertical="center" shrinkToFit="1"/>
      <protection locked="0"/>
    </xf>
    <xf numFmtId="0" fontId="20" fillId="10" borderId="2" xfId="0" applyFont="1" applyFill="1" applyBorder="1" applyAlignment="1" applyProtection="1">
      <alignment horizontal="center" vertical="center" shrinkToFit="1"/>
      <protection locked="0"/>
    </xf>
    <xf numFmtId="49" fontId="20" fillId="18" borderId="10" xfId="0" applyNumberFormat="1" applyFont="1" applyFill="1" applyBorder="1" applyAlignment="1" applyProtection="1">
      <alignment horizontal="center" vertical="center" shrinkToFit="1"/>
      <protection locked="0"/>
    </xf>
    <xf numFmtId="49" fontId="23" fillId="18" borderId="10" xfId="0" applyNumberFormat="1" applyFont="1" applyFill="1" applyBorder="1" applyAlignment="1" applyProtection="1">
      <alignment horizontal="center" vertical="center" shrinkToFit="1"/>
      <protection locked="0"/>
    </xf>
    <xf numFmtId="0" fontId="30" fillId="18" borderId="10" xfId="0" applyFont="1" applyFill="1" applyBorder="1" applyAlignment="1" applyProtection="1">
      <alignment vertical="center"/>
      <protection locked="0"/>
    </xf>
    <xf numFmtId="49" fontId="20" fillId="0" borderId="10" xfId="0" applyNumberFormat="1" applyFont="1" applyFill="1" applyBorder="1" applyAlignment="1" applyProtection="1">
      <alignment horizontal="center" vertical="center" shrinkToFit="1"/>
      <protection locked="0"/>
    </xf>
    <xf numFmtId="49" fontId="23" fillId="0" borderId="10" xfId="0" applyNumberFormat="1" applyFont="1" applyFill="1" applyBorder="1" applyAlignment="1" applyProtection="1">
      <alignment horizontal="center" vertical="center" shrinkToFit="1"/>
      <protection locked="0"/>
    </xf>
    <xf numFmtId="49" fontId="0" fillId="0" borderId="10" xfId="0" applyNumberFormat="1" applyFill="1" applyBorder="1" applyAlignment="1" applyProtection="1">
      <alignment horizontal="left" vertical="center" shrinkToFit="1"/>
      <protection locked="0"/>
    </xf>
    <xf numFmtId="49" fontId="2" fillId="0" borderId="10" xfId="0" applyNumberFormat="1" applyFont="1" applyFill="1" applyBorder="1" applyAlignment="1" applyProtection="1">
      <alignment horizontal="center" vertical="center" shrinkToFit="1"/>
      <protection locked="0"/>
    </xf>
    <xf numFmtId="49" fontId="20" fillId="0" borderId="0" xfId="0" applyNumberFormat="1" applyFont="1" applyFill="1" applyBorder="1" applyAlignment="1" applyProtection="1">
      <alignment horizontal="center" vertical="center" shrinkToFit="1"/>
      <protection locked="0"/>
    </xf>
    <xf numFmtId="49" fontId="23" fillId="0" borderId="0" xfId="0" applyNumberFormat="1" applyFont="1" applyFill="1" applyBorder="1" applyAlignment="1" applyProtection="1">
      <alignment horizontal="center" vertical="center" shrinkToFit="1"/>
      <protection locked="0"/>
    </xf>
    <xf numFmtId="49" fontId="2" fillId="0" borderId="0" xfId="0" applyNumberFormat="1" applyFont="1" applyFill="1" applyBorder="1" applyAlignment="1" applyProtection="1">
      <alignment horizontal="left" vertical="center" shrinkToFit="1"/>
      <protection locked="0"/>
    </xf>
    <xf numFmtId="49" fontId="2" fillId="0" borderId="0" xfId="0" applyNumberFormat="1" applyFont="1" applyFill="1" applyBorder="1" applyAlignment="1" applyProtection="1">
      <alignment horizontal="center" vertical="center" shrinkToFit="1"/>
      <protection locked="0"/>
    </xf>
    <xf numFmtId="49" fontId="2" fillId="0" borderId="10" xfId="0" applyNumberFormat="1" applyFont="1" applyFill="1" applyBorder="1" applyAlignment="1" applyProtection="1">
      <alignment horizontal="left" vertical="center" shrinkToFit="1"/>
      <protection locked="0"/>
    </xf>
    <xf numFmtId="49" fontId="20" fillId="0" borderId="0" xfId="0" applyNumberFormat="1" applyFont="1" applyFill="1" applyAlignment="1" applyProtection="1">
      <alignment horizontal="center" vertical="center" shrinkToFit="1"/>
      <protection locked="0"/>
    </xf>
    <xf numFmtId="49" fontId="23" fillId="0" borderId="0" xfId="0" applyNumberFormat="1" applyFont="1" applyFill="1" applyAlignment="1" applyProtection="1">
      <alignment horizontal="center" vertical="center" shrinkToFit="1"/>
      <protection locked="0"/>
    </xf>
    <xf numFmtId="49" fontId="2" fillId="0" borderId="0" xfId="0" applyNumberFormat="1" applyFont="1" applyFill="1" applyAlignment="1" applyProtection="1">
      <alignment horizontal="left" vertical="center" shrinkToFit="1"/>
      <protection locked="0"/>
    </xf>
    <xf numFmtId="49" fontId="2" fillId="0" borderId="0" xfId="0" applyNumberFormat="1" applyFont="1" applyFill="1" applyAlignment="1" applyProtection="1">
      <alignment horizontal="center" vertical="center" shrinkToFit="1"/>
      <protection locked="0"/>
    </xf>
    <xf numFmtId="0" fontId="20" fillId="0" borderId="0" xfId="0" applyFont="1" applyProtection="1">
      <protection locked="0"/>
    </xf>
    <xf numFmtId="0" fontId="23" fillId="0" borderId="0" xfId="0" applyFont="1" applyProtection="1">
      <protection locked="0"/>
    </xf>
    <xf numFmtId="0" fontId="0" fillId="0" borderId="0" xfId="0" applyProtection="1">
      <protection locked="0"/>
    </xf>
    <xf numFmtId="0" fontId="26" fillId="5" borderId="10" xfId="0" applyNumberFormat="1" applyFont="1" applyFill="1" applyBorder="1" applyAlignment="1" applyProtection="1">
      <alignment horizontal="center" vertical="center" shrinkToFit="1"/>
    </xf>
    <xf numFmtId="49" fontId="26" fillId="5" borderId="10" xfId="0" applyNumberFormat="1" applyFont="1" applyFill="1" applyBorder="1" applyAlignment="1" applyProtection="1">
      <alignment horizontal="center" vertical="center" shrinkToFit="1"/>
    </xf>
    <xf numFmtId="49" fontId="26" fillId="5" borderId="10" xfId="0" applyNumberFormat="1" applyFont="1" applyFill="1" applyBorder="1" applyAlignment="1" applyProtection="1">
      <alignment horizontal="left" vertical="center" shrinkToFit="1"/>
    </xf>
    <xf numFmtId="0" fontId="20" fillId="5" borderId="10" xfId="0" applyNumberFormat="1" applyFont="1" applyFill="1" applyBorder="1" applyAlignment="1" applyProtection="1">
      <alignment horizontal="center" vertical="center" shrinkToFit="1"/>
    </xf>
    <xf numFmtId="49" fontId="20" fillId="5" borderId="10" xfId="0" applyNumberFormat="1" applyFont="1" applyFill="1" applyBorder="1" applyAlignment="1" applyProtection="1">
      <alignment horizontal="center" vertical="center" shrinkToFit="1"/>
    </xf>
    <xf numFmtId="0" fontId="22" fillId="0" borderId="61" xfId="0" applyFont="1" applyFill="1" applyBorder="1" applyAlignment="1" applyProtection="1">
      <alignment vertical="center" shrinkToFit="1"/>
      <protection locked="0"/>
    </xf>
    <xf numFmtId="0" fontId="22" fillId="0" borderId="77" xfId="0" applyFont="1" applyFill="1" applyBorder="1" applyAlignment="1" applyProtection="1">
      <alignment vertical="center" shrinkToFit="1"/>
    </xf>
    <xf numFmtId="0" fontId="44" fillId="18" borderId="10" xfId="0" applyFont="1" applyFill="1" applyBorder="1" applyAlignment="1" applyProtection="1">
      <alignment vertical="center"/>
      <protection locked="0"/>
    </xf>
    <xf numFmtId="49" fontId="101" fillId="19" borderId="10" xfId="0" applyNumberFormat="1" applyFont="1" applyFill="1" applyBorder="1" applyAlignment="1" applyProtection="1">
      <alignment horizontal="center" vertical="center" shrinkToFit="1"/>
      <protection locked="0"/>
    </xf>
    <xf numFmtId="49" fontId="0" fillId="0" borderId="0" xfId="0" applyNumberFormat="1" applyAlignment="1" applyProtection="1">
      <alignment vertical="center" shrinkToFit="1"/>
      <protection locked="0"/>
    </xf>
    <xf numFmtId="49" fontId="2" fillId="0" borderId="0" xfId="0" applyNumberFormat="1" applyFont="1" applyFill="1" applyAlignment="1" applyProtection="1">
      <alignment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0" xfId="0" applyNumberFormat="1" applyFont="1" applyFill="1" applyAlignment="1" applyProtection="1">
      <alignment horizontal="center" vertical="center" shrinkToFit="1"/>
      <protection locked="0"/>
    </xf>
    <xf numFmtId="0" fontId="26" fillId="0" borderId="0" xfId="0" applyFont="1" applyAlignment="1" applyProtection="1">
      <alignment horizontal="center"/>
      <protection locked="0"/>
    </xf>
    <xf numFmtId="0" fontId="0" fillId="0" borderId="0" xfId="0" applyProtection="1"/>
    <xf numFmtId="49" fontId="2" fillId="0" borderId="0" xfId="0" applyNumberFormat="1" applyFont="1" applyFill="1" applyAlignment="1" applyProtection="1">
      <alignment horizontal="center" vertical="center" shrinkToFit="1"/>
    </xf>
    <xf numFmtId="0" fontId="26" fillId="0" borderId="0" xfId="0" applyFont="1" applyProtection="1"/>
    <xf numFmtId="0" fontId="24" fillId="0" borderId="78" xfId="0" applyFont="1" applyBorder="1" applyAlignment="1">
      <alignment horizontal="right" vertical="center" shrinkToFit="1"/>
    </xf>
    <xf numFmtId="0" fontId="22" fillId="0" borderId="79" xfId="0" applyFont="1" applyBorder="1" applyAlignment="1" applyProtection="1">
      <alignment horizontal="center" vertical="center" shrinkToFit="1"/>
    </xf>
    <xf numFmtId="0" fontId="24" fillId="0" borderId="79" xfId="0" applyFont="1" applyBorder="1" applyAlignment="1" applyProtection="1">
      <alignment horizontal="right" vertical="center" shrinkToFit="1"/>
    </xf>
    <xf numFmtId="49" fontId="24" fillId="0" borderId="79" xfId="0" applyNumberFormat="1" applyFont="1" applyBorder="1" applyAlignment="1" applyProtection="1">
      <alignment horizontal="right" vertical="center" shrinkToFit="1"/>
    </xf>
    <xf numFmtId="0" fontId="22" fillId="0" borderId="79" xfId="0" applyFont="1" applyBorder="1" applyAlignment="1" applyProtection="1">
      <alignment horizontal="right" vertical="center" shrinkToFit="1"/>
    </xf>
    <xf numFmtId="0" fontId="24" fillId="0" borderId="79" xfId="0" applyFont="1" applyBorder="1" applyAlignment="1" applyProtection="1">
      <alignment horizontal="center" vertical="center" shrinkToFit="1"/>
    </xf>
    <xf numFmtId="14" fontId="24" fillId="0" borderId="80" xfId="0" applyNumberFormat="1" applyFont="1" applyBorder="1" applyAlignment="1" applyProtection="1">
      <alignment horizontal="right" vertical="center" shrinkToFit="1"/>
    </xf>
    <xf numFmtId="0" fontId="24" fillId="0" borderId="0" xfId="0" applyFont="1" applyAlignment="1">
      <alignment horizontal="center" vertical="center" shrinkToFit="1"/>
    </xf>
    <xf numFmtId="0" fontId="24" fillId="0" borderId="0" xfId="0" applyFont="1" applyAlignment="1">
      <alignment vertical="center"/>
    </xf>
    <xf numFmtId="0" fontId="24" fillId="0" borderId="0" xfId="0" applyFont="1" applyAlignment="1">
      <alignment horizontal="center" vertical="center"/>
    </xf>
    <xf numFmtId="0" fontId="39" fillId="0" borderId="0" xfId="0" applyFont="1" applyAlignment="1">
      <alignment vertical="center" shrinkToFit="1"/>
    </xf>
    <xf numFmtId="49" fontId="24" fillId="0" borderId="0" xfId="0" applyNumberFormat="1" applyFont="1" applyAlignment="1">
      <alignment horizontal="center" vertical="center" shrinkToFit="1"/>
    </xf>
    <xf numFmtId="0" fontId="24" fillId="0" borderId="0" xfId="0" applyFont="1" applyBorder="1" applyAlignment="1">
      <alignment horizontal="center" vertical="center" shrinkToFit="1"/>
    </xf>
    <xf numFmtId="0" fontId="39" fillId="0" borderId="0" xfId="0" applyFont="1"/>
    <xf numFmtId="0" fontId="24" fillId="0" borderId="81" xfId="0" applyFont="1" applyFill="1" applyBorder="1" applyAlignment="1">
      <alignment horizontal="center" vertical="center" shrinkToFit="1"/>
    </xf>
    <xf numFmtId="49" fontId="24" fillId="20" borderId="61" xfId="0" applyNumberFormat="1" applyFont="1" applyFill="1" applyBorder="1" applyAlignment="1" applyProtection="1">
      <alignment horizontal="center" vertical="center" shrinkToFit="1"/>
    </xf>
    <xf numFmtId="0" fontId="24" fillId="20" borderId="61" xfId="0" applyFont="1" applyFill="1" applyBorder="1" applyAlignment="1" applyProtection="1">
      <alignment horizontal="center" vertical="center" shrinkToFit="1"/>
    </xf>
    <xf numFmtId="0" fontId="24" fillId="20" borderId="0" xfId="0" applyFont="1" applyFill="1" applyAlignment="1">
      <alignment horizontal="center" vertical="center" shrinkToFit="1"/>
    </xf>
    <xf numFmtId="49" fontId="24" fillId="20" borderId="0" xfId="0" applyNumberFormat="1" applyFont="1" applyFill="1" applyAlignment="1">
      <alignment horizontal="center" vertical="center" shrinkToFit="1"/>
    </xf>
    <xf numFmtId="49" fontId="24" fillId="20" borderId="0" xfId="0" applyNumberFormat="1" applyFont="1" applyFill="1" applyBorder="1" applyAlignment="1">
      <alignment horizontal="center" vertical="center" shrinkToFit="1"/>
    </xf>
    <xf numFmtId="0" fontId="24" fillId="7" borderId="81" xfId="0" applyFont="1" applyFill="1" applyBorder="1" applyAlignment="1">
      <alignment horizontal="center" vertical="center" shrinkToFit="1"/>
    </xf>
    <xf numFmtId="0" fontId="24" fillId="0" borderId="61" xfId="0" applyFont="1" applyFill="1" applyBorder="1" applyAlignment="1" applyProtection="1">
      <alignment horizontal="center" vertical="center" shrinkToFit="1"/>
    </xf>
    <xf numFmtId="49" fontId="24" fillId="0" borderId="61" xfId="0" applyNumberFormat="1" applyFont="1" applyFill="1" applyBorder="1" applyAlignment="1" applyProtection="1">
      <alignment horizontal="center" vertical="center" shrinkToFit="1"/>
    </xf>
    <xf numFmtId="0" fontId="24" fillId="0" borderId="61" xfId="0" applyFont="1" applyFill="1" applyBorder="1" applyAlignment="1" applyProtection="1">
      <alignment vertical="center" shrinkToFit="1"/>
    </xf>
    <xf numFmtId="0" fontId="24" fillId="0" borderId="82" xfId="0" applyFont="1" applyFill="1" applyBorder="1" applyAlignment="1" applyProtection="1">
      <alignment horizontal="center" vertical="center" shrinkToFit="1"/>
    </xf>
    <xf numFmtId="0" fontId="24" fillId="20" borderId="0" xfId="0" applyFont="1" applyFill="1" applyBorder="1" applyAlignment="1">
      <alignment horizontal="center" vertical="center" shrinkToFit="1"/>
    </xf>
    <xf numFmtId="14" fontId="24" fillId="20" borderId="0" xfId="0" applyNumberFormat="1" applyFont="1" applyFill="1" applyAlignment="1">
      <alignment horizontal="center" vertical="center" shrinkToFit="1"/>
    </xf>
    <xf numFmtId="14" fontId="24" fillId="0" borderId="0" xfId="0" applyNumberFormat="1" applyFont="1" applyAlignment="1">
      <alignment horizontal="center" vertical="center" shrinkToFit="1"/>
    </xf>
    <xf numFmtId="0" fontId="22" fillId="0" borderId="61" xfId="0" applyFont="1" applyFill="1" applyBorder="1" applyAlignment="1" applyProtection="1">
      <alignment horizontal="center" vertical="center" shrinkToFit="1"/>
      <protection locked="0"/>
    </xf>
    <xf numFmtId="1" fontId="24" fillId="0" borderId="61" xfId="0" applyNumberFormat="1" applyFont="1" applyFill="1" applyBorder="1" applyAlignment="1" applyProtection="1">
      <alignment horizontal="left" vertical="center" shrinkToFit="1"/>
      <protection locked="0"/>
    </xf>
    <xf numFmtId="0" fontId="24" fillId="0" borderId="61" xfId="0" applyFont="1" applyBorder="1" applyAlignment="1" applyProtection="1">
      <alignment horizontal="center" vertical="center" shrinkToFit="1"/>
      <protection locked="0"/>
    </xf>
    <xf numFmtId="49" fontId="24" fillId="0" borderId="61" xfId="0" applyNumberFormat="1" applyFont="1" applyBorder="1" applyAlignment="1" applyProtection="1">
      <alignment horizontal="center" vertical="center" shrinkToFit="1"/>
      <protection locked="0"/>
    </xf>
    <xf numFmtId="0" fontId="24" fillId="0" borderId="61" xfId="0" applyFont="1" applyBorder="1" applyAlignment="1" applyProtection="1">
      <alignment vertical="center" shrinkToFit="1"/>
      <protection locked="0"/>
    </xf>
    <xf numFmtId="0" fontId="22" fillId="0" borderId="61" xfId="0" applyFont="1" applyBorder="1" applyAlignment="1" applyProtection="1">
      <alignment horizontal="center" vertical="center" shrinkToFit="1"/>
      <protection locked="0"/>
    </xf>
    <xf numFmtId="0" fontId="24" fillId="0" borderId="61" xfId="0" applyFont="1" applyFill="1" applyBorder="1" applyAlignment="1" applyProtection="1">
      <alignment horizontal="center" vertical="center" shrinkToFit="1"/>
      <protection locked="0"/>
    </xf>
    <xf numFmtId="14" fontId="24" fillId="0" borderId="83" xfId="0" applyNumberFormat="1" applyFont="1" applyBorder="1" applyAlignment="1" applyProtection="1">
      <alignment horizontal="right" vertical="center" shrinkToFit="1"/>
      <protection locked="0"/>
    </xf>
    <xf numFmtId="0" fontId="24" fillId="0" borderId="63" xfId="0" applyNumberFormat="1" applyFont="1" applyBorder="1" applyAlignment="1">
      <alignment vertical="center"/>
    </xf>
    <xf numFmtId="180" fontId="24" fillId="0" borderId="63" xfId="0" applyNumberFormat="1" applyFont="1" applyBorder="1" applyAlignment="1">
      <alignment horizontal="center" vertical="center"/>
    </xf>
    <xf numFmtId="0" fontId="24" fillId="0" borderId="63" xfId="0" applyFont="1" applyBorder="1" applyAlignment="1">
      <alignment horizontal="center" vertical="center" shrinkToFit="1"/>
    </xf>
    <xf numFmtId="49" fontId="24" fillId="20" borderId="63" xfId="0" applyNumberFormat="1" applyFont="1" applyFill="1" applyBorder="1" applyAlignment="1">
      <alignment horizontal="right" vertical="center" shrinkToFit="1"/>
    </xf>
    <xf numFmtId="0" fontId="24" fillId="0" borderId="84" xfId="0" applyFont="1" applyFill="1" applyBorder="1" applyAlignment="1">
      <alignment horizontal="center" vertical="center" shrinkToFit="1"/>
    </xf>
    <xf numFmtId="0" fontId="24" fillId="0" borderId="84" xfId="0" applyFont="1" applyBorder="1" applyAlignment="1">
      <alignment horizontal="center" vertical="center" shrinkToFit="1"/>
    </xf>
    <xf numFmtId="0" fontId="24" fillId="0" borderId="70" xfId="0" applyFont="1" applyBorder="1" applyAlignment="1">
      <alignment horizontal="center" vertical="center" shrinkToFit="1"/>
    </xf>
    <xf numFmtId="0" fontId="24" fillId="0" borderId="63" xfId="0" applyFont="1" applyBorder="1" applyAlignment="1">
      <alignment horizontal="center" shrinkToFit="1"/>
    </xf>
    <xf numFmtId="49" fontId="24" fillId="0" borderId="61" xfId="0" applyNumberFormat="1" applyFont="1" applyBorder="1" applyAlignment="1" applyProtection="1">
      <alignment horizontal="left" vertical="center" shrinkToFit="1"/>
      <protection locked="0"/>
    </xf>
    <xf numFmtId="49" fontId="64" fillId="0" borderId="61" xfId="0" applyNumberFormat="1" applyFont="1" applyBorder="1" applyAlignment="1" applyProtection="1">
      <alignment horizontal="center" vertical="center" shrinkToFit="1"/>
      <protection locked="0"/>
    </xf>
    <xf numFmtId="49" fontId="24" fillId="0" borderId="61" xfId="0" applyNumberFormat="1" applyFont="1" applyBorder="1" applyAlignment="1" applyProtection="1">
      <alignment vertical="center" shrinkToFit="1"/>
      <protection locked="0"/>
    </xf>
    <xf numFmtId="0" fontId="24" fillId="0" borderId="61" xfId="0" applyNumberFormat="1" applyFont="1" applyBorder="1" applyAlignment="1">
      <alignment vertical="center"/>
    </xf>
    <xf numFmtId="180" fontId="24" fillId="0" borderId="61" xfId="0" applyNumberFormat="1" applyFont="1" applyBorder="1" applyAlignment="1">
      <alignment horizontal="center" vertical="center"/>
    </xf>
    <xf numFmtId="0" fontId="24" fillId="0" borderId="61" xfId="0" applyFont="1" applyBorder="1" applyAlignment="1">
      <alignment horizontal="center" vertical="center" shrinkToFit="1"/>
    </xf>
    <xf numFmtId="49" fontId="24" fillId="20" borderId="61" xfId="0" applyNumberFormat="1" applyFont="1" applyFill="1" applyBorder="1" applyAlignment="1">
      <alignment horizontal="right" vertical="center" shrinkToFit="1"/>
    </xf>
    <xf numFmtId="0" fontId="24" fillId="0" borderId="20" xfId="0" applyFont="1" applyFill="1" applyBorder="1" applyAlignment="1">
      <alignment horizontal="center" vertical="center" shrinkToFit="1"/>
    </xf>
    <xf numFmtId="0" fontId="24" fillId="0" borderId="20" xfId="0" applyFont="1" applyBorder="1" applyAlignment="1">
      <alignment horizontal="center" vertical="center" shrinkToFit="1"/>
    </xf>
    <xf numFmtId="0" fontId="24" fillId="0" borderId="61" xfId="0" applyFont="1" applyFill="1" applyBorder="1" applyAlignment="1" applyProtection="1">
      <alignment vertical="center" shrinkToFit="1"/>
      <protection locked="0"/>
    </xf>
    <xf numFmtId="0" fontId="24" fillId="0" borderId="62" xfId="0" applyFont="1" applyBorder="1" applyAlignment="1">
      <alignment horizontal="center" vertical="center" shrinkToFit="1"/>
    </xf>
    <xf numFmtId="0" fontId="22" fillId="0" borderId="0" xfId="0" applyFont="1" applyAlignment="1">
      <alignment horizontal="center" vertical="center" shrinkToFit="1"/>
    </xf>
    <xf numFmtId="0" fontId="24" fillId="0" borderId="85" xfId="0" applyFont="1" applyBorder="1" applyAlignment="1">
      <alignment horizontal="center" vertical="center" shrinkToFit="1"/>
    </xf>
    <xf numFmtId="49" fontId="24" fillId="0" borderId="61" xfId="0" applyNumberFormat="1" applyFont="1" applyFill="1" applyBorder="1" applyAlignment="1" applyProtection="1">
      <alignment horizontal="left" vertical="center" shrinkToFit="1"/>
      <protection locked="0"/>
    </xf>
    <xf numFmtId="0" fontId="39" fillId="0" borderId="61" xfId="0" applyFont="1" applyBorder="1" applyProtection="1">
      <protection locked="0"/>
    </xf>
    <xf numFmtId="1" fontId="24" fillId="0" borderId="61" xfId="0" applyNumberFormat="1" applyFont="1" applyBorder="1" applyAlignment="1" applyProtection="1">
      <alignment horizontal="left" vertical="center" shrinkToFit="1"/>
      <protection locked="0"/>
    </xf>
    <xf numFmtId="49" fontId="22" fillId="0" borderId="61" xfId="0" applyNumberFormat="1" applyFont="1" applyFill="1" applyBorder="1" applyAlignment="1" applyProtection="1">
      <alignment horizontal="center" vertical="center" shrinkToFit="1"/>
      <protection locked="0"/>
    </xf>
    <xf numFmtId="49" fontId="24" fillId="0" borderId="61" xfId="0" applyNumberFormat="1" applyFont="1" applyFill="1" applyBorder="1" applyAlignment="1" applyProtection="1">
      <alignment horizontal="center" vertical="center" shrinkToFit="1"/>
      <protection locked="0"/>
    </xf>
    <xf numFmtId="0" fontId="24" fillId="0" borderId="61" xfId="0" applyFont="1" applyBorder="1" applyProtection="1">
      <protection locked="0"/>
    </xf>
    <xf numFmtId="0" fontId="22" fillId="0" borderId="0" xfId="0" applyFont="1" applyAlignment="1">
      <alignment horizontal="center"/>
    </xf>
    <xf numFmtId="0" fontId="24" fillId="7" borderId="86" xfId="0" applyFont="1" applyFill="1" applyBorder="1" applyAlignment="1">
      <alignment horizontal="center" vertical="center" shrinkToFit="1"/>
    </xf>
    <xf numFmtId="0" fontId="39" fillId="0" borderId="87" xfId="0" applyFont="1" applyBorder="1" applyProtection="1">
      <protection locked="0"/>
    </xf>
    <xf numFmtId="49" fontId="24" fillId="0" borderId="87" xfId="0" applyNumberFormat="1" applyFont="1" applyFill="1" applyBorder="1" applyAlignment="1" applyProtection="1">
      <alignment horizontal="center" vertical="center" shrinkToFit="1"/>
      <protection locked="0"/>
    </xf>
    <xf numFmtId="0" fontId="24" fillId="0" borderId="87" xfId="0" applyFont="1" applyBorder="1" applyProtection="1">
      <protection locked="0"/>
    </xf>
    <xf numFmtId="14" fontId="24" fillId="0" borderId="88" xfId="0" applyNumberFormat="1" applyFont="1" applyBorder="1" applyAlignment="1" applyProtection="1">
      <alignment horizontal="right" vertical="center" shrinkToFit="1"/>
      <protection locked="0"/>
    </xf>
    <xf numFmtId="0" fontId="24" fillId="0" borderId="89" xfId="0" applyNumberFormat="1" applyFont="1" applyBorder="1" applyAlignment="1">
      <alignment vertical="center"/>
    </xf>
    <xf numFmtId="180" fontId="24" fillId="0" borderId="89" xfId="0" applyNumberFormat="1" applyFont="1" applyBorder="1" applyAlignment="1">
      <alignment horizontal="center" vertical="center"/>
    </xf>
    <xf numFmtId="0" fontId="24" fillId="0" borderId="89" xfId="0" applyFont="1" applyBorder="1" applyAlignment="1">
      <alignment horizontal="center" vertical="center" shrinkToFit="1"/>
    </xf>
    <xf numFmtId="0" fontId="39" fillId="0" borderId="0" xfId="0" applyFont="1" applyProtection="1">
      <protection locked="0"/>
    </xf>
    <xf numFmtId="0" fontId="24" fillId="0" borderId="0" xfId="0" applyFont="1" applyAlignment="1" applyProtection="1">
      <alignment vertical="center" shrinkToFit="1"/>
      <protection locked="0"/>
    </xf>
    <xf numFmtId="49" fontId="24" fillId="0" borderId="0" xfId="0" applyNumberFormat="1" applyFont="1" applyFill="1" applyAlignment="1" applyProtection="1">
      <alignment horizontal="center" vertical="center" shrinkToFit="1"/>
      <protection locked="0"/>
    </xf>
    <xf numFmtId="0" fontId="24" fillId="0" borderId="0" xfId="0" applyFont="1" applyProtection="1">
      <protection locked="0"/>
    </xf>
    <xf numFmtId="0" fontId="24" fillId="0" borderId="0" xfId="0" applyFont="1" applyAlignment="1" applyProtection="1">
      <alignment horizontal="center"/>
      <protection locked="0"/>
    </xf>
    <xf numFmtId="0" fontId="24" fillId="0" borderId="55" xfId="0" applyFont="1" applyBorder="1" applyAlignment="1">
      <alignment vertical="center"/>
    </xf>
    <xf numFmtId="0" fontId="24" fillId="0" borderId="55" xfId="0" applyFont="1" applyBorder="1" applyAlignment="1">
      <alignment horizontal="center" vertical="center"/>
    </xf>
    <xf numFmtId="0" fontId="24" fillId="0" borderId="55" xfId="0" applyFont="1" applyBorder="1" applyAlignment="1">
      <alignment horizontal="center" vertical="center" shrinkToFit="1"/>
    </xf>
    <xf numFmtId="0" fontId="39" fillId="0" borderId="55" xfId="0" applyFont="1" applyBorder="1" applyAlignment="1">
      <alignment vertical="center" shrinkToFit="1"/>
    </xf>
    <xf numFmtId="0" fontId="24" fillId="0" borderId="56" xfId="0" applyFont="1" applyBorder="1" applyAlignment="1">
      <alignment horizontal="center" vertical="center" shrinkToFit="1"/>
    </xf>
    <xf numFmtId="0" fontId="24" fillId="0" borderId="0" xfId="0" applyFont="1" applyBorder="1" applyAlignment="1">
      <alignment vertical="center"/>
    </xf>
    <xf numFmtId="0" fontId="24" fillId="0" borderId="0" xfId="0" applyFont="1" applyBorder="1" applyAlignment="1">
      <alignment horizontal="center" vertical="center"/>
    </xf>
    <xf numFmtId="0" fontId="39" fillId="0" borderId="0" xfId="0" applyFont="1" applyBorder="1" applyAlignment="1">
      <alignment vertical="center" shrinkToFit="1"/>
    </xf>
    <xf numFmtId="0" fontId="24" fillId="0" borderId="39" xfId="0" applyFont="1" applyBorder="1" applyAlignment="1">
      <alignment horizontal="center" vertical="center" shrinkToFit="1"/>
    </xf>
    <xf numFmtId="49" fontId="24" fillId="20" borderId="62" xfId="0" applyNumberFormat="1" applyFont="1" applyFill="1" applyBorder="1" applyAlignment="1">
      <alignment horizontal="right" vertical="center" shrinkToFit="1"/>
    </xf>
    <xf numFmtId="0" fontId="24" fillId="0" borderId="90" xfId="0" applyFont="1" applyFill="1" applyBorder="1" applyAlignment="1">
      <alignment horizontal="center" vertical="center" shrinkToFit="1"/>
    </xf>
    <xf numFmtId="49" fontId="24" fillId="0" borderId="0" xfId="0" applyNumberFormat="1" applyFont="1" applyAlignment="1">
      <alignment horizontal="right" vertical="center" shrinkToFit="1"/>
    </xf>
    <xf numFmtId="0" fontId="24" fillId="0" borderId="0" xfId="0" applyFont="1" applyAlignment="1">
      <alignment horizontal="right" vertical="center" shrinkToFit="1"/>
    </xf>
    <xf numFmtId="0" fontId="22" fillId="0" borderId="61" xfId="0" applyFont="1" applyFill="1" applyBorder="1" applyAlignment="1" applyProtection="1">
      <alignment horizontal="left" vertical="center" shrinkToFit="1"/>
    </xf>
    <xf numFmtId="0" fontId="24" fillId="0" borderId="61" xfId="0" applyFont="1" applyFill="1" applyBorder="1" applyAlignment="1" applyProtection="1">
      <alignment horizontal="left" vertical="center" shrinkToFit="1"/>
    </xf>
    <xf numFmtId="0" fontId="22" fillId="0" borderId="61" xfId="0" applyFont="1" applyFill="1" applyBorder="1" applyAlignment="1" applyProtection="1">
      <alignment horizontal="center" vertical="center" shrinkToFit="1"/>
    </xf>
    <xf numFmtId="1" fontId="24" fillId="0" borderId="61" xfId="0" applyNumberFormat="1" applyFont="1" applyFill="1" applyBorder="1" applyAlignment="1" applyProtection="1">
      <alignment horizontal="left" vertical="center" shrinkToFit="1"/>
    </xf>
    <xf numFmtId="0" fontId="59" fillId="0" borderId="34" xfId="0" applyFont="1" applyFill="1" applyBorder="1" applyAlignment="1">
      <alignment horizontal="justify" vertical="center" wrapText="1"/>
    </xf>
    <xf numFmtId="0" fontId="31" fillId="8" borderId="0" xfId="0" applyFont="1" applyFill="1" applyProtection="1"/>
    <xf numFmtId="0" fontId="65" fillId="8" borderId="0" xfId="0" applyFont="1" applyFill="1" applyProtection="1"/>
    <xf numFmtId="0" fontId="24" fillId="8" borderId="0" xfId="0" applyFont="1" applyFill="1" applyAlignment="1" applyProtection="1">
      <alignment horizontal="right"/>
    </xf>
    <xf numFmtId="0" fontId="39" fillId="8" borderId="0" xfId="0" applyFont="1" applyFill="1" applyAlignment="1" applyProtection="1">
      <alignment horizontal="right"/>
    </xf>
    <xf numFmtId="0" fontId="39" fillId="8" borderId="0" xfId="0" applyFont="1" applyFill="1" applyAlignment="1" applyProtection="1">
      <alignment shrinkToFit="1"/>
    </xf>
    <xf numFmtId="0" fontId="39" fillId="8" borderId="0" xfId="0" applyFont="1" applyFill="1" applyProtection="1"/>
    <xf numFmtId="0" fontId="24" fillId="8" borderId="0" xfId="0" applyFont="1" applyFill="1" applyProtection="1"/>
    <xf numFmtId="0" fontId="39" fillId="8" borderId="0" xfId="0" applyFont="1" applyFill="1" applyAlignment="1" applyProtection="1">
      <alignment horizontal="left" indent="2"/>
    </xf>
    <xf numFmtId="0" fontId="93" fillId="0" borderId="67" xfId="0" applyFont="1" applyFill="1" applyBorder="1" applyAlignment="1">
      <alignment horizontal="left" vertical="center" wrapText="1"/>
    </xf>
    <xf numFmtId="0" fontId="24" fillId="15" borderId="61" xfId="0" applyFont="1" applyFill="1" applyBorder="1" applyAlignment="1" applyProtection="1">
      <alignment horizontal="center" vertical="center" shrinkToFit="1"/>
    </xf>
    <xf numFmtId="0" fontId="24" fillId="15" borderId="83" xfId="0" applyFont="1" applyFill="1" applyBorder="1" applyAlignment="1" applyProtection="1">
      <alignment horizontal="center" vertical="center" shrinkToFit="1"/>
    </xf>
    <xf numFmtId="49" fontId="14" fillId="21" borderId="0" xfId="0" applyNumberFormat="1" applyFont="1" applyFill="1" applyAlignment="1">
      <alignment vertical="center"/>
    </xf>
    <xf numFmtId="49" fontId="15" fillId="21" borderId="0" xfId="0" applyNumberFormat="1" applyFont="1" applyFill="1" applyBorder="1" applyAlignment="1">
      <alignment vertical="center"/>
    </xf>
    <xf numFmtId="49" fontId="14" fillId="21" borderId="0" xfId="0" applyNumberFormat="1" applyFont="1" applyFill="1" applyBorder="1" applyAlignment="1">
      <alignment vertical="center"/>
    </xf>
    <xf numFmtId="49" fontId="15" fillId="21" borderId="0" xfId="0" applyNumberFormat="1" applyFont="1" applyFill="1" applyBorder="1" applyAlignment="1">
      <alignment horizontal="center" vertical="center"/>
    </xf>
    <xf numFmtId="49" fontId="14" fillId="21" borderId="47" xfId="0" applyNumberFormat="1" applyFont="1" applyFill="1" applyBorder="1" applyAlignment="1">
      <alignment vertical="center"/>
    </xf>
    <xf numFmtId="49" fontId="14" fillId="21" borderId="48" xfId="0" applyNumberFormat="1" applyFont="1" applyFill="1" applyBorder="1" applyAlignment="1">
      <alignment vertical="center"/>
    </xf>
    <xf numFmtId="49" fontId="14" fillId="21" borderId="49" xfId="0" applyNumberFormat="1" applyFont="1" applyFill="1" applyBorder="1" applyAlignment="1">
      <alignment vertical="center"/>
    </xf>
    <xf numFmtId="49" fontId="14" fillId="21" borderId="50" xfId="0" applyNumberFormat="1" applyFont="1" applyFill="1" applyBorder="1" applyAlignment="1">
      <alignment vertical="center"/>
    </xf>
    <xf numFmtId="49" fontId="94" fillId="21" borderId="0" xfId="0" applyNumberFormat="1" applyFont="1" applyFill="1" applyBorder="1" applyAlignment="1">
      <alignment vertical="center"/>
    </xf>
    <xf numFmtId="49" fontId="95" fillId="21" borderId="0" xfId="0" applyNumberFormat="1" applyFont="1" applyFill="1" applyBorder="1" applyAlignment="1">
      <alignment vertical="center"/>
    </xf>
    <xf numFmtId="49" fontId="14" fillId="21" borderId="51" xfId="0" applyNumberFormat="1" applyFont="1" applyFill="1" applyBorder="1" applyAlignment="1">
      <alignment vertical="center"/>
    </xf>
    <xf numFmtId="49" fontId="14" fillId="21" borderId="52" xfId="0" applyNumberFormat="1" applyFont="1" applyFill="1" applyBorder="1" applyAlignment="1">
      <alignment vertical="center"/>
    </xf>
    <xf numFmtId="49" fontId="14" fillId="21" borderId="53" xfId="0" applyNumberFormat="1" applyFont="1" applyFill="1" applyBorder="1" applyAlignment="1">
      <alignment vertical="center"/>
    </xf>
    <xf numFmtId="49" fontId="14" fillId="21" borderId="54" xfId="0" applyNumberFormat="1" applyFont="1" applyFill="1" applyBorder="1" applyAlignment="1">
      <alignment vertical="center"/>
    </xf>
    <xf numFmtId="49" fontId="21" fillId="0" borderId="1" xfId="0" applyNumberFormat="1" applyFont="1" applyFill="1" applyBorder="1" applyAlignment="1" applyProtection="1">
      <alignment horizontal="left" vertical="center" indent="1"/>
      <protection locked="0"/>
    </xf>
    <xf numFmtId="0" fontId="21" fillId="0" borderId="2" xfId="0" applyFont="1" applyFill="1" applyBorder="1" applyAlignment="1" applyProtection="1">
      <alignment horizontal="left" vertical="center"/>
      <protection locked="0"/>
    </xf>
    <xf numFmtId="49" fontId="21" fillId="0" borderId="27" xfId="0" applyNumberFormat="1" applyFont="1" applyFill="1" applyBorder="1" applyAlignment="1" applyProtection="1">
      <alignment horizontal="left" vertical="center"/>
      <protection locked="0"/>
    </xf>
    <xf numFmtId="49" fontId="21" fillId="0" borderId="1" xfId="0" applyNumberFormat="1" applyFont="1" applyFill="1" applyBorder="1" applyAlignment="1" applyProtection="1">
      <alignment horizontal="left" vertical="center"/>
      <protection locked="0"/>
    </xf>
    <xf numFmtId="49" fontId="21" fillId="0" borderId="2" xfId="0" applyNumberFormat="1" applyFont="1" applyFill="1" applyBorder="1" applyAlignment="1" applyProtection="1">
      <alignment vertical="center"/>
      <protection locked="0"/>
    </xf>
    <xf numFmtId="0" fontId="24" fillId="0" borderId="18" xfId="0" applyFont="1" applyBorder="1" applyAlignment="1" applyProtection="1">
      <alignment vertical="center" shrinkToFit="1"/>
      <protection locked="0"/>
    </xf>
    <xf numFmtId="49" fontId="22" fillId="0" borderId="91" xfId="0" applyNumberFormat="1" applyFont="1" applyFill="1" applyBorder="1" applyAlignment="1" applyProtection="1">
      <alignment vertical="center" shrinkToFit="1"/>
      <protection locked="0"/>
    </xf>
    <xf numFmtId="0" fontId="22" fillId="0" borderId="91" xfId="0" applyFont="1" applyFill="1" applyBorder="1" applyAlignment="1" applyProtection="1">
      <alignment vertical="center" shrinkToFit="1"/>
      <protection locked="0"/>
    </xf>
    <xf numFmtId="0" fontId="22" fillId="0" borderId="91" xfId="0" applyFont="1" applyBorder="1" applyAlignment="1" applyProtection="1">
      <alignment vertical="center" shrinkToFit="1"/>
      <protection locked="0"/>
    </xf>
    <xf numFmtId="0" fontId="24" fillId="0" borderId="91" xfId="0" applyFont="1" applyBorder="1" applyAlignment="1" applyProtection="1">
      <alignment vertical="center" shrinkToFit="1"/>
      <protection locked="0"/>
    </xf>
    <xf numFmtId="0" fontId="39" fillId="0" borderId="91" xfId="0" applyFont="1" applyBorder="1" applyProtection="1">
      <protection locked="0"/>
    </xf>
    <xf numFmtId="0" fontId="22" fillId="0" borderId="20" xfId="0" applyFont="1" applyFill="1" applyBorder="1" applyAlignment="1" applyProtection="1">
      <alignment horizontal="center" vertical="center" shrinkToFit="1"/>
      <protection locked="0"/>
    </xf>
    <xf numFmtId="0" fontId="22" fillId="0" borderId="20" xfId="0" applyFont="1" applyFill="1" applyBorder="1" applyAlignment="1" applyProtection="1">
      <alignment vertical="center" shrinkToFit="1"/>
      <protection locked="0"/>
    </xf>
    <xf numFmtId="0" fontId="22" fillId="0" borderId="20" xfId="0" applyFont="1" applyBorder="1" applyAlignment="1" applyProtection="1">
      <alignment vertical="center" shrinkToFit="1"/>
      <protection locked="0"/>
    </xf>
    <xf numFmtId="0" fontId="39" fillId="0" borderId="20" xfId="0" applyFont="1" applyBorder="1" applyProtection="1">
      <protection locked="0"/>
    </xf>
    <xf numFmtId="0" fontId="39" fillId="0" borderId="92" xfId="0" applyFont="1" applyBorder="1" applyProtection="1">
      <protection locked="0"/>
    </xf>
    <xf numFmtId="0" fontId="39" fillId="0" borderId="93" xfId="0" applyFont="1" applyBorder="1" applyProtection="1">
      <protection locked="0"/>
    </xf>
    <xf numFmtId="49" fontId="22" fillId="0" borderId="94" xfId="0" applyNumberFormat="1" applyFont="1" applyFill="1" applyBorder="1" applyAlignment="1" applyProtection="1">
      <alignment vertical="center" shrinkToFit="1"/>
    </xf>
    <xf numFmtId="0" fontId="22" fillId="0" borderId="95" xfId="0" applyFont="1" applyFill="1" applyBorder="1" applyAlignment="1" applyProtection="1">
      <alignment vertical="center" shrinkToFit="1"/>
    </xf>
    <xf numFmtId="0" fontId="24" fillId="15" borderId="96" xfId="0" applyFont="1" applyFill="1" applyBorder="1" applyAlignment="1" applyProtection="1">
      <alignment horizontal="center" vertical="center" shrinkToFit="1"/>
    </xf>
    <xf numFmtId="0" fontId="24" fillId="15" borderId="97" xfId="0" applyFont="1" applyFill="1" applyBorder="1" applyAlignment="1" applyProtection="1">
      <alignment horizontal="center" vertical="center" shrinkToFit="1"/>
    </xf>
    <xf numFmtId="0" fontId="24" fillId="0" borderId="98" xfId="0" applyFont="1" applyFill="1" applyBorder="1" applyAlignment="1" applyProtection="1">
      <alignment horizontal="center" vertical="center" shrinkToFit="1"/>
    </xf>
    <xf numFmtId="0" fontId="24" fillId="0" borderId="1" xfId="0" applyFont="1" applyFill="1" applyBorder="1" applyAlignment="1" applyProtection="1">
      <alignment vertical="center" shrinkToFit="1"/>
      <protection locked="0"/>
    </xf>
    <xf numFmtId="0" fontId="22" fillId="0" borderId="1" xfId="0" applyFont="1" applyFill="1" applyBorder="1" applyAlignment="1" applyProtection="1">
      <alignment vertical="center" shrinkToFit="1"/>
      <protection locked="0"/>
    </xf>
    <xf numFmtId="0" fontId="24" fillId="15" borderId="23" xfId="0" applyFont="1" applyFill="1" applyBorder="1" applyAlignment="1" applyProtection="1">
      <alignment horizontal="center" vertical="center" shrinkToFit="1"/>
    </xf>
    <xf numFmtId="0" fontId="24" fillId="0" borderId="67" xfId="0" applyNumberFormat="1" applyFont="1" applyBorder="1" applyAlignment="1" applyProtection="1">
      <alignment horizontal="center" vertical="center" shrinkToFit="1"/>
      <protection locked="0" hidden="1"/>
    </xf>
    <xf numFmtId="0" fontId="24" fillId="0" borderId="38" xfId="0" applyNumberFormat="1" applyFont="1" applyBorder="1" applyAlignment="1" applyProtection="1">
      <alignment horizontal="center" vertical="center" shrinkToFit="1"/>
      <protection locked="0" hidden="1"/>
    </xf>
    <xf numFmtId="0" fontId="24" fillId="0" borderId="13" xfId="0" applyNumberFormat="1" applyFont="1" applyBorder="1" applyAlignment="1" applyProtection="1">
      <alignment horizontal="center" vertical="center" shrinkToFit="1"/>
      <protection locked="0" hidden="1"/>
    </xf>
    <xf numFmtId="0" fontId="24" fillId="0" borderId="15" xfId="0" applyNumberFormat="1" applyFont="1" applyBorder="1" applyAlignment="1" applyProtection="1">
      <alignment horizontal="center" vertical="center" shrinkToFit="1"/>
      <protection locked="0" hidden="1"/>
    </xf>
    <xf numFmtId="0" fontId="24" fillId="0" borderId="14" xfId="0" applyNumberFormat="1" applyFont="1" applyBorder="1" applyAlignment="1" applyProtection="1">
      <alignment horizontal="center" vertical="center" shrinkToFit="1"/>
      <protection locked="0" hidden="1"/>
    </xf>
    <xf numFmtId="0" fontId="24" fillId="0" borderId="99" xfId="0" applyFont="1" applyBorder="1" applyAlignment="1" applyProtection="1">
      <alignment horizontal="center" vertical="center" shrinkToFit="1"/>
      <protection locked="0" hidden="1"/>
    </xf>
    <xf numFmtId="0" fontId="24" fillId="0" borderId="26" xfId="0" applyFont="1" applyBorder="1" applyAlignment="1" applyProtection="1">
      <alignment horizontal="center" vertical="center" shrinkToFit="1"/>
      <protection locked="0" hidden="1"/>
    </xf>
    <xf numFmtId="0" fontId="24" fillId="0" borderId="9" xfId="0" applyFont="1" applyBorder="1" applyAlignment="1" applyProtection="1">
      <alignment horizontal="center" vertical="center" shrinkToFit="1"/>
      <protection locked="0" hidden="1"/>
    </xf>
    <xf numFmtId="0" fontId="24" fillId="0" borderId="8" xfId="0" applyFont="1" applyBorder="1" applyAlignment="1" applyProtection="1">
      <alignment horizontal="center" vertical="center" shrinkToFit="1"/>
      <protection locked="0" hidden="1"/>
    </xf>
    <xf numFmtId="0" fontId="24" fillId="0" borderId="10" xfId="0" applyFont="1" applyBorder="1" applyAlignment="1" applyProtection="1">
      <alignment horizontal="center" vertical="center" shrinkToFit="1"/>
      <protection locked="0" hidden="1"/>
    </xf>
    <xf numFmtId="0" fontId="24" fillId="0" borderId="11" xfId="0" applyFont="1" applyBorder="1" applyAlignment="1" applyProtection="1">
      <alignment horizontal="center" vertical="center" shrinkToFit="1"/>
      <protection locked="0" hidden="1"/>
    </xf>
    <xf numFmtId="0" fontId="24" fillId="0" borderId="12" xfId="0" applyFont="1" applyBorder="1" applyAlignment="1" applyProtection="1">
      <alignment horizontal="center" vertical="center" shrinkToFit="1"/>
      <protection locked="0" hidden="1"/>
    </xf>
    <xf numFmtId="0" fontId="24" fillId="0" borderId="28" xfId="0" applyFont="1" applyBorder="1" applyAlignment="1" applyProtection="1">
      <alignment horizontal="center" vertical="center" shrinkToFit="1"/>
      <protection locked="0" hidden="1"/>
    </xf>
    <xf numFmtId="0" fontId="24" fillId="0" borderId="37" xfId="0" applyFont="1" applyBorder="1" applyAlignment="1" applyProtection="1">
      <alignment horizontal="center" vertical="center" shrinkToFit="1"/>
      <protection locked="0" hidden="1"/>
    </xf>
    <xf numFmtId="49" fontId="101" fillId="18" borderId="10" xfId="0" applyNumberFormat="1" applyFont="1" applyFill="1" applyBorder="1" applyAlignment="1" applyProtection="1">
      <alignment horizontal="center" vertical="center" shrinkToFit="1"/>
      <protection hidden="1"/>
    </xf>
    <xf numFmtId="49" fontId="26" fillId="0" borderId="0" xfId="0" applyNumberFormat="1" applyFont="1" applyFill="1" applyBorder="1" applyAlignment="1" applyProtection="1">
      <alignment horizontal="center" vertical="center" shrinkToFit="1"/>
      <protection hidden="1"/>
    </xf>
    <xf numFmtId="0" fontId="101" fillId="18" borderId="10" xfId="0" applyNumberFormat="1" applyFont="1" applyFill="1" applyBorder="1" applyAlignment="1" applyProtection="1">
      <alignment horizontal="center" vertical="center" shrinkToFit="1"/>
      <protection hidden="1"/>
    </xf>
    <xf numFmtId="0" fontId="26" fillId="0" borderId="0" xfId="0" applyNumberFormat="1" applyFont="1" applyFill="1" applyBorder="1" applyAlignment="1" applyProtection="1">
      <alignment horizontal="center" vertical="center" shrinkToFit="1"/>
      <protection hidden="1"/>
    </xf>
    <xf numFmtId="0" fontId="26" fillId="0" borderId="0" xfId="0" applyNumberFormat="1" applyFont="1" applyFill="1" applyAlignment="1" applyProtection="1">
      <alignment horizontal="center" vertical="center" shrinkToFit="1"/>
      <protection hidden="1"/>
    </xf>
    <xf numFmtId="0" fontId="26" fillId="0" borderId="0" xfId="0" applyFont="1" applyProtection="1">
      <protection hidden="1"/>
    </xf>
    <xf numFmtId="0" fontId="58" fillId="0" borderId="35" xfId="0" applyFont="1" applyFill="1" applyBorder="1" applyAlignment="1">
      <alignment horizontal="justify" vertical="center" wrapText="1"/>
    </xf>
    <xf numFmtId="0" fontId="22" fillId="20" borderId="0" xfId="0" applyFont="1" applyFill="1" applyAlignment="1">
      <alignment horizontal="center" vertical="center" shrinkToFit="1"/>
    </xf>
    <xf numFmtId="49" fontId="22" fillId="0" borderId="100" xfId="0" applyNumberFormat="1" applyFont="1" applyFill="1" applyBorder="1" applyAlignment="1">
      <alignment horizontal="center" vertical="center"/>
    </xf>
    <xf numFmtId="49" fontId="22" fillId="0" borderId="101" xfId="0" applyNumberFormat="1" applyFont="1" applyFill="1" applyBorder="1" applyAlignment="1">
      <alignment horizontal="center" vertical="center"/>
    </xf>
    <xf numFmtId="49" fontId="22" fillId="0" borderId="102" xfId="0" applyNumberFormat="1" applyFont="1" applyFill="1" applyBorder="1" applyAlignment="1">
      <alignment horizontal="center" vertical="center"/>
    </xf>
    <xf numFmtId="0" fontId="22" fillId="0" borderId="61" xfId="0" applyFont="1" applyBorder="1" applyAlignment="1">
      <alignment horizontal="center" vertical="center" shrinkToFit="1"/>
    </xf>
    <xf numFmtId="0" fontId="22" fillId="0" borderId="62" xfId="0" applyFont="1" applyBorder="1" applyAlignment="1">
      <alignment horizontal="center" vertical="center" shrinkToFit="1"/>
    </xf>
    <xf numFmtId="49" fontId="26" fillId="0" borderId="0" xfId="0" applyNumberFormat="1" applyFont="1" applyFill="1" applyBorder="1" applyAlignment="1">
      <alignment vertical="center"/>
    </xf>
    <xf numFmtId="49" fontId="44" fillId="0" borderId="0" xfId="0" applyNumberFormat="1" applyFont="1" applyFill="1" applyBorder="1" applyAlignment="1" applyProtection="1">
      <alignment vertical="center"/>
      <protection locked="0"/>
    </xf>
    <xf numFmtId="49" fontId="5" fillId="12" borderId="29" xfId="0" applyNumberFormat="1" applyFont="1" applyFill="1" applyBorder="1" applyAlignment="1">
      <alignment horizontal="center" vertical="center" shrinkToFit="1"/>
    </xf>
    <xf numFmtId="0" fontId="5" fillId="10" borderId="61" xfId="0" applyNumberFormat="1" applyFont="1" applyFill="1" applyBorder="1" applyAlignment="1">
      <alignment horizontal="center" vertical="center"/>
    </xf>
    <xf numFmtId="0" fontId="5" fillId="10" borderId="62" xfId="0" applyNumberFormat="1" applyFont="1" applyFill="1" applyBorder="1" applyAlignment="1">
      <alignment horizontal="center" vertical="center"/>
    </xf>
    <xf numFmtId="0" fontId="5" fillId="12" borderId="64" xfId="0" applyNumberFormat="1" applyFont="1" applyFill="1" applyBorder="1" applyAlignment="1">
      <alignment horizontal="center" vertical="center" shrinkToFit="1"/>
    </xf>
    <xf numFmtId="0" fontId="5" fillId="9" borderId="63" xfId="0" applyNumberFormat="1" applyFont="1" applyFill="1" applyBorder="1" applyAlignment="1">
      <alignment horizontal="center" vertical="center"/>
    </xf>
    <xf numFmtId="0" fontId="5" fillId="9" borderId="61" xfId="0" applyNumberFormat="1" applyFont="1" applyFill="1" applyBorder="1" applyAlignment="1">
      <alignment horizontal="center" vertical="center"/>
    </xf>
    <xf numFmtId="0" fontId="5" fillId="9" borderId="62" xfId="0" applyNumberFormat="1" applyFont="1" applyFill="1" applyBorder="1" applyAlignment="1">
      <alignment horizontal="center" vertical="center"/>
    </xf>
    <xf numFmtId="0" fontId="5" fillId="16" borderId="64" xfId="0" applyNumberFormat="1" applyFont="1" applyFill="1" applyBorder="1" applyAlignment="1">
      <alignment horizontal="center" vertical="center" shrinkToFit="1"/>
    </xf>
    <xf numFmtId="0" fontId="5" fillId="10" borderId="63" xfId="0" applyNumberFormat="1" applyFont="1" applyFill="1" applyBorder="1" applyAlignment="1">
      <alignment horizontal="center" vertical="center"/>
    </xf>
    <xf numFmtId="0" fontId="22" fillId="0" borderId="20" xfId="0" applyFont="1" applyFill="1" applyBorder="1" applyAlignment="1" applyProtection="1">
      <alignment vertical="center" shrinkToFit="1"/>
    </xf>
    <xf numFmtId="49" fontId="102" fillId="0" borderId="61" xfId="5" applyNumberFormat="1" applyFont="1" applyFill="1" applyBorder="1" applyAlignment="1">
      <alignment horizontal="center" vertical="center"/>
    </xf>
    <xf numFmtId="0" fontId="24" fillId="0" borderId="1" xfId="0" applyFont="1" applyBorder="1" applyAlignment="1" applyProtection="1">
      <alignment horizontal="center" vertical="center" shrinkToFit="1"/>
    </xf>
    <xf numFmtId="0" fontId="103" fillId="22" borderId="61" xfId="4" applyFont="1" applyFill="1" applyBorder="1" applyAlignment="1" applyProtection="1">
      <alignment vertical="center" shrinkToFit="1"/>
      <protection locked="0"/>
    </xf>
    <xf numFmtId="0" fontId="103" fillId="23" borderId="61" xfId="0" applyFont="1" applyFill="1" applyBorder="1" applyAlignment="1" applyProtection="1">
      <alignment vertical="center" shrinkToFit="1"/>
      <protection locked="0"/>
    </xf>
    <xf numFmtId="0" fontId="103" fillId="24" borderId="61" xfId="4" applyFont="1" applyFill="1" applyBorder="1" applyAlignment="1" applyProtection="1">
      <alignment vertical="center" shrinkToFit="1"/>
      <protection locked="0"/>
    </xf>
    <xf numFmtId="0" fontId="103" fillId="25" borderId="61" xfId="0" applyFont="1" applyFill="1" applyBorder="1" applyAlignment="1" applyProtection="1">
      <alignment vertical="center" shrinkToFit="1"/>
      <protection locked="0"/>
    </xf>
    <xf numFmtId="0" fontId="103" fillId="26" borderId="61" xfId="0" applyFont="1" applyFill="1" applyBorder="1" applyAlignment="1" applyProtection="1">
      <alignment vertical="center" shrinkToFit="1"/>
      <protection locked="0"/>
    </xf>
    <xf numFmtId="0" fontId="103" fillId="27" borderId="61" xfId="4" applyFont="1" applyFill="1" applyBorder="1" applyAlignment="1" applyProtection="1">
      <alignment vertical="center" shrinkToFit="1"/>
      <protection locked="0"/>
    </xf>
    <xf numFmtId="0" fontId="103" fillId="28" borderId="61" xfId="0" applyFont="1" applyFill="1" applyBorder="1" applyAlignment="1" applyProtection="1">
      <alignment vertical="center" shrinkToFit="1"/>
      <protection locked="0"/>
    </xf>
    <xf numFmtId="0" fontId="103" fillId="29" borderId="61" xfId="4" applyFont="1" applyFill="1" applyBorder="1" applyAlignment="1" applyProtection="1">
      <alignment vertical="center" shrinkToFit="1"/>
      <protection locked="0"/>
    </xf>
    <xf numFmtId="0" fontId="22" fillId="30" borderId="1" xfId="0" applyFont="1" applyFill="1" applyBorder="1" applyAlignment="1" applyProtection="1">
      <alignment vertical="center" shrinkToFit="1"/>
      <protection locked="0"/>
    </xf>
    <xf numFmtId="0" fontId="103" fillId="24" borderId="61" xfId="6" applyFont="1" applyFill="1" applyBorder="1" applyAlignment="1" applyProtection="1">
      <alignment horizontal="left"/>
      <protection locked="0"/>
    </xf>
    <xf numFmtId="0" fontId="103" fillId="29" borderId="61" xfId="0" applyFont="1" applyFill="1" applyBorder="1" applyAlignment="1" applyProtection="1">
      <alignment vertical="center" shrinkToFit="1"/>
      <protection locked="0"/>
    </xf>
    <xf numFmtId="0" fontId="103" fillId="24" borderId="61" xfId="0" applyFont="1" applyFill="1" applyBorder="1" applyAlignment="1" applyProtection="1">
      <alignment vertical="center" shrinkToFit="1"/>
      <protection locked="0"/>
    </xf>
    <xf numFmtId="0" fontId="103" fillId="22" borderId="61" xfId="0" applyFont="1" applyFill="1" applyBorder="1" applyAlignment="1" applyProtection="1">
      <alignment vertical="center" shrinkToFit="1"/>
      <protection locked="0"/>
    </xf>
    <xf numFmtId="0" fontId="103" fillId="27" borderId="61" xfId="0" applyFont="1" applyFill="1" applyBorder="1" applyAlignment="1" applyProtection="1">
      <alignment vertical="center" shrinkToFit="1"/>
      <protection locked="0"/>
    </xf>
    <xf numFmtId="0" fontId="104" fillId="27" borderId="61" xfId="4" applyFont="1" applyFill="1" applyBorder="1" applyAlignment="1" applyProtection="1">
      <alignment vertical="center" shrinkToFit="1"/>
      <protection locked="0"/>
    </xf>
    <xf numFmtId="0" fontId="105" fillId="0" borderId="76" xfId="0" applyFont="1" applyFill="1" applyBorder="1" applyAlignment="1">
      <alignment horizontal="left" vertical="center" wrapText="1" indent="1"/>
    </xf>
    <xf numFmtId="0" fontId="58" fillId="0" borderId="36" xfId="0" applyFont="1" applyFill="1" applyBorder="1" applyAlignment="1">
      <alignment horizontal="justify" vertical="center" wrapText="1"/>
    </xf>
    <xf numFmtId="0" fontId="106" fillId="0" borderId="76" xfId="0" applyFont="1" applyFill="1" applyBorder="1" applyAlignment="1">
      <alignment horizontal="left" vertical="center" wrapText="1" indent="1"/>
    </xf>
    <xf numFmtId="49" fontId="70" fillId="3" borderId="0" xfId="0" applyNumberFormat="1" applyFont="1" applyFill="1" applyAlignment="1" applyProtection="1">
      <alignment vertical="center"/>
    </xf>
    <xf numFmtId="49" fontId="70" fillId="0" borderId="0" xfId="0" applyNumberFormat="1" applyFont="1" applyFill="1" applyAlignment="1" applyProtection="1">
      <alignment vertical="center"/>
    </xf>
    <xf numFmtId="49" fontId="70" fillId="3" borderId="0" xfId="0" applyNumberFormat="1" applyFont="1" applyFill="1" applyAlignment="1">
      <alignment vertical="center"/>
    </xf>
    <xf numFmtId="49" fontId="70" fillId="0" borderId="0" xfId="0" applyNumberFormat="1" applyFont="1" applyAlignment="1">
      <alignment vertical="center"/>
    </xf>
    <xf numFmtId="49" fontId="70" fillId="3" borderId="0" xfId="0" applyNumberFormat="1" applyFont="1" applyFill="1" applyAlignment="1" applyProtection="1">
      <alignment horizontal="center" vertical="center"/>
    </xf>
    <xf numFmtId="49" fontId="107"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vertical="center" shrinkToFit="1"/>
    </xf>
    <xf numFmtId="49" fontId="107" fillId="0" borderId="0" xfId="0" applyNumberFormat="1" applyFont="1" applyFill="1" applyBorder="1" applyAlignment="1" applyProtection="1">
      <alignment horizontal="left" vertical="center" indent="1"/>
    </xf>
    <xf numFmtId="49" fontId="107" fillId="0" borderId="0" xfId="0" applyNumberFormat="1" applyFont="1" applyFill="1" applyBorder="1" applyAlignment="1" applyProtection="1">
      <alignment vertical="center"/>
    </xf>
    <xf numFmtId="49" fontId="107" fillId="0" borderId="0" xfId="0" applyNumberFormat="1" applyFont="1" applyFill="1" applyBorder="1" applyAlignment="1" applyProtection="1">
      <alignment horizontal="left" vertical="center" indent="2"/>
    </xf>
    <xf numFmtId="49" fontId="100" fillId="0" borderId="0" xfId="0" applyNumberFormat="1" applyFont="1" applyFill="1" applyBorder="1" applyAlignment="1" applyProtection="1">
      <alignment horizontal="left" vertical="center" indent="1"/>
    </xf>
    <xf numFmtId="49" fontId="100" fillId="0" borderId="0" xfId="0" applyNumberFormat="1" applyFont="1" applyFill="1" applyBorder="1" applyAlignment="1" applyProtection="1">
      <alignment vertical="center" shrinkToFit="1"/>
    </xf>
    <xf numFmtId="49" fontId="100" fillId="0" borderId="0" xfId="0" applyNumberFormat="1" applyFont="1" applyFill="1" applyBorder="1" applyAlignment="1" applyProtection="1">
      <alignment horizontal="left" vertical="center" indent="2"/>
    </xf>
    <xf numFmtId="49" fontId="5" fillId="3" borderId="0" xfId="0" applyNumberFormat="1" applyFont="1" applyFill="1" applyBorder="1" applyAlignment="1" applyProtection="1">
      <alignment horizontal="center" vertical="center"/>
    </xf>
    <xf numFmtId="0" fontId="24" fillId="0" borderId="12" xfId="0" applyNumberFormat="1" applyFont="1" applyBorder="1" applyAlignment="1" applyProtection="1">
      <alignment horizontal="center" vertical="center" shrinkToFit="1"/>
      <protection locked="0" hidden="1"/>
    </xf>
    <xf numFmtId="0" fontId="24" fillId="0" borderId="26" xfId="0" applyNumberFormat="1" applyFont="1" applyBorder="1" applyAlignment="1" applyProtection="1">
      <alignment horizontal="center" vertical="center" shrinkToFit="1"/>
      <protection locked="0" hidden="1"/>
    </xf>
    <xf numFmtId="0" fontId="24" fillId="0" borderId="11" xfId="0" applyNumberFormat="1" applyFont="1" applyBorder="1" applyAlignment="1" applyProtection="1">
      <alignment horizontal="center" vertical="center" shrinkToFit="1"/>
      <protection locked="0" hidden="1"/>
    </xf>
    <xf numFmtId="0" fontId="24" fillId="0" borderId="37" xfId="0" applyNumberFormat="1" applyFont="1" applyBorder="1" applyAlignment="1" applyProtection="1">
      <alignment horizontal="center" vertical="center" shrinkToFit="1"/>
      <protection locked="0" hidden="1"/>
    </xf>
    <xf numFmtId="0" fontId="24" fillId="0" borderId="29" xfId="0" applyFont="1" applyBorder="1" applyAlignment="1">
      <alignment horizontal="center" vertical="center" shrinkToFit="1"/>
    </xf>
    <xf numFmtId="0" fontId="24" fillId="0" borderId="0" xfId="0" applyFont="1"/>
    <xf numFmtId="0" fontId="24" fillId="0" borderId="63" xfId="0" applyFont="1" applyBorder="1" applyAlignment="1">
      <alignment horizontal="left" vertical="center"/>
    </xf>
    <xf numFmtId="0" fontId="24" fillId="0" borderId="61" xfId="0" applyFont="1" applyBorder="1" applyAlignment="1">
      <alignment horizontal="left" vertical="center"/>
    </xf>
    <xf numFmtId="0" fontId="24" fillId="0" borderId="62" xfId="0" applyFont="1" applyBorder="1" applyAlignment="1">
      <alignment horizontal="left" vertical="center"/>
    </xf>
    <xf numFmtId="0" fontId="24" fillId="0" borderId="63" xfId="0" applyNumberFormat="1" applyFont="1" applyBorder="1" applyAlignment="1">
      <alignment vertical="center" shrinkToFit="1"/>
    </xf>
    <xf numFmtId="0" fontId="24" fillId="0" borderId="61" xfId="0" applyNumberFormat="1" applyFont="1" applyBorder="1" applyAlignment="1">
      <alignment vertical="center" shrinkToFit="1"/>
    </xf>
    <xf numFmtId="0" fontId="24" fillId="0" borderId="62" xfId="0" applyNumberFormat="1" applyFont="1" applyBorder="1" applyAlignment="1">
      <alignment vertical="center" shrinkToFit="1"/>
    </xf>
    <xf numFmtId="0" fontId="0" fillId="0" borderId="0" xfId="0" applyFill="1"/>
    <xf numFmtId="0" fontId="58" fillId="0" borderId="34" xfId="0" applyFont="1" applyFill="1" applyBorder="1" applyAlignment="1">
      <alignment horizontal="left" vertical="center" wrapText="1" indent="1"/>
    </xf>
    <xf numFmtId="0" fontId="39" fillId="8" borderId="0" xfId="0" applyFont="1" applyFill="1"/>
    <xf numFmtId="0" fontId="0" fillId="8" borderId="0" xfId="0" applyFill="1"/>
    <xf numFmtId="0" fontId="24" fillId="0" borderId="63" xfId="0" applyFont="1" applyBorder="1" applyAlignment="1">
      <alignment shrinkToFit="1"/>
    </xf>
    <xf numFmtId="0" fontId="24" fillId="0" borderId="61" xfId="0" applyFont="1" applyBorder="1" applyAlignment="1">
      <alignment shrinkToFit="1"/>
    </xf>
    <xf numFmtId="0" fontId="24" fillId="0" borderId="62" xfId="0" applyFont="1" applyBorder="1" applyAlignment="1">
      <alignment shrinkToFit="1"/>
    </xf>
    <xf numFmtId="0" fontId="39" fillId="8" borderId="0" xfId="0" applyFont="1" applyFill="1" applyAlignment="1">
      <alignment shrinkToFit="1"/>
    </xf>
    <xf numFmtId="0" fontId="39" fillId="8" borderId="0" xfId="0" applyFont="1" applyFill="1" applyAlignment="1">
      <alignment horizontal="right" shrinkToFit="1"/>
    </xf>
    <xf numFmtId="0" fontId="24" fillId="8" borderId="0" xfId="0" applyFont="1" applyFill="1"/>
    <xf numFmtId="0" fontId="24" fillId="20" borderId="0" xfId="0" applyFont="1" applyFill="1" applyAlignment="1">
      <alignment shrinkToFit="1"/>
    </xf>
    <xf numFmtId="49" fontId="19" fillId="8" borderId="103" xfId="0" applyNumberFormat="1" applyFont="1" applyFill="1" applyBorder="1" applyAlignment="1">
      <alignment vertical="center"/>
    </xf>
    <xf numFmtId="0" fontId="0" fillId="0" borderId="3" xfId="0" applyBorder="1" applyAlignment="1">
      <alignment vertical="center" shrinkToFit="1"/>
    </xf>
    <xf numFmtId="0" fontId="0" fillId="0" borderId="0" xfId="0" applyBorder="1" applyAlignment="1">
      <alignment vertical="center" shrinkToFit="1"/>
    </xf>
    <xf numFmtId="49" fontId="4" fillId="2" borderId="27" xfId="0" applyNumberFormat="1" applyFont="1" applyFill="1" applyBorder="1" applyAlignment="1">
      <alignment horizontal="center" vertical="center" shrinkToFit="1"/>
    </xf>
    <xf numFmtId="49" fontId="4" fillId="2" borderId="10" xfId="0" applyNumberFormat="1" applyFont="1" applyFill="1" applyBorder="1" applyAlignment="1">
      <alignment horizontal="center" vertical="center" shrinkToFit="1"/>
    </xf>
    <xf numFmtId="49" fontId="42" fillId="3" borderId="25" xfId="0" applyNumberFormat="1" applyFont="1" applyFill="1" applyBorder="1" applyAlignment="1">
      <alignment vertical="center"/>
    </xf>
    <xf numFmtId="49" fontId="14" fillId="3" borderId="0" xfId="0" applyNumberFormat="1" applyFont="1" applyFill="1" applyAlignment="1"/>
    <xf numFmtId="49" fontId="14" fillId="0" borderId="0" xfId="0" applyNumberFormat="1" applyFont="1" applyFill="1" applyAlignment="1">
      <alignment vertical="center"/>
    </xf>
    <xf numFmtId="49" fontId="7" fillId="0" borderId="23" xfId="0" applyNumberFormat="1" applyFont="1" applyFill="1" applyBorder="1" applyAlignment="1">
      <alignment vertical="center"/>
    </xf>
    <xf numFmtId="0" fontId="0" fillId="0" borderId="23" xfId="0" applyFill="1" applyBorder="1" applyAlignment="1">
      <alignment vertical="center"/>
    </xf>
    <xf numFmtId="49" fontId="77" fillId="3" borderId="23" xfId="0" applyNumberFormat="1" applyFont="1" applyFill="1" applyBorder="1" applyAlignment="1">
      <alignment vertical="center"/>
    </xf>
    <xf numFmtId="49" fontId="77" fillId="3" borderId="0" xfId="0" applyNumberFormat="1" applyFont="1" applyFill="1" applyBorder="1" applyAlignment="1">
      <alignment vertical="center"/>
    </xf>
    <xf numFmtId="49" fontId="77" fillId="3" borderId="25" xfId="0" applyNumberFormat="1" applyFont="1" applyFill="1" applyBorder="1" applyAlignment="1">
      <alignment vertical="center"/>
    </xf>
    <xf numFmtId="0" fontId="43" fillId="0" borderId="0" xfId="0" applyFont="1"/>
    <xf numFmtId="0" fontId="92" fillId="5" borderId="6" xfId="0" applyFont="1" applyFill="1" applyBorder="1" applyAlignment="1">
      <alignment vertical="center" shrinkToFit="1"/>
    </xf>
    <xf numFmtId="0" fontId="108" fillId="5" borderId="6" xfId="0" applyFont="1" applyFill="1" applyBorder="1" applyAlignment="1">
      <alignment horizontal="center" vertical="center" wrapText="1"/>
    </xf>
    <xf numFmtId="0" fontId="92" fillId="0" borderId="12" xfId="0" applyFont="1" applyFill="1" applyBorder="1" applyAlignment="1">
      <alignment horizontal="left" vertical="center" shrinkToFit="1"/>
    </xf>
    <xf numFmtId="0" fontId="92" fillId="0" borderId="10" xfId="0" applyFont="1" applyFill="1" applyBorder="1" applyAlignment="1">
      <alignment horizontal="left" vertical="center" shrinkToFit="1"/>
    </xf>
    <xf numFmtId="49" fontId="92" fillId="0" borderId="10" xfId="0" applyNumberFormat="1" applyFont="1" applyFill="1" applyBorder="1" applyAlignment="1">
      <alignment horizontal="left" vertical="center" shrinkToFit="1"/>
    </xf>
    <xf numFmtId="49" fontId="91" fillId="0" borderId="10" xfId="0" applyNumberFormat="1" applyFont="1" applyFill="1" applyBorder="1" applyAlignment="1">
      <alignment horizontal="justify" vertical="center" wrapText="1"/>
    </xf>
    <xf numFmtId="49" fontId="91" fillId="0" borderId="35" xfId="0" applyNumberFormat="1" applyFont="1" applyFill="1" applyBorder="1" applyAlignment="1">
      <alignment horizontal="justify" vertical="center" wrapText="1"/>
    </xf>
    <xf numFmtId="0" fontId="92" fillId="0" borderId="9" xfId="0" applyFont="1" applyBorder="1" applyAlignment="1">
      <alignment horizontal="left" vertical="center" shrinkToFit="1"/>
    </xf>
    <xf numFmtId="0" fontId="92" fillId="0" borderId="11" xfId="0" applyFont="1" applyBorder="1" applyAlignment="1">
      <alignment horizontal="left" vertical="center" shrinkToFit="1"/>
    </xf>
    <xf numFmtId="0" fontId="0" fillId="0" borderId="0" xfId="0" applyAlignment="1">
      <alignment shrinkToFit="1"/>
    </xf>
    <xf numFmtId="49" fontId="70" fillId="3" borderId="27" xfId="0" applyNumberFormat="1" applyFont="1" applyFill="1" applyBorder="1" applyAlignment="1" applyProtection="1">
      <alignment vertical="center"/>
      <protection locked="0"/>
    </xf>
    <xf numFmtId="49" fontId="70" fillId="3" borderId="1" xfId="0" applyNumberFormat="1" applyFont="1" applyFill="1" applyBorder="1" applyAlignment="1" applyProtection="1">
      <alignment vertical="center"/>
      <protection locked="0"/>
    </xf>
    <xf numFmtId="49" fontId="5" fillId="21" borderId="0" xfId="0" applyNumberFormat="1" applyFont="1" applyFill="1" applyAlignment="1">
      <alignment vertical="center"/>
    </xf>
    <xf numFmtId="49" fontId="5" fillId="21" borderId="0" xfId="0" applyNumberFormat="1" applyFont="1" applyFill="1" applyAlignment="1">
      <alignment horizontal="center" vertical="center"/>
    </xf>
    <xf numFmtId="49" fontId="14" fillId="0" borderId="47" xfId="0" applyNumberFormat="1" applyFont="1" applyFill="1" applyBorder="1" applyAlignment="1">
      <alignment vertical="center"/>
    </xf>
    <xf numFmtId="49" fontId="14" fillId="0" borderId="48" xfId="0" applyNumberFormat="1" applyFont="1" applyFill="1" applyBorder="1" applyAlignment="1">
      <alignment vertical="center"/>
    </xf>
    <xf numFmtId="49" fontId="14" fillId="0" borderId="49" xfId="0" applyNumberFormat="1" applyFont="1" applyFill="1" applyBorder="1" applyAlignment="1">
      <alignment vertical="center"/>
    </xf>
    <xf numFmtId="49" fontId="14" fillId="0" borderId="50" xfId="0" applyNumberFormat="1" applyFont="1" applyFill="1" applyBorder="1" applyAlignment="1">
      <alignment vertical="center"/>
    </xf>
    <xf numFmtId="49" fontId="14" fillId="0" borderId="0" xfId="0" applyNumberFormat="1" applyFont="1" applyFill="1" applyBorder="1" applyAlignment="1">
      <alignment vertical="center"/>
    </xf>
    <xf numFmtId="49" fontId="94" fillId="0" borderId="0" xfId="0" applyNumberFormat="1" applyFont="1" applyFill="1" applyBorder="1" applyAlignment="1">
      <alignment vertical="center"/>
    </xf>
    <xf numFmtId="49" fontId="95" fillId="0" borderId="0" xfId="0" applyNumberFormat="1" applyFont="1" applyFill="1" applyBorder="1" applyAlignment="1">
      <alignment vertical="center"/>
    </xf>
    <xf numFmtId="49" fontId="14" fillId="0" borderId="51" xfId="0" applyNumberFormat="1" applyFont="1" applyFill="1" applyBorder="1" applyAlignment="1">
      <alignment vertical="center"/>
    </xf>
    <xf numFmtId="0" fontId="0" fillId="0" borderId="0" xfId="0" applyNumberFormat="1" applyFont="1" applyFill="1" applyBorder="1" applyAlignment="1">
      <alignment horizontal="left" vertical="top"/>
    </xf>
    <xf numFmtId="49" fontId="14" fillId="0" borderId="10" xfId="0" applyNumberFormat="1" applyFont="1" applyFill="1" applyBorder="1" applyAlignment="1">
      <alignment vertical="center"/>
    </xf>
    <xf numFmtId="49" fontId="14" fillId="0" borderId="52" xfId="0" applyNumberFormat="1" applyFont="1" applyFill="1" applyBorder="1" applyAlignment="1">
      <alignment vertical="center"/>
    </xf>
    <xf numFmtId="49" fontId="14" fillId="0" borderId="53" xfId="0" applyNumberFormat="1" applyFont="1" applyFill="1" applyBorder="1" applyAlignment="1">
      <alignment vertical="center"/>
    </xf>
    <xf numFmtId="49" fontId="14" fillId="0" borderId="54" xfId="0" applyNumberFormat="1" applyFont="1" applyFill="1" applyBorder="1" applyAlignment="1">
      <alignment vertical="center"/>
    </xf>
    <xf numFmtId="0" fontId="39" fillId="0" borderId="0" xfId="0" applyNumberFormat="1" applyFont="1" applyAlignment="1">
      <alignment horizontal="center"/>
    </xf>
    <xf numFmtId="0" fontId="24" fillId="20" borderId="0" xfId="0" applyNumberFormat="1" applyFont="1" applyFill="1" applyAlignment="1">
      <alignment horizontal="center" vertical="center" shrinkToFit="1"/>
    </xf>
    <xf numFmtId="0" fontId="102" fillId="0" borderId="77" xfId="0" applyNumberFormat="1" applyFont="1" applyFill="1" applyBorder="1" applyAlignment="1">
      <alignment horizontal="center" vertical="center" shrinkToFit="1"/>
    </xf>
    <xf numFmtId="0" fontId="102" fillId="0" borderId="61" xfId="0" applyNumberFormat="1" applyFont="1" applyFill="1" applyBorder="1" applyAlignment="1">
      <alignment horizontal="center" vertical="center" shrinkToFit="1"/>
    </xf>
    <xf numFmtId="0" fontId="102" fillId="0" borderId="62" xfId="0" applyNumberFormat="1" applyFont="1" applyFill="1" applyBorder="1" applyAlignment="1">
      <alignment horizontal="center" vertical="center" shrinkToFit="1"/>
    </xf>
    <xf numFmtId="0" fontId="14" fillId="3" borderId="10" xfId="0" applyNumberFormat="1" applyFont="1" applyFill="1" applyBorder="1" applyAlignment="1">
      <alignment vertical="center"/>
    </xf>
    <xf numFmtId="0" fontId="5" fillId="3" borderId="25" xfId="0" applyNumberFormat="1" applyFont="1" applyFill="1" applyBorder="1" applyAlignment="1">
      <alignment vertical="center"/>
    </xf>
    <xf numFmtId="0" fontId="14" fillId="3" borderId="53" xfId="0" applyNumberFormat="1" applyFont="1" applyFill="1" applyBorder="1" applyAlignment="1">
      <alignment vertical="center"/>
    </xf>
    <xf numFmtId="0" fontId="5" fillId="3" borderId="53" xfId="0" applyNumberFormat="1" applyFont="1" applyFill="1" applyBorder="1" applyAlignment="1">
      <alignment vertical="center"/>
    </xf>
    <xf numFmtId="0" fontId="5" fillId="3" borderId="27" xfId="0" applyNumberFormat="1" applyFont="1" applyFill="1" applyBorder="1" applyAlignment="1">
      <alignment vertical="center"/>
    </xf>
    <xf numFmtId="0" fontId="5" fillId="3" borderId="1" xfId="0" applyNumberFormat="1" applyFont="1" applyFill="1" applyBorder="1" applyAlignment="1">
      <alignment vertical="center"/>
    </xf>
    <xf numFmtId="0" fontId="5" fillId="3" borderId="2" xfId="0" applyNumberFormat="1" applyFont="1" applyFill="1" applyBorder="1" applyAlignment="1">
      <alignment vertical="center"/>
    </xf>
    <xf numFmtId="0" fontId="5" fillId="16" borderId="27" xfId="0" applyNumberFormat="1" applyFont="1" applyFill="1" applyBorder="1" applyAlignment="1">
      <alignment vertical="center"/>
    </xf>
    <xf numFmtId="0" fontId="5" fillId="16" borderId="1" xfId="0" applyNumberFormat="1" applyFont="1" applyFill="1" applyBorder="1" applyAlignment="1">
      <alignment vertical="center"/>
    </xf>
    <xf numFmtId="0" fontId="5" fillId="16" borderId="2" xfId="0" applyNumberFormat="1" applyFont="1" applyFill="1" applyBorder="1" applyAlignment="1">
      <alignment vertical="center"/>
    </xf>
    <xf numFmtId="49" fontId="29" fillId="3" borderId="0" xfId="0" applyNumberFormat="1" applyFont="1" applyFill="1" applyBorder="1" applyAlignment="1">
      <alignment vertical="center"/>
    </xf>
    <xf numFmtId="49" fontId="29" fillId="3" borderId="25" xfId="0" applyNumberFormat="1" applyFont="1" applyFill="1" applyBorder="1" applyAlignment="1">
      <alignment vertical="center"/>
    </xf>
    <xf numFmtId="0" fontId="58" fillId="0" borderId="76" xfId="0" applyFont="1" applyFill="1" applyBorder="1" applyAlignment="1">
      <alignment horizontal="justify" vertical="center" wrapText="1"/>
    </xf>
    <xf numFmtId="49" fontId="80" fillId="3" borderId="0" xfId="0" applyNumberFormat="1" applyFont="1" applyFill="1" applyBorder="1" applyAlignment="1">
      <alignment vertical="center"/>
    </xf>
    <xf numFmtId="49" fontId="5" fillId="31" borderId="10" xfId="0" applyNumberFormat="1" applyFont="1" applyFill="1" applyBorder="1" applyAlignment="1">
      <alignment horizontal="center" vertical="center" shrinkToFit="1"/>
    </xf>
    <xf numFmtId="0" fontId="5" fillId="0" borderId="0" xfId="0" applyNumberFormat="1" applyFont="1" applyFill="1" applyBorder="1" applyAlignment="1">
      <alignment vertical="center"/>
    </xf>
    <xf numFmtId="0" fontId="5" fillId="31" borderId="10" xfId="0" applyNumberFormat="1" applyFont="1" applyFill="1" applyBorder="1" applyAlignment="1">
      <alignment horizontal="center" vertical="center" shrinkToFit="1"/>
    </xf>
    <xf numFmtId="0" fontId="81" fillId="32" borderId="47" xfId="0" applyNumberFormat="1" applyFont="1" applyFill="1" applyBorder="1" applyAlignment="1">
      <alignment vertical="center"/>
    </xf>
    <xf numFmtId="0" fontId="81" fillId="32" borderId="48" xfId="0" applyNumberFormat="1" applyFont="1" applyFill="1" applyBorder="1" applyAlignment="1">
      <alignment vertical="center"/>
    </xf>
    <xf numFmtId="0" fontId="81" fillId="31" borderId="104" xfId="0" applyNumberFormat="1" applyFont="1" applyFill="1" applyBorder="1" applyAlignment="1">
      <alignment vertical="center"/>
    </xf>
    <xf numFmtId="0" fontId="81" fillId="32" borderId="48" xfId="0" applyNumberFormat="1" applyFont="1" applyFill="1" applyBorder="1" applyAlignment="1">
      <alignment horizontal="center" vertical="center"/>
    </xf>
    <xf numFmtId="0" fontId="81" fillId="32" borderId="49" xfId="0" applyNumberFormat="1" applyFont="1" applyFill="1" applyBorder="1" applyAlignment="1">
      <alignment vertical="center"/>
    </xf>
    <xf numFmtId="0" fontId="81" fillId="32" borderId="50" xfId="0" applyNumberFormat="1" applyFont="1" applyFill="1" applyBorder="1" applyAlignment="1">
      <alignment vertical="center"/>
    </xf>
    <xf numFmtId="0" fontId="81" fillId="32" borderId="0" xfId="0" applyNumberFormat="1" applyFont="1" applyFill="1" applyBorder="1" applyAlignment="1">
      <alignment vertical="center"/>
    </xf>
    <xf numFmtId="0" fontId="81" fillId="32" borderId="0" xfId="0" applyNumberFormat="1" applyFont="1" applyFill="1" applyBorder="1" applyAlignment="1">
      <alignment horizontal="center" vertical="center"/>
    </xf>
    <xf numFmtId="0" fontId="81" fillId="32" borderId="51" xfId="0" applyNumberFormat="1" applyFont="1" applyFill="1" applyBorder="1" applyAlignment="1">
      <alignment vertical="center"/>
    </xf>
    <xf numFmtId="0" fontId="81" fillId="32" borderId="52" xfId="0" applyNumberFormat="1" applyFont="1" applyFill="1" applyBorder="1" applyAlignment="1">
      <alignment vertical="center"/>
    </xf>
    <xf numFmtId="0" fontId="81" fillId="32" borderId="53" xfId="0" applyNumberFormat="1" applyFont="1" applyFill="1" applyBorder="1" applyAlignment="1">
      <alignment vertical="center"/>
    </xf>
    <xf numFmtId="0" fontId="81" fillId="32" borderId="53" xfId="0" applyNumberFormat="1" applyFont="1" applyFill="1" applyBorder="1" applyAlignment="1">
      <alignment horizontal="center" vertical="center"/>
    </xf>
    <xf numFmtId="0" fontId="81" fillId="32" borderId="54" xfId="0" applyNumberFormat="1" applyFont="1" applyFill="1" applyBorder="1" applyAlignment="1">
      <alignment vertical="center"/>
    </xf>
    <xf numFmtId="0" fontId="5" fillId="9" borderId="29" xfId="0" applyNumberFormat="1" applyFont="1" applyFill="1" applyBorder="1" applyAlignment="1">
      <alignment horizontal="center" vertical="center"/>
    </xf>
    <xf numFmtId="0" fontId="5" fillId="10" borderId="29" xfId="0" applyNumberFormat="1" applyFont="1" applyFill="1" applyBorder="1" applyAlignment="1">
      <alignment horizontal="center" vertical="center"/>
    </xf>
    <xf numFmtId="49" fontId="5" fillId="12" borderId="29" xfId="0" applyNumberFormat="1" applyFont="1" applyFill="1" applyBorder="1" applyAlignment="1">
      <alignment horizontal="center" vertical="center" shrinkToFit="1"/>
    </xf>
    <xf numFmtId="0" fontId="5" fillId="12" borderId="64" xfId="0" applyNumberFormat="1" applyFont="1" applyFill="1" applyBorder="1" applyAlignment="1">
      <alignment horizontal="center" vertical="center" shrinkToFit="1"/>
    </xf>
    <xf numFmtId="0" fontId="5" fillId="16" borderId="64" xfId="0" applyNumberFormat="1" applyFont="1" applyFill="1" applyBorder="1" applyAlignment="1">
      <alignment horizontal="center" vertical="center" shrinkToFit="1"/>
    </xf>
    <xf numFmtId="0" fontId="5" fillId="9" borderId="63" xfId="0" applyNumberFormat="1" applyFont="1" applyFill="1" applyBorder="1" applyAlignment="1">
      <alignment horizontal="center" vertical="center"/>
    </xf>
    <xf numFmtId="0" fontId="5" fillId="10" borderId="63" xfId="0" applyNumberFormat="1" applyFont="1" applyFill="1" applyBorder="1" applyAlignment="1">
      <alignment horizontal="center" vertical="center"/>
    </xf>
    <xf numFmtId="0" fontId="5" fillId="9" borderId="61" xfId="0" applyNumberFormat="1" applyFont="1" applyFill="1" applyBorder="1" applyAlignment="1">
      <alignment horizontal="center" vertical="center"/>
    </xf>
    <xf numFmtId="0" fontId="5" fillId="10" borderId="61" xfId="0" applyNumberFormat="1" applyFont="1" applyFill="1" applyBorder="1" applyAlignment="1">
      <alignment horizontal="center" vertical="center"/>
    </xf>
    <xf numFmtId="0" fontId="5" fillId="9" borderId="62" xfId="0" applyNumberFormat="1" applyFont="1" applyFill="1" applyBorder="1" applyAlignment="1">
      <alignment horizontal="center" vertical="center"/>
    </xf>
    <xf numFmtId="0" fontId="5" fillId="10" borderId="62" xfId="0" applyNumberFormat="1" applyFont="1" applyFill="1" applyBorder="1" applyAlignment="1">
      <alignment horizontal="center" vertical="center"/>
    </xf>
    <xf numFmtId="0" fontId="5" fillId="16" borderId="27" xfId="0" applyNumberFormat="1" applyFont="1" applyFill="1" applyBorder="1" applyAlignment="1">
      <alignment vertical="center"/>
    </xf>
    <xf numFmtId="0" fontId="5" fillId="16" borderId="1" xfId="0" applyNumberFormat="1" applyFont="1" applyFill="1" applyBorder="1" applyAlignment="1">
      <alignment vertical="center"/>
    </xf>
    <xf numFmtId="0" fontId="5" fillId="16" borderId="2" xfId="0" applyNumberFormat="1" applyFont="1" applyFill="1" applyBorder="1" applyAlignment="1">
      <alignment vertical="center"/>
    </xf>
    <xf numFmtId="0" fontId="109" fillId="0" borderId="35" xfId="0" applyFont="1" applyFill="1" applyBorder="1" applyAlignment="1">
      <alignment horizontal="justify" vertical="center" wrapText="1"/>
    </xf>
    <xf numFmtId="14" fontId="24" fillId="33" borderId="105" xfId="0" applyNumberFormat="1" applyFont="1" applyFill="1" applyBorder="1" applyAlignment="1">
      <alignment horizontal="center" vertical="center" shrinkToFit="1"/>
    </xf>
    <xf numFmtId="0" fontId="24" fillId="0" borderId="106" xfId="0" applyFont="1" applyFill="1" applyBorder="1" applyAlignment="1">
      <alignment horizontal="center" vertical="center" shrinkToFit="1"/>
    </xf>
    <xf numFmtId="0" fontId="24" fillId="0" borderId="63" xfId="0" applyNumberFormat="1" applyFont="1" applyFill="1" applyBorder="1" applyAlignment="1">
      <alignment horizontal="center" vertical="center" shrinkToFit="1"/>
    </xf>
    <xf numFmtId="0" fontId="24" fillId="0" borderId="61" xfId="0" applyFont="1" applyFill="1" applyBorder="1" applyAlignment="1">
      <alignment horizontal="center" vertical="center" shrinkToFit="1"/>
    </xf>
    <xf numFmtId="0" fontId="24" fillId="0" borderId="62" xfId="0" applyFont="1" applyFill="1" applyBorder="1" applyAlignment="1">
      <alignment horizontal="center" vertical="center" shrinkToFit="1"/>
    </xf>
    <xf numFmtId="0" fontId="24" fillId="0" borderId="107" xfId="0" applyNumberFormat="1" applyFont="1" applyFill="1" applyBorder="1" applyAlignment="1">
      <alignment horizontal="center" vertical="center" shrinkToFit="1"/>
    </xf>
    <xf numFmtId="14" fontId="24" fillId="0" borderId="83" xfId="0" applyNumberFormat="1" applyFont="1" applyFill="1" applyBorder="1" applyAlignment="1" applyProtection="1">
      <alignment horizontal="right" vertical="center" shrinkToFit="1"/>
      <protection locked="0"/>
    </xf>
    <xf numFmtId="0" fontId="24" fillId="0" borderId="63" xfId="0" applyFont="1" applyFill="1" applyBorder="1" applyAlignment="1">
      <alignment horizontal="center" vertical="center" shrinkToFit="1"/>
    </xf>
    <xf numFmtId="0" fontId="24" fillId="0" borderId="89" xfId="0" applyFont="1" applyFill="1" applyBorder="1" applyAlignment="1">
      <alignment horizontal="center" vertical="center" shrinkToFit="1"/>
    </xf>
    <xf numFmtId="0" fontId="22" fillId="33" borderId="64" xfId="0" applyFont="1" applyFill="1" applyBorder="1" applyAlignment="1">
      <alignment horizontal="center" vertical="center" shrinkToFit="1"/>
    </xf>
    <xf numFmtId="0" fontId="22" fillId="0" borderId="0" xfId="0" applyFont="1" applyFill="1" applyAlignment="1">
      <alignment horizontal="center" vertical="center" shrinkToFit="1"/>
    </xf>
    <xf numFmtId="0" fontId="24" fillId="0" borderId="0" xfId="0" applyFont="1" applyFill="1" applyAlignment="1">
      <alignment horizontal="center" vertical="center" shrinkToFit="1"/>
    </xf>
    <xf numFmtId="0" fontId="24" fillId="0" borderId="13" xfId="0" applyFont="1" applyFill="1" applyBorder="1" applyAlignment="1">
      <alignment horizontal="center" vertical="center" shrinkToFit="1"/>
    </xf>
    <xf numFmtId="0" fontId="24" fillId="0" borderId="75" xfId="0" applyFont="1" applyFill="1" applyBorder="1" applyAlignment="1">
      <alignment horizontal="center" vertical="center" shrinkToFit="1"/>
    </xf>
    <xf numFmtId="0" fontId="24" fillId="0" borderId="70" xfId="0" applyFont="1" applyFill="1" applyBorder="1" applyAlignment="1">
      <alignment horizontal="center" vertical="center" shrinkToFit="1"/>
    </xf>
    <xf numFmtId="0" fontId="24" fillId="0" borderId="15" xfId="0" applyFont="1" applyFill="1" applyBorder="1" applyAlignment="1">
      <alignment horizontal="center" vertical="center" shrinkToFit="1"/>
    </xf>
    <xf numFmtId="0" fontId="24" fillId="0" borderId="35" xfId="0" applyFont="1" applyFill="1" applyBorder="1" applyAlignment="1">
      <alignment horizontal="center" vertical="center" shrinkToFit="1"/>
    </xf>
    <xf numFmtId="0" fontId="24" fillId="0" borderId="85" xfId="0" applyFont="1" applyFill="1" applyBorder="1" applyAlignment="1">
      <alignment horizontal="center" vertical="center" shrinkToFit="1"/>
    </xf>
    <xf numFmtId="0" fontId="24" fillId="0" borderId="14" xfId="0" applyFont="1" applyFill="1" applyBorder="1" applyAlignment="1">
      <alignment horizontal="center" vertical="center" shrinkToFit="1"/>
    </xf>
    <xf numFmtId="0" fontId="24" fillId="0" borderId="37" xfId="0" applyFont="1" applyFill="1" applyBorder="1" applyAlignment="1">
      <alignment horizontal="center" vertical="center" shrinkToFit="1"/>
    </xf>
    <xf numFmtId="49" fontId="98" fillId="0" borderId="14" xfId="0" applyNumberFormat="1"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left" vertical="center" wrapText="1"/>
      <protection locked="0"/>
    </xf>
    <xf numFmtId="0" fontId="98" fillId="0" borderId="37" xfId="0" applyFont="1" applyBorder="1" applyAlignment="1" applyProtection="1">
      <alignment horizontal="justify" vertical="center" wrapText="1"/>
      <protection locked="0"/>
    </xf>
    <xf numFmtId="49" fontId="24" fillId="0" borderId="61" xfId="0" applyNumberFormat="1" applyFont="1" applyFill="1" applyBorder="1" applyAlignment="1" applyProtection="1">
      <alignment horizontal="left" vertical="center" shrinkToFit="1"/>
    </xf>
    <xf numFmtId="49" fontId="39" fillId="0" borderId="61" xfId="0" applyNumberFormat="1" applyFont="1" applyBorder="1" applyProtection="1">
      <protection locked="0"/>
    </xf>
    <xf numFmtId="49" fontId="39" fillId="0" borderId="87" xfId="0" applyNumberFormat="1" applyFont="1" applyBorder="1" applyProtection="1">
      <protection locked="0"/>
    </xf>
    <xf numFmtId="0" fontId="6" fillId="2" borderId="29" xfId="0" applyFont="1" applyFill="1" applyBorder="1" applyAlignment="1" applyProtection="1">
      <alignment horizontal="center" vertical="center" shrinkToFit="1"/>
    </xf>
    <xf numFmtId="0" fontId="20" fillId="0" borderId="29" xfId="0" applyNumberFormat="1" applyFont="1" applyFill="1" applyBorder="1" applyAlignment="1" applyProtection="1">
      <alignment horizontal="center" vertical="center" shrinkToFit="1"/>
      <protection locked="0"/>
    </xf>
    <xf numFmtId="182" fontId="24" fillId="5" borderId="61" xfId="0" applyNumberFormat="1" applyFont="1" applyFill="1" applyBorder="1" applyAlignment="1">
      <alignment horizontal="center" vertical="center" shrinkToFit="1"/>
    </xf>
    <xf numFmtId="0" fontId="24" fillId="7" borderId="62" xfId="0" applyFont="1" applyFill="1" applyBorder="1" applyAlignment="1">
      <alignment horizontal="center" vertical="center" shrinkToFit="1"/>
    </xf>
    <xf numFmtId="0" fontId="98" fillId="0" borderId="9" xfId="0" applyFont="1" applyFill="1" applyBorder="1" applyAlignment="1" applyProtection="1">
      <alignment horizontal="left" vertical="center" wrapText="1"/>
    </xf>
    <xf numFmtId="0" fontId="58" fillId="0" borderId="36" xfId="0" applyFont="1" applyFill="1" applyBorder="1" applyAlignment="1" applyProtection="1">
      <alignment horizontal="justify" vertical="center" wrapText="1"/>
    </xf>
    <xf numFmtId="49" fontId="98" fillId="0" borderId="38" xfId="0" applyNumberFormat="1" applyFont="1" applyFill="1" applyBorder="1" applyAlignment="1" applyProtection="1">
      <alignment horizontal="center" vertical="center" wrapText="1"/>
    </xf>
    <xf numFmtId="14" fontId="98" fillId="0" borderId="9" xfId="0" applyNumberFormat="1" applyFont="1" applyFill="1" applyBorder="1" applyAlignment="1" applyProtection="1">
      <alignment horizontal="center" vertical="center" wrapText="1"/>
    </xf>
    <xf numFmtId="49" fontId="98" fillId="0" borderId="67" xfId="0" applyNumberFormat="1" applyFont="1" applyFill="1" applyBorder="1" applyAlignment="1" applyProtection="1">
      <alignment horizontal="center" vertical="center" wrapText="1"/>
    </xf>
    <xf numFmtId="0" fontId="98" fillId="0" borderId="12" xfId="0" applyFont="1" applyFill="1" applyBorder="1" applyAlignment="1" applyProtection="1">
      <alignment horizontal="center" vertical="center" wrapText="1"/>
    </xf>
    <xf numFmtId="0" fontId="98" fillId="0" borderId="12" xfId="0" applyFont="1" applyFill="1" applyBorder="1" applyAlignment="1" applyProtection="1">
      <alignment horizontal="left" vertical="center" wrapText="1"/>
    </xf>
    <xf numFmtId="0" fontId="98" fillId="0" borderId="34" xfId="0" applyFont="1" applyFill="1" applyBorder="1" applyAlignment="1" applyProtection="1">
      <alignment horizontal="justify" vertical="center" wrapText="1"/>
    </xf>
    <xf numFmtId="0" fontId="22" fillId="0" borderId="1" xfId="0" applyFont="1" applyBorder="1" applyAlignment="1" applyProtection="1">
      <alignment vertical="center" shrinkToFit="1"/>
      <protection locked="0"/>
    </xf>
    <xf numFmtId="0" fontId="24" fillId="0" borderId="67" xfId="0" applyFont="1" applyBorder="1" applyAlignment="1" applyProtection="1">
      <alignment horizontal="center" vertical="center" shrinkToFit="1"/>
      <protection hidden="1"/>
    </xf>
    <xf numFmtId="0" fontId="24" fillId="0" borderId="15" xfId="0" applyFont="1" applyBorder="1" applyAlignment="1" applyProtection="1">
      <alignment horizontal="center" vertical="center" shrinkToFit="1"/>
      <protection hidden="1"/>
    </xf>
    <xf numFmtId="49" fontId="24" fillId="0" borderId="15" xfId="0" applyNumberFormat="1" applyFont="1" applyBorder="1" applyAlignment="1" applyProtection="1">
      <alignment horizontal="center" vertical="center" shrinkToFit="1"/>
      <protection hidden="1"/>
    </xf>
    <xf numFmtId="0" fontId="24" fillId="0" borderId="20" xfId="0" applyFont="1" applyBorder="1" applyAlignment="1" applyProtection="1">
      <alignment horizontal="center" vertical="center" shrinkToFit="1"/>
      <protection hidden="1"/>
    </xf>
    <xf numFmtId="0" fontId="24" fillId="0" borderId="38"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49" fontId="98" fillId="0" borderId="15" xfId="0" applyNumberFormat="1" applyFont="1" applyFill="1" applyBorder="1" applyAlignment="1" applyProtection="1">
      <alignment horizontal="center" vertical="center" wrapText="1"/>
    </xf>
    <xf numFmtId="14" fontId="98" fillId="0" borderId="10" xfId="0" applyNumberFormat="1" applyFont="1" applyFill="1" applyBorder="1" applyAlignment="1" applyProtection="1">
      <alignment horizontal="center" vertical="center" wrapText="1"/>
    </xf>
    <xf numFmtId="0" fontId="58" fillId="0" borderId="35" xfId="0" applyFont="1" applyFill="1" applyBorder="1" applyAlignment="1" applyProtection="1">
      <alignment horizontal="justify" vertical="center" wrapText="1"/>
    </xf>
    <xf numFmtId="0" fontId="110" fillId="0" borderId="10" xfId="0" applyFont="1" applyFill="1" applyBorder="1" applyAlignment="1">
      <alignment horizontal="justify" vertical="center" wrapText="1"/>
    </xf>
    <xf numFmtId="0" fontId="110" fillId="0" borderId="35" xfId="0" applyFont="1" applyFill="1" applyBorder="1" applyAlignment="1">
      <alignment horizontal="justify" vertical="center" wrapText="1"/>
    </xf>
    <xf numFmtId="0" fontId="32" fillId="0" borderId="0" xfId="0" applyFont="1"/>
    <xf numFmtId="49" fontId="23" fillId="0" borderId="27" xfId="0" applyNumberFormat="1" applyFont="1" applyFill="1" applyBorder="1" applyAlignment="1">
      <alignment horizontal="left" vertical="center" shrinkToFit="1"/>
    </xf>
    <xf numFmtId="49" fontId="23" fillId="0" borderId="10" xfId="0" applyNumberFormat="1" applyFont="1" applyFill="1" applyBorder="1" applyAlignment="1">
      <alignment horizontal="center" vertical="center"/>
    </xf>
    <xf numFmtId="49" fontId="23" fillId="0" borderId="27" xfId="0" applyNumberFormat="1" applyFont="1" applyFill="1" applyBorder="1" applyAlignment="1">
      <alignment vertical="center" shrinkToFit="1"/>
    </xf>
    <xf numFmtId="0" fontId="93" fillId="0" borderId="10" xfId="0" applyFont="1" applyFill="1" applyBorder="1" applyAlignment="1">
      <alignment horizontal="center" vertical="center"/>
    </xf>
    <xf numFmtId="20" fontId="21" fillId="0" borderId="2" xfId="0" applyNumberFormat="1" applyFont="1" applyFill="1" applyBorder="1" applyAlignment="1" applyProtection="1">
      <alignment vertical="center" shrinkToFit="1"/>
      <protection locked="0"/>
    </xf>
    <xf numFmtId="0" fontId="98" fillId="0" borderId="10" xfId="0" applyFont="1" applyFill="1" applyBorder="1" applyAlignment="1" applyProtection="1">
      <alignment horizontal="left" vertical="center" wrapText="1"/>
    </xf>
    <xf numFmtId="0" fontId="92" fillId="0" borderId="9" xfId="0" applyFont="1" applyFill="1" applyBorder="1" applyAlignment="1">
      <alignment horizontal="center" vertical="center" wrapText="1"/>
    </xf>
    <xf numFmtId="49" fontId="111" fillId="19" borderId="10" xfId="0" applyNumberFormat="1" applyFont="1" applyFill="1" applyBorder="1" applyAlignment="1" applyProtection="1">
      <alignment horizontal="left" vertical="center" shrinkToFit="1"/>
    </xf>
    <xf numFmtId="49" fontId="111" fillId="19" borderId="10" xfId="0" applyNumberFormat="1" applyFont="1" applyFill="1" applyBorder="1" applyAlignment="1" applyProtection="1">
      <alignment horizontal="center" vertical="center" shrinkToFit="1"/>
    </xf>
    <xf numFmtId="0" fontId="111" fillId="19" borderId="0" xfId="0" applyFont="1" applyFill="1" applyProtection="1">
      <protection locked="0"/>
    </xf>
    <xf numFmtId="0" fontId="111" fillId="19" borderId="10" xfId="0" applyFont="1" applyFill="1" applyBorder="1" applyAlignment="1" applyProtection="1">
      <alignment vertical="center"/>
      <protection locked="0"/>
    </xf>
    <xf numFmtId="0" fontId="20" fillId="0" borderId="66" xfId="0" applyNumberFormat="1" applyFont="1" applyBorder="1" applyAlignment="1">
      <alignment horizontal="left" vertical="center" shrinkToFit="1"/>
    </xf>
    <xf numFmtId="0" fontId="20" fillId="0" borderId="12" xfId="0" applyNumberFormat="1" applyFont="1" applyBorder="1" applyAlignment="1">
      <alignment horizontal="left" vertical="center" shrinkToFit="1"/>
    </xf>
    <xf numFmtId="0" fontId="20" fillId="0" borderId="66" xfId="0" applyFont="1" applyBorder="1" applyAlignment="1">
      <alignment horizontal="left" vertical="center" shrinkToFit="1"/>
    </xf>
    <xf numFmtId="0" fontId="112" fillId="0" borderId="0" xfId="0" applyNumberFormat="1" applyFont="1" applyAlignment="1">
      <alignment vertical="center"/>
    </xf>
    <xf numFmtId="0" fontId="112" fillId="3" borderId="0" xfId="0" applyFont="1" applyFill="1" applyAlignment="1">
      <alignment vertical="center"/>
    </xf>
    <xf numFmtId="0" fontId="24" fillId="0" borderId="60" xfId="0" applyFont="1" applyBorder="1" applyAlignment="1">
      <alignment shrinkToFit="1"/>
    </xf>
    <xf numFmtId="0" fontId="24" fillId="20" borderId="0" xfId="0" applyFont="1" applyFill="1" applyAlignment="1">
      <alignment horizontal="center" shrinkToFit="1"/>
    </xf>
    <xf numFmtId="0" fontId="5" fillId="0" borderId="0" xfId="0" applyFont="1" applyFill="1" applyBorder="1" applyAlignment="1" applyProtection="1"/>
    <xf numFmtId="49" fontId="17" fillId="0" borderId="0" xfId="0" applyNumberFormat="1" applyFont="1" applyFill="1" applyBorder="1" applyAlignment="1" applyProtection="1">
      <alignment horizontal="center" vertical="center" shrinkToFit="1"/>
    </xf>
    <xf numFmtId="49" fontId="17" fillId="0" borderId="0" xfId="0" applyNumberFormat="1" applyFont="1" applyFill="1" applyBorder="1" applyAlignment="1">
      <alignment horizontal="center" vertical="center" shrinkToFit="1"/>
    </xf>
    <xf numFmtId="0" fontId="36" fillId="0" borderId="0" xfId="0" applyNumberFormat="1" applyFont="1" applyFill="1" applyBorder="1" applyAlignment="1">
      <alignment horizontal="center" vertical="center" shrinkToFit="1"/>
    </xf>
    <xf numFmtId="0" fontId="37" fillId="0" borderId="0" xfId="0" applyNumberFormat="1" applyFont="1" applyFill="1" applyBorder="1" applyAlignment="1">
      <alignment horizontal="center" vertical="center" shrinkToFit="1"/>
    </xf>
    <xf numFmtId="0" fontId="5" fillId="0" borderId="0" xfId="0" applyFont="1" applyFill="1" applyBorder="1" applyAlignment="1"/>
    <xf numFmtId="49" fontId="6" fillId="0" borderId="0" xfId="0" applyNumberFormat="1" applyFont="1" applyFill="1" applyBorder="1" applyAlignment="1" applyProtection="1">
      <alignment horizontal="center" vertical="center" shrinkToFit="1"/>
    </xf>
    <xf numFmtId="179" fontId="24" fillId="0" borderId="0" xfId="0" applyNumberFormat="1" applyFont="1" applyFill="1" applyBorder="1" applyAlignment="1">
      <alignment horizontal="center" vertical="center" shrinkToFit="1"/>
    </xf>
    <xf numFmtId="49" fontId="4" fillId="0" borderId="0" xfId="0" applyNumberFormat="1" applyFont="1" applyFill="1" applyBorder="1" applyAlignment="1">
      <alignment shrinkToFit="1"/>
    </xf>
    <xf numFmtId="49" fontId="98" fillId="0" borderId="15" xfId="0" applyNumberFormat="1" applyFont="1" applyFill="1" applyBorder="1" applyAlignment="1" applyProtection="1">
      <alignment horizontal="center" vertical="center" wrapText="1"/>
      <protection locked="0"/>
    </xf>
    <xf numFmtId="14" fontId="98" fillId="0" borderId="10" xfId="0" applyNumberFormat="1" applyFont="1" applyFill="1" applyBorder="1" applyAlignment="1" applyProtection="1">
      <alignment horizontal="center" vertical="center" wrapText="1"/>
      <protection locked="0"/>
    </xf>
    <xf numFmtId="0" fontId="98" fillId="0" borderId="10" xfId="0" applyFont="1" applyFill="1" applyBorder="1" applyAlignment="1" applyProtection="1">
      <alignment horizontal="left" vertical="center" wrapText="1"/>
      <protection locked="0"/>
    </xf>
    <xf numFmtId="0" fontId="98" fillId="0" borderId="35" xfId="0" applyFont="1" applyFill="1" applyBorder="1" applyAlignment="1" applyProtection="1">
      <alignment horizontal="justify" vertical="center" wrapText="1"/>
      <protection locked="0"/>
    </xf>
    <xf numFmtId="0" fontId="98" fillId="0" borderId="34" xfId="0" applyFont="1" applyFill="1" applyBorder="1" applyAlignment="1" applyProtection="1">
      <alignment horizontal="justify" vertical="center" wrapText="1"/>
      <protection locked="0"/>
    </xf>
    <xf numFmtId="49" fontId="98" fillId="0" borderId="38" xfId="0" applyNumberFormat="1" applyFont="1" applyFill="1" applyBorder="1" applyAlignment="1" applyProtection="1">
      <alignment horizontal="center" vertical="center" wrapText="1"/>
      <protection locked="0"/>
    </xf>
    <xf numFmtId="14"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left" vertical="center" wrapText="1"/>
      <protection locked="0"/>
    </xf>
    <xf numFmtId="0" fontId="59" fillId="0" borderId="35" xfId="0" applyFont="1" applyFill="1" applyBorder="1" applyAlignment="1" applyProtection="1">
      <alignment horizontal="justify" vertical="center" wrapText="1"/>
      <protection locked="0"/>
    </xf>
    <xf numFmtId="0" fontId="58" fillId="0" borderId="34" xfId="0" applyFont="1" applyFill="1" applyBorder="1" applyAlignment="1" applyProtection="1">
      <alignment horizontal="justify" vertical="center" wrapText="1"/>
      <protection locked="0"/>
    </xf>
    <xf numFmtId="0" fontId="58" fillId="0" borderId="35" xfId="0" applyFont="1" applyFill="1" applyBorder="1" applyAlignment="1" applyProtection="1">
      <alignment horizontal="justify" vertical="center" wrapText="1"/>
      <protection locked="0"/>
    </xf>
    <xf numFmtId="0" fontId="109" fillId="0" borderId="35" xfId="0" applyFont="1" applyFill="1" applyBorder="1" applyAlignment="1" applyProtection="1">
      <alignment horizontal="justify" vertical="center" wrapText="1"/>
      <protection locked="0"/>
    </xf>
    <xf numFmtId="0" fontId="58" fillId="0" borderId="36" xfId="0" applyFont="1" applyFill="1" applyBorder="1" applyAlignment="1" applyProtection="1">
      <alignment horizontal="justify" vertical="center" wrapText="1"/>
      <protection locked="0"/>
    </xf>
    <xf numFmtId="176" fontId="24" fillId="0" borderId="0" xfId="0" applyNumberFormat="1" applyFont="1" applyFill="1" applyBorder="1" applyAlignment="1">
      <alignment horizontal="center" vertical="center" shrinkToFit="1"/>
    </xf>
    <xf numFmtId="0" fontId="5" fillId="0" borderId="0" xfId="0" applyFont="1" applyFill="1" applyAlignment="1">
      <alignment shrinkToFit="1"/>
    </xf>
    <xf numFmtId="49" fontId="4" fillId="0" borderId="0" xfId="0" applyNumberFormat="1" applyFont="1" applyFill="1" applyBorder="1" applyAlignment="1">
      <alignment horizontal="left" shrinkToFit="1"/>
    </xf>
    <xf numFmtId="0" fontId="33" fillId="0" borderId="0" xfId="0" applyNumberFormat="1" applyFont="1" applyFill="1" applyBorder="1" applyAlignment="1">
      <alignment horizontal="left" vertical="center" shrinkToFit="1"/>
    </xf>
    <xf numFmtId="49" fontId="33" fillId="0" borderId="0" xfId="0" applyNumberFormat="1" applyFont="1" applyFill="1" applyBorder="1" applyAlignment="1">
      <alignment horizontal="left" vertical="center" shrinkToFit="1"/>
    </xf>
    <xf numFmtId="49" fontId="98" fillId="0" borderId="14" xfId="0" applyNumberFormat="1" applyFont="1" applyBorder="1" applyAlignment="1" applyProtection="1">
      <alignment horizontal="center" vertical="center" wrapText="1"/>
    </xf>
    <xf numFmtId="14" fontId="98" fillId="0" borderId="11" xfId="0" applyNumberFormat="1" applyFont="1" applyBorder="1" applyAlignment="1" applyProtection="1">
      <alignment horizontal="center" vertical="center" wrapText="1"/>
    </xf>
    <xf numFmtId="0" fontId="98" fillId="0" borderId="11" xfId="0" applyFont="1" applyBorder="1" applyAlignment="1" applyProtection="1">
      <alignment horizontal="left" vertical="center" wrapText="1"/>
    </xf>
    <xf numFmtId="0" fontId="59" fillId="0" borderId="37" xfId="0" applyFont="1" applyBorder="1" applyAlignment="1" applyProtection="1">
      <alignment horizontal="justify" vertical="center" wrapText="1"/>
    </xf>
    <xf numFmtId="49" fontId="98" fillId="0" borderId="65" xfId="0" applyNumberFormat="1" applyFont="1" applyFill="1" applyBorder="1" applyAlignment="1" applyProtection="1">
      <alignment horizontal="center" vertical="center" wrapText="1"/>
    </xf>
    <xf numFmtId="14" fontId="98" fillId="0" borderId="66" xfId="0" applyNumberFormat="1" applyFont="1" applyFill="1" applyBorder="1" applyAlignment="1" applyProtection="1">
      <alignment horizontal="center" vertical="center" wrapText="1"/>
    </xf>
    <xf numFmtId="0" fontId="98" fillId="0" borderId="66" xfId="0" applyFont="1" applyFill="1" applyBorder="1" applyAlignment="1" applyProtection="1">
      <alignment horizontal="left" vertical="center" wrapText="1"/>
    </xf>
    <xf numFmtId="0" fontId="98" fillId="0" borderId="68" xfId="0" applyFont="1" applyFill="1" applyBorder="1" applyAlignment="1" applyProtection="1">
      <alignment horizontal="justify" vertical="center" wrapText="1"/>
    </xf>
    <xf numFmtId="0" fontId="5" fillId="3" borderId="27" xfId="0" applyNumberFormat="1" applyFont="1" applyFill="1" applyBorder="1" applyAlignment="1">
      <alignment vertical="center"/>
    </xf>
    <xf numFmtId="0" fontId="5" fillId="3" borderId="1" xfId="0" applyNumberFormat="1" applyFont="1" applyFill="1" applyBorder="1" applyAlignment="1">
      <alignment vertical="center"/>
    </xf>
    <xf numFmtId="0" fontId="5" fillId="3" borderId="2" xfId="0" applyNumberFormat="1" applyFont="1" applyFill="1" applyBorder="1" applyAlignment="1">
      <alignment vertical="center"/>
    </xf>
    <xf numFmtId="0" fontId="5" fillId="3" borderId="18" xfId="0" applyNumberFormat="1" applyFont="1" applyFill="1" applyBorder="1" applyAlignment="1">
      <alignment vertical="center"/>
    </xf>
    <xf numFmtId="0" fontId="5" fillId="3" borderId="27" xfId="0" applyNumberFormat="1" applyFont="1" applyFill="1" applyBorder="1" applyAlignment="1">
      <alignment horizontal="center" vertical="center"/>
    </xf>
    <xf numFmtId="0" fontId="5" fillId="3" borderId="2" xfId="0" applyNumberFormat="1" applyFont="1" applyFill="1" applyBorder="1" applyAlignment="1">
      <alignment horizontal="center" vertical="center"/>
    </xf>
    <xf numFmtId="49" fontId="5" fillId="3" borderId="27"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0" fontId="5" fillId="16" borderId="27" xfId="0" applyNumberFormat="1" applyFont="1" applyFill="1" applyBorder="1" applyAlignment="1">
      <alignment vertical="center"/>
    </xf>
    <xf numFmtId="0" fontId="5" fillId="16" borderId="1" xfId="0" applyNumberFormat="1" applyFont="1" applyFill="1" applyBorder="1" applyAlignment="1">
      <alignment vertical="center"/>
    </xf>
    <xf numFmtId="0" fontId="5" fillId="16" borderId="2" xfId="0" applyNumberFormat="1" applyFont="1" applyFill="1" applyBorder="1" applyAlignment="1">
      <alignment vertical="center"/>
    </xf>
    <xf numFmtId="0" fontId="5" fillId="9" borderId="61" xfId="0" applyNumberFormat="1" applyFont="1" applyFill="1" applyBorder="1" applyAlignment="1">
      <alignment horizontal="center" vertical="center"/>
    </xf>
    <xf numFmtId="0" fontId="5" fillId="10" borderId="61" xfId="0" applyNumberFormat="1" applyFont="1" applyFill="1" applyBorder="1" applyAlignment="1">
      <alignment horizontal="center" vertical="center"/>
    </xf>
    <xf numFmtId="0" fontId="5" fillId="9" borderId="62" xfId="0" applyNumberFormat="1" applyFont="1" applyFill="1" applyBorder="1" applyAlignment="1">
      <alignment horizontal="center" vertical="center"/>
    </xf>
    <xf numFmtId="0" fontId="5" fillId="10" borderId="62" xfId="0" applyNumberFormat="1" applyFont="1" applyFill="1" applyBorder="1" applyAlignment="1">
      <alignment horizontal="center" vertical="center"/>
    </xf>
    <xf numFmtId="49" fontId="5" fillId="12" borderId="29" xfId="0" applyNumberFormat="1" applyFont="1" applyFill="1" applyBorder="1" applyAlignment="1">
      <alignment horizontal="center" vertical="center"/>
    </xf>
    <xf numFmtId="49" fontId="80" fillId="3" borderId="57" xfId="0" applyNumberFormat="1" applyFont="1" applyFill="1" applyBorder="1" applyAlignment="1">
      <alignment horizontal="center" vertical="center"/>
    </xf>
    <xf numFmtId="49" fontId="80" fillId="3" borderId="58" xfId="0" applyNumberFormat="1" applyFont="1" applyFill="1" applyBorder="1" applyAlignment="1">
      <alignment horizontal="center" vertical="center"/>
    </xf>
    <xf numFmtId="49" fontId="80" fillId="3" borderId="59" xfId="0" applyNumberFormat="1" applyFont="1" applyFill="1" applyBorder="1" applyAlignment="1">
      <alignment horizontal="center" vertical="center"/>
    </xf>
    <xf numFmtId="49" fontId="5" fillId="34" borderId="29" xfId="0" applyNumberFormat="1" applyFont="1" applyFill="1" applyBorder="1" applyAlignment="1">
      <alignment horizontal="center" vertical="center"/>
    </xf>
    <xf numFmtId="0" fontId="5" fillId="34" borderId="29" xfId="0" applyNumberFormat="1" applyFont="1" applyFill="1" applyBorder="1" applyAlignment="1">
      <alignment horizontal="center" vertical="center"/>
    </xf>
    <xf numFmtId="49" fontId="5" fillId="9" borderId="29" xfId="0" applyNumberFormat="1" applyFont="1" applyFill="1" applyBorder="1" applyAlignment="1">
      <alignment horizontal="center" vertical="center"/>
    </xf>
    <xf numFmtId="0" fontId="5" fillId="9" borderId="29" xfId="0" applyNumberFormat="1" applyFont="1" applyFill="1" applyBorder="1" applyAlignment="1">
      <alignment horizontal="center" vertical="center"/>
    </xf>
    <xf numFmtId="49" fontId="5" fillId="10" borderId="29" xfId="0" applyNumberFormat="1" applyFont="1" applyFill="1" applyBorder="1" applyAlignment="1">
      <alignment horizontal="center" vertical="center"/>
    </xf>
    <xf numFmtId="0" fontId="5" fillId="10" borderId="29" xfId="0" applyNumberFormat="1" applyFont="1" applyFill="1" applyBorder="1" applyAlignment="1">
      <alignment horizontal="center" vertical="center"/>
    </xf>
    <xf numFmtId="49" fontId="5" fillId="12" borderId="29" xfId="0" applyNumberFormat="1" applyFont="1" applyFill="1" applyBorder="1" applyAlignment="1">
      <alignment horizontal="center" vertical="center" shrinkToFit="1"/>
    </xf>
    <xf numFmtId="49" fontId="5" fillId="16" borderId="29" xfId="0" applyNumberFormat="1" applyFont="1" applyFill="1" applyBorder="1" applyAlignment="1">
      <alignment horizontal="center" vertical="center"/>
    </xf>
    <xf numFmtId="49" fontId="5" fillId="16" borderId="29" xfId="0" applyNumberFormat="1" applyFont="1" applyFill="1" applyBorder="1" applyAlignment="1">
      <alignment horizontal="center" vertical="center" shrinkToFit="1"/>
    </xf>
    <xf numFmtId="0" fontId="5" fillId="12" borderId="64" xfId="0" applyNumberFormat="1" applyFont="1" applyFill="1" applyBorder="1" applyAlignment="1">
      <alignment horizontal="center" vertical="center" shrinkToFit="1"/>
    </xf>
    <xf numFmtId="0" fontId="5" fillId="16" borderId="64" xfId="0" applyNumberFormat="1" applyFont="1" applyFill="1" applyBorder="1" applyAlignment="1">
      <alignment horizontal="center" vertical="center" shrinkToFit="1"/>
    </xf>
    <xf numFmtId="0" fontId="5" fillId="9" borderId="63" xfId="0" applyNumberFormat="1" applyFont="1" applyFill="1" applyBorder="1" applyAlignment="1">
      <alignment horizontal="center" vertical="center"/>
    </xf>
    <xf numFmtId="0" fontId="5" fillId="10" borderId="63" xfId="0" applyNumberFormat="1" applyFont="1" applyFill="1" applyBorder="1" applyAlignment="1">
      <alignment horizontal="center" vertical="center"/>
    </xf>
    <xf numFmtId="0" fontId="5" fillId="9" borderId="15" xfId="0" applyNumberFormat="1" applyFont="1" applyFill="1" applyBorder="1" applyAlignment="1">
      <alignment horizontal="center" vertical="center"/>
    </xf>
    <xf numFmtId="0" fontId="5" fillId="9" borderId="10" xfId="0" applyNumberFormat="1" applyFont="1" applyFill="1" applyBorder="1" applyAlignment="1">
      <alignment horizontal="center" vertical="center"/>
    </xf>
    <xf numFmtId="0" fontId="5" fillId="9" borderId="27" xfId="0" applyNumberFormat="1" applyFont="1" applyFill="1" applyBorder="1" applyAlignment="1">
      <alignment horizontal="center" vertical="center"/>
    </xf>
    <xf numFmtId="0" fontId="5" fillId="12" borderId="15" xfId="0" applyNumberFormat="1" applyFont="1" applyFill="1" applyBorder="1" applyAlignment="1">
      <alignment horizontal="right" vertical="center"/>
    </xf>
    <xf numFmtId="0" fontId="5" fillId="12" borderId="35" xfId="0" applyNumberFormat="1" applyFont="1" applyFill="1" applyBorder="1" applyAlignment="1">
      <alignment horizontal="right" vertical="center"/>
    </xf>
    <xf numFmtId="0" fontId="5" fillId="10" borderId="15" xfId="0" applyNumberFormat="1" applyFont="1" applyFill="1" applyBorder="1" applyAlignment="1">
      <alignment horizontal="center" vertical="center"/>
    </xf>
    <xf numFmtId="0" fontId="5" fillId="10" borderId="10" xfId="0" applyNumberFormat="1" applyFont="1" applyFill="1" applyBorder="1" applyAlignment="1">
      <alignment horizontal="center" vertical="center"/>
    </xf>
    <xf numFmtId="0" fontId="5" fillId="10" borderId="35" xfId="0" applyNumberFormat="1" applyFont="1" applyFill="1" applyBorder="1" applyAlignment="1">
      <alignment horizontal="center" vertical="center"/>
    </xf>
    <xf numFmtId="0" fontId="5" fillId="12" borderId="10" xfId="0" applyNumberFormat="1" applyFont="1" applyFill="1" applyBorder="1" applyAlignment="1">
      <alignment horizontal="right" vertical="center"/>
    </xf>
    <xf numFmtId="0" fontId="5" fillId="9" borderId="14" xfId="0" applyNumberFormat="1" applyFont="1" applyFill="1" applyBorder="1" applyAlignment="1">
      <alignment horizontal="center" vertical="center"/>
    </xf>
    <xf numFmtId="0" fontId="5" fillId="9" borderId="11" xfId="0" applyNumberFormat="1" applyFont="1" applyFill="1" applyBorder="1" applyAlignment="1">
      <alignment horizontal="center" vertical="center"/>
    </xf>
    <xf numFmtId="0" fontId="5" fillId="9" borderId="28" xfId="0" applyNumberFormat="1" applyFont="1" applyFill="1" applyBorder="1" applyAlignment="1">
      <alignment horizontal="center" vertical="center"/>
    </xf>
    <xf numFmtId="0" fontId="5" fillId="12" borderId="14" xfId="0" applyNumberFormat="1" applyFont="1" applyFill="1" applyBorder="1" applyAlignment="1">
      <alignment horizontal="right" vertical="center"/>
    </xf>
    <xf numFmtId="0" fontId="5" fillId="12" borderId="37" xfId="0" applyNumberFormat="1" applyFont="1" applyFill="1" applyBorder="1" applyAlignment="1">
      <alignment horizontal="right" vertical="center"/>
    </xf>
    <xf numFmtId="0" fontId="5" fillId="10" borderId="14" xfId="0" applyNumberFormat="1" applyFont="1" applyFill="1" applyBorder="1" applyAlignment="1">
      <alignment horizontal="center" vertical="center"/>
    </xf>
    <xf numFmtId="0" fontId="5" fillId="10" borderId="11" xfId="0" applyNumberFormat="1" applyFont="1" applyFill="1" applyBorder="1" applyAlignment="1">
      <alignment horizontal="center" vertical="center"/>
    </xf>
    <xf numFmtId="0" fontId="5" fillId="10" borderId="37" xfId="0" applyNumberFormat="1" applyFont="1" applyFill="1" applyBorder="1" applyAlignment="1">
      <alignment horizontal="center" vertical="center"/>
    </xf>
    <xf numFmtId="0" fontId="5" fillId="12" borderId="11" xfId="0" applyNumberFormat="1" applyFont="1" applyFill="1" applyBorder="1" applyAlignment="1">
      <alignment horizontal="right" vertical="center"/>
    </xf>
    <xf numFmtId="49" fontId="5" fillId="3" borderId="0" xfId="0" applyNumberFormat="1" applyFont="1" applyFill="1" applyBorder="1" applyAlignment="1">
      <alignment horizontal="center" vertical="center"/>
    </xf>
    <xf numFmtId="0" fontId="5" fillId="14" borderId="20" xfId="0" applyNumberFormat="1" applyFont="1" applyFill="1" applyBorder="1" applyAlignment="1">
      <alignment horizontal="center" vertical="center"/>
    </xf>
    <xf numFmtId="0" fontId="5" fillId="14" borderId="1" xfId="0" applyNumberFormat="1" applyFont="1" applyFill="1" applyBorder="1" applyAlignment="1">
      <alignment horizontal="center" vertical="center"/>
    </xf>
    <xf numFmtId="0" fontId="5" fillId="14" borderId="91" xfId="0" applyNumberFormat="1" applyFont="1" applyFill="1" applyBorder="1" applyAlignment="1">
      <alignment horizontal="center" vertical="center"/>
    </xf>
    <xf numFmtId="0" fontId="5" fillId="15" borderId="20" xfId="0" applyNumberFormat="1" applyFont="1" applyFill="1" applyBorder="1" applyAlignment="1">
      <alignment horizontal="center" vertical="center"/>
    </xf>
    <xf numFmtId="0" fontId="5" fillId="15" borderId="1" xfId="0" applyNumberFormat="1" applyFont="1" applyFill="1" applyBorder="1" applyAlignment="1">
      <alignment horizontal="center" vertical="center"/>
    </xf>
    <xf numFmtId="0" fontId="5" fillId="15" borderId="91" xfId="0" applyNumberFormat="1" applyFont="1" applyFill="1" applyBorder="1" applyAlignment="1">
      <alignment horizontal="center" vertical="center"/>
    </xf>
    <xf numFmtId="0" fontId="5" fillId="14" borderId="90" xfId="0" applyNumberFormat="1" applyFont="1" applyFill="1" applyBorder="1" applyAlignment="1">
      <alignment horizontal="center" vertical="center"/>
    </xf>
    <xf numFmtId="0" fontId="5" fillId="14" borderId="115" xfId="0" applyNumberFormat="1" applyFont="1" applyFill="1" applyBorder="1" applyAlignment="1">
      <alignment horizontal="center" vertical="center"/>
    </xf>
    <xf numFmtId="0" fontId="5" fillId="14" borderId="136" xfId="0" applyNumberFormat="1" applyFont="1" applyFill="1" applyBorder="1" applyAlignment="1">
      <alignment horizontal="center" vertical="center"/>
    </xf>
    <xf numFmtId="0" fontId="5" fillId="15" borderId="90" xfId="0" applyNumberFormat="1" applyFont="1" applyFill="1" applyBorder="1" applyAlignment="1">
      <alignment horizontal="center" vertical="center"/>
    </xf>
    <xf numFmtId="0" fontId="5" fillId="15" borderId="115" xfId="0" applyNumberFormat="1" applyFont="1" applyFill="1" applyBorder="1" applyAlignment="1">
      <alignment horizontal="center" vertical="center"/>
    </xf>
    <xf numFmtId="0" fontId="5" fillId="15" borderId="136" xfId="0" applyNumberFormat="1" applyFont="1" applyFill="1" applyBorder="1" applyAlignment="1">
      <alignment horizontal="center" vertical="center"/>
    </xf>
    <xf numFmtId="0" fontId="5" fillId="9" borderId="20" xfId="0" applyNumberFormat="1" applyFont="1" applyFill="1" applyBorder="1" applyAlignment="1">
      <alignment horizontal="center" vertical="center"/>
    </xf>
    <xf numFmtId="0" fontId="5" fillId="9" borderId="1" xfId="0" applyNumberFormat="1" applyFont="1" applyFill="1" applyBorder="1" applyAlignment="1">
      <alignment horizontal="center" vertical="center"/>
    </xf>
    <xf numFmtId="0" fontId="5" fillId="9" borderId="91" xfId="0" applyNumberFormat="1" applyFont="1" applyFill="1" applyBorder="1" applyAlignment="1">
      <alignment horizontal="center" vertical="center"/>
    </xf>
    <xf numFmtId="0" fontId="5" fillId="10" borderId="20" xfId="0" applyNumberFormat="1" applyFont="1" applyFill="1" applyBorder="1" applyAlignment="1">
      <alignment horizontal="center" vertical="center"/>
    </xf>
    <xf numFmtId="0" fontId="5" fillId="10" borderId="1" xfId="0" applyNumberFormat="1" applyFont="1" applyFill="1" applyBorder="1" applyAlignment="1">
      <alignment horizontal="center" vertical="center"/>
    </xf>
    <xf numFmtId="0" fontId="5" fillId="10" borderId="91" xfId="0" applyNumberFormat="1" applyFont="1" applyFill="1" applyBorder="1" applyAlignment="1">
      <alignment horizontal="center" vertical="center"/>
    </xf>
    <xf numFmtId="0" fontId="5" fillId="14" borderId="97" xfId="0" applyNumberFormat="1" applyFont="1" applyFill="1" applyBorder="1" applyAlignment="1">
      <alignment horizontal="center" vertical="center"/>
    </xf>
    <xf numFmtId="0" fontId="5" fillId="14" borderId="23" xfId="0" applyNumberFormat="1" applyFont="1" applyFill="1" applyBorder="1" applyAlignment="1">
      <alignment horizontal="center" vertical="center"/>
    </xf>
    <xf numFmtId="0" fontId="5" fillId="14" borderId="96" xfId="0" applyNumberFormat="1" applyFont="1" applyFill="1" applyBorder="1" applyAlignment="1">
      <alignment horizontal="center" vertical="center"/>
    </xf>
    <xf numFmtId="0" fontId="5" fillId="15" borderId="97" xfId="0" applyNumberFormat="1" applyFont="1" applyFill="1" applyBorder="1" applyAlignment="1">
      <alignment horizontal="center" vertical="center"/>
    </xf>
    <xf numFmtId="0" fontId="5" fillId="15" borderId="23" xfId="0" applyNumberFormat="1" applyFont="1" applyFill="1" applyBorder="1" applyAlignment="1">
      <alignment horizontal="center" vertical="center"/>
    </xf>
    <xf numFmtId="0" fontId="5" fillId="15" borderId="96" xfId="0" applyNumberFormat="1" applyFont="1" applyFill="1" applyBorder="1" applyAlignment="1">
      <alignment horizontal="center" vertical="center"/>
    </xf>
    <xf numFmtId="0" fontId="5" fillId="16" borderId="20" xfId="0" applyNumberFormat="1" applyFont="1" applyFill="1" applyBorder="1" applyAlignment="1">
      <alignment horizontal="center" vertical="center"/>
    </xf>
    <xf numFmtId="0" fontId="5" fillId="16" borderId="1" xfId="0" applyNumberFormat="1" applyFont="1" applyFill="1" applyBorder="1" applyAlignment="1">
      <alignment horizontal="center" vertical="center"/>
    </xf>
    <xf numFmtId="0" fontId="5" fillId="16" borderId="91" xfId="0" applyNumberFormat="1" applyFont="1" applyFill="1" applyBorder="1" applyAlignment="1">
      <alignment horizontal="center" vertical="center"/>
    </xf>
    <xf numFmtId="0" fontId="5" fillId="10" borderId="17" xfId="0" applyNumberFormat="1" applyFont="1" applyFill="1" applyBorder="1" applyAlignment="1">
      <alignment horizontal="center" vertical="center"/>
    </xf>
    <xf numFmtId="0" fontId="5" fillId="10" borderId="12" xfId="0" applyNumberFormat="1" applyFont="1" applyFill="1" applyBorder="1" applyAlignment="1">
      <alignment horizontal="center" vertical="center"/>
    </xf>
    <xf numFmtId="0" fontId="5" fillId="10" borderId="34" xfId="0" applyNumberFormat="1" applyFont="1" applyFill="1" applyBorder="1" applyAlignment="1">
      <alignment horizontal="center" vertical="center"/>
    </xf>
    <xf numFmtId="49" fontId="5" fillId="12" borderId="57" xfId="0" applyNumberFormat="1" applyFont="1" applyFill="1" applyBorder="1" applyAlignment="1">
      <alignment horizontal="center" vertical="center" shrinkToFit="1"/>
    </xf>
    <xf numFmtId="49" fontId="5" fillId="12" borderId="58" xfId="0" applyNumberFormat="1" applyFont="1" applyFill="1" applyBorder="1" applyAlignment="1">
      <alignment horizontal="center" vertical="center" shrinkToFit="1"/>
    </xf>
    <xf numFmtId="49" fontId="5" fillId="12" borderId="59" xfId="0" applyNumberFormat="1" applyFont="1" applyFill="1" applyBorder="1" applyAlignment="1">
      <alignment horizontal="center" vertical="center" shrinkToFit="1"/>
    </xf>
    <xf numFmtId="0" fontId="5" fillId="9" borderId="37" xfId="0" applyNumberFormat="1" applyFont="1" applyFill="1" applyBorder="1" applyAlignment="1">
      <alignment horizontal="center" vertical="center"/>
    </xf>
    <xf numFmtId="0" fontId="5" fillId="10" borderId="69" xfId="0" applyNumberFormat="1" applyFont="1" applyFill="1" applyBorder="1" applyAlignment="1">
      <alignment horizontal="center" vertical="center"/>
    </xf>
    <xf numFmtId="0" fontId="5" fillId="9" borderId="69" xfId="0" applyNumberFormat="1" applyFont="1" applyFill="1" applyBorder="1" applyAlignment="1">
      <alignment horizontal="center" vertical="center"/>
    </xf>
    <xf numFmtId="0" fontId="5" fillId="9" borderId="97" xfId="0" applyNumberFormat="1" applyFont="1" applyFill="1" applyBorder="1" applyAlignment="1">
      <alignment vertical="center"/>
    </xf>
    <xf numFmtId="0" fontId="5" fillId="9" borderId="23" xfId="0" applyNumberFormat="1" applyFont="1" applyFill="1" applyBorder="1" applyAlignment="1">
      <alignment vertical="center"/>
    </xf>
    <xf numFmtId="0" fontId="5" fillId="9" borderId="96" xfId="0" applyNumberFormat="1" applyFont="1" applyFill="1" applyBorder="1" applyAlignment="1">
      <alignment vertical="center"/>
    </xf>
    <xf numFmtId="0" fontId="5" fillId="10" borderId="97" xfId="0" applyNumberFormat="1" applyFont="1" applyFill="1" applyBorder="1" applyAlignment="1">
      <alignment vertical="center"/>
    </xf>
    <xf numFmtId="0" fontId="5" fillId="10" borderId="23" xfId="0" applyNumberFormat="1" applyFont="1" applyFill="1" applyBorder="1" applyAlignment="1">
      <alignment vertical="center"/>
    </xf>
    <xf numFmtId="0" fontId="5" fillId="10" borderId="96" xfId="0" applyNumberFormat="1" applyFont="1" applyFill="1" applyBorder="1" applyAlignment="1">
      <alignment vertical="center"/>
    </xf>
    <xf numFmtId="0" fontId="5" fillId="9" borderId="90" xfId="0" applyNumberFormat="1" applyFont="1" applyFill="1" applyBorder="1" applyAlignment="1">
      <alignment vertical="center"/>
    </xf>
    <xf numFmtId="0" fontId="5" fillId="9" borderId="115" xfId="0" applyNumberFormat="1" applyFont="1" applyFill="1" applyBorder="1" applyAlignment="1">
      <alignment vertical="center"/>
    </xf>
    <xf numFmtId="0" fontId="5" fillId="9" borderId="136" xfId="0" applyNumberFormat="1" applyFont="1" applyFill="1" applyBorder="1" applyAlignment="1">
      <alignment vertical="center"/>
    </xf>
    <xf numFmtId="0" fontId="5" fillId="10" borderId="90" xfId="0" applyNumberFormat="1" applyFont="1" applyFill="1" applyBorder="1" applyAlignment="1">
      <alignment vertical="center"/>
    </xf>
    <xf numFmtId="0" fontId="5" fillId="10" borderId="115" xfId="0" applyNumberFormat="1" applyFont="1" applyFill="1" applyBorder="1" applyAlignment="1">
      <alignment vertical="center"/>
    </xf>
    <xf numFmtId="0" fontId="5" fillId="10" borderId="136" xfId="0" applyNumberFormat="1" applyFont="1" applyFill="1" applyBorder="1" applyAlignment="1">
      <alignment vertical="center"/>
    </xf>
    <xf numFmtId="0" fontId="5" fillId="9" borderId="17" xfId="0" applyNumberFormat="1" applyFont="1" applyFill="1" applyBorder="1" applyAlignment="1">
      <alignment horizontal="center" vertical="center"/>
    </xf>
    <xf numFmtId="0" fontId="5" fillId="9" borderId="12" xfId="0" applyNumberFormat="1" applyFont="1" applyFill="1" applyBorder="1" applyAlignment="1">
      <alignment horizontal="center" vertical="center"/>
    </xf>
    <xf numFmtId="0" fontId="5" fillId="9" borderId="34" xfId="0" applyNumberFormat="1" applyFont="1" applyFill="1" applyBorder="1" applyAlignment="1">
      <alignment horizontal="center" vertical="center"/>
    </xf>
    <xf numFmtId="0" fontId="5" fillId="12" borderId="2" xfId="0" applyNumberFormat="1" applyFont="1" applyFill="1" applyBorder="1" applyAlignment="1">
      <alignment horizontal="right" vertical="center"/>
    </xf>
    <xf numFmtId="0" fontId="5" fillId="9" borderId="13" xfId="0" applyNumberFormat="1" applyFont="1" applyFill="1" applyBorder="1" applyAlignment="1">
      <alignment horizontal="center" vertical="center"/>
    </xf>
    <xf numFmtId="0" fontId="5" fillId="9" borderId="8" xfId="0" applyNumberFormat="1" applyFont="1" applyFill="1" applyBorder="1" applyAlignment="1">
      <alignment horizontal="center" vertical="center"/>
    </xf>
    <xf numFmtId="0" fontId="5" fillId="9" borderId="99" xfId="0" applyNumberFormat="1" applyFont="1" applyFill="1" applyBorder="1" applyAlignment="1">
      <alignment horizontal="center" vertical="center"/>
    </xf>
    <xf numFmtId="0" fontId="5" fillId="12" borderId="13" xfId="0" applyNumberFormat="1" applyFont="1" applyFill="1" applyBorder="1" applyAlignment="1">
      <alignment horizontal="right" vertical="center"/>
    </xf>
    <xf numFmtId="0" fontId="5" fillId="12" borderId="75" xfId="0" applyNumberFormat="1" applyFont="1" applyFill="1" applyBorder="1" applyAlignment="1">
      <alignment horizontal="right" vertical="center"/>
    </xf>
    <xf numFmtId="0" fontId="5" fillId="10" borderId="67" xfId="0" applyNumberFormat="1" applyFont="1" applyFill="1" applyBorder="1" applyAlignment="1">
      <alignment horizontal="center" vertical="center"/>
    </xf>
    <xf numFmtId="0" fontId="5" fillId="12" borderId="74" xfId="0" applyNumberFormat="1" applyFont="1" applyFill="1" applyBorder="1" applyAlignment="1">
      <alignment horizontal="right" vertical="center"/>
    </xf>
    <xf numFmtId="0" fontId="5" fillId="20" borderId="57" xfId="0" applyNumberFormat="1" applyFont="1" applyFill="1" applyBorder="1" applyAlignment="1">
      <alignment horizontal="left" vertical="center"/>
    </xf>
    <xf numFmtId="0" fontId="5" fillId="20" borderId="58" xfId="0" applyNumberFormat="1" applyFont="1" applyFill="1" applyBorder="1" applyAlignment="1">
      <alignment horizontal="left" vertical="center"/>
    </xf>
    <xf numFmtId="0" fontId="5" fillId="20" borderId="59" xfId="0" applyNumberFormat="1" applyFont="1" applyFill="1" applyBorder="1" applyAlignment="1">
      <alignment horizontal="left" vertical="center"/>
    </xf>
    <xf numFmtId="0" fontId="5" fillId="11" borderId="57" xfId="0" applyNumberFormat="1" applyFont="1" applyFill="1" applyBorder="1" applyAlignment="1">
      <alignment horizontal="left" vertical="center"/>
    </xf>
    <xf numFmtId="0" fontId="5" fillId="11" borderId="58" xfId="0" applyNumberFormat="1" applyFont="1" applyFill="1" applyBorder="1" applyAlignment="1">
      <alignment horizontal="left" vertical="center"/>
    </xf>
    <xf numFmtId="0" fontId="5" fillId="11" borderId="59" xfId="0" applyNumberFormat="1" applyFont="1" applyFill="1" applyBorder="1" applyAlignment="1">
      <alignment horizontal="left" vertical="center"/>
    </xf>
    <xf numFmtId="49" fontId="38" fillId="3" borderId="0" xfId="0" applyNumberFormat="1" applyFont="1" applyFill="1" applyBorder="1" applyAlignment="1">
      <alignment horizontal="left" vertical="center" shrinkToFit="1"/>
    </xf>
    <xf numFmtId="0" fontId="5" fillId="16" borderId="57" xfId="0" applyNumberFormat="1" applyFont="1" applyFill="1" applyBorder="1" applyAlignment="1">
      <alignment horizontal="center" vertical="center"/>
    </xf>
    <xf numFmtId="0" fontId="5" fillId="16" borderId="58" xfId="0" applyNumberFormat="1" applyFont="1" applyFill="1" applyBorder="1" applyAlignment="1">
      <alignment horizontal="center" vertical="center"/>
    </xf>
    <xf numFmtId="0" fontId="5" fillId="16" borderId="59" xfId="0" applyNumberFormat="1" applyFont="1" applyFill="1" applyBorder="1" applyAlignment="1">
      <alignment horizontal="center" vertical="center"/>
    </xf>
    <xf numFmtId="49" fontId="55" fillId="3" borderId="29" xfId="0" applyNumberFormat="1" applyFont="1" applyFill="1" applyBorder="1" applyAlignment="1">
      <alignment horizontal="center" vertical="center"/>
    </xf>
    <xf numFmtId="49" fontId="5" fillId="3" borderId="103" xfId="0" applyNumberFormat="1" applyFont="1" applyFill="1" applyBorder="1" applyAlignment="1">
      <alignment horizontal="center" vertical="center"/>
    </xf>
    <xf numFmtId="49" fontId="39" fillId="0" borderId="0" xfId="0" applyNumberFormat="1" applyFont="1" applyFill="1" applyBorder="1" applyAlignment="1">
      <alignment horizontal="center" vertical="center"/>
    </xf>
    <xf numFmtId="49" fontId="39" fillId="2" borderId="29" xfId="0" applyNumberFormat="1" applyFont="1" applyFill="1" applyBorder="1" applyAlignment="1">
      <alignment horizontal="center" vertical="center"/>
    </xf>
    <xf numFmtId="0" fontId="39" fillId="3" borderId="29" xfId="0" applyNumberFormat="1" applyFont="1" applyFill="1" applyBorder="1" applyAlignment="1">
      <alignment horizontal="center" vertical="center"/>
    </xf>
    <xf numFmtId="0" fontId="39" fillId="16" borderId="57" xfId="0" applyNumberFormat="1" applyFont="1" applyFill="1" applyBorder="1" applyAlignment="1">
      <alignment horizontal="center" vertical="center"/>
    </xf>
    <xf numFmtId="0" fontId="39" fillId="16" borderId="58" xfId="0" applyNumberFormat="1" applyFont="1" applyFill="1" applyBorder="1" applyAlignment="1">
      <alignment horizontal="center" vertical="center"/>
    </xf>
    <xf numFmtId="0" fontId="39" fillId="16" borderId="59" xfId="0" applyNumberFormat="1" applyFont="1" applyFill="1" applyBorder="1" applyAlignment="1">
      <alignment horizontal="center" vertical="center"/>
    </xf>
    <xf numFmtId="49" fontId="39" fillId="7" borderId="29" xfId="0" applyNumberFormat="1" applyFont="1" applyFill="1" applyBorder="1" applyAlignment="1">
      <alignment horizontal="center" vertical="center"/>
    </xf>
    <xf numFmtId="177" fontId="24" fillId="10" borderId="27" xfId="0" applyNumberFormat="1" applyFont="1" applyFill="1" applyBorder="1" applyAlignment="1" applyProtection="1">
      <alignment horizontal="center" vertical="center" shrinkToFit="1"/>
      <protection locked="0"/>
    </xf>
    <xf numFmtId="177" fontId="24" fillId="10" borderId="1" xfId="0" applyNumberFormat="1" applyFont="1" applyFill="1" applyBorder="1" applyAlignment="1" applyProtection="1">
      <alignment horizontal="center" vertical="center" shrinkToFit="1"/>
      <protection locked="0"/>
    </xf>
    <xf numFmtId="177" fontId="24" fillId="10" borderId="120" xfId="0" applyNumberFormat="1" applyFont="1" applyFill="1" applyBorder="1" applyAlignment="1" applyProtection="1">
      <alignment horizontal="center" vertical="center" shrinkToFit="1"/>
      <protection locked="0"/>
    </xf>
    <xf numFmtId="0" fontId="21" fillId="0" borderId="26" xfId="0" applyNumberFormat="1" applyFont="1" applyBorder="1" applyAlignment="1" applyProtection="1">
      <alignment horizontal="left" vertical="center" shrinkToFit="1"/>
      <protection locked="0" hidden="1"/>
    </xf>
    <xf numFmtId="0" fontId="21" fillId="0" borderId="23" xfId="0" applyFont="1" applyBorder="1" applyAlignment="1" applyProtection="1">
      <alignment horizontal="left" vertical="center" shrinkToFit="1"/>
      <protection locked="0" hidden="1"/>
    </xf>
    <xf numFmtId="177" fontId="24" fillId="0" borderId="27" xfId="0" applyNumberFormat="1" applyFont="1" applyBorder="1" applyAlignment="1" applyProtection="1">
      <alignment horizontal="center" vertical="center"/>
      <protection hidden="1"/>
    </xf>
    <xf numFmtId="177" fontId="24" fillId="0" borderId="1" xfId="0" applyNumberFormat="1" applyFont="1" applyBorder="1" applyAlignment="1" applyProtection="1">
      <alignment horizontal="center" vertical="center"/>
      <protection hidden="1"/>
    </xf>
    <xf numFmtId="177" fontId="24" fillId="0" borderId="2" xfId="0" applyNumberFormat="1" applyFont="1" applyBorder="1" applyAlignment="1" applyProtection="1">
      <alignment horizontal="center" vertical="center"/>
      <protection hidden="1"/>
    </xf>
    <xf numFmtId="0" fontId="21" fillId="0" borderId="28" xfId="0" applyNumberFormat="1" applyFont="1" applyBorder="1" applyAlignment="1" applyProtection="1">
      <alignment horizontal="left" vertical="center" shrinkToFit="1"/>
      <protection locked="0" hidden="1"/>
    </xf>
    <xf numFmtId="0" fontId="21" fillId="0" borderId="115" xfId="0" applyFont="1" applyBorder="1" applyAlignment="1" applyProtection="1">
      <alignment horizontal="left" vertical="center" shrinkToFit="1"/>
      <protection locked="0" hidden="1"/>
    </xf>
    <xf numFmtId="177" fontId="24" fillId="0" borderId="28" xfId="0" applyNumberFormat="1" applyFont="1" applyFill="1" applyBorder="1" applyAlignment="1" applyProtection="1">
      <alignment horizontal="center" vertical="center"/>
      <protection hidden="1"/>
    </xf>
    <xf numFmtId="177" fontId="24" fillId="0" borderId="115" xfId="0" applyNumberFormat="1" applyFont="1" applyFill="1" applyBorder="1" applyAlignment="1" applyProtection="1">
      <alignment horizontal="center" vertical="center"/>
      <protection hidden="1"/>
    </xf>
    <xf numFmtId="177" fontId="24" fillId="0" borderId="69" xfId="0" applyNumberFormat="1" applyFont="1" applyFill="1" applyBorder="1" applyAlignment="1" applyProtection="1">
      <alignment horizontal="center" vertical="center"/>
      <protection hidden="1"/>
    </xf>
    <xf numFmtId="177" fontId="24" fillId="0" borderId="90" xfId="0" applyNumberFormat="1" applyFont="1" applyFill="1" applyBorder="1" applyAlignment="1" applyProtection="1">
      <alignment horizontal="center" vertical="center" shrinkToFit="1"/>
      <protection hidden="1"/>
    </xf>
    <xf numFmtId="177" fontId="24" fillId="0" borderId="115" xfId="0" applyNumberFormat="1" applyFont="1" applyFill="1" applyBorder="1" applyAlignment="1" applyProtection="1">
      <alignment horizontal="center" vertical="center" shrinkToFit="1"/>
      <protection hidden="1"/>
    </xf>
    <xf numFmtId="177" fontId="24" fillId="0" borderId="69" xfId="0" applyNumberFormat="1" applyFont="1" applyFill="1" applyBorder="1" applyAlignment="1" applyProtection="1">
      <alignment horizontal="center" vertical="center" shrinkToFit="1"/>
      <protection hidden="1"/>
    </xf>
    <xf numFmtId="0" fontId="32" fillId="0" borderId="137" xfId="0" applyFont="1" applyBorder="1" applyAlignment="1" applyProtection="1">
      <alignment horizontal="left" vertical="center" shrinkToFit="1"/>
      <protection locked="0"/>
    </xf>
    <xf numFmtId="0" fontId="32" fillId="0" borderId="132" xfId="0" applyFont="1" applyBorder="1" applyAlignment="1" applyProtection="1">
      <alignment horizontal="left" vertical="center" shrinkToFit="1"/>
      <protection locked="0"/>
    </xf>
    <xf numFmtId="177" fontId="24" fillId="10" borderId="121" xfId="0" applyNumberFormat="1" applyFont="1" applyFill="1" applyBorder="1" applyAlignment="1" applyProtection="1">
      <alignment horizontal="center" vertical="center" shrinkToFit="1"/>
      <protection locked="0"/>
    </xf>
    <xf numFmtId="177" fontId="24" fillId="10" borderId="122" xfId="0" applyNumberFormat="1" applyFont="1" applyFill="1" applyBorder="1" applyAlignment="1" applyProtection="1">
      <alignment horizontal="center" vertical="center" shrinkToFit="1"/>
      <protection locked="0"/>
    </xf>
    <xf numFmtId="177" fontId="24" fillId="10" borderId="123" xfId="0" applyNumberFormat="1" applyFont="1" applyFill="1" applyBorder="1" applyAlignment="1" applyProtection="1">
      <alignment horizontal="center" vertical="center" shrinkToFit="1"/>
      <protection locked="0"/>
    </xf>
    <xf numFmtId="49" fontId="12" fillId="7" borderId="57" xfId="0" applyNumberFormat="1" applyFont="1" applyFill="1" applyBorder="1" applyAlignment="1">
      <alignment horizontal="left" vertical="center"/>
    </xf>
    <xf numFmtId="49" fontId="12" fillId="7" borderId="58" xfId="0" applyNumberFormat="1" applyFont="1" applyFill="1" applyBorder="1" applyAlignment="1">
      <alignment horizontal="left" vertical="center"/>
    </xf>
    <xf numFmtId="49" fontId="12" fillId="7" borderId="5" xfId="0" applyNumberFormat="1" applyFont="1" applyFill="1" applyBorder="1" applyAlignment="1">
      <alignment horizontal="left" vertical="center"/>
    </xf>
    <xf numFmtId="49" fontId="24" fillId="3" borderId="134" xfId="0" applyNumberFormat="1" applyFont="1" applyFill="1" applyBorder="1" applyAlignment="1" applyProtection="1">
      <alignment horizontal="center" vertical="center" shrinkToFit="1"/>
      <protection locked="0"/>
    </xf>
    <xf numFmtId="49" fontId="24" fillId="3" borderId="5" xfId="0" applyNumberFormat="1" applyFont="1" applyFill="1" applyBorder="1" applyAlignment="1" applyProtection="1">
      <alignment horizontal="center" vertical="center" shrinkToFit="1"/>
      <protection locked="0"/>
    </xf>
    <xf numFmtId="49" fontId="24" fillId="3" borderId="58" xfId="0" applyNumberFormat="1" applyFont="1" applyFill="1" applyBorder="1" applyAlignment="1" applyProtection="1">
      <alignment horizontal="center" vertical="center" shrinkToFit="1"/>
      <protection locked="0"/>
    </xf>
    <xf numFmtId="49" fontId="24" fillId="3" borderId="59" xfId="0" applyNumberFormat="1" applyFont="1" applyFill="1" applyBorder="1" applyAlignment="1" applyProtection="1">
      <alignment horizontal="center" vertical="center" shrinkToFit="1"/>
      <protection locked="0"/>
    </xf>
    <xf numFmtId="49" fontId="71" fillId="0" borderId="0" xfId="0" applyNumberFormat="1" applyFont="1" applyFill="1" applyAlignment="1" applyProtection="1">
      <alignment horizontal="distributed" vertical="center"/>
    </xf>
    <xf numFmtId="0" fontId="113" fillId="0" borderId="0" xfId="0" applyFont="1" applyFill="1" applyAlignment="1">
      <alignment horizontal="distributed"/>
    </xf>
    <xf numFmtId="0" fontId="0" fillId="0" borderId="0" xfId="0"/>
    <xf numFmtId="177" fontId="24" fillId="0" borderId="20" xfId="0" applyNumberFormat="1" applyFont="1" applyFill="1" applyBorder="1" applyAlignment="1" applyProtection="1">
      <alignment horizontal="center" vertical="center" shrinkToFit="1"/>
      <protection hidden="1"/>
    </xf>
    <xf numFmtId="177" fontId="24" fillId="0" borderId="1" xfId="0" applyNumberFormat="1" applyFont="1" applyFill="1" applyBorder="1" applyAlignment="1" applyProtection="1">
      <alignment horizontal="center" vertical="center" shrinkToFit="1"/>
      <protection hidden="1"/>
    </xf>
    <xf numFmtId="177" fontId="24" fillId="0" borderId="2" xfId="0" applyNumberFormat="1" applyFont="1" applyFill="1" applyBorder="1" applyAlignment="1" applyProtection="1">
      <alignment horizontal="center" vertical="center" shrinkToFit="1"/>
      <protection hidden="1"/>
    </xf>
    <xf numFmtId="0" fontId="32" fillId="0" borderId="12" xfId="0" applyFont="1" applyBorder="1" applyAlignment="1" applyProtection="1">
      <alignment horizontal="left" vertical="center" shrinkToFit="1"/>
      <protection locked="0"/>
    </xf>
    <xf numFmtId="49" fontId="6" fillId="2" borderId="20" xfId="0" applyNumberFormat="1" applyFont="1" applyFill="1" applyBorder="1" applyAlignment="1">
      <alignment horizontal="left" vertical="center" shrinkToFit="1"/>
    </xf>
    <xf numFmtId="49" fontId="6" fillId="2" borderId="1" xfId="0" applyNumberFormat="1" applyFont="1" applyFill="1" applyBorder="1" applyAlignment="1">
      <alignment horizontal="left" vertical="center" shrinkToFit="1"/>
    </xf>
    <xf numFmtId="49" fontId="6" fillId="2" borderId="2" xfId="0" applyNumberFormat="1" applyFont="1" applyFill="1" applyBorder="1" applyAlignment="1">
      <alignment horizontal="left" vertical="center" shrinkToFit="1"/>
    </xf>
    <xf numFmtId="0" fontId="21" fillId="0" borderId="27" xfId="0" applyNumberFormat="1" applyFont="1" applyBorder="1" applyAlignment="1" applyProtection="1">
      <alignment horizontal="left" vertical="center" shrinkToFit="1"/>
      <protection locked="0"/>
    </xf>
    <xf numFmtId="0" fontId="21" fillId="0" borderId="1" xfId="0" applyNumberFormat="1" applyFont="1" applyBorder="1" applyAlignment="1" applyProtection="1">
      <alignment horizontal="left" vertical="center" shrinkToFit="1"/>
      <protection locked="0"/>
    </xf>
    <xf numFmtId="0" fontId="21" fillId="0" borderId="91" xfId="0" applyNumberFormat="1" applyFont="1" applyBorder="1" applyAlignment="1" applyProtection="1">
      <alignment horizontal="left" vertical="center" shrinkToFit="1"/>
      <protection locked="0"/>
    </xf>
    <xf numFmtId="0" fontId="32" fillId="0" borderId="10" xfId="0" applyFont="1" applyBorder="1" applyAlignment="1" applyProtection="1">
      <alignment horizontal="left" vertical="center" shrinkToFit="1"/>
      <protection locked="0"/>
    </xf>
    <xf numFmtId="0" fontId="32" fillId="0" borderId="35" xfId="0" applyFont="1" applyBorder="1" applyAlignment="1" applyProtection="1">
      <alignment horizontal="left" vertical="center" shrinkToFit="1"/>
      <protection locked="0"/>
    </xf>
    <xf numFmtId="0" fontId="32" fillId="0" borderId="34" xfId="0" applyFont="1" applyBorder="1" applyAlignment="1" applyProtection="1">
      <alignment horizontal="left" vertical="center" shrinkToFit="1"/>
      <protection locked="0"/>
    </xf>
    <xf numFmtId="49" fontId="6" fillId="2" borderId="93" xfId="0" applyNumberFormat="1" applyFont="1" applyFill="1" applyBorder="1" applyAlignment="1">
      <alignment horizontal="left" vertical="center" shrinkToFit="1"/>
    </xf>
    <xf numFmtId="49" fontId="6" fillId="2" borderId="18" xfId="0" applyNumberFormat="1" applyFont="1" applyFill="1" applyBorder="1" applyAlignment="1">
      <alignment horizontal="left" vertical="center" shrinkToFit="1"/>
    </xf>
    <xf numFmtId="49" fontId="6" fillId="2" borderId="19" xfId="0" applyNumberFormat="1" applyFont="1" applyFill="1" applyBorder="1" applyAlignment="1">
      <alignment horizontal="left" vertical="center" shrinkToFit="1"/>
    </xf>
    <xf numFmtId="49" fontId="6" fillId="2" borderId="16" xfId="0" applyNumberFormat="1" applyFont="1" applyFill="1" applyBorder="1" applyAlignment="1">
      <alignment horizontal="left" vertical="center" shrinkToFit="1"/>
    </xf>
    <xf numFmtId="49" fontId="6" fillId="2" borderId="0" xfId="0" applyNumberFormat="1" applyFont="1" applyFill="1" applyBorder="1" applyAlignment="1">
      <alignment horizontal="left" vertical="center" shrinkToFit="1"/>
    </xf>
    <xf numFmtId="49" fontId="6" fillId="2" borderId="3" xfId="0" applyNumberFormat="1" applyFont="1" applyFill="1" applyBorder="1" applyAlignment="1">
      <alignment horizontal="left" vertical="center" shrinkToFit="1"/>
    </xf>
    <xf numFmtId="49" fontId="6" fillId="2" borderId="42" xfId="0" applyNumberFormat="1" applyFont="1" applyFill="1" applyBorder="1" applyAlignment="1">
      <alignment horizontal="left" vertical="center" shrinkToFit="1"/>
    </xf>
    <xf numFmtId="49" fontId="6" fillId="2" borderId="103" xfId="0" applyNumberFormat="1" applyFont="1" applyFill="1" applyBorder="1" applyAlignment="1">
      <alignment horizontal="left" vertical="center" shrinkToFit="1"/>
    </xf>
    <xf numFmtId="49" fontId="6" fillId="2" borderId="129" xfId="0" applyNumberFormat="1" applyFont="1" applyFill="1" applyBorder="1" applyAlignment="1">
      <alignment horizontal="left" vertical="center" shrinkToFit="1"/>
    </xf>
    <xf numFmtId="49" fontId="47" fillId="0" borderId="24" xfId="0" applyNumberFormat="1" applyFont="1" applyBorder="1" applyAlignment="1" applyProtection="1">
      <alignment horizontal="center" vertical="center" shrinkToFit="1"/>
      <protection locked="0"/>
    </xf>
    <xf numFmtId="49" fontId="47" fillId="0" borderId="18" xfId="0" applyNumberFormat="1" applyFont="1" applyBorder="1" applyAlignment="1" applyProtection="1">
      <alignment horizontal="center" vertical="center" shrinkToFit="1"/>
      <protection locked="0"/>
    </xf>
    <xf numFmtId="49" fontId="47" fillId="0" borderId="92" xfId="0" applyNumberFormat="1" applyFont="1" applyBorder="1" applyAlignment="1" applyProtection="1">
      <alignment horizontal="center" vertical="center" shrinkToFit="1"/>
      <protection locked="0"/>
    </xf>
    <xf numFmtId="49" fontId="47" fillId="0" borderId="26" xfId="0" applyNumberFormat="1" applyFont="1" applyBorder="1" applyAlignment="1" applyProtection="1">
      <alignment horizontal="center" vertical="center" shrinkToFit="1"/>
      <protection locked="0"/>
    </xf>
    <xf numFmtId="49" fontId="47" fillId="0" borderId="23" xfId="0" applyNumberFormat="1" applyFont="1" applyBorder="1" applyAlignment="1" applyProtection="1">
      <alignment horizontal="center" vertical="center" shrinkToFit="1"/>
      <protection locked="0"/>
    </xf>
    <xf numFmtId="49" fontId="47" fillId="0" borderId="96" xfId="0" applyNumberFormat="1" applyFont="1" applyBorder="1" applyAlignment="1" applyProtection="1">
      <alignment horizontal="center" vertical="center" shrinkToFit="1"/>
      <protection locked="0"/>
    </xf>
    <xf numFmtId="49" fontId="47" fillId="0" borderId="24" xfId="0" applyNumberFormat="1" applyFont="1" applyFill="1" applyBorder="1" applyAlignment="1" applyProtection="1">
      <alignment horizontal="center" vertical="center" shrinkToFit="1"/>
      <protection locked="0"/>
    </xf>
    <xf numFmtId="49" fontId="47" fillId="0" borderId="18" xfId="0" applyNumberFormat="1" applyFont="1" applyFill="1" applyBorder="1" applyAlignment="1" applyProtection="1">
      <alignment horizontal="center" vertical="center" shrinkToFit="1"/>
      <protection locked="0"/>
    </xf>
    <xf numFmtId="49" fontId="47" fillId="0" borderId="92" xfId="0" applyNumberFormat="1" applyFont="1" applyFill="1" applyBorder="1" applyAlignment="1" applyProtection="1">
      <alignment horizontal="center" vertical="center" shrinkToFit="1"/>
      <protection locked="0"/>
    </xf>
    <xf numFmtId="49" fontId="47" fillId="0" borderId="131" xfId="0" applyNumberFormat="1" applyFont="1" applyFill="1" applyBorder="1" applyAlignment="1" applyProtection="1">
      <alignment horizontal="center" vertical="center" shrinkToFit="1"/>
      <protection locked="0"/>
    </xf>
    <xf numFmtId="49" fontId="47" fillId="0" borderId="103" xfId="0" applyNumberFormat="1" applyFont="1" applyFill="1" applyBorder="1" applyAlignment="1" applyProtection="1">
      <alignment horizontal="center" vertical="center" shrinkToFit="1"/>
      <protection locked="0"/>
    </xf>
    <xf numFmtId="49" fontId="47" fillId="0" borderId="43" xfId="0" applyNumberFormat="1" applyFont="1" applyFill="1" applyBorder="1" applyAlignment="1" applyProtection="1">
      <alignment horizontal="center" vertical="center" shrinkToFit="1"/>
      <protection locked="0"/>
    </xf>
    <xf numFmtId="49" fontId="4" fillId="8" borderId="58" xfId="0" applyNumberFormat="1" applyFont="1" applyFill="1" applyBorder="1" applyAlignment="1">
      <alignment shrinkToFit="1"/>
    </xf>
    <xf numFmtId="49" fontId="6" fillId="2" borderId="84" xfId="0" applyNumberFormat="1" applyFont="1" applyFill="1" applyBorder="1" applyAlignment="1">
      <alignment horizontal="left" vertical="center" shrinkToFit="1"/>
    </xf>
    <xf numFmtId="49" fontId="6" fillId="2" borderId="30" xfId="0" applyNumberFormat="1" applyFont="1" applyFill="1" applyBorder="1" applyAlignment="1">
      <alignment horizontal="left" vertical="center" shrinkToFit="1"/>
    </xf>
    <xf numFmtId="49" fontId="6" fillId="2" borderId="74" xfId="0" applyNumberFormat="1" applyFont="1" applyFill="1" applyBorder="1" applyAlignment="1">
      <alignment horizontal="left" vertical="center" shrinkToFit="1"/>
    </xf>
    <xf numFmtId="0" fontId="21" fillId="0" borderId="99" xfId="0" applyNumberFormat="1" applyFont="1" applyBorder="1" applyAlignment="1" applyProtection="1">
      <alignment horizontal="left" vertical="center" shrinkToFit="1"/>
      <protection locked="0"/>
    </xf>
    <xf numFmtId="0" fontId="21" fillId="0" borderId="30" xfId="0" applyNumberFormat="1" applyFont="1" applyBorder="1" applyAlignment="1" applyProtection="1">
      <alignment horizontal="left" vertical="center" shrinkToFit="1"/>
      <protection locked="0"/>
    </xf>
    <xf numFmtId="0" fontId="21" fillId="0" borderId="135" xfId="0" applyNumberFormat="1" applyFont="1" applyBorder="1" applyAlignment="1" applyProtection="1">
      <alignment horizontal="left" vertical="center" shrinkToFit="1"/>
      <protection locked="0"/>
    </xf>
    <xf numFmtId="49" fontId="6" fillId="2" borderId="20" xfId="0" applyNumberFormat="1" applyFont="1" applyFill="1" applyBorder="1" applyAlignment="1" applyProtection="1">
      <alignment horizontal="left" vertical="center" shrinkToFit="1"/>
    </xf>
    <xf numFmtId="49" fontId="6" fillId="2" borderId="1" xfId="0" applyNumberFormat="1" applyFont="1" applyFill="1" applyBorder="1" applyAlignment="1" applyProtection="1">
      <alignment horizontal="left" vertical="center" shrinkToFit="1"/>
    </xf>
    <xf numFmtId="49" fontId="6" fillId="2" borderId="2" xfId="0" applyNumberFormat="1" applyFont="1" applyFill="1" applyBorder="1" applyAlignment="1" applyProtection="1">
      <alignment horizontal="left" vertical="center" shrinkToFit="1"/>
    </xf>
    <xf numFmtId="49" fontId="21" fillId="0" borderId="27" xfId="0" applyNumberFormat="1" applyFont="1" applyBorder="1" applyAlignment="1" applyProtection="1">
      <alignment horizontal="left" vertical="center" shrinkToFit="1"/>
      <protection locked="0"/>
    </xf>
    <xf numFmtId="49" fontId="21" fillId="0" borderId="1" xfId="0" applyNumberFormat="1" applyFont="1" applyBorder="1" applyAlignment="1" applyProtection="1">
      <alignment horizontal="left" vertical="center" shrinkToFit="1"/>
      <protection locked="0"/>
    </xf>
    <xf numFmtId="49" fontId="21" fillId="0" borderId="91" xfId="0" applyNumberFormat="1" applyFont="1" applyBorder="1" applyAlignment="1" applyProtection="1">
      <alignment horizontal="left" vertical="center" shrinkToFit="1"/>
      <protection locked="0"/>
    </xf>
    <xf numFmtId="49" fontId="6" fillId="2" borderId="90" xfId="0" applyNumberFormat="1" applyFont="1" applyFill="1" applyBorder="1" applyAlignment="1" applyProtection="1">
      <alignment horizontal="left" vertical="center" shrinkToFit="1"/>
    </xf>
    <xf numFmtId="49" fontId="6" fillId="2" borderId="115" xfId="0" applyNumberFormat="1" applyFont="1" applyFill="1" applyBorder="1" applyAlignment="1" applyProtection="1">
      <alignment horizontal="left" vertical="center" shrinkToFit="1"/>
    </xf>
    <xf numFmtId="49" fontId="6" fillId="2" borderId="69" xfId="0" applyNumberFormat="1" applyFont="1" applyFill="1" applyBorder="1" applyAlignment="1" applyProtection="1">
      <alignment horizontal="left" vertical="center" shrinkToFit="1"/>
    </xf>
    <xf numFmtId="49" fontId="21" fillId="0" borderId="28" xfId="0" applyNumberFormat="1" applyFont="1" applyBorder="1" applyAlignment="1" applyProtection="1">
      <alignment horizontal="left" vertical="center" shrinkToFit="1"/>
      <protection locked="0"/>
    </xf>
    <xf numFmtId="49" fontId="21" fillId="0" borderId="115" xfId="0" applyNumberFormat="1" applyFont="1" applyBorder="1" applyAlignment="1" applyProtection="1">
      <alignment horizontal="left" vertical="center" shrinkToFit="1"/>
      <protection locked="0"/>
    </xf>
    <xf numFmtId="49" fontId="21" fillId="0" borderId="136" xfId="0" applyNumberFormat="1" applyFont="1" applyBorder="1" applyAlignment="1" applyProtection="1">
      <alignment horizontal="left" vertical="center" shrinkToFit="1"/>
      <protection locked="0"/>
    </xf>
    <xf numFmtId="49" fontId="6" fillId="2" borderId="84" xfId="0" applyNumberFormat="1" applyFont="1" applyFill="1" applyBorder="1" applyAlignment="1" applyProtection="1">
      <alignment horizontal="left" vertical="center" shrinkToFit="1"/>
    </xf>
    <xf numFmtId="49" fontId="6" fillId="2" borderId="30" xfId="0" applyNumberFormat="1" applyFont="1" applyFill="1" applyBorder="1" applyAlignment="1" applyProtection="1">
      <alignment horizontal="left" vertical="center" shrinkToFit="1"/>
    </xf>
    <xf numFmtId="49" fontId="6" fillId="2" borderId="74" xfId="0" applyNumberFormat="1" applyFont="1" applyFill="1" applyBorder="1" applyAlignment="1" applyProtection="1">
      <alignment horizontal="left" vertical="center" shrinkToFit="1"/>
    </xf>
    <xf numFmtId="49" fontId="21" fillId="0" borderId="99" xfId="0" applyNumberFormat="1" applyFont="1" applyBorder="1" applyAlignment="1" applyProtection="1">
      <alignment horizontal="left" vertical="center" shrinkToFit="1"/>
      <protection locked="0"/>
    </xf>
    <xf numFmtId="49" fontId="21" fillId="0" borderId="30" xfId="0" applyNumberFormat="1" applyFont="1" applyBorder="1" applyAlignment="1" applyProtection="1">
      <alignment horizontal="left" vertical="center" shrinkToFit="1"/>
      <protection locked="0"/>
    </xf>
    <xf numFmtId="49" fontId="21" fillId="0" borderId="135" xfId="0" applyNumberFormat="1" applyFont="1" applyBorder="1" applyAlignment="1" applyProtection="1">
      <alignment horizontal="left" vertical="center" shrinkToFit="1"/>
      <protection locked="0"/>
    </xf>
    <xf numFmtId="0" fontId="21" fillId="0" borderId="99" xfId="0" applyNumberFormat="1" applyFont="1" applyBorder="1" applyAlignment="1" applyProtection="1">
      <alignment horizontal="left" vertical="center" shrinkToFit="1"/>
      <protection locked="0" hidden="1"/>
    </xf>
    <xf numFmtId="0" fontId="21" fillId="0" borderId="30" xfId="0" applyNumberFormat="1" applyFont="1" applyBorder="1" applyAlignment="1" applyProtection="1">
      <alignment horizontal="left" vertical="center" shrinkToFit="1"/>
      <protection locked="0" hidden="1"/>
    </xf>
    <xf numFmtId="0" fontId="21" fillId="0" borderId="135" xfId="0" applyNumberFormat="1" applyFont="1" applyBorder="1" applyAlignment="1" applyProtection="1">
      <alignment horizontal="left" vertical="center" shrinkToFit="1"/>
      <protection locked="0" hidden="1"/>
    </xf>
    <xf numFmtId="49" fontId="6" fillId="2" borderId="90" xfId="0" applyNumberFormat="1" applyFont="1" applyFill="1" applyBorder="1" applyAlignment="1">
      <alignment horizontal="left" vertical="center" shrinkToFit="1"/>
    </xf>
    <xf numFmtId="49" fontId="6" fillId="2" borderId="115" xfId="0" applyNumberFormat="1" applyFont="1" applyFill="1" applyBorder="1" applyAlignment="1">
      <alignment horizontal="left" vertical="center" shrinkToFit="1"/>
    </xf>
    <xf numFmtId="49" fontId="6" fillId="2" borderId="69" xfId="0" applyNumberFormat="1" applyFont="1" applyFill="1" applyBorder="1" applyAlignment="1">
      <alignment horizontal="left" vertical="center" shrinkToFit="1"/>
    </xf>
    <xf numFmtId="0" fontId="21" fillId="0" borderId="115" xfId="0" applyNumberFormat="1" applyFont="1" applyBorder="1" applyAlignment="1" applyProtection="1">
      <alignment horizontal="left" vertical="center" shrinkToFit="1"/>
      <protection locked="0" hidden="1"/>
    </xf>
    <xf numFmtId="0" fontId="21" fillId="0" borderId="136" xfId="0" applyNumberFormat="1" applyFont="1" applyBorder="1" applyAlignment="1" applyProtection="1">
      <alignment horizontal="left" vertical="center" shrinkToFit="1"/>
      <protection locked="0" hidden="1"/>
    </xf>
    <xf numFmtId="49" fontId="4" fillId="8" borderId="58" xfId="0" applyNumberFormat="1" applyFont="1" applyFill="1" applyBorder="1" applyAlignment="1">
      <alignment horizontal="left" shrinkToFit="1"/>
    </xf>
    <xf numFmtId="49" fontId="24" fillId="0" borderId="90" xfId="0" applyNumberFormat="1" applyFont="1" applyBorder="1" applyAlignment="1" applyProtection="1">
      <alignment horizontal="center" vertical="center" shrinkToFit="1"/>
      <protection locked="0"/>
    </xf>
    <xf numFmtId="49" fontId="24" fillId="0" borderId="69" xfId="0" applyNumberFormat="1" applyFont="1" applyBorder="1" applyAlignment="1" applyProtection="1">
      <alignment horizontal="center" vertical="center" shrinkToFit="1"/>
      <protection locked="0"/>
    </xf>
    <xf numFmtId="49" fontId="24" fillId="0" borderId="28" xfId="0" applyNumberFormat="1" applyFont="1" applyBorder="1" applyAlignment="1" applyProtection="1">
      <alignment horizontal="center" vertical="center" shrinkToFit="1"/>
      <protection locked="0"/>
    </xf>
    <xf numFmtId="49" fontId="24" fillId="0" borderId="115" xfId="0" applyNumberFormat="1" applyFont="1" applyBorder="1" applyAlignment="1" applyProtection="1">
      <alignment horizontal="center" vertical="center" shrinkToFit="1"/>
      <protection locked="0"/>
    </xf>
    <xf numFmtId="49" fontId="24" fillId="0" borderId="136" xfId="0" applyNumberFormat="1" applyFont="1" applyBorder="1" applyAlignment="1" applyProtection="1">
      <alignment horizontal="center" vertical="center" shrinkToFit="1"/>
      <protection locked="0"/>
    </xf>
    <xf numFmtId="49" fontId="4" fillId="3" borderId="103" xfId="0" applyNumberFormat="1" applyFont="1" applyFill="1" applyBorder="1" applyAlignment="1">
      <alignment horizontal="left" shrinkToFit="1"/>
    </xf>
    <xf numFmtId="49" fontId="24" fillId="0" borderId="16" xfId="0" applyNumberFormat="1" applyFont="1" applyBorder="1" applyAlignment="1" applyProtection="1">
      <alignment horizontal="center" vertical="center" shrinkToFit="1"/>
      <protection locked="0"/>
    </xf>
    <xf numFmtId="49" fontId="24" fillId="0" borderId="3" xfId="0" applyNumberFormat="1" applyFont="1" applyBorder="1" applyAlignment="1" applyProtection="1">
      <alignment horizontal="center" vertical="center" shrinkToFit="1"/>
      <protection locked="0"/>
    </xf>
    <xf numFmtId="49" fontId="24" fillId="0" borderId="25" xfId="0" applyNumberFormat="1" applyFont="1" applyBorder="1" applyAlignment="1" applyProtection="1">
      <alignment horizontal="center" vertical="center" shrinkToFit="1"/>
      <protection locked="0"/>
    </xf>
    <xf numFmtId="49" fontId="24" fillId="0" borderId="0" xfId="0" applyNumberFormat="1" applyFont="1" applyBorder="1" applyAlignment="1" applyProtection="1">
      <alignment horizontal="center" vertical="center" shrinkToFit="1"/>
      <protection locked="0"/>
    </xf>
    <xf numFmtId="49" fontId="24" fillId="0" borderId="39" xfId="0" applyNumberFormat="1" applyFont="1" applyBorder="1" applyAlignment="1" applyProtection="1">
      <alignment horizontal="center" vertical="center" shrinkToFit="1"/>
      <protection locked="0"/>
    </xf>
    <xf numFmtId="49" fontId="24" fillId="0" borderId="20" xfId="0" applyNumberFormat="1" applyFont="1" applyBorder="1" applyAlignment="1" applyProtection="1">
      <alignment horizontal="center" vertical="center" shrinkToFit="1"/>
      <protection locked="0"/>
    </xf>
    <xf numFmtId="49" fontId="24" fillId="0" borderId="2" xfId="0" applyNumberFormat="1" applyFont="1" applyBorder="1" applyAlignment="1" applyProtection="1">
      <alignment horizontal="center" vertical="center" shrinkToFit="1"/>
      <protection locked="0"/>
    </xf>
    <xf numFmtId="49" fontId="24" fillId="0" borderId="27" xfId="0" applyNumberFormat="1" applyFont="1" applyBorder="1" applyAlignment="1" applyProtection="1">
      <alignment horizontal="center" vertical="center" shrinkToFit="1"/>
      <protection locked="0"/>
    </xf>
    <xf numFmtId="49" fontId="24" fillId="0" borderId="1" xfId="0" applyNumberFormat="1" applyFont="1" applyBorder="1" applyAlignment="1" applyProtection="1">
      <alignment horizontal="center" vertical="center" shrinkToFit="1"/>
      <protection locked="0"/>
    </xf>
    <xf numFmtId="49" fontId="24" fillId="0" borderId="91" xfId="0" applyNumberFormat="1" applyFont="1" applyBorder="1" applyAlignment="1" applyProtection="1">
      <alignment horizontal="center" vertical="center" shrinkToFit="1"/>
      <protection locked="0"/>
    </xf>
    <xf numFmtId="0" fontId="20" fillId="3" borderId="53" xfId="0" applyNumberFormat="1" applyFont="1" applyFill="1" applyBorder="1" applyAlignment="1" applyProtection="1">
      <alignment horizontal="center" vertical="center" shrinkToFit="1"/>
    </xf>
    <xf numFmtId="0" fontId="20" fillId="5" borderId="10" xfId="0" applyNumberFormat="1" applyFont="1" applyFill="1" applyBorder="1" applyAlignment="1" applyProtection="1">
      <alignment horizontal="center" vertical="center" shrinkToFit="1"/>
      <protection locked="0"/>
    </xf>
    <xf numFmtId="49" fontId="4" fillId="2" borderId="28" xfId="0" applyNumberFormat="1" applyFont="1" applyFill="1" applyBorder="1" applyAlignment="1" applyProtection="1">
      <alignment horizontal="left" vertical="center" shrinkToFit="1"/>
    </xf>
    <xf numFmtId="0" fontId="4" fillId="0" borderId="115" xfId="0" applyFont="1" applyBorder="1" applyAlignment="1" applyProtection="1">
      <alignment horizontal="left" vertical="center" shrinkToFit="1"/>
    </xf>
    <xf numFmtId="49" fontId="4" fillId="2" borderId="11" xfId="0" applyNumberFormat="1" applyFont="1" applyFill="1" applyBorder="1" applyAlignment="1" applyProtection="1">
      <alignment horizontal="center" vertical="center" shrinkToFit="1"/>
    </xf>
    <xf numFmtId="49" fontId="4" fillId="2" borderId="14" xfId="0" applyNumberFormat="1" applyFont="1" applyFill="1" applyBorder="1" applyAlignment="1" applyProtection="1">
      <alignment horizontal="center" vertical="center" shrinkToFit="1"/>
    </xf>
    <xf numFmtId="49" fontId="24" fillId="0" borderId="111" xfId="0" applyNumberFormat="1" applyFont="1" applyBorder="1" applyAlignment="1" applyProtection="1">
      <alignment horizontal="center" vertical="center" shrinkToFit="1"/>
      <protection locked="0"/>
    </xf>
    <xf numFmtId="49" fontId="24" fillId="0" borderId="133" xfId="0" applyNumberFormat="1" applyFont="1" applyBorder="1" applyAlignment="1" applyProtection="1">
      <alignment horizontal="center" vertical="center" shrinkToFit="1"/>
      <protection locked="0"/>
    </xf>
    <xf numFmtId="49" fontId="24" fillId="0" borderId="112" xfId="0" applyNumberFormat="1" applyFont="1" applyBorder="1" applyAlignment="1" applyProtection="1">
      <alignment horizontal="center" vertical="center" shrinkToFit="1"/>
      <protection locked="0"/>
    </xf>
    <xf numFmtId="49" fontId="24" fillId="0" borderId="55" xfId="0" applyNumberFormat="1" applyFont="1" applyBorder="1" applyAlignment="1" applyProtection="1">
      <alignment horizontal="center" vertical="center" shrinkToFit="1"/>
      <protection locked="0"/>
    </xf>
    <xf numFmtId="49" fontId="24" fillId="0" borderId="56" xfId="0" applyNumberFormat="1" applyFont="1" applyBorder="1" applyAlignment="1" applyProtection="1">
      <alignment horizontal="center" vertical="center" shrinkToFit="1"/>
      <protection locked="0"/>
    </xf>
    <xf numFmtId="49" fontId="23" fillId="8" borderId="116" xfId="0" applyNumberFormat="1" applyFont="1" applyFill="1" applyBorder="1" applyAlignment="1" applyProtection="1">
      <alignment horizontal="center" vertical="center" shrinkToFit="1"/>
    </xf>
    <xf numFmtId="0" fontId="23" fillId="8" borderId="109" xfId="0" applyFont="1" applyFill="1" applyBorder="1" applyAlignment="1" applyProtection="1">
      <alignment horizontal="center" vertical="center" shrinkToFit="1"/>
    </xf>
    <xf numFmtId="0" fontId="23" fillId="8" borderId="110" xfId="0" applyFont="1" applyFill="1" applyBorder="1" applyAlignment="1" applyProtection="1">
      <alignment horizontal="center" vertical="center" shrinkToFit="1"/>
    </xf>
    <xf numFmtId="0" fontId="21" fillId="0" borderId="30" xfId="0" applyFont="1" applyBorder="1" applyAlignment="1" applyProtection="1">
      <alignment horizontal="left" vertical="center" shrinkToFit="1"/>
      <protection locked="0" hidden="1"/>
    </xf>
    <xf numFmtId="177" fontId="24" fillId="0" borderId="99" xfId="0" applyNumberFormat="1" applyFont="1" applyBorder="1" applyAlignment="1" applyProtection="1">
      <alignment horizontal="center" vertical="center" shrinkToFit="1"/>
      <protection hidden="1"/>
    </xf>
    <xf numFmtId="177" fontId="24" fillId="0" borderId="30" xfId="0" applyNumberFormat="1" applyFont="1" applyBorder="1" applyAlignment="1" applyProtection="1">
      <alignment horizontal="center" vertical="center" shrinkToFit="1"/>
      <protection hidden="1"/>
    </xf>
    <xf numFmtId="177" fontId="24" fillId="0" borderId="74" xfId="0" applyNumberFormat="1" applyFont="1" applyBorder="1" applyAlignment="1" applyProtection="1">
      <alignment horizontal="center" vertical="center" shrinkToFit="1"/>
      <protection hidden="1"/>
    </xf>
    <xf numFmtId="177" fontId="24" fillId="0" borderId="84" xfId="0" applyNumberFormat="1" applyFont="1" applyBorder="1" applyAlignment="1" applyProtection="1">
      <alignment horizontal="center" vertical="center" shrinkToFit="1"/>
      <protection hidden="1"/>
    </xf>
    <xf numFmtId="0" fontId="24" fillId="0" borderId="12" xfId="0" applyFont="1" applyBorder="1" applyAlignment="1" applyProtection="1">
      <alignment horizontal="left" vertical="center" shrinkToFit="1"/>
      <protection locked="0"/>
    </xf>
    <xf numFmtId="0" fontId="24" fillId="0" borderId="34" xfId="0" applyFont="1" applyBorder="1" applyAlignment="1" applyProtection="1">
      <alignment horizontal="left" vertical="center" shrinkToFit="1"/>
      <protection locked="0"/>
    </xf>
    <xf numFmtId="49" fontId="24" fillId="0" borderId="93" xfId="0" applyNumberFormat="1" applyFont="1" applyBorder="1" applyAlignment="1" applyProtection="1">
      <alignment horizontal="center" vertical="center" shrinkToFit="1"/>
      <protection locked="0"/>
    </xf>
    <xf numFmtId="49" fontId="24" fillId="0" borderId="19" xfId="0" applyNumberFormat="1" applyFont="1" applyBorder="1" applyAlignment="1" applyProtection="1">
      <alignment horizontal="center" vertical="center" shrinkToFit="1"/>
      <protection locked="0"/>
    </xf>
    <xf numFmtId="49" fontId="24" fillId="0" borderId="24" xfId="0" applyNumberFormat="1" applyFont="1" applyBorder="1" applyAlignment="1" applyProtection="1">
      <alignment horizontal="center" vertical="center" shrinkToFit="1"/>
      <protection locked="0"/>
    </xf>
    <xf numFmtId="49" fontId="24" fillId="0" borderId="18" xfId="0" applyNumberFormat="1" applyFont="1" applyBorder="1" applyAlignment="1" applyProtection="1">
      <alignment horizontal="center" vertical="center" shrinkToFit="1"/>
      <protection locked="0"/>
    </xf>
    <xf numFmtId="49" fontId="24" fillId="0" borderId="92" xfId="0" applyNumberFormat="1" applyFont="1" applyBorder="1" applyAlignment="1" applyProtection="1">
      <alignment horizontal="center" vertical="center" shrinkToFit="1"/>
      <protection locked="0"/>
    </xf>
    <xf numFmtId="177" fontId="24" fillId="9" borderId="121" xfId="0" applyNumberFormat="1" applyFont="1" applyFill="1" applyBorder="1" applyAlignment="1" applyProtection="1">
      <alignment horizontal="center" vertical="center" shrinkToFit="1"/>
      <protection locked="0"/>
    </xf>
    <xf numFmtId="177" fontId="24" fillId="9" borderId="122" xfId="0" applyNumberFormat="1" applyFont="1" applyFill="1" applyBorder="1" applyAlignment="1" applyProtection="1">
      <alignment horizontal="center" vertical="center" shrinkToFit="1"/>
      <protection locked="0"/>
    </xf>
    <xf numFmtId="177" fontId="24" fillId="9" borderId="123" xfId="0" applyNumberFormat="1" applyFont="1" applyFill="1" applyBorder="1" applyAlignment="1" applyProtection="1">
      <alignment horizontal="center" vertical="center" shrinkToFit="1"/>
      <protection locked="0"/>
    </xf>
    <xf numFmtId="49" fontId="9" fillId="2" borderId="111" xfId="0" applyNumberFormat="1" applyFont="1" applyFill="1" applyBorder="1" applyAlignment="1" applyProtection="1">
      <alignment horizontal="left" vertical="center" wrapText="1" shrinkToFit="1"/>
    </xf>
    <xf numFmtId="49" fontId="9" fillId="2" borderId="55" xfId="0" applyNumberFormat="1" applyFont="1" applyFill="1" applyBorder="1" applyAlignment="1" applyProtection="1">
      <alignment horizontal="left" vertical="center" wrapText="1" shrinkToFit="1"/>
    </xf>
    <xf numFmtId="49" fontId="9" fillId="2" borderId="97" xfId="0" applyNumberFormat="1" applyFont="1" applyFill="1" applyBorder="1" applyAlignment="1" applyProtection="1">
      <alignment horizontal="left" vertical="center" wrapText="1" shrinkToFit="1"/>
    </xf>
    <xf numFmtId="49" fontId="9" fillId="2" borderId="23" xfId="0" applyNumberFormat="1" applyFont="1" applyFill="1" applyBorder="1" applyAlignment="1" applyProtection="1">
      <alignment horizontal="left" vertical="center" wrapText="1" shrinkToFit="1"/>
    </xf>
    <xf numFmtId="0" fontId="21" fillId="0" borderId="112" xfId="0" applyNumberFormat="1" applyFont="1" applyFill="1" applyBorder="1" applyAlignment="1" applyProtection="1">
      <alignment horizontal="center" vertical="center" shrinkToFit="1"/>
      <protection hidden="1"/>
    </xf>
    <xf numFmtId="0" fontId="21" fillId="0" borderId="55" xfId="0" applyFont="1" applyBorder="1" applyAlignment="1" applyProtection="1">
      <alignment vertical="center" shrinkToFit="1"/>
      <protection hidden="1"/>
    </xf>
    <xf numFmtId="0" fontId="21" fillId="0" borderId="26" xfId="0" applyFont="1" applyBorder="1" applyAlignment="1" applyProtection="1">
      <alignment vertical="center" shrinkToFit="1"/>
      <protection hidden="1"/>
    </xf>
    <xf numFmtId="0" fontId="21" fillId="0" borderId="23" xfId="0" applyFont="1" applyBorder="1" applyAlignment="1" applyProtection="1">
      <alignment vertical="center" shrinkToFit="1"/>
      <protection hidden="1"/>
    </xf>
    <xf numFmtId="49" fontId="6" fillId="2" borderId="111" xfId="0" applyNumberFormat="1" applyFont="1" applyFill="1" applyBorder="1" applyAlignment="1" applyProtection="1">
      <alignment horizontal="center" vertical="center" shrinkToFit="1"/>
    </xf>
    <xf numFmtId="49" fontId="6" fillId="2" borderId="55" xfId="0" applyNumberFormat="1" applyFont="1" applyFill="1" applyBorder="1" applyAlignment="1" applyProtection="1">
      <alignment horizontal="center" vertical="center" shrinkToFit="1"/>
    </xf>
    <xf numFmtId="0" fontId="6" fillId="0" borderId="97" xfId="0" applyFont="1" applyBorder="1" applyAlignment="1" applyProtection="1">
      <alignment horizontal="center" vertical="center" shrinkToFit="1"/>
    </xf>
    <xf numFmtId="0" fontId="6" fillId="0" borderId="23" xfId="0" applyFont="1" applyBorder="1" applyAlignment="1" applyProtection="1">
      <alignment horizontal="center" vertical="center" shrinkToFit="1"/>
    </xf>
    <xf numFmtId="0" fontId="6" fillId="0" borderId="16"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21" fillId="0" borderId="27" xfId="0" applyNumberFormat="1" applyFont="1" applyBorder="1" applyAlignment="1" applyProtection="1">
      <alignment horizontal="left" vertical="center" shrinkToFit="1"/>
      <protection locked="0" hidden="1"/>
    </xf>
    <xf numFmtId="0" fontId="21" fillId="0" borderId="1" xfId="0" applyFont="1" applyBorder="1" applyAlignment="1" applyProtection="1">
      <alignment horizontal="left" vertical="center" shrinkToFit="1"/>
      <protection locked="0" hidden="1"/>
    </xf>
    <xf numFmtId="177" fontId="24" fillId="9" borderId="27" xfId="0" applyNumberFormat="1" applyFont="1" applyFill="1" applyBorder="1" applyAlignment="1" applyProtection="1">
      <alignment horizontal="center" vertical="center" shrinkToFit="1"/>
      <protection locked="0"/>
    </xf>
    <xf numFmtId="177" fontId="24" fillId="9" borderId="1" xfId="0" applyNumberFormat="1" applyFont="1" applyFill="1" applyBorder="1" applyAlignment="1" applyProtection="1">
      <alignment horizontal="center" vertical="center" shrinkToFit="1"/>
      <protection locked="0"/>
    </xf>
    <xf numFmtId="177" fontId="24" fillId="9" borderId="120" xfId="0" applyNumberFormat="1" applyFont="1" applyFill="1" applyBorder="1" applyAlignment="1" applyProtection="1">
      <alignment horizontal="center" vertical="center" shrinkToFit="1"/>
      <protection locked="0"/>
    </xf>
    <xf numFmtId="49" fontId="4" fillId="3" borderId="0" xfId="0" applyNumberFormat="1" applyFont="1" applyFill="1" applyBorder="1" applyAlignment="1">
      <alignment shrinkToFit="1"/>
    </xf>
    <xf numFmtId="0" fontId="5" fillId="3" borderId="0" xfId="0" applyFont="1" applyFill="1" applyAlignment="1">
      <alignment shrinkToFit="1"/>
    </xf>
    <xf numFmtId="49" fontId="6" fillId="2" borderId="57" xfId="0" applyNumberFormat="1" applyFont="1" applyFill="1" applyBorder="1" applyAlignment="1">
      <alignment horizontal="center" vertical="center" shrinkToFit="1"/>
    </xf>
    <xf numFmtId="49" fontId="6" fillId="2" borderId="5" xfId="0" applyNumberFormat="1" applyFont="1" applyFill="1" applyBorder="1" applyAlignment="1">
      <alignment horizontal="center" vertical="center" shrinkToFit="1"/>
    </xf>
    <xf numFmtId="49" fontId="6" fillId="2" borderId="134" xfId="0" applyNumberFormat="1" applyFont="1" applyFill="1" applyBorder="1" applyAlignment="1">
      <alignment horizontal="center" vertical="center" shrinkToFit="1"/>
    </xf>
    <xf numFmtId="49" fontId="6" fillId="2" borderId="58" xfId="0" applyNumberFormat="1" applyFont="1" applyFill="1" applyBorder="1" applyAlignment="1">
      <alignment horizontal="center" vertical="center" shrinkToFit="1"/>
    </xf>
    <xf numFmtId="49" fontId="6" fillId="2" borderId="59" xfId="0" applyNumberFormat="1" applyFont="1" applyFill="1" applyBorder="1" applyAlignment="1">
      <alignment horizontal="center" vertical="center" shrinkToFit="1"/>
    </xf>
    <xf numFmtId="49" fontId="4" fillId="0" borderId="0" xfId="0" applyNumberFormat="1" applyFont="1" applyFill="1" applyBorder="1" applyAlignment="1">
      <alignment shrinkToFit="1"/>
    </xf>
    <xf numFmtId="0" fontId="6" fillId="2" borderId="58" xfId="0" applyFont="1" applyFill="1" applyBorder="1" applyAlignment="1">
      <alignment horizontal="center" vertical="center" shrinkToFit="1"/>
    </xf>
    <xf numFmtId="0" fontId="6" fillId="2" borderId="59" xfId="0" applyFont="1" applyFill="1" applyBorder="1" applyAlignment="1">
      <alignment horizontal="center" vertical="center" shrinkToFit="1"/>
    </xf>
    <xf numFmtId="176" fontId="24" fillId="0" borderId="57" xfId="0" applyNumberFormat="1" applyFont="1" applyFill="1" applyBorder="1" applyAlignment="1" applyProtection="1">
      <alignment horizontal="center" vertical="center" shrinkToFit="1"/>
      <protection locked="0" hidden="1"/>
    </xf>
    <xf numFmtId="176" fontId="0" fillId="0" borderId="58" xfId="0" applyNumberFormat="1" applyFill="1" applyBorder="1" applyAlignment="1" applyProtection="1">
      <alignment horizontal="center" vertical="center" shrinkToFit="1"/>
      <protection locked="0" hidden="1"/>
    </xf>
    <xf numFmtId="176" fontId="0" fillId="0" borderId="59" xfId="0" applyNumberFormat="1" applyFill="1" applyBorder="1" applyAlignment="1" applyProtection="1">
      <alignment horizontal="center" vertical="center" shrinkToFit="1"/>
      <protection locked="0" hidden="1"/>
    </xf>
    <xf numFmtId="176" fontId="24" fillId="0" borderId="4" xfId="0" applyNumberFormat="1" applyFont="1" applyFill="1" applyBorder="1" applyAlignment="1" applyProtection="1">
      <alignment horizontal="center" vertical="center" shrinkToFit="1"/>
      <protection locked="0" hidden="1"/>
    </xf>
    <xf numFmtId="176" fontId="24" fillId="0" borderId="6" xfId="0" applyNumberFormat="1" applyFont="1" applyFill="1" applyBorder="1" applyAlignment="1" applyProtection="1">
      <alignment horizontal="center" vertical="center" shrinkToFit="1"/>
      <protection locked="0" hidden="1"/>
    </xf>
    <xf numFmtId="176" fontId="24" fillId="0" borderId="6" xfId="0" applyNumberFormat="1" applyFont="1" applyFill="1" applyBorder="1" applyAlignment="1" applyProtection="1">
      <alignment horizontal="center" vertical="center" shrinkToFit="1"/>
      <protection locked="0"/>
    </xf>
    <xf numFmtId="176" fontId="24" fillId="0" borderId="7" xfId="0" applyNumberFormat="1" applyFont="1" applyFill="1" applyBorder="1" applyAlignment="1" applyProtection="1">
      <alignment horizontal="center" vertical="center" shrinkToFit="1"/>
      <protection locked="0"/>
    </xf>
    <xf numFmtId="176" fontId="24" fillId="0" borderId="5" xfId="0" applyNumberFormat="1" applyFont="1" applyFill="1" applyBorder="1" applyAlignment="1" applyProtection="1">
      <alignment horizontal="center" vertical="center" shrinkToFit="1"/>
      <protection locked="0" hidden="1"/>
    </xf>
    <xf numFmtId="0" fontId="24" fillId="0" borderId="6" xfId="0" applyNumberFormat="1" applyFont="1" applyFill="1" applyBorder="1" applyAlignment="1" applyProtection="1">
      <alignment horizontal="center" vertical="center" shrinkToFit="1"/>
      <protection locked="0" hidden="1"/>
    </xf>
    <xf numFmtId="0" fontId="24" fillId="0" borderId="7" xfId="0" applyNumberFormat="1" applyFont="1" applyFill="1" applyBorder="1" applyAlignment="1" applyProtection="1">
      <alignment horizontal="center" vertical="center" shrinkToFit="1"/>
      <protection locked="0" hidden="1"/>
    </xf>
    <xf numFmtId="49" fontId="6" fillId="7" borderId="57" xfId="0" applyNumberFormat="1" applyFont="1" applyFill="1" applyBorder="1" applyAlignment="1">
      <alignment horizontal="center" vertical="center" shrinkToFit="1"/>
    </xf>
    <xf numFmtId="49" fontId="6" fillId="7" borderId="58" xfId="0" applyNumberFormat="1" applyFont="1" applyFill="1" applyBorder="1" applyAlignment="1">
      <alignment horizontal="center" vertical="center" shrinkToFit="1"/>
    </xf>
    <xf numFmtId="49" fontId="6" fillId="7" borderId="59" xfId="0" applyNumberFormat="1" applyFont="1" applyFill="1" applyBorder="1" applyAlignment="1">
      <alignment horizontal="center" vertical="center" shrinkToFit="1"/>
    </xf>
    <xf numFmtId="0" fontId="24" fillId="0" borderId="4" xfId="0" applyNumberFormat="1" applyFont="1" applyFill="1" applyBorder="1" applyAlignment="1" applyProtection="1">
      <alignment horizontal="center" vertical="center" shrinkToFit="1"/>
      <protection locked="0" hidden="1"/>
    </xf>
    <xf numFmtId="0" fontId="24" fillId="0" borderId="5" xfId="0" applyNumberFormat="1" applyFont="1" applyFill="1" applyBorder="1" applyAlignment="1" applyProtection="1">
      <alignment horizontal="center" vertical="center" shrinkToFit="1"/>
      <protection locked="0" hidden="1"/>
    </xf>
    <xf numFmtId="0" fontId="6" fillId="2" borderId="20" xfId="0" applyNumberFormat="1" applyFont="1" applyFill="1" applyBorder="1" applyAlignment="1">
      <alignment horizontal="center" vertical="center" shrinkToFit="1"/>
    </xf>
    <xf numFmtId="49" fontId="6" fillId="2" borderId="1" xfId="0" applyNumberFormat="1" applyFont="1" applyFill="1" applyBorder="1" applyAlignment="1">
      <alignment horizontal="center" vertical="center" shrinkToFit="1"/>
    </xf>
    <xf numFmtId="49" fontId="6" fillId="2" borderId="91" xfId="0" applyNumberFormat="1" applyFont="1" applyFill="1" applyBorder="1" applyAlignment="1">
      <alignment horizontal="center" vertical="center" shrinkToFit="1"/>
    </xf>
    <xf numFmtId="179" fontId="24" fillId="0" borderId="20" xfId="0" applyNumberFormat="1" applyFont="1" applyFill="1" applyBorder="1" applyAlignment="1" applyProtection="1">
      <alignment horizontal="center" vertical="center" shrinkToFit="1"/>
      <protection locked="0"/>
    </xf>
    <xf numFmtId="179" fontId="24" fillId="0" borderId="2" xfId="0" applyNumberFormat="1" applyFont="1" applyFill="1" applyBorder="1" applyAlignment="1" applyProtection="1">
      <alignment horizontal="center" vertical="center" shrinkToFit="1"/>
      <protection locked="0"/>
    </xf>
    <xf numFmtId="179" fontId="24" fillId="0" borderId="27" xfId="0" applyNumberFormat="1" applyFont="1" applyFill="1" applyBorder="1" applyAlignment="1" applyProtection="1">
      <alignment horizontal="center" vertical="center" shrinkToFit="1"/>
      <protection locked="0"/>
    </xf>
    <xf numFmtId="179" fontId="24" fillId="0" borderId="91" xfId="0" applyNumberFormat="1" applyFont="1" applyFill="1" applyBorder="1" applyAlignment="1" applyProtection="1">
      <alignment horizontal="center" vertical="center" shrinkToFit="1"/>
      <protection locked="0"/>
    </xf>
    <xf numFmtId="49" fontId="6" fillId="2" borderId="93" xfId="0" applyNumberFormat="1" applyFont="1" applyFill="1" applyBorder="1" applyAlignment="1">
      <alignment horizontal="center" vertical="center" shrinkToFit="1"/>
    </xf>
    <xf numFmtId="49" fontId="6" fillId="2" borderId="18" xfId="0" applyNumberFormat="1" applyFont="1" applyFill="1" applyBorder="1" applyAlignment="1">
      <alignment horizontal="center" vertical="center" shrinkToFit="1"/>
    </xf>
    <xf numFmtId="49" fontId="6" fillId="2" borderId="92" xfId="0" applyNumberFormat="1" applyFont="1" applyFill="1" applyBorder="1" applyAlignment="1">
      <alignment horizontal="center" vertical="center" shrinkToFit="1"/>
    </xf>
    <xf numFmtId="179" fontId="24" fillId="0" borderId="93" xfId="0" applyNumberFormat="1" applyFont="1" applyFill="1" applyBorder="1" applyAlignment="1" applyProtection="1">
      <alignment horizontal="center" vertical="center" shrinkToFit="1"/>
      <protection locked="0" hidden="1"/>
    </xf>
    <xf numFmtId="179" fontId="24" fillId="0" borderId="19" xfId="0" applyNumberFormat="1" applyFont="1" applyFill="1" applyBorder="1" applyAlignment="1" applyProtection="1">
      <alignment horizontal="center" vertical="center" shrinkToFit="1"/>
      <protection locked="0" hidden="1"/>
    </xf>
    <xf numFmtId="179" fontId="24" fillId="0" borderId="24" xfId="0" applyNumberFormat="1" applyFont="1" applyFill="1" applyBorder="1" applyAlignment="1" applyProtection="1">
      <alignment horizontal="center" vertical="center" shrinkToFit="1"/>
      <protection locked="0" hidden="1"/>
    </xf>
    <xf numFmtId="179" fontId="24" fillId="0" borderId="24" xfId="0" applyNumberFormat="1" applyFont="1" applyFill="1" applyBorder="1" applyAlignment="1" applyProtection="1">
      <alignment horizontal="center" vertical="center" shrinkToFit="1"/>
      <protection locked="0"/>
    </xf>
    <xf numFmtId="179" fontId="24" fillId="0" borderId="92" xfId="0" applyNumberFormat="1" applyFont="1" applyFill="1" applyBorder="1" applyAlignment="1" applyProtection="1">
      <alignment horizontal="center" vertical="center" shrinkToFit="1"/>
      <protection locked="0"/>
    </xf>
    <xf numFmtId="49" fontId="6" fillId="2" borderId="84" xfId="0" applyNumberFormat="1" applyFont="1" applyFill="1" applyBorder="1" applyAlignment="1">
      <alignment horizontal="center" vertical="center" shrinkToFit="1"/>
    </xf>
    <xf numFmtId="49" fontId="6" fillId="2" borderId="30" xfId="0" applyNumberFormat="1" applyFont="1" applyFill="1" applyBorder="1" applyAlignment="1">
      <alignment horizontal="center" vertical="center" shrinkToFit="1"/>
    </xf>
    <xf numFmtId="49" fontId="6" fillId="2" borderId="135" xfId="0" applyNumberFormat="1" applyFont="1" applyFill="1" applyBorder="1" applyAlignment="1">
      <alignment horizontal="center" vertical="center" shrinkToFit="1"/>
    </xf>
    <xf numFmtId="179" fontId="24" fillId="0" borderId="111" xfId="0" applyNumberFormat="1" applyFont="1" applyFill="1" applyBorder="1" applyAlignment="1" applyProtection="1">
      <alignment horizontal="center" vertical="center" shrinkToFit="1"/>
      <protection locked="0"/>
    </xf>
    <xf numFmtId="179" fontId="24" fillId="0" borderId="133" xfId="0" applyNumberFormat="1" applyFont="1" applyFill="1" applyBorder="1" applyAlignment="1" applyProtection="1">
      <alignment horizontal="center" vertical="center" shrinkToFit="1"/>
      <protection locked="0"/>
    </xf>
    <xf numFmtId="179" fontId="24" fillId="0" borderId="112" xfId="0" applyNumberFormat="1" applyFont="1" applyFill="1" applyBorder="1" applyAlignment="1" applyProtection="1">
      <alignment horizontal="center" vertical="center" shrinkToFit="1"/>
      <protection locked="0"/>
    </xf>
    <xf numFmtId="179" fontId="24" fillId="0" borderId="56" xfId="0" applyNumberFormat="1" applyFont="1" applyFill="1" applyBorder="1" applyAlignment="1" applyProtection="1">
      <alignment horizontal="center" vertical="center" shrinkToFit="1"/>
      <protection locked="0"/>
    </xf>
    <xf numFmtId="49" fontId="24" fillId="0" borderId="111" xfId="0" applyNumberFormat="1" applyFont="1" applyFill="1" applyBorder="1" applyAlignment="1" applyProtection="1">
      <alignment horizontal="center" vertical="center" shrinkToFit="1"/>
      <protection locked="0"/>
    </xf>
    <xf numFmtId="49" fontId="24" fillId="0" borderId="133" xfId="0" applyNumberFormat="1" applyFont="1" applyFill="1" applyBorder="1" applyAlignment="1" applyProtection="1">
      <alignment horizontal="center" vertical="center" shrinkToFit="1"/>
      <protection locked="0"/>
    </xf>
    <xf numFmtId="49" fontId="24" fillId="0" borderId="112" xfId="0" applyNumberFormat="1" applyFont="1" applyFill="1" applyBorder="1" applyAlignment="1" applyProtection="1">
      <alignment horizontal="center" vertical="center" shrinkToFit="1"/>
      <protection locked="0"/>
    </xf>
    <xf numFmtId="49" fontId="24" fillId="0" borderId="56" xfId="0" applyNumberFormat="1" applyFont="1" applyFill="1" applyBorder="1" applyAlignment="1" applyProtection="1">
      <alignment horizontal="center" vertical="center" shrinkToFit="1"/>
      <protection locked="0"/>
    </xf>
    <xf numFmtId="49" fontId="6" fillId="2" borderId="57" xfId="0" applyNumberFormat="1" applyFont="1" applyFill="1" applyBorder="1" applyAlignment="1" applyProtection="1">
      <alignment horizontal="center" vertical="center" shrinkToFit="1"/>
    </xf>
    <xf numFmtId="49" fontId="6" fillId="2" borderId="58" xfId="0" applyNumberFormat="1" applyFont="1" applyFill="1" applyBorder="1" applyAlignment="1" applyProtection="1">
      <alignment horizontal="center" vertical="center" shrinkToFit="1"/>
    </xf>
    <xf numFmtId="49" fontId="6" fillId="2" borderId="59" xfId="0" applyNumberFormat="1" applyFont="1" applyFill="1" applyBorder="1" applyAlignment="1" applyProtection="1">
      <alignment horizontal="center" vertical="center" shrinkToFit="1"/>
    </xf>
    <xf numFmtId="0" fontId="0" fillId="0" borderId="5" xfId="0" applyBorder="1" applyAlignment="1"/>
    <xf numFmtId="49" fontId="6" fillId="2" borderId="134" xfId="0" applyNumberFormat="1" applyFont="1" applyFill="1" applyBorder="1" applyAlignment="1" applyProtection="1">
      <alignment horizontal="center" vertical="center" shrinkToFit="1"/>
    </xf>
    <xf numFmtId="49" fontId="6" fillId="2" borderId="5" xfId="0" applyNumberFormat="1" applyFont="1" applyFill="1" applyBorder="1" applyAlignment="1" applyProtection="1">
      <alignment horizontal="center" vertical="center" shrinkToFit="1"/>
    </xf>
    <xf numFmtId="0" fontId="37" fillId="0" borderId="93" xfId="0" applyNumberFormat="1" applyFont="1" applyBorder="1" applyAlignment="1" applyProtection="1">
      <alignment horizontal="center" vertical="center" shrinkToFit="1"/>
      <protection locked="0" hidden="1"/>
    </xf>
    <xf numFmtId="0" fontId="37" fillId="0" borderId="92" xfId="0" applyNumberFormat="1" applyFont="1" applyBorder="1" applyAlignment="1" applyProtection="1">
      <alignment horizontal="center" vertical="center" shrinkToFit="1"/>
      <protection locked="0" hidden="1"/>
    </xf>
    <xf numFmtId="0" fontId="37" fillId="0" borderId="42" xfId="0" applyNumberFormat="1" applyFont="1" applyBorder="1" applyAlignment="1" applyProtection="1">
      <alignment horizontal="center" vertical="center" shrinkToFit="1"/>
      <protection locked="0" hidden="1"/>
    </xf>
    <xf numFmtId="0" fontId="37" fillId="0" borderId="43" xfId="0" applyNumberFormat="1" applyFont="1" applyBorder="1" applyAlignment="1" applyProtection="1">
      <alignment horizontal="center" vertical="center" shrinkToFit="1"/>
      <protection locked="0" hidden="1"/>
    </xf>
    <xf numFmtId="49" fontId="6" fillId="2" borderId="36" xfId="0" applyNumberFormat="1" applyFont="1" applyFill="1" applyBorder="1" applyAlignment="1">
      <alignment horizontal="center" vertical="center"/>
    </xf>
    <xf numFmtId="49" fontId="6" fillId="2" borderId="132" xfId="0" applyNumberFormat="1" applyFont="1" applyFill="1" applyBorder="1" applyAlignment="1">
      <alignment horizontal="center" vertical="center"/>
    </xf>
    <xf numFmtId="0" fontId="37" fillId="0" borderId="93" xfId="0" applyNumberFormat="1" applyFont="1" applyFill="1" applyBorder="1" applyAlignment="1" applyProtection="1">
      <alignment horizontal="center" vertical="center" shrinkToFit="1"/>
      <protection locked="0" hidden="1"/>
    </xf>
    <xf numFmtId="0" fontId="37" fillId="0" borderId="19" xfId="0" applyNumberFormat="1" applyFont="1" applyFill="1" applyBorder="1" applyAlignment="1" applyProtection="1">
      <alignment horizontal="center" vertical="center" shrinkToFit="1"/>
      <protection locked="0" hidden="1"/>
    </xf>
    <xf numFmtId="0" fontId="37" fillId="0" borderId="42" xfId="0" applyNumberFormat="1" applyFont="1" applyFill="1" applyBorder="1" applyAlignment="1" applyProtection="1">
      <alignment horizontal="center" vertical="center" shrinkToFit="1"/>
      <protection locked="0" hidden="1"/>
    </xf>
    <xf numFmtId="0" fontId="37" fillId="0" borderId="129" xfId="0" applyNumberFormat="1" applyFont="1" applyFill="1" applyBorder="1" applyAlignment="1" applyProtection="1">
      <alignment horizontal="center" vertical="center" shrinkToFit="1"/>
      <protection locked="0" hidden="1"/>
    </xf>
    <xf numFmtId="0" fontId="37" fillId="0" borderId="24" xfId="0" applyNumberFormat="1" applyFont="1" applyFill="1" applyBorder="1" applyAlignment="1" applyProtection="1">
      <alignment horizontal="center" vertical="center" shrinkToFit="1"/>
      <protection locked="0" hidden="1"/>
    </xf>
    <xf numFmtId="0" fontId="37" fillId="0" borderId="131" xfId="0" applyNumberFormat="1" applyFont="1" applyFill="1" applyBorder="1" applyAlignment="1" applyProtection="1">
      <alignment horizontal="center" vertical="center" shrinkToFit="1"/>
      <protection locked="0" hidden="1"/>
    </xf>
    <xf numFmtId="49" fontId="4" fillId="0" borderId="103" xfId="0" applyNumberFormat="1" applyFont="1" applyFill="1" applyBorder="1" applyAlignment="1" applyProtection="1"/>
    <xf numFmtId="0" fontId="5" fillId="0" borderId="103" xfId="0" applyFont="1" applyBorder="1" applyAlignment="1"/>
    <xf numFmtId="0" fontId="37" fillId="0" borderId="93" xfId="0" applyNumberFormat="1" applyFont="1" applyFill="1" applyBorder="1" applyAlignment="1" applyProtection="1">
      <alignment horizontal="center" vertical="center" shrinkToFit="1"/>
      <protection locked="0"/>
    </xf>
    <xf numFmtId="0" fontId="37" fillId="0" borderId="19" xfId="0" applyNumberFormat="1" applyFont="1" applyFill="1" applyBorder="1" applyAlignment="1" applyProtection="1">
      <alignment horizontal="center" vertical="center" shrinkToFit="1"/>
      <protection locked="0"/>
    </xf>
    <xf numFmtId="0" fontId="37" fillId="0" borderId="42" xfId="0" applyNumberFormat="1" applyFont="1" applyFill="1" applyBorder="1" applyAlignment="1" applyProtection="1">
      <alignment horizontal="center" vertical="center" shrinkToFit="1"/>
      <protection locked="0"/>
    </xf>
    <xf numFmtId="0" fontId="37" fillId="0" borderId="129" xfId="0" applyNumberFormat="1" applyFont="1" applyFill="1" applyBorder="1" applyAlignment="1" applyProtection="1">
      <alignment horizontal="center" vertical="center" shrinkToFit="1"/>
      <protection locked="0"/>
    </xf>
    <xf numFmtId="0" fontId="37" fillId="0" borderId="24" xfId="0" applyNumberFormat="1" applyFont="1" applyFill="1" applyBorder="1" applyAlignment="1" applyProtection="1">
      <alignment horizontal="center" vertical="center" shrinkToFit="1"/>
      <protection locked="0"/>
    </xf>
    <xf numFmtId="0" fontId="37" fillId="0" borderId="131" xfId="0" applyNumberFormat="1" applyFont="1" applyFill="1" applyBorder="1" applyAlignment="1" applyProtection="1">
      <alignment horizontal="center" vertical="center" shrinkToFit="1"/>
      <protection locked="0"/>
    </xf>
    <xf numFmtId="49" fontId="6" fillId="2" borderId="111" xfId="0" applyNumberFormat="1" applyFont="1" applyFill="1" applyBorder="1" applyAlignment="1">
      <alignment horizontal="center" vertical="center"/>
    </xf>
    <xf numFmtId="49" fontId="6" fillId="2" borderId="55" xfId="0" applyNumberFormat="1" applyFont="1" applyFill="1" applyBorder="1" applyAlignment="1">
      <alignment horizontal="center" vertical="center"/>
    </xf>
    <xf numFmtId="49" fontId="6" fillId="2" borderId="133" xfId="0" applyNumberFormat="1" applyFont="1" applyFill="1" applyBorder="1" applyAlignment="1">
      <alignment horizontal="center" vertical="center"/>
    </xf>
    <xf numFmtId="49" fontId="6" fillId="2" borderId="16"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xf>
    <xf numFmtId="49" fontId="6" fillId="2" borderId="3" xfId="0" applyNumberFormat="1" applyFont="1" applyFill="1" applyBorder="1" applyAlignment="1">
      <alignment horizontal="center" vertical="center"/>
    </xf>
    <xf numFmtId="49" fontId="6" fillId="2" borderId="42" xfId="0" applyNumberFormat="1" applyFont="1" applyFill="1" applyBorder="1" applyAlignment="1">
      <alignment horizontal="center" vertical="center"/>
    </xf>
    <xf numFmtId="49" fontId="6" fillId="2" borderId="103" xfId="0" applyNumberFormat="1" applyFont="1" applyFill="1" applyBorder="1" applyAlignment="1">
      <alignment horizontal="center" vertical="center"/>
    </xf>
    <xf numFmtId="49" fontId="6" fillId="2" borderId="129" xfId="0" applyNumberFormat="1" applyFont="1" applyFill="1" applyBorder="1" applyAlignment="1">
      <alignment horizontal="center" vertical="center"/>
    </xf>
    <xf numFmtId="49" fontId="6" fillId="2" borderId="56" xfId="0" applyNumberFormat="1" applyFont="1" applyFill="1" applyBorder="1" applyAlignment="1">
      <alignment horizontal="center" vertical="center"/>
    </xf>
    <xf numFmtId="49" fontId="6" fillId="2" borderId="39" xfId="0" applyNumberFormat="1" applyFont="1" applyFill="1" applyBorder="1" applyAlignment="1">
      <alignment horizontal="center" vertical="center"/>
    </xf>
    <xf numFmtId="0" fontId="37" fillId="0" borderId="111" xfId="0" applyNumberFormat="1" applyFont="1" applyFill="1" applyBorder="1" applyAlignment="1" applyProtection="1">
      <alignment horizontal="center" vertical="center" shrinkToFit="1"/>
      <protection locked="0" hidden="1"/>
    </xf>
    <xf numFmtId="0" fontId="37" fillId="0" borderId="133" xfId="0" applyNumberFormat="1" applyFont="1" applyFill="1" applyBorder="1" applyAlignment="1" applyProtection="1">
      <alignment horizontal="center" vertical="center" shrinkToFit="1"/>
      <protection locked="0" hidden="1"/>
    </xf>
    <xf numFmtId="0" fontId="37" fillId="0" borderId="16" xfId="0" applyNumberFormat="1" applyFont="1" applyFill="1" applyBorder="1" applyAlignment="1" applyProtection="1">
      <alignment horizontal="center" vertical="center" shrinkToFit="1"/>
      <protection locked="0" hidden="1"/>
    </xf>
    <xf numFmtId="0" fontId="37" fillId="0" borderId="3" xfId="0" applyNumberFormat="1" applyFont="1" applyFill="1" applyBorder="1" applyAlignment="1" applyProtection="1">
      <alignment horizontal="center" vertical="center" shrinkToFit="1"/>
      <protection locked="0" hidden="1"/>
    </xf>
    <xf numFmtId="0" fontId="37" fillId="0" borderId="112" xfId="0" applyNumberFormat="1" applyFont="1" applyFill="1" applyBorder="1" applyAlignment="1" applyProtection="1">
      <alignment horizontal="center" vertical="center" shrinkToFit="1"/>
      <protection locked="0" hidden="1"/>
    </xf>
    <xf numFmtId="0" fontId="37" fillId="0" borderId="25" xfId="0" applyNumberFormat="1" applyFont="1" applyFill="1" applyBorder="1" applyAlignment="1" applyProtection="1">
      <alignment horizontal="center" vertical="center" shrinkToFit="1"/>
      <protection locked="0" hidden="1"/>
    </xf>
    <xf numFmtId="0" fontId="37" fillId="0" borderId="92" xfId="0" applyNumberFormat="1" applyFont="1" applyFill="1" applyBorder="1" applyAlignment="1" applyProtection="1">
      <alignment horizontal="center" vertical="center" shrinkToFit="1"/>
      <protection locked="0" hidden="1"/>
    </xf>
    <xf numFmtId="0" fontId="37" fillId="0" borderId="43" xfId="0" applyNumberFormat="1" applyFont="1" applyFill="1" applyBorder="1" applyAlignment="1" applyProtection="1">
      <alignment horizontal="center" vertical="center" shrinkToFit="1"/>
      <protection locked="0" hidden="1"/>
    </xf>
    <xf numFmtId="0" fontId="37" fillId="0" borderId="56" xfId="0" applyNumberFormat="1" applyFont="1" applyFill="1" applyBorder="1" applyAlignment="1" applyProtection="1">
      <alignment horizontal="center" vertical="center" shrinkToFit="1"/>
      <protection locked="0" hidden="1"/>
    </xf>
    <xf numFmtId="0" fontId="37" fillId="0" borderId="39" xfId="0" applyNumberFormat="1" applyFont="1" applyFill="1" applyBorder="1" applyAlignment="1" applyProtection="1">
      <alignment horizontal="center" vertical="center" shrinkToFit="1"/>
      <protection locked="0" hidden="1"/>
    </xf>
    <xf numFmtId="0" fontId="37" fillId="0" borderId="111" xfId="0" applyNumberFormat="1" applyFont="1" applyBorder="1" applyAlignment="1" applyProtection="1">
      <alignment horizontal="center" vertical="center" shrinkToFit="1"/>
      <protection locked="0" hidden="1"/>
    </xf>
    <xf numFmtId="0" fontId="37" fillId="0" borderId="56" xfId="0" applyNumberFormat="1" applyFont="1" applyBorder="1" applyAlignment="1" applyProtection="1">
      <alignment horizontal="center" vertical="center" shrinkToFit="1"/>
      <protection locked="0" hidden="1"/>
    </xf>
    <xf numFmtId="0" fontId="37" fillId="0" borderId="16" xfId="0" applyNumberFormat="1" applyFont="1" applyBorder="1" applyAlignment="1" applyProtection="1">
      <alignment horizontal="center" vertical="center" shrinkToFit="1"/>
      <protection locked="0" hidden="1"/>
    </xf>
    <xf numFmtId="0" fontId="37" fillId="0" borderId="39" xfId="0" applyNumberFormat="1" applyFont="1" applyBorder="1" applyAlignment="1" applyProtection="1">
      <alignment horizontal="center" vertical="center" shrinkToFit="1"/>
      <protection locked="0" hidden="1"/>
    </xf>
    <xf numFmtId="49" fontId="6" fillId="2" borderId="124" xfId="0" applyNumberFormat="1" applyFont="1" applyFill="1" applyBorder="1" applyAlignment="1">
      <alignment horizontal="center" vertical="center"/>
    </xf>
    <xf numFmtId="49" fontId="6" fillId="2" borderId="48" xfId="0" applyNumberFormat="1" applyFont="1" applyFill="1" applyBorder="1" applyAlignment="1">
      <alignment horizontal="center" vertical="center"/>
    </xf>
    <xf numFmtId="49" fontId="6" fillId="2" borderId="117" xfId="0" applyNumberFormat="1" applyFont="1" applyFill="1" applyBorder="1" applyAlignment="1">
      <alignment horizontal="center" vertical="center"/>
    </xf>
    <xf numFmtId="49" fontId="6" fillId="2" borderId="119" xfId="0" applyNumberFormat="1" applyFont="1" applyFill="1" applyBorder="1" applyAlignment="1">
      <alignment horizontal="center" vertical="center"/>
    </xf>
    <xf numFmtId="0" fontId="37" fillId="0" borderId="124" xfId="0" applyNumberFormat="1" applyFont="1" applyFill="1" applyBorder="1" applyAlignment="1" applyProtection="1">
      <alignment horizontal="center" vertical="center" shrinkToFit="1"/>
      <protection locked="0"/>
    </xf>
    <xf numFmtId="0" fontId="37" fillId="0" borderId="117" xfId="0" applyNumberFormat="1" applyFont="1" applyFill="1" applyBorder="1" applyAlignment="1" applyProtection="1">
      <alignment horizontal="center" vertical="center" shrinkToFit="1"/>
      <protection locked="0"/>
    </xf>
    <xf numFmtId="0" fontId="37" fillId="0" borderId="16" xfId="0" applyNumberFormat="1" applyFont="1" applyFill="1" applyBorder="1" applyAlignment="1" applyProtection="1">
      <alignment horizontal="center" vertical="center" shrinkToFit="1"/>
      <protection locked="0"/>
    </xf>
    <xf numFmtId="0" fontId="37" fillId="0" borderId="3" xfId="0" applyNumberFormat="1" applyFont="1" applyFill="1" applyBorder="1" applyAlignment="1" applyProtection="1">
      <alignment horizontal="center" vertical="center" shrinkToFit="1"/>
      <protection locked="0"/>
    </xf>
    <xf numFmtId="0" fontId="37" fillId="0" borderId="130" xfId="0" applyNumberFormat="1" applyFont="1" applyFill="1" applyBorder="1" applyAlignment="1" applyProtection="1">
      <alignment horizontal="center" vertical="center" shrinkToFit="1"/>
      <protection locked="0"/>
    </xf>
    <xf numFmtId="0" fontId="37" fillId="0" borderId="26" xfId="0" applyNumberFormat="1" applyFont="1" applyFill="1" applyBorder="1" applyAlignment="1" applyProtection="1">
      <alignment horizontal="center" vertical="center" shrinkToFit="1"/>
      <protection locked="0"/>
    </xf>
    <xf numFmtId="0" fontId="37" fillId="0" borderId="17" xfId="0" applyNumberFormat="1" applyFont="1" applyFill="1" applyBorder="1" applyAlignment="1" applyProtection="1">
      <alignment horizontal="center" vertical="center" shrinkToFit="1"/>
      <protection locked="0"/>
    </xf>
    <xf numFmtId="0" fontId="37" fillId="0" borderId="25" xfId="0" applyNumberFormat="1" applyFont="1" applyFill="1" applyBorder="1" applyAlignment="1" applyProtection="1">
      <alignment horizontal="center" vertical="center" shrinkToFit="1"/>
      <protection locked="0"/>
    </xf>
    <xf numFmtId="0" fontId="37" fillId="0" borderId="130" xfId="0" applyNumberFormat="1" applyFont="1" applyFill="1" applyBorder="1" applyAlignment="1" applyProtection="1">
      <alignment horizontal="center" vertical="center" shrinkToFit="1"/>
      <protection locked="0" hidden="1"/>
    </xf>
    <xf numFmtId="0" fontId="37" fillId="0" borderId="117" xfId="0" applyNumberFormat="1" applyFont="1" applyFill="1" applyBorder="1" applyAlignment="1" applyProtection="1">
      <alignment horizontal="center" vertical="center" shrinkToFit="1"/>
      <protection locked="0" hidden="1"/>
    </xf>
    <xf numFmtId="0" fontId="37" fillId="0" borderId="119" xfId="0" applyNumberFormat="1" applyFont="1" applyFill="1" applyBorder="1" applyAlignment="1" applyProtection="1">
      <alignment horizontal="center" vertical="center" shrinkToFit="1"/>
      <protection locked="0" hidden="1"/>
    </xf>
    <xf numFmtId="0" fontId="37" fillId="0" borderId="124" xfId="0" applyNumberFormat="1" applyFont="1" applyBorder="1" applyAlignment="1" applyProtection="1">
      <alignment horizontal="center" vertical="center" shrinkToFit="1"/>
      <protection locked="0" hidden="1"/>
    </xf>
    <xf numFmtId="0" fontId="37" fillId="0" borderId="119" xfId="0" applyNumberFormat="1" applyFont="1" applyBorder="1" applyAlignment="1" applyProtection="1">
      <alignment horizontal="center" vertical="center" shrinkToFit="1"/>
      <protection locked="0" hidden="1"/>
    </xf>
    <xf numFmtId="0" fontId="36" fillId="0" borderId="124" xfId="0" applyNumberFormat="1" applyFont="1" applyBorder="1" applyAlignment="1" applyProtection="1">
      <alignment horizontal="center" vertical="center" shrinkToFit="1"/>
      <protection locked="0" hidden="1"/>
    </xf>
    <xf numFmtId="0" fontId="36" fillId="0" borderId="48" xfId="0" applyNumberFormat="1" applyFont="1" applyBorder="1" applyAlignment="1" applyProtection="1">
      <alignment horizontal="center" vertical="center" shrinkToFit="1"/>
      <protection locked="0" hidden="1"/>
    </xf>
    <xf numFmtId="0" fontId="36" fillId="0" borderId="16" xfId="0" applyNumberFormat="1" applyFont="1" applyBorder="1" applyAlignment="1" applyProtection="1">
      <alignment horizontal="center" vertical="center" shrinkToFit="1"/>
      <protection locked="0" hidden="1"/>
    </xf>
    <xf numFmtId="0" fontId="36" fillId="0" borderId="0" xfId="0" applyNumberFormat="1" applyFont="1" applyBorder="1" applyAlignment="1" applyProtection="1">
      <alignment horizontal="center" vertical="center" shrinkToFit="1"/>
      <protection locked="0" hidden="1"/>
    </xf>
    <xf numFmtId="0" fontId="36" fillId="0" borderId="125" xfId="0" applyNumberFormat="1" applyFont="1" applyFill="1" applyBorder="1" applyAlignment="1" applyProtection="1">
      <alignment horizontal="center" vertical="center" shrinkToFit="1"/>
      <protection locked="0" hidden="1"/>
    </xf>
    <xf numFmtId="0" fontId="36" fillId="0" borderId="22" xfId="0" applyNumberFormat="1" applyFont="1" applyFill="1" applyBorder="1" applyAlignment="1" applyProtection="1">
      <alignment horizontal="center" vertical="center" shrinkToFit="1"/>
      <protection locked="0" hidden="1"/>
    </xf>
    <xf numFmtId="0" fontId="36" fillId="0" borderId="93" xfId="0" applyNumberFormat="1" applyFont="1" applyBorder="1" applyAlignment="1" applyProtection="1">
      <alignment horizontal="center" vertical="center" shrinkToFit="1"/>
      <protection locked="0" hidden="1"/>
    </xf>
    <xf numFmtId="0" fontId="36" fillId="0" borderId="19" xfId="0" applyNumberFormat="1" applyFont="1" applyBorder="1" applyAlignment="1" applyProtection="1">
      <alignment horizontal="center" vertical="center" shrinkToFit="1"/>
      <protection locked="0" hidden="1"/>
    </xf>
    <xf numFmtId="0" fontId="36" fillId="0" borderId="113" xfId="0" applyNumberFormat="1" applyFont="1" applyBorder="1" applyAlignment="1" applyProtection="1">
      <alignment horizontal="center" vertical="center" shrinkToFit="1"/>
      <protection locked="0" hidden="1"/>
    </xf>
    <xf numFmtId="0" fontId="36" fillId="0" borderId="118" xfId="0" applyNumberFormat="1" applyFont="1" applyBorder="1" applyAlignment="1" applyProtection="1">
      <alignment horizontal="center" vertical="center" shrinkToFit="1"/>
      <protection locked="0" hidden="1"/>
    </xf>
    <xf numFmtId="0" fontId="36" fillId="0" borderId="24" xfId="0" applyNumberFormat="1" applyFont="1" applyFill="1" applyBorder="1" applyAlignment="1" applyProtection="1">
      <alignment horizontal="center" vertical="center" shrinkToFit="1"/>
      <protection locked="0" hidden="1"/>
    </xf>
    <xf numFmtId="0" fontId="36" fillId="0" borderId="19" xfId="0" applyNumberFormat="1" applyFont="1" applyFill="1" applyBorder="1" applyAlignment="1" applyProtection="1">
      <alignment horizontal="center" vertical="center" shrinkToFit="1"/>
      <protection locked="0" hidden="1"/>
    </xf>
    <xf numFmtId="0" fontId="36" fillId="0" borderId="126" xfId="0" applyNumberFormat="1" applyFont="1" applyFill="1" applyBorder="1" applyAlignment="1" applyProtection="1">
      <alignment horizontal="center" vertical="center" shrinkToFit="1"/>
      <protection locked="0" hidden="1"/>
    </xf>
    <xf numFmtId="0" fontId="36" fillId="0" borderId="118" xfId="0" applyNumberFormat="1" applyFont="1" applyFill="1" applyBorder="1" applyAlignment="1" applyProtection="1">
      <alignment horizontal="center" vertical="center" shrinkToFit="1"/>
      <protection locked="0" hidden="1"/>
    </xf>
    <xf numFmtId="0" fontId="36" fillId="0" borderId="92" xfId="0" applyNumberFormat="1" applyFont="1" applyFill="1" applyBorder="1" applyAlignment="1" applyProtection="1">
      <alignment horizontal="center" vertical="center" shrinkToFit="1"/>
      <protection locked="0" hidden="1"/>
    </xf>
    <xf numFmtId="0" fontId="36" fillId="0" borderId="114" xfId="0" applyNumberFormat="1" applyFont="1" applyFill="1" applyBorder="1" applyAlignment="1" applyProtection="1">
      <alignment horizontal="center" vertical="center" shrinkToFit="1"/>
      <protection locked="0" hidden="1"/>
    </xf>
    <xf numFmtId="0" fontId="36" fillId="0" borderId="48" xfId="0" applyNumberFormat="1" applyFont="1" applyFill="1" applyBorder="1" applyAlignment="1" applyProtection="1">
      <alignment horizontal="center" vertical="center" shrinkToFit="1"/>
      <protection locked="0" hidden="1"/>
    </xf>
    <xf numFmtId="0" fontId="36" fillId="0" borderId="0" xfId="0" applyNumberFormat="1" applyFont="1" applyFill="1" applyBorder="1" applyAlignment="1" applyProtection="1">
      <alignment horizontal="center" vertical="center" shrinkToFit="1"/>
      <protection locked="0" hidden="1"/>
    </xf>
    <xf numFmtId="0" fontId="36" fillId="0" borderId="49" xfId="0" applyNumberFormat="1" applyFont="1" applyBorder="1" applyAlignment="1" applyProtection="1">
      <alignment horizontal="center" vertical="center" shrinkToFit="1"/>
      <protection locked="0" hidden="1"/>
    </xf>
    <xf numFmtId="0" fontId="36" fillId="0" borderId="97" xfId="0" applyNumberFormat="1" applyFont="1" applyBorder="1" applyAlignment="1" applyProtection="1">
      <alignment horizontal="center" vertical="center" shrinkToFit="1"/>
      <protection locked="0" hidden="1"/>
    </xf>
    <xf numFmtId="0" fontId="36" fillId="0" borderId="127" xfId="0" applyNumberFormat="1" applyFont="1" applyBorder="1" applyAlignment="1" applyProtection="1">
      <alignment horizontal="center" vertical="center" shrinkToFit="1"/>
      <protection locked="0" hidden="1"/>
    </xf>
    <xf numFmtId="0" fontId="36" fillId="0" borderId="51" xfId="0" applyNumberFormat="1" applyFont="1" applyBorder="1" applyAlignment="1" applyProtection="1">
      <alignment horizontal="center" vertical="center" shrinkToFit="1"/>
      <protection locked="0" hidden="1"/>
    </xf>
    <xf numFmtId="0" fontId="36" fillId="0" borderId="54" xfId="0" applyNumberFormat="1" applyFont="1" applyBorder="1" applyAlignment="1" applyProtection="1">
      <alignment horizontal="center" vertical="center" shrinkToFit="1"/>
      <protection locked="0" hidden="1"/>
    </xf>
    <xf numFmtId="49" fontId="6" fillId="2" borderId="128" xfId="0" applyNumberFormat="1" applyFont="1" applyFill="1" applyBorder="1" applyAlignment="1">
      <alignment horizontal="center" vertical="center"/>
    </xf>
    <xf numFmtId="0" fontId="11" fillId="0" borderId="55" xfId="0" applyFont="1" applyBorder="1" applyAlignment="1">
      <alignment horizontal="left" vertical="center" shrinkToFit="1"/>
    </xf>
    <xf numFmtId="0" fontId="11" fillId="0" borderId="97" xfId="0" applyFont="1" applyBorder="1" applyAlignment="1">
      <alignment horizontal="left" vertical="center" shrinkToFit="1"/>
    </xf>
    <xf numFmtId="0" fontId="11" fillId="0" borderId="23" xfId="0" applyFont="1" applyBorder="1" applyAlignment="1">
      <alignment horizontal="left" vertical="center" shrinkToFit="1"/>
    </xf>
    <xf numFmtId="0" fontId="21" fillId="0" borderId="55" xfId="0" applyNumberFormat="1" applyFont="1" applyFill="1" applyBorder="1" applyAlignment="1" applyProtection="1">
      <alignment horizontal="center" vertical="center" shrinkToFit="1"/>
      <protection hidden="1"/>
    </xf>
    <xf numFmtId="0" fontId="21" fillId="0" borderId="56" xfId="0" applyNumberFormat="1" applyFont="1" applyFill="1" applyBorder="1" applyAlignment="1" applyProtection="1">
      <alignment horizontal="center" vertical="center" shrinkToFit="1"/>
      <protection hidden="1"/>
    </xf>
    <xf numFmtId="0" fontId="21" fillId="0" borderId="26" xfId="0" applyNumberFormat="1" applyFont="1" applyFill="1" applyBorder="1" applyAlignment="1" applyProtection="1">
      <alignment horizontal="center" vertical="center" shrinkToFit="1"/>
      <protection hidden="1"/>
    </xf>
    <xf numFmtId="0" fontId="21" fillId="0" borderId="23" xfId="0" applyNumberFormat="1" applyFont="1" applyFill="1" applyBorder="1" applyAlignment="1" applyProtection="1">
      <alignment horizontal="center" vertical="center" shrinkToFit="1"/>
      <protection hidden="1"/>
    </xf>
    <xf numFmtId="0" fontId="21" fillId="0" borderId="96" xfId="0" applyNumberFormat="1" applyFont="1" applyFill="1" applyBorder="1" applyAlignment="1" applyProtection="1">
      <alignment horizontal="center" vertical="center" shrinkToFit="1"/>
      <protection hidden="1"/>
    </xf>
    <xf numFmtId="49" fontId="6" fillId="2" borderId="111" xfId="0" applyNumberFormat="1" applyFont="1" applyFill="1" applyBorder="1" applyAlignment="1" applyProtection="1">
      <alignment horizontal="center" vertical="center"/>
    </xf>
    <xf numFmtId="49" fontId="6" fillId="2" borderId="55" xfId="0" applyNumberFormat="1" applyFont="1" applyFill="1" applyBorder="1" applyAlignment="1" applyProtection="1">
      <alignment horizontal="center" vertical="center"/>
    </xf>
    <xf numFmtId="0" fontId="6" fillId="0" borderId="97" xfId="0" applyFont="1" applyBorder="1" applyAlignment="1" applyProtection="1">
      <alignment horizontal="center" vertical="center"/>
    </xf>
    <xf numFmtId="0" fontId="6" fillId="0" borderId="23" xfId="0" applyFont="1" applyBorder="1" applyAlignment="1" applyProtection="1">
      <alignment horizontal="center" vertical="center"/>
    </xf>
    <xf numFmtId="49" fontId="6" fillId="2" borderId="56" xfId="0" applyNumberFormat="1" applyFont="1" applyFill="1" applyBorder="1" applyAlignment="1" applyProtection="1">
      <alignment horizontal="center" vertical="center"/>
    </xf>
    <xf numFmtId="0" fontId="6" fillId="0" borderId="96" xfId="0" applyFont="1" applyBorder="1" applyAlignment="1" applyProtection="1">
      <alignment horizontal="center" vertical="center"/>
    </xf>
    <xf numFmtId="49" fontId="4" fillId="3" borderId="0" xfId="0" applyNumberFormat="1" applyFont="1" applyFill="1" applyBorder="1" applyAlignment="1" applyProtection="1"/>
    <xf numFmtId="0" fontId="5" fillId="3" borderId="0" xfId="0" applyFont="1" applyFill="1" applyBorder="1" applyAlignment="1"/>
    <xf numFmtId="49" fontId="6" fillId="2" borderId="111" xfId="0" applyNumberFormat="1" applyFont="1" applyFill="1" applyBorder="1" applyAlignment="1">
      <alignment horizontal="center" vertical="center" shrinkToFit="1"/>
    </xf>
    <xf numFmtId="49" fontId="6" fillId="2" borderId="55" xfId="0" applyNumberFormat="1" applyFont="1" applyFill="1" applyBorder="1" applyAlignment="1">
      <alignment horizontal="center" vertical="center" shrinkToFit="1"/>
    </xf>
    <xf numFmtId="49" fontId="6" fillId="2" borderId="56" xfId="0" applyNumberFormat="1" applyFont="1" applyFill="1" applyBorder="1" applyAlignment="1">
      <alignment horizontal="center" vertical="center" shrinkToFit="1"/>
    </xf>
    <xf numFmtId="49" fontId="6" fillId="2" borderId="113" xfId="0" applyNumberFormat="1" applyFont="1" applyFill="1" applyBorder="1" applyAlignment="1">
      <alignment horizontal="center" vertical="center" shrinkToFit="1"/>
    </xf>
    <xf numFmtId="49" fontId="6" fillId="2" borderId="53" xfId="0" applyNumberFormat="1" applyFont="1" applyFill="1" applyBorder="1" applyAlignment="1">
      <alignment horizontal="center" vertical="center" shrinkToFit="1"/>
    </xf>
    <xf numFmtId="49" fontId="6" fillId="2" borderId="114" xfId="0" applyNumberFormat="1" applyFont="1" applyFill="1" applyBorder="1" applyAlignment="1">
      <alignment horizontal="center" vertical="center" shrinkToFit="1"/>
    </xf>
    <xf numFmtId="49" fontId="6" fillId="2" borderId="16" xfId="0" applyNumberFormat="1" applyFont="1" applyFill="1" applyBorder="1" applyAlignment="1">
      <alignment horizontal="center" vertical="center" shrinkToFit="1"/>
    </xf>
    <xf numFmtId="49" fontId="6" fillId="2" borderId="0" xfId="0" applyNumberFormat="1" applyFont="1" applyFill="1" applyBorder="1" applyAlignment="1">
      <alignment horizontal="center" vertical="center" shrinkToFit="1"/>
    </xf>
    <xf numFmtId="49" fontId="4" fillId="2" borderId="37" xfId="0" applyNumberFormat="1" applyFont="1" applyFill="1" applyBorder="1" applyAlignment="1" applyProtection="1">
      <alignment horizontal="center" vertical="center" shrinkToFit="1"/>
    </xf>
    <xf numFmtId="49" fontId="25" fillId="35" borderId="108" xfId="0" applyNumberFormat="1" applyFont="1" applyFill="1" applyBorder="1" applyAlignment="1">
      <alignment horizontal="center" vertical="center"/>
    </xf>
    <xf numFmtId="49" fontId="25" fillId="35" borderId="109" xfId="0" applyNumberFormat="1" applyFont="1" applyFill="1" applyBorder="1" applyAlignment="1">
      <alignment horizontal="center" vertical="center"/>
    </xf>
    <xf numFmtId="49" fontId="25" fillId="35" borderId="110" xfId="0" applyNumberFormat="1" applyFont="1" applyFill="1" applyBorder="1" applyAlignment="1">
      <alignment horizontal="center" vertical="center"/>
    </xf>
    <xf numFmtId="0" fontId="21" fillId="0" borderId="57" xfId="0" applyNumberFormat="1" applyFont="1" applyFill="1" applyBorder="1" applyAlignment="1" applyProtection="1">
      <alignment horizontal="center" vertical="center" shrinkToFit="1"/>
      <protection locked="0"/>
    </xf>
    <xf numFmtId="0" fontId="21" fillId="0" borderId="58" xfId="0" applyNumberFormat="1" applyFont="1" applyFill="1" applyBorder="1" applyAlignment="1" applyProtection="1">
      <alignment horizontal="center" vertical="center" shrinkToFit="1"/>
      <protection locked="0"/>
    </xf>
    <xf numFmtId="0" fontId="21" fillId="0" borderId="59" xfId="0" applyNumberFormat="1" applyFont="1" applyFill="1" applyBorder="1" applyAlignment="1" applyProtection="1">
      <alignment horizontal="center" vertical="center" shrinkToFit="1"/>
      <protection locked="0"/>
    </xf>
    <xf numFmtId="0" fontId="20" fillId="0" borderId="57" xfId="0" applyNumberFormat="1" applyFont="1" applyFill="1" applyBorder="1" applyAlignment="1" applyProtection="1">
      <alignment horizontal="center" vertical="center" shrinkToFit="1"/>
      <protection locked="0"/>
    </xf>
    <xf numFmtId="0" fontId="20" fillId="0" borderId="58" xfId="0" applyNumberFormat="1" applyFont="1" applyFill="1" applyBorder="1" applyAlignment="1" applyProtection="1">
      <alignment horizontal="center" vertical="center" shrinkToFit="1"/>
      <protection locked="0"/>
    </xf>
    <xf numFmtId="20" fontId="20" fillId="0" borderId="57" xfId="0" applyNumberFormat="1" applyFont="1" applyFill="1" applyBorder="1" applyAlignment="1" applyProtection="1">
      <alignment horizontal="center" vertical="center" shrinkToFit="1"/>
      <protection locked="0"/>
    </xf>
    <xf numFmtId="20" fontId="20" fillId="0" borderId="57" xfId="0" applyNumberFormat="1" applyFont="1" applyFill="1" applyBorder="1" applyAlignment="1" applyProtection="1">
      <alignment horizontal="center" vertical="center"/>
      <protection locked="0"/>
    </xf>
    <xf numFmtId="0" fontId="20" fillId="0" borderId="58" xfId="0" applyNumberFormat="1" applyFont="1" applyFill="1" applyBorder="1" applyAlignment="1" applyProtection="1">
      <alignment horizontal="center" vertical="center"/>
      <protection locked="0"/>
    </xf>
    <xf numFmtId="38" fontId="20" fillId="0" borderId="57" xfId="2" applyFont="1" applyFill="1" applyBorder="1" applyAlignment="1" applyProtection="1">
      <alignment horizontal="center" vertical="center"/>
      <protection locked="0"/>
    </xf>
    <xf numFmtId="38" fontId="20" fillId="0" borderId="58" xfId="2" applyFont="1" applyFill="1" applyBorder="1" applyAlignment="1" applyProtection="1">
      <alignment horizontal="center" vertical="center"/>
      <protection locked="0"/>
    </xf>
    <xf numFmtId="38" fontId="20" fillId="0" borderId="59" xfId="2" applyFont="1" applyFill="1" applyBorder="1" applyAlignment="1" applyProtection="1">
      <alignment horizontal="center" vertical="center"/>
      <protection locked="0"/>
    </xf>
    <xf numFmtId="49" fontId="44" fillId="19" borderId="108" xfId="0" applyNumberFormat="1" applyFont="1" applyFill="1" applyBorder="1" applyAlignment="1" applyProtection="1">
      <alignment horizontal="center" vertical="center"/>
      <protection locked="0"/>
    </xf>
    <xf numFmtId="49" fontId="44" fillId="19" borderId="109" xfId="0" applyNumberFormat="1" applyFont="1" applyFill="1" applyBorder="1" applyAlignment="1" applyProtection="1">
      <alignment horizontal="center" vertical="center"/>
      <protection locked="0"/>
    </xf>
    <xf numFmtId="49" fontId="44" fillId="19" borderId="110" xfId="0" applyNumberFormat="1" applyFont="1" applyFill="1" applyBorder="1" applyAlignment="1" applyProtection="1">
      <alignment horizontal="center" vertical="center"/>
      <protection locked="0"/>
    </xf>
    <xf numFmtId="49" fontId="6" fillId="2" borderId="66" xfId="0" applyNumberFormat="1" applyFont="1" applyFill="1" applyBorder="1" applyAlignment="1">
      <alignment horizontal="center" vertical="center" shrinkToFit="1"/>
    </xf>
    <xf numFmtId="49" fontId="6" fillId="2" borderId="22" xfId="0" applyNumberFormat="1" applyFont="1" applyFill="1" applyBorder="1" applyAlignment="1">
      <alignment horizontal="center" vertical="center" shrinkToFit="1"/>
    </xf>
    <xf numFmtId="49" fontId="26" fillId="35" borderId="108" xfId="0" applyNumberFormat="1" applyFont="1" applyFill="1" applyBorder="1" applyAlignment="1">
      <alignment horizontal="center" vertical="center"/>
    </xf>
    <xf numFmtId="49" fontId="26" fillId="35" borderId="109" xfId="0" applyNumberFormat="1" applyFont="1" applyFill="1" applyBorder="1" applyAlignment="1">
      <alignment horizontal="center" vertical="center"/>
    </xf>
    <xf numFmtId="49" fontId="26" fillId="35" borderId="110" xfId="0" applyNumberFormat="1" applyFont="1" applyFill="1" applyBorder="1" applyAlignment="1">
      <alignment horizontal="center" vertical="center"/>
    </xf>
    <xf numFmtId="49" fontId="6" fillId="2" borderId="39" xfId="0" applyNumberFormat="1" applyFont="1" applyFill="1" applyBorder="1" applyAlignment="1">
      <alignment horizontal="center" vertical="center" shrinkToFit="1"/>
    </xf>
    <xf numFmtId="49" fontId="5" fillId="12" borderId="57" xfId="0" applyNumberFormat="1" applyFont="1" applyFill="1" applyBorder="1" applyAlignment="1">
      <alignment horizontal="center" vertical="center"/>
    </xf>
    <xf numFmtId="49" fontId="5" fillId="12" borderId="58" xfId="0" applyNumberFormat="1" applyFont="1" applyFill="1" applyBorder="1" applyAlignment="1">
      <alignment horizontal="center" vertical="center"/>
    </xf>
    <xf numFmtId="49" fontId="5" fillId="12" borderId="59" xfId="0" applyNumberFormat="1" applyFont="1" applyFill="1" applyBorder="1" applyAlignment="1">
      <alignment horizontal="center" vertical="center"/>
    </xf>
    <xf numFmtId="0" fontId="5" fillId="36" borderId="57" xfId="0" applyNumberFormat="1" applyFont="1" applyFill="1" applyBorder="1" applyAlignment="1">
      <alignment horizontal="left" vertical="center"/>
    </xf>
    <xf numFmtId="0" fontId="5" fillId="36" borderId="58" xfId="0" applyNumberFormat="1" applyFont="1" applyFill="1" applyBorder="1" applyAlignment="1">
      <alignment horizontal="left" vertical="center"/>
    </xf>
    <xf numFmtId="0" fontId="5" fillId="36" borderId="59" xfId="0" applyNumberFormat="1" applyFont="1" applyFill="1" applyBorder="1" applyAlignment="1">
      <alignment horizontal="left" vertical="center"/>
    </xf>
    <xf numFmtId="49" fontId="19" fillId="8" borderId="103" xfId="0" applyNumberFormat="1" applyFont="1" applyFill="1" applyBorder="1" applyAlignment="1">
      <alignment horizontal="center" vertical="center"/>
    </xf>
    <xf numFmtId="49" fontId="16" fillId="3" borderId="0" xfId="0" applyNumberFormat="1" applyFont="1" applyFill="1" applyBorder="1" applyAlignment="1" applyProtection="1">
      <alignment horizontal="left" vertical="center"/>
    </xf>
    <xf numFmtId="49" fontId="18" fillId="8" borderId="0" xfId="0" applyNumberFormat="1" applyFont="1" applyFill="1" applyAlignment="1" applyProtection="1">
      <alignment horizontal="center" vertical="center" shrinkToFit="1"/>
    </xf>
    <xf numFmtId="49" fontId="6" fillId="2" borderId="57" xfId="0" applyNumberFormat="1" applyFont="1" applyFill="1" applyBorder="1" applyAlignment="1">
      <alignment horizontal="center" vertical="center"/>
    </xf>
    <xf numFmtId="49" fontId="6" fillId="2" borderId="58" xfId="0" applyNumberFormat="1" applyFont="1" applyFill="1" applyBorder="1" applyAlignment="1">
      <alignment horizontal="center" vertical="center"/>
    </xf>
    <xf numFmtId="49" fontId="6" fillId="2" borderId="57" xfId="0" applyNumberFormat="1" applyFont="1" applyFill="1" applyBorder="1" applyAlignment="1" applyProtection="1">
      <alignment horizontal="center" vertical="center"/>
    </xf>
    <xf numFmtId="49" fontId="6" fillId="2" borderId="58" xfId="0" applyNumberFormat="1" applyFont="1" applyFill="1" applyBorder="1" applyAlignment="1" applyProtection="1">
      <alignment horizontal="center" vertical="center"/>
    </xf>
    <xf numFmtId="49" fontId="6" fillId="2" borderId="59" xfId="0" applyNumberFormat="1" applyFont="1" applyFill="1" applyBorder="1" applyAlignment="1" applyProtection="1">
      <alignment horizontal="center" vertical="center"/>
    </xf>
    <xf numFmtId="49" fontId="6" fillId="2" borderId="47" xfId="0" applyNumberFormat="1" applyFont="1" applyFill="1" applyBorder="1" applyAlignment="1">
      <alignment horizontal="center" vertical="center"/>
    </xf>
    <xf numFmtId="49" fontId="6" fillId="2" borderId="50" xfId="0" applyNumberFormat="1" applyFont="1" applyFill="1" applyBorder="1" applyAlignment="1">
      <alignment horizontal="center" vertical="center"/>
    </xf>
    <xf numFmtId="49" fontId="6" fillId="2" borderId="52" xfId="0" applyNumberFormat="1" applyFont="1" applyFill="1" applyBorder="1" applyAlignment="1">
      <alignment horizontal="center" vertical="center"/>
    </xf>
    <xf numFmtId="49" fontId="6" fillId="2" borderId="53" xfId="0" applyNumberFormat="1" applyFont="1" applyFill="1" applyBorder="1" applyAlignment="1">
      <alignment horizontal="center" vertical="center"/>
    </xf>
    <xf numFmtId="49" fontId="6" fillId="2" borderId="118" xfId="0" applyNumberFormat="1" applyFont="1" applyFill="1" applyBorder="1" applyAlignment="1">
      <alignment horizontal="center" vertical="center"/>
    </xf>
    <xf numFmtId="0" fontId="41" fillId="0" borderId="27" xfId="0" applyFont="1" applyBorder="1" applyAlignment="1">
      <alignment horizontal="left" vertical="center" wrapText="1"/>
    </xf>
    <xf numFmtId="0" fontId="41" fillId="0" borderId="2" xfId="0" applyFont="1" applyBorder="1" applyAlignment="1">
      <alignment horizontal="left" vertical="center" wrapText="1"/>
    </xf>
    <xf numFmtId="49" fontId="23" fillId="0" borderId="27" xfId="0" applyNumberFormat="1" applyFont="1" applyBorder="1" applyAlignment="1">
      <alignment horizontal="left" vertical="center" shrinkToFit="1"/>
    </xf>
    <xf numFmtId="0" fontId="23" fillId="0" borderId="1" xfId="0" applyFont="1" applyBorder="1" applyAlignment="1">
      <alignment vertical="center" shrinkToFit="1"/>
    </xf>
    <xf numFmtId="49" fontId="4" fillId="2" borderId="27" xfId="0" applyNumberFormat="1" applyFont="1" applyFill="1" applyBorder="1" applyAlignment="1">
      <alignment vertical="center" shrinkToFit="1"/>
    </xf>
    <xf numFmtId="0" fontId="0" fillId="0" borderId="1" xfId="0" applyBorder="1" applyAlignment="1">
      <alignment vertical="center" shrinkToFit="1"/>
    </xf>
    <xf numFmtId="0" fontId="0" fillId="0" borderId="2" xfId="0" applyBorder="1" applyAlignment="1">
      <alignment vertical="center" shrinkToFit="1"/>
    </xf>
    <xf numFmtId="49" fontId="4" fillId="2" borderId="27" xfId="0" applyNumberFormat="1" applyFont="1" applyFill="1" applyBorder="1" applyAlignment="1">
      <alignment horizontal="left" vertical="center" shrinkToFit="1"/>
    </xf>
    <xf numFmtId="49" fontId="4" fillId="2" borderId="2" xfId="0" applyNumberFormat="1" applyFont="1" applyFill="1" applyBorder="1" applyAlignment="1">
      <alignment horizontal="left" vertical="center" shrinkToFit="1"/>
    </xf>
    <xf numFmtId="0" fontId="4" fillId="2" borderId="1" xfId="0" applyFont="1" applyFill="1" applyBorder="1" applyAlignment="1">
      <alignment vertical="center" shrinkToFit="1"/>
    </xf>
    <xf numFmtId="49" fontId="4" fillId="3" borderId="25" xfId="0" applyNumberFormat="1" applyFont="1" applyFill="1" applyBorder="1" applyAlignment="1">
      <alignment vertical="center" shrinkToFit="1"/>
    </xf>
    <xf numFmtId="0" fontId="5" fillId="0" borderId="0" xfId="0" applyFont="1" applyAlignment="1">
      <alignment vertical="center" shrinkToFit="1"/>
    </xf>
    <xf numFmtId="0" fontId="5" fillId="0" borderId="3" xfId="0" applyFont="1" applyBorder="1" applyAlignment="1">
      <alignment vertical="center" shrinkToFit="1"/>
    </xf>
    <xf numFmtId="49" fontId="35" fillId="3" borderId="25" xfId="0" applyNumberFormat="1" applyFont="1" applyFill="1" applyBorder="1" applyAlignment="1">
      <alignment vertical="center" shrinkToFit="1"/>
    </xf>
    <xf numFmtId="0" fontId="0" fillId="0" borderId="0" xfId="0" applyAlignment="1">
      <alignment vertical="center" shrinkToFit="1"/>
    </xf>
    <xf numFmtId="0" fontId="0" fillId="0" borderId="3" xfId="0" applyBorder="1" applyAlignment="1">
      <alignment vertical="center" shrinkToFit="1"/>
    </xf>
    <xf numFmtId="49" fontId="42" fillId="3" borderId="26" xfId="0" applyNumberFormat="1" applyFont="1" applyFill="1" applyBorder="1" applyAlignment="1">
      <alignment vertical="center" shrinkToFit="1"/>
    </xf>
    <xf numFmtId="0" fontId="0" fillId="0" borderId="23" xfId="0" applyBorder="1" applyAlignment="1">
      <alignment vertical="center" shrinkToFit="1"/>
    </xf>
    <xf numFmtId="0" fontId="0" fillId="0" borderId="17" xfId="0" applyBorder="1" applyAlignment="1">
      <alignment vertical="center" shrinkToFit="1"/>
    </xf>
    <xf numFmtId="49" fontId="42" fillId="3" borderId="24" xfId="0" applyNumberFormat="1" applyFont="1" applyFill="1" applyBorder="1" applyAlignment="1">
      <alignment vertical="center" shrinkToFit="1"/>
    </xf>
    <xf numFmtId="0" fontId="0" fillId="0" borderId="18" xfId="0" applyBorder="1" applyAlignment="1">
      <alignment vertical="center" shrinkToFit="1"/>
    </xf>
    <xf numFmtId="0" fontId="0" fillId="0" borderId="19" xfId="0" applyBorder="1" applyAlignment="1">
      <alignment vertical="center" shrinkToFit="1"/>
    </xf>
    <xf numFmtId="49" fontId="42" fillId="3" borderId="25" xfId="0" applyNumberFormat="1" applyFont="1" applyFill="1" applyBorder="1" applyAlignment="1">
      <alignment vertical="center" shrinkToFit="1"/>
    </xf>
    <xf numFmtId="0" fontId="5" fillId="0" borderId="0" xfId="0" applyFont="1" applyBorder="1" applyAlignment="1">
      <alignment vertical="center" shrinkToFit="1"/>
    </xf>
    <xf numFmtId="0" fontId="0" fillId="0" borderId="0" xfId="0" applyBorder="1" applyAlignment="1">
      <alignment vertical="center" shrinkToFit="1"/>
    </xf>
    <xf numFmtId="49" fontId="23" fillId="0" borderId="1" xfId="0" applyNumberFormat="1" applyFont="1" applyBorder="1" applyAlignment="1">
      <alignment horizontal="left" vertical="center" shrinkToFit="1"/>
    </xf>
    <xf numFmtId="49" fontId="23" fillId="0" borderId="2" xfId="0" applyNumberFormat="1" applyFont="1" applyBorder="1" applyAlignment="1">
      <alignment horizontal="left" vertical="center" shrinkToFit="1"/>
    </xf>
    <xf numFmtId="0" fontId="41" fillId="0" borderId="24" xfId="0" applyFont="1"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3" xfId="0" applyBorder="1" applyAlignment="1">
      <alignment vertical="center"/>
    </xf>
    <xf numFmtId="0" fontId="0" fillId="0" borderId="26" xfId="0" applyBorder="1" applyAlignment="1">
      <alignment vertical="center"/>
    </xf>
    <xf numFmtId="0" fontId="0" fillId="0" borderId="17" xfId="0" applyBorder="1" applyAlignment="1">
      <alignment vertical="center"/>
    </xf>
    <xf numFmtId="0" fontId="41" fillId="0" borderId="24" xfId="0" applyFont="1" applyBorder="1" applyAlignment="1">
      <alignment horizontal="left" vertical="center" wrapText="1"/>
    </xf>
    <xf numFmtId="0" fontId="41" fillId="0" borderId="19" xfId="0" applyFont="1" applyBorder="1" applyAlignment="1">
      <alignment horizontal="left" vertical="center" wrapText="1"/>
    </xf>
    <xf numFmtId="0" fontId="23" fillId="0" borderId="25" xfId="0" applyFont="1" applyBorder="1" applyAlignment="1">
      <alignment horizontal="left" vertical="center" wrapText="1"/>
    </xf>
    <xf numFmtId="0" fontId="23" fillId="0" borderId="3" xfId="0" applyFont="1" applyBorder="1" applyAlignment="1">
      <alignment horizontal="left" vertical="center" wrapText="1"/>
    </xf>
    <xf numFmtId="0" fontId="23" fillId="0" borderId="26" xfId="0" applyFont="1" applyBorder="1" applyAlignment="1">
      <alignment horizontal="left" vertical="center" wrapText="1"/>
    </xf>
    <xf numFmtId="0" fontId="23" fillId="0" borderId="17" xfId="0" applyFont="1" applyBorder="1" applyAlignment="1">
      <alignment horizontal="left" vertical="center" wrapText="1"/>
    </xf>
    <xf numFmtId="49" fontId="35" fillId="3" borderId="26" xfId="0" applyNumberFormat="1" applyFont="1" applyFill="1" applyBorder="1" applyAlignment="1">
      <alignment vertical="center" shrinkToFit="1"/>
    </xf>
    <xf numFmtId="49" fontId="21" fillId="3" borderId="27" xfId="0" applyNumberFormat="1" applyFont="1" applyFill="1" applyBorder="1" applyAlignment="1">
      <alignment horizontal="left" vertical="center"/>
    </xf>
    <xf numFmtId="49" fontId="21" fillId="3" borderId="1" xfId="0" applyNumberFormat="1" applyFont="1" applyFill="1" applyBorder="1" applyAlignment="1">
      <alignment horizontal="left" vertical="center"/>
    </xf>
    <xf numFmtId="0" fontId="21" fillId="3" borderId="1" xfId="0" applyFont="1" applyFill="1" applyBorder="1" applyAlignment="1">
      <alignment horizontal="left" vertical="center"/>
    </xf>
    <xf numFmtId="49" fontId="7" fillId="2" borderId="57" xfId="0" applyNumberFormat="1" applyFont="1" applyFill="1" applyBorder="1" applyAlignment="1">
      <alignment horizontal="center" vertical="center" shrinkToFit="1"/>
    </xf>
    <xf numFmtId="0" fontId="0" fillId="0" borderId="59" xfId="0" applyBorder="1" applyAlignment="1">
      <alignment horizontal="center" vertical="center" shrinkToFit="1"/>
    </xf>
    <xf numFmtId="49" fontId="7" fillId="2" borderId="27" xfId="0" applyNumberFormat="1" applyFont="1" applyFill="1" applyBorder="1" applyAlignment="1">
      <alignment vertical="center"/>
    </xf>
    <xf numFmtId="0" fontId="0" fillId="0" borderId="2" xfId="0" applyBorder="1" applyAlignment="1">
      <alignment vertical="center"/>
    </xf>
    <xf numFmtId="20" fontId="21" fillId="3" borderId="1" xfId="0" applyNumberFormat="1" applyFont="1" applyFill="1" applyBorder="1" applyAlignment="1">
      <alignment horizontal="left" vertical="center"/>
    </xf>
    <xf numFmtId="49" fontId="7" fillId="2" borderId="138" xfId="0" applyNumberFormat="1" applyFont="1" applyFill="1" applyBorder="1" applyAlignment="1">
      <alignment vertical="center"/>
    </xf>
    <xf numFmtId="0" fontId="0" fillId="3" borderId="24" xfId="0" applyNumberFormat="1" applyFont="1" applyFill="1" applyBorder="1" applyAlignment="1">
      <alignment horizontal="left" vertical="top"/>
    </xf>
    <xf numFmtId="0" fontId="0" fillId="3" borderId="18" xfId="0" applyNumberFormat="1" applyFont="1" applyFill="1" applyBorder="1" applyAlignment="1">
      <alignment horizontal="left" vertical="top"/>
    </xf>
    <xf numFmtId="0" fontId="0" fillId="3" borderId="19" xfId="0" applyNumberFormat="1" applyFont="1" applyFill="1" applyBorder="1" applyAlignment="1">
      <alignment horizontal="left" vertical="top"/>
    </xf>
    <xf numFmtId="0" fontId="0" fillId="3" borderId="25" xfId="0" applyNumberFormat="1" applyFont="1" applyFill="1" applyBorder="1" applyAlignment="1">
      <alignment horizontal="left" vertical="top"/>
    </xf>
    <xf numFmtId="0" fontId="0" fillId="3" borderId="0" xfId="0" applyNumberFormat="1" applyFont="1" applyFill="1" applyBorder="1" applyAlignment="1">
      <alignment horizontal="left" vertical="top"/>
    </xf>
    <xf numFmtId="0" fontId="0" fillId="3" borderId="3" xfId="0" applyNumberFormat="1" applyFont="1" applyFill="1" applyBorder="1" applyAlignment="1">
      <alignment horizontal="left" vertical="top"/>
    </xf>
    <xf numFmtId="0" fontId="0" fillId="3" borderId="26" xfId="0" applyNumberFormat="1" applyFont="1" applyFill="1" applyBorder="1" applyAlignment="1">
      <alignment horizontal="left" vertical="top"/>
    </xf>
    <xf numFmtId="0" fontId="0" fillId="3" borderId="23" xfId="0" applyNumberFormat="1" applyFont="1" applyFill="1" applyBorder="1" applyAlignment="1">
      <alignment horizontal="left" vertical="top"/>
    </xf>
    <xf numFmtId="0" fontId="0" fillId="3" borderId="17" xfId="0" applyNumberFormat="1" applyFont="1" applyFill="1" applyBorder="1" applyAlignment="1">
      <alignment horizontal="left" vertical="top"/>
    </xf>
    <xf numFmtId="0" fontId="0" fillId="0" borderId="10" xfId="0" applyNumberFormat="1" applyFont="1" applyFill="1" applyBorder="1" applyAlignment="1">
      <alignment vertical="top"/>
    </xf>
    <xf numFmtId="49" fontId="4" fillId="3" borderId="0" xfId="0" applyNumberFormat="1" applyFont="1" applyFill="1" applyBorder="1" applyAlignment="1">
      <alignment vertical="center" shrinkToFit="1"/>
    </xf>
    <xf numFmtId="49" fontId="4" fillId="3" borderId="3" xfId="0" applyNumberFormat="1" applyFont="1" applyFill="1" applyBorder="1" applyAlignment="1">
      <alignment vertical="center" shrinkToFit="1"/>
    </xf>
    <xf numFmtId="49" fontId="42" fillId="3" borderId="23" xfId="0" applyNumberFormat="1" applyFont="1" applyFill="1" applyBorder="1" applyAlignment="1">
      <alignment vertical="center" shrinkToFit="1"/>
    </xf>
    <xf numFmtId="49" fontId="42" fillId="3" borderId="17" xfId="0" applyNumberFormat="1" applyFont="1" applyFill="1" applyBorder="1" applyAlignment="1">
      <alignment vertical="center" shrinkToFit="1"/>
    </xf>
    <xf numFmtId="49" fontId="42" fillId="3" borderId="0" xfId="0" applyNumberFormat="1" applyFont="1" applyFill="1" applyBorder="1" applyAlignment="1">
      <alignment vertical="center" shrinkToFit="1"/>
    </xf>
    <xf numFmtId="49" fontId="42" fillId="3" borderId="3" xfId="0" applyNumberFormat="1" applyFont="1" applyFill="1" applyBorder="1" applyAlignment="1">
      <alignment vertical="center" shrinkToFit="1"/>
    </xf>
    <xf numFmtId="49" fontId="42" fillId="3" borderId="18" xfId="0" applyNumberFormat="1" applyFont="1" applyFill="1" applyBorder="1" applyAlignment="1">
      <alignment vertical="center" shrinkToFit="1"/>
    </xf>
    <xf numFmtId="49" fontId="42" fillId="3" borderId="19" xfId="0" applyNumberFormat="1" applyFont="1" applyFill="1" applyBorder="1" applyAlignment="1">
      <alignment vertical="center" shrinkToFit="1"/>
    </xf>
    <xf numFmtId="49" fontId="7" fillId="0" borderId="138" xfId="0" applyNumberFormat="1" applyFont="1" applyFill="1" applyBorder="1" applyAlignment="1">
      <alignment vertical="center"/>
    </xf>
    <xf numFmtId="0" fontId="0" fillId="0" borderId="2" xfId="0" applyFill="1" applyBorder="1" applyAlignment="1">
      <alignment vertical="center"/>
    </xf>
    <xf numFmtId="0" fontId="0" fillId="0" borderId="24" xfId="0" applyNumberFormat="1" applyFill="1" applyBorder="1" applyAlignment="1">
      <alignment horizontal="left" vertical="top"/>
    </xf>
    <xf numFmtId="0" fontId="0" fillId="0" borderId="18" xfId="0" applyNumberFormat="1" applyFont="1" applyFill="1" applyBorder="1" applyAlignment="1">
      <alignment horizontal="left" vertical="top"/>
    </xf>
    <xf numFmtId="0" fontId="0" fillId="0" borderId="19" xfId="0" applyNumberFormat="1" applyFont="1" applyFill="1" applyBorder="1" applyAlignment="1">
      <alignment horizontal="left" vertical="top"/>
    </xf>
    <xf numFmtId="0" fontId="0" fillId="0" borderId="25" xfId="0" applyNumberFormat="1" applyFont="1" applyFill="1" applyBorder="1" applyAlignment="1">
      <alignment horizontal="left" vertical="top"/>
    </xf>
    <xf numFmtId="0" fontId="0" fillId="0" borderId="0" xfId="0" applyNumberFormat="1" applyFont="1" applyFill="1" applyBorder="1" applyAlignment="1">
      <alignment horizontal="left" vertical="top"/>
    </xf>
    <xf numFmtId="0" fontId="0" fillId="0" borderId="3" xfId="0" applyNumberFormat="1" applyFont="1" applyFill="1" applyBorder="1" applyAlignment="1">
      <alignment horizontal="left" vertical="top"/>
    </xf>
    <xf numFmtId="0" fontId="0" fillId="0" borderId="26" xfId="0" applyNumberFormat="1" applyFont="1" applyFill="1" applyBorder="1" applyAlignment="1">
      <alignment horizontal="left" vertical="top"/>
    </xf>
    <xf numFmtId="0" fontId="0" fillId="0" borderId="23" xfId="0" applyNumberFormat="1" applyFont="1" applyFill="1" applyBorder="1" applyAlignment="1">
      <alignment horizontal="left" vertical="top"/>
    </xf>
    <xf numFmtId="0" fontId="0" fillId="0" borderId="17" xfId="0" applyNumberFormat="1" applyFont="1" applyFill="1" applyBorder="1" applyAlignment="1">
      <alignment horizontal="left" vertical="top"/>
    </xf>
    <xf numFmtId="0" fontId="15" fillId="2" borderId="24" xfId="0" applyFont="1" applyFill="1" applyBorder="1" applyAlignment="1">
      <alignment horizontal="center" vertical="center" shrinkToFit="1"/>
    </xf>
    <xf numFmtId="0" fontId="15" fillId="2" borderId="19" xfId="0" applyFont="1" applyFill="1" applyBorder="1" applyAlignment="1">
      <alignment horizontal="center" vertical="center" shrinkToFit="1"/>
    </xf>
    <xf numFmtId="0" fontId="15" fillId="2" borderId="26" xfId="0" applyFont="1" applyFill="1" applyBorder="1" applyAlignment="1">
      <alignment horizontal="center" vertical="center" shrinkToFit="1"/>
    </xf>
    <xf numFmtId="0" fontId="15" fillId="2" borderId="17" xfId="0" applyFont="1" applyFill="1" applyBorder="1" applyAlignment="1">
      <alignment horizontal="center" vertical="center" shrinkToFit="1"/>
    </xf>
    <xf numFmtId="181" fontId="20" fillId="3" borderId="24" xfId="0" applyNumberFormat="1" applyFont="1" applyFill="1" applyBorder="1" applyAlignment="1">
      <alignment horizontal="center" vertical="center"/>
    </xf>
    <xf numFmtId="181" fontId="20" fillId="3" borderId="19" xfId="0" applyNumberFormat="1" applyFont="1" applyFill="1" applyBorder="1" applyAlignment="1">
      <alignment horizontal="center" vertical="center"/>
    </xf>
    <xf numFmtId="181" fontId="20" fillId="3" borderId="26" xfId="0" applyNumberFormat="1" applyFont="1" applyFill="1" applyBorder="1" applyAlignment="1">
      <alignment horizontal="center" vertical="center"/>
    </xf>
    <xf numFmtId="181" fontId="20" fillId="3" borderId="17" xfId="0" applyNumberFormat="1" applyFont="1" applyFill="1" applyBorder="1" applyAlignment="1">
      <alignment horizontal="center" vertical="center"/>
    </xf>
    <xf numFmtId="0" fontId="23" fillId="0" borderId="27" xfId="0" applyFont="1" applyFill="1" applyBorder="1" applyAlignment="1">
      <alignment horizontal="left" vertical="center" shrinkToFit="1"/>
    </xf>
    <xf numFmtId="0" fontId="23" fillId="0" borderId="1" xfId="0" applyFont="1" applyFill="1" applyBorder="1" applyAlignment="1">
      <alignment horizontal="left" vertical="center" shrinkToFit="1"/>
    </xf>
    <xf numFmtId="0" fontId="23" fillId="0" borderId="2" xfId="0" applyFont="1" applyFill="1" applyBorder="1" applyAlignment="1">
      <alignment horizontal="left" vertical="center" shrinkToFit="1"/>
    </xf>
    <xf numFmtId="49" fontId="70" fillId="3" borderId="1" xfId="0" applyNumberFormat="1" applyFont="1" applyFill="1" applyBorder="1" applyAlignment="1" applyProtection="1">
      <alignment vertical="center" shrinkToFit="1"/>
      <protection locked="0"/>
    </xf>
    <xf numFmtId="49" fontId="70" fillId="3" borderId="2" xfId="0" applyNumberFormat="1" applyFont="1" applyFill="1" applyBorder="1" applyAlignment="1" applyProtection="1">
      <alignment vertical="center" shrinkToFit="1"/>
      <protection locked="0"/>
    </xf>
    <xf numFmtId="49" fontId="7" fillId="2" borderId="2" xfId="0" applyNumberFormat="1" applyFont="1" applyFill="1" applyBorder="1" applyAlignment="1">
      <alignment vertical="center"/>
    </xf>
    <xf numFmtId="49" fontId="35" fillId="3" borderId="0" xfId="0" applyNumberFormat="1" applyFont="1" applyFill="1" applyBorder="1" applyAlignment="1">
      <alignment vertical="center" shrinkToFit="1"/>
    </xf>
    <xf numFmtId="49" fontId="35" fillId="3" borderId="3" xfId="0" applyNumberFormat="1" applyFont="1" applyFill="1" applyBorder="1" applyAlignment="1">
      <alignment vertical="center" shrinkToFit="1"/>
    </xf>
    <xf numFmtId="49" fontId="35" fillId="3" borderId="23" xfId="0" applyNumberFormat="1" applyFont="1" applyFill="1" applyBorder="1" applyAlignment="1">
      <alignment vertical="center" shrinkToFit="1"/>
    </xf>
    <xf numFmtId="49" fontId="35" fillId="3" borderId="17" xfId="0" applyNumberFormat="1" applyFont="1" applyFill="1" applyBorder="1" applyAlignment="1">
      <alignment vertical="center" shrinkToFit="1"/>
    </xf>
    <xf numFmtId="49" fontId="42" fillId="0" borderId="26" xfId="0" applyNumberFormat="1" applyFont="1" applyBorder="1" applyAlignment="1">
      <alignment vertical="center" shrinkToFit="1"/>
    </xf>
    <xf numFmtId="49" fontId="42" fillId="0" borderId="23" xfId="0" applyNumberFormat="1" applyFont="1" applyBorder="1" applyAlignment="1">
      <alignment vertical="center" shrinkToFit="1"/>
    </xf>
    <xf numFmtId="49" fontId="42" fillId="0" borderId="17" xfId="0" applyNumberFormat="1" applyFont="1" applyBorder="1" applyAlignment="1">
      <alignment vertical="center" shrinkToFit="1"/>
    </xf>
    <xf numFmtId="49" fontId="35" fillId="3" borderId="24" xfId="0" applyNumberFormat="1" applyFont="1" applyFill="1" applyBorder="1" applyAlignment="1">
      <alignment vertical="center" shrinkToFit="1"/>
    </xf>
    <xf numFmtId="49" fontId="35" fillId="3" borderId="18" xfId="0" applyNumberFormat="1" applyFont="1" applyFill="1" applyBorder="1" applyAlignment="1">
      <alignment vertical="center" shrinkToFit="1"/>
    </xf>
    <xf numFmtId="49" fontId="35" fillId="3" borderId="19" xfId="0" applyNumberFormat="1" applyFont="1" applyFill="1" applyBorder="1" applyAlignment="1">
      <alignment vertical="center" shrinkToFit="1"/>
    </xf>
    <xf numFmtId="0" fontId="23" fillId="0" borderId="24" xfId="0" applyFont="1" applyFill="1" applyBorder="1" applyAlignment="1">
      <alignment horizontal="left" vertical="center" shrinkToFit="1"/>
    </xf>
    <xf numFmtId="0" fontId="23" fillId="0" borderId="18" xfId="0" applyFont="1" applyFill="1" applyBorder="1" applyAlignment="1">
      <alignment horizontal="left" vertical="center" shrinkToFit="1"/>
    </xf>
    <xf numFmtId="0" fontId="23" fillId="0" borderId="19" xfId="0" applyFont="1" applyFill="1" applyBorder="1" applyAlignment="1">
      <alignment horizontal="left" vertical="center" shrinkToFit="1"/>
    </xf>
    <xf numFmtId="0" fontId="23" fillId="0" borderId="25" xfId="0" applyFont="1" applyFill="1" applyBorder="1" applyAlignment="1">
      <alignment horizontal="left" vertical="center" shrinkToFit="1"/>
    </xf>
    <xf numFmtId="0" fontId="23" fillId="0" borderId="0" xfId="0" applyFont="1" applyFill="1" applyBorder="1" applyAlignment="1">
      <alignment horizontal="left" vertical="center" shrinkToFit="1"/>
    </xf>
    <xf numFmtId="0" fontId="23" fillId="0" borderId="3" xfId="0" applyFont="1" applyFill="1" applyBorder="1" applyAlignment="1">
      <alignment horizontal="left" vertical="center" shrinkToFit="1"/>
    </xf>
    <xf numFmtId="0" fontId="23" fillId="0" borderId="26" xfId="0" applyFont="1" applyFill="1" applyBorder="1" applyAlignment="1">
      <alignment horizontal="left" vertical="center" shrinkToFit="1"/>
    </xf>
    <xf numFmtId="0" fontId="23" fillId="0" borderId="23" xfId="0" applyFont="1" applyFill="1" applyBorder="1" applyAlignment="1">
      <alignment horizontal="left" vertical="center" shrinkToFit="1"/>
    </xf>
    <xf numFmtId="0" fontId="23" fillId="0" borderId="17" xfId="0" applyFont="1" applyFill="1" applyBorder="1" applyAlignment="1">
      <alignment horizontal="left" vertical="center" shrinkToFit="1"/>
    </xf>
    <xf numFmtId="49" fontId="4" fillId="2" borderId="27" xfId="0" applyNumberFormat="1" applyFont="1" applyFill="1" applyBorder="1" applyAlignment="1">
      <alignment horizontal="center" vertical="center" shrinkToFit="1"/>
    </xf>
    <xf numFmtId="49" fontId="4" fillId="2" borderId="1" xfId="0" applyNumberFormat="1" applyFont="1" applyFill="1" applyBorder="1" applyAlignment="1">
      <alignment horizontal="center" vertical="center" shrinkToFit="1"/>
    </xf>
    <xf numFmtId="49" fontId="4" fillId="2" borderId="2" xfId="0" applyNumberFormat="1" applyFont="1" applyFill="1" applyBorder="1" applyAlignment="1">
      <alignment horizontal="center" vertical="center" shrinkToFit="1"/>
    </xf>
    <xf numFmtId="20" fontId="21" fillId="0" borderId="1" xfId="0" applyNumberFormat="1" applyFont="1" applyFill="1" applyBorder="1" applyAlignment="1" applyProtection="1">
      <alignment horizontal="left" vertical="center" shrinkToFit="1"/>
      <protection locked="0"/>
    </xf>
    <xf numFmtId="0" fontId="21" fillId="0" borderId="1" xfId="0" applyFont="1" applyFill="1" applyBorder="1" applyAlignment="1" applyProtection="1">
      <alignment horizontal="left" vertical="center" shrinkToFit="1"/>
      <protection locked="0"/>
    </xf>
    <xf numFmtId="49" fontId="7" fillId="0" borderId="27" xfId="0" applyNumberFormat="1" applyFont="1" applyFill="1" applyBorder="1" applyAlignment="1">
      <alignment vertical="center"/>
    </xf>
    <xf numFmtId="49" fontId="21" fillId="0" borderId="27" xfId="0" applyNumberFormat="1" applyFont="1" applyFill="1" applyBorder="1" applyAlignment="1" applyProtection="1">
      <alignment horizontal="left" vertical="center"/>
      <protection locked="0"/>
    </xf>
    <xf numFmtId="49" fontId="21" fillId="0" borderId="1" xfId="0" applyNumberFormat="1" applyFont="1" applyFill="1" applyBorder="1" applyAlignment="1" applyProtection="1">
      <alignment horizontal="left" vertical="center"/>
      <protection locked="0"/>
    </xf>
    <xf numFmtId="49" fontId="7" fillId="21" borderId="138" xfId="0" applyNumberFormat="1" applyFont="1" applyFill="1" applyBorder="1" applyAlignment="1">
      <alignment vertical="center"/>
    </xf>
    <xf numFmtId="0" fontId="0" fillId="21" borderId="2" xfId="0" applyFill="1" applyBorder="1" applyAlignment="1">
      <alignment vertical="center"/>
    </xf>
    <xf numFmtId="0" fontId="0" fillId="21" borderId="24" xfId="0" applyNumberFormat="1" applyFont="1" applyFill="1" applyBorder="1" applyAlignment="1">
      <alignment horizontal="left" vertical="top"/>
    </xf>
    <xf numFmtId="0" fontId="0" fillId="21" borderId="18" xfId="0" applyNumberFormat="1" applyFont="1" applyFill="1" applyBorder="1" applyAlignment="1">
      <alignment horizontal="left" vertical="top"/>
    </xf>
    <xf numFmtId="0" fontId="0" fillId="21" borderId="19" xfId="0" applyNumberFormat="1" applyFont="1" applyFill="1" applyBorder="1" applyAlignment="1">
      <alignment horizontal="left" vertical="top"/>
    </xf>
    <xf numFmtId="0" fontId="0" fillId="21" borderId="25" xfId="0" applyNumberFormat="1" applyFont="1" applyFill="1" applyBorder="1" applyAlignment="1">
      <alignment horizontal="left" vertical="top"/>
    </xf>
    <xf numFmtId="0" fontId="0" fillId="21" borderId="0" xfId="0" applyNumberFormat="1" applyFont="1" applyFill="1" applyBorder="1" applyAlignment="1">
      <alignment horizontal="left" vertical="top"/>
    </xf>
    <xf numFmtId="0" fontId="0" fillId="21" borderId="3" xfId="0" applyNumberFormat="1" applyFont="1" applyFill="1" applyBorder="1" applyAlignment="1">
      <alignment horizontal="left" vertical="top"/>
    </xf>
    <xf numFmtId="0" fontId="0" fillId="21" borderId="26" xfId="0" applyNumberFormat="1" applyFont="1" applyFill="1" applyBorder="1" applyAlignment="1">
      <alignment horizontal="left" vertical="top"/>
    </xf>
    <xf numFmtId="0" fontId="0" fillId="21" borderId="23" xfId="0" applyNumberFormat="1" applyFont="1" applyFill="1" applyBorder="1" applyAlignment="1">
      <alignment horizontal="left" vertical="top"/>
    </xf>
    <xf numFmtId="0" fontId="0" fillId="21" borderId="17" xfId="0" applyNumberFormat="1" applyFont="1" applyFill="1" applyBorder="1" applyAlignment="1">
      <alignment horizontal="left" vertical="top"/>
    </xf>
    <xf numFmtId="0" fontId="24" fillId="0" borderId="0" xfId="0" applyNumberFormat="1" applyFont="1" applyAlignment="1">
      <alignment horizontal="left" vertical="center" shrinkToFit="1"/>
    </xf>
    <xf numFmtId="0" fontId="25" fillId="9" borderId="103" xfId="0" applyNumberFormat="1" applyFont="1" applyFill="1" applyBorder="1" applyAlignment="1" applyProtection="1">
      <alignment horizontal="left" vertical="center"/>
      <protection locked="0"/>
    </xf>
    <xf numFmtId="0" fontId="26" fillId="9" borderId="103" xfId="0" applyNumberFormat="1" applyFont="1" applyFill="1" applyBorder="1" applyAlignment="1" applyProtection="1">
      <alignment horizontal="left" vertical="center"/>
      <protection locked="0"/>
    </xf>
    <xf numFmtId="0" fontId="24" fillId="0" borderId="103" xfId="0" applyNumberFormat="1" applyFont="1" applyBorder="1" applyAlignment="1">
      <alignment horizontal="left" vertical="center" shrinkToFit="1"/>
    </xf>
    <xf numFmtId="0" fontId="21" fillId="0" borderId="103" xfId="0" applyNumberFormat="1" applyFont="1" applyFill="1" applyBorder="1" applyAlignment="1" applyProtection="1">
      <alignment horizontal="left" vertical="center"/>
    </xf>
    <xf numFmtId="0" fontId="20" fillId="0" borderId="103" xfId="0" applyNumberFormat="1" applyFont="1" applyFill="1" applyBorder="1" applyAlignment="1" applyProtection="1">
      <alignment horizontal="left" vertical="center"/>
    </xf>
    <xf numFmtId="0" fontId="114" fillId="0" borderId="0" xfId="0" applyFont="1" applyAlignment="1">
      <alignment horizontal="center" vertical="center" shrinkToFit="1"/>
    </xf>
    <xf numFmtId="0" fontId="24" fillId="3" borderId="0" xfId="0" applyFont="1" applyFill="1" applyAlignment="1">
      <alignment horizontal="left" vertical="center" shrinkToFit="1"/>
    </xf>
    <xf numFmtId="0" fontId="25" fillId="10" borderId="103" xfId="0" applyFont="1" applyFill="1" applyBorder="1" applyAlignment="1" applyProtection="1">
      <alignment horizontal="left" vertical="center"/>
      <protection locked="0"/>
    </xf>
    <xf numFmtId="0" fontId="26" fillId="10" borderId="103" xfId="0" applyFont="1" applyFill="1" applyBorder="1" applyAlignment="1" applyProtection="1">
      <alignment horizontal="left" vertical="center"/>
      <protection locked="0"/>
    </xf>
    <xf numFmtId="0" fontId="24" fillId="3" borderId="103" xfId="0" applyFont="1" applyFill="1" applyBorder="1" applyAlignment="1">
      <alignment horizontal="left" vertical="center" shrinkToFit="1"/>
    </xf>
    <xf numFmtId="0" fontId="20" fillId="0" borderId="103" xfId="0" applyFont="1" applyFill="1" applyBorder="1" applyAlignment="1" applyProtection="1">
      <alignment horizontal="left" vertical="center"/>
    </xf>
    <xf numFmtId="49" fontId="101" fillId="19" borderId="9" xfId="1" applyNumberFormat="1" applyFont="1" applyFill="1" applyBorder="1" applyAlignment="1" applyProtection="1">
      <alignment horizontal="center" vertical="center" shrinkToFit="1"/>
    </xf>
    <xf numFmtId="49" fontId="101" fillId="19" borderId="12" xfId="1" applyNumberFormat="1" applyFont="1" applyFill="1" applyBorder="1" applyAlignment="1" applyProtection="1">
      <alignment horizontal="center" vertical="center" shrinkToFit="1"/>
    </xf>
    <xf numFmtId="0" fontId="24" fillId="0" borderId="79" xfId="0" applyFont="1" applyBorder="1" applyAlignment="1" applyProtection="1">
      <alignment horizontal="center" vertical="center" shrinkToFit="1"/>
    </xf>
    <xf numFmtId="0" fontId="93" fillId="0" borderId="38" xfId="0" applyFont="1" applyFill="1" applyBorder="1" applyAlignment="1">
      <alignment vertical="center" wrapText="1"/>
    </xf>
    <xf numFmtId="0" fontId="93" fillId="0" borderId="21" xfId="0" applyFont="1" applyFill="1" applyBorder="1" applyAlignment="1">
      <alignment vertical="center" wrapText="1"/>
    </xf>
    <xf numFmtId="0" fontId="93" fillId="0" borderId="67" xfId="0" applyFont="1" applyFill="1" applyBorder="1" applyAlignment="1">
      <alignment vertical="center" wrapText="1"/>
    </xf>
    <xf numFmtId="0" fontId="44" fillId="0" borderId="103" xfId="0" applyFont="1" applyBorder="1" applyAlignment="1">
      <alignment horizontal="left" vertical="center"/>
    </xf>
    <xf numFmtId="0" fontId="98" fillId="5" borderId="29" xfId="0" applyFont="1" applyFill="1" applyBorder="1" applyAlignment="1">
      <alignment horizontal="center" vertical="center" wrapText="1"/>
    </xf>
    <xf numFmtId="0" fontId="107" fillId="19" borderId="57" xfId="0" applyFont="1" applyFill="1" applyBorder="1" applyAlignment="1">
      <alignment horizontal="center" vertical="center" shrinkToFit="1"/>
    </xf>
    <xf numFmtId="0" fontId="107" fillId="19" borderId="58" xfId="0" applyFont="1" applyFill="1" applyBorder="1" applyAlignment="1">
      <alignment horizontal="center" vertical="center" shrinkToFit="1"/>
    </xf>
    <xf numFmtId="0" fontId="107" fillId="19" borderId="59" xfId="0" applyFont="1" applyFill="1" applyBorder="1" applyAlignment="1">
      <alignment horizontal="center" vertical="center" shrinkToFit="1"/>
    </xf>
    <xf numFmtId="0" fontId="92" fillId="0" borderId="9" xfId="0" applyFont="1" applyFill="1" applyBorder="1" applyAlignment="1">
      <alignment horizontal="center" vertical="center" wrapText="1"/>
    </xf>
    <xf numFmtId="0" fontId="92" fillId="0" borderId="22" xfId="0" applyFont="1" applyFill="1" applyBorder="1" applyAlignment="1">
      <alignment horizontal="center" vertical="center" wrapText="1"/>
    </xf>
    <xf numFmtId="0" fontId="92" fillId="0" borderId="12" xfId="0" applyFont="1" applyFill="1" applyBorder="1" applyAlignment="1">
      <alignment horizontal="center" vertical="center" wrapText="1"/>
    </xf>
    <xf numFmtId="0" fontId="61" fillId="0" borderId="103" xfId="0" applyFont="1" applyBorder="1" applyAlignment="1">
      <alignment horizontal="center" vertical="center"/>
    </xf>
  </cellXfs>
  <cellStyles count="7">
    <cellStyle name="ハイパーリンク" xfId="1" builtinId="8"/>
    <cellStyle name="桁区切り" xfId="2" builtinId="6"/>
    <cellStyle name="標準" xfId="0" builtinId="0"/>
    <cellStyle name="標準 2" xfId="3"/>
    <cellStyle name="標準 3" xfId="4"/>
    <cellStyle name="標準 4" xfId="5"/>
    <cellStyle name="標準_List" xfId="6"/>
  </cellStyles>
  <dxfs count="2174">
    <dxf>
      <font>
        <b val="0"/>
        <i val="0"/>
        <strike val="0"/>
        <condense val="0"/>
        <extend val="0"/>
        <outline val="0"/>
        <shadow val="0"/>
        <u val="none"/>
        <vertAlign val="baseline"/>
        <sz val="10"/>
        <color auto="1"/>
        <name val="Times New Roman"/>
        <scheme val="none"/>
      </font>
      <alignment horizontal="general" vertical="center" textRotation="0" wrapText="0" indent="0" relativeIndent="0" justifyLastLine="0" shrinkToFit="1" mergeCell="0" readingOrder="0"/>
      <border diagonalUp="0" diagonalDown="0">
        <left/>
        <right/>
        <top style="hair">
          <color indexed="64"/>
        </top>
        <bottom style="hair">
          <color indexed="64"/>
        </bottom>
      </border>
      <protection locked="0" hidden="0"/>
    </dxf>
    <dxf>
      <border outline="0">
        <top style="hair">
          <color indexed="64"/>
        </top>
      </border>
    </dxf>
    <dxf>
      <border outline="0">
        <left style="thin">
          <color indexed="64"/>
        </left>
        <right style="thin">
          <color indexed="64"/>
        </right>
        <top style="hair">
          <color indexed="64"/>
        </top>
        <bottom style="medium">
          <color indexed="64"/>
        </bottom>
      </border>
    </dxf>
    <dxf>
      <font>
        <b val="0"/>
        <i val="0"/>
        <strike val="0"/>
        <condense val="0"/>
        <extend val="0"/>
        <outline val="0"/>
        <shadow val="0"/>
        <u val="none"/>
        <vertAlign val="baseline"/>
        <sz val="10"/>
        <color auto="1"/>
        <name val="Times New Roman"/>
        <scheme val="none"/>
      </font>
      <alignment horizontal="general" vertical="center" textRotation="0" wrapText="0" indent="0" relativeIndent="0" justifyLastLine="0" shrinkToFit="1" mergeCell="0" readingOrder="0"/>
      <protection locked="0" hidden="0"/>
    </dxf>
    <dxf>
      <border outline="0">
        <bottom style="hair">
          <color indexed="64"/>
        </bottom>
      </border>
    </dxf>
    <dxf>
      <font>
        <b val="0"/>
        <i val="0"/>
        <strike val="0"/>
        <condense val="0"/>
        <extend val="0"/>
        <outline val="0"/>
        <shadow val="0"/>
        <u val="none"/>
        <vertAlign val="baseline"/>
        <sz val="10"/>
        <color auto="1"/>
        <name val="Times New Roman"/>
        <scheme val="none"/>
      </font>
      <fill>
        <patternFill patternType="solid">
          <fgColor indexed="64"/>
          <bgColor theme="3" tint="0.79998168889431442"/>
        </patternFill>
      </fill>
      <alignment horizontal="center" vertical="center" textRotation="0" wrapText="0" indent="0" relativeIndent="0" justifyLastLine="0" shrinkToFit="1" mergeCell="0" readingOrder="0"/>
      <protection locked="1" hidden="0"/>
    </dxf>
    <dxf>
      <font>
        <b val="0"/>
        <i val="0"/>
        <strike val="0"/>
        <condense val="0"/>
        <extend val="0"/>
        <outline val="0"/>
        <shadow val="0"/>
        <u val="none"/>
        <vertAlign val="baseline"/>
        <sz val="10"/>
        <color auto="1"/>
        <name val="Times New Roman"/>
        <scheme val="none"/>
      </font>
      <alignment horizontal="general" vertical="center" textRotation="0" wrapText="0" indent="0" relativeIndent="0" justifyLastLine="0" shrinkToFit="1" mergeCell="0" readingOrder="0"/>
      <border diagonalUp="0" diagonalDown="0">
        <left/>
        <right/>
        <top style="hair">
          <color indexed="64"/>
        </top>
        <bottom style="hair">
          <color indexed="64"/>
        </bottom>
      </border>
      <protection locked="0" hidden="0"/>
    </dxf>
    <dxf>
      <border outline="0">
        <top style="hair">
          <color indexed="64"/>
        </top>
      </border>
    </dxf>
    <dxf>
      <border outline="0">
        <left style="thin">
          <color indexed="64"/>
        </left>
        <right style="thin">
          <color indexed="64"/>
        </right>
        <top style="hair">
          <color indexed="64"/>
        </top>
        <bottom style="medium">
          <color indexed="64"/>
        </bottom>
      </border>
    </dxf>
    <dxf>
      <font>
        <b val="0"/>
        <i val="0"/>
        <strike val="0"/>
        <condense val="0"/>
        <extend val="0"/>
        <outline val="0"/>
        <shadow val="0"/>
        <u val="none"/>
        <vertAlign val="baseline"/>
        <sz val="10"/>
        <color auto="1"/>
        <name val="Times New Roman"/>
        <scheme val="none"/>
      </font>
      <alignment horizontal="general" vertical="center" textRotation="0" wrapText="0" indent="0" relativeIndent="0" justifyLastLine="0" shrinkToFit="1" mergeCell="0" readingOrder="0"/>
      <protection locked="0" hidden="0"/>
    </dxf>
    <dxf>
      <border outline="0">
        <bottom style="hair">
          <color indexed="64"/>
        </bottom>
      </border>
    </dxf>
    <dxf>
      <font>
        <b val="0"/>
        <i val="0"/>
        <strike val="0"/>
        <condense val="0"/>
        <extend val="0"/>
        <outline val="0"/>
        <shadow val="0"/>
        <u val="none"/>
        <vertAlign val="baseline"/>
        <sz val="10"/>
        <color auto="1"/>
        <name val="Times New Roman"/>
        <scheme val="none"/>
      </font>
      <fill>
        <patternFill patternType="solid">
          <fgColor indexed="64"/>
          <bgColor theme="3" tint="0.79998168889431442"/>
        </patternFill>
      </fill>
      <alignment horizontal="center" vertical="center" textRotation="0" wrapText="0" indent="0" relativeIndent="0" justifyLastLine="0" shrinkToFit="1" mergeCell="0" readingOrder="0"/>
      <protection locked="1" hidden="0"/>
    </dxf>
    <dxf>
      <font>
        <b val="0"/>
        <i val="0"/>
        <strike val="0"/>
        <condense val="0"/>
        <extend val="0"/>
        <outline val="0"/>
        <shadow val="0"/>
        <u val="none"/>
        <vertAlign val="baseline"/>
        <sz val="10"/>
        <color auto="1"/>
        <name val="ＭＳ Ｐゴシック"/>
        <scheme val="none"/>
      </font>
      <border diagonalUp="0" diagonalDown="0">
        <left style="thin">
          <color indexed="64"/>
        </left>
        <right/>
        <top style="hair">
          <color indexed="64"/>
        </top>
        <bottom style="hair">
          <color indexed="64"/>
        </bottom>
      </border>
      <protection locked="0" hidden="0"/>
    </dxf>
    <dxf>
      <font>
        <b val="0"/>
        <i val="0"/>
        <strike val="0"/>
        <condense val="0"/>
        <extend val="0"/>
        <outline val="0"/>
        <shadow val="0"/>
        <u val="none"/>
        <vertAlign val="baseline"/>
        <sz val="10"/>
        <color auto="1"/>
        <name val="ＭＳ Ｐゴシック"/>
        <scheme val="none"/>
      </font>
      <border diagonalUp="0" diagonalDown="0">
        <left/>
        <right style="thin">
          <color indexed="64"/>
        </right>
        <top style="hair">
          <color indexed="64"/>
        </top>
        <bottom style="hair">
          <color indexed="64"/>
        </bottom>
      </border>
      <protection locked="0" hidden="0"/>
    </dxf>
    <dxf>
      <border outline="0">
        <top style="hair">
          <color indexed="64"/>
        </top>
      </border>
    </dxf>
    <dxf>
      <border outline="0">
        <left style="thin">
          <color indexed="64"/>
        </left>
        <right style="thin">
          <color indexed="64"/>
        </right>
        <top style="hair">
          <color indexed="64"/>
        </top>
        <bottom style="medium">
          <color indexed="64"/>
        </bottom>
      </border>
    </dxf>
    <dxf>
      <border outline="0">
        <bottom style="hair">
          <color indexed="64"/>
        </bottom>
      </border>
    </dxf>
    <dxf>
      <font>
        <b val="0"/>
        <i val="0"/>
        <strike val="0"/>
        <condense val="0"/>
        <extend val="0"/>
        <outline val="0"/>
        <shadow val="0"/>
        <u val="none"/>
        <vertAlign val="baseline"/>
        <sz val="10"/>
        <color auto="1"/>
        <name val="Times New Roman"/>
        <scheme val="none"/>
      </font>
      <fill>
        <patternFill patternType="solid">
          <fgColor indexed="64"/>
          <bgColor theme="3" tint="0.79998168889431442"/>
        </patternFill>
      </fill>
      <alignment horizontal="center" vertical="center" textRotation="0" wrapText="0" indent="0" relativeIndent="0" justifyLastLine="0" shrinkToFit="1" mergeCell="0" readingOrder="0"/>
      <border diagonalUp="0" diagonalDown="0" outline="0">
        <left style="thin">
          <color indexed="64"/>
        </left>
        <right style="thin">
          <color indexed="64"/>
        </right>
        <top/>
        <bottom/>
      </border>
      <protection locked="1" hidden="0"/>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patternFill>
          <bgColor rgb="FFFF0000"/>
        </patternFill>
      </fill>
    </dxf>
    <dxf>
      <fill>
        <patternFill>
          <bgColor rgb="FFFF0000"/>
        </patternFill>
      </fill>
      <border>
        <left/>
        <right/>
        <top/>
        <bottom/>
      </border>
    </dxf>
    <dxf>
      <font>
        <strike val="0"/>
        <color theme="0"/>
        <name val="ＭＳ Ｐゴシック"/>
        <scheme val="none"/>
      </font>
      <numFmt numFmtId="30" formatCode="@"/>
      <fill>
        <patternFill>
          <bgColor rgb="FF7030A0"/>
        </patternFill>
      </fill>
      <border>
        <left style="thin">
          <color indexed="64"/>
        </left>
        <bottom style="hair">
          <color indexed="64"/>
        </bottom>
      </border>
    </dxf>
    <dxf>
      <font>
        <strike val="0"/>
      </font>
      <fill>
        <patternFill>
          <bgColor rgb="FF7030A0"/>
        </patternFill>
      </fill>
      <border>
        <right style="thin">
          <color indexed="64"/>
        </right>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font>
      <fill>
        <patternFill>
          <bgColor rgb="FF7030A0"/>
        </patternFill>
      </fill>
      <border>
        <bottom style="thin">
          <color indexed="64"/>
        </bottom>
      </border>
    </dxf>
    <dxf>
      <font>
        <strike val="0"/>
        <color theme="0"/>
        <name val="ＭＳ Ｐゴシック"/>
        <scheme val="none"/>
      </font>
      <numFmt numFmtId="30" formatCode="@"/>
      <fill>
        <patternFill>
          <bgColor rgb="FF7030A0"/>
        </patternFill>
      </fill>
      <border>
        <left style="thin">
          <color indexed="64"/>
        </left>
        <bottom style="thin">
          <color indexed="64"/>
        </bottom>
      </border>
    </dxf>
    <dxf>
      <font>
        <strike val="0"/>
      </font>
      <fill>
        <patternFill>
          <bgColor theme="7" tint="-0.24994659260841701"/>
        </patternFill>
      </fill>
      <border>
        <right style="thin">
          <color indexed="64"/>
        </right>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font>
      <fill>
        <patternFill>
          <bgColor theme="7" tint="-0.24994659260841701"/>
        </patternFill>
      </fill>
      <border>
        <bottom style="hair">
          <color indexed="64"/>
        </bottom>
      </border>
    </dxf>
    <dxf>
      <font>
        <strike val="0"/>
        <color theme="0"/>
        <name val="ＭＳ Ｐゴシック"/>
        <scheme val="none"/>
      </font>
      <numFmt numFmtId="30" formatCode="@"/>
      <fill>
        <patternFill>
          <bgColor theme="7" tint="-0.24994659260841701"/>
        </patternFill>
      </fill>
      <border>
        <left style="thin">
          <color indexed="64"/>
        </left>
        <bottom style="hair">
          <color indexed="64"/>
        </bottom>
      </border>
    </dxf>
    <dxf>
      <font>
        <strike val="0"/>
      </font>
      <fill>
        <patternFill>
          <bgColor rgb="FF7030A0"/>
        </patternFill>
      </fill>
      <border>
        <right style="thin">
          <color indexed="64"/>
        </right>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fill>
        <patternFill>
          <bgColor rgb="FF7030A0"/>
        </patternFill>
      </fill>
      <border>
        <bottom style="hair">
          <color indexed="64"/>
        </bottom>
      </border>
    </dxf>
    <dxf>
      <font>
        <strike val="0"/>
      </font>
      <numFmt numFmtId="30" formatCode="@"/>
      <fill>
        <patternFill>
          <bgColor rgb="FF7030A0"/>
        </patternFill>
      </fill>
      <border>
        <right style="thin">
          <color indexed="64"/>
        </right>
        <bottom style="thin">
          <color indexed="64"/>
        </bottom>
      </border>
    </dxf>
    <dxf>
      <font>
        <strike val="0"/>
      </font>
      <numFmt numFmtId="30" formatCode="@"/>
      <fill>
        <patternFill>
          <bgColor rgb="FF7030A0"/>
        </patternFill>
      </fill>
      <border>
        <bottom style="thin">
          <color indexed="64"/>
        </bottom>
      </border>
    </dxf>
    <dxf>
      <font>
        <strike val="0"/>
      </font>
      <numFmt numFmtId="30" formatCode="@"/>
      <fill>
        <patternFill>
          <bgColor rgb="FF7030A0"/>
        </patternFill>
      </fill>
      <border>
        <bottom style="thin">
          <color indexed="64"/>
        </bottom>
      </border>
    </dxf>
    <dxf>
      <font>
        <strike val="0"/>
      </font>
      <numFmt numFmtId="30" formatCode="@"/>
      <fill>
        <patternFill>
          <bgColor rgb="FF7030A0"/>
        </patternFill>
      </fill>
      <border>
        <bottom style="thin">
          <color indexed="64"/>
        </bottom>
      </border>
    </dxf>
    <dxf>
      <font>
        <strike val="0"/>
      </font>
      <numFmt numFmtId="30" formatCode="@"/>
      <fill>
        <patternFill>
          <bgColor rgb="FF7030A0"/>
        </patternFill>
      </fill>
      <border>
        <bottom style="thin">
          <color indexed="64"/>
        </bottom>
      </border>
    </dxf>
    <dxf>
      <font>
        <strike val="0"/>
      </font>
      <numFmt numFmtId="30" formatCode="@"/>
      <fill>
        <patternFill>
          <bgColor rgb="FF7030A0"/>
        </patternFill>
      </fill>
      <border>
        <bottom style="thin">
          <color indexed="64"/>
        </bottom>
      </border>
    </dxf>
    <dxf>
      <font>
        <strike val="0"/>
      </font>
      <numFmt numFmtId="30" formatCode="@"/>
      <fill>
        <patternFill>
          <bgColor rgb="FF7030A0"/>
        </patternFill>
      </fill>
      <border>
        <bottom style="thin">
          <color indexed="64"/>
        </bottom>
      </border>
    </dxf>
    <dxf>
      <font>
        <color theme="0"/>
        <name val="ＭＳ Ｐゴシック"/>
        <scheme val="none"/>
      </font>
      <fill>
        <patternFill>
          <bgColor rgb="FF7030A0"/>
        </patternFill>
      </fill>
      <border>
        <left style="thin">
          <color indexed="64"/>
        </left>
        <bottom style="thin">
          <color indexed="64"/>
        </bottom>
      </border>
    </dxf>
    <dxf>
      <font>
        <strike val="0"/>
      </font>
      <numFmt numFmtId="30" formatCode="@"/>
      <fill>
        <patternFill>
          <bgColor theme="7" tint="-0.24994659260841701"/>
        </patternFill>
      </fill>
      <border>
        <right style="thin">
          <color indexed="64"/>
        </right>
        <bottom style="hair">
          <color indexed="64"/>
        </bottom>
      </border>
    </dxf>
    <dxf>
      <font>
        <strike val="0"/>
      </font>
      <numFmt numFmtId="30" formatCode="@"/>
      <fill>
        <patternFill>
          <bgColor theme="7" tint="-0.24994659260841701"/>
        </patternFill>
      </fill>
      <border>
        <bottom style="hair">
          <color indexed="64"/>
        </bottom>
      </border>
    </dxf>
    <dxf>
      <font>
        <strike val="0"/>
      </font>
      <numFmt numFmtId="30" formatCode="@"/>
      <fill>
        <patternFill>
          <bgColor theme="7" tint="-0.24994659260841701"/>
        </patternFill>
      </fill>
      <border>
        <bottom style="hair">
          <color indexed="64"/>
        </bottom>
      </border>
    </dxf>
    <dxf>
      <font>
        <strike val="0"/>
      </font>
      <numFmt numFmtId="30" formatCode="@"/>
      <fill>
        <patternFill>
          <bgColor theme="7" tint="-0.24994659260841701"/>
        </patternFill>
      </fill>
      <border>
        <bottom style="hair">
          <color indexed="64"/>
        </bottom>
      </border>
    </dxf>
    <dxf>
      <font>
        <strike val="0"/>
      </font>
      <numFmt numFmtId="30" formatCode="@"/>
      <fill>
        <patternFill>
          <bgColor theme="7" tint="-0.24994659260841701"/>
        </patternFill>
      </fill>
      <border>
        <bottom style="hair">
          <color indexed="64"/>
        </bottom>
      </border>
    </dxf>
    <dxf>
      <font>
        <strike val="0"/>
      </font>
      <numFmt numFmtId="30" formatCode="@"/>
      <fill>
        <patternFill>
          <bgColor theme="7" tint="-0.24994659260841701"/>
        </patternFill>
      </fill>
      <border>
        <bottom style="hair">
          <color indexed="64"/>
        </bottom>
      </border>
    </dxf>
    <dxf>
      <font>
        <strike val="0"/>
      </font>
      <numFmt numFmtId="30" formatCode="@"/>
      <fill>
        <patternFill>
          <bgColor theme="7" tint="-0.24994659260841701"/>
        </patternFill>
      </fill>
      <border>
        <bottom style="hair">
          <color indexed="64"/>
        </bottom>
      </border>
    </dxf>
    <dxf>
      <font>
        <strike val="0"/>
        <color theme="0"/>
        <name val="ＭＳ Ｐゴシック"/>
        <scheme val="none"/>
      </font>
      <numFmt numFmtId="30" formatCode="@"/>
      <fill>
        <patternFill>
          <bgColor theme="7" tint="-0.24994659260841701"/>
        </patternFill>
      </fill>
      <border>
        <left style="thin">
          <color indexed="64"/>
        </left>
        <bottom style="hair">
          <color indexed="64"/>
        </bottom>
      </border>
    </dxf>
    <dxf>
      <font>
        <strike val="0"/>
      </font>
      <numFmt numFmtId="183" formatCode="0.E+00"/>
      <fill>
        <patternFill>
          <bgColor rgb="FF7030A0"/>
        </patternFill>
      </fill>
      <border>
        <right style="thin">
          <color indexed="64"/>
        </right>
        <bottom style="hair">
          <color indexed="64"/>
        </bottom>
      </border>
    </dxf>
    <dxf>
      <font>
        <strike val="0"/>
      </font>
      <numFmt numFmtId="30" formatCode="@"/>
      <fill>
        <patternFill>
          <bgColor rgb="FF7030A0"/>
        </patternFill>
      </fill>
      <border>
        <bottom style="hair">
          <color indexed="64"/>
        </bottom>
      </border>
    </dxf>
    <dxf>
      <font>
        <strike val="0"/>
      </font>
      <numFmt numFmtId="30" formatCode="@"/>
      <fill>
        <patternFill>
          <bgColor rgb="FF7030A0"/>
        </patternFill>
      </fill>
      <border>
        <bottom style="hair">
          <color indexed="64"/>
        </bottom>
      </border>
    </dxf>
    <dxf>
      <font>
        <strike val="0"/>
      </font>
      <numFmt numFmtId="183" formatCode="0.E+00"/>
      <fill>
        <patternFill>
          <bgColor rgb="FF7030A0"/>
        </patternFill>
      </fill>
      <border>
        <bottom style="hair">
          <color indexed="64"/>
        </bottom>
      </border>
    </dxf>
    <dxf>
      <font>
        <strike val="0"/>
      </font>
      <numFmt numFmtId="30" formatCode="@"/>
      <fill>
        <patternFill>
          <bgColor rgb="FF7030A0"/>
        </patternFill>
      </fill>
      <border>
        <bottom style="hair">
          <color indexed="64"/>
        </bottom>
      </border>
    </dxf>
    <dxf>
      <font>
        <strike val="0"/>
      </font>
      <numFmt numFmtId="183" formatCode="0.E+00"/>
      <fill>
        <patternFill>
          <bgColor rgb="FF7030A0"/>
        </patternFill>
      </fill>
      <border>
        <bottom style="hair">
          <color indexed="64"/>
        </bottom>
      </border>
    </dxf>
    <dxf>
      <font>
        <strike val="0"/>
      </font>
      <numFmt numFmtId="183" formatCode="0.E+00"/>
      <fill>
        <patternFill>
          <bgColor rgb="FF7030A0"/>
        </patternFill>
      </fill>
      <border>
        <bottom style="hair">
          <color indexed="64"/>
        </bottom>
      </border>
    </dxf>
    <dxf>
      <font>
        <strike val="0"/>
        <color theme="0"/>
        <name val="ＭＳ Ｐゴシック"/>
        <scheme val="none"/>
      </font>
      <numFmt numFmtId="30" formatCode="@"/>
      <fill>
        <patternFill>
          <bgColor rgb="FF7030A0"/>
        </patternFill>
      </fill>
      <border>
        <left style="thin">
          <color indexed="64"/>
        </left>
        <bottom style="hair">
          <color indexed="64"/>
        </bottom>
      </border>
    </dxf>
    <dxf>
      <border>
        <top style="dashDot">
          <color indexed="64"/>
        </top>
      </border>
    </dxf>
    <dxf>
      <font>
        <strike val="0"/>
        <color auto="1"/>
      </font>
      <border>
        <top style="dashDot">
          <color indexed="64"/>
        </top>
      </border>
    </dxf>
    <dxf>
      <fill>
        <patternFill>
          <bgColor theme="0" tint="-0.14996795556505021"/>
        </patternFill>
      </fill>
      <border>
        <right style="thin">
          <color indexed="64"/>
        </right>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ont>
        <strike val="0"/>
        <color auto="1"/>
      </font>
      <numFmt numFmtId="30" formatCode="@"/>
      <fill>
        <patternFill>
          <bgColor theme="0" tint="-0.14996795556505021"/>
        </patternFill>
      </fill>
      <border>
        <left style="thin">
          <color indexed="64"/>
        </left>
        <top style="thin">
          <color indexed="64"/>
        </top>
        <bottom style="thin">
          <color indexed="64"/>
        </bottom>
      </border>
    </dxf>
    <dxf>
      <fill>
        <patternFill>
          <bgColor theme="0" tint="-0.14996795556505021"/>
        </patternFill>
      </fill>
      <border>
        <right style="thin">
          <color indexed="64"/>
        </right>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ont>
        <color auto="1"/>
      </font>
      <fill>
        <patternFill>
          <bgColor theme="0" tint="-0.14996795556505021"/>
        </patternFill>
      </fill>
      <border>
        <left style="thin">
          <color indexed="64"/>
        </left>
        <right/>
        <top style="thin">
          <color indexed="64"/>
        </top>
        <bottom style="thin">
          <color indexed="64"/>
        </bottom>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border>
        <top style="dashDot">
          <color indexed="64"/>
        </top>
      </border>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ont>
        <color theme="0"/>
      </font>
      <fill>
        <patternFill>
          <bgColor rgb="FFFF0000"/>
        </pattern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stop position="0">
            <color theme="5" tint="0.59999389629810485"/>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stop position="0">
            <color theme="5" tint="0.59999389629810485"/>
          </stop>
          <stop position="1">
            <color theme="3" tint="0.59999389629810485"/>
          </stop>
        </gradientFill>
      </fill>
    </dxf>
    <dxf>
      <fill>
        <gradientFill degree="180">
          <stop position="0">
            <color theme="0"/>
          </stop>
          <stop position="1">
            <color theme="6" tint="0.59999389629810485"/>
          </stop>
        </gradientFill>
      </fill>
    </dxf>
    <dxf>
      <fill>
        <gradientFill degree="180">
          <stop position="0">
            <color theme="0"/>
          </stop>
          <stop position="1">
            <color theme="7" tint="0.59999389629810485"/>
          </stop>
        </gradientFill>
      </fill>
    </dxf>
    <dxf>
      <fill>
        <gradientFill degree="180">
          <stop position="0">
            <color theme="0"/>
          </stop>
          <stop position="1">
            <color rgb="FF00B0F0"/>
          </stop>
        </gradientFill>
      </fill>
    </dxf>
    <dxf>
      <fill>
        <gradientFill degree="180">
          <stop position="0">
            <color theme="0"/>
          </stop>
          <stop position="1">
            <color theme="9"/>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ont>
        <color theme="0" tint="-0.34998626667073579"/>
      </font>
    </dxf>
    <dxf>
      <font>
        <strike val="0"/>
        <color theme="0" tint="-0.34998626667073579"/>
      </font>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stop position="0">
            <color theme="5" tint="0.59999389629810485"/>
          </stop>
          <stop position="1">
            <color theme="3" tint="0.59999389629810485"/>
          </stop>
        </gradientFill>
      </fill>
    </dxf>
    <dxf>
      <fill>
        <patternFill>
          <bgColor theme="3" tint="0.59996337778862885"/>
        </patternFill>
      </fill>
    </dxf>
    <dxf>
      <fill>
        <patternFill>
          <bgColor theme="5" tint="0.59996337778862885"/>
        </patternFill>
      </fill>
    </dxf>
    <dxf>
      <font>
        <color theme="0"/>
      </font>
      <fill>
        <patternFill>
          <bgColor theme="1"/>
        </patternFill>
      </fill>
    </dxf>
    <dxf>
      <font>
        <color rgb="FFFFFF00"/>
      </font>
      <fill>
        <patternFill>
          <bgColor theme="1"/>
        </patternFill>
      </fill>
    </dxf>
    <dxf>
      <font>
        <color theme="0"/>
      </font>
      <fill>
        <patternFill>
          <bgColor rgb="FFFF0000"/>
        </patternFill>
      </fill>
    </dxf>
    <dxf>
      <font>
        <color theme="0"/>
      </font>
      <fill>
        <patternFill>
          <bgColor theme="1"/>
        </patternFill>
      </fill>
    </dxf>
    <dxf>
      <font>
        <color rgb="FFFFFF00"/>
      </font>
      <fill>
        <patternFill>
          <bgColor theme="1"/>
        </patternFill>
      </fill>
    </dxf>
    <dxf>
      <fill>
        <gradientFill degree="180">
          <stop position="0">
            <color theme="0"/>
          </stop>
          <stop position="1">
            <color rgb="FFFFFF00"/>
          </stop>
        </gradientFill>
      </fill>
    </dxf>
    <dxf>
      <font>
        <strike val="0"/>
        <color theme="0"/>
      </font>
      <fill>
        <patternFill>
          <bgColor rgb="FFFF0000"/>
        </patternFill>
      </fill>
    </dxf>
    <dxf>
      <font>
        <color theme="0"/>
      </font>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type="path" left="0.5" right="0.5" top="0.5" bottom="0.5">
          <stop position="0">
            <color theme="0"/>
          </stop>
          <stop position="1">
            <color theme="3" tint="0.80001220740379042"/>
          </stop>
        </gradientFill>
      </fill>
    </dxf>
    <dxf>
      <fill>
        <gradientFill type="path" left="0.5" right="0.5" top="0.5" bottom="0.5">
          <stop position="0">
            <color theme="0"/>
          </stop>
          <stop position="1">
            <color rgb="FFFFCCFF"/>
          </stop>
        </gradientFill>
      </fill>
    </dxf>
    <dxf>
      <fill>
        <gradientFill degree="180">
          <stop position="0">
            <color theme="0"/>
          </stop>
          <stop position="1">
            <color rgb="FFFFFF00"/>
          </stop>
        </gradientFill>
      </fill>
    </dxf>
    <dxf>
      <fill>
        <patternFill>
          <bgColor rgb="FFFF0000"/>
        </patternFill>
      </fill>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left/>
        <top style="dashDot">
          <color theme="1"/>
        </top>
      </border>
    </dxf>
    <dxf>
      <border>
        <top style="dashDot">
          <color theme="1"/>
        </top>
      </border>
    </dxf>
    <dxf>
      <border>
        <top style="dashDot">
          <color theme="1"/>
        </top>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rgb="FFFF0000"/>
        </patternFill>
      </fill>
      <border>
        <left/>
        <right/>
        <top/>
        <bottom/>
      </border>
    </dxf>
    <dxf>
      <font>
        <strike val="0"/>
      </font>
      <numFmt numFmtId="30" formatCode="@"/>
      <fill>
        <patternFill>
          <bgColor theme="4" tint="-0.499984740745262"/>
        </patternFill>
      </fill>
      <border>
        <right style="thin">
          <color indexed="64"/>
        </right>
        <bottom style="thin">
          <color indexed="64"/>
        </bottom>
      </border>
    </dxf>
    <dxf>
      <font>
        <strike val="0"/>
      </font>
      <numFmt numFmtId="30" formatCode="@"/>
      <fill>
        <patternFill>
          <bgColor theme="4" tint="-0.499984740745262"/>
        </patternFill>
      </fill>
      <border>
        <bottom style="thin">
          <color indexed="64"/>
        </bottom>
      </border>
    </dxf>
    <dxf>
      <font>
        <strike val="0"/>
      </font>
      <numFmt numFmtId="30" formatCode="@"/>
      <fill>
        <patternFill>
          <bgColor theme="4" tint="-0.499984740745262"/>
        </patternFill>
      </fill>
      <border>
        <bottom style="thin">
          <color indexed="64"/>
        </bottom>
      </border>
    </dxf>
    <dxf>
      <font>
        <strike val="0"/>
      </font>
      <numFmt numFmtId="30" formatCode="@"/>
      <fill>
        <patternFill>
          <bgColor theme="4" tint="-0.499984740745262"/>
        </patternFill>
      </fill>
      <border>
        <bottom style="thin">
          <color indexed="64"/>
        </bottom>
      </border>
    </dxf>
    <dxf>
      <font>
        <strike val="0"/>
      </font>
      <numFmt numFmtId="30" formatCode="@"/>
      <fill>
        <patternFill>
          <bgColor theme="4" tint="-0.499984740745262"/>
        </patternFill>
      </fill>
      <border>
        <bottom style="thin">
          <color indexed="64"/>
        </bottom>
      </border>
    </dxf>
    <dxf>
      <font>
        <strike val="0"/>
      </font>
      <numFmt numFmtId="183" formatCode="0.E+00"/>
      <fill>
        <patternFill>
          <bgColor theme="4" tint="-0.499984740745262"/>
        </patternFill>
      </fill>
      <border>
        <bottom style="thin">
          <color indexed="64"/>
        </bottom>
      </border>
    </dxf>
    <dxf>
      <font>
        <strike val="0"/>
      </font>
      <numFmt numFmtId="30" formatCode="@"/>
      <fill>
        <patternFill>
          <bgColor theme="4" tint="-0.499984740745262"/>
        </patternFill>
      </fill>
      <border>
        <bottom style="thin">
          <color indexed="64"/>
        </bottom>
      </border>
    </dxf>
    <dxf>
      <font>
        <strike val="0"/>
      </font>
      <numFmt numFmtId="30" formatCode="@"/>
      <fill>
        <patternFill>
          <bgColor theme="4" tint="-0.499984740745262"/>
        </patternFill>
      </fill>
      <border>
        <bottom style="thin">
          <color indexed="64"/>
        </bottom>
      </border>
    </dxf>
    <dxf>
      <font>
        <strike val="0"/>
        <color theme="0"/>
        <name val="ＭＳ Ｐゴシック"/>
        <scheme val="none"/>
      </font>
      <numFmt numFmtId="30" formatCode="@"/>
      <fill>
        <patternFill>
          <bgColor theme="4" tint="-0.499984740745262"/>
        </patternFill>
      </fill>
      <border>
        <left style="thin">
          <color indexed="64"/>
        </left>
        <bottom style="thin">
          <color indexed="64"/>
        </bottom>
      </border>
    </dxf>
    <dxf>
      <font>
        <strike val="0"/>
      </font>
      <numFmt numFmtId="30" formatCode="@"/>
      <fill>
        <patternFill>
          <bgColor theme="4" tint="-0.24994659260841701"/>
        </patternFill>
      </fill>
      <border>
        <right style="thin">
          <color indexed="64"/>
        </right>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color theme="0"/>
        <name val="ＭＳ Ｐゴシック"/>
        <scheme val="none"/>
      </font>
      <numFmt numFmtId="30" formatCode="@"/>
      <fill>
        <patternFill>
          <bgColor theme="4" tint="-0.24994659260841701"/>
        </patternFill>
      </fill>
      <border>
        <left style="thin">
          <color indexed="64"/>
        </left>
        <bottom style="hair">
          <color indexed="64"/>
        </bottom>
      </border>
    </dxf>
    <dxf>
      <font>
        <strike val="0"/>
      </font>
      <numFmt numFmtId="30" formatCode="@"/>
      <fill>
        <patternFill>
          <bgColor theme="4" tint="-0.499984740745262"/>
        </patternFill>
      </fill>
      <border>
        <right style="thin">
          <color indexed="64"/>
        </right>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color theme="0"/>
        <name val="ＭＳ Ｐゴシック"/>
        <scheme val="none"/>
      </font>
      <fill>
        <patternFill>
          <bgColor theme="4" tint="-0.499984740745262"/>
        </patternFill>
      </fill>
      <border>
        <left style="thin">
          <color indexed="64"/>
        </left>
        <bottom style="hair">
          <color indexed="64"/>
        </bottom>
      </border>
    </dxf>
    <dxf>
      <font>
        <strike val="0"/>
        <color auto="1"/>
      </font>
      <numFmt numFmtId="30" formatCode="@"/>
      <fill>
        <patternFill>
          <bgColor theme="4" tint="-0.24994659260841701"/>
        </patternFill>
      </fill>
      <border>
        <right style="thin">
          <color indexed="64"/>
        </right>
        <bottom style="hair">
          <color indexed="64"/>
        </bottom>
      </border>
    </dxf>
    <dxf>
      <font>
        <strike val="0"/>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color auto="1"/>
      </font>
      <numFmt numFmtId="30" formatCode="@"/>
      <fill>
        <patternFill>
          <bgColor theme="4" tint="-0.24994659260841701"/>
        </patternFill>
      </fill>
      <border>
        <bottom style="hair">
          <color indexed="64"/>
        </bottom>
      </border>
    </dxf>
    <dxf>
      <font>
        <strike val="0"/>
      </font>
      <numFmt numFmtId="30" formatCode="@"/>
      <fill>
        <patternFill>
          <bgColor theme="4" tint="-0.24994659260841701"/>
        </patternFill>
      </fill>
      <border>
        <bottom style="hair">
          <color indexed="64"/>
        </bottom>
      </border>
    </dxf>
    <dxf>
      <font>
        <strike val="0"/>
        <color auto="1"/>
      </font>
      <numFmt numFmtId="30" formatCode="@"/>
      <fill>
        <patternFill>
          <bgColor theme="4" tint="-0.24994659260841701"/>
        </patternFill>
      </fill>
      <border>
        <bottom style="hair">
          <color indexed="64"/>
        </bottom>
      </border>
    </dxf>
    <dxf>
      <font>
        <strike val="0"/>
        <color auto="1"/>
      </font>
      <numFmt numFmtId="30" formatCode="@"/>
      <fill>
        <patternFill>
          <bgColor theme="4" tint="-0.24994659260841701"/>
        </patternFill>
      </fill>
      <border>
        <bottom style="hair">
          <color indexed="64"/>
        </bottom>
      </border>
    </dxf>
    <dxf>
      <font>
        <strike val="0"/>
        <color auto="1"/>
      </font>
      <numFmt numFmtId="30" formatCode="@"/>
      <fill>
        <patternFill>
          <bgColor theme="4" tint="-0.24994659260841701"/>
        </patternFill>
      </fill>
      <border>
        <bottom style="hair">
          <color indexed="64"/>
        </bottom>
      </border>
    </dxf>
    <dxf>
      <font>
        <strike val="0"/>
        <color theme="0"/>
        <name val="ＭＳ Ｐゴシック"/>
        <scheme val="none"/>
      </font>
      <numFmt numFmtId="30" formatCode="@"/>
      <fill>
        <patternFill>
          <bgColor theme="4" tint="-0.24994659260841701"/>
        </patternFill>
      </fill>
      <border>
        <left style="thin">
          <color indexed="64"/>
        </left>
        <bottom style="hair">
          <color indexed="64"/>
        </bottom>
      </border>
    </dxf>
    <dxf>
      <font>
        <strike val="0"/>
        <color auto="1"/>
      </font>
      <numFmt numFmtId="30" formatCode="@"/>
      <fill>
        <patternFill>
          <bgColor theme="4" tint="-0.499984740745262"/>
        </patternFill>
      </fill>
      <border>
        <bottom style="hair">
          <color indexed="64"/>
        </bottom>
      </border>
    </dxf>
    <dxf>
      <font>
        <strike val="0"/>
        <color auto="1"/>
      </font>
      <numFmt numFmtId="30" formatCode="@"/>
      <fill>
        <patternFill>
          <bgColor theme="4" tint="-0.499984740745262"/>
        </patternFill>
      </fill>
      <border>
        <right style="thin">
          <color indexed="64"/>
        </right>
        <bottom style="hair">
          <color indexed="64"/>
        </bottom>
      </border>
    </dxf>
    <dxf>
      <font>
        <strike val="0"/>
        <color auto="1"/>
      </font>
      <numFmt numFmtId="30" formatCode="@"/>
      <fill>
        <patternFill>
          <bgColor theme="4" tint="-0.499984740745262"/>
        </patternFill>
      </fill>
      <border>
        <bottom style="hair">
          <color indexed="64"/>
        </bottom>
      </border>
    </dxf>
    <dxf>
      <font>
        <strike val="0"/>
        <color auto="1"/>
      </font>
      <numFmt numFmtId="30" formatCode="@"/>
      <fill>
        <patternFill>
          <bgColor theme="4" tint="-0.499984740745262"/>
        </patternFill>
      </fill>
      <border>
        <bottom style="hair">
          <color indexed="64"/>
        </bottom>
      </border>
    </dxf>
    <dxf>
      <font>
        <strike val="0"/>
        <color auto="1"/>
      </font>
      <numFmt numFmtId="30" formatCode="@"/>
      <fill>
        <patternFill>
          <bgColor theme="4" tint="-0.499984740745262"/>
        </patternFill>
      </fill>
      <border>
        <bottom style="hair">
          <color indexed="64"/>
        </bottom>
      </border>
    </dxf>
    <dxf>
      <font>
        <strike val="0"/>
        <color auto="1"/>
      </font>
      <numFmt numFmtId="30" formatCode="@"/>
      <fill>
        <patternFill>
          <bgColor theme="4" tint="-0.499984740745262"/>
        </patternFill>
      </fill>
      <border>
        <bottom style="hair">
          <color indexed="64"/>
        </bottom>
      </border>
    </dxf>
    <dxf>
      <font>
        <strike val="0"/>
      </font>
      <numFmt numFmtId="183" formatCode="0.E+00"/>
      <fill>
        <patternFill>
          <bgColor theme="4" tint="-0.499984740745262"/>
        </patternFill>
      </fill>
      <border>
        <bottom style="hair">
          <color indexed="64"/>
        </bottom>
      </border>
    </dxf>
    <dxf>
      <font>
        <strike val="0"/>
      </font>
      <numFmt numFmtId="30" formatCode="@"/>
      <fill>
        <patternFill>
          <bgColor theme="4" tint="-0.499984740745262"/>
        </patternFill>
      </fill>
      <border>
        <bottom style="hair">
          <color indexed="64"/>
        </bottom>
      </border>
    </dxf>
    <dxf>
      <font>
        <strike val="0"/>
        <color theme="0"/>
        <name val="ＭＳ Ｐゴシック"/>
        <scheme val="none"/>
      </font>
      <numFmt numFmtId="30" formatCode="@"/>
      <fill>
        <patternFill>
          <bgColor theme="4" tint="-0.499984740745262"/>
        </patternFill>
      </fill>
      <border>
        <left style="thin">
          <color indexed="64"/>
        </left>
        <bottom style="hair">
          <color indexed="64"/>
        </bottom>
      </border>
    </dxf>
    <dxf>
      <fill>
        <patternFill>
          <bgColor theme="0" tint="-0.14996795556505021"/>
        </patternFill>
      </fill>
      <border>
        <right style="thin">
          <color indexed="64"/>
        </right>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ill>
        <patternFill>
          <bgColor theme="0" tint="-0.14996795556505021"/>
        </patternFill>
      </fill>
      <border>
        <top style="thin">
          <color indexed="64"/>
        </top>
        <bottom style="thin">
          <color indexed="64"/>
        </bottom>
      </border>
    </dxf>
    <dxf>
      <font>
        <strike val="0"/>
        <color auto="1"/>
      </font>
      <numFmt numFmtId="30" formatCode="@"/>
      <fill>
        <patternFill>
          <bgColor theme="0" tint="-0.14996795556505021"/>
        </patternFill>
      </fill>
      <border>
        <left style="thin">
          <color indexed="64"/>
        </left>
        <top style="thin">
          <color indexed="64"/>
        </top>
        <bottom style="thin">
          <color indexed="64"/>
        </bottom>
      </border>
    </dxf>
    <dxf>
      <font>
        <strike val="0"/>
        <color theme="0"/>
        <name val="ＭＳ Ｐゴシック"/>
        <scheme val="none"/>
      </font>
      <numFmt numFmtId="30" formatCode="@"/>
      <fill>
        <patternFill>
          <bgColor theme="4" tint="-0.24994659260841701"/>
        </patternFill>
      </fill>
      <border>
        <left style="thin">
          <color indexed="64"/>
        </left>
        <bottom style="hair">
          <color indexed="64"/>
        </bottom>
      </border>
    </dxf>
    <dxf>
      <font>
        <strike val="0"/>
        <color theme="0"/>
        <name val="ＭＳ Ｐゴシック"/>
        <scheme val="none"/>
      </font>
      <numFmt numFmtId="30" formatCode="@"/>
      <fill>
        <patternFill patternType="solid">
          <bgColor theme="4" tint="-0.499984740745262"/>
        </patternFill>
      </fill>
      <border>
        <left style="thin">
          <color indexed="64"/>
        </left>
        <bottom style="hair">
          <color indexed="64"/>
        </bottom>
      </border>
    </dxf>
    <dxf>
      <font>
        <strike val="0"/>
      </font>
      <fill>
        <patternFill>
          <bgColor theme="4" tint="-0.499984740745262"/>
        </patternFill>
      </fill>
      <border>
        <right style="thin">
          <color indexed="64"/>
        </right>
        <bottom style="thin">
          <color indexed="64"/>
        </bottom>
      </border>
    </dxf>
    <dxf>
      <font>
        <strike val="0"/>
      </font>
      <fill>
        <patternFill>
          <bgColor theme="4" tint="-0.499984740745262"/>
        </patternFill>
      </fill>
      <border>
        <bottom style="thin">
          <color indexed="64"/>
        </bottom>
      </border>
    </dxf>
    <dxf>
      <font>
        <strike val="0"/>
      </font>
      <fill>
        <patternFill>
          <bgColor theme="4" tint="-0.499984740745262"/>
        </patternFill>
      </fill>
      <border>
        <bottom style="thin">
          <color indexed="64"/>
        </bottom>
      </border>
    </dxf>
    <dxf>
      <font>
        <strike val="0"/>
      </font>
      <fill>
        <patternFill>
          <bgColor theme="4" tint="-0.499984740745262"/>
        </patternFill>
      </fill>
      <border>
        <bottom style="thin">
          <color indexed="64"/>
        </bottom>
      </border>
    </dxf>
    <dxf>
      <font>
        <strike val="0"/>
      </font>
      <fill>
        <patternFill>
          <bgColor theme="4" tint="-0.499984740745262"/>
        </patternFill>
      </fill>
      <border>
        <bottom style="thin">
          <color indexed="64"/>
        </bottom>
      </border>
    </dxf>
    <dxf>
      <font>
        <strike val="0"/>
      </font>
      <fill>
        <patternFill>
          <bgColor theme="4" tint="-0.499984740745262"/>
        </patternFill>
      </fill>
      <border>
        <bottom style="thin">
          <color indexed="64"/>
        </bottom>
      </border>
    </dxf>
    <dxf>
      <font>
        <strike val="0"/>
      </font>
      <fill>
        <patternFill>
          <bgColor theme="4" tint="-0.499984740745262"/>
        </patternFill>
      </fill>
      <border>
        <bottom style="thin">
          <color indexed="64"/>
        </bottom>
      </border>
    </dxf>
    <dxf>
      <font>
        <strike val="0"/>
        <color theme="0"/>
        <name val="ＭＳ Ｐゴシック"/>
        <scheme val="none"/>
      </font>
      <fill>
        <patternFill>
          <bgColor theme="4" tint="-0.499984740745262"/>
        </patternFill>
      </fill>
      <border>
        <left style="thin">
          <color indexed="64"/>
        </left>
        <bottom style="thin">
          <color indexed="64"/>
        </bottom>
      </border>
    </dxf>
    <dxf>
      <fill>
        <patternFill>
          <bgColor theme="4" tint="-0.24994659260841701"/>
        </patternFill>
      </fill>
      <border>
        <right style="thin">
          <color indexed="64"/>
        </right>
        <bottom style="hair">
          <color indexed="64"/>
        </bottom>
      </border>
    </dxf>
    <dxf>
      <fill>
        <patternFill>
          <bgColor theme="4" tint="-0.24994659260841701"/>
        </patternFill>
      </fill>
      <border>
        <bottom style="hair">
          <color indexed="64"/>
        </bottom>
      </border>
    </dxf>
    <dxf>
      <fill>
        <patternFill>
          <bgColor theme="4" tint="-0.24994659260841701"/>
        </patternFill>
      </fill>
      <border>
        <bottom style="hair">
          <color indexed="64"/>
        </bottom>
      </border>
    </dxf>
    <dxf>
      <fill>
        <patternFill>
          <bgColor theme="4" tint="-0.24994659260841701"/>
        </patternFill>
      </fill>
      <border>
        <bottom style="hair">
          <color indexed="64"/>
        </bottom>
      </border>
    </dxf>
    <dxf>
      <fill>
        <patternFill>
          <bgColor theme="4" tint="-0.24994659260841701"/>
        </patternFill>
      </fill>
      <border>
        <bottom style="hair">
          <color indexed="64"/>
        </bottom>
      </border>
    </dxf>
    <dxf>
      <fill>
        <patternFill>
          <bgColor theme="4" tint="-0.24994659260841701"/>
        </patternFill>
      </fill>
      <border>
        <bottom style="hair">
          <color indexed="64"/>
        </bottom>
      </border>
    </dxf>
    <dxf>
      <fill>
        <patternFill>
          <bgColor theme="4" tint="-0.24994659260841701"/>
        </patternFill>
      </fill>
      <border>
        <bottom style="hair">
          <color indexed="64"/>
        </bottom>
      </border>
    </dxf>
    <dxf>
      <font>
        <strike val="0"/>
        <color theme="0"/>
        <name val="ＭＳ Ｐゴシック"/>
        <scheme val="none"/>
      </font>
      <numFmt numFmtId="30" formatCode="@"/>
      <fill>
        <patternFill>
          <bgColor theme="4" tint="-0.24994659260841701"/>
        </patternFill>
      </fill>
      <border>
        <left style="thin">
          <color indexed="64"/>
        </left>
        <bottom style="hair">
          <color indexed="64"/>
        </bottom>
      </border>
    </dxf>
    <dxf>
      <fill>
        <patternFill>
          <bgColor theme="4" tint="-0.499984740745262"/>
        </patternFill>
      </fill>
      <border>
        <right style="thin">
          <color indexed="64"/>
        </right>
        <bottom style="hair">
          <color indexed="64"/>
        </bottom>
      </border>
    </dxf>
    <dxf>
      <fill>
        <patternFill>
          <bgColor theme="4" tint="-0.499984740745262"/>
        </patternFill>
      </fill>
      <border>
        <bottom style="hair">
          <color indexed="64"/>
        </bottom>
      </border>
    </dxf>
    <dxf>
      <fill>
        <patternFill>
          <bgColor theme="4" tint="-0.499984740745262"/>
        </patternFill>
      </fill>
      <border>
        <bottom style="hair">
          <color indexed="64"/>
        </bottom>
      </border>
    </dxf>
    <dxf>
      <fill>
        <patternFill>
          <bgColor theme="4" tint="-0.499984740745262"/>
        </patternFill>
      </fill>
      <border>
        <bottom style="hair">
          <color indexed="64"/>
        </bottom>
      </border>
    </dxf>
    <dxf>
      <fill>
        <patternFill>
          <bgColor theme="4" tint="-0.499984740745262"/>
        </patternFill>
      </fill>
      <border>
        <bottom style="hair">
          <color indexed="64"/>
        </bottom>
      </border>
    </dxf>
    <dxf>
      <fill>
        <patternFill>
          <bgColor theme="4" tint="-0.499984740745262"/>
        </patternFill>
      </fill>
      <border>
        <bottom style="hair">
          <color indexed="64"/>
        </bottom>
      </border>
    </dxf>
    <dxf>
      <fill>
        <patternFill>
          <bgColor theme="4" tint="-0.499984740745262"/>
        </patternFill>
      </fill>
      <border>
        <bottom style="hair">
          <color indexed="64"/>
        </bottom>
      </border>
    </dxf>
    <dxf>
      <font>
        <strike val="0"/>
        <color theme="0"/>
        <name val="ＭＳ Ｐゴシック"/>
        <scheme val="none"/>
      </font>
      <numFmt numFmtId="30" formatCode="@"/>
      <fill>
        <patternFill>
          <bgColor theme="4" tint="-0.499984740745262"/>
        </patternFill>
      </fill>
      <border>
        <left style="thin">
          <color indexed="64"/>
        </left>
        <right/>
        <bottom style="hair">
          <color indexed="64"/>
        </bottom>
      </border>
    </dxf>
    <dxf>
      <font>
        <strike val="0"/>
      </font>
      <fill>
        <patternFill>
          <bgColor theme="4" tint="-0.24994659260841701"/>
        </patternFill>
      </fill>
      <border>
        <right style="thin">
          <color indexed="64"/>
        </right>
        <bottom style="hair">
          <color indexed="64"/>
        </bottom>
      </border>
    </dxf>
    <dxf>
      <font>
        <strike val="0"/>
      </font>
      <fill>
        <patternFill>
          <bgColor theme="4" tint="-0.24994659260841701"/>
        </patternFill>
      </fill>
      <border>
        <bottom style="hair">
          <color indexed="64"/>
        </bottom>
      </border>
    </dxf>
    <dxf>
      <font>
        <strike val="0"/>
      </font>
      <fill>
        <patternFill>
          <bgColor theme="4" tint="-0.24994659260841701"/>
        </patternFill>
      </fill>
      <border>
        <bottom style="hair">
          <color indexed="64"/>
        </bottom>
      </border>
    </dxf>
    <dxf>
      <font>
        <strike val="0"/>
      </font>
      <fill>
        <patternFill>
          <bgColor theme="4" tint="-0.24994659260841701"/>
        </patternFill>
      </fill>
      <border>
        <bottom style="hair">
          <color indexed="64"/>
        </bottom>
      </border>
    </dxf>
    <dxf>
      <font>
        <strike val="0"/>
      </font>
      <fill>
        <patternFill>
          <bgColor theme="4" tint="-0.24994659260841701"/>
        </patternFill>
      </fill>
      <border>
        <bottom style="hair">
          <color indexed="64"/>
        </bottom>
      </border>
    </dxf>
    <dxf>
      <font>
        <strike val="0"/>
      </font>
      <fill>
        <patternFill>
          <bgColor theme="4" tint="-0.24994659260841701"/>
        </patternFill>
      </fill>
      <border>
        <bottom style="hair">
          <color indexed="64"/>
        </bottom>
      </border>
    </dxf>
    <dxf>
      <font>
        <strike val="0"/>
      </font>
      <fill>
        <patternFill>
          <bgColor theme="4" tint="-0.24994659260841701"/>
        </patternFill>
      </fill>
      <border>
        <bottom style="hair">
          <color indexed="64"/>
        </bottom>
      </border>
    </dxf>
    <dxf>
      <font>
        <strike val="0"/>
        <color auto="1"/>
      </font>
      <fill>
        <patternFill patternType="solid">
          <bgColor theme="4" tint="-0.499984740745262"/>
        </patternFill>
      </fill>
      <border>
        <right style="thin">
          <color indexed="64"/>
        </right>
        <bottom style="hair">
          <color indexed="64"/>
        </bottom>
      </border>
    </dxf>
    <dxf>
      <font>
        <strike val="0"/>
        <color auto="1"/>
      </font>
      <fill>
        <patternFill patternType="solid">
          <bgColor theme="4" tint="-0.499984740745262"/>
        </patternFill>
      </fill>
      <border>
        <bottom style="hair">
          <color indexed="64"/>
        </bottom>
      </border>
    </dxf>
    <dxf>
      <font>
        <strike val="0"/>
        <color auto="1"/>
      </font>
      <fill>
        <patternFill patternType="solid">
          <bgColor theme="4" tint="-0.499984740745262"/>
        </patternFill>
      </fill>
      <border>
        <bottom style="hair">
          <color indexed="64"/>
        </bottom>
      </border>
    </dxf>
    <dxf>
      <font>
        <strike val="0"/>
        <color auto="1"/>
      </font>
      <fill>
        <patternFill patternType="solid">
          <bgColor theme="4" tint="-0.499984740745262"/>
        </patternFill>
      </fill>
      <border>
        <bottom style="hair">
          <color indexed="64"/>
        </bottom>
      </border>
    </dxf>
    <dxf>
      <font>
        <strike val="0"/>
        <color auto="1"/>
      </font>
      <fill>
        <patternFill patternType="solid">
          <bgColor theme="4" tint="-0.499984740745262"/>
        </patternFill>
      </fill>
      <border>
        <bottom style="hair">
          <color indexed="64"/>
        </bottom>
      </border>
    </dxf>
    <dxf>
      <font>
        <strike val="0"/>
        <color auto="1"/>
      </font>
      <fill>
        <patternFill patternType="solid">
          <bgColor theme="4" tint="-0.499984740745262"/>
        </patternFill>
      </fill>
      <border>
        <bottom style="hair">
          <color indexed="64"/>
        </bottom>
      </border>
    </dxf>
    <dxf>
      <font>
        <strike val="0"/>
        <color auto="1"/>
        <name val="ＭＳ Ｐゴシック"/>
        <scheme val="none"/>
      </font>
      <fill>
        <patternFill patternType="solid">
          <bgColor theme="4" tint="-0.499984740745262"/>
        </patternFill>
      </fill>
      <border>
        <bottom style="hair">
          <color indexed="64"/>
        </bottom>
      </border>
    </dxf>
    <dxf>
      <font>
        <color auto="1"/>
      </font>
      <fill>
        <patternFill>
          <bgColor theme="0" tint="-0.14996795556505021"/>
        </patternFill>
      </fill>
      <border>
        <left style="thin">
          <color indexed="64"/>
        </left>
        <right/>
        <top style="thin">
          <color indexed="64"/>
        </top>
        <bottom style="thin">
          <color indexed="64"/>
        </bottom>
      </border>
    </dxf>
    <dxf>
      <border>
        <left/>
        <top style="dashDot">
          <color theme="1"/>
        </top>
      </border>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3" tint="0.59999389629810485"/>
          </stop>
        </gradientFill>
      </fill>
    </dxf>
    <dxf>
      <font>
        <color rgb="FFFFFF00"/>
      </font>
      <fill>
        <gradientFill degree="180">
          <stop position="0">
            <color theme="0"/>
          </stop>
          <stop position="1">
            <color rgb="FFFF0000"/>
          </stop>
        </gradientFill>
      </fill>
    </dxf>
    <dxf>
      <fill>
        <gradientFill degree="180">
          <stop position="0">
            <color theme="0"/>
          </stop>
          <stop position="1">
            <color theme="5" tint="0.59999389629810485"/>
          </stop>
        </gradientFill>
      </fill>
    </dxf>
    <dxf>
      <font>
        <color rgb="FFFFFF00"/>
      </font>
      <fill>
        <gradientFill degree="180">
          <stop position="0">
            <color theme="0"/>
          </stop>
          <stop position="1">
            <color rgb="FFFF0000"/>
          </stop>
        </gradientFill>
      </fill>
    </dxf>
    <dxf>
      <font>
        <color theme="0"/>
      </font>
      <fill>
        <patternFill>
          <bgColor rgb="FFFF0000"/>
        </pattern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stop position="0">
            <color theme="5" tint="0.59999389629810485"/>
          </stop>
          <stop position="1">
            <color theme="3" tint="0.59999389629810485"/>
          </stop>
        </gradientFill>
      </fill>
    </dxf>
    <dxf>
      <fill>
        <gradientFill>
          <stop position="0">
            <color theme="5" tint="0.59999389629810485"/>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stop position="0">
            <color theme="5" tint="0.59999389629810485"/>
          </stop>
          <stop position="1">
            <color theme="3" tint="0.59999389629810485"/>
          </stop>
        </gradientFill>
      </fill>
    </dxf>
    <dxf>
      <fill>
        <gradientFill degree="180">
          <stop position="0">
            <color theme="0"/>
          </stop>
          <stop position="1">
            <color theme="6" tint="0.59999389629810485"/>
          </stop>
        </gradientFill>
      </fill>
    </dxf>
    <dxf>
      <fill>
        <gradientFill degree="180">
          <stop position="0">
            <color theme="0"/>
          </stop>
          <stop position="1">
            <color theme="7" tint="0.59999389629810485"/>
          </stop>
        </gradientFill>
      </fill>
    </dxf>
    <dxf>
      <fill>
        <gradientFill degree="180">
          <stop position="0">
            <color theme="0"/>
          </stop>
          <stop position="1">
            <color rgb="FF00B0F0"/>
          </stop>
        </gradientFill>
      </fill>
    </dxf>
    <dxf>
      <fill>
        <gradientFill degree="180">
          <stop position="0">
            <color theme="0"/>
          </stop>
          <stop position="1">
            <color theme="9"/>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ont>
        <color theme="0" tint="-0.34998626667073579"/>
      </font>
    </dxf>
    <dxf>
      <font>
        <strike val="0"/>
        <color theme="0" tint="-0.34998626667073579"/>
      </font>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stop position="0">
            <color theme="5" tint="0.59999389629810485"/>
          </stop>
          <stop position="1">
            <color theme="3" tint="0.59999389629810485"/>
          </stop>
        </gradientFill>
      </fill>
    </dxf>
    <dxf>
      <fill>
        <patternFill>
          <bgColor theme="3" tint="0.59996337778862885"/>
        </patternFill>
      </fill>
    </dxf>
    <dxf>
      <fill>
        <patternFill>
          <bgColor theme="5" tint="0.59996337778862885"/>
        </patternFill>
      </fill>
    </dxf>
    <dxf>
      <font>
        <color theme="0"/>
      </font>
      <fill>
        <patternFill>
          <bgColor theme="1"/>
        </patternFill>
      </fill>
    </dxf>
    <dxf>
      <font>
        <color rgb="FFFFFF00"/>
      </font>
      <fill>
        <patternFill>
          <bgColor theme="1"/>
        </patternFill>
      </fill>
    </dxf>
    <dxf>
      <font>
        <color theme="0"/>
      </font>
      <fill>
        <patternFill>
          <bgColor rgb="FFFF0000"/>
        </patternFill>
      </fill>
    </dxf>
    <dxf>
      <font>
        <color theme="0"/>
      </font>
      <fill>
        <patternFill>
          <bgColor theme="1"/>
        </patternFill>
      </fill>
    </dxf>
    <dxf>
      <font>
        <color rgb="FFFFFF00"/>
      </font>
      <fill>
        <patternFill>
          <bgColor theme="1"/>
        </patternFill>
      </fill>
    </dxf>
    <dxf>
      <fill>
        <gradientFill degree="180">
          <stop position="0">
            <color theme="0"/>
          </stop>
          <stop position="1">
            <color rgb="FFFFFF00"/>
          </stop>
        </gradientFill>
      </fill>
    </dxf>
    <dxf>
      <font>
        <strike val="0"/>
        <color theme="0"/>
      </font>
      <fill>
        <patternFill>
          <bgColor rgb="FFFF0000"/>
        </patternFill>
      </fill>
    </dxf>
    <dxf>
      <font>
        <color theme="0"/>
      </font>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theme="3" tint="0.59999389629810485"/>
          </stop>
        </gradientFill>
      </fill>
    </dxf>
    <dxf>
      <fill>
        <gradientFill degree="180">
          <stop position="0">
            <color theme="0"/>
          </stop>
          <stop position="1">
            <color theme="5"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rgb="FF00B0F0"/>
          </stop>
        </gradientFill>
      </fill>
    </dxf>
    <dxf>
      <fill>
        <gradientFill degree="180">
          <stop position="0">
            <color theme="0"/>
          </stop>
          <stop position="1">
            <color theme="3"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degree="180">
          <stop position="0">
            <color theme="0"/>
          </stop>
          <stop position="1">
            <color theme="9"/>
          </stop>
        </gradientFill>
      </fill>
    </dxf>
    <dxf>
      <fill>
        <gradientFill degree="180">
          <stop position="0">
            <color theme="0"/>
          </stop>
          <stop position="1">
            <color theme="5" tint="0.59999389629810485"/>
          </stop>
        </gradientFill>
      </fill>
    </dxf>
    <dxf>
      <fill>
        <gradientFill type="path" left="0.5" right="0.5" top="0.5" bottom="0.5">
          <stop position="0">
            <color theme="0"/>
          </stop>
          <stop position="1">
            <color theme="3" tint="0.80001220740379042"/>
          </stop>
        </gradientFill>
      </fill>
    </dxf>
    <dxf>
      <fill>
        <gradientFill type="path" left="0.5" right="0.5" top="0.5" bottom="0.5">
          <stop position="0">
            <color theme="0"/>
          </stop>
          <stop position="1">
            <color rgb="FFFFCCFF"/>
          </stop>
        </gradient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55</xdr:col>
      <xdr:colOff>9524</xdr:colOff>
      <xdr:row>9</xdr:row>
      <xdr:rowOff>66674</xdr:rowOff>
    </xdr:from>
    <xdr:ext cx="1333501" cy="2209801"/>
    <xdr:sp macro="" textlink="">
      <xdr:nvSpPr>
        <xdr:cNvPr id="2" name="角丸四角形吹き出し 1"/>
        <xdr:cNvSpPr/>
      </xdr:nvSpPr>
      <xdr:spPr bwMode="auto">
        <a:xfrm>
          <a:off x="10191749" y="1543049"/>
          <a:ext cx="1333501" cy="2209801"/>
        </a:xfrm>
        <a:prstGeom prst="wedgeRoundRectCallout">
          <a:avLst>
            <a:gd name="adj1" fmla="val -83583"/>
            <a:gd name="adj2" fmla="val -46077"/>
            <a:gd name="adj3" fmla="val 16667"/>
          </a:avLst>
        </a:prstGeom>
        <a:solidFill>
          <a:srgbClr val="FFC000">
            <a:alpha val="24000"/>
          </a:srgbClr>
        </a:solidFill>
        <a:ln w="9525" cap="flat" cmpd="sng" algn="ctr">
          <a:solidFill>
            <a:srgbClr val="000000"/>
          </a:solidFill>
          <a:prstDash val="solid"/>
          <a:round/>
          <a:headEnd type="none" w="med" len="med"/>
          <a:tailEnd type="none" w="med" len="med"/>
        </a:ln>
        <a:effectLst>
          <a:outerShdw blurRad="50800" dist="38100" dir="8100000" algn="tr" rotWithShape="0">
            <a:prstClr val="black">
              <a:alpha val="40000"/>
            </a:prstClr>
          </a:outerShdw>
        </a:effectLst>
      </xdr:spPr>
      <xdr:txBody>
        <a:bodyPr vertOverflow="clip" wrap="square" lIns="18288" tIns="0" rIns="0" bIns="0" rtlCol="0" anchor="ctr" upright="1">
          <a:noAutofit/>
        </a:bodyPr>
        <a:lstStyle/>
        <a:p>
          <a:pPr algn="l"/>
          <a:r>
            <a:rPr kumimoji="1" lang="ja-JP" altLang="en-US" sz="1000"/>
            <a:t>得点時間とペナルティ時間は、左の印刷欄に直接入力せず、こちらの欄に入力してください。</a:t>
          </a:r>
          <a:endParaRPr kumimoji="1" lang="en-US" altLang="ja-JP" sz="1000"/>
        </a:p>
        <a:p>
          <a:pPr algn="l"/>
          <a:endParaRPr kumimoji="1" lang="en-US" altLang="ja-JP" sz="1000"/>
        </a:p>
        <a:p>
          <a:pPr algn="l"/>
          <a:r>
            <a:rPr kumimoji="1" lang="ja-JP" altLang="en-US" sz="1000"/>
            <a:t>経過時間が自動計算されて印刷欄に表示されます。</a:t>
          </a:r>
          <a:endParaRPr kumimoji="1" lang="en-US" altLang="ja-JP" sz="1000"/>
        </a:p>
        <a:p>
          <a:pPr algn="l"/>
          <a:endParaRPr kumimoji="1" lang="en-US" altLang="ja-JP" sz="1000"/>
        </a:p>
        <a:p>
          <a:pPr algn="l"/>
          <a:r>
            <a:rPr kumimoji="1" lang="ja-JP" altLang="en-US" sz="1000"/>
            <a:t>減算、加算、</a:t>
          </a:r>
          <a:r>
            <a:rPr kumimoji="1" lang="en-US" altLang="ja-JP" sz="1000"/>
            <a:t>20</a:t>
          </a:r>
          <a:r>
            <a:rPr kumimoji="1" lang="ja-JP" altLang="en-US" sz="1000"/>
            <a:t>分、</a:t>
          </a:r>
          <a:r>
            <a:rPr kumimoji="1" lang="en-US" altLang="ja-JP" sz="1000"/>
            <a:t>15</a:t>
          </a:r>
          <a:r>
            <a:rPr kumimoji="1" lang="ja-JP" altLang="en-US" sz="1000"/>
            <a:t>分に 対応します。</a:t>
          </a:r>
        </a:p>
      </xdr:txBody>
    </xdr:sp>
    <xdr:clientData/>
  </xdr:oneCellAnchor>
  <xdr:twoCellAnchor editAs="oneCell">
    <xdr:from>
      <xdr:col>37</xdr:col>
      <xdr:colOff>114300</xdr:colOff>
      <xdr:row>0</xdr:row>
      <xdr:rowOff>9525</xdr:rowOff>
    </xdr:from>
    <xdr:to>
      <xdr:col>39</xdr:col>
      <xdr:colOff>0</xdr:colOff>
      <xdr:row>0</xdr:row>
      <xdr:rowOff>180975</xdr:rowOff>
    </xdr:to>
    <xdr:pic>
      <xdr:nvPicPr>
        <xdr:cNvPr id="27782" name="図 2"/>
        <xdr:cNvPicPr>
          <a:picLocks noChangeAspect="1" noChangeArrowheads="1"/>
        </xdr:cNvPicPr>
      </xdr:nvPicPr>
      <xdr:blipFill>
        <a:blip xmlns:r="http://schemas.openxmlformats.org/officeDocument/2006/relationships" r:embed="rId1" cstate="print"/>
        <a:srcRect/>
        <a:stretch>
          <a:fillRect/>
        </a:stretch>
      </xdr:blipFill>
      <xdr:spPr bwMode="auto">
        <a:xfrm>
          <a:off x="7410450" y="9525"/>
          <a:ext cx="228600"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55</xdr:col>
      <xdr:colOff>9524</xdr:colOff>
      <xdr:row>9</xdr:row>
      <xdr:rowOff>66674</xdr:rowOff>
    </xdr:from>
    <xdr:ext cx="1333501" cy="2209801"/>
    <xdr:sp macro="" textlink="">
      <xdr:nvSpPr>
        <xdr:cNvPr id="2" name="角丸四角形吹き出し 1"/>
        <xdr:cNvSpPr/>
      </xdr:nvSpPr>
      <xdr:spPr bwMode="auto">
        <a:xfrm>
          <a:off x="10191749" y="1543049"/>
          <a:ext cx="1333501" cy="2209801"/>
        </a:xfrm>
        <a:prstGeom prst="wedgeRoundRectCallout">
          <a:avLst>
            <a:gd name="adj1" fmla="val -83583"/>
            <a:gd name="adj2" fmla="val -46077"/>
            <a:gd name="adj3" fmla="val 16667"/>
          </a:avLst>
        </a:prstGeom>
        <a:solidFill>
          <a:srgbClr val="FFC000">
            <a:alpha val="24000"/>
          </a:srgbClr>
        </a:solidFill>
        <a:ln w="9525" cap="flat" cmpd="sng" algn="ctr">
          <a:solidFill>
            <a:srgbClr val="000000"/>
          </a:solidFill>
          <a:prstDash val="solid"/>
          <a:round/>
          <a:headEnd type="none" w="med" len="med"/>
          <a:tailEnd type="none" w="med" len="med"/>
        </a:ln>
        <a:effectLst>
          <a:outerShdw blurRad="50800" dist="38100" dir="8100000" algn="tr" rotWithShape="0">
            <a:prstClr val="black">
              <a:alpha val="40000"/>
            </a:prstClr>
          </a:outerShdw>
        </a:effectLst>
      </xdr:spPr>
      <xdr:txBody>
        <a:bodyPr vertOverflow="clip" wrap="square" lIns="18288" tIns="0" rIns="0" bIns="0" rtlCol="0" anchor="ctr" upright="1">
          <a:noAutofit/>
        </a:bodyPr>
        <a:lstStyle/>
        <a:p>
          <a:pPr algn="l"/>
          <a:r>
            <a:rPr kumimoji="1" lang="ja-JP" altLang="en-US" sz="1000"/>
            <a:t>得点時間とペナルティ時間は、左の印刷欄に直接入力せず、こちらの欄に入力してください。</a:t>
          </a:r>
          <a:endParaRPr kumimoji="1" lang="en-US" altLang="ja-JP" sz="1000"/>
        </a:p>
        <a:p>
          <a:pPr algn="l"/>
          <a:endParaRPr kumimoji="1" lang="en-US" altLang="ja-JP" sz="1000"/>
        </a:p>
        <a:p>
          <a:pPr algn="l"/>
          <a:r>
            <a:rPr kumimoji="1" lang="ja-JP" altLang="en-US" sz="1000"/>
            <a:t>経過時間が自動計算されて印刷欄に表示されます。</a:t>
          </a:r>
          <a:endParaRPr kumimoji="1" lang="en-US" altLang="ja-JP" sz="1000"/>
        </a:p>
        <a:p>
          <a:pPr algn="l"/>
          <a:endParaRPr kumimoji="1" lang="en-US" altLang="ja-JP" sz="1000"/>
        </a:p>
        <a:p>
          <a:pPr algn="l"/>
          <a:r>
            <a:rPr kumimoji="1" lang="ja-JP" altLang="en-US" sz="1000"/>
            <a:t>減算、加算、</a:t>
          </a:r>
          <a:r>
            <a:rPr kumimoji="1" lang="en-US" altLang="ja-JP" sz="1000"/>
            <a:t>20</a:t>
          </a:r>
          <a:r>
            <a:rPr kumimoji="1" lang="ja-JP" altLang="en-US" sz="1000"/>
            <a:t>分、</a:t>
          </a:r>
          <a:r>
            <a:rPr kumimoji="1" lang="en-US" altLang="ja-JP" sz="1000"/>
            <a:t>15</a:t>
          </a:r>
          <a:r>
            <a:rPr kumimoji="1" lang="ja-JP" altLang="en-US" sz="1000"/>
            <a:t>分に 対応します。</a:t>
          </a:r>
        </a:p>
      </xdr:txBody>
    </xdr:sp>
    <xdr:clientData/>
  </xdr:oneCellAnchor>
  <xdr:twoCellAnchor editAs="oneCell">
    <xdr:from>
      <xdr:col>37</xdr:col>
      <xdr:colOff>114300</xdr:colOff>
      <xdr:row>0</xdr:row>
      <xdr:rowOff>9525</xdr:rowOff>
    </xdr:from>
    <xdr:to>
      <xdr:col>39</xdr:col>
      <xdr:colOff>0</xdr:colOff>
      <xdr:row>0</xdr:row>
      <xdr:rowOff>180975</xdr:rowOff>
    </xdr:to>
    <xdr:pic>
      <xdr:nvPicPr>
        <xdr:cNvPr id="27311" name="図 2"/>
        <xdr:cNvPicPr>
          <a:picLocks noChangeAspect="1" noChangeArrowheads="1"/>
        </xdr:cNvPicPr>
      </xdr:nvPicPr>
      <xdr:blipFill>
        <a:blip xmlns:r="http://schemas.openxmlformats.org/officeDocument/2006/relationships" r:embed="rId1" cstate="print"/>
        <a:srcRect/>
        <a:stretch>
          <a:fillRect/>
        </a:stretch>
      </xdr:blipFill>
      <xdr:spPr bwMode="auto">
        <a:xfrm>
          <a:off x="7410450" y="9525"/>
          <a:ext cx="228600" cy="1714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ihl\&#20849;&#26377;\Documents%20and%20Settings\satoh\&#12487;&#12473;&#12463;&#12488;&#12483;&#12503;\Play-off\GameSheet(&#35023;&#38754;&#25913;&#35330;&#2925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ameSheet"/>
      <sheetName val="reverse"/>
      <sheetName val="SHOT&amp;GameSummary"/>
      <sheetName val="GameMember"/>
      <sheetName val="LIST"/>
      <sheetName val="PlayerList"/>
      <sheetName val="Game"/>
      <sheetName val="手順"/>
    </sheetNames>
    <sheetDataSet>
      <sheetData sheetId="0"/>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id="2" name="テーブル2" displayName="テーブル2" ref="D2:E102" totalsRowShown="0" headerRowDxfId="17" headerRowBorderDxfId="16" tableBorderDxfId="15" totalsRowBorderDxfId="14">
  <autoFilter ref="D2:E102"/>
  <tableColumns count="2">
    <tableColumn id="1" name="TEAM" dataDxfId="13"/>
    <tableColumn id="2" name="TEAM HeadC" dataDxfId="12"/>
  </tableColumns>
  <tableStyleInfo name="TableStyleMedium13" showFirstColumn="0" showLastColumn="0" showRowStripes="1" showColumnStripes="0"/>
</table>
</file>

<file path=xl/tables/table2.xml><?xml version="1.0" encoding="utf-8"?>
<table xmlns="http://schemas.openxmlformats.org/spreadsheetml/2006/main" id="3" name="テーブル3" displayName="テーブル3" ref="N2:N102" totalsRowShown="0" headerRowDxfId="11" dataDxfId="9" headerRowBorderDxfId="10" tableBorderDxfId="8" totalsRowBorderDxfId="7">
  <autoFilter ref="N2:N102"/>
  <tableColumns count="1">
    <tableColumn id="1" name="GAME_OFFICIAL" dataDxfId="6"/>
  </tableColumns>
  <tableStyleInfo name="TableStyleMedium11" showFirstColumn="0" showLastColumn="0" showRowStripes="1" showColumnStripes="0"/>
</table>
</file>

<file path=xl/tables/table3.xml><?xml version="1.0" encoding="utf-8"?>
<table xmlns="http://schemas.openxmlformats.org/spreadsheetml/2006/main" id="4" name="テーブル4" displayName="テーブル4" ref="O2:O102" totalsRowShown="0" headerRowDxfId="5" dataDxfId="3" headerRowBorderDxfId="4" tableBorderDxfId="2" totalsRowBorderDxfId="1">
  <autoFilter ref="O2:O102"/>
  <tableColumns count="1">
    <tableColumn id="1" name="OFF_ICE_OFFICIAL" dataDxfId="0"/>
  </tableColumns>
  <tableStyleInfo name="TableStyleMedium1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sheetPr>
    <tabColor rgb="FF00B0F0"/>
    <pageSetUpPr fitToPage="1"/>
  </sheetPr>
  <dimension ref="A1:IA5482"/>
  <sheetViews>
    <sheetView showGridLines="0" showRowColHeaders="0" tabSelected="1" zoomScaleNormal="100" workbookViewId="0">
      <selection activeCell="A3" sqref="A3:L3"/>
    </sheetView>
  </sheetViews>
  <sheetFormatPr defaultRowHeight="10.5"/>
  <cols>
    <col min="1" max="1" width="2.25" style="1" customWidth="1"/>
    <col min="2" max="2" width="4" style="1" customWidth="1"/>
    <col min="3" max="3" width="9" style="1"/>
    <col min="4" max="4" width="4" style="1" customWidth="1"/>
    <col min="5" max="12" width="2.25" style="1" customWidth="1"/>
    <col min="13" max="13" width="4.5" style="1" customWidth="1"/>
    <col min="14" max="22" width="2.25" style="1" customWidth="1"/>
    <col min="23" max="23" width="2.25" style="5" customWidth="1"/>
    <col min="24" max="40" width="2.25" style="1" customWidth="1"/>
    <col min="41" max="41" width="1.875" style="1" customWidth="1"/>
    <col min="42" max="59" width="2.25" style="1" customWidth="1"/>
    <col min="60" max="64" width="1.875" style="1" customWidth="1"/>
    <col min="65" max="67" width="1.875" style="240" customWidth="1"/>
    <col min="68" max="220" width="1.875" style="1" customWidth="1"/>
    <col min="221" max="222" width="1.875" style="1" hidden="1" customWidth="1"/>
    <col min="223" max="235" width="9" style="1" hidden="1" customWidth="1"/>
    <col min="236" max="236" width="0" style="1" hidden="1" customWidth="1"/>
    <col min="237" max="16384" width="9" style="1"/>
  </cols>
  <sheetData>
    <row r="1" spans="1:234" ht="15" customHeight="1" thickBot="1">
      <c r="A1" s="1332" t="s">
        <v>12</v>
      </c>
      <c r="B1" s="1332"/>
      <c r="C1" s="1332"/>
      <c r="D1" s="1332"/>
      <c r="E1" s="1332"/>
      <c r="F1" s="1332"/>
      <c r="G1" s="1332"/>
      <c r="H1" s="1332"/>
      <c r="I1" s="1332"/>
      <c r="J1" s="1332"/>
      <c r="K1" s="66"/>
      <c r="L1" s="66"/>
      <c r="M1" s="66"/>
      <c r="N1" s="1333" t="s">
        <v>2450</v>
      </c>
      <c r="O1" s="1333"/>
      <c r="P1" s="1333"/>
      <c r="Q1" s="1333"/>
      <c r="R1" s="1333"/>
      <c r="S1" s="1333"/>
      <c r="T1" s="1333"/>
      <c r="U1" s="1333"/>
      <c r="V1" s="1333"/>
      <c r="W1" s="1333"/>
      <c r="X1" s="1333"/>
      <c r="Y1" s="1333"/>
      <c r="Z1" s="1333"/>
      <c r="AA1" s="1333"/>
      <c r="AB1" s="1333"/>
      <c r="AC1" s="1333"/>
      <c r="AD1" s="1333"/>
      <c r="AE1" s="181"/>
      <c r="AF1" s="181"/>
      <c r="AG1" s="181"/>
      <c r="AH1" s="182"/>
      <c r="AI1" s="1331" t="s">
        <v>282</v>
      </c>
      <c r="AJ1" s="1331"/>
      <c r="AK1" s="1331"/>
      <c r="AL1" s="646"/>
      <c r="AM1" s="646"/>
      <c r="AN1" s="50"/>
      <c r="AO1" s="52"/>
      <c r="AP1" s="54"/>
      <c r="AQ1" s="54"/>
      <c r="AR1" s="54"/>
      <c r="AS1" s="54"/>
      <c r="AT1" s="54"/>
      <c r="AU1" s="327"/>
      <c r="AV1" s="327"/>
      <c r="AW1" s="327"/>
      <c r="AX1" s="327"/>
      <c r="AY1" s="327"/>
      <c r="AZ1" s="327"/>
      <c r="BA1" s="327"/>
      <c r="BB1" s="327"/>
      <c r="BC1" s="327"/>
      <c r="BD1" s="327"/>
      <c r="BE1" s="327"/>
      <c r="BF1" s="327"/>
      <c r="BG1" s="327"/>
      <c r="BH1" s="327"/>
      <c r="BI1" s="327"/>
      <c r="BJ1" s="327"/>
      <c r="BK1" s="327"/>
      <c r="BL1" s="327"/>
      <c r="BM1" s="328"/>
      <c r="BN1" s="328"/>
      <c r="BO1" s="328"/>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c r="CU1" s="327"/>
      <c r="CV1" s="327"/>
      <c r="CW1" s="327"/>
      <c r="CX1" s="327"/>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row>
    <row r="2" spans="1:234" ht="13.5" customHeight="1" thickTop="1" thickBot="1">
      <c r="A2" s="1336" t="s">
        <v>418</v>
      </c>
      <c r="B2" s="1337"/>
      <c r="C2" s="1337"/>
      <c r="D2" s="1337"/>
      <c r="E2" s="1337"/>
      <c r="F2" s="1337"/>
      <c r="G2" s="1337"/>
      <c r="H2" s="1337"/>
      <c r="I2" s="1337"/>
      <c r="J2" s="1337"/>
      <c r="K2" s="1337"/>
      <c r="L2" s="1338"/>
      <c r="M2" s="764" t="s">
        <v>417</v>
      </c>
      <c r="N2" s="1185" t="s">
        <v>2451</v>
      </c>
      <c r="O2" s="1186"/>
      <c r="P2" s="1186"/>
      <c r="Q2" s="1186"/>
      <c r="R2" s="1186"/>
      <c r="S2" s="1186"/>
      <c r="T2" s="1186"/>
      <c r="U2" s="1186"/>
      <c r="V2" s="1186"/>
      <c r="W2" s="1185" t="s">
        <v>154</v>
      </c>
      <c r="X2" s="1186"/>
      <c r="Y2" s="1186"/>
      <c r="Z2" s="1186"/>
      <c r="AA2" s="1186"/>
      <c r="AB2" s="1186"/>
      <c r="AC2" s="1186"/>
      <c r="AD2" s="1186"/>
      <c r="AE2" s="1136" t="s">
        <v>83</v>
      </c>
      <c r="AF2" s="1139"/>
      <c r="AG2" s="1139"/>
      <c r="AH2" s="1334" t="s">
        <v>283</v>
      </c>
      <c r="AI2" s="1335"/>
      <c r="AJ2" s="1335"/>
      <c r="AK2" s="1136" t="s">
        <v>435</v>
      </c>
      <c r="AL2" s="1139"/>
      <c r="AM2" s="1140"/>
      <c r="AN2" s="89"/>
      <c r="AO2" s="52"/>
      <c r="AP2" s="1321" t="s">
        <v>409</v>
      </c>
      <c r="AQ2" s="1322"/>
      <c r="AR2" s="1322"/>
      <c r="AS2" s="1322"/>
      <c r="AT2" s="1323"/>
      <c r="AU2" s="327"/>
      <c r="AV2" s="327"/>
      <c r="AW2" s="1302" t="s">
        <v>2222</v>
      </c>
      <c r="AX2" s="1303"/>
      <c r="AY2" s="1303"/>
      <c r="AZ2" s="1304"/>
      <c r="BA2" s="577"/>
      <c r="BB2" s="327"/>
      <c r="BC2" s="327"/>
      <c r="BD2" s="327"/>
      <c r="BE2" s="327"/>
      <c r="BF2" s="327"/>
      <c r="BG2" s="327"/>
      <c r="BH2" s="327"/>
      <c r="BI2" s="327"/>
      <c r="BJ2" s="327"/>
      <c r="BK2" s="327"/>
      <c r="BL2" s="327"/>
      <c r="BM2" s="328"/>
      <c r="BN2" s="328"/>
      <c r="BO2" s="328"/>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row>
    <row r="3" spans="1:234" ht="15" customHeight="1" thickTop="1" thickBot="1">
      <c r="A3" s="1305"/>
      <c r="B3" s="1306"/>
      <c r="C3" s="1306"/>
      <c r="D3" s="1306"/>
      <c r="E3" s="1306"/>
      <c r="F3" s="1306"/>
      <c r="G3" s="1306"/>
      <c r="H3" s="1306"/>
      <c r="I3" s="1306"/>
      <c r="J3" s="1306"/>
      <c r="K3" s="1306"/>
      <c r="L3" s="1307"/>
      <c r="M3" s="765"/>
      <c r="N3" s="1305"/>
      <c r="O3" s="1306"/>
      <c r="P3" s="1306"/>
      <c r="Q3" s="1306"/>
      <c r="R3" s="1306"/>
      <c r="S3" s="1306"/>
      <c r="T3" s="1306"/>
      <c r="U3" s="1306"/>
      <c r="V3" s="1307"/>
      <c r="W3" s="1308"/>
      <c r="X3" s="1309"/>
      <c r="Y3" s="1309"/>
      <c r="Z3" s="1309"/>
      <c r="AA3" s="1309"/>
      <c r="AB3" s="1309"/>
      <c r="AC3" s="1309"/>
      <c r="AD3" s="1309"/>
      <c r="AE3" s="1310" t="s">
        <v>27</v>
      </c>
      <c r="AF3" s="1309"/>
      <c r="AG3" s="1309"/>
      <c r="AH3" s="1311" t="s">
        <v>27</v>
      </c>
      <c r="AI3" s="1312"/>
      <c r="AJ3" s="1312"/>
      <c r="AK3" s="1313"/>
      <c r="AL3" s="1314"/>
      <c r="AM3" s="1315"/>
      <c r="AN3" s="90"/>
      <c r="AO3" s="52"/>
      <c r="AP3" s="1316"/>
      <c r="AQ3" s="1317"/>
      <c r="AR3" s="1317"/>
      <c r="AS3" s="1317"/>
      <c r="AT3" s="1318"/>
      <c r="AU3" s="327"/>
      <c r="AV3" s="327"/>
      <c r="AW3" s="1316"/>
      <c r="AX3" s="1317"/>
      <c r="AY3" s="1317"/>
      <c r="AZ3" s="1318"/>
      <c r="BA3" s="578"/>
      <c r="BB3" s="327"/>
      <c r="BC3" s="327"/>
      <c r="BD3" s="327"/>
      <c r="BE3" s="327"/>
      <c r="BF3" s="327"/>
      <c r="BG3" s="327"/>
      <c r="BH3" s="327"/>
      <c r="BI3" s="327"/>
      <c r="BJ3" s="327"/>
      <c r="BK3" s="327"/>
      <c r="BL3" s="327"/>
      <c r="BM3" s="328"/>
      <c r="BN3" s="328"/>
      <c r="BO3" s="328"/>
      <c r="BP3" s="327"/>
      <c r="BQ3" s="327"/>
      <c r="BR3" s="327"/>
      <c r="BS3" s="327"/>
      <c r="BT3" s="327"/>
      <c r="BU3" s="327"/>
      <c r="BV3" s="327"/>
      <c r="BW3" s="327"/>
      <c r="BX3" s="327"/>
      <c r="BY3" s="327"/>
      <c r="BZ3" s="327"/>
      <c r="CA3" s="327"/>
      <c r="CB3" s="327"/>
      <c r="CC3" s="327"/>
      <c r="CD3" s="327"/>
      <c r="CE3" s="327"/>
      <c r="CF3" s="327"/>
      <c r="CG3" s="327"/>
      <c r="CH3" s="327"/>
      <c r="CI3" s="327"/>
      <c r="CJ3" s="327"/>
      <c r="CK3" s="327"/>
      <c r="CL3" s="327"/>
      <c r="CM3" s="327"/>
      <c r="CN3" s="327"/>
      <c r="CO3" s="327"/>
      <c r="CP3" s="327"/>
      <c r="CQ3" s="327"/>
      <c r="CR3" s="327"/>
      <c r="CS3" s="327"/>
      <c r="CT3" s="327"/>
      <c r="CU3" s="327"/>
      <c r="CV3" s="327"/>
      <c r="CW3" s="327"/>
      <c r="CX3" s="327"/>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row>
    <row r="4" spans="1:234" ht="5.25" customHeight="1" thickTop="1">
      <c r="A4" s="66"/>
      <c r="B4" s="66"/>
      <c r="C4" s="66"/>
      <c r="D4" s="66"/>
      <c r="E4" s="66"/>
      <c r="F4" s="66"/>
      <c r="G4" s="66"/>
      <c r="H4" s="66"/>
      <c r="I4" s="66"/>
      <c r="J4" s="66"/>
      <c r="K4" s="66"/>
      <c r="L4" s="66"/>
      <c r="M4" s="66"/>
      <c r="N4" s="66"/>
      <c r="O4" s="66"/>
      <c r="P4" s="66"/>
      <c r="Q4" s="66"/>
      <c r="R4" s="66"/>
      <c r="S4" s="66"/>
      <c r="T4" s="66"/>
      <c r="U4" s="66"/>
      <c r="V4" s="66"/>
      <c r="W4" s="51"/>
      <c r="X4" s="49"/>
      <c r="Y4" s="52"/>
      <c r="Z4" s="52"/>
      <c r="AA4" s="52"/>
      <c r="AB4" s="52"/>
      <c r="AC4" s="52"/>
      <c r="AD4" s="52"/>
      <c r="AE4" s="52"/>
      <c r="AF4" s="52"/>
      <c r="AG4" s="52"/>
      <c r="AH4" s="52"/>
      <c r="AI4" s="52"/>
      <c r="AJ4" s="52"/>
      <c r="AK4" s="52"/>
      <c r="AL4" s="52"/>
      <c r="AM4" s="52"/>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8"/>
      <c r="BN4" s="328"/>
      <c r="BO4" s="328"/>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327"/>
      <c r="CZ4" s="327"/>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row>
    <row r="5" spans="1:234" s="2" customFormat="1" ht="13.7" customHeight="1">
      <c r="A5" s="1115" t="s">
        <v>276</v>
      </c>
      <c r="B5" s="1277"/>
      <c r="C5" s="1119" t="str">
        <f>IF(Home!K1="","",Home!K1)</f>
        <v/>
      </c>
      <c r="D5" s="1280"/>
      <c r="E5" s="1281"/>
      <c r="F5" s="1285" t="s">
        <v>15</v>
      </c>
      <c r="G5" s="1286"/>
      <c r="H5" s="1286"/>
      <c r="I5" s="1286"/>
      <c r="J5" s="1286"/>
      <c r="K5" s="1286"/>
      <c r="L5" s="1286"/>
      <c r="M5" s="1286"/>
      <c r="N5" s="1285" t="s">
        <v>16</v>
      </c>
      <c r="O5" s="1286"/>
      <c r="P5" s="1286"/>
      <c r="Q5" s="1286"/>
      <c r="R5" s="1286"/>
      <c r="S5" s="1286"/>
      <c r="T5" s="1286"/>
      <c r="U5" s="1286"/>
      <c r="V5" s="1289"/>
      <c r="W5" s="53"/>
      <c r="X5" s="1291" t="s">
        <v>28</v>
      </c>
      <c r="Y5" s="1292"/>
      <c r="Z5" s="1292"/>
      <c r="AA5" s="1292"/>
      <c r="AB5" s="1292"/>
      <c r="AC5" s="1292"/>
      <c r="AD5" s="1292"/>
      <c r="AE5" s="1292"/>
      <c r="AF5" s="1292"/>
      <c r="AG5" s="1292"/>
      <c r="AH5" s="1292"/>
      <c r="AI5" s="1292"/>
      <c r="AJ5" s="1292"/>
      <c r="AK5" s="1292"/>
      <c r="AL5" s="1292"/>
      <c r="AM5" s="1292"/>
      <c r="AN5" s="807"/>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30"/>
      <c r="BN5" s="330"/>
      <c r="BO5" s="330"/>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row>
    <row r="6" spans="1:234" s="2" customFormat="1" ht="13.7" customHeight="1" thickBot="1">
      <c r="A6" s="1278"/>
      <c r="B6" s="1279"/>
      <c r="C6" s="1282"/>
      <c r="D6" s="1283"/>
      <c r="E6" s="1284"/>
      <c r="F6" s="1287"/>
      <c r="G6" s="1288"/>
      <c r="H6" s="1288"/>
      <c r="I6" s="1288"/>
      <c r="J6" s="1288"/>
      <c r="K6" s="1288"/>
      <c r="L6" s="1288"/>
      <c r="M6" s="1288"/>
      <c r="N6" s="1287"/>
      <c r="O6" s="1288"/>
      <c r="P6" s="1288"/>
      <c r="Q6" s="1288"/>
      <c r="R6" s="1288"/>
      <c r="S6" s="1288"/>
      <c r="T6" s="1288"/>
      <c r="U6" s="1288"/>
      <c r="V6" s="1290"/>
      <c r="W6" s="78"/>
      <c r="X6" s="1293" t="s">
        <v>304</v>
      </c>
      <c r="Y6" s="1294"/>
      <c r="Z6" s="1294"/>
      <c r="AA6" s="1295"/>
      <c r="AB6" s="1293" t="s">
        <v>302</v>
      </c>
      <c r="AC6" s="1294"/>
      <c r="AD6" s="1319" t="s">
        <v>286</v>
      </c>
      <c r="AE6" s="1319"/>
      <c r="AF6" s="1319" t="s">
        <v>287</v>
      </c>
      <c r="AG6" s="1319"/>
      <c r="AH6" s="1319" t="s">
        <v>288</v>
      </c>
      <c r="AI6" s="1319"/>
      <c r="AJ6" s="1294" t="s">
        <v>2705</v>
      </c>
      <c r="AK6" s="1294"/>
      <c r="AL6" s="1293" t="s">
        <v>303</v>
      </c>
      <c r="AM6" s="1295"/>
      <c r="AN6" s="808"/>
      <c r="AO6" s="329"/>
      <c r="AP6" s="1086" t="s">
        <v>371</v>
      </c>
      <c r="AQ6" s="1086"/>
      <c r="AR6" s="1086"/>
      <c r="AS6" s="1086"/>
      <c r="AT6" s="1086"/>
      <c r="AU6" s="331"/>
      <c r="AV6" s="331"/>
      <c r="AW6" s="1086" t="s">
        <v>372</v>
      </c>
      <c r="AX6" s="1086"/>
      <c r="AY6" s="1086"/>
      <c r="AZ6" s="1086"/>
      <c r="BA6" s="329"/>
      <c r="BB6" s="329"/>
      <c r="BC6" s="1086" t="s">
        <v>437</v>
      </c>
      <c r="BD6" s="1086"/>
      <c r="BE6" s="1086"/>
      <c r="BF6" s="1086"/>
      <c r="BG6" s="329"/>
      <c r="BH6" s="329"/>
      <c r="BI6" s="329"/>
      <c r="BJ6" s="329"/>
      <c r="BK6" s="329"/>
      <c r="BL6" s="329"/>
      <c r="BM6" s="330"/>
      <c r="BN6" s="330"/>
      <c r="BO6" s="330"/>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1087" t="s">
        <v>371</v>
      </c>
      <c r="HP6" s="1087"/>
      <c r="HQ6" s="1087"/>
      <c r="HR6" s="1087"/>
      <c r="HS6" s="1087" t="s">
        <v>372</v>
      </c>
      <c r="HT6" s="1087"/>
      <c r="HU6" s="1087"/>
      <c r="HV6" s="1087"/>
      <c r="HW6" s="1087" t="s">
        <v>437</v>
      </c>
      <c r="HX6" s="1087"/>
      <c r="HY6" s="1087"/>
      <c r="HZ6" s="1087"/>
    </row>
    <row r="7" spans="1:234" s="3" customFormat="1" ht="13.7" customHeight="1" thickTop="1" thickBot="1">
      <c r="A7" s="127" t="s">
        <v>17</v>
      </c>
      <c r="B7" s="1088" t="s">
        <v>152</v>
      </c>
      <c r="C7" s="1089"/>
      <c r="D7" s="1089"/>
      <c r="E7" s="128" t="s">
        <v>96</v>
      </c>
      <c r="F7" s="127" t="s">
        <v>19</v>
      </c>
      <c r="G7" s="1090" t="s">
        <v>20</v>
      </c>
      <c r="H7" s="1090"/>
      <c r="I7" s="1090"/>
      <c r="J7" s="128" t="s">
        <v>21</v>
      </c>
      <c r="K7" s="128" t="s">
        <v>22</v>
      </c>
      <c r="L7" s="129" t="s">
        <v>415</v>
      </c>
      <c r="M7" s="129" t="s">
        <v>416</v>
      </c>
      <c r="N7" s="1091" t="s">
        <v>20</v>
      </c>
      <c r="O7" s="1090"/>
      <c r="P7" s="1090"/>
      <c r="Q7" s="128" t="s">
        <v>86</v>
      </c>
      <c r="R7" s="128" t="s">
        <v>24</v>
      </c>
      <c r="S7" s="1090" t="s">
        <v>25</v>
      </c>
      <c r="T7" s="1090"/>
      <c r="U7" s="1090"/>
      <c r="V7" s="1301"/>
      <c r="W7" s="76"/>
      <c r="X7" s="1296"/>
      <c r="Y7" s="1297"/>
      <c r="Z7" s="1297"/>
      <c r="AA7" s="1298"/>
      <c r="AB7" s="1299"/>
      <c r="AC7" s="1300"/>
      <c r="AD7" s="1320"/>
      <c r="AE7" s="1320"/>
      <c r="AF7" s="1320"/>
      <c r="AG7" s="1320"/>
      <c r="AH7" s="1320"/>
      <c r="AI7" s="1320"/>
      <c r="AJ7" s="1300"/>
      <c r="AK7" s="1300"/>
      <c r="AL7" s="1299"/>
      <c r="AM7" s="1324"/>
      <c r="AN7" s="809"/>
      <c r="AO7" s="56"/>
      <c r="AP7" s="324" t="s">
        <v>373</v>
      </c>
      <c r="AQ7" s="325" t="s">
        <v>374</v>
      </c>
      <c r="AR7" s="1097" t="s">
        <v>375</v>
      </c>
      <c r="AS7" s="1098"/>
      <c r="AT7" s="1099"/>
      <c r="AU7" s="332"/>
      <c r="AV7" s="332"/>
      <c r="AW7" s="325" t="s">
        <v>374</v>
      </c>
      <c r="AX7" s="1097" t="s">
        <v>375</v>
      </c>
      <c r="AY7" s="1098"/>
      <c r="AZ7" s="1099"/>
      <c r="BA7" s="336"/>
      <c r="BB7" s="336"/>
      <c r="BC7" s="325" t="s">
        <v>374</v>
      </c>
      <c r="BD7" s="1097" t="s">
        <v>375</v>
      </c>
      <c r="BE7" s="1098"/>
      <c r="BF7" s="1099"/>
      <c r="BG7" s="56"/>
      <c r="BH7" s="56"/>
      <c r="BI7" s="56"/>
      <c r="BJ7" s="56"/>
      <c r="BK7" s="56"/>
      <c r="BL7" s="56"/>
      <c r="BM7" s="242"/>
      <c r="BN7" s="242"/>
      <c r="BO7" s="242"/>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165" t="s">
        <v>411</v>
      </c>
      <c r="HP7" s="165" t="s">
        <v>412</v>
      </c>
      <c r="HQ7" s="165" t="s">
        <v>413</v>
      </c>
      <c r="HR7" s="164" t="s">
        <v>414</v>
      </c>
      <c r="HS7" s="164" t="s">
        <v>411</v>
      </c>
      <c r="HT7" s="164" t="s">
        <v>412</v>
      </c>
      <c r="HU7" s="164" t="s">
        <v>413</v>
      </c>
      <c r="HV7" s="164" t="s">
        <v>414</v>
      </c>
      <c r="HW7" s="164" t="s">
        <v>411</v>
      </c>
      <c r="HX7" s="164" t="s">
        <v>412</v>
      </c>
      <c r="HY7" s="164" t="s">
        <v>413</v>
      </c>
      <c r="HZ7" s="164" t="s">
        <v>414</v>
      </c>
    </row>
    <row r="8" spans="1:234" s="4" customFormat="1" ht="13.7" customHeight="1" thickTop="1" thickBot="1">
      <c r="A8" s="550" t="str">
        <f>IF(Home!C4="","",Home!C4)</f>
        <v/>
      </c>
      <c r="B8" s="1061" t="str">
        <f>IF(Home!E4="","",Home!E4)</f>
        <v/>
      </c>
      <c r="C8" s="1100" t="str">
        <f>IF(Home!F4="","",Home!F4)</f>
        <v/>
      </c>
      <c r="D8" s="133"/>
      <c r="E8" s="555" t="str">
        <f>IF(Home!F4="","",Home!F4)</f>
        <v/>
      </c>
      <c r="F8" s="777" t="str">
        <f t="shared" ref="F8:F35" si="0">IF(AQ8  = ""," ",AP8)</f>
        <v xml:space="preserve"> </v>
      </c>
      <c r="G8" s="1101" t="str">
        <f>IF($AP$3=List!$AC$3,HO8,(IF($AP$3=List!$AC$4,HP8,(IF($AP$3=List!$AC$5,HQ8,(IF($AP$3=List!$AC$6,HR8,"??:??")))))))</f>
        <v>??:??</v>
      </c>
      <c r="H8" s="1102"/>
      <c r="I8" s="1103"/>
      <c r="J8" s="68"/>
      <c r="K8" s="623" t="str">
        <f t="shared" ref="K8:K35" si="1">IF(AQ8="PSS","-","")</f>
        <v/>
      </c>
      <c r="L8" s="623" t="str">
        <f t="shared" ref="L8:L35" si="2">IF(AQ8="PSS","-","")</f>
        <v/>
      </c>
      <c r="M8" s="624" t="str">
        <f>IF(AQ8="PSS","GWG","")</f>
        <v/>
      </c>
      <c r="N8" s="1104" t="str">
        <f>IF($AP$3=List!$AC$3,HS8,(IF($AP$3=List!$AC$4,HT8,(IF($AP$3=List!$AC$5,HU8,(IF($AP$3=List!$AC$6,HV8,"??:??")))))))</f>
        <v>??:??</v>
      </c>
      <c r="O8" s="1102"/>
      <c r="P8" s="1103"/>
      <c r="Q8" s="69"/>
      <c r="R8" s="69"/>
      <c r="S8" s="1105"/>
      <c r="T8" s="1105"/>
      <c r="U8" s="1105"/>
      <c r="V8" s="1106"/>
      <c r="W8" s="77"/>
      <c r="X8" s="1339" t="s">
        <v>305</v>
      </c>
      <c r="Y8" s="1237"/>
      <c r="Z8" s="1238"/>
      <c r="AA8" s="1239" t="s">
        <v>290</v>
      </c>
      <c r="AB8" s="1253">
        <f>COUNTIF($G$8:$I$35,$G$140)-DCOUNTA($F$7:$I$35,"#",$F$139:$I$140)</f>
        <v>0</v>
      </c>
      <c r="AC8" s="1254"/>
      <c r="AD8" s="1257">
        <f>COUNTIF($G$8:$I$35,$G$142)-DCOUNTA($F$7:$I$35,"#",$F$141:$I$142)-(COUNTIF($G$8:$I$35,$G$140)-DCOUNTA($F$7:$I$35,"#",$F$139:$I$140))</f>
        <v>0</v>
      </c>
      <c r="AE8" s="1257"/>
      <c r="AF8" s="1257">
        <f>COUNTIF($G$8:$I$35,$G$144)-DCOUNTA($F$7:$I$35,"#",$F$143:$I$144)-(COUNTIF($G$8:$I$35,$G$140)-DCOUNTA($F$7:$O$35,"#",$F$139:$I$140)+COUNTIF($G$8:$I$35,$G$142)-DCOUNTA($F$7:$I$35,"#",$F$141:$I$142)-(COUNTIF($G$8:$I$35,$G$140)-DCOUNTA($F$7:$I$35,"#",$F$139:$I$140)))</f>
        <v>0</v>
      </c>
      <c r="AG8" s="1257"/>
      <c r="AH8" s="1257">
        <f>IF(($AW$3="なし"),"-",IF(SUM($AB$8:$AG$9)=SUM($AB$10:$AG$11),COUNTIF($G$8:$I$35,$G$146)-DCOUNTA($F$7:$I$35,"#",$F$145:$I$146),"-"))</f>
        <v>0</v>
      </c>
      <c r="AI8" s="1257"/>
      <c r="AJ8" s="1269">
        <f>IF(SUM($AB$8:$AI$9)=SUM($AB$10:$AI$11),COUNTIF($G$8:$I$35,"PSS"),"-")</f>
        <v>0</v>
      </c>
      <c r="AK8" s="1269"/>
      <c r="AL8" s="1253">
        <f>SUM(AB8:AK9)</f>
        <v>0</v>
      </c>
      <c r="AM8" s="1271"/>
      <c r="AN8" s="810"/>
      <c r="AO8" s="58"/>
      <c r="AP8" s="138">
        <v>1</v>
      </c>
      <c r="AQ8" s="183"/>
      <c r="AR8" s="1131"/>
      <c r="AS8" s="1132"/>
      <c r="AT8" s="1133"/>
      <c r="AU8" s="333"/>
      <c r="AV8" s="333"/>
      <c r="AW8" s="183"/>
      <c r="AX8" s="1131"/>
      <c r="AY8" s="1132"/>
      <c r="AZ8" s="1133"/>
      <c r="BA8" s="334"/>
      <c r="BB8" s="334"/>
      <c r="BC8" s="185"/>
      <c r="BD8" s="1112"/>
      <c r="BE8" s="1113"/>
      <c r="BF8" s="1114"/>
      <c r="BG8" s="58"/>
      <c r="BH8" s="58"/>
      <c r="BI8" s="58"/>
      <c r="BJ8" s="58"/>
      <c r="BK8" s="58"/>
      <c r="BL8" s="58"/>
      <c r="BM8" s="243"/>
      <c r="BN8" s="243"/>
      <c r="BO8" s="243"/>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166" t="str">
        <f>IF((AQ8="1"),"15:00"-AR8,IF((AQ8="2"),"30:00"-AR8,IF((AQ8="3"),"45:00"-AR8,IF((AQ8="OT"),"50:00"-AR8,IF((AQ8="PSS"),"PSS",IF((AR8=""),":"))))))</f>
        <v>:</v>
      </c>
      <c r="HP8" s="166" t="str">
        <f>IF((AQ8="1"),"20:00"-AR8,IF((AQ8="2"),"40:00"-AR8,IF((AQ8="3"),"60:00"-AR8,IF((AQ8="OT"),"65:00"-AR8,IF((AQ8="PSS"),"PSS",IF((AR8=""),":"))))))</f>
        <v>:</v>
      </c>
      <c r="HQ8" s="166" t="str">
        <f>(IF((AQ8="1"),"00:00"+AR8,IF((AQ8="2"),"15:00"+AR8,IF((AQ8="3"),"30:00"+AR8,IF((AQ8="OT"),"45:00"+AR8,IF((AQ8="PSS"),"PSS",IF((AR8=""),":")))))))</f>
        <v>:</v>
      </c>
      <c r="HR8" s="166" t="str">
        <f>(IF((AQ8="1"),"00:00"+AR8,IF((AQ8="2"),"20:00"+AR8,IF((AQ8="3"),"40:00"+AR8,IF((AQ8="OT"),"60:00"+AR8,IF((AQ8="PSS"),"PSS",IF((AR8=""),":")))))))</f>
        <v>:</v>
      </c>
      <c r="HS8" s="166" t="str">
        <f>IF((AW8="1"),"15:00"-AX8,IF((AW8="2"),"30:00"-AX8,IF((AW8="3"),"45:00"-AX8,IF((AW8="OT"),"50:00"-AX8,IF((AW8="PSS"),"PSS",IF((AX8=""),":"))))))</f>
        <v>:</v>
      </c>
      <c r="HT8" s="166" t="str">
        <f>IF((AW8="1"),"20:00"-AX8,IF((AW8="2"),"40:00"-AX8,IF((AW8="3"),"60:00"-AX8,IF((AW8="OT"),"65:00"-AX8,IF((AW8="PSS"),"PSS",IF((AX8=""),":"))))))</f>
        <v>:</v>
      </c>
      <c r="HU8" s="166" t="str">
        <f>IF((AW8="1"),"00:00"+AX8,IF((AW8="2"),"15:00"+AX8,IF((AW8="3"),"30:00"+AX8,IF((AW8="OT"),"45:00"+AX8,IF((AX8=""),":",IF((AX8="PSS"),"PSS"))))))</f>
        <v>:</v>
      </c>
      <c r="HV8" s="166" t="str">
        <f>IF((AW8="1"),"00:00"+AX8,IF((AW8="2"),"20:00"+AX8,IF((AW8="3"),"40:00"+AX8,IF((AW8="OT"),"60:00"+AX8,IF((AX8=""),":",IF((AX8="PSS"),"PSS"))))))</f>
        <v>:</v>
      </c>
      <c r="HW8" s="166" t="str">
        <f>IF((BC8="1"),"15:00"-BD8,IF((BC8="2"),"30:00"-BD8,IF((BC8="3"),"45:00"-BD8,IF((BC8="OT"),"50:00"-BD8,IF((BC8="PSS"),"PSS",IF((BD8=""),"-"))))))</f>
        <v>-</v>
      </c>
      <c r="HX8" s="166" t="str">
        <f>IF((BC8="1"),"20:00"-BD8,IF((BC8="2"),"40:00"-BD8,IF((BC8="3"),"60:00"-BD8,IF((BC8="OT"),"65:00"-BD8,IF((BC8="PSS"),"PSS",IF((BD8=""),"-"))))))</f>
        <v>-</v>
      </c>
      <c r="HY8" s="166" t="str">
        <f>IF((BC8="1"),"00:00"+BD8,IF((BC8="2"),"15:00"+BD8,IF((BC8="3"),"30:00"+BD8,IF((BC8="OT"),"45:00"+BD8,IF((BD8=""),"-",IF((BD8="PSS"),"PSS"))))))</f>
        <v>-</v>
      </c>
      <c r="HZ8" s="166" t="str">
        <f>IF((BC8="1"),"00:00"+BD8,IF((BC8="2"),"20:00"+BD8,IF((BC8="3"),"40:00"+BD8,IF((BC8="OT"),"60:00"+BD8,IF((BD8=""),"-",IF((BD8="PSS"),"PSS"))))))</f>
        <v>-</v>
      </c>
    </row>
    <row r="9" spans="1:234" s="4" customFormat="1" ht="13.7" customHeight="1" thickTop="1">
      <c r="A9" s="550" t="str">
        <f>IF(Home!C5="","",Home!C5)</f>
        <v/>
      </c>
      <c r="B9" s="974" t="str">
        <f>IF(Home!E5="","",Home!E5)</f>
        <v/>
      </c>
      <c r="C9" s="975" t="str">
        <f>IF(Home!F5="","",Home!F5)</f>
        <v/>
      </c>
      <c r="D9" s="135"/>
      <c r="E9" s="556" t="str">
        <f>IF(Home!F5="","",Home!F5)</f>
        <v/>
      </c>
      <c r="F9" s="777" t="str">
        <f t="shared" si="0"/>
        <v xml:space="preserve"> </v>
      </c>
      <c r="G9" s="976" t="str">
        <f>IF($AP$3=List!$AC$3,HO9,(IF($AP$3=List!$AC$4,HP9,(IF($AP$3=List!$AC$5,HQ9,(IF($AP$3=List!$AC$6,HR9,"??:??")))))))</f>
        <v>??:??</v>
      </c>
      <c r="H9" s="977"/>
      <c r="I9" s="978"/>
      <c r="J9" s="68"/>
      <c r="K9" s="623" t="str">
        <f t="shared" si="1"/>
        <v/>
      </c>
      <c r="L9" s="623" t="str">
        <f t="shared" si="2"/>
        <v/>
      </c>
      <c r="M9" s="624" t="str">
        <f t="shared" ref="M9:M35" si="3">IF(AQ9="PSS","GWG","")</f>
        <v/>
      </c>
      <c r="N9" s="1002" t="str">
        <f>IF($AP$3=List!$AC$3,HS9,(IF($AP$3=List!$AC$4,HT9,(IF($AP$3=List!$AC$5,HU9,(IF($AP$3=List!$AC$6,HV9,"??:??")))))))</f>
        <v>??:??</v>
      </c>
      <c r="O9" s="1003"/>
      <c r="P9" s="1004"/>
      <c r="Q9" s="69"/>
      <c r="R9" s="69"/>
      <c r="S9" s="1105"/>
      <c r="T9" s="1105"/>
      <c r="U9" s="1105"/>
      <c r="V9" s="1106"/>
      <c r="W9" s="77"/>
      <c r="X9" s="1340"/>
      <c r="Y9" s="1215"/>
      <c r="Z9" s="1216"/>
      <c r="AA9" s="1221"/>
      <c r="AB9" s="1255"/>
      <c r="AC9" s="1256"/>
      <c r="AD9" s="1258"/>
      <c r="AE9" s="1258"/>
      <c r="AF9" s="1258"/>
      <c r="AG9" s="1258"/>
      <c r="AH9" s="1258"/>
      <c r="AI9" s="1258"/>
      <c r="AJ9" s="1270"/>
      <c r="AK9" s="1270"/>
      <c r="AL9" s="1272"/>
      <c r="AM9" s="1273"/>
      <c r="AN9" s="810"/>
      <c r="AO9" s="58"/>
      <c r="AP9" s="139">
        <v>2</v>
      </c>
      <c r="AQ9" s="184"/>
      <c r="AR9" s="1131"/>
      <c r="AS9" s="1132"/>
      <c r="AT9" s="1133"/>
      <c r="AU9" s="333"/>
      <c r="AV9" s="333"/>
      <c r="AW9" s="184"/>
      <c r="AX9" s="1131"/>
      <c r="AY9" s="1132"/>
      <c r="AZ9" s="1133"/>
      <c r="BA9" s="334"/>
      <c r="BB9" s="337"/>
      <c r="BC9" s="88"/>
      <c r="BD9" s="88"/>
      <c r="BE9" s="88"/>
      <c r="BF9" s="88"/>
      <c r="BG9" s="58"/>
      <c r="BH9" s="58"/>
      <c r="BI9" s="58"/>
      <c r="BJ9" s="58"/>
      <c r="BK9" s="58"/>
      <c r="BL9" s="58"/>
      <c r="BM9" s="243"/>
      <c r="BN9" s="243"/>
      <c r="BO9" s="243"/>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166" t="str">
        <f t="shared" ref="HO9:HO35" si="4">IF((AQ9="1"),"15:00"-AR9,IF((AQ9="2"),"30:00"-AR9,IF((AQ9="3"),"45:00"-AR9,IF((AQ9="OT"),"50:00"-AR9,IF((AQ9="PSS"),"PSS",IF((AR9=""),":"))))))</f>
        <v>:</v>
      </c>
      <c r="HP9" s="166" t="str">
        <f t="shared" ref="HP9:HP35" si="5">IF((AQ9="1"),"20:00"-AR9,IF((AQ9="2"),"40:00"-AR9,IF((AQ9="3"),"60:00"-AR9,IF((AQ9="OT"),"65:00"-AR9,IF((AQ9="PSS"),"PSS",IF((AR9=""),":"))))))</f>
        <v>:</v>
      </c>
      <c r="HQ9" s="166" t="str">
        <f t="shared" ref="HQ9:HQ35" si="6">(IF((AQ9="1"),"00:00"+AR9,IF((AQ9="2"),"15:00"+AR9,IF((AQ9="3"),"30:00"+AR9,IF((AQ9="OT"),"45:00"+AR9,IF((AQ9="PSS"),"PSS",IF((AR9=""),":")))))))</f>
        <v>:</v>
      </c>
      <c r="HR9" s="166" t="str">
        <f t="shared" ref="HR9:HR35" si="7">(IF((AQ9="1"),"00:00"+AR9,IF((AQ9="2"),"20:00"+AR9,IF((AQ9="3"),"40:00"+AR9,IF((AQ9="OT"),"60:00"+AR9,IF((AQ9="PSS"),"PSS",IF((AR9=""),":")))))))</f>
        <v>:</v>
      </c>
      <c r="HS9" s="166" t="str">
        <f t="shared" ref="HS9:HS35" si="8">IF((AW9="1"),"15:00"-AX9,IF((AW9="2"),"30:00"-AX9,IF((AW9="3"),"45:00"-AX9,IF((AW9="OT"),"50:00"-AX9,IF((AW9="PSS"),"PSS",IF((AX9=""),":"))))))</f>
        <v>:</v>
      </c>
      <c r="HT9" s="166" t="str">
        <f t="shared" ref="HT9:HT35" si="9">IF((AW9="1"),"20:00"-AX9,IF((AW9="2"),"40:00"-AX9,IF((AW9="3"),"60:00"-AX9,IF((AW9="OT"),"65:00"-AX9,IF((AW9="PSS"),"PSS",IF((AX9=""),":"))))))</f>
        <v>:</v>
      </c>
      <c r="HU9" s="166" t="str">
        <f t="shared" ref="HU9:HU35" si="10">IF((AW9="1"),"00:00"+AX9,IF((AW9="2"),"15:00"+AX9,IF((AW9="3"),"30:00"+AX9,IF((AW9="OT"),"45:00"+AX9,IF((AX9=""),":",IF((AX9="PSS"),"PSS"))))))</f>
        <v>:</v>
      </c>
      <c r="HV9" s="166" t="str">
        <f t="shared" ref="HV9:HV35" si="11">IF((AW9="1"),"00:00"+AX9,IF((AW9="2"),"20:00"+AX9,IF((AW9="3"),"40:00"+AX9,IF((AW9="OT"),"60:00"+AX9,IF((AX9=""),":",IF((AX9="PSS"),"PSS"))))))</f>
        <v>:</v>
      </c>
    </row>
    <row r="10" spans="1:234" s="4" customFormat="1" ht="13.7" customHeight="1">
      <c r="A10" s="551" t="str">
        <f>IF(Home!C6="","",Home!C6)</f>
        <v/>
      </c>
      <c r="B10" s="979" t="str">
        <f>IF(Home!E6="","",Home!E6)</f>
        <v/>
      </c>
      <c r="C10" s="980" t="str">
        <f>IF(Home!F6="","",Home!F6)</f>
        <v/>
      </c>
      <c r="D10" s="298"/>
      <c r="E10" s="557" t="str">
        <f>IF(Home!F6="","",Home!F6)</f>
        <v/>
      </c>
      <c r="F10" s="778" t="str">
        <f t="shared" si="0"/>
        <v xml:space="preserve"> </v>
      </c>
      <c r="G10" s="976" t="str">
        <f>IF($AP$3=List!$AC$3,HO10,(IF($AP$3=List!$AC$4,HP10,(IF($AP$3=List!$AC$5,HQ10,(IF($AP$3=List!$AC$6,HR10,"??:??")))))))</f>
        <v>??:??</v>
      </c>
      <c r="H10" s="977"/>
      <c r="I10" s="978"/>
      <c r="J10" s="68"/>
      <c r="K10" s="623" t="str">
        <f t="shared" si="1"/>
        <v/>
      </c>
      <c r="L10" s="623" t="str">
        <f t="shared" si="2"/>
        <v/>
      </c>
      <c r="M10" s="624" t="str">
        <f t="shared" si="3"/>
        <v/>
      </c>
      <c r="N10" s="1002" t="str">
        <f>IF($AP$3=List!$AC$3,HS10,(IF($AP$3=List!$AC$4,HT10,(IF($AP$3=List!$AC$5,HU10,(IF($AP$3=List!$AC$6,HV10,"??:??")))))))</f>
        <v>??:??</v>
      </c>
      <c r="O10" s="1003"/>
      <c r="P10" s="1004"/>
      <c r="Q10" s="69"/>
      <c r="R10" s="69"/>
      <c r="S10" s="1105"/>
      <c r="T10" s="1105"/>
      <c r="U10" s="1105"/>
      <c r="V10" s="1106"/>
      <c r="W10" s="77"/>
      <c r="X10" s="1340"/>
      <c r="Y10" s="1215"/>
      <c r="Z10" s="1216"/>
      <c r="AA10" s="1195" t="s">
        <v>291</v>
      </c>
      <c r="AB10" s="1259">
        <f>COUNTIF($G$39:$I$66,$G$140)-DCOUNTA($F$38:$I$66,"#",$F$139:$I$140)</f>
        <v>0</v>
      </c>
      <c r="AC10" s="1260"/>
      <c r="AD10" s="1263">
        <f>COUNTIF($G$39:$I$66,$G$142)-DCOUNTA($F$38:$I$66,"#",$F$141:$I$142)-(COUNTIF($G$39:$I$66,$G$140)-DCOUNTA($F$38:$I$66,"#",$F$139:$I$140))</f>
        <v>0</v>
      </c>
      <c r="AE10" s="1264"/>
      <c r="AF10" s="1263">
        <f>COUNTIF($G$39:$I$66,$G$144)-DCOUNTA($F$38:$I$66,"#",$F$143:$I$144)-(COUNTIF($G$39:$I$66,$G$140)-DCOUNTA($F$38:$O$66,"#",$F$139:$I$140)+COUNTIF($G$39:$I$66,$G$142)-DCOUNTA($F$38:$I$66,"#",$F$141:$I$142)-(COUNTIF($G$39:$I$66,$G$140)-DCOUNTA($F$38:$I$66,"#",$F$139:$I$140)))</f>
        <v>0</v>
      </c>
      <c r="AG10" s="1264"/>
      <c r="AH10" s="1263">
        <f>IF($AW$3="なし","-",IF(SUM($AB$8:$AG$9)=SUM($AB$10:$AG$11),COUNTIF($G$39:$I$66,$G$146)-DCOUNTA($F$38:$I$66,"#",$F$145:$I$146),"-"))</f>
        <v>0</v>
      </c>
      <c r="AI10" s="1264"/>
      <c r="AJ10" s="1263">
        <f>IF(SUM($AB$8:$AI$9)=SUM($AB$10:$AI$11),COUNTIF($G$39:$I$66,"PSS"),"-")</f>
        <v>0</v>
      </c>
      <c r="AK10" s="1267"/>
      <c r="AL10" s="1255">
        <f>SUM(AB10:AK11)</f>
        <v>0</v>
      </c>
      <c r="AM10" s="1274"/>
      <c r="AN10" s="810"/>
      <c r="AO10" s="58"/>
      <c r="AP10" s="139">
        <v>3</v>
      </c>
      <c r="AQ10" s="184"/>
      <c r="AR10" s="1131"/>
      <c r="AS10" s="1132"/>
      <c r="AT10" s="1133"/>
      <c r="AU10" s="333"/>
      <c r="AV10" s="333"/>
      <c r="AW10" s="184"/>
      <c r="AX10" s="1131"/>
      <c r="AY10" s="1132"/>
      <c r="AZ10" s="1133"/>
      <c r="BA10" s="334"/>
      <c r="BB10" s="334"/>
      <c r="BC10" s="58"/>
      <c r="BD10" s="58"/>
      <c r="BE10" s="58"/>
      <c r="BF10" s="58"/>
      <c r="BG10" s="58"/>
      <c r="BH10" s="58"/>
      <c r="BI10" s="58"/>
      <c r="BJ10" s="58"/>
      <c r="BK10" s="58"/>
      <c r="BL10" s="58"/>
      <c r="BM10" s="243"/>
      <c r="BN10" s="243"/>
      <c r="BO10" s="243"/>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166" t="str">
        <f t="shared" si="4"/>
        <v>:</v>
      </c>
      <c r="HP10" s="166" t="str">
        <f t="shared" si="5"/>
        <v>:</v>
      </c>
      <c r="HQ10" s="166" t="str">
        <f t="shared" si="6"/>
        <v>:</v>
      </c>
      <c r="HR10" s="166" t="str">
        <f t="shared" si="7"/>
        <v>:</v>
      </c>
      <c r="HS10" s="166" t="str">
        <f t="shared" si="8"/>
        <v>:</v>
      </c>
      <c r="HT10" s="166" t="str">
        <f t="shared" si="9"/>
        <v>:</v>
      </c>
      <c r="HU10" s="166" t="str">
        <f t="shared" si="10"/>
        <v>:</v>
      </c>
      <c r="HV10" s="166" t="str">
        <f t="shared" si="11"/>
        <v>:</v>
      </c>
    </row>
    <row r="11" spans="1:234" s="4" customFormat="1" ht="13.7" customHeight="1" thickBot="1">
      <c r="A11" s="552" t="str">
        <f>IF(Home!C7="","",Home!C7)</f>
        <v/>
      </c>
      <c r="B11" s="1061" t="str">
        <f>IF(Home!E7="","",Home!E7)</f>
        <v/>
      </c>
      <c r="C11" s="1100" t="str">
        <f>IF(Home!F7="","",Home!F7)</f>
        <v/>
      </c>
      <c r="D11" s="135"/>
      <c r="E11" s="558" t="str">
        <f>IF(Home!F7="","",Home!F7)</f>
        <v/>
      </c>
      <c r="F11" s="778" t="str">
        <f t="shared" si="0"/>
        <v xml:space="preserve"> </v>
      </c>
      <c r="G11" s="976" t="str">
        <f>IF($AP$3=List!$AC$3,HO11,(IF($AP$3=List!$AC$4,HP11,(IF($AP$3=List!$AC$5,HQ11,(IF($AP$3=List!$AC$6,HR11,"??:??")))))))</f>
        <v>??:??</v>
      </c>
      <c r="H11" s="977"/>
      <c r="I11" s="978"/>
      <c r="J11" s="68"/>
      <c r="K11" s="623" t="str">
        <f t="shared" si="1"/>
        <v/>
      </c>
      <c r="L11" s="623" t="str">
        <f t="shared" si="2"/>
        <v/>
      </c>
      <c r="M11" s="624" t="str">
        <f t="shared" si="3"/>
        <v/>
      </c>
      <c r="N11" s="1002" t="str">
        <f>IF($AP$3=List!$AC$3,HS11,(IF($AP$3=List!$AC$4,HT11,(IF($AP$3=List!$AC$5,HU11,(IF($AP$3=List!$AC$6,HV11,"??:??")))))))</f>
        <v>??:??</v>
      </c>
      <c r="O11" s="1003"/>
      <c r="P11" s="1004"/>
      <c r="Q11" s="69"/>
      <c r="R11" s="69"/>
      <c r="S11" s="1105"/>
      <c r="T11" s="1105"/>
      <c r="U11" s="1105"/>
      <c r="V11" s="1106"/>
      <c r="W11" s="77"/>
      <c r="X11" s="1341"/>
      <c r="Y11" s="1342"/>
      <c r="Z11" s="1343"/>
      <c r="AA11" s="1276"/>
      <c r="AB11" s="1261"/>
      <c r="AC11" s="1262"/>
      <c r="AD11" s="1265"/>
      <c r="AE11" s="1266"/>
      <c r="AF11" s="1265"/>
      <c r="AG11" s="1266"/>
      <c r="AH11" s="1265"/>
      <c r="AI11" s="1266"/>
      <c r="AJ11" s="1265"/>
      <c r="AK11" s="1268"/>
      <c r="AL11" s="1261"/>
      <c r="AM11" s="1275"/>
      <c r="AN11" s="810"/>
      <c r="AO11" s="58"/>
      <c r="AP11" s="139">
        <v>4</v>
      </c>
      <c r="AQ11" s="184"/>
      <c r="AR11" s="1131"/>
      <c r="AS11" s="1132"/>
      <c r="AT11" s="1133"/>
      <c r="AU11" s="333"/>
      <c r="AV11" s="333"/>
      <c r="AW11" s="184"/>
      <c r="AX11" s="1131"/>
      <c r="AY11" s="1132"/>
      <c r="AZ11" s="1133"/>
      <c r="BA11" s="334"/>
      <c r="BB11" s="334"/>
      <c r="BC11" s="58"/>
      <c r="BD11" s="58"/>
      <c r="BE11" s="58"/>
      <c r="BF11" s="58"/>
      <c r="BG11" s="58"/>
      <c r="BH11" s="58"/>
      <c r="BI11" s="58"/>
      <c r="BJ11" s="58"/>
      <c r="BK11" s="58"/>
      <c r="BL11" s="58"/>
      <c r="BM11" s="243"/>
      <c r="BN11" s="243"/>
      <c r="BO11" s="243"/>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166" t="str">
        <f t="shared" si="4"/>
        <v>:</v>
      </c>
      <c r="HP11" s="166" t="str">
        <f t="shared" si="5"/>
        <v>:</v>
      </c>
      <c r="HQ11" s="166" t="str">
        <f t="shared" si="6"/>
        <v>:</v>
      </c>
      <c r="HR11" s="166" t="str">
        <f t="shared" si="7"/>
        <v>:</v>
      </c>
      <c r="HS11" s="166" t="str">
        <f t="shared" si="8"/>
        <v>:</v>
      </c>
      <c r="HT11" s="166" t="str">
        <f t="shared" si="9"/>
        <v>:</v>
      </c>
      <c r="HU11" s="166" t="str">
        <f t="shared" si="10"/>
        <v>:</v>
      </c>
      <c r="HV11" s="166" t="str">
        <f t="shared" si="11"/>
        <v>:</v>
      </c>
    </row>
    <row r="12" spans="1:234" s="4" customFormat="1" ht="13.7" customHeight="1" thickTop="1">
      <c r="A12" s="553" t="str">
        <f>IF(Home!C8="","",Home!C8)</f>
        <v/>
      </c>
      <c r="B12" s="1129" t="str">
        <f>IF(Home!E8="","",Home!E8)</f>
        <v/>
      </c>
      <c r="C12" s="1130" t="str">
        <f>IF(Home!F8="","",Home!F8)</f>
        <v/>
      </c>
      <c r="D12" s="135"/>
      <c r="E12" s="559" t="str">
        <f>IF(Home!F8="","",Home!F8)</f>
        <v/>
      </c>
      <c r="F12" s="778" t="str">
        <f t="shared" si="0"/>
        <v xml:space="preserve"> </v>
      </c>
      <c r="G12" s="976" t="str">
        <f>IF($AP$3=List!$AC$3,HO12,(IF($AP$3=List!$AC$4,HP12,(IF($AP$3=List!$AC$5,HQ12,(IF($AP$3=List!$AC$6,HR12,"??:??")))))))</f>
        <v>??:??</v>
      </c>
      <c r="H12" s="977"/>
      <c r="I12" s="978"/>
      <c r="J12" s="68"/>
      <c r="K12" s="623" t="str">
        <f t="shared" si="1"/>
        <v/>
      </c>
      <c r="L12" s="623" t="str">
        <f t="shared" si="2"/>
        <v/>
      </c>
      <c r="M12" s="624" t="str">
        <f t="shared" si="3"/>
        <v/>
      </c>
      <c r="N12" s="1002" t="str">
        <f>IF($AP$3=List!$AC$3,HS12,(IF($AP$3=List!$AC$4,HT12,(IF($AP$3=List!$AC$5,HU12,(IF($AP$3=List!$AC$6,HV12,"??:??")))))))</f>
        <v>??:??</v>
      </c>
      <c r="O12" s="1003"/>
      <c r="P12" s="1004"/>
      <c r="Q12" s="69"/>
      <c r="R12" s="69"/>
      <c r="S12" s="1105"/>
      <c r="T12" s="1105"/>
      <c r="U12" s="1105"/>
      <c r="V12" s="1106"/>
      <c r="W12" s="77"/>
      <c r="X12" s="1236" t="s">
        <v>306</v>
      </c>
      <c r="Y12" s="1237"/>
      <c r="Z12" s="1238"/>
      <c r="AA12" s="1239" t="s">
        <v>290</v>
      </c>
      <c r="AB12" s="1240"/>
      <c r="AC12" s="1241"/>
      <c r="AD12" s="1244"/>
      <c r="AE12" s="1241"/>
      <c r="AF12" s="1244"/>
      <c r="AG12" s="1241"/>
      <c r="AH12" s="1248" t="str">
        <f>IF(($AW$3="なし"),"-",IF(SUM($AB$8:$AG$9)=SUM($AB$10:$AG$11),"0 ","-"))</f>
        <v xml:space="preserve">0 </v>
      </c>
      <c r="AI12" s="1249"/>
      <c r="AJ12" s="1248">
        <f>IF($AH$12="","",IF(SUM($AB$8:$AI$9)=SUM($AB$10:$AI$11),COUNTIF($G$8:$I$35,"PSS"),"-"))</f>
        <v>0</v>
      </c>
      <c r="AK12" s="1250"/>
      <c r="AL12" s="1251">
        <f>SUM(AB12:AK13)</f>
        <v>0</v>
      </c>
      <c r="AM12" s="1252"/>
      <c r="AN12" s="811"/>
      <c r="AO12" s="58"/>
      <c r="AP12" s="139">
        <v>5</v>
      </c>
      <c r="AQ12" s="184"/>
      <c r="AR12" s="1131"/>
      <c r="AS12" s="1132"/>
      <c r="AT12" s="1133"/>
      <c r="AU12" s="333"/>
      <c r="AV12" s="333"/>
      <c r="AW12" s="184"/>
      <c r="AX12" s="1131"/>
      <c r="AY12" s="1132"/>
      <c r="AZ12" s="1133"/>
      <c r="BA12" s="334"/>
      <c r="BB12" s="334"/>
      <c r="BC12" s="58"/>
      <c r="BD12" s="58"/>
      <c r="BE12" s="58"/>
      <c r="BF12" s="58"/>
      <c r="BG12" s="58"/>
      <c r="BH12" s="58"/>
      <c r="BI12" s="58"/>
      <c r="BJ12" s="58"/>
      <c r="BK12" s="58"/>
      <c r="BL12" s="58"/>
      <c r="BM12" s="243"/>
      <c r="BN12" s="243"/>
      <c r="BO12" s="243"/>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166" t="str">
        <f t="shared" si="4"/>
        <v>:</v>
      </c>
      <c r="HP12" s="166" t="str">
        <f t="shared" si="5"/>
        <v>:</v>
      </c>
      <c r="HQ12" s="166" t="str">
        <f t="shared" si="6"/>
        <v>:</v>
      </c>
      <c r="HR12" s="166" t="str">
        <f t="shared" si="7"/>
        <v>:</v>
      </c>
      <c r="HS12" s="166" t="str">
        <f t="shared" si="8"/>
        <v>:</v>
      </c>
      <c r="HT12" s="166" t="str">
        <f t="shared" si="9"/>
        <v>:</v>
      </c>
      <c r="HU12" s="166" t="str">
        <f t="shared" si="10"/>
        <v>:</v>
      </c>
      <c r="HV12" s="166" t="str">
        <f t="shared" si="11"/>
        <v>:</v>
      </c>
    </row>
    <row r="13" spans="1:234" s="4" customFormat="1" ht="13.7" customHeight="1">
      <c r="A13" s="553" t="str">
        <f>IF(Home!C9="","",Home!C9)</f>
        <v/>
      </c>
      <c r="B13" s="1129" t="str">
        <f>IF(Home!E9="","",Home!E9)</f>
        <v/>
      </c>
      <c r="C13" s="1130" t="str">
        <f>IF(Home!F9="","",Home!F9)</f>
        <v/>
      </c>
      <c r="D13" s="135"/>
      <c r="E13" s="559" t="str">
        <f>IF(Home!F9="","",Home!F9)</f>
        <v/>
      </c>
      <c r="F13" s="778" t="str">
        <f t="shared" si="0"/>
        <v xml:space="preserve"> </v>
      </c>
      <c r="G13" s="976" t="str">
        <f>IF($AP$3=List!$AC$3,HO13,(IF($AP$3=List!$AC$4,HP13,(IF($AP$3=List!$AC$5,HQ13,(IF($AP$3=List!$AC$6,HR13,"??:??")))))))</f>
        <v>??:??</v>
      </c>
      <c r="H13" s="977"/>
      <c r="I13" s="978"/>
      <c r="J13" s="68"/>
      <c r="K13" s="623" t="str">
        <f t="shared" si="1"/>
        <v/>
      </c>
      <c r="L13" s="623" t="str">
        <f t="shared" si="2"/>
        <v/>
      </c>
      <c r="M13" s="624" t="str">
        <f t="shared" si="3"/>
        <v/>
      </c>
      <c r="N13" s="1002" t="str">
        <f>IF($AP$3=List!$AC$3,HS13,(IF($AP$3=List!$AC$4,HT13,(IF($AP$3=List!$AC$5,HU13,(IF($AP$3=List!$AC$6,HV13,"??:??")))))))</f>
        <v>??:??</v>
      </c>
      <c r="O13" s="1003"/>
      <c r="P13" s="1004"/>
      <c r="Q13" s="69"/>
      <c r="R13" s="69"/>
      <c r="S13" s="1105"/>
      <c r="T13" s="1105"/>
      <c r="U13" s="1105"/>
      <c r="V13" s="1106"/>
      <c r="W13" s="77"/>
      <c r="X13" s="1214"/>
      <c r="Y13" s="1215"/>
      <c r="Z13" s="1216"/>
      <c r="AA13" s="1221"/>
      <c r="AB13" s="1242"/>
      <c r="AC13" s="1243"/>
      <c r="AD13" s="1245"/>
      <c r="AE13" s="1246"/>
      <c r="AF13" s="1247"/>
      <c r="AG13" s="1243"/>
      <c r="AH13" s="1227"/>
      <c r="AI13" s="1225"/>
      <c r="AJ13" s="1227"/>
      <c r="AK13" s="1231"/>
      <c r="AL13" s="1234"/>
      <c r="AM13" s="1235"/>
      <c r="AN13" s="811"/>
      <c r="AO13" s="58"/>
      <c r="AP13" s="139">
        <v>6</v>
      </c>
      <c r="AQ13" s="184"/>
      <c r="AR13" s="1131"/>
      <c r="AS13" s="1132"/>
      <c r="AT13" s="1133"/>
      <c r="AU13" s="333"/>
      <c r="AV13" s="333"/>
      <c r="AW13" s="184"/>
      <c r="AX13" s="1131"/>
      <c r="AY13" s="1132"/>
      <c r="AZ13" s="1133"/>
      <c r="BA13" s="334"/>
      <c r="BB13" s="334"/>
      <c r="BC13" s="58"/>
      <c r="BD13" s="58"/>
      <c r="BE13" s="58"/>
      <c r="BF13" s="58"/>
      <c r="BG13" s="58"/>
      <c r="BH13" s="58"/>
      <c r="BI13" s="58"/>
      <c r="BJ13" s="58"/>
      <c r="BK13" s="58"/>
      <c r="BL13" s="58"/>
      <c r="BM13" s="243"/>
      <c r="BN13" s="243"/>
      <c r="BO13" s="243"/>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166" t="str">
        <f t="shared" si="4"/>
        <v>:</v>
      </c>
      <c r="HP13" s="166" t="str">
        <f t="shared" si="5"/>
        <v>:</v>
      </c>
      <c r="HQ13" s="166" t="str">
        <f t="shared" si="6"/>
        <v>:</v>
      </c>
      <c r="HR13" s="166" t="str">
        <f t="shared" si="7"/>
        <v>:</v>
      </c>
      <c r="HS13" s="166" t="str">
        <f t="shared" si="8"/>
        <v>:</v>
      </c>
      <c r="HT13" s="166" t="str">
        <f t="shared" si="9"/>
        <v>:</v>
      </c>
      <c r="HU13" s="166" t="str">
        <f t="shared" si="10"/>
        <v>:</v>
      </c>
      <c r="HV13" s="166" t="str">
        <f t="shared" si="11"/>
        <v>:</v>
      </c>
    </row>
    <row r="14" spans="1:234" s="4" customFormat="1" ht="13.7" customHeight="1">
      <c r="A14" s="553" t="str">
        <f>IF(Home!C10="","",Home!C10)</f>
        <v/>
      </c>
      <c r="B14" s="1129" t="str">
        <f>IF(Home!E10="","",Home!E10)</f>
        <v/>
      </c>
      <c r="C14" s="1130" t="str">
        <f>IF(Home!F10="","",Home!F10)</f>
        <v/>
      </c>
      <c r="D14" s="135"/>
      <c r="E14" s="559" t="str">
        <f>IF(Home!F10="","",Home!F10)</f>
        <v/>
      </c>
      <c r="F14" s="778" t="str">
        <f t="shared" si="0"/>
        <v xml:space="preserve"> </v>
      </c>
      <c r="G14" s="976" t="str">
        <f>IF($AP$3=List!$AC$3,HO14,(IF($AP$3=List!$AC$4,HP14,(IF($AP$3=List!$AC$5,HQ14,(IF($AP$3=List!$AC$6,HR14,"??:??")))))))</f>
        <v>??:??</v>
      </c>
      <c r="H14" s="977"/>
      <c r="I14" s="978"/>
      <c r="J14" s="68"/>
      <c r="K14" s="623" t="str">
        <f t="shared" si="1"/>
        <v/>
      </c>
      <c r="L14" s="623" t="str">
        <f t="shared" si="2"/>
        <v/>
      </c>
      <c r="M14" s="624" t="str">
        <f t="shared" si="3"/>
        <v/>
      </c>
      <c r="N14" s="1002" t="str">
        <f>IF($AP$3=List!$AC$3,HS14,(IF($AP$3=List!$AC$4,HT14,(IF($AP$3=List!$AC$5,HU14,(IF($AP$3=List!$AC$6,HV14,"??:??")))))))</f>
        <v>??:??</v>
      </c>
      <c r="O14" s="1003"/>
      <c r="P14" s="1004"/>
      <c r="Q14" s="69"/>
      <c r="R14" s="69"/>
      <c r="S14" s="1105"/>
      <c r="T14" s="1105"/>
      <c r="U14" s="1105"/>
      <c r="V14" s="1106"/>
      <c r="W14" s="77"/>
      <c r="X14" s="1214"/>
      <c r="Y14" s="1215"/>
      <c r="Z14" s="1216"/>
      <c r="AA14" s="1195" t="s">
        <v>291</v>
      </c>
      <c r="AB14" s="1205"/>
      <c r="AC14" s="1206"/>
      <c r="AD14" s="1209"/>
      <c r="AE14" s="1206"/>
      <c r="AF14" s="1209"/>
      <c r="AG14" s="1206"/>
      <c r="AH14" s="1201" t="str">
        <f>IF(($AW$3="なし"),"-",IF(SUM($AB$8:$AG$9)=SUM($AB$10:$AG$11),"0 ","-"))</f>
        <v xml:space="preserve">0 </v>
      </c>
      <c r="AI14" s="1198"/>
      <c r="AJ14" s="1201">
        <f>IF($AH$12="","",IF(SUM($AB$8:$AI$9)=SUM($AB$10:$AI$11),COUNTIF($G$39:$I$66,"PSS"),"-"))</f>
        <v>0</v>
      </c>
      <c r="AK14" s="1228"/>
      <c r="AL14" s="1191">
        <f>SUM(AB14:AK15)</f>
        <v>0</v>
      </c>
      <c r="AM14" s="1192"/>
      <c r="AN14" s="811"/>
      <c r="AO14" s="58"/>
      <c r="AP14" s="139">
        <v>7</v>
      </c>
      <c r="AQ14" s="184"/>
      <c r="AR14" s="1131"/>
      <c r="AS14" s="1132"/>
      <c r="AT14" s="1133"/>
      <c r="AU14" s="333"/>
      <c r="AV14" s="333"/>
      <c r="AW14" s="184"/>
      <c r="AX14" s="1131"/>
      <c r="AY14" s="1132"/>
      <c r="AZ14" s="1133"/>
      <c r="BA14" s="334"/>
      <c r="BB14" s="334"/>
      <c r="BC14" s="58"/>
      <c r="BD14" s="58"/>
      <c r="BE14" s="58"/>
      <c r="BF14" s="58"/>
      <c r="BG14" s="58"/>
      <c r="BH14" s="58"/>
      <c r="BI14" s="58"/>
      <c r="BJ14" s="58"/>
      <c r="BK14" s="58"/>
      <c r="BL14" s="58"/>
      <c r="BM14" s="243"/>
      <c r="BN14" s="243"/>
      <c r="BO14" s="243"/>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166" t="str">
        <f t="shared" si="4"/>
        <v>:</v>
      </c>
      <c r="HP14" s="166" t="str">
        <f t="shared" si="5"/>
        <v>:</v>
      </c>
      <c r="HQ14" s="166" t="str">
        <f t="shared" si="6"/>
        <v>:</v>
      </c>
      <c r="HR14" s="166" t="str">
        <f t="shared" si="7"/>
        <v>:</v>
      </c>
      <c r="HS14" s="166" t="str">
        <f t="shared" si="8"/>
        <v>:</v>
      </c>
      <c r="HT14" s="166" t="str">
        <f t="shared" si="9"/>
        <v>:</v>
      </c>
      <c r="HU14" s="166" t="str">
        <f t="shared" si="10"/>
        <v>:</v>
      </c>
      <c r="HV14" s="166" t="str">
        <f t="shared" si="11"/>
        <v>:</v>
      </c>
    </row>
    <row r="15" spans="1:234" s="4" customFormat="1" ht="13.7" customHeight="1">
      <c r="A15" s="554" t="str">
        <f>IF(Home!C11="","",Home!C11)</f>
        <v/>
      </c>
      <c r="B15" s="979" t="str">
        <f>IF(Home!E11="","",Home!E11)</f>
        <v/>
      </c>
      <c r="C15" s="980" t="str">
        <f>IF(Home!F11="","",Home!F11)</f>
        <v/>
      </c>
      <c r="D15" s="298"/>
      <c r="E15" s="560" t="str">
        <f>IF(Home!F11="","",Home!F11)</f>
        <v/>
      </c>
      <c r="F15" s="778" t="str">
        <f t="shared" si="0"/>
        <v xml:space="preserve"> </v>
      </c>
      <c r="G15" s="976" t="str">
        <f>IF($AP$3=List!$AC$3,HO15,(IF($AP$3=List!$AC$4,HP15,(IF($AP$3=List!$AC$5,HQ15,(IF($AP$3=List!$AC$6,HR15,"??:??")))))))</f>
        <v>??:??</v>
      </c>
      <c r="H15" s="977"/>
      <c r="I15" s="978"/>
      <c r="J15" s="68"/>
      <c r="K15" s="623" t="str">
        <f t="shared" si="1"/>
        <v/>
      </c>
      <c r="L15" s="623" t="str">
        <f t="shared" si="2"/>
        <v/>
      </c>
      <c r="M15" s="624" t="str">
        <f t="shared" si="3"/>
        <v/>
      </c>
      <c r="N15" s="1002" t="str">
        <f>IF($AP$3=List!$AC$3,HS15,(IF($AP$3=List!$AC$4,HT15,(IF($AP$3=List!$AC$5,HU15,(IF($AP$3=List!$AC$6,HV15,"??:??")))))))</f>
        <v>??:??</v>
      </c>
      <c r="O15" s="1003"/>
      <c r="P15" s="1004"/>
      <c r="Q15" s="69"/>
      <c r="R15" s="69"/>
      <c r="S15" s="1105"/>
      <c r="T15" s="1105"/>
      <c r="U15" s="1105"/>
      <c r="V15" s="1106"/>
      <c r="W15" s="77"/>
      <c r="X15" s="1217"/>
      <c r="Y15" s="1218"/>
      <c r="Z15" s="1219"/>
      <c r="AA15" s="1196"/>
      <c r="AB15" s="1207"/>
      <c r="AC15" s="1208"/>
      <c r="AD15" s="1210"/>
      <c r="AE15" s="1208"/>
      <c r="AF15" s="1210"/>
      <c r="AG15" s="1208"/>
      <c r="AH15" s="1202"/>
      <c r="AI15" s="1200"/>
      <c r="AJ15" s="1202"/>
      <c r="AK15" s="1229"/>
      <c r="AL15" s="1193"/>
      <c r="AM15" s="1194"/>
      <c r="AN15" s="811"/>
      <c r="AO15" s="58"/>
      <c r="AP15" s="139">
        <v>8</v>
      </c>
      <c r="AQ15" s="184"/>
      <c r="AR15" s="1131"/>
      <c r="AS15" s="1132"/>
      <c r="AT15" s="1133"/>
      <c r="AU15" s="333"/>
      <c r="AV15" s="333"/>
      <c r="AW15" s="184"/>
      <c r="AX15" s="1131"/>
      <c r="AY15" s="1132"/>
      <c r="AZ15" s="1133"/>
      <c r="BA15" s="334"/>
      <c r="BB15" s="334"/>
      <c r="BC15" s="58"/>
      <c r="BD15" s="58"/>
      <c r="BE15" s="58"/>
      <c r="BF15" s="58"/>
      <c r="BG15" s="58"/>
      <c r="BH15" s="58"/>
      <c r="BI15" s="58"/>
      <c r="BJ15" s="58"/>
      <c r="BK15" s="58"/>
      <c r="BL15" s="58"/>
      <c r="BM15" s="243"/>
      <c r="BN15" s="243"/>
      <c r="BO15" s="243"/>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166" t="str">
        <f t="shared" si="4"/>
        <v>:</v>
      </c>
      <c r="HP15" s="166" t="str">
        <f t="shared" si="5"/>
        <v>:</v>
      </c>
      <c r="HQ15" s="166" t="str">
        <f t="shared" si="6"/>
        <v>:</v>
      </c>
      <c r="HR15" s="166" t="str">
        <f t="shared" si="7"/>
        <v>:</v>
      </c>
      <c r="HS15" s="166" t="str">
        <f t="shared" si="8"/>
        <v>:</v>
      </c>
      <c r="HT15" s="166" t="str">
        <f t="shared" si="9"/>
        <v>:</v>
      </c>
      <c r="HU15" s="166" t="str">
        <f t="shared" si="10"/>
        <v>:</v>
      </c>
      <c r="HV15" s="166" t="str">
        <f t="shared" si="11"/>
        <v>:</v>
      </c>
    </row>
    <row r="16" spans="1:234" s="4" customFormat="1" ht="13.7" customHeight="1">
      <c r="A16" s="552" t="str">
        <f>IF(Home!C12="","",Home!C12)</f>
        <v/>
      </c>
      <c r="B16" s="1061" t="str">
        <f>IF(Home!E12="","",Home!E12)</f>
        <v/>
      </c>
      <c r="C16" s="1100" t="str">
        <f>IF(Home!F12="","",Home!F12)</f>
        <v/>
      </c>
      <c r="D16" s="135"/>
      <c r="E16" s="561" t="str">
        <f>IF(Home!F12="","",Home!F12)</f>
        <v/>
      </c>
      <c r="F16" s="778" t="str">
        <f t="shared" si="0"/>
        <v xml:space="preserve"> </v>
      </c>
      <c r="G16" s="976" t="str">
        <f>IF($AP$3=List!$AC$3,HO16,(IF($AP$3=List!$AC$4,HP16,(IF($AP$3=List!$AC$5,HQ16,(IF($AP$3=List!$AC$6,HR16,"??:??")))))))</f>
        <v>??:??</v>
      </c>
      <c r="H16" s="977"/>
      <c r="I16" s="978"/>
      <c r="J16" s="68"/>
      <c r="K16" s="623" t="str">
        <f t="shared" si="1"/>
        <v/>
      </c>
      <c r="L16" s="623" t="str">
        <f t="shared" si="2"/>
        <v/>
      </c>
      <c r="M16" s="624" t="str">
        <f t="shared" si="3"/>
        <v/>
      </c>
      <c r="N16" s="1002" t="str">
        <f>IF($AP$3=List!$AC$3,HS16,(IF($AP$3=List!$AC$4,HT16,(IF($AP$3=List!$AC$5,HU16,(IF($AP$3=List!$AC$6,HV16,"??:??")))))))</f>
        <v>??:??</v>
      </c>
      <c r="O16" s="1003"/>
      <c r="P16" s="1004"/>
      <c r="Q16" s="69"/>
      <c r="R16" s="69"/>
      <c r="S16" s="1105"/>
      <c r="T16" s="1105"/>
      <c r="U16" s="1105"/>
      <c r="V16" s="1106"/>
      <c r="W16" s="77"/>
      <c r="X16" s="1211" t="s">
        <v>307</v>
      </c>
      <c r="Y16" s="1212"/>
      <c r="Z16" s="1213"/>
      <c r="AA16" s="1220" t="s">
        <v>290</v>
      </c>
      <c r="AB16" s="1222">
        <f>SUMIF($AW$8:$AW$35,"1",$R$8:$R$35)</f>
        <v>0</v>
      </c>
      <c r="AC16" s="1223"/>
      <c r="AD16" s="1226">
        <f>SUMIF($AW$8:$AW$35,"2",$R$8:$R$35)</f>
        <v>0</v>
      </c>
      <c r="AE16" s="1223"/>
      <c r="AF16" s="1226">
        <f>SUMIF($AW$8:$AW$35,"3",$R$8:$R$35)</f>
        <v>0</v>
      </c>
      <c r="AG16" s="1223"/>
      <c r="AH16" s="1226">
        <f>IF(($AW$3="なし"),"-",IF(SUM($AB$8:$AG$9)=SUM($AB$10:$AG$11),SUMIF($AW$8:$AW$35,"OT",$R$8:$R$35),"-"))</f>
        <v>0</v>
      </c>
      <c r="AI16" s="1223"/>
      <c r="AJ16" s="1226">
        <f>IF(SUM($AB$8:$AI$9)=SUM($AB$10:$AI$11),SUMIF($AW$8:$AW$35,"PSS",$R$8:$R$35),"-")</f>
        <v>0</v>
      </c>
      <c r="AK16" s="1230"/>
      <c r="AL16" s="1232">
        <f>SUM(R8:R35)</f>
        <v>0</v>
      </c>
      <c r="AM16" s="1233"/>
      <c r="AN16" s="811"/>
      <c r="AO16" s="58"/>
      <c r="AP16" s="139">
        <v>9</v>
      </c>
      <c r="AQ16" s="184"/>
      <c r="AR16" s="1131"/>
      <c r="AS16" s="1132"/>
      <c r="AT16" s="1133"/>
      <c r="AU16" s="333"/>
      <c r="AV16" s="333"/>
      <c r="AW16" s="184"/>
      <c r="AX16" s="1131"/>
      <c r="AY16" s="1132"/>
      <c r="AZ16" s="1133"/>
      <c r="BA16" s="334"/>
      <c r="BB16" s="334"/>
      <c r="BC16" s="58"/>
      <c r="BD16" s="58"/>
      <c r="BE16" s="58"/>
      <c r="BF16" s="58"/>
      <c r="BG16" s="58"/>
      <c r="BH16" s="58"/>
      <c r="BI16" s="58"/>
      <c r="BJ16" s="58"/>
      <c r="BK16" s="58"/>
      <c r="BL16" s="58"/>
      <c r="BM16" s="243"/>
      <c r="BN16" s="243"/>
      <c r="BO16" s="243"/>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166" t="str">
        <f t="shared" si="4"/>
        <v>:</v>
      </c>
      <c r="HP16" s="166" t="str">
        <f t="shared" si="5"/>
        <v>:</v>
      </c>
      <c r="HQ16" s="166" t="str">
        <f t="shared" si="6"/>
        <v>:</v>
      </c>
      <c r="HR16" s="166" t="str">
        <f t="shared" si="7"/>
        <v>:</v>
      </c>
      <c r="HS16" s="166" t="str">
        <f t="shared" si="8"/>
        <v>:</v>
      </c>
      <c r="HT16" s="166" t="str">
        <f t="shared" si="9"/>
        <v>:</v>
      </c>
      <c r="HU16" s="166" t="str">
        <f t="shared" si="10"/>
        <v>:</v>
      </c>
      <c r="HV16" s="166" t="str">
        <f t="shared" si="11"/>
        <v>:</v>
      </c>
    </row>
    <row r="17" spans="1:230" s="4" customFormat="1" ht="13.7" customHeight="1">
      <c r="A17" s="553" t="str">
        <f>IF(Home!C13="","",Home!C13)</f>
        <v/>
      </c>
      <c r="B17" s="1129" t="str">
        <f>IF(Home!E13="","",Home!E13)</f>
        <v/>
      </c>
      <c r="C17" s="1130" t="str">
        <f>IF(Home!F13="","",Home!F13)</f>
        <v/>
      </c>
      <c r="D17" s="135"/>
      <c r="E17" s="559" t="str">
        <f>IF(Home!F13="","",Home!F13)</f>
        <v/>
      </c>
      <c r="F17" s="778" t="str">
        <f t="shared" si="0"/>
        <v xml:space="preserve"> </v>
      </c>
      <c r="G17" s="976" t="str">
        <f>IF($AP$3=List!$AC$3,HO17,(IF($AP$3=List!$AC$4,HP17,(IF($AP$3=List!$AC$5,HQ17,(IF($AP$3=List!$AC$6,HR17,"??:??")))))))</f>
        <v>??:??</v>
      </c>
      <c r="H17" s="977"/>
      <c r="I17" s="978"/>
      <c r="J17" s="68"/>
      <c r="K17" s="623" t="str">
        <f t="shared" si="1"/>
        <v/>
      </c>
      <c r="L17" s="623" t="str">
        <f t="shared" si="2"/>
        <v/>
      </c>
      <c r="M17" s="624" t="str">
        <f t="shared" si="3"/>
        <v/>
      </c>
      <c r="N17" s="1002" t="str">
        <f>IF($AP$3=List!$AC$3,HS17,(IF($AP$3=List!$AC$4,HT17,(IF($AP$3=List!$AC$5,HU17,(IF($AP$3=List!$AC$6,HV17,"??:??")))))))</f>
        <v>??:??</v>
      </c>
      <c r="O17" s="1003"/>
      <c r="P17" s="1004"/>
      <c r="Q17" s="69"/>
      <c r="R17" s="69"/>
      <c r="S17" s="1105"/>
      <c r="T17" s="1105"/>
      <c r="U17" s="1105"/>
      <c r="V17" s="1106"/>
      <c r="W17" s="77"/>
      <c r="X17" s="1214"/>
      <c r="Y17" s="1215"/>
      <c r="Z17" s="1216"/>
      <c r="AA17" s="1221"/>
      <c r="AB17" s="1224"/>
      <c r="AC17" s="1225"/>
      <c r="AD17" s="1227"/>
      <c r="AE17" s="1225"/>
      <c r="AF17" s="1227"/>
      <c r="AG17" s="1225"/>
      <c r="AH17" s="1227"/>
      <c r="AI17" s="1225"/>
      <c r="AJ17" s="1227"/>
      <c r="AK17" s="1231"/>
      <c r="AL17" s="1234"/>
      <c r="AM17" s="1235"/>
      <c r="AN17" s="811"/>
      <c r="AO17" s="58"/>
      <c r="AP17" s="139">
        <v>10</v>
      </c>
      <c r="AQ17" s="184"/>
      <c r="AR17" s="1131"/>
      <c r="AS17" s="1132"/>
      <c r="AT17" s="1133"/>
      <c r="AU17" s="333"/>
      <c r="AV17" s="333"/>
      <c r="AW17" s="184"/>
      <c r="AX17" s="1131"/>
      <c r="AY17" s="1132"/>
      <c r="AZ17" s="1133"/>
      <c r="BA17" s="334"/>
      <c r="BB17" s="334"/>
      <c r="BC17" s="58"/>
      <c r="BD17" s="58"/>
      <c r="BE17" s="58"/>
      <c r="BF17" s="58"/>
      <c r="BG17" s="58"/>
      <c r="BH17" s="58"/>
      <c r="BI17" s="58"/>
      <c r="BJ17" s="58"/>
      <c r="BK17" s="58"/>
      <c r="BL17" s="58"/>
      <c r="BM17" s="243"/>
      <c r="BN17" s="243"/>
      <c r="BO17" s="243"/>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166" t="str">
        <f t="shared" si="4"/>
        <v>:</v>
      </c>
      <c r="HP17" s="166" t="str">
        <f t="shared" si="5"/>
        <v>:</v>
      </c>
      <c r="HQ17" s="166" t="str">
        <f t="shared" si="6"/>
        <v>:</v>
      </c>
      <c r="HR17" s="166" t="str">
        <f t="shared" si="7"/>
        <v>:</v>
      </c>
      <c r="HS17" s="166" t="str">
        <f t="shared" si="8"/>
        <v>:</v>
      </c>
      <c r="HT17" s="166" t="str">
        <f t="shared" si="9"/>
        <v>:</v>
      </c>
      <c r="HU17" s="166" t="str">
        <f t="shared" si="10"/>
        <v>:</v>
      </c>
      <c r="HV17" s="166" t="str">
        <f t="shared" si="11"/>
        <v>:</v>
      </c>
    </row>
    <row r="18" spans="1:230" s="4" customFormat="1" ht="13.7" customHeight="1">
      <c r="A18" s="553" t="str">
        <f>IF(Home!C14="","",Home!C14)</f>
        <v/>
      </c>
      <c r="B18" s="1129" t="str">
        <f>IF(Home!E14="","",Home!E14)</f>
        <v/>
      </c>
      <c r="C18" s="1130" t="str">
        <f>IF(Home!F14="","",Home!F14)</f>
        <v/>
      </c>
      <c r="D18" s="135"/>
      <c r="E18" s="559" t="str">
        <f>IF(Home!F14="","",Home!F14)</f>
        <v/>
      </c>
      <c r="F18" s="779" t="str">
        <f t="shared" si="0"/>
        <v xml:space="preserve"> </v>
      </c>
      <c r="G18" s="976" t="str">
        <f>IF($AP$3=List!$AC$3,HO18,(IF($AP$3=List!$AC$4,HP18,(IF($AP$3=List!$AC$5,HQ18,(IF($AP$3=List!$AC$6,HR18,"??:??")))))))</f>
        <v>??:??</v>
      </c>
      <c r="H18" s="977"/>
      <c r="I18" s="978"/>
      <c r="J18" s="68"/>
      <c r="K18" s="623" t="str">
        <f t="shared" si="1"/>
        <v/>
      </c>
      <c r="L18" s="623" t="str">
        <f t="shared" si="2"/>
        <v/>
      </c>
      <c r="M18" s="624" t="str">
        <f t="shared" si="3"/>
        <v/>
      </c>
      <c r="N18" s="1002" t="str">
        <f>IF($AP$3=List!$AC$3,HS18,(IF($AP$3=List!$AC$4,HT18,(IF($AP$3=List!$AC$5,HU18,(IF($AP$3=List!$AC$6,HV18,"??:??")))))))</f>
        <v>??:??</v>
      </c>
      <c r="O18" s="1003"/>
      <c r="P18" s="1004"/>
      <c r="Q18" s="69"/>
      <c r="R18" s="69"/>
      <c r="S18" s="1105"/>
      <c r="T18" s="1105"/>
      <c r="U18" s="1105"/>
      <c r="V18" s="1106"/>
      <c r="W18" s="77"/>
      <c r="X18" s="1214"/>
      <c r="Y18" s="1215"/>
      <c r="Z18" s="1216"/>
      <c r="AA18" s="1195" t="s">
        <v>291</v>
      </c>
      <c r="AB18" s="1197">
        <f>SUMIF($AW$39:$AW$66,"1",$R$39:$R$66)</f>
        <v>0</v>
      </c>
      <c r="AC18" s="1198"/>
      <c r="AD18" s="1201">
        <f>SUMIF($AW$39:$AW$66,"2",$R$39:$R$66)</f>
        <v>0</v>
      </c>
      <c r="AE18" s="1198"/>
      <c r="AF18" s="1201">
        <f>SUMIF($AW$39:$AW$66,"3",$R$39:$R$66)</f>
        <v>0</v>
      </c>
      <c r="AG18" s="1198"/>
      <c r="AH18" s="1201">
        <f>IF(($AW$3="なし"),"-",IF(SUM($AB$8:$AG$9)=SUM($AB$10:$AG$11),SUMIF($AW$39:$AW$66,"OT",$R$39:$R$66),"-"))</f>
        <v>0</v>
      </c>
      <c r="AI18" s="1198"/>
      <c r="AJ18" s="1201">
        <f>IF(SUM($AB$8:$AI$9)=SUM($AB$10:$AI$11),SUMIF($AW$39:$AW$66,"PSS",$R$39:$R$66),"-")</f>
        <v>0</v>
      </c>
      <c r="AK18" s="1228"/>
      <c r="AL18" s="1191">
        <f>SUM(R39:R66)</f>
        <v>0</v>
      </c>
      <c r="AM18" s="1192"/>
      <c r="AN18" s="811"/>
      <c r="AO18" s="58"/>
      <c r="AP18" s="139">
        <v>11</v>
      </c>
      <c r="AQ18" s="184"/>
      <c r="AR18" s="1131"/>
      <c r="AS18" s="1132"/>
      <c r="AT18" s="1133"/>
      <c r="AU18" s="333"/>
      <c r="AV18" s="333"/>
      <c r="AW18" s="184"/>
      <c r="AX18" s="1131"/>
      <c r="AY18" s="1132"/>
      <c r="AZ18" s="1133"/>
      <c r="BA18" s="334"/>
      <c r="BB18" s="334"/>
      <c r="BC18" s="58"/>
      <c r="BD18" s="58"/>
      <c r="BE18" s="58"/>
      <c r="BF18" s="58"/>
      <c r="BG18" s="58"/>
      <c r="BH18" s="58"/>
      <c r="BI18" s="58"/>
      <c r="BJ18" s="58"/>
      <c r="BK18" s="58"/>
      <c r="BL18" s="58"/>
      <c r="BM18" s="243"/>
      <c r="BN18" s="243"/>
      <c r="BO18" s="243"/>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166" t="str">
        <f t="shared" si="4"/>
        <v>:</v>
      </c>
      <c r="HP18" s="166" t="str">
        <f t="shared" si="5"/>
        <v>:</v>
      </c>
      <c r="HQ18" s="166" t="str">
        <f t="shared" si="6"/>
        <v>:</v>
      </c>
      <c r="HR18" s="166" t="str">
        <f t="shared" si="7"/>
        <v>:</v>
      </c>
      <c r="HS18" s="166" t="str">
        <f t="shared" si="8"/>
        <v>:</v>
      </c>
      <c r="HT18" s="166" t="str">
        <f t="shared" si="9"/>
        <v>:</v>
      </c>
      <c r="HU18" s="166" t="str">
        <f t="shared" si="10"/>
        <v>:</v>
      </c>
      <c r="HV18" s="166" t="str">
        <f t="shared" si="11"/>
        <v>:</v>
      </c>
    </row>
    <row r="19" spans="1:230" s="4" customFormat="1" ht="13.7" customHeight="1">
      <c r="A19" s="553" t="str">
        <f>IF(Home!C15="","",Home!C15)</f>
        <v/>
      </c>
      <c r="B19" s="1129" t="str">
        <f>IF(Home!E15="","",Home!E15)</f>
        <v/>
      </c>
      <c r="C19" s="1130" t="str">
        <f>IF(Home!F15="","",Home!F15)</f>
        <v/>
      </c>
      <c r="D19" s="135"/>
      <c r="E19" s="559" t="str">
        <f>IF(Home!F15="","",Home!F15)</f>
        <v/>
      </c>
      <c r="F19" s="778" t="str">
        <f t="shared" si="0"/>
        <v xml:space="preserve"> </v>
      </c>
      <c r="G19" s="976" t="str">
        <f>IF($AP$3=List!$AC$3,HO19,(IF($AP$3=List!$AC$4,HP19,(IF($AP$3=List!$AC$5,HQ19,(IF($AP$3=List!$AC$6,HR19,"??:??")))))))</f>
        <v>??:??</v>
      </c>
      <c r="H19" s="977"/>
      <c r="I19" s="978"/>
      <c r="J19" s="68"/>
      <c r="K19" s="623" t="str">
        <f t="shared" si="1"/>
        <v/>
      </c>
      <c r="L19" s="623" t="str">
        <f t="shared" si="2"/>
        <v/>
      </c>
      <c r="M19" s="624" t="str">
        <f t="shared" si="3"/>
        <v/>
      </c>
      <c r="N19" s="1002" t="str">
        <f>IF($AP$3=List!$AC$3,HS19,(IF($AP$3=List!$AC$4,HT19,(IF($AP$3=List!$AC$5,HU19,(IF($AP$3=List!$AC$6,HV19,"??:??")))))))</f>
        <v>??:??</v>
      </c>
      <c r="O19" s="1003"/>
      <c r="P19" s="1004"/>
      <c r="Q19" s="69"/>
      <c r="R19" s="69"/>
      <c r="S19" s="1105"/>
      <c r="T19" s="1105"/>
      <c r="U19" s="1105"/>
      <c r="V19" s="1106"/>
      <c r="W19" s="77"/>
      <c r="X19" s="1217"/>
      <c r="Y19" s="1218"/>
      <c r="Z19" s="1219"/>
      <c r="AA19" s="1196"/>
      <c r="AB19" s="1199"/>
      <c r="AC19" s="1200"/>
      <c r="AD19" s="1202"/>
      <c r="AE19" s="1200"/>
      <c r="AF19" s="1202"/>
      <c r="AG19" s="1200"/>
      <c r="AH19" s="1202"/>
      <c r="AI19" s="1200"/>
      <c r="AJ19" s="1202"/>
      <c r="AK19" s="1229"/>
      <c r="AL19" s="1193"/>
      <c r="AM19" s="1194"/>
      <c r="AN19" s="811"/>
      <c r="AO19" s="58"/>
      <c r="AP19" s="139">
        <v>12</v>
      </c>
      <c r="AQ19" s="184"/>
      <c r="AR19" s="1131"/>
      <c r="AS19" s="1132"/>
      <c r="AT19" s="1133"/>
      <c r="AU19" s="333"/>
      <c r="AV19" s="333"/>
      <c r="AW19" s="184"/>
      <c r="AX19" s="1131"/>
      <c r="AY19" s="1132"/>
      <c r="AZ19" s="1133"/>
      <c r="BA19" s="334"/>
      <c r="BB19" s="334"/>
      <c r="BC19" s="58"/>
      <c r="BD19" s="58"/>
      <c r="BE19" s="58"/>
      <c r="BF19" s="58"/>
      <c r="BG19" s="58"/>
      <c r="BH19" s="58"/>
      <c r="BI19" s="58"/>
      <c r="BJ19" s="58"/>
      <c r="BK19" s="58"/>
      <c r="BL19" s="58"/>
      <c r="BM19" s="243"/>
      <c r="BN19" s="243"/>
      <c r="BO19" s="243"/>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166" t="str">
        <f t="shared" si="4"/>
        <v>:</v>
      </c>
      <c r="HP19" s="166" t="str">
        <f t="shared" si="5"/>
        <v>:</v>
      </c>
      <c r="HQ19" s="166" t="str">
        <f t="shared" si="6"/>
        <v>:</v>
      </c>
      <c r="HR19" s="166" t="str">
        <f t="shared" si="7"/>
        <v>:</v>
      </c>
      <c r="HS19" s="166" t="str">
        <f t="shared" si="8"/>
        <v>:</v>
      </c>
      <c r="HT19" s="166" t="str">
        <f t="shared" si="9"/>
        <v>:</v>
      </c>
      <c r="HU19" s="166" t="str">
        <f t="shared" si="10"/>
        <v>:</v>
      </c>
      <c r="HV19" s="166" t="str">
        <f t="shared" si="11"/>
        <v>:</v>
      </c>
    </row>
    <row r="20" spans="1:230" s="4" customFormat="1" ht="13.7" customHeight="1">
      <c r="A20" s="554" t="str">
        <f>IF(Home!C16="","",Home!C16)</f>
        <v/>
      </c>
      <c r="B20" s="979" t="str">
        <f>IF(Home!E16="","",Home!E16)</f>
        <v/>
      </c>
      <c r="C20" s="1067"/>
      <c r="D20" s="298"/>
      <c r="E20" s="562" t="str">
        <f>IF(Home!F16="","",Home!F16)</f>
        <v/>
      </c>
      <c r="F20" s="778" t="str">
        <f t="shared" si="0"/>
        <v xml:space="preserve"> </v>
      </c>
      <c r="G20" s="976" t="str">
        <f>IF($AP$3=List!$AC$3,HO20,(IF($AP$3=List!$AC$4,HP20,(IF($AP$3=List!$AC$5,HQ20,(IF($AP$3=List!$AC$6,HR20,"??:??")))))))</f>
        <v>??:??</v>
      </c>
      <c r="H20" s="977"/>
      <c r="I20" s="978"/>
      <c r="J20" s="68"/>
      <c r="K20" s="623" t="str">
        <f t="shared" si="1"/>
        <v/>
      </c>
      <c r="L20" s="623" t="str">
        <f t="shared" si="2"/>
        <v/>
      </c>
      <c r="M20" s="624" t="str">
        <f t="shared" si="3"/>
        <v/>
      </c>
      <c r="N20" s="1002" t="str">
        <f>IF($AP$3=List!$AC$3,HS20,(IF($AP$3=List!$AC$4,HT20,(IF($AP$3=List!$AC$5,HU20,(IF($AP$3=List!$AC$6,HV20,"??:??")))))))</f>
        <v>??:??</v>
      </c>
      <c r="O20" s="1003"/>
      <c r="P20" s="1004"/>
      <c r="Q20" s="69"/>
      <c r="R20" s="69"/>
      <c r="S20" s="1105"/>
      <c r="T20" s="1105"/>
      <c r="U20" s="1105"/>
      <c r="V20" s="1106"/>
      <c r="W20" s="77"/>
      <c r="X20" s="1203" t="s">
        <v>299</v>
      </c>
      <c r="Y20" s="1204"/>
      <c r="Z20" s="1204"/>
      <c r="AA20" s="1204"/>
      <c r="AB20" s="1204"/>
      <c r="AC20" s="1204"/>
      <c r="AD20" s="1204"/>
      <c r="AE20" s="1204"/>
      <c r="AF20" s="1204"/>
      <c r="AG20" s="1204"/>
      <c r="AH20" s="1204"/>
      <c r="AI20" s="1204"/>
      <c r="AJ20" s="1204"/>
      <c r="AK20" s="1204"/>
      <c r="AL20" s="1204"/>
      <c r="AM20" s="1204"/>
      <c r="AN20" s="812"/>
      <c r="AO20" s="58"/>
      <c r="AP20" s="139">
        <v>13</v>
      </c>
      <c r="AQ20" s="184"/>
      <c r="AR20" s="1131"/>
      <c r="AS20" s="1132"/>
      <c r="AT20" s="1133"/>
      <c r="AU20" s="334"/>
      <c r="AV20" s="334"/>
      <c r="AW20" s="184"/>
      <c r="AX20" s="1131"/>
      <c r="AY20" s="1132"/>
      <c r="AZ20" s="1133"/>
      <c r="BA20" s="334"/>
      <c r="BB20" s="334"/>
      <c r="BC20" s="58"/>
      <c r="BD20" s="58"/>
      <c r="BE20" s="58"/>
      <c r="BF20" s="58"/>
      <c r="BG20" s="58"/>
      <c r="BH20" s="58"/>
      <c r="BI20" s="58"/>
      <c r="BJ20" s="58"/>
      <c r="BK20" s="58"/>
      <c r="BL20" s="58"/>
      <c r="BM20" s="243"/>
      <c r="BN20" s="243"/>
      <c r="BO20" s="243"/>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166" t="str">
        <f t="shared" si="4"/>
        <v>:</v>
      </c>
      <c r="HP20" s="166" t="str">
        <f t="shared" si="5"/>
        <v>:</v>
      </c>
      <c r="HQ20" s="166" t="str">
        <f t="shared" si="6"/>
        <v>:</v>
      </c>
      <c r="HR20" s="166" t="str">
        <f t="shared" si="7"/>
        <v>:</v>
      </c>
      <c r="HS20" s="166" t="str">
        <f t="shared" si="8"/>
        <v>:</v>
      </c>
      <c r="HT20" s="166" t="str">
        <f t="shared" si="9"/>
        <v>:</v>
      </c>
      <c r="HU20" s="166" t="str">
        <f t="shared" si="10"/>
        <v>:</v>
      </c>
      <c r="HV20" s="166" t="str">
        <f t="shared" si="11"/>
        <v>:</v>
      </c>
    </row>
    <row r="21" spans="1:230" s="4" customFormat="1" ht="13.7" customHeight="1">
      <c r="A21" s="552" t="str">
        <f>IF(Home!C17="","",Home!C17)</f>
        <v/>
      </c>
      <c r="B21" s="1061" t="str">
        <f>IF(Home!E17="","",Home!E17)</f>
        <v/>
      </c>
      <c r="C21" s="1100" t="str">
        <f>IF(Home!F17="","",Home!F17)</f>
        <v/>
      </c>
      <c r="D21" s="135"/>
      <c r="E21" s="558" t="str">
        <f>IF(Home!F17="","",Home!F17)</f>
        <v/>
      </c>
      <c r="F21" s="778" t="str">
        <f t="shared" si="0"/>
        <v xml:space="preserve"> </v>
      </c>
      <c r="G21" s="976" t="str">
        <f>IF($AP$3=List!$AC$3,HO21,(IF($AP$3=List!$AC$4,HP21,(IF($AP$3=List!$AC$5,HQ21,(IF($AP$3=List!$AC$6,HR21,"??:??")))))))</f>
        <v>??:??</v>
      </c>
      <c r="H21" s="977"/>
      <c r="I21" s="978"/>
      <c r="J21" s="68"/>
      <c r="K21" s="623" t="str">
        <f t="shared" si="1"/>
        <v/>
      </c>
      <c r="L21" s="623" t="str">
        <f t="shared" si="2"/>
        <v/>
      </c>
      <c r="M21" s="624" t="str">
        <f t="shared" si="3"/>
        <v/>
      </c>
      <c r="N21" s="1002" t="str">
        <f>IF($AP$3=List!$AC$3,HS21,(IF($AP$3=List!$AC$4,HT21,(IF($AP$3=List!$AC$5,HU21,(IF($AP$3=List!$AC$6,HV21,"??:??")))))))</f>
        <v>??:??</v>
      </c>
      <c r="O21" s="1003"/>
      <c r="P21" s="1004"/>
      <c r="Q21" s="69"/>
      <c r="R21" s="69"/>
      <c r="S21" s="1105"/>
      <c r="T21" s="1105"/>
      <c r="U21" s="1105"/>
      <c r="V21" s="1106"/>
      <c r="W21" s="77"/>
      <c r="X21" s="1136" t="s">
        <v>367</v>
      </c>
      <c r="Y21" s="1142"/>
      <c r="Z21" s="1142"/>
      <c r="AA21" s="1143"/>
      <c r="AB21" s="1181"/>
      <c r="AC21" s="1182"/>
      <c r="AD21" s="1183"/>
      <c r="AE21" s="1182"/>
      <c r="AF21" s="1183" t="s">
        <v>424</v>
      </c>
      <c r="AG21" s="1184"/>
      <c r="AH21" s="1181"/>
      <c r="AI21" s="1182"/>
      <c r="AJ21" s="1183"/>
      <c r="AK21" s="1182"/>
      <c r="AL21" s="1183" t="s">
        <v>424</v>
      </c>
      <c r="AM21" s="1184"/>
      <c r="AN21" s="813"/>
      <c r="AO21" s="58"/>
      <c r="AP21" s="139">
        <v>14</v>
      </c>
      <c r="AQ21" s="184"/>
      <c r="AR21" s="1131"/>
      <c r="AS21" s="1132"/>
      <c r="AT21" s="1133"/>
      <c r="AU21" s="334"/>
      <c r="AV21" s="334"/>
      <c r="AW21" s="184"/>
      <c r="AX21" s="1131"/>
      <c r="AY21" s="1132"/>
      <c r="AZ21" s="1133"/>
      <c r="BA21" s="334"/>
      <c r="BB21" s="334"/>
      <c r="BC21" s="58"/>
      <c r="BD21" s="58"/>
      <c r="BE21" s="58"/>
      <c r="BF21" s="58"/>
      <c r="BG21" s="58"/>
      <c r="BH21" s="58"/>
      <c r="BI21" s="58"/>
      <c r="BJ21" s="58"/>
      <c r="BK21" s="58"/>
      <c r="BL21" s="58"/>
      <c r="BM21" s="243"/>
      <c r="BN21" s="243"/>
      <c r="BO21" s="243"/>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166" t="str">
        <f t="shared" si="4"/>
        <v>:</v>
      </c>
      <c r="HP21" s="166" t="str">
        <f t="shared" si="5"/>
        <v>:</v>
      </c>
      <c r="HQ21" s="166" t="str">
        <f t="shared" si="6"/>
        <v>:</v>
      </c>
      <c r="HR21" s="166" t="str">
        <f t="shared" si="7"/>
        <v>:</v>
      </c>
      <c r="HS21" s="166" t="str">
        <f t="shared" si="8"/>
        <v>:</v>
      </c>
      <c r="HT21" s="166" t="str">
        <f t="shared" si="9"/>
        <v>:</v>
      </c>
      <c r="HU21" s="166" t="str">
        <f t="shared" si="10"/>
        <v>:</v>
      </c>
      <c r="HV21" s="166" t="str">
        <f t="shared" si="11"/>
        <v>:</v>
      </c>
    </row>
    <row r="22" spans="1:230" s="4" customFormat="1" ht="13.7" customHeight="1">
      <c r="A22" s="553" t="str">
        <f>IF(Home!C18="","",Home!C18)</f>
        <v/>
      </c>
      <c r="B22" s="1129" t="str">
        <f>IF(Home!E18="","",Home!E18)</f>
        <v/>
      </c>
      <c r="C22" s="1130" t="str">
        <f>IF(Home!F18="","",Home!F18)</f>
        <v/>
      </c>
      <c r="D22" s="135"/>
      <c r="E22" s="559" t="str">
        <f>IF(Home!F18="","",Home!F18)</f>
        <v/>
      </c>
      <c r="F22" s="778" t="str">
        <f t="shared" si="0"/>
        <v xml:space="preserve"> </v>
      </c>
      <c r="G22" s="976" t="str">
        <f>IF($AP$3=List!$AC$3,HO22,(IF($AP$3=List!$AC$4,HP22,(IF($AP$3=List!$AC$5,HQ22,(IF($AP$3=List!$AC$6,HR22,"??:??")))))))</f>
        <v>??:??</v>
      </c>
      <c r="H22" s="977"/>
      <c r="I22" s="978"/>
      <c r="J22" s="68"/>
      <c r="K22" s="623" t="str">
        <f t="shared" si="1"/>
        <v/>
      </c>
      <c r="L22" s="623" t="str">
        <f t="shared" si="2"/>
        <v/>
      </c>
      <c r="M22" s="624" t="str">
        <f t="shared" si="3"/>
        <v/>
      </c>
      <c r="N22" s="1002" t="str">
        <f>IF($AP$3=List!$AC$3,HS22,(IF($AP$3=List!$AC$4,HT22,(IF($AP$3=List!$AC$5,HU22,(IF($AP$3=List!$AC$6,HV22,"??:??")))))))</f>
        <v>??:??</v>
      </c>
      <c r="O22" s="1003"/>
      <c r="P22" s="1004"/>
      <c r="Q22" s="69"/>
      <c r="R22" s="69"/>
      <c r="S22" s="1105"/>
      <c r="T22" s="1105"/>
      <c r="U22" s="1105"/>
      <c r="V22" s="1106"/>
      <c r="W22" s="77"/>
      <c r="X22" s="1185" t="s">
        <v>29</v>
      </c>
      <c r="Y22" s="1186"/>
      <c r="Z22" s="1186"/>
      <c r="AA22" s="1187"/>
      <c r="AB22" s="1185" t="s">
        <v>277</v>
      </c>
      <c r="AC22" s="1188"/>
      <c r="AD22" s="1189" t="s">
        <v>278</v>
      </c>
      <c r="AE22" s="1190"/>
      <c r="AF22" s="1189" t="s">
        <v>284</v>
      </c>
      <c r="AG22" s="1187"/>
      <c r="AH22" s="1185" t="s">
        <v>279</v>
      </c>
      <c r="AI22" s="1190"/>
      <c r="AJ22" s="1189" t="s">
        <v>280</v>
      </c>
      <c r="AK22" s="1190"/>
      <c r="AL22" s="1189" t="s">
        <v>285</v>
      </c>
      <c r="AM22" s="1187"/>
      <c r="AN22" s="814"/>
      <c r="AO22" s="58"/>
      <c r="AP22" s="139">
        <v>15</v>
      </c>
      <c r="AQ22" s="184"/>
      <c r="AR22" s="1131"/>
      <c r="AS22" s="1132"/>
      <c r="AT22" s="1133"/>
      <c r="AU22" s="334"/>
      <c r="AV22" s="334"/>
      <c r="AW22" s="184"/>
      <c r="AX22" s="1131"/>
      <c r="AY22" s="1132"/>
      <c r="AZ22" s="1133"/>
      <c r="BA22" s="334"/>
      <c r="BB22" s="334"/>
      <c r="BC22" s="58"/>
      <c r="BD22" s="58"/>
      <c r="BE22" s="58"/>
      <c r="BF22" s="58"/>
      <c r="BG22" s="58"/>
      <c r="BH22" s="58"/>
      <c r="BI22" s="58"/>
      <c r="BJ22" s="58"/>
      <c r="BK22" s="58"/>
      <c r="BL22" s="58"/>
      <c r="BM22" s="243"/>
      <c r="BN22" s="243"/>
      <c r="BO22" s="243"/>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166" t="str">
        <f t="shared" si="4"/>
        <v>:</v>
      </c>
      <c r="HP22" s="166" t="str">
        <f t="shared" si="5"/>
        <v>:</v>
      </c>
      <c r="HQ22" s="166" t="str">
        <f t="shared" si="6"/>
        <v>:</v>
      </c>
      <c r="HR22" s="166" t="str">
        <f t="shared" si="7"/>
        <v>:</v>
      </c>
      <c r="HS22" s="166" t="str">
        <f t="shared" si="8"/>
        <v>:</v>
      </c>
      <c r="HT22" s="166" t="str">
        <f t="shared" si="9"/>
        <v>:</v>
      </c>
      <c r="HU22" s="166" t="str">
        <f t="shared" si="10"/>
        <v>:</v>
      </c>
      <c r="HV22" s="166" t="str">
        <f t="shared" si="11"/>
        <v>:</v>
      </c>
    </row>
    <row r="23" spans="1:230" s="4" customFormat="1" ht="13.7" customHeight="1">
      <c r="A23" s="553" t="str">
        <f>IF(Home!C19="","",Home!C19)</f>
        <v/>
      </c>
      <c r="B23" s="1129" t="str">
        <f>IF(Home!E19="","",Home!E19)</f>
        <v/>
      </c>
      <c r="C23" s="1130" t="str">
        <f>IF(Home!F19="","",Home!F19)</f>
        <v/>
      </c>
      <c r="D23" s="135"/>
      <c r="E23" s="559" t="str">
        <f>IF(Home!F19="","",Home!F19)</f>
        <v/>
      </c>
      <c r="F23" s="778" t="str">
        <f t="shared" si="0"/>
        <v xml:space="preserve"> </v>
      </c>
      <c r="G23" s="976" t="str">
        <f>IF($AP$3=List!$AC$3,HO23,(IF($AP$3=List!$AC$4,HP23,(IF($AP$3=List!$AC$5,HQ23,(IF($AP$3=List!$AC$6,HR23,"??:??")))))))</f>
        <v>??:??</v>
      </c>
      <c r="H23" s="977"/>
      <c r="I23" s="978"/>
      <c r="J23" s="68"/>
      <c r="K23" s="623" t="str">
        <f t="shared" si="1"/>
        <v/>
      </c>
      <c r="L23" s="623" t="str">
        <f t="shared" si="2"/>
        <v/>
      </c>
      <c r="M23" s="624" t="str">
        <f t="shared" si="3"/>
        <v/>
      </c>
      <c r="N23" s="1002" t="str">
        <f>IF($AP$3=List!$AC$3,HS23,(IF($AP$3=List!$AC$4,HT23,(IF($AP$3=List!$AC$5,HU23,(IF($AP$3=List!$AC$6,HV23,"??:??")))))))</f>
        <v>??:??</v>
      </c>
      <c r="O23" s="1003"/>
      <c r="P23" s="1004"/>
      <c r="Q23" s="69"/>
      <c r="R23" s="69"/>
      <c r="S23" s="1105"/>
      <c r="T23" s="1105"/>
      <c r="U23" s="1105"/>
      <c r="V23" s="1106"/>
      <c r="W23" s="77"/>
      <c r="X23" s="1174">
        <v>1</v>
      </c>
      <c r="Y23" s="1175"/>
      <c r="Z23" s="1175"/>
      <c r="AA23" s="1176"/>
      <c r="AB23" s="1177" t="s">
        <v>308</v>
      </c>
      <c r="AC23" s="1178"/>
      <c r="AD23" s="1179" t="s">
        <v>308</v>
      </c>
      <c r="AE23" s="1178"/>
      <c r="AF23" s="1179" t="s">
        <v>424</v>
      </c>
      <c r="AG23" s="1180"/>
      <c r="AH23" s="1177" t="s">
        <v>308</v>
      </c>
      <c r="AI23" s="1178"/>
      <c r="AJ23" s="1179" t="s">
        <v>308</v>
      </c>
      <c r="AK23" s="1178"/>
      <c r="AL23" s="1179" t="s">
        <v>424</v>
      </c>
      <c r="AM23" s="1180"/>
      <c r="AN23" s="814"/>
      <c r="AO23" s="58"/>
      <c r="AP23" s="139">
        <v>16</v>
      </c>
      <c r="AQ23" s="184"/>
      <c r="AR23" s="1131"/>
      <c r="AS23" s="1132"/>
      <c r="AT23" s="1133"/>
      <c r="AU23" s="334"/>
      <c r="AV23" s="334"/>
      <c r="AW23" s="184"/>
      <c r="AX23" s="1131"/>
      <c r="AY23" s="1132"/>
      <c r="AZ23" s="1133"/>
      <c r="BA23" s="334"/>
      <c r="BB23" s="334"/>
      <c r="BC23" s="58"/>
      <c r="BD23" s="58"/>
      <c r="BE23" s="58"/>
      <c r="BF23" s="58"/>
      <c r="BG23" s="58"/>
      <c r="BH23" s="58"/>
      <c r="BI23" s="58"/>
      <c r="BJ23" s="58"/>
      <c r="BK23" s="58"/>
      <c r="BL23" s="58"/>
      <c r="BM23" s="243"/>
      <c r="BN23" s="243"/>
      <c r="BO23" s="243"/>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166" t="str">
        <f t="shared" si="4"/>
        <v>:</v>
      </c>
      <c r="HP23" s="166" t="str">
        <f t="shared" si="5"/>
        <v>:</v>
      </c>
      <c r="HQ23" s="166" t="str">
        <f t="shared" si="6"/>
        <v>:</v>
      </c>
      <c r="HR23" s="166" t="str">
        <f t="shared" si="7"/>
        <v>:</v>
      </c>
      <c r="HS23" s="166" t="str">
        <f t="shared" si="8"/>
        <v>:</v>
      </c>
      <c r="HT23" s="166" t="str">
        <f t="shared" si="9"/>
        <v>:</v>
      </c>
      <c r="HU23" s="166" t="str">
        <f t="shared" si="10"/>
        <v>:</v>
      </c>
      <c r="HV23" s="166" t="str">
        <f t="shared" si="11"/>
        <v>:</v>
      </c>
    </row>
    <row r="24" spans="1:230" s="4" customFormat="1" ht="13.7" customHeight="1">
      <c r="A24" s="553" t="str">
        <f>IF(Home!C20="","",Home!C20)</f>
        <v/>
      </c>
      <c r="B24" s="1129" t="str">
        <f>IF(Home!E20="","",Home!E20)</f>
        <v/>
      </c>
      <c r="C24" s="1130" t="str">
        <f>IF(Home!F20="","",Home!F20)</f>
        <v/>
      </c>
      <c r="D24" s="135"/>
      <c r="E24" s="559" t="str">
        <f>IF(Home!F20="","",Home!F20)</f>
        <v/>
      </c>
      <c r="F24" s="778" t="str">
        <f t="shared" si="0"/>
        <v xml:space="preserve"> </v>
      </c>
      <c r="G24" s="976" t="str">
        <f>IF($AP$3=List!$AC$3,HO24,(IF($AP$3=List!$AC$4,HP24,(IF($AP$3=List!$AC$5,HQ24,(IF($AP$3=List!$AC$6,HR24,"??:??")))))))</f>
        <v>??:??</v>
      </c>
      <c r="H24" s="977"/>
      <c r="I24" s="978"/>
      <c r="J24" s="68"/>
      <c r="K24" s="623" t="str">
        <f t="shared" si="1"/>
        <v/>
      </c>
      <c r="L24" s="623" t="str">
        <f t="shared" si="2"/>
        <v/>
      </c>
      <c r="M24" s="624" t="str">
        <f t="shared" si="3"/>
        <v/>
      </c>
      <c r="N24" s="1002" t="str">
        <f>IF($AP$3=List!$AC$3,HS24,(IF($AP$3=List!$AC$4,HT24,(IF($AP$3=List!$AC$5,HU24,(IF($AP$3=List!$AC$6,HV24,"??:??")))))))</f>
        <v>??:??</v>
      </c>
      <c r="O24" s="1003"/>
      <c r="P24" s="1004"/>
      <c r="Q24" s="69"/>
      <c r="R24" s="69"/>
      <c r="S24" s="1105"/>
      <c r="T24" s="1105"/>
      <c r="U24" s="1105"/>
      <c r="V24" s="1106"/>
      <c r="W24" s="77"/>
      <c r="X24" s="1159">
        <v>2</v>
      </c>
      <c r="Y24" s="1160"/>
      <c r="Z24" s="1160"/>
      <c r="AA24" s="1161"/>
      <c r="AB24" s="1162" t="s">
        <v>308</v>
      </c>
      <c r="AC24" s="1163"/>
      <c r="AD24" s="1164" t="s">
        <v>308</v>
      </c>
      <c r="AE24" s="1163"/>
      <c r="AF24" s="1164" t="s">
        <v>424</v>
      </c>
      <c r="AG24" s="1165"/>
      <c r="AH24" s="1162" t="s">
        <v>308</v>
      </c>
      <c r="AI24" s="1163"/>
      <c r="AJ24" s="1164" t="s">
        <v>308</v>
      </c>
      <c r="AK24" s="1163"/>
      <c r="AL24" s="1164" t="s">
        <v>424</v>
      </c>
      <c r="AM24" s="1165"/>
      <c r="AN24" s="814"/>
      <c r="AO24" s="88"/>
      <c r="AP24" s="139">
        <v>17</v>
      </c>
      <c r="AQ24" s="184"/>
      <c r="AR24" s="1131"/>
      <c r="AS24" s="1132"/>
      <c r="AT24" s="1133"/>
      <c r="AU24" s="335"/>
      <c r="AV24" s="335"/>
      <c r="AW24" s="184"/>
      <c r="AX24" s="1131"/>
      <c r="AY24" s="1132"/>
      <c r="AZ24" s="1133"/>
      <c r="BA24" s="334"/>
      <c r="BB24" s="334"/>
      <c r="BC24" s="58"/>
      <c r="BD24" s="58"/>
      <c r="BE24" s="58"/>
      <c r="BF24" s="58"/>
      <c r="BG24" s="58"/>
      <c r="BH24" s="58"/>
      <c r="BI24" s="58"/>
      <c r="BJ24" s="58"/>
      <c r="BK24" s="58"/>
      <c r="BL24" s="58"/>
      <c r="BM24" s="243"/>
      <c r="BN24" s="243"/>
      <c r="BO24" s="243"/>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166" t="str">
        <f t="shared" si="4"/>
        <v>:</v>
      </c>
      <c r="HP24" s="166" t="str">
        <f t="shared" si="5"/>
        <v>:</v>
      </c>
      <c r="HQ24" s="166" t="str">
        <f t="shared" si="6"/>
        <v>:</v>
      </c>
      <c r="HR24" s="166" t="str">
        <f t="shared" si="7"/>
        <v>:</v>
      </c>
      <c r="HS24" s="166" t="str">
        <f t="shared" si="8"/>
        <v>:</v>
      </c>
      <c r="HT24" s="166" t="str">
        <f t="shared" si="9"/>
        <v>:</v>
      </c>
      <c r="HU24" s="166" t="str">
        <f t="shared" si="10"/>
        <v>:</v>
      </c>
      <c r="HV24" s="166" t="str">
        <f t="shared" si="11"/>
        <v>:</v>
      </c>
    </row>
    <row r="25" spans="1:230" s="4" customFormat="1" ht="13.7" customHeight="1">
      <c r="A25" s="554" t="str">
        <f>IF(Home!C21="","",Home!C21)</f>
        <v/>
      </c>
      <c r="B25" s="979" t="str">
        <f>IF(Home!E21="","",Home!E21)</f>
        <v/>
      </c>
      <c r="C25" s="980" t="str">
        <f>IF(Home!F21="","",Home!F21)</f>
        <v/>
      </c>
      <c r="D25" s="298"/>
      <c r="E25" s="560" t="str">
        <f>IF(Home!F21="","",Home!F21)</f>
        <v/>
      </c>
      <c r="F25" s="778" t="str">
        <f t="shared" si="0"/>
        <v xml:space="preserve"> </v>
      </c>
      <c r="G25" s="976" t="str">
        <f>IF($AP$3=List!$AC$3,HO25,(IF($AP$3=List!$AC$4,HP25,(IF($AP$3=List!$AC$5,HQ25,(IF($AP$3=List!$AC$6,HR25,"??:??")))))))</f>
        <v>??:??</v>
      </c>
      <c r="H25" s="977"/>
      <c r="I25" s="978"/>
      <c r="J25" s="68"/>
      <c r="K25" s="623" t="str">
        <f t="shared" si="1"/>
        <v/>
      </c>
      <c r="L25" s="623" t="str">
        <f t="shared" si="2"/>
        <v/>
      </c>
      <c r="M25" s="624" t="str">
        <f t="shared" si="3"/>
        <v/>
      </c>
      <c r="N25" s="1002" t="str">
        <f>IF($AP$3=List!$AC$3,HS25,(IF($AP$3=List!$AC$4,HT25,(IF($AP$3=List!$AC$5,HU25,(IF($AP$3=List!$AC$6,HV25,"??:??")))))))</f>
        <v>??:??</v>
      </c>
      <c r="O25" s="1003"/>
      <c r="P25" s="1004"/>
      <c r="Q25" s="69"/>
      <c r="R25" s="69"/>
      <c r="S25" s="1105"/>
      <c r="T25" s="1105"/>
      <c r="U25" s="1105"/>
      <c r="V25" s="1106"/>
      <c r="W25" s="77"/>
      <c r="X25" s="1159">
        <v>3</v>
      </c>
      <c r="Y25" s="1160"/>
      <c r="Z25" s="1160"/>
      <c r="AA25" s="1161"/>
      <c r="AB25" s="1162" t="s">
        <v>308</v>
      </c>
      <c r="AC25" s="1163"/>
      <c r="AD25" s="1164" t="s">
        <v>308</v>
      </c>
      <c r="AE25" s="1163"/>
      <c r="AF25" s="1164" t="s">
        <v>424</v>
      </c>
      <c r="AG25" s="1165"/>
      <c r="AH25" s="1162" t="s">
        <v>308</v>
      </c>
      <c r="AI25" s="1163"/>
      <c r="AJ25" s="1164" t="s">
        <v>308</v>
      </c>
      <c r="AK25" s="1163"/>
      <c r="AL25" s="1164" t="s">
        <v>424</v>
      </c>
      <c r="AM25" s="1165"/>
      <c r="AN25" s="814"/>
      <c r="AO25" s="58"/>
      <c r="AP25" s="139">
        <v>18</v>
      </c>
      <c r="AQ25" s="184"/>
      <c r="AR25" s="1131"/>
      <c r="AS25" s="1132"/>
      <c r="AT25" s="1133"/>
      <c r="AU25" s="334"/>
      <c r="AV25" s="334"/>
      <c r="AW25" s="184"/>
      <c r="AX25" s="1131"/>
      <c r="AY25" s="1132"/>
      <c r="AZ25" s="1133"/>
      <c r="BA25" s="334"/>
      <c r="BB25" s="334"/>
      <c r="BC25" s="58"/>
      <c r="BD25" s="58"/>
      <c r="BE25" s="58"/>
      <c r="BF25" s="58"/>
      <c r="BG25" s="58"/>
      <c r="BH25" s="58"/>
      <c r="BI25" s="58"/>
      <c r="BJ25" s="58"/>
      <c r="BK25" s="58"/>
      <c r="BL25" s="58"/>
      <c r="BM25" s="243"/>
      <c r="BN25" s="243"/>
      <c r="BO25" s="243"/>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166" t="str">
        <f t="shared" si="4"/>
        <v>:</v>
      </c>
      <c r="HP25" s="166" t="str">
        <f t="shared" si="5"/>
        <v>:</v>
      </c>
      <c r="HQ25" s="166" t="str">
        <f t="shared" si="6"/>
        <v>:</v>
      </c>
      <c r="HR25" s="166" t="str">
        <f t="shared" si="7"/>
        <v>:</v>
      </c>
      <c r="HS25" s="166" t="str">
        <f t="shared" si="8"/>
        <v>:</v>
      </c>
      <c r="HT25" s="166" t="str">
        <f t="shared" si="9"/>
        <v>:</v>
      </c>
      <c r="HU25" s="166" t="str">
        <f t="shared" si="10"/>
        <v>:</v>
      </c>
      <c r="HV25" s="166" t="str">
        <f t="shared" si="11"/>
        <v>:</v>
      </c>
    </row>
    <row r="26" spans="1:230" s="4" customFormat="1" ht="13.7" customHeight="1">
      <c r="A26" s="552" t="str">
        <f>IF(Home!C22="","",Home!C22)</f>
        <v/>
      </c>
      <c r="B26" s="1061" t="str">
        <f>IF(Home!E22="","",Home!E22)</f>
        <v/>
      </c>
      <c r="C26" s="1100" t="str">
        <f>IF(Home!F22="","",Home!F22)</f>
        <v/>
      </c>
      <c r="D26" s="135"/>
      <c r="E26" s="558" t="str">
        <f>IF(Home!F22="","",Home!F22)</f>
        <v/>
      </c>
      <c r="F26" s="778" t="str">
        <f t="shared" si="0"/>
        <v xml:space="preserve"> </v>
      </c>
      <c r="G26" s="976" t="str">
        <f>IF($AP$3=List!$AC$3,HO26,(IF($AP$3=List!$AC$4,HP26,(IF($AP$3=List!$AC$5,HQ26,(IF($AP$3=List!$AC$6,HR26,"??:??")))))))</f>
        <v>??:??</v>
      </c>
      <c r="H26" s="977"/>
      <c r="I26" s="978"/>
      <c r="J26" s="68"/>
      <c r="K26" s="623" t="str">
        <f t="shared" si="1"/>
        <v/>
      </c>
      <c r="L26" s="623" t="str">
        <f t="shared" si="2"/>
        <v/>
      </c>
      <c r="M26" s="624" t="str">
        <f t="shared" si="3"/>
        <v/>
      </c>
      <c r="N26" s="1002" t="str">
        <f>IF($AP$3=List!$AC$3,HS26,(IF($AP$3=List!$AC$4,HT26,(IF($AP$3=List!$AC$5,HU26,(IF($AP$3=List!$AC$6,HV26,"??:??")))))))</f>
        <v>??:??</v>
      </c>
      <c r="O26" s="1003"/>
      <c r="P26" s="1004"/>
      <c r="Q26" s="69"/>
      <c r="R26" s="69"/>
      <c r="S26" s="1105"/>
      <c r="T26" s="1105"/>
      <c r="U26" s="1105"/>
      <c r="V26" s="1106"/>
      <c r="W26" s="77"/>
      <c r="X26" s="1166" t="s">
        <v>288</v>
      </c>
      <c r="Y26" s="1167"/>
      <c r="Z26" s="1167"/>
      <c r="AA26" s="1168"/>
      <c r="AB26" s="1169" t="str">
        <f>I169</f>
        <v>:</v>
      </c>
      <c r="AC26" s="1170"/>
      <c r="AD26" s="1171" t="str">
        <f>I169</f>
        <v>:</v>
      </c>
      <c r="AE26" s="1170"/>
      <c r="AF26" s="1172" t="s">
        <v>424</v>
      </c>
      <c r="AG26" s="1173"/>
      <c r="AH26" s="1169" t="str">
        <f>I170</f>
        <v>:</v>
      </c>
      <c r="AI26" s="1170"/>
      <c r="AJ26" s="1171" t="str">
        <f xml:space="preserve"> I170</f>
        <v>:</v>
      </c>
      <c r="AK26" s="1170"/>
      <c r="AL26" s="1172" t="s">
        <v>424</v>
      </c>
      <c r="AM26" s="1173"/>
      <c r="AN26" s="829"/>
      <c r="AO26" s="58"/>
      <c r="AP26" s="139">
        <v>19</v>
      </c>
      <c r="AQ26" s="184"/>
      <c r="AR26" s="1131"/>
      <c r="AS26" s="1132"/>
      <c r="AT26" s="1133"/>
      <c r="AU26" s="334"/>
      <c r="AV26" s="334"/>
      <c r="AW26" s="184"/>
      <c r="AX26" s="1131"/>
      <c r="AY26" s="1132"/>
      <c r="AZ26" s="1133"/>
      <c r="BA26" s="334"/>
      <c r="BB26" s="334"/>
      <c r="BC26" s="58"/>
      <c r="BD26" s="58"/>
      <c r="BE26" s="58"/>
      <c r="BF26" s="58"/>
      <c r="BG26" s="58"/>
      <c r="BH26" s="58"/>
      <c r="BI26" s="58"/>
      <c r="BJ26" s="58"/>
      <c r="BK26" s="58"/>
      <c r="BL26" s="58"/>
      <c r="BM26" s="243"/>
      <c r="BN26" s="243"/>
      <c r="BO26" s="243"/>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166" t="str">
        <f t="shared" si="4"/>
        <v>:</v>
      </c>
      <c r="HP26" s="166" t="str">
        <f t="shared" si="5"/>
        <v>:</v>
      </c>
      <c r="HQ26" s="166" t="str">
        <f t="shared" si="6"/>
        <v>:</v>
      </c>
      <c r="HR26" s="166" t="str">
        <f t="shared" si="7"/>
        <v>:</v>
      </c>
      <c r="HS26" s="166" t="str">
        <f t="shared" si="8"/>
        <v>:</v>
      </c>
      <c r="HT26" s="166" t="str">
        <f t="shared" si="9"/>
        <v>:</v>
      </c>
      <c r="HU26" s="166" t="str">
        <f t="shared" si="10"/>
        <v>:</v>
      </c>
      <c r="HV26" s="166" t="str">
        <f t="shared" si="11"/>
        <v>:</v>
      </c>
    </row>
    <row r="27" spans="1:230" s="4" customFormat="1" ht="13.7" customHeight="1">
      <c r="A27" s="553" t="str">
        <f>IF(Home!C23="","",Home!C23)</f>
        <v/>
      </c>
      <c r="B27" s="1129" t="str">
        <f>IF(Home!E23="","",Home!E23)</f>
        <v/>
      </c>
      <c r="C27" s="1130" t="str">
        <f>IF(Home!F23="","",Home!F23)</f>
        <v/>
      </c>
      <c r="D27" s="135"/>
      <c r="E27" s="559" t="str">
        <f>IF(Home!F23="","",Home!F23)</f>
        <v/>
      </c>
      <c r="F27" s="778" t="str">
        <f t="shared" si="0"/>
        <v xml:space="preserve"> </v>
      </c>
      <c r="G27" s="976" t="str">
        <f>IF($AP$3=List!$AC$3,HO27,(IF($AP$3=List!$AC$4,HP27,(IF($AP$3=List!$AC$5,HQ27,(IF($AP$3=List!$AC$6,HR27,"??:??")))))))</f>
        <v>??:??</v>
      </c>
      <c r="H27" s="977"/>
      <c r="I27" s="978"/>
      <c r="J27" s="68"/>
      <c r="K27" s="623" t="str">
        <f t="shared" si="1"/>
        <v/>
      </c>
      <c r="L27" s="623" t="str">
        <f t="shared" si="2"/>
        <v/>
      </c>
      <c r="M27" s="624" t="str">
        <f t="shared" si="3"/>
        <v/>
      </c>
      <c r="N27" s="1002" t="str">
        <f>IF($AP$3=List!$AC$3,HS27,(IF($AP$3=List!$AC$4,HT27,(IF($AP$3=List!$AC$5,HU27,(IF($AP$3=List!$AC$6,HV27,"??:??")))))))</f>
        <v>??:??</v>
      </c>
      <c r="O27" s="1003"/>
      <c r="P27" s="1004"/>
      <c r="Q27" s="69"/>
      <c r="R27" s="69"/>
      <c r="S27" s="1105"/>
      <c r="T27" s="1105"/>
      <c r="U27" s="1105"/>
      <c r="V27" s="1106"/>
      <c r="W27" s="77"/>
      <c r="X27" s="1136" t="s">
        <v>289</v>
      </c>
      <c r="Y27" s="1139"/>
      <c r="Z27" s="1139"/>
      <c r="AA27" s="1140"/>
      <c r="AB27" s="1147">
        <f>SUM(AB23:AC26)</f>
        <v>0</v>
      </c>
      <c r="AC27" s="1148"/>
      <c r="AD27" s="1148">
        <f>SUM(AD23:AE26)</f>
        <v>0</v>
      </c>
      <c r="AE27" s="1148"/>
      <c r="AF27" s="1149" t="s">
        <v>424</v>
      </c>
      <c r="AG27" s="1150"/>
      <c r="AH27" s="1151">
        <f>SUM(AH23:AI26)</f>
        <v>0</v>
      </c>
      <c r="AI27" s="1148"/>
      <c r="AJ27" s="1148">
        <f>SUM(AJ23:AK26)</f>
        <v>0</v>
      </c>
      <c r="AK27" s="1148"/>
      <c r="AL27" s="1149" t="s">
        <v>424</v>
      </c>
      <c r="AM27" s="1150"/>
      <c r="AN27" s="815"/>
      <c r="AO27" s="58"/>
      <c r="AP27" s="139">
        <v>20</v>
      </c>
      <c r="AQ27" s="184"/>
      <c r="AR27" s="1131"/>
      <c r="AS27" s="1132"/>
      <c r="AT27" s="1133"/>
      <c r="AU27" s="334"/>
      <c r="AV27" s="334"/>
      <c r="AW27" s="184"/>
      <c r="AX27" s="1131"/>
      <c r="AY27" s="1132"/>
      <c r="AZ27" s="1133"/>
      <c r="BA27" s="334"/>
      <c r="BB27" s="334"/>
      <c r="BC27" s="58"/>
      <c r="BD27" s="58"/>
      <c r="BE27" s="58"/>
      <c r="BF27" s="58"/>
      <c r="BG27" s="58"/>
      <c r="BH27" s="58"/>
      <c r="BI27" s="58"/>
      <c r="BJ27" s="58"/>
      <c r="BK27" s="58"/>
      <c r="BL27" s="58"/>
      <c r="BM27" s="243"/>
      <c r="BN27" s="243"/>
      <c r="BO27" s="243"/>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166" t="str">
        <f t="shared" si="4"/>
        <v>:</v>
      </c>
      <c r="HP27" s="166" t="str">
        <f t="shared" si="5"/>
        <v>:</v>
      </c>
      <c r="HQ27" s="166" t="str">
        <f t="shared" si="6"/>
        <v>:</v>
      </c>
      <c r="HR27" s="166" t="str">
        <f t="shared" si="7"/>
        <v>:</v>
      </c>
      <c r="HS27" s="166" t="str">
        <f t="shared" si="8"/>
        <v>:</v>
      </c>
      <c r="HT27" s="166" t="str">
        <f t="shared" si="9"/>
        <v>:</v>
      </c>
      <c r="HU27" s="166" t="str">
        <f t="shared" si="10"/>
        <v>:</v>
      </c>
      <c r="HV27" s="166" t="str">
        <f t="shared" si="11"/>
        <v>:</v>
      </c>
    </row>
    <row r="28" spans="1:230" s="4" customFormat="1" ht="13.7" customHeight="1">
      <c r="A28" s="553" t="str">
        <f>IF(Home!C24="","",Home!C24)</f>
        <v/>
      </c>
      <c r="B28" s="1129" t="str">
        <f>IF(Home!E24="","",Home!E24)</f>
        <v/>
      </c>
      <c r="C28" s="1130" t="str">
        <f>IF(Home!F24="","",Home!F24)</f>
        <v/>
      </c>
      <c r="D28" s="135"/>
      <c r="E28" s="559" t="str">
        <f>IF(Home!F24="","",Home!F24)</f>
        <v/>
      </c>
      <c r="F28" s="778" t="str">
        <f t="shared" si="0"/>
        <v xml:space="preserve"> </v>
      </c>
      <c r="G28" s="976" t="str">
        <f>IF($AP$3=List!$AC$3,HO28,(IF($AP$3=List!$AC$4,HP28,(IF($AP$3=List!$AC$5,HQ28,(IF($AP$3=List!$AC$6,HR28,"??:??")))))))</f>
        <v>??:??</v>
      </c>
      <c r="H28" s="977"/>
      <c r="I28" s="978"/>
      <c r="J28" s="68"/>
      <c r="K28" s="623" t="str">
        <f t="shared" si="1"/>
        <v/>
      </c>
      <c r="L28" s="623" t="str">
        <f t="shared" si="2"/>
        <v/>
      </c>
      <c r="M28" s="624" t="str">
        <f t="shared" si="3"/>
        <v/>
      </c>
      <c r="N28" s="1002" t="str">
        <f>IF($AP$3=List!$AC$3,HS28,(IF($AP$3=List!$AC$4,HT28,(IF($AP$3=List!$AC$5,HU28,(IF($AP$3=List!$AC$6,HV28,"??:??")))))))</f>
        <v>??:??</v>
      </c>
      <c r="O28" s="1003"/>
      <c r="P28" s="1004"/>
      <c r="Q28" s="69"/>
      <c r="R28" s="69"/>
      <c r="S28" s="1105"/>
      <c r="T28" s="1105"/>
      <c r="U28" s="1105"/>
      <c r="V28" s="1106"/>
      <c r="W28" s="77"/>
      <c r="X28" s="1154" t="s">
        <v>2499</v>
      </c>
      <c r="Y28" s="1155"/>
      <c r="Z28" s="1155"/>
      <c r="AA28" s="1156"/>
      <c r="AB28" s="1157"/>
      <c r="AC28" s="1152"/>
      <c r="AD28" s="1152"/>
      <c r="AE28" s="1152"/>
      <c r="AF28" s="1152" t="s">
        <v>359</v>
      </c>
      <c r="AG28" s="1153"/>
      <c r="AH28" s="1158"/>
      <c r="AI28" s="1152"/>
      <c r="AJ28" s="1152"/>
      <c r="AK28" s="1152"/>
      <c r="AL28" s="1152" t="s">
        <v>359</v>
      </c>
      <c r="AM28" s="1153"/>
      <c r="AN28" s="243"/>
      <c r="AO28" s="58"/>
      <c r="AP28" s="139">
        <v>21</v>
      </c>
      <c r="AQ28" s="184"/>
      <c r="AR28" s="1131"/>
      <c r="AS28" s="1132"/>
      <c r="AT28" s="1133"/>
      <c r="AU28" s="334"/>
      <c r="AV28" s="334"/>
      <c r="AW28" s="184"/>
      <c r="AX28" s="1131"/>
      <c r="AY28" s="1132"/>
      <c r="AZ28" s="1133"/>
      <c r="BA28" s="334"/>
      <c r="BB28" s="334"/>
      <c r="BC28" s="58"/>
      <c r="BD28" s="58"/>
      <c r="BE28" s="58"/>
      <c r="BF28" s="58"/>
      <c r="BG28" s="58"/>
      <c r="BH28" s="58"/>
      <c r="BI28" s="58"/>
      <c r="BJ28" s="58"/>
      <c r="BK28" s="58"/>
      <c r="BL28" s="58"/>
      <c r="BM28" s="243"/>
      <c r="BN28" s="243"/>
      <c r="BO28" s="243"/>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166" t="str">
        <f t="shared" si="4"/>
        <v>:</v>
      </c>
      <c r="HP28" s="166" t="str">
        <f t="shared" si="5"/>
        <v>:</v>
      </c>
      <c r="HQ28" s="166" t="str">
        <f t="shared" si="6"/>
        <v>:</v>
      </c>
      <c r="HR28" s="166" t="str">
        <f t="shared" si="7"/>
        <v>:</v>
      </c>
      <c r="HS28" s="166" t="str">
        <f t="shared" si="8"/>
        <v>:</v>
      </c>
      <c r="HT28" s="166" t="str">
        <f t="shared" si="9"/>
        <v>:</v>
      </c>
      <c r="HU28" s="166" t="str">
        <f t="shared" si="10"/>
        <v>:</v>
      </c>
      <c r="HV28" s="166" t="str">
        <f t="shared" si="11"/>
        <v>:</v>
      </c>
    </row>
    <row r="29" spans="1:230" s="4" customFormat="1" ht="13.7" customHeight="1">
      <c r="A29" s="553" t="str">
        <f>IF(Home!C25="","",Home!C25)</f>
        <v/>
      </c>
      <c r="B29" s="1129" t="str">
        <f>IF(Home!E25="","",Home!E25)</f>
        <v/>
      </c>
      <c r="C29" s="1130" t="str">
        <f>IF(Home!F25="","",Home!F25)</f>
        <v/>
      </c>
      <c r="D29" s="135"/>
      <c r="E29" s="559" t="str">
        <f>IF(Home!F25="","",Home!F25)</f>
        <v/>
      </c>
      <c r="F29" s="778" t="str">
        <f t="shared" si="0"/>
        <v xml:space="preserve"> </v>
      </c>
      <c r="G29" s="976" t="str">
        <f>IF($AP$3=List!$AC$3,HO29,(IF($AP$3=List!$AC$4,HP29,(IF($AP$3=List!$AC$5,HQ29,(IF($AP$3=List!$AC$6,HR29,"??:??")))))))</f>
        <v>??:??</v>
      </c>
      <c r="H29" s="977"/>
      <c r="I29" s="978"/>
      <c r="J29" s="68"/>
      <c r="K29" s="623" t="str">
        <f t="shared" si="1"/>
        <v/>
      </c>
      <c r="L29" s="623" t="str">
        <f t="shared" si="2"/>
        <v/>
      </c>
      <c r="M29" s="624" t="str">
        <f t="shared" si="3"/>
        <v/>
      </c>
      <c r="N29" s="1002" t="str">
        <f>IF($AP$3=List!$AC$3,HS29,(IF($AP$3=List!$AC$4,HT29,(IF($AP$3=List!$AC$5,HU29,(IF($AP$3=List!$AC$6,HV29,"??:??")))))))</f>
        <v>??:??</v>
      </c>
      <c r="O29" s="1003"/>
      <c r="P29" s="1004"/>
      <c r="Q29" s="69"/>
      <c r="R29" s="69"/>
      <c r="S29" s="1105"/>
      <c r="T29" s="1105"/>
      <c r="U29" s="1105"/>
      <c r="V29" s="1106"/>
      <c r="W29" s="77"/>
      <c r="X29" s="1141" t="s">
        <v>298</v>
      </c>
      <c r="Y29" s="1141"/>
      <c r="Z29" s="1141"/>
      <c r="AA29" s="1141"/>
      <c r="AB29" s="1141"/>
      <c r="AC29" s="1141"/>
      <c r="AD29" s="1141"/>
      <c r="AE29" s="1141"/>
      <c r="AF29" s="1141"/>
      <c r="AG29" s="1141"/>
      <c r="AH29" s="1141"/>
      <c r="AI29" s="1141"/>
      <c r="AJ29" s="1141"/>
      <c r="AK29" s="1141"/>
      <c r="AL29" s="1141"/>
      <c r="AM29" s="1141"/>
      <c r="AN29" s="243"/>
      <c r="AO29" s="58"/>
      <c r="AP29" s="139">
        <v>22</v>
      </c>
      <c r="AQ29" s="184"/>
      <c r="AR29" s="1131"/>
      <c r="AS29" s="1132"/>
      <c r="AT29" s="1133"/>
      <c r="AU29" s="334"/>
      <c r="AV29" s="334"/>
      <c r="AW29" s="184"/>
      <c r="AX29" s="1131"/>
      <c r="AY29" s="1132"/>
      <c r="AZ29" s="1133"/>
      <c r="BA29" s="334"/>
      <c r="BB29" s="334"/>
      <c r="BC29" s="58"/>
      <c r="BD29" s="58"/>
      <c r="BE29" s="58"/>
      <c r="BF29" s="58"/>
      <c r="BG29" s="58"/>
      <c r="BH29" s="58"/>
      <c r="BI29" s="58"/>
      <c r="BJ29" s="58"/>
      <c r="BK29" s="58"/>
      <c r="BL29" s="58"/>
      <c r="BM29" s="243"/>
      <c r="BN29" s="243"/>
      <c r="BO29" s="243"/>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166" t="str">
        <f t="shared" si="4"/>
        <v>:</v>
      </c>
      <c r="HP29" s="166" t="str">
        <f t="shared" si="5"/>
        <v>:</v>
      </c>
      <c r="HQ29" s="166" t="str">
        <f t="shared" si="6"/>
        <v>:</v>
      </c>
      <c r="HR29" s="166" t="str">
        <f t="shared" si="7"/>
        <v>:</v>
      </c>
      <c r="HS29" s="166" t="str">
        <f t="shared" si="8"/>
        <v>:</v>
      </c>
      <c r="HT29" s="166" t="str">
        <f t="shared" si="9"/>
        <v>:</v>
      </c>
      <c r="HU29" s="166" t="str">
        <f t="shared" si="10"/>
        <v>:</v>
      </c>
      <c r="HV29" s="166" t="str">
        <f t="shared" si="11"/>
        <v>:</v>
      </c>
    </row>
    <row r="30" spans="1:230" s="4" customFormat="1" ht="13.7" customHeight="1">
      <c r="A30" s="554" t="str">
        <f>IF(Home!C26="","",Home!C26)</f>
        <v/>
      </c>
      <c r="B30" s="979" t="str">
        <f>IF(Home!E26="","",Home!E26)</f>
        <v/>
      </c>
      <c r="C30" s="980" t="str">
        <f>IF(Home!F26="","",Home!F26)</f>
        <v/>
      </c>
      <c r="D30" s="298"/>
      <c r="E30" s="560" t="str">
        <f>IF(Home!F26="","",Home!F26)</f>
        <v/>
      </c>
      <c r="F30" s="778" t="str">
        <f t="shared" si="0"/>
        <v xml:space="preserve"> </v>
      </c>
      <c r="G30" s="976" t="str">
        <f>IF($AP$3=List!$AC$3,HO30,(IF($AP$3=List!$AC$4,HP30,(IF($AP$3=List!$AC$5,HQ30,(IF($AP$3=List!$AC$6,HR30,"??:??")))))))</f>
        <v>??:??</v>
      </c>
      <c r="H30" s="977"/>
      <c r="I30" s="978"/>
      <c r="J30" s="68"/>
      <c r="K30" s="623" t="str">
        <f t="shared" si="1"/>
        <v/>
      </c>
      <c r="L30" s="623" t="str">
        <f t="shared" si="2"/>
        <v/>
      </c>
      <c r="M30" s="624" t="str">
        <f t="shared" si="3"/>
        <v/>
      </c>
      <c r="N30" s="1002" t="str">
        <f>IF($AP$3=List!$AC$3,HS30,(IF($AP$3=List!$AC$4,HT30,(IF($AP$3=List!$AC$5,HU30,(IF($AP$3=List!$AC$6,HV30,"??:??")))))))</f>
        <v>??:??</v>
      </c>
      <c r="O30" s="1003"/>
      <c r="P30" s="1004"/>
      <c r="Q30" s="69"/>
      <c r="R30" s="69"/>
      <c r="S30" s="1105"/>
      <c r="T30" s="1105"/>
      <c r="U30" s="1105"/>
      <c r="V30" s="1106"/>
      <c r="W30" s="57"/>
      <c r="X30" s="1136" t="s">
        <v>295</v>
      </c>
      <c r="Y30" s="1142"/>
      <c r="Z30" s="1142"/>
      <c r="AA30" s="1143"/>
      <c r="AB30" s="1144" t="str">
        <f>IF($AP$3=List!$AC$3,HW8,(IF($AP$3=List!$AC$4,HX8,(IF($AP$3=List!$AC$5,HY8,(IF($AP$3=List!$AC$6,HZ8,"??:??")))))))</f>
        <v>??:??</v>
      </c>
      <c r="AC30" s="1145"/>
      <c r="AD30" s="1145"/>
      <c r="AE30" s="1145"/>
      <c r="AF30" s="1136" t="s">
        <v>296</v>
      </c>
      <c r="AG30" s="1142"/>
      <c r="AH30" s="1142"/>
      <c r="AI30" s="1143"/>
      <c r="AJ30" s="1144" t="str">
        <f>IF($AP$3=List!$AC$3,HW39,(IF($AP$3=List!$AC$4,HX39,(IF($AP$3=List!$AC$5,HY39,(IF($AP$3=List!$AC$6,HZ39,"??:??")))))))</f>
        <v>??:??</v>
      </c>
      <c r="AK30" s="1145"/>
      <c r="AL30" s="1145"/>
      <c r="AM30" s="1146"/>
      <c r="AN30" s="830"/>
      <c r="AO30" s="58"/>
      <c r="AP30" s="139">
        <v>23</v>
      </c>
      <c r="AQ30" s="184"/>
      <c r="AR30" s="1131"/>
      <c r="AS30" s="1132"/>
      <c r="AT30" s="1133"/>
      <c r="AU30" s="334"/>
      <c r="AV30" s="334"/>
      <c r="AW30" s="184"/>
      <c r="AX30" s="1131"/>
      <c r="AY30" s="1132"/>
      <c r="AZ30" s="1133"/>
      <c r="BA30" s="334"/>
      <c r="BB30" s="334"/>
      <c r="BC30" s="58"/>
      <c r="BD30" s="58"/>
      <c r="BE30" s="58"/>
      <c r="BF30" s="58"/>
      <c r="BG30" s="58"/>
      <c r="BH30" s="58"/>
      <c r="BI30" s="58"/>
      <c r="BJ30" s="58"/>
      <c r="BK30" s="58"/>
      <c r="BL30" s="58"/>
      <c r="BM30" s="243"/>
      <c r="BN30" s="243"/>
      <c r="BO30" s="243"/>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166" t="str">
        <f t="shared" si="4"/>
        <v>:</v>
      </c>
      <c r="HP30" s="166" t="str">
        <f t="shared" si="5"/>
        <v>:</v>
      </c>
      <c r="HQ30" s="166" t="str">
        <f t="shared" si="6"/>
        <v>:</v>
      </c>
      <c r="HR30" s="166" t="str">
        <f t="shared" si="7"/>
        <v>:</v>
      </c>
      <c r="HS30" s="166" t="str">
        <f t="shared" si="8"/>
        <v>:</v>
      </c>
      <c r="HT30" s="166" t="str">
        <f t="shared" si="9"/>
        <v>:</v>
      </c>
      <c r="HU30" s="166" t="str">
        <f t="shared" si="10"/>
        <v>:</v>
      </c>
      <c r="HV30" s="166" t="str">
        <f t="shared" si="11"/>
        <v>:</v>
      </c>
    </row>
    <row r="31" spans="1:230" s="4" customFormat="1" ht="13.7" customHeight="1">
      <c r="A31" s="552" t="str">
        <f>IF(Home!C27="","",Home!C27)</f>
        <v/>
      </c>
      <c r="B31" s="1061" t="str">
        <f>IF(Home!E27="","",Home!E27)</f>
        <v/>
      </c>
      <c r="C31" s="1100" t="str">
        <f>IF(Home!F27="","",Home!F27)</f>
        <v/>
      </c>
      <c r="D31" s="135"/>
      <c r="E31" s="561" t="str">
        <f>IF(Home!F27="","",Home!F27)</f>
        <v/>
      </c>
      <c r="F31" s="778" t="str">
        <f t="shared" si="0"/>
        <v xml:space="preserve"> </v>
      </c>
      <c r="G31" s="976" t="str">
        <f>IF($AP$3=List!$AC$3,HO31,(IF($AP$3=List!$AC$4,HP31,(IF($AP$3=List!$AC$5,HQ31,(IF($AP$3=List!$AC$6,HR31,"??:??")))))))</f>
        <v>??:??</v>
      </c>
      <c r="H31" s="977"/>
      <c r="I31" s="978"/>
      <c r="J31" s="68"/>
      <c r="K31" s="623" t="str">
        <f t="shared" si="1"/>
        <v/>
      </c>
      <c r="L31" s="623" t="str">
        <f t="shared" si="2"/>
        <v/>
      </c>
      <c r="M31" s="624" t="str">
        <f t="shared" si="3"/>
        <v/>
      </c>
      <c r="N31" s="1002" t="str">
        <f>IF($AP$3=List!$AC$3,HS31,(IF($AP$3=List!$AC$4,HT31,(IF($AP$3=List!$AC$5,HU31,(IF($AP$3=List!$AC$6,HV31,"??:??")))))))</f>
        <v>??:??</v>
      </c>
      <c r="O31" s="1003"/>
      <c r="P31" s="1004"/>
      <c r="Q31" s="69"/>
      <c r="R31" s="69"/>
      <c r="S31" s="1105"/>
      <c r="T31" s="1105"/>
      <c r="U31" s="1105"/>
      <c r="V31" s="1106"/>
      <c r="W31" s="77"/>
      <c r="X31" s="1134" t="s">
        <v>2452</v>
      </c>
      <c r="Y31" s="1134"/>
      <c r="Z31" s="1134"/>
      <c r="AA31" s="1134"/>
      <c r="AB31" s="1134"/>
      <c r="AC31" s="1134"/>
      <c r="AD31" s="1134"/>
      <c r="AE31" s="1134"/>
      <c r="AF31" s="1134"/>
      <c r="AG31" s="1134"/>
      <c r="AH31" s="1134"/>
      <c r="AI31" s="1134"/>
      <c r="AJ31" s="1135"/>
      <c r="AK31" s="1135"/>
      <c r="AL31" s="1135"/>
      <c r="AM31" s="1135"/>
      <c r="AN31" s="243"/>
      <c r="AO31" s="58"/>
      <c r="AP31" s="139">
        <v>24</v>
      </c>
      <c r="AQ31" s="184"/>
      <c r="AR31" s="1131"/>
      <c r="AS31" s="1132"/>
      <c r="AT31" s="1133"/>
      <c r="AU31" s="334"/>
      <c r="AV31" s="334"/>
      <c r="AW31" s="184"/>
      <c r="AX31" s="1131"/>
      <c r="AY31" s="1132"/>
      <c r="AZ31" s="1133"/>
      <c r="BA31" s="334"/>
      <c r="BB31" s="334"/>
      <c r="BC31" s="58"/>
      <c r="BD31" s="58"/>
      <c r="BE31" s="58"/>
      <c r="BF31" s="58"/>
      <c r="BG31" s="58"/>
      <c r="BH31" s="58"/>
      <c r="BI31" s="58"/>
      <c r="BJ31" s="58"/>
      <c r="BK31" s="58"/>
      <c r="BL31" s="58"/>
      <c r="BM31" s="243"/>
      <c r="BN31" s="243"/>
      <c r="BO31" s="243"/>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166" t="str">
        <f t="shared" si="4"/>
        <v>:</v>
      </c>
      <c r="HP31" s="166" t="str">
        <f t="shared" si="5"/>
        <v>:</v>
      </c>
      <c r="HQ31" s="166" t="str">
        <f t="shared" si="6"/>
        <v>:</v>
      </c>
      <c r="HR31" s="166" t="str">
        <f t="shared" si="7"/>
        <v>:</v>
      </c>
      <c r="HS31" s="166" t="str">
        <f t="shared" si="8"/>
        <v>:</v>
      </c>
      <c r="HT31" s="166" t="str">
        <f t="shared" si="9"/>
        <v>:</v>
      </c>
      <c r="HU31" s="166" t="str">
        <f t="shared" si="10"/>
        <v>:</v>
      </c>
      <c r="HV31" s="166" t="str">
        <f t="shared" si="11"/>
        <v>:</v>
      </c>
    </row>
    <row r="32" spans="1:230" s="4" customFormat="1" ht="13.7" customHeight="1">
      <c r="A32" s="553" t="str">
        <f>IF(Home!C28="","",Home!C28)</f>
        <v/>
      </c>
      <c r="B32" s="1129" t="str">
        <f>IF(Home!E28="","",Home!E28)</f>
        <v/>
      </c>
      <c r="C32" s="1130" t="str">
        <f>IF(Home!F28="","",Home!F28)</f>
        <v/>
      </c>
      <c r="D32" s="135"/>
      <c r="E32" s="559" t="str">
        <f>IF(Home!F28="","",Home!F28)</f>
        <v/>
      </c>
      <c r="F32" s="778" t="str">
        <f t="shared" si="0"/>
        <v xml:space="preserve"> </v>
      </c>
      <c r="G32" s="976" t="str">
        <f>IF($AP$3=List!$AC$3,HO32,(IF($AP$3=List!$AC$4,HP32,(IF($AP$3=List!$AC$5,HQ32,(IF($AP$3=List!$AC$6,HR32,"??:??")))))))</f>
        <v>??:??</v>
      </c>
      <c r="H32" s="977"/>
      <c r="I32" s="978"/>
      <c r="J32" s="68"/>
      <c r="K32" s="623" t="str">
        <f t="shared" si="1"/>
        <v/>
      </c>
      <c r="L32" s="623" t="str">
        <f t="shared" si="2"/>
        <v/>
      </c>
      <c r="M32" s="624" t="str">
        <f t="shared" si="3"/>
        <v/>
      </c>
      <c r="N32" s="1002" t="str">
        <f>IF($AP$3=List!$AC$3,HS32,(IF($AP$3=List!$AC$4,HT32,(IF($AP$3=List!$AC$5,HU32,(IF($AP$3=List!$AC$6,HV32,"??:??")))))))</f>
        <v>??:??</v>
      </c>
      <c r="O32" s="1003"/>
      <c r="P32" s="1004"/>
      <c r="Q32" s="69"/>
      <c r="R32" s="69"/>
      <c r="S32" s="1105"/>
      <c r="T32" s="1105"/>
      <c r="U32" s="1105"/>
      <c r="V32" s="1106"/>
      <c r="W32" s="57"/>
      <c r="X32" s="1136" t="s">
        <v>290</v>
      </c>
      <c r="Y32" s="1137"/>
      <c r="Z32" s="1138" t="s">
        <v>508</v>
      </c>
      <c r="AA32" s="1139"/>
      <c r="AB32" s="1136" t="s">
        <v>292</v>
      </c>
      <c r="AC32" s="1137"/>
      <c r="AD32" s="1138" t="s">
        <v>293</v>
      </c>
      <c r="AE32" s="1140"/>
      <c r="AF32" s="1139" t="s">
        <v>294</v>
      </c>
      <c r="AG32" s="1139"/>
      <c r="AH32" s="1139"/>
      <c r="AI32" s="1140"/>
      <c r="AJ32" s="80"/>
      <c r="AK32" s="58"/>
      <c r="AL32" s="58"/>
      <c r="AM32" s="58"/>
      <c r="AN32" s="243"/>
      <c r="AO32" s="58"/>
      <c r="AP32" s="139">
        <v>25</v>
      </c>
      <c r="AQ32" s="184"/>
      <c r="AR32" s="1131"/>
      <c r="AS32" s="1132"/>
      <c r="AT32" s="1133"/>
      <c r="AU32" s="334"/>
      <c r="AV32" s="334"/>
      <c r="AW32" s="184"/>
      <c r="AX32" s="1131"/>
      <c r="AY32" s="1132"/>
      <c r="AZ32" s="1133"/>
      <c r="BA32" s="334"/>
      <c r="BB32" s="334"/>
      <c r="BC32" s="58"/>
      <c r="BD32" s="58"/>
      <c r="BE32" s="58"/>
      <c r="BF32" s="58"/>
      <c r="BG32" s="58"/>
      <c r="BH32" s="58"/>
      <c r="BI32" s="58"/>
      <c r="BJ32" s="58"/>
      <c r="BK32" s="58"/>
      <c r="BL32" s="58"/>
      <c r="BM32" s="243"/>
      <c r="BN32" s="243"/>
      <c r="BO32" s="243"/>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166" t="str">
        <f t="shared" si="4"/>
        <v>:</v>
      </c>
      <c r="HP32" s="166" t="str">
        <f t="shared" si="5"/>
        <v>:</v>
      </c>
      <c r="HQ32" s="166" t="str">
        <f t="shared" si="6"/>
        <v>:</v>
      </c>
      <c r="HR32" s="166" t="str">
        <f t="shared" si="7"/>
        <v>:</v>
      </c>
      <c r="HS32" s="166" t="str">
        <f t="shared" si="8"/>
        <v>:</v>
      </c>
      <c r="HT32" s="166" t="str">
        <f t="shared" si="9"/>
        <v>:</v>
      </c>
      <c r="HU32" s="166" t="str">
        <f t="shared" si="10"/>
        <v>:</v>
      </c>
      <c r="HV32" s="166" t="str">
        <f t="shared" si="11"/>
        <v>:</v>
      </c>
    </row>
    <row r="33" spans="1:234" s="4" customFormat="1" ht="13.7" customHeight="1">
      <c r="A33" s="553" t="str">
        <f>IF(Home!C29="","",Home!C29)</f>
        <v/>
      </c>
      <c r="B33" s="1129" t="str">
        <f>IF(Home!E29="","",Home!E29)</f>
        <v/>
      </c>
      <c r="C33" s="1130" t="str">
        <f>IF(Home!F29="","",Home!F29)</f>
        <v/>
      </c>
      <c r="D33" s="135"/>
      <c r="E33" s="559" t="str">
        <f>IF(Home!F29="","",Home!F29)</f>
        <v/>
      </c>
      <c r="F33" s="778" t="str">
        <f t="shared" si="0"/>
        <v xml:space="preserve"> </v>
      </c>
      <c r="G33" s="976" t="str">
        <f>IF($AP$3=List!$AC$3,HO33,(IF($AP$3=List!$AC$4,HP33,(IF($AP$3=List!$AC$5,HQ33,(IF($AP$3=List!$AC$6,HR33,"??:??")))))))</f>
        <v>??:??</v>
      </c>
      <c r="H33" s="977"/>
      <c r="I33" s="978"/>
      <c r="J33" s="68"/>
      <c r="K33" s="623" t="str">
        <f t="shared" si="1"/>
        <v/>
      </c>
      <c r="L33" s="623" t="str">
        <f t="shared" si="2"/>
        <v/>
      </c>
      <c r="M33" s="624" t="str">
        <f t="shared" si="3"/>
        <v/>
      </c>
      <c r="N33" s="1002" t="str">
        <f>IF($AP$3=List!$AC$3,HS33,(IF($AP$3=List!$AC$4,HT33,(IF($AP$3=List!$AC$5,HU33,(IF($AP$3=List!$AC$6,HV33,"??:??")))))))</f>
        <v>??:??</v>
      </c>
      <c r="O33" s="1003"/>
      <c r="P33" s="1004"/>
      <c r="Q33" s="69"/>
      <c r="R33" s="69"/>
      <c r="S33" s="1105"/>
      <c r="T33" s="1105"/>
      <c r="U33" s="1105"/>
      <c r="V33" s="1106"/>
      <c r="W33" s="55"/>
      <c r="X33" s="1081"/>
      <c r="Y33" s="1082"/>
      <c r="Z33" s="1083"/>
      <c r="AA33" s="1084"/>
      <c r="AB33" s="1081"/>
      <c r="AC33" s="1082"/>
      <c r="AD33" s="1083"/>
      <c r="AE33" s="1085"/>
      <c r="AF33" s="1084" t="s">
        <v>11</v>
      </c>
      <c r="AG33" s="1084"/>
      <c r="AH33" s="1084"/>
      <c r="AI33" s="1085"/>
      <c r="AJ33" s="80"/>
      <c r="AK33" s="58"/>
      <c r="AL33" s="58"/>
      <c r="AM33" s="58"/>
      <c r="AN33" s="243"/>
      <c r="AO33" s="58"/>
      <c r="AP33" s="139">
        <v>26</v>
      </c>
      <c r="AQ33" s="184"/>
      <c r="AR33" s="1131"/>
      <c r="AS33" s="1132"/>
      <c r="AT33" s="1133"/>
      <c r="AU33" s="334"/>
      <c r="AV33" s="334"/>
      <c r="AW33" s="184"/>
      <c r="AX33" s="1131"/>
      <c r="AY33" s="1132"/>
      <c r="AZ33" s="1133"/>
      <c r="BA33" s="334"/>
      <c r="BB33" s="334"/>
      <c r="BC33" s="58"/>
      <c r="BD33" s="58"/>
      <c r="BE33" s="58"/>
      <c r="BF33" s="58"/>
      <c r="BG33" s="58"/>
      <c r="BH33" s="58"/>
      <c r="BI33" s="58"/>
      <c r="BJ33" s="58"/>
      <c r="BK33" s="58"/>
      <c r="BL33" s="58"/>
      <c r="BM33" s="243"/>
      <c r="BN33" s="243"/>
      <c r="BO33" s="243"/>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166" t="str">
        <f t="shared" si="4"/>
        <v>:</v>
      </c>
      <c r="HP33" s="166" t="str">
        <f t="shared" si="5"/>
        <v>:</v>
      </c>
      <c r="HQ33" s="166" t="str">
        <f t="shared" si="6"/>
        <v>:</v>
      </c>
      <c r="HR33" s="166" t="str">
        <f t="shared" si="7"/>
        <v>:</v>
      </c>
      <c r="HS33" s="166" t="str">
        <f t="shared" si="8"/>
        <v>:</v>
      </c>
      <c r="HT33" s="166" t="str">
        <f t="shared" si="9"/>
        <v>:</v>
      </c>
      <c r="HU33" s="166" t="str">
        <f t="shared" si="10"/>
        <v>:</v>
      </c>
      <c r="HV33" s="166" t="str">
        <f t="shared" si="11"/>
        <v>:</v>
      </c>
    </row>
    <row r="34" spans="1:234" s="4" customFormat="1" ht="13.7" customHeight="1">
      <c r="A34" s="553" t="str">
        <f>IF(Home!C30="","",Home!C30)</f>
        <v/>
      </c>
      <c r="B34" s="1129" t="str">
        <f>IF(Home!E30="","",Home!E30)</f>
        <v/>
      </c>
      <c r="C34" s="1130" t="str">
        <f>IF(Home!F30="","",Home!F30)</f>
        <v/>
      </c>
      <c r="D34" s="135"/>
      <c r="E34" s="559" t="str">
        <f>IF(Home!F30="","",Home!F30)</f>
        <v/>
      </c>
      <c r="F34" s="778" t="str">
        <f t="shared" si="0"/>
        <v xml:space="preserve"> </v>
      </c>
      <c r="G34" s="976" t="str">
        <f>IF($AP$3=List!$AC$3,HO34,(IF($AP$3=List!$AC$4,HP34,(IF($AP$3=List!$AC$5,HQ34,(IF($AP$3=List!$AC$6,HR34,"??:??")))))))</f>
        <v>??:??</v>
      </c>
      <c r="H34" s="977"/>
      <c r="I34" s="978"/>
      <c r="J34" s="68"/>
      <c r="K34" s="623" t="str">
        <f t="shared" si="1"/>
        <v/>
      </c>
      <c r="L34" s="623" t="str">
        <f t="shared" si="2"/>
        <v/>
      </c>
      <c r="M34" s="624" t="str">
        <f t="shared" si="3"/>
        <v/>
      </c>
      <c r="N34" s="1002" t="str">
        <f>IF($AP$3=List!$AC$3,HS34,(IF($AP$3=List!$AC$4,HT34,(IF($AP$3=List!$AC$5,HU34,(IF($AP$3=List!$AC$6,HV34,"??:??")))))))</f>
        <v>??:??</v>
      </c>
      <c r="O34" s="1003"/>
      <c r="P34" s="1004"/>
      <c r="Q34" s="69"/>
      <c r="R34" s="69"/>
      <c r="S34" s="1105"/>
      <c r="T34" s="1105"/>
      <c r="U34" s="1105"/>
      <c r="V34" s="1106"/>
      <c r="W34" s="57"/>
      <c r="X34" s="1107"/>
      <c r="Y34" s="1108"/>
      <c r="Z34" s="1109"/>
      <c r="AA34" s="1110"/>
      <c r="AB34" s="1107"/>
      <c r="AC34" s="1108"/>
      <c r="AD34" s="1109"/>
      <c r="AE34" s="1111"/>
      <c r="AF34" s="1110" t="s">
        <v>11</v>
      </c>
      <c r="AG34" s="1110"/>
      <c r="AH34" s="1110"/>
      <c r="AI34" s="1111"/>
      <c r="AJ34" s="80"/>
      <c r="AK34" s="58"/>
      <c r="AL34" s="58"/>
      <c r="AM34" s="58"/>
      <c r="AN34" s="243"/>
      <c r="AO34" s="58"/>
      <c r="AP34" s="139">
        <v>27</v>
      </c>
      <c r="AQ34" s="184"/>
      <c r="AR34" s="1131"/>
      <c r="AS34" s="1132"/>
      <c r="AT34" s="1133"/>
      <c r="AU34" s="334"/>
      <c r="AV34" s="334"/>
      <c r="AW34" s="184"/>
      <c r="AX34" s="1131"/>
      <c r="AY34" s="1132"/>
      <c r="AZ34" s="1133"/>
      <c r="BA34" s="334"/>
      <c r="BB34" s="334"/>
      <c r="BC34" s="58"/>
      <c r="BD34" s="58"/>
      <c r="BE34" s="58"/>
      <c r="BF34" s="58"/>
      <c r="BG34" s="58"/>
      <c r="BH34" s="58"/>
      <c r="BI34" s="58"/>
      <c r="BJ34" s="58"/>
      <c r="BK34" s="58"/>
      <c r="BL34" s="58"/>
      <c r="BM34" s="243"/>
      <c r="BN34" s="243"/>
      <c r="BO34" s="243"/>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166" t="str">
        <f t="shared" si="4"/>
        <v>:</v>
      </c>
      <c r="HP34" s="166" t="str">
        <f t="shared" si="5"/>
        <v>:</v>
      </c>
      <c r="HQ34" s="166" t="str">
        <f t="shared" si="6"/>
        <v>:</v>
      </c>
      <c r="HR34" s="166" t="str">
        <f t="shared" si="7"/>
        <v>:</v>
      </c>
      <c r="HS34" s="166" t="str">
        <f t="shared" si="8"/>
        <v>:</v>
      </c>
      <c r="HT34" s="166" t="str">
        <f t="shared" si="9"/>
        <v>:</v>
      </c>
      <c r="HU34" s="166" t="str">
        <f t="shared" si="10"/>
        <v>:</v>
      </c>
      <c r="HV34" s="166" t="str">
        <f t="shared" si="11"/>
        <v>:</v>
      </c>
    </row>
    <row r="35" spans="1:234" s="4" customFormat="1" ht="13.7" customHeight="1" thickBot="1">
      <c r="A35" s="554" t="str">
        <f>IF(Home!C31="","",Home!C31)</f>
        <v/>
      </c>
      <c r="B35" s="979" t="str">
        <f>IF(Home!E31="","",Home!E31)</f>
        <v/>
      </c>
      <c r="C35" s="980" t="str">
        <f>IF(Home!F31="","",Home!F31)</f>
        <v/>
      </c>
      <c r="D35" s="135"/>
      <c r="E35" s="562" t="str">
        <f>IF(Home!F31="","",Home!F31)</f>
        <v/>
      </c>
      <c r="F35" s="778" t="str">
        <f t="shared" si="0"/>
        <v xml:space="preserve"> </v>
      </c>
      <c r="G35" s="981" t="str">
        <f>IF($AP$3=List!$AC$3,HO35,(IF($AP$3=List!$AC$4,HP35,(IF($AP$3=List!$AC$5,HQ35,(IF($AP$3=List!$AC$6,HR35,"??:??")))))))</f>
        <v>??:??</v>
      </c>
      <c r="H35" s="982"/>
      <c r="I35" s="983"/>
      <c r="J35" s="68"/>
      <c r="K35" s="623" t="str">
        <f t="shared" si="1"/>
        <v/>
      </c>
      <c r="L35" s="623" t="str">
        <f t="shared" si="2"/>
        <v/>
      </c>
      <c r="M35" s="624" t="str">
        <f t="shared" si="3"/>
        <v/>
      </c>
      <c r="N35" s="984" t="str">
        <f>IF($AP$3=List!$AC$3,HS35,(IF($AP$3=List!$AC$4,HT35,(IF($AP$3=List!$AC$5,HU35,(IF($AP$3=List!$AC$6,HV35,"??:??")))))))</f>
        <v>??:??</v>
      </c>
      <c r="O35" s="985"/>
      <c r="P35" s="986"/>
      <c r="Q35" s="69"/>
      <c r="R35" s="69"/>
      <c r="S35" s="1105"/>
      <c r="T35" s="1105"/>
      <c r="U35" s="1105"/>
      <c r="V35" s="1106"/>
      <c r="W35" s="57"/>
      <c r="X35" s="1107"/>
      <c r="Y35" s="1108"/>
      <c r="Z35" s="1109"/>
      <c r="AA35" s="1110"/>
      <c r="AB35" s="1107"/>
      <c r="AC35" s="1108"/>
      <c r="AD35" s="1109"/>
      <c r="AE35" s="1111"/>
      <c r="AF35" s="1110" t="s">
        <v>11</v>
      </c>
      <c r="AG35" s="1110"/>
      <c r="AH35" s="1110"/>
      <c r="AI35" s="1111"/>
      <c r="AJ35" s="80"/>
      <c r="AK35" s="58"/>
      <c r="AL35" s="58"/>
      <c r="AM35" s="58"/>
      <c r="AN35" s="243"/>
      <c r="AO35" s="58"/>
      <c r="AP35" s="140">
        <v>28</v>
      </c>
      <c r="AQ35" s="185"/>
      <c r="AR35" s="1112"/>
      <c r="AS35" s="1113"/>
      <c r="AT35" s="1114"/>
      <c r="AU35" s="334"/>
      <c r="AV35" s="334"/>
      <c r="AW35" s="185"/>
      <c r="AX35" s="1112"/>
      <c r="AY35" s="1113"/>
      <c r="AZ35" s="1114"/>
      <c r="BA35" s="334"/>
      <c r="BB35" s="334"/>
      <c r="BC35" s="58"/>
      <c r="BD35" s="58"/>
      <c r="BE35" s="58"/>
      <c r="BF35" s="58"/>
      <c r="BG35" s="58"/>
      <c r="BH35" s="58"/>
      <c r="BI35" s="58"/>
      <c r="BJ35" s="58"/>
      <c r="BK35" s="58"/>
      <c r="BL35" s="58"/>
      <c r="BM35" s="243"/>
      <c r="BN35" s="243"/>
      <c r="BO35" s="243"/>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166" t="str">
        <f t="shared" si="4"/>
        <v>:</v>
      </c>
      <c r="HP35" s="166" t="str">
        <f t="shared" si="5"/>
        <v>:</v>
      </c>
      <c r="HQ35" s="166" t="str">
        <f t="shared" si="6"/>
        <v>:</v>
      </c>
      <c r="HR35" s="166" t="str">
        <f t="shared" si="7"/>
        <v>:</v>
      </c>
      <c r="HS35" s="166" t="str">
        <f t="shared" si="8"/>
        <v>:</v>
      </c>
      <c r="HT35" s="166" t="str">
        <f t="shared" si="9"/>
        <v>:</v>
      </c>
      <c r="HU35" s="166" t="str">
        <f t="shared" si="10"/>
        <v>:</v>
      </c>
      <c r="HV35" s="166" t="str">
        <f t="shared" si="11"/>
        <v>:</v>
      </c>
    </row>
    <row r="36" spans="1:234" s="4" customFormat="1" ht="13.7" customHeight="1" thickTop="1">
      <c r="A36" s="1115" t="s">
        <v>281</v>
      </c>
      <c r="B36" s="1116"/>
      <c r="C36" s="1119" t="str">
        <f>IF(Visitor!K1="","",Visitor!K1)</f>
        <v/>
      </c>
      <c r="D36" s="1120"/>
      <c r="E36" s="1120"/>
      <c r="F36" s="1123" t="s">
        <v>15</v>
      </c>
      <c r="G36" s="1124"/>
      <c r="H36" s="1124"/>
      <c r="I36" s="1124"/>
      <c r="J36" s="1124"/>
      <c r="K36" s="1124"/>
      <c r="L36" s="1124"/>
      <c r="M36" s="1124"/>
      <c r="N36" s="1123" t="s">
        <v>153</v>
      </c>
      <c r="O36" s="1124"/>
      <c r="P36" s="1124"/>
      <c r="Q36" s="1124"/>
      <c r="R36" s="1124"/>
      <c r="S36" s="1124"/>
      <c r="T36" s="1124"/>
      <c r="U36" s="1124"/>
      <c r="V36" s="1124"/>
      <c r="W36" s="57"/>
      <c r="X36" s="1107"/>
      <c r="Y36" s="1108"/>
      <c r="Z36" s="1109"/>
      <c r="AA36" s="1110"/>
      <c r="AB36" s="1107"/>
      <c r="AC36" s="1108"/>
      <c r="AD36" s="1109"/>
      <c r="AE36" s="1111"/>
      <c r="AF36" s="1110" t="s">
        <v>27</v>
      </c>
      <c r="AG36" s="1110"/>
      <c r="AH36" s="1110"/>
      <c r="AI36" s="1111"/>
      <c r="AJ36" s="338"/>
      <c r="AK36" s="334"/>
      <c r="AL36" s="334"/>
      <c r="AM36" s="334"/>
      <c r="AN36" s="339"/>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9"/>
      <c r="BN36" s="339"/>
      <c r="BO36" s="339"/>
      <c r="BP36" s="334"/>
      <c r="BQ36" s="334"/>
      <c r="BR36" s="334"/>
      <c r="BS36" s="334"/>
      <c r="BT36" s="334"/>
      <c r="BU36" s="334"/>
      <c r="BV36" s="334"/>
      <c r="BW36" s="334"/>
      <c r="BX36" s="334"/>
      <c r="BY36" s="334"/>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row>
    <row r="37" spans="1:234" s="4" customFormat="1" ht="13.7" customHeight="1" thickBot="1">
      <c r="A37" s="1117"/>
      <c r="B37" s="1118"/>
      <c r="C37" s="1121"/>
      <c r="D37" s="1122"/>
      <c r="E37" s="1122"/>
      <c r="F37" s="1125"/>
      <c r="G37" s="1126"/>
      <c r="H37" s="1126"/>
      <c r="I37" s="1126"/>
      <c r="J37" s="1126"/>
      <c r="K37" s="1126"/>
      <c r="L37" s="1126"/>
      <c r="M37" s="1126"/>
      <c r="N37" s="1127"/>
      <c r="O37" s="1128"/>
      <c r="P37" s="1128"/>
      <c r="Q37" s="1128"/>
      <c r="R37" s="1128"/>
      <c r="S37" s="1128"/>
      <c r="T37" s="1128"/>
      <c r="U37" s="1128"/>
      <c r="V37" s="1128"/>
      <c r="W37" s="57"/>
      <c r="X37" s="1070"/>
      <c r="Y37" s="1071"/>
      <c r="Z37" s="1072"/>
      <c r="AA37" s="1073"/>
      <c r="AB37" s="1070"/>
      <c r="AC37" s="1071"/>
      <c r="AD37" s="1072"/>
      <c r="AE37" s="1074"/>
      <c r="AF37" s="1073" t="s">
        <v>11</v>
      </c>
      <c r="AG37" s="1073"/>
      <c r="AH37" s="1073"/>
      <c r="AI37" s="1074"/>
      <c r="AJ37" s="338"/>
      <c r="AK37" s="334"/>
      <c r="AL37" s="334"/>
      <c r="AM37" s="334"/>
      <c r="AN37" s="339"/>
      <c r="AO37" s="334"/>
      <c r="AP37" s="1086" t="s">
        <v>376</v>
      </c>
      <c r="AQ37" s="1086"/>
      <c r="AR37" s="1086"/>
      <c r="AS37" s="1086"/>
      <c r="AT37" s="1086"/>
      <c r="AU37" s="340"/>
      <c r="AV37" s="340"/>
      <c r="AW37" s="1086" t="s">
        <v>377</v>
      </c>
      <c r="AX37" s="1086"/>
      <c r="AY37" s="1086"/>
      <c r="AZ37" s="1086"/>
      <c r="BA37" s="334"/>
      <c r="BB37" s="334"/>
      <c r="BC37" s="1086" t="s">
        <v>438</v>
      </c>
      <c r="BD37" s="1086"/>
      <c r="BE37" s="1086"/>
      <c r="BF37" s="1086"/>
      <c r="BG37" s="334"/>
      <c r="BH37" s="334"/>
      <c r="BI37" s="334"/>
      <c r="BJ37" s="334"/>
      <c r="BK37" s="334"/>
      <c r="BL37" s="334"/>
      <c r="BM37" s="339"/>
      <c r="BN37" s="339"/>
      <c r="BO37" s="339"/>
      <c r="BP37" s="334"/>
      <c r="BQ37" s="334"/>
      <c r="BR37" s="334"/>
      <c r="BS37" s="334"/>
      <c r="BT37" s="334"/>
      <c r="BU37" s="334"/>
      <c r="BV37" s="334"/>
      <c r="BW37" s="334"/>
      <c r="BX37" s="334"/>
      <c r="BY37" s="334"/>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1087" t="s">
        <v>376</v>
      </c>
      <c r="HP37" s="1087"/>
      <c r="HQ37" s="1087"/>
      <c r="HR37" s="1087"/>
      <c r="HS37" s="1087" t="s">
        <v>377</v>
      </c>
      <c r="HT37" s="1087"/>
      <c r="HU37" s="1087"/>
      <c r="HV37" s="1087"/>
      <c r="HW37" s="1087" t="s">
        <v>438</v>
      </c>
      <c r="HX37" s="1087"/>
      <c r="HY37" s="1087"/>
      <c r="HZ37" s="1087"/>
    </row>
    <row r="38" spans="1:234" s="4" customFormat="1" ht="13.7" customHeight="1" thickTop="1" thickBot="1">
      <c r="A38" s="127" t="s">
        <v>17</v>
      </c>
      <c r="B38" s="1088" t="s">
        <v>152</v>
      </c>
      <c r="C38" s="1089"/>
      <c r="D38" s="1089"/>
      <c r="E38" s="128" t="s">
        <v>96</v>
      </c>
      <c r="F38" s="127" t="s">
        <v>19</v>
      </c>
      <c r="G38" s="1090" t="s">
        <v>20</v>
      </c>
      <c r="H38" s="1090"/>
      <c r="I38" s="1090"/>
      <c r="J38" s="128" t="s">
        <v>21</v>
      </c>
      <c r="K38" s="128" t="s">
        <v>22</v>
      </c>
      <c r="L38" s="128" t="s">
        <v>415</v>
      </c>
      <c r="M38" s="128" t="s">
        <v>416</v>
      </c>
      <c r="N38" s="1091" t="s">
        <v>20</v>
      </c>
      <c r="O38" s="1090"/>
      <c r="P38" s="1090"/>
      <c r="Q38" s="128" t="s">
        <v>86</v>
      </c>
      <c r="R38" s="128" t="s">
        <v>24</v>
      </c>
      <c r="S38" s="1090" t="s">
        <v>25</v>
      </c>
      <c r="T38" s="1090"/>
      <c r="U38" s="1090"/>
      <c r="V38" s="1090"/>
      <c r="W38" s="57"/>
      <c r="X38" s="1092"/>
      <c r="Y38" s="1093"/>
      <c r="Z38" s="1094"/>
      <c r="AA38" s="1095"/>
      <c r="AB38" s="1092"/>
      <c r="AC38" s="1093"/>
      <c r="AD38" s="1094"/>
      <c r="AE38" s="1096"/>
      <c r="AF38" s="1095" t="s">
        <v>27</v>
      </c>
      <c r="AG38" s="1095"/>
      <c r="AH38" s="1095"/>
      <c r="AI38" s="1096"/>
      <c r="AJ38" s="80"/>
      <c r="AK38" s="58"/>
      <c r="AL38" s="58"/>
      <c r="AM38" s="58"/>
      <c r="AN38" s="243"/>
      <c r="AO38" s="58"/>
      <c r="AP38" s="326" t="s">
        <v>373</v>
      </c>
      <c r="AQ38" s="325" t="s">
        <v>374</v>
      </c>
      <c r="AR38" s="1097" t="s">
        <v>375</v>
      </c>
      <c r="AS38" s="1098"/>
      <c r="AT38" s="1099"/>
      <c r="AU38" s="341"/>
      <c r="AV38" s="341"/>
      <c r="AW38" s="325" t="s">
        <v>374</v>
      </c>
      <c r="AX38" s="1097" t="s">
        <v>375</v>
      </c>
      <c r="AY38" s="1098"/>
      <c r="AZ38" s="1099"/>
      <c r="BA38" s="334"/>
      <c r="BB38" s="334"/>
      <c r="BC38" s="325" t="s">
        <v>374</v>
      </c>
      <c r="BD38" s="1097" t="s">
        <v>375</v>
      </c>
      <c r="BE38" s="1098"/>
      <c r="BF38" s="1099"/>
      <c r="BG38" s="58"/>
      <c r="BH38" s="58"/>
      <c r="BI38" s="58"/>
      <c r="BJ38" s="58"/>
      <c r="BK38" s="58"/>
      <c r="BL38" s="58"/>
      <c r="BM38" s="243"/>
      <c r="BN38" s="243"/>
      <c r="BO38" s="243"/>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164" t="s">
        <v>411</v>
      </c>
      <c r="HP38" s="164" t="s">
        <v>412</v>
      </c>
      <c r="HQ38" s="164" t="s">
        <v>413</v>
      </c>
      <c r="HR38" s="164" t="s">
        <v>414</v>
      </c>
      <c r="HS38" s="164" t="s">
        <v>411</v>
      </c>
      <c r="HT38" s="164" t="s">
        <v>412</v>
      </c>
      <c r="HU38" s="164" t="s">
        <v>413</v>
      </c>
      <c r="HV38" s="164" t="s">
        <v>414</v>
      </c>
      <c r="HW38" s="164" t="s">
        <v>411</v>
      </c>
      <c r="HX38" s="164" t="s">
        <v>412</v>
      </c>
      <c r="HY38" s="164" t="s">
        <v>413</v>
      </c>
      <c r="HZ38" s="164" t="s">
        <v>414</v>
      </c>
    </row>
    <row r="39" spans="1:234" s="4" customFormat="1" ht="13.7" customHeight="1" thickTop="1" thickBot="1">
      <c r="A39" s="550" t="str">
        <f>IF(Visitor!C4="","",Visitor!C4)</f>
        <v/>
      </c>
      <c r="B39" s="1061" t="str">
        <f>IF(Visitor!E4="","",Visitor!E4)</f>
        <v/>
      </c>
      <c r="C39" s="1100" t="str">
        <f>IF(Home!F35="","",Home!F35)</f>
        <v/>
      </c>
      <c r="D39" s="133"/>
      <c r="E39" s="555" t="str">
        <f>IF(Visitor!F4="","",Visitor!F4)</f>
        <v/>
      </c>
      <c r="F39" s="777" t="str">
        <f t="shared" ref="F39:F66" si="12">IF(AQ39  = ""," ",AP39)</f>
        <v xml:space="preserve"> </v>
      </c>
      <c r="G39" s="1101" t="str">
        <f>IF($AP$3=List!$AC$3,HO39,(IF($AP$3=List!$AC$4,HP39,(IF($AP$3=List!$AC$5,HQ39,(IF($AP$3=List!$AC$6,HR39,"??:??")))))))</f>
        <v>??:??</v>
      </c>
      <c r="H39" s="1102"/>
      <c r="I39" s="1103"/>
      <c r="J39" s="68"/>
      <c r="K39" s="623" t="str">
        <f t="shared" ref="K39:K66" si="13">IF(AQ39="PSS","-","")</f>
        <v/>
      </c>
      <c r="L39" s="623" t="str">
        <f t="shared" ref="L39:L66" si="14">IF(AQ39="PSS","-","")</f>
        <v/>
      </c>
      <c r="M39" s="624" t="str">
        <f>IF(AQ39="PSS","GWG","")</f>
        <v/>
      </c>
      <c r="N39" s="1104" t="str">
        <f>IF($AP$3=List!$AC$3,HS39,(IF($AP$3=List!$AC$4,HT39,(IF($AP$3=List!$AC$5,HU39,(IF($AP$3=List!$AC$6,HV39,"??:??")))))))</f>
        <v>??:??</v>
      </c>
      <c r="O39" s="1102"/>
      <c r="P39" s="1103"/>
      <c r="Q39" s="69"/>
      <c r="R39" s="69"/>
      <c r="S39" s="1005"/>
      <c r="T39" s="1005"/>
      <c r="U39" s="1005"/>
      <c r="V39" s="1005"/>
      <c r="W39" s="57"/>
      <c r="X39" s="1081"/>
      <c r="Y39" s="1082"/>
      <c r="Z39" s="1083"/>
      <c r="AA39" s="1084"/>
      <c r="AB39" s="1081"/>
      <c r="AC39" s="1082"/>
      <c r="AD39" s="1083"/>
      <c r="AE39" s="1085"/>
      <c r="AF39" s="1084" t="s">
        <v>11</v>
      </c>
      <c r="AG39" s="1084"/>
      <c r="AH39" s="1084"/>
      <c r="AI39" s="1085"/>
      <c r="AJ39" s="80"/>
      <c r="AK39" s="58"/>
      <c r="AL39" s="58"/>
      <c r="AM39" s="58"/>
      <c r="AN39" s="243"/>
      <c r="AO39" s="58"/>
      <c r="AP39" s="138">
        <v>1</v>
      </c>
      <c r="AQ39" s="186"/>
      <c r="AR39" s="971"/>
      <c r="AS39" s="972"/>
      <c r="AT39" s="973"/>
      <c r="AU39" s="333"/>
      <c r="AV39" s="333"/>
      <c r="AW39" s="186"/>
      <c r="AX39" s="971"/>
      <c r="AY39" s="972"/>
      <c r="AZ39" s="973"/>
      <c r="BA39" s="334"/>
      <c r="BB39" s="334"/>
      <c r="BC39" s="188"/>
      <c r="BD39" s="989"/>
      <c r="BE39" s="990"/>
      <c r="BF39" s="991"/>
      <c r="BG39" s="58"/>
      <c r="BH39" s="58"/>
      <c r="BI39" s="58"/>
      <c r="BJ39" s="58"/>
      <c r="BK39" s="58"/>
      <c r="BL39" s="58"/>
      <c r="BM39" s="243"/>
      <c r="BN39" s="243"/>
      <c r="BO39" s="243"/>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166" t="str">
        <f>IF((AQ39="1"),"15:00"-AR39,IF((AQ39="2"),"30:00"-AR39,IF((AQ39="3"),"45:00"-AR39,IF((AQ39="OT"),"50:00"-AR39,IF((AQ39="PSS"),"PSS",IF((AR39=""),":"))))))</f>
        <v>:</v>
      </c>
      <c r="HP39" s="166" t="str">
        <f>IF((AQ39="1"),"20:00"-AR39,IF((AQ39="2"),"40:00"-AR39,IF((AQ39="3"),"60:00"-AR39,IF((AQ39="OT"),"65:00"-AR39,IF((AQ39="PSS"),"PSS",IF((AR39=""),":"))))))</f>
        <v>:</v>
      </c>
      <c r="HQ39" s="166" t="str">
        <f>(IF((AQ39="1"),"00:00"+AR39,IF((AQ39="2"),"15:00"+AR39,IF((AQ39="3"),"30:00"+AR39,IF((AQ39="OT"),"45:00"+AR39,IF((AQ39="PSS"),"PSS",IF((AR39=""),":")))))))</f>
        <v>:</v>
      </c>
      <c r="HR39" s="166" t="str">
        <f>(IF((AQ39="1"),"00:00"+AR39,IF((AQ39="2"),"20:00"+AR39,IF((AQ39="3"),"40:00"+AR39,IF((AQ39="OT"),"60:00"+AR39,IF((AQ39="PSS"),"PSS",IF((AR39=""),":")))))))</f>
        <v>:</v>
      </c>
      <c r="HS39" s="166" t="str">
        <f>IF((AW39="1"),"15:00"-AX39,IF((AW39="2"),"30:00"-AX39,IF((AW39="3"),"45:00"-AX39,IF((AW39="OT"),"50:00"-AX39,IF((AW39="PSS"),"PSS",IF((AX39=""),":"))))))</f>
        <v>:</v>
      </c>
      <c r="HT39" s="166" t="str">
        <f>IF((AW39="1"),"20:00"-AX39,IF((AW39="2"),"40:00"-AX39,IF((AW39="3"),"60:00"-AX39,IF((AW39="OT"),"65:00"-AX39,IF((AW39="PSS"),"PSS",IF((AX39=""),":"))))))</f>
        <v>:</v>
      </c>
      <c r="HU39" s="166" t="str">
        <f>IF((AW39="1"),"00:00"+AX39,IF((AW39="2"),"15:00"+AX39,IF((AW39="3"),"30:00"+AX39,IF((AW39="OT"),"45:00"+AX39,IF((AX39=""),":",IF((AX39="PSS"),"PSS"))))))</f>
        <v>:</v>
      </c>
      <c r="HV39" s="166" t="str">
        <f>IF((AW39="1"),"00:00"+AX39,IF((AW39="2"),"20:00"+AX39,IF((AW39="3"),"40:00"+AX39,IF((AW39="OT"),"60:00"+AX39,IF((AX39=""),":",IF((AX39="PSS"),"PSS"))))))</f>
        <v>:</v>
      </c>
      <c r="HW39" s="166" t="str">
        <f>IF((BC39="1"),"15:00"-BD39,IF((BC39="2"),"30:00"-BD39,IF((BC39="3"),"45:00"-BD39,IF((BC39="OT"),"50:00"-BD39,IF((BC39="PSS"),"PSS",IF((BD39=""),"-"))))))</f>
        <v>-</v>
      </c>
      <c r="HX39" s="166" t="str">
        <f>IF((BC39="1"),"20:00"-BD39,IF((BC39="2"),"40:00"-BD39,IF((BC39="3"),"60:00"-BD39,IF((BC39="OT"),"65:00"-BD39,IF((BC39="PSS"),"PSS",IF((BD39=""),"-"))))))</f>
        <v>-</v>
      </c>
      <c r="HY39" s="166" t="str">
        <f>IF((BC39="1"),"00:00"+BD39,IF((BC39="2"),"15:00"+BD39,IF((BC39="3"),"30:00"+BD39,IF((BC39="OT"),"45:00"+BD39,IF((BD39=""),"-",IF((BD39="PSS"),"PSS"))))))</f>
        <v>-</v>
      </c>
      <c r="HZ39" s="166" t="str">
        <f>IF((BC39="1"),"00:00"+BD39,IF((BC39="2"),"20:00"+BD39,IF((BC39="3"),"40:00"+BD39,IF((BC39="OT"),"60:00"+BD39,IF((BD39=""),"-",IF((BD39="PSS"),"PSS"))))))</f>
        <v>-</v>
      </c>
    </row>
    <row r="40" spans="1:234" s="4" customFormat="1" ht="13.7" customHeight="1" thickTop="1">
      <c r="A40" s="550" t="str">
        <f>IF(Visitor!C5="","",Visitor!C5)</f>
        <v/>
      </c>
      <c r="B40" s="974" t="str">
        <f>IF(Visitor!E5="","",Visitor!E5)</f>
        <v/>
      </c>
      <c r="C40" s="975" t="str">
        <f>IF(Home!F36="","",Home!F36)</f>
        <v/>
      </c>
      <c r="D40" s="132"/>
      <c r="E40" s="556" t="str">
        <f>IF(Visitor!F5="","",Visitor!F5)</f>
        <v/>
      </c>
      <c r="F40" s="780" t="str">
        <f t="shared" si="12"/>
        <v xml:space="preserve"> </v>
      </c>
      <c r="G40" s="976" t="str">
        <f>IF($AP$3=List!$AC$3,HO40,(IF($AP$3=List!$AC$4,HP40,(IF($AP$3=List!$AC$5,HQ40,(IF($AP$3=List!$AC$6,HR40,"??:??")))))))</f>
        <v>??:??</v>
      </c>
      <c r="H40" s="977"/>
      <c r="I40" s="978"/>
      <c r="J40" s="68"/>
      <c r="K40" s="623" t="str">
        <f t="shared" si="13"/>
        <v/>
      </c>
      <c r="L40" s="623" t="str">
        <f t="shared" si="14"/>
        <v/>
      </c>
      <c r="M40" s="624" t="str">
        <f t="shared" ref="M40:M66" si="15">IF(AQ40="PSS","GWG","")</f>
        <v/>
      </c>
      <c r="N40" s="1002" t="str">
        <f>IF($AP$3=List!$AC$3,HS40,(IF($AP$3=List!$AC$4,HT40,(IF($AP$3=List!$AC$5,HU40,(IF($AP$3=List!$AC$6,HV40,"??:??")))))))</f>
        <v>??:??</v>
      </c>
      <c r="O40" s="1003"/>
      <c r="P40" s="1004"/>
      <c r="Q40" s="69"/>
      <c r="R40" s="69"/>
      <c r="S40" s="1005"/>
      <c r="T40" s="1005"/>
      <c r="U40" s="1005"/>
      <c r="V40" s="1005"/>
      <c r="W40" s="57"/>
      <c r="X40" s="1076"/>
      <c r="Y40" s="1077"/>
      <c r="Z40" s="1078"/>
      <c r="AA40" s="1079"/>
      <c r="AB40" s="1076"/>
      <c r="AC40" s="1077"/>
      <c r="AD40" s="1078"/>
      <c r="AE40" s="1080"/>
      <c r="AF40" s="1079" t="s">
        <v>27</v>
      </c>
      <c r="AG40" s="1079"/>
      <c r="AH40" s="1079"/>
      <c r="AI40" s="1080"/>
      <c r="AJ40" s="80"/>
      <c r="AK40" s="58"/>
      <c r="AL40" s="58"/>
      <c r="AM40" s="58"/>
      <c r="AN40" s="243"/>
      <c r="AO40" s="58"/>
      <c r="AP40" s="139">
        <v>2</v>
      </c>
      <c r="AQ40" s="187"/>
      <c r="AR40" s="971"/>
      <c r="AS40" s="972"/>
      <c r="AT40" s="973"/>
      <c r="AU40" s="333"/>
      <c r="AV40" s="333"/>
      <c r="AW40" s="187"/>
      <c r="AX40" s="971"/>
      <c r="AY40" s="972"/>
      <c r="AZ40" s="973"/>
      <c r="BA40" s="334"/>
      <c r="BB40" s="334"/>
      <c r="BC40" s="58"/>
      <c r="BD40" s="58"/>
      <c r="BE40" s="58"/>
      <c r="BF40" s="58"/>
      <c r="BG40" s="58"/>
      <c r="BH40" s="58"/>
      <c r="BI40" s="58"/>
      <c r="BJ40" s="58"/>
      <c r="BK40" s="58"/>
      <c r="BL40" s="58"/>
      <c r="BM40" s="243"/>
      <c r="BN40" s="243"/>
      <c r="BO40" s="243"/>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166" t="str">
        <f t="shared" ref="HO40:HO66" si="16">IF((AQ40="1"),"15:00"-AR40,IF((AQ40="2"),"30:00"-AR40,IF((AQ40="3"),"45:00"-AR40,IF((AQ40="OT"),"50:00"-AR40,IF((AQ40="PSS"),"PSS",IF((AR40=""),":"))))))</f>
        <v>:</v>
      </c>
      <c r="HP40" s="166" t="str">
        <f t="shared" ref="HP40:HP66" si="17">IF((AQ40="1"),"20:00"-AR40,IF((AQ40="2"),"40:00"-AR40,IF((AQ40="3"),"60:00"-AR40,IF((AQ40="OT"),"65:00"-AR40,IF((AQ40="PSS"),"PSS",IF((AR40=""),":"))))))</f>
        <v>:</v>
      </c>
      <c r="HQ40" s="166" t="str">
        <f t="shared" ref="HQ40:HQ66" si="18">(IF((AQ40="1"),"00:00"+AR40,IF((AQ40="2"),"15:00"+AR40,IF((AQ40="3"),"30:00"+AR40,IF((AQ40="OT"),"45:00"+AR40,IF((AQ40="PSS"),"PSS",IF((AR40=""),":")))))))</f>
        <v>:</v>
      </c>
      <c r="HR40" s="166" t="str">
        <f t="shared" ref="HR40:HR66" si="19">(IF((AQ40="1"),"00:00"+AR40,IF((AQ40="2"),"20:00"+AR40,IF((AQ40="3"),"40:00"+AR40,IF((AQ40="OT"),"60:00"+AR40,IF((AQ40="PSS"),"PSS",IF((AR40=""),":")))))))</f>
        <v>:</v>
      </c>
      <c r="HS40" s="166" t="str">
        <f t="shared" ref="HS40:HS66" si="20">IF((AW40="1"),"15:00"-AX40,IF((AW40="2"),"30:00"-AX40,IF((AW40="3"),"45:00"-AX40,IF((AW40="OT"),"50:00"-AX40,IF((AW40="PSS"),"PSS",IF((AX40=""),":"))))))</f>
        <v>:</v>
      </c>
      <c r="HT40" s="166" t="str">
        <f t="shared" ref="HT40:HT66" si="21">IF((AW40="1"),"20:00"-AX40,IF((AW40="2"),"40:00"-AX40,IF((AW40="3"),"60:00"-AX40,IF((AW40="OT"),"65:00"-AX40,IF((AW40="PSS"),"PSS",IF((AX40=""),":"))))))</f>
        <v>:</v>
      </c>
      <c r="HU40" s="166" t="str">
        <f t="shared" ref="HU40:HU66" si="22">IF((AW40="1"),"00:00"+AX40,IF((AW40="2"),"15:00"+AX40,IF((AW40="3"),"30:00"+AX40,IF((AW40="OT"),"45:00"+AX40,IF((AX40=""),":",IF((AX40="PSS"),"PSS"))))))</f>
        <v>:</v>
      </c>
      <c r="HV40" s="166" t="str">
        <f t="shared" ref="HV40:HV66" si="23">IF((AW40="1"),"00:00"+AX40,IF((AW40="2"),"20:00"+AX40,IF((AW40="3"),"40:00"+AX40,IF((AW40="OT"),"60:00"+AX40,IF((AX40=""),":",IF((AX40="PSS"),"PSS"))))))</f>
        <v>:</v>
      </c>
    </row>
    <row r="41" spans="1:234" s="3" customFormat="1" ht="13.7" customHeight="1">
      <c r="A41" s="554" t="str">
        <f>IF(Visitor!C6="","",Visitor!C6)</f>
        <v/>
      </c>
      <c r="B41" s="979" t="str">
        <f>IF(Visitor!E6="","",Visitor!E6)</f>
        <v/>
      </c>
      <c r="C41" s="980" t="str">
        <f>IF(Home!F37="","",Home!F37)</f>
        <v/>
      </c>
      <c r="D41" s="298"/>
      <c r="E41" s="563" t="str">
        <f>IF(Visitor!F6="","",Visitor!F6)</f>
        <v/>
      </c>
      <c r="F41" s="778" t="str">
        <f t="shared" si="12"/>
        <v xml:space="preserve"> </v>
      </c>
      <c r="G41" s="976" t="str">
        <f>IF($AP$3=List!$AC$3,HO41,(IF($AP$3=List!$AC$4,HP41,(IF($AP$3=List!$AC$5,HQ41,(IF($AP$3=List!$AC$6,HR41,"??:??")))))))</f>
        <v>??:??</v>
      </c>
      <c r="H41" s="977"/>
      <c r="I41" s="978"/>
      <c r="J41" s="68"/>
      <c r="K41" s="623" t="str">
        <f t="shared" si="13"/>
        <v/>
      </c>
      <c r="L41" s="623" t="str">
        <f t="shared" si="14"/>
        <v/>
      </c>
      <c r="M41" s="624" t="str">
        <f t="shared" si="15"/>
        <v/>
      </c>
      <c r="N41" s="1002" t="str">
        <f>IF($AP$3=List!$AC$3,HS41,(IF($AP$3=List!$AC$4,HT41,(IF($AP$3=List!$AC$5,HU41,(IF($AP$3=List!$AC$6,HV41,"??:??")))))))</f>
        <v>??:??</v>
      </c>
      <c r="O41" s="1003"/>
      <c r="P41" s="1004"/>
      <c r="Q41" s="69"/>
      <c r="R41" s="69"/>
      <c r="S41" s="1005"/>
      <c r="T41" s="1005"/>
      <c r="U41" s="1005"/>
      <c r="V41" s="1005"/>
      <c r="W41" s="57"/>
      <c r="X41" s="1081"/>
      <c r="Y41" s="1082"/>
      <c r="Z41" s="1083"/>
      <c r="AA41" s="1084"/>
      <c r="AB41" s="1081"/>
      <c r="AC41" s="1082"/>
      <c r="AD41" s="1083"/>
      <c r="AE41" s="1085"/>
      <c r="AF41" s="1084" t="s">
        <v>11</v>
      </c>
      <c r="AG41" s="1084"/>
      <c r="AH41" s="1084"/>
      <c r="AI41" s="1085"/>
      <c r="AJ41" s="81"/>
      <c r="AK41" s="56"/>
      <c r="AL41" s="56"/>
      <c r="AM41" s="56"/>
      <c r="AN41" s="242"/>
      <c r="AO41" s="56"/>
      <c r="AP41" s="139">
        <v>3</v>
      </c>
      <c r="AQ41" s="187"/>
      <c r="AR41" s="971"/>
      <c r="AS41" s="972"/>
      <c r="AT41" s="973"/>
      <c r="AU41" s="333"/>
      <c r="AV41" s="333"/>
      <c r="AW41" s="187"/>
      <c r="AX41" s="971"/>
      <c r="AY41" s="972"/>
      <c r="AZ41" s="973"/>
      <c r="BA41" s="336"/>
      <c r="BB41" s="336"/>
      <c r="BC41" s="56"/>
      <c r="BD41" s="56"/>
      <c r="BE41" s="56"/>
      <c r="BF41" s="56"/>
      <c r="BG41" s="56"/>
      <c r="BH41" s="56"/>
      <c r="BI41" s="56"/>
      <c r="BJ41" s="56"/>
      <c r="BK41" s="56"/>
      <c r="BL41" s="56"/>
      <c r="BM41" s="242"/>
      <c r="BN41" s="242"/>
      <c r="BO41" s="242"/>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166" t="str">
        <f t="shared" si="16"/>
        <v>:</v>
      </c>
      <c r="HP41" s="166" t="str">
        <f t="shared" si="17"/>
        <v>:</v>
      </c>
      <c r="HQ41" s="166" t="str">
        <f t="shared" si="18"/>
        <v>:</v>
      </c>
      <c r="HR41" s="166" t="str">
        <f t="shared" si="19"/>
        <v>:</v>
      </c>
      <c r="HS41" s="166" t="str">
        <f t="shared" si="20"/>
        <v>:</v>
      </c>
      <c r="HT41" s="166" t="str">
        <f t="shared" si="21"/>
        <v>:</v>
      </c>
      <c r="HU41" s="166" t="str">
        <f t="shared" si="22"/>
        <v>:</v>
      </c>
      <c r="HV41" s="166" t="str">
        <f t="shared" si="23"/>
        <v>:</v>
      </c>
    </row>
    <row r="42" spans="1:234" s="4" customFormat="1" ht="13.7" customHeight="1">
      <c r="A42" s="550" t="str">
        <f>IF(Visitor!C7="","",Visitor!C7)</f>
        <v/>
      </c>
      <c r="B42" s="974" t="str">
        <f>IF(Visitor!E7="","",Visitor!E7)</f>
        <v/>
      </c>
      <c r="C42" s="975" t="str">
        <f>IF(Home!F38="","",Home!F38)</f>
        <v/>
      </c>
      <c r="D42" s="135"/>
      <c r="E42" s="556" t="str">
        <f>IF(Visitor!F7="","",Visitor!F7)</f>
        <v/>
      </c>
      <c r="F42" s="778" t="str">
        <f t="shared" si="12"/>
        <v xml:space="preserve"> </v>
      </c>
      <c r="G42" s="976" t="str">
        <f>IF($AP$3=List!$AC$3,HO42,(IF($AP$3=List!$AC$4,HP42,(IF($AP$3=List!$AC$5,HQ42,(IF($AP$3=List!$AC$6,HR42,"??:??")))))))</f>
        <v>??:??</v>
      </c>
      <c r="H42" s="977"/>
      <c r="I42" s="978"/>
      <c r="J42" s="68"/>
      <c r="K42" s="623" t="str">
        <f t="shared" si="13"/>
        <v/>
      </c>
      <c r="L42" s="623" t="str">
        <f t="shared" si="14"/>
        <v/>
      </c>
      <c r="M42" s="624" t="str">
        <f t="shared" si="15"/>
        <v/>
      </c>
      <c r="N42" s="1002" t="str">
        <f>IF($AP$3=List!$AC$3,HS42,(IF($AP$3=List!$AC$4,HT42,(IF($AP$3=List!$AC$5,HU42,(IF($AP$3=List!$AC$6,HV42,"??:??")))))))</f>
        <v>??:??</v>
      </c>
      <c r="O42" s="1003"/>
      <c r="P42" s="1004"/>
      <c r="Q42" s="69"/>
      <c r="R42" s="69"/>
      <c r="S42" s="1005"/>
      <c r="T42" s="1005"/>
      <c r="U42" s="1005"/>
      <c r="V42" s="1005"/>
      <c r="W42" s="57"/>
      <c r="X42" s="1070"/>
      <c r="Y42" s="1071"/>
      <c r="Z42" s="1072"/>
      <c r="AA42" s="1073"/>
      <c r="AB42" s="1070"/>
      <c r="AC42" s="1071"/>
      <c r="AD42" s="1072"/>
      <c r="AE42" s="1074"/>
      <c r="AF42" s="1070" t="s">
        <v>11</v>
      </c>
      <c r="AG42" s="1073"/>
      <c r="AH42" s="1073"/>
      <c r="AI42" s="1074"/>
      <c r="AJ42" s="58"/>
      <c r="AK42" s="58"/>
      <c r="AL42" s="58"/>
      <c r="AM42" s="58"/>
      <c r="AN42" s="243"/>
      <c r="AO42" s="58"/>
      <c r="AP42" s="139">
        <v>4</v>
      </c>
      <c r="AQ42" s="187"/>
      <c r="AR42" s="971"/>
      <c r="AS42" s="972"/>
      <c r="AT42" s="973"/>
      <c r="AU42" s="333"/>
      <c r="AV42" s="333"/>
      <c r="AW42" s="187"/>
      <c r="AX42" s="971"/>
      <c r="AY42" s="972"/>
      <c r="AZ42" s="973"/>
      <c r="BA42" s="334"/>
      <c r="BB42" s="334"/>
      <c r="BC42" s="58"/>
      <c r="BD42" s="58"/>
      <c r="BE42" s="58"/>
      <c r="BF42" s="58"/>
      <c r="BG42" s="58"/>
      <c r="BH42" s="58"/>
      <c r="BI42" s="58"/>
      <c r="BJ42" s="58"/>
      <c r="BK42" s="58"/>
      <c r="BL42" s="58"/>
      <c r="BM42" s="243"/>
      <c r="BN42" s="243"/>
      <c r="BO42" s="243"/>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166" t="str">
        <f t="shared" si="16"/>
        <v>:</v>
      </c>
      <c r="HP42" s="166" t="str">
        <f t="shared" si="17"/>
        <v>:</v>
      </c>
      <c r="HQ42" s="166" t="str">
        <f t="shared" si="18"/>
        <v>:</v>
      </c>
      <c r="HR42" s="166" t="str">
        <f t="shared" si="19"/>
        <v>:</v>
      </c>
      <c r="HS42" s="166" t="str">
        <f t="shared" si="20"/>
        <v>:</v>
      </c>
      <c r="HT42" s="166" t="str">
        <f t="shared" si="21"/>
        <v>:</v>
      </c>
      <c r="HU42" s="166" t="str">
        <f t="shared" si="22"/>
        <v>:</v>
      </c>
      <c r="HV42" s="166" t="str">
        <f t="shared" si="23"/>
        <v>:</v>
      </c>
    </row>
    <row r="43" spans="1:234" s="4" customFormat="1" ht="13.7" customHeight="1">
      <c r="A43" s="553" t="str">
        <f>IF(Visitor!C8="","",Visitor!C8)</f>
        <v/>
      </c>
      <c r="B43" s="974" t="str">
        <f>IF(Visitor!E8="","",Visitor!E8)</f>
        <v/>
      </c>
      <c r="C43" s="975" t="str">
        <f>IF(Home!F39="","",Home!F39)</f>
        <v/>
      </c>
      <c r="D43" s="132"/>
      <c r="E43" s="556" t="str">
        <f>IF(Visitor!F8="","",Visitor!F8)</f>
        <v/>
      </c>
      <c r="F43" s="778" t="str">
        <f t="shared" si="12"/>
        <v xml:space="preserve"> </v>
      </c>
      <c r="G43" s="976" t="str">
        <f>IF($AP$3=List!$AC$3,HO43,(IF($AP$3=List!$AC$4,HP43,(IF($AP$3=List!$AC$5,HQ43,(IF($AP$3=List!$AC$6,HR43,"??:??")))))))</f>
        <v>??:??</v>
      </c>
      <c r="H43" s="977"/>
      <c r="I43" s="978"/>
      <c r="J43" s="68"/>
      <c r="K43" s="623" t="str">
        <f t="shared" si="13"/>
        <v/>
      </c>
      <c r="L43" s="623" t="str">
        <f t="shared" si="14"/>
        <v/>
      </c>
      <c r="M43" s="624" t="str">
        <f t="shared" si="15"/>
        <v/>
      </c>
      <c r="N43" s="1002" t="str">
        <f>IF($AP$3=List!$AC$3,HS43,(IF($AP$3=List!$AC$4,HT43,(IF($AP$3=List!$AC$5,HU43,(IF($AP$3=List!$AC$6,HV43,"??:??")))))))</f>
        <v>??:??</v>
      </c>
      <c r="O43" s="1003"/>
      <c r="P43" s="1004"/>
      <c r="Q43" s="69"/>
      <c r="R43" s="69"/>
      <c r="S43" s="1005"/>
      <c r="T43" s="1005"/>
      <c r="U43" s="1005"/>
      <c r="V43" s="1005"/>
      <c r="W43" s="57"/>
      <c r="X43" s="1075" t="s">
        <v>297</v>
      </c>
      <c r="Y43" s="1075"/>
      <c r="Z43" s="1075"/>
      <c r="AA43" s="1075"/>
      <c r="AB43" s="1075"/>
      <c r="AC43" s="1075"/>
      <c r="AD43" s="1075"/>
      <c r="AE43" s="1075"/>
      <c r="AF43" s="1075"/>
      <c r="AG43" s="1075"/>
      <c r="AH43" s="1075"/>
      <c r="AI43" s="1075"/>
      <c r="AJ43" s="1075"/>
      <c r="AK43" s="1075"/>
      <c r="AL43" s="1075"/>
      <c r="AM43" s="1075"/>
      <c r="AN43" s="831"/>
      <c r="AO43" s="58"/>
      <c r="AP43" s="139">
        <v>5</v>
      </c>
      <c r="AQ43" s="187"/>
      <c r="AR43" s="971"/>
      <c r="AS43" s="972"/>
      <c r="AT43" s="973"/>
      <c r="AU43" s="333"/>
      <c r="AV43" s="333"/>
      <c r="AW43" s="187"/>
      <c r="AX43" s="971"/>
      <c r="AY43" s="972"/>
      <c r="AZ43" s="973"/>
      <c r="BA43" s="334"/>
      <c r="BB43" s="334"/>
      <c r="BC43" s="58"/>
      <c r="BD43" s="58"/>
      <c r="BE43" s="58"/>
      <c r="BF43" s="58"/>
      <c r="BG43" s="58"/>
      <c r="BH43" s="58"/>
      <c r="BI43" s="58"/>
      <c r="BJ43" s="58"/>
      <c r="BK43" s="58"/>
      <c r="BL43" s="58"/>
      <c r="BM43" s="243"/>
      <c r="BN43" s="243"/>
      <c r="BO43" s="243"/>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166" t="str">
        <f t="shared" si="16"/>
        <v>:</v>
      </c>
      <c r="HP43" s="166" t="str">
        <f t="shared" si="17"/>
        <v>:</v>
      </c>
      <c r="HQ43" s="166" t="str">
        <f t="shared" si="18"/>
        <v>:</v>
      </c>
      <c r="HR43" s="166" t="str">
        <f t="shared" si="19"/>
        <v>:</v>
      </c>
      <c r="HS43" s="166" t="str">
        <f t="shared" si="20"/>
        <v>:</v>
      </c>
      <c r="HT43" s="166" t="str">
        <f t="shared" si="21"/>
        <v>:</v>
      </c>
      <c r="HU43" s="166" t="str">
        <f t="shared" si="22"/>
        <v>:</v>
      </c>
      <c r="HV43" s="166" t="str">
        <f t="shared" si="23"/>
        <v>:</v>
      </c>
    </row>
    <row r="44" spans="1:234" s="4" customFormat="1" ht="13.7" customHeight="1">
      <c r="A44" s="553" t="str">
        <f>IF(Visitor!C9="","",Visitor!C9)</f>
        <v/>
      </c>
      <c r="B44" s="974" t="str">
        <f>IF(Visitor!E9="","",Visitor!E9)</f>
        <v/>
      </c>
      <c r="C44" s="975" t="str">
        <f>IF(Home!F40="","",Home!F40)</f>
        <v/>
      </c>
      <c r="D44" s="132"/>
      <c r="E44" s="556" t="str">
        <f>IF(Visitor!F9="","",Visitor!F9)</f>
        <v/>
      </c>
      <c r="F44" s="778" t="str">
        <f t="shared" si="12"/>
        <v xml:space="preserve"> </v>
      </c>
      <c r="G44" s="976" t="str">
        <f>IF($AP$3=List!$AC$3,HO44,(IF($AP$3=List!$AC$4,HP44,(IF($AP$3=List!$AC$5,HQ44,(IF($AP$3=List!$AC$6,HR44,"??:??")))))))</f>
        <v>??:??</v>
      </c>
      <c r="H44" s="977"/>
      <c r="I44" s="978"/>
      <c r="J44" s="68"/>
      <c r="K44" s="623" t="str">
        <f t="shared" si="13"/>
        <v/>
      </c>
      <c r="L44" s="623" t="str">
        <f t="shared" si="14"/>
        <v/>
      </c>
      <c r="M44" s="624" t="str">
        <f t="shared" si="15"/>
        <v/>
      </c>
      <c r="N44" s="1002" t="str">
        <f>IF($AP$3=List!$AC$3,HS44,(IF($AP$3=List!$AC$4,HT44,(IF($AP$3=List!$AC$5,HU44,(IF($AP$3=List!$AC$6,HV44,"??:??")))))))</f>
        <v>??:??</v>
      </c>
      <c r="O44" s="1003"/>
      <c r="P44" s="1004"/>
      <c r="Q44" s="69"/>
      <c r="R44" s="69"/>
      <c r="S44" s="1005"/>
      <c r="T44" s="1005"/>
      <c r="U44" s="1005"/>
      <c r="V44" s="1005"/>
      <c r="W44" s="57"/>
      <c r="X44" s="1037" t="s">
        <v>84</v>
      </c>
      <c r="Y44" s="1038"/>
      <c r="Z44" s="1038"/>
      <c r="AA44" s="1038"/>
      <c r="AB44" s="1038"/>
      <c r="AC44" s="1038"/>
      <c r="AD44" s="1039"/>
      <c r="AE44" s="1061" t="str">
        <f>Home!G2</f>
        <v/>
      </c>
      <c r="AF44" s="1062"/>
      <c r="AG44" s="1062"/>
      <c r="AH44" s="1062"/>
      <c r="AI44" s="1062"/>
      <c r="AJ44" s="1062"/>
      <c r="AK44" s="1062"/>
      <c r="AL44" s="1062"/>
      <c r="AM44" s="1063"/>
      <c r="AN44" s="832"/>
      <c r="AO44" s="58"/>
      <c r="AP44" s="139">
        <v>6</v>
      </c>
      <c r="AQ44" s="187"/>
      <c r="AR44" s="971"/>
      <c r="AS44" s="972"/>
      <c r="AT44" s="973"/>
      <c r="AU44" s="333"/>
      <c r="AV44" s="333"/>
      <c r="AW44" s="187"/>
      <c r="AX44" s="971"/>
      <c r="AY44" s="972"/>
      <c r="AZ44" s="973"/>
      <c r="BA44" s="334"/>
      <c r="BB44" s="334"/>
      <c r="BC44" s="58"/>
      <c r="BD44" s="58"/>
      <c r="BE44" s="58"/>
      <c r="BF44" s="58"/>
      <c r="BG44" s="58"/>
      <c r="BH44" s="58"/>
      <c r="BI44" s="58"/>
      <c r="BJ44" s="58"/>
      <c r="BK44" s="58"/>
      <c r="BL44" s="58"/>
      <c r="BM44" s="243"/>
      <c r="BN44" s="243"/>
      <c r="BO44" s="243"/>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166" t="str">
        <f t="shared" si="16"/>
        <v>:</v>
      </c>
      <c r="HP44" s="166" t="str">
        <f t="shared" si="17"/>
        <v>:</v>
      </c>
      <c r="HQ44" s="166" t="str">
        <f t="shared" si="18"/>
        <v>:</v>
      </c>
      <c r="HR44" s="166" t="str">
        <f t="shared" si="19"/>
        <v>:</v>
      </c>
      <c r="HS44" s="166" t="str">
        <f t="shared" si="20"/>
        <v>:</v>
      </c>
      <c r="HT44" s="166" t="str">
        <f t="shared" si="21"/>
        <v>:</v>
      </c>
      <c r="HU44" s="166" t="str">
        <f t="shared" si="22"/>
        <v>:</v>
      </c>
      <c r="HV44" s="166" t="str">
        <f t="shared" si="23"/>
        <v>:</v>
      </c>
    </row>
    <row r="45" spans="1:234" s="4" customFormat="1" ht="13.7" customHeight="1">
      <c r="A45" s="553" t="str">
        <f>IF(Visitor!C10="","",Visitor!C10)</f>
        <v/>
      </c>
      <c r="B45" s="974" t="str">
        <f>IF(Visitor!E10="","",Visitor!E10)</f>
        <v/>
      </c>
      <c r="C45" s="975" t="str">
        <f>IF(Home!F41="","",Home!F41)</f>
        <v/>
      </c>
      <c r="D45" s="132"/>
      <c r="E45" s="556" t="str">
        <f>IF(Visitor!F10="","",Visitor!F10)</f>
        <v/>
      </c>
      <c r="F45" s="778" t="str">
        <f t="shared" si="12"/>
        <v xml:space="preserve"> </v>
      </c>
      <c r="G45" s="976" t="str">
        <f>IF($AP$3=List!$AC$3,HO45,(IF($AP$3=List!$AC$4,HP45,(IF($AP$3=List!$AC$5,HQ45,(IF($AP$3=List!$AC$6,HR45,"??:??")))))))</f>
        <v>??:??</v>
      </c>
      <c r="H45" s="977"/>
      <c r="I45" s="978"/>
      <c r="J45" s="68"/>
      <c r="K45" s="623" t="str">
        <f t="shared" si="13"/>
        <v/>
      </c>
      <c r="L45" s="623" t="str">
        <f t="shared" si="14"/>
        <v/>
      </c>
      <c r="M45" s="624" t="str">
        <f t="shared" si="15"/>
        <v/>
      </c>
      <c r="N45" s="1002" t="str">
        <f>IF($AP$3=List!$AC$3,HS45,(IF($AP$3=List!$AC$4,HT45,(IF($AP$3=List!$AC$5,HU45,(IF($AP$3=List!$AC$6,HV45,"??:??")))))))</f>
        <v>??:??</v>
      </c>
      <c r="O45" s="1003"/>
      <c r="P45" s="1004"/>
      <c r="Q45" s="69"/>
      <c r="R45" s="69"/>
      <c r="S45" s="1005"/>
      <c r="T45" s="1005"/>
      <c r="U45" s="1005"/>
      <c r="V45" s="1005"/>
      <c r="W45" s="57"/>
      <c r="X45" s="1064" t="s">
        <v>85</v>
      </c>
      <c r="Y45" s="1065"/>
      <c r="Z45" s="1065"/>
      <c r="AA45" s="1065"/>
      <c r="AB45" s="1065"/>
      <c r="AC45" s="1065"/>
      <c r="AD45" s="1066"/>
      <c r="AE45" s="979" t="str">
        <f>Visitor!G2</f>
        <v/>
      </c>
      <c r="AF45" s="1067"/>
      <c r="AG45" s="1067"/>
      <c r="AH45" s="1067"/>
      <c r="AI45" s="1067"/>
      <c r="AJ45" s="1067"/>
      <c r="AK45" s="1067"/>
      <c r="AL45" s="1067"/>
      <c r="AM45" s="1068"/>
      <c r="AN45" s="832"/>
      <c r="AO45" s="58"/>
      <c r="AP45" s="139">
        <v>7</v>
      </c>
      <c r="AQ45" s="187"/>
      <c r="AR45" s="971"/>
      <c r="AS45" s="972"/>
      <c r="AT45" s="973"/>
      <c r="AU45" s="333"/>
      <c r="AV45" s="333"/>
      <c r="AW45" s="187"/>
      <c r="AX45" s="971"/>
      <c r="AY45" s="972"/>
      <c r="AZ45" s="973"/>
      <c r="BA45" s="334"/>
      <c r="BB45" s="334"/>
      <c r="BC45" s="58"/>
      <c r="BD45" s="58"/>
      <c r="BE45" s="58"/>
      <c r="BF45" s="58"/>
      <c r="BG45" s="58"/>
      <c r="BH45" s="58"/>
      <c r="BI45" s="58"/>
      <c r="BJ45" s="58"/>
      <c r="BK45" s="58"/>
      <c r="BL45" s="58"/>
      <c r="BM45" s="243"/>
      <c r="BN45" s="243"/>
      <c r="BO45" s="243"/>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166" t="str">
        <f t="shared" si="16"/>
        <v>:</v>
      </c>
      <c r="HP45" s="166" t="str">
        <f t="shared" si="17"/>
        <v>:</v>
      </c>
      <c r="HQ45" s="166" t="str">
        <f t="shared" si="18"/>
        <v>:</v>
      </c>
      <c r="HR45" s="166" t="str">
        <f t="shared" si="19"/>
        <v>:</v>
      </c>
      <c r="HS45" s="166" t="str">
        <f t="shared" si="20"/>
        <v>:</v>
      </c>
      <c r="HT45" s="166" t="str">
        <f t="shared" si="21"/>
        <v>:</v>
      </c>
      <c r="HU45" s="166" t="str">
        <f t="shared" si="22"/>
        <v>:</v>
      </c>
      <c r="HV45" s="166" t="str">
        <f t="shared" si="23"/>
        <v>:</v>
      </c>
    </row>
    <row r="46" spans="1:234" s="4" customFormat="1" ht="13.7" customHeight="1">
      <c r="A46" s="554" t="str">
        <f>IF(Visitor!C11="","",Visitor!C11)</f>
        <v/>
      </c>
      <c r="B46" s="979" t="str">
        <f>IF(Visitor!E11="","",Visitor!E11)</f>
        <v/>
      </c>
      <c r="C46" s="980" t="str">
        <f>IF(Home!F42="","",Home!F42)</f>
        <v/>
      </c>
      <c r="D46" s="298"/>
      <c r="E46" s="563" t="str">
        <f>IF(Visitor!F11="","",Visitor!F11)</f>
        <v/>
      </c>
      <c r="F46" s="778" t="str">
        <f t="shared" si="12"/>
        <v xml:space="preserve"> </v>
      </c>
      <c r="G46" s="976" t="str">
        <f>IF($AP$3=List!$AC$3,HO46,(IF($AP$3=List!$AC$4,HP46,(IF($AP$3=List!$AC$5,HQ46,(IF($AP$3=List!$AC$6,HR46,"??:??")))))))</f>
        <v>??:??</v>
      </c>
      <c r="H46" s="977"/>
      <c r="I46" s="978"/>
      <c r="J46" s="68"/>
      <c r="K46" s="623" t="str">
        <f t="shared" si="13"/>
        <v/>
      </c>
      <c r="L46" s="623" t="str">
        <f t="shared" si="14"/>
        <v/>
      </c>
      <c r="M46" s="624" t="str">
        <f t="shared" si="15"/>
        <v/>
      </c>
      <c r="N46" s="1002" t="str">
        <f>IF($AP$3=List!$AC$3,HS46,(IF($AP$3=List!$AC$4,HT46,(IF($AP$3=List!$AC$5,HU46,(IF($AP$3=List!$AC$6,HV46,"??:??")))))))</f>
        <v>??:??</v>
      </c>
      <c r="O46" s="1003"/>
      <c r="P46" s="1004"/>
      <c r="Q46" s="69"/>
      <c r="R46" s="69"/>
      <c r="S46" s="1005"/>
      <c r="T46" s="1005"/>
      <c r="U46" s="1005"/>
      <c r="V46" s="1005"/>
      <c r="W46" s="57"/>
      <c r="X46" s="1069" t="s">
        <v>300</v>
      </c>
      <c r="Y46" s="1069"/>
      <c r="Z46" s="1069"/>
      <c r="AA46" s="1069"/>
      <c r="AB46" s="1069"/>
      <c r="AC46" s="1069"/>
      <c r="AD46" s="1069"/>
      <c r="AE46" s="1069"/>
      <c r="AF46" s="1069"/>
      <c r="AG46" s="1069"/>
      <c r="AH46" s="1069"/>
      <c r="AI46" s="1069"/>
      <c r="AJ46" s="1069"/>
      <c r="AK46" s="1069"/>
      <c r="AL46" s="1069"/>
      <c r="AM46" s="1069"/>
      <c r="AN46" s="831"/>
      <c r="AO46" s="58"/>
      <c r="AP46" s="139">
        <v>8</v>
      </c>
      <c r="AQ46" s="187"/>
      <c r="AR46" s="971"/>
      <c r="AS46" s="972"/>
      <c r="AT46" s="973"/>
      <c r="AU46" s="333"/>
      <c r="AV46" s="333"/>
      <c r="AW46" s="187"/>
      <c r="AX46" s="971"/>
      <c r="AY46" s="972"/>
      <c r="AZ46" s="973"/>
      <c r="BA46" s="334"/>
      <c r="BB46" s="334"/>
      <c r="BC46" s="58"/>
      <c r="BD46" s="58"/>
      <c r="BE46" s="58"/>
      <c r="BF46" s="58"/>
      <c r="BG46" s="58"/>
      <c r="BH46" s="58"/>
      <c r="BI46" s="58"/>
      <c r="BJ46" s="58"/>
      <c r="BK46" s="58"/>
      <c r="BL46" s="58"/>
      <c r="BM46" s="243"/>
      <c r="BN46" s="243"/>
      <c r="BO46" s="243"/>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166" t="str">
        <f t="shared" si="16"/>
        <v>:</v>
      </c>
      <c r="HP46" s="166" t="str">
        <f t="shared" si="17"/>
        <v>:</v>
      </c>
      <c r="HQ46" s="166" t="str">
        <f t="shared" si="18"/>
        <v>:</v>
      </c>
      <c r="HR46" s="166" t="str">
        <f t="shared" si="19"/>
        <v>:</v>
      </c>
      <c r="HS46" s="166" t="str">
        <f t="shared" si="20"/>
        <v>:</v>
      </c>
      <c r="HT46" s="166" t="str">
        <f t="shared" si="21"/>
        <v>:</v>
      </c>
      <c r="HU46" s="166" t="str">
        <f t="shared" si="22"/>
        <v>:</v>
      </c>
      <c r="HV46" s="166" t="str">
        <f t="shared" si="23"/>
        <v>:</v>
      </c>
    </row>
    <row r="47" spans="1:234" s="4" customFormat="1" ht="13.7" customHeight="1">
      <c r="A47" s="550" t="str">
        <f>IF(Visitor!C12="","",Visitor!C12)</f>
        <v/>
      </c>
      <c r="B47" s="974" t="str">
        <f>IF(Visitor!E12="","",Visitor!E12)</f>
        <v/>
      </c>
      <c r="C47" s="975" t="str">
        <f>IF(Home!F43="","",Home!F43)</f>
        <v/>
      </c>
      <c r="D47" s="135"/>
      <c r="E47" s="556" t="str">
        <f>IF(Visitor!F12="","",Visitor!F12)</f>
        <v/>
      </c>
      <c r="F47" s="778" t="str">
        <f t="shared" si="12"/>
        <v xml:space="preserve"> </v>
      </c>
      <c r="G47" s="976" t="str">
        <f>IF($AP$3=List!$AC$3,HO47,(IF($AP$3=List!$AC$4,HP47,(IF($AP$3=List!$AC$5,HQ47,(IF($AP$3=List!$AC$6,HR47,"??:??")))))))</f>
        <v>??:??</v>
      </c>
      <c r="H47" s="977"/>
      <c r="I47" s="978"/>
      <c r="J47" s="68"/>
      <c r="K47" s="623" t="str">
        <f t="shared" si="13"/>
        <v/>
      </c>
      <c r="L47" s="623" t="str">
        <f t="shared" si="14"/>
        <v/>
      </c>
      <c r="M47" s="624" t="str">
        <f t="shared" si="15"/>
        <v/>
      </c>
      <c r="N47" s="1002" t="str">
        <f>IF($AP$3=List!$AC$3,HS47,(IF($AP$3=List!$AC$4,HT47,(IF($AP$3=List!$AC$5,HU47,(IF($AP$3=List!$AC$6,HV47,"??:??")))))))</f>
        <v>??:??</v>
      </c>
      <c r="O47" s="1003"/>
      <c r="P47" s="1004"/>
      <c r="Q47" s="69"/>
      <c r="R47" s="69"/>
      <c r="S47" s="1005"/>
      <c r="T47" s="1005"/>
      <c r="U47" s="1005"/>
      <c r="V47" s="1005"/>
      <c r="W47" s="57"/>
      <c r="X47" s="1055" t="s">
        <v>2453</v>
      </c>
      <c r="Y47" s="1056"/>
      <c r="Z47" s="1056"/>
      <c r="AA47" s="1056"/>
      <c r="AB47" s="1056"/>
      <c r="AC47" s="1056"/>
      <c r="AD47" s="1057"/>
      <c r="AE47" s="1058"/>
      <c r="AF47" s="1059"/>
      <c r="AG47" s="1059"/>
      <c r="AH47" s="1059"/>
      <c r="AI47" s="1059"/>
      <c r="AJ47" s="1059"/>
      <c r="AK47" s="1059"/>
      <c r="AL47" s="1059"/>
      <c r="AM47" s="1060"/>
      <c r="AN47" s="833"/>
      <c r="AO47" s="58"/>
      <c r="AP47" s="139">
        <v>9</v>
      </c>
      <c r="AQ47" s="187"/>
      <c r="AR47" s="971"/>
      <c r="AS47" s="972"/>
      <c r="AT47" s="973"/>
      <c r="AU47" s="333"/>
      <c r="AV47" s="333"/>
      <c r="AW47" s="187"/>
      <c r="AX47" s="971"/>
      <c r="AY47" s="972"/>
      <c r="AZ47" s="973"/>
      <c r="BA47" s="334"/>
      <c r="BB47" s="334"/>
      <c r="BC47" s="58"/>
      <c r="BD47" s="58"/>
      <c r="BE47" s="58"/>
      <c r="BF47" s="58"/>
      <c r="BG47" s="58"/>
      <c r="BH47" s="58"/>
      <c r="BI47" s="58"/>
      <c r="BJ47" s="58"/>
      <c r="BK47" s="58"/>
      <c r="BL47" s="58"/>
      <c r="BM47" s="243"/>
      <c r="BN47" s="243"/>
      <c r="BO47" s="243"/>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166" t="str">
        <f t="shared" si="16"/>
        <v>:</v>
      </c>
      <c r="HP47" s="166" t="str">
        <f t="shared" si="17"/>
        <v>:</v>
      </c>
      <c r="HQ47" s="166" t="str">
        <f t="shared" si="18"/>
        <v>:</v>
      </c>
      <c r="HR47" s="166" t="str">
        <f t="shared" si="19"/>
        <v>:</v>
      </c>
      <c r="HS47" s="166" t="str">
        <f t="shared" si="20"/>
        <v>:</v>
      </c>
      <c r="HT47" s="166" t="str">
        <f t="shared" si="21"/>
        <v>:</v>
      </c>
      <c r="HU47" s="166" t="str">
        <f t="shared" si="22"/>
        <v>:</v>
      </c>
      <c r="HV47" s="166" t="str">
        <f t="shared" si="23"/>
        <v>:</v>
      </c>
    </row>
    <row r="48" spans="1:234" s="4" customFormat="1" ht="13.7" customHeight="1">
      <c r="A48" s="553" t="str">
        <f>IF(Visitor!C13="","",Visitor!C13)</f>
        <v/>
      </c>
      <c r="B48" s="974" t="str">
        <f>IF(Visitor!E13="","",Visitor!E13)</f>
        <v/>
      </c>
      <c r="C48" s="975" t="str">
        <f>IF(Home!F44="","",Home!F44)</f>
        <v/>
      </c>
      <c r="D48" s="132"/>
      <c r="E48" s="556" t="str">
        <f>IF(Visitor!F13="","",Visitor!F13)</f>
        <v/>
      </c>
      <c r="F48" s="778" t="str">
        <f t="shared" si="12"/>
        <v xml:space="preserve"> </v>
      </c>
      <c r="G48" s="976" t="str">
        <f>IF($AP$3=List!$AC$3,HO48,(IF($AP$3=List!$AC$4,HP48,(IF($AP$3=List!$AC$5,HQ48,(IF($AP$3=List!$AC$6,HR48,"??:??")))))))</f>
        <v>??:??</v>
      </c>
      <c r="H48" s="977"/>
      <c r="I48" s="978"/>
      <c r="J48" s="68"/>
      <c r="K48" s="623" t="str">
        <f t="shared" si="13"/>
        <v/>
      </c>
      <c r="L48" s="623" t="str">
        <f t="shared" si="14"/>
        <v/>
      </c>
      <c r="M48" s="624" t="str">
        <f t="shared" si="15"/>
        <v/>
      </c>
      <c r="N48" s="1002" t="str">
        <f>IF($AP$3=List!$AC$3,HS48,(IF($AP$3=List!$AC$4,HT48,(IF($AP$3=List!$AC$5,HU48,(IF($AP$3=List!$AC$6,HV48,"??:??")))))))</f>
        <v>??:??</v>
      </c>
      <c r="O48" s="1003"/>
      <c r="P48" s="1004"/>
      <c r="Q48" s="69"/>
      <c r="R48" s="69"/>
      <c r="S48" s="1005"/>
      <c r="T48" s="1005"/>
      <c r="U48" s="1005"/>
      <c r="V48" s="1005"/>
      <c r="W48" s="57"/>
      <c r="X48" s="1043" t="s">
        <v>2454</v>
      </c>
      <c r="Y48" s="1044"/>
      <c r="Z48" s="1044"/>
      <c r="AA48" s="1044"/>
      <c r="AB48" s="1044"/>
      <c r="AC48" s="1044"/>
      <c r="AD48" s="1045"/>
      <c r="AE48" s="1046"/>
      <c r="AF48" s="1047"/>
      <c r="AG48" s="1047"/>
      <c r="AH48" s="1047"/>
      <c r="AI48" s="1047"/>
      <c r="AJ48" s="1047"/>
      <c r="AK48" s="1047"/>
      <c r="AL48" s="1047"/>
      <c r="AM48" s="1048"/>
      <c r="AN48" s="833"/>
      <c r="AO48" s="58"/>
      <c r="AP48" s="139">
        <v>10</v>
      </c>
      <c r="AQ48" s="187"/>
      <c r="AR48" s="971"/>
      <c r="AS48" s="972"/>
      <c r="AT48" s="973"/>
      <c r="AU48" s="333"/>
      <c r="AV48" s="333"/>
      <c r="AW48" s="187"/>
      <c r="AX48" s="971"/>
      <c r="AY48" s="972"/>
      <c r="AZ48" s="973"/>
      <c r="BA48" s="334"/>
      <c r="BB48" s="334"/>
      <c r="BC48" s="58"/>
      <c r="BD48" s="58"/>
      <c r="BE48" s="58"/>
      <c r="BF48" s="58"/>
      <c r="BG48" s="58"/>
      <c r="BH48" s="58"/>
      <c r="BI48" s="58"/>
      <c r="BJ48" s="58"/>
      <c r="BK48" s="58"/>
      <c r="BL48" s="58"/>
      <c r="BM48" s="243"/>
      <c r="BN48" s="243"/>
      <c r="BO48" s="243"/>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166" t="str">
        <f t="shared" si="16"/>
        <v>:</v>
      </c>
      <c r="HP48" s="166" t="str">
        <f t="shared" si="17"/>
        <v>:</v>
      </c>
      <c r="HQ48" s="166" t="str">
        <f t="shared" si="18"/>
        <v>:</v>
      </c>
      <c r="HR48" s="166" t="str">
        <f t="shared" si="19"/>
        <v>:</v>
      </c>
      <c r="HS48" s="166" t="str">
        <f t="shared" si="20"/>
        <v>:</v>
      </c>
      <c r="HT48" s="166" t="str">
        <f t="shared" si="21"/>
        <v>:</v>
      </c>
      <c r="HU48" s="166" t="str">
        <f t="shared" si="22"/>
        <v>:</v>
      </c>
      <c r="HV48" s="166" t="str">
        <f t="shared" si="23"/>
        <v>:</v>
      </c>
    </row>
    <row r="49" spans="1:230" s="4" customFormat="1" ht="13.7" customHeight="1">
      <c r="A49" s="553" t="str">
        <f>IF(Visitor!C14="","",Visitor!C14)</f>
        <v/>
      </c>
      <c r="B49" s="974" t="str">
        <f>IF(Visitor!E14="","",Visitor!E14)</f>
        <v/>
      </c>
      <c r="C49" s="975" t="str">
        <f>IF(Home!F45="","",Home!F45)</f>
        <v/>
      </c>
      <c r="D49" s="132"/>
      <c r="E49" s="556" t="str">
        <f>IF(Visitor!F14="","",Visitor!F14)</f>
        <v/>
      </c>
      <c r="F49" s="778" t="str">
        <f t="shared" si="12"/>
        <v xml:space="preserve"> </v>
      </c>
      <c r="G49" s="976" t="str">
        <f>IF($AP$3=List!$AC$3,HO49,(IF($AP$3=List!$AC$4,HP49,(IF($AP$3=List!$AC$5,HQ49,(IF($AP$3=List!$AC$6,HR49,"??:??")))))))</f>
        <v>??:??</v>
      </c>
      <c r="H49" s="977"/>
      <c r="I49" s="978"/>
      <c r="J49" s="68"/>
      <c r="K49" s="623" t="str">
        <f t="shared" si="13"/>
        <v/>
      </c>
      <c r="L49" s="623" t="str">
        <f t="shared" si="14"/>
        <v/>
      </c>
      <c r="M49" s="624" t="str">
        <f t="shared" si="15"/>
        <v/>
      </c>
      <c r="N49" s="1002" t="str">
        <f>IF($AP$3=List!$AC$3,HS49,(IF($AP$3=List!$AC$4,HT49,(IF($AP$3=List!$AC$5,HU49,(IF($AP$3=List!$AC$6,HV49,"??:??")))))))</f>
        <v>??:??</v>
      </c>
      <c r="O49" s="1003"/>
      <c r="P49" s="1004"/>
      <c r="Q49" s="69"/>
      <c r="R49" s="69"/>
      <c r="S49" s="1005"/>
      <c r="T49" s="1005"/>
      <c r="U49" s="1005"/>
      <c r="V49" s="1005"/>
      <c r="W49" s="57"/>
      <c r="X49" s="1043" t="s">
        <v>2455</v>
      </c>
      <c r="Y49" s="1044"/>
      <c r="Z49" s="1044"/>
      <c r="AA49" s="1044"/>
      <c r="AB49" s="1044"/>
      <c r="AC49" s="1044"/>
      <c r="AD49" s="1045"/>
      <c r="AE49" s="1046"/>
      <c r="AF49" s="1047"/>
      <c r="AG49" s="1047"/>
      <c r="AH49" s="1047"/>
      <c r="AI49" s="1047"/>
      <c r="AJ49" s="1047"/>
      <c r="AK49" s="1047"/>
      <c r="AL49" s="1047"/>
      <c r="AM49" s="1048"/>
      <c r="AN49" s="833"/>
      <c r="AO49" s="58"/>
      <c r="AP49" s="139">
        <v>11</v>
      </c>
      <c r="AQ49" s="187"/>
      <c r="AR49" s="971"/>
      <c r="AS49" s="972"/>
      <c r="AT49" s="973"/>
      <c r="AU49" s="333"/>
      <c r="AV49" s="333"/>
      <c r="AW49" s="187"/>
      <c r="AX49" s="971"/>
      <c r="AY49" s="972"/>
      <c r="AZ49" s="973"/>
      <c r="BA49" s="334"/>
      <c r="BB49" s="334"/>
      <c r="BC49" s="58"/>
      <c r="BD49" s="58"/>
      <c r="BE49" s="58"/>
      <c r="BF49" s="58"/>
      <c r="BG49" s="58"/>
      <c r="BH49" s="58"/>
      <c r="BI49" s="58"/>
      <c r="BJ49" s="58"/>
      <c r="BK49" s="58"/>
      <c r="BL49" s="58"/>
      <c r="BM49" s="243"/>
      <c r="BN49" s="243"/>
      <c r="BO49" s="243"/>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166" t="str">
        <f t="shared" si="16"/>
        <v>:</v>
      </c>
      <c r="HP49" s="166" t="str">
        <f t="shared" si="17"/>
        <v>:</v>
      </c>
      <c r="HQ49" s="166" t="str">
        <f t="shared" si="18"/>
        <v>:</v>
      </c>
      <c r="HR49" s="166" t="str">
        <f t="shared" si="19"/>
        <v>:</v>
      </c>
      <c r="HS49" s="166" t="str">
        <f t="shared" si="20"/>
        <v>:</v>
      </c>
      <c r="HT49" s="166" t="str">
        <f t="shared" si="21"/>
        <v>:</v>
      </c>
      <c r="HU49" s="166" t="str">
        <f t="shared" si="22"/>
        <v>:</v>
      </c>
      <c r="HV49" s="166" t="str">
        <f t="shared" si="23"/>
        <v>:</v>
      </c>
    </row>
    <row r="50" spans="1:230" s="4" customFormat="1" ht="13.7" customHeight="1">
      <c r="A50" s="553" t="str">
        <f>IF(Visitor!C15="","",Visitor!C15)</f>
        <v/>
      </c>
      <c r="B50" s="974" t="str">
        <f>IF(Visitor!E15="","",Visitor!E15)</f>
        <v/>
      </c>
      <c r="C50" s="975" t="str">
        <f>IF(Home!F46="","",Home!F46)</f>
        <v/>
      </c>
      <c r="D50" s="132"/>
      <c r="E50" s="556" t="str">
        <f>IF(Visitor!F15="","",Visitor!F15)</f>
        <v/>
      </c>
      <c r="F50" s="778" t="str">
        <f t="shared" si="12"/>
        <v xml:space="preserve"> </v>
      </c>
      <c r="G50" s="976" t="str">
        <f>IF($AP$3=List!$AC$3,HO50,(IF($AP$3=List!$AC$4,HP50,(IF($AP$3=List!$AC$5,HQ50,(IF($AP$3=List!$AC$6,HR50,"??:??")))))))</f>
        <v>??:??</v>
      </c>
      <c r="H50" s="977"/>
      <c r="I50" s="978"/>
      <c r="J50" s="68"/>
      <c r="K50" s="623" t="str">
        <f t="shared" si="13"/>
        <v/>
      </c>
      <c r="L50" s="623" t="str">
        <f t="shared" si="14"/>
        <v/>
      </c>
      <c r="M50" s="624" t="str">
        <f t="shared" si="15"/>
        <v/>
      </c>
      <c r="N50" s="1002" t="str">
        <f>IF($AP$3=List!$AC$3,HS50,(IF($AP$3=List!$AC$4,HT50,(IF($AP$3=List!$AC$5,HU50,(IF($AP$3=List!$AC$6,HV50,"??:??")))))))</f>
        <v>??:??</v>
      </c>
      <c r="O50" s="1003"/>
      <c r="P50" s="1004"/>
      <c r="Q50" s="69"/>
      <c r="R50" s="69"/>
      <c r="S50" s="1005"/>
      <c r="T50" s="1005"/>
      <c r="U50" s="1005"/>
      <c r="V50" s="1005"/>
      <c r="W50" s="57"/>
      <c r="X50" s="1043" t="s">
        <v>2456</v>
      </c>
      <c r="Y50" s="1044"/>
      <c r="Z50" s="1044"/>
      <c r="AA50" s="1044"/>
      <c r="AB50" s="1044"/>
      <c r="AC50" s="1044"/>
      <c r="AD50" s="1045"/>
      <c r="AE50" s="1046"/>
      <c r="AF50" s="1047"/>
      <c r="AG50" s="1047"/>
      <c r="AH50" s="1047"/>
      <c r="AI50" s="1047"/>
      <c r="AJ50" s="1047"/>
      <c r="AK50" s="1047"/>
      <c r="AL50" s="1047"/>
      <c r="AM50" s="1048"/>
      <c r="AN50" s="833"/>
      <c r="AO50" s="58"/>
      <c r="AP50" s="139">
        <v>12</v>
      </c>
      <c r="AQ50" s="187"/>
      <c r="AR50" s="971"/>
      <c r="AS50" s="972"/>
      <c r="AT50" s="973"/>
      <c r="AU50" s="333"/>
      <c r="AV50" s="333"/>
      <c r="AW50" s="187"/>
      <c r="AX50" s="971"/>
      <c r="AY50" s="972"/>
      <c r="AZ50" s="973"/>
      <c r="BA50" s="334"/>
      <c r="BB50" s="334"/>
      <c r="BC50" s="58"/>
      <c r="BD50" s="58"/>
      <c r="BE50" s="58"/>
      <c r="BF50" s="58"/>
      <c r="BG50" s="58"/>
      <c r="BH50" s="58"/>
      <c r="BI50" s="58"/>
      <c r="BJ50" s="58"/>
      <c r="BK50" s="58"/>
      <c r="BL50" s="58"/>
      <c r="BM50" s="243"/>
      <c r="BN50" s="243"/>
      <c r="BO50" s="243"/>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166" t="str">
        <f t="shared" si="16"/>
        <v>:</v>
      </c>
      <c r="HP50" s="166" t="str">
        <f t="shared" si="17"/>
        <v>:</v>
      </c>
      <c r="HQ50" s="166" t="str">
        <f t="shared" si="18"/>
        <v>:</v>
      </c>
      <c r="HR50" s="166" t="str">
        <f t="shared" si="19"/>
        <v>:</v>
      </c>
      <c r="HS50" s="166" t="str">
        <f t="shared" si="20"/>
        <v>:</v>
      </c>
      <c r="HT50" s="166" t="str">
        <f t="shared" si="21"/>
        <v>:</v>
      </c>
      <c r="HU50" s="166" t="str">
        <f t="shared" si="22"/>
        <v>:</v>
      </c>
      <c r="HV50" s="166" t="str">
        <f t="shared" si="23"/>
        <v>:</v>
      </c>
    </row>
    <row r="51" spans="1:230" s="4" customFormat="1" ht="13.7" customHeight="1">
      <c r="A51" s="554" t="str">
        <f>IF(Visitor!C16="","",Visitor!C16)</f>
        <v/>
      </c>
      <c r="B51" s="979" t="str">
        <f>IF(Visitor!E16="","",Visitor!E16)</f>
        <v/>
      </c>
      <c r="C51" s="980" t="str">
        <f>IF(Home!F47="","",Home!F47)</f>
        <v/>
      </c>
      <c r="D51" s="298"/>
      <c r="E51" s="563" t="str">
        <f>IF(Visitor!F16="","",Visitor!F16)</f>
        <v/>
      </c>
      <c r="F51" s="778" t="str">
        <f t="shared" si="12"/>
        <v xml:space="preserve"> </v>
      </c>
      <c r="G51" s="976" t="str">
        <f>IF($AP$3=List!$AC$3,HO51,(IF($AP$3=List!$AC$4,HP51,(IF($AP$3=List!$AC$5,HQ51,(IF($AP$3=List!$AC$6,HR51,"??:??")))))))</f>
        <v>??:??</v>
      </c>
      <c r="H51" s="977"/>
      <c r="I51" s="978"/>
      <c r="J51" s="68"/>
      <c r="K51" s="623" t="str">
        <f t="shared" si="13"/>
        <v/>
      </c>
      <c r="L51" s="623" t="str">
        <f t="shared" si="14"/>
        <v/>
      </c>
      <c r="M51" s="624" t="str">
        <f t="shared" si="15"/>
        <v/>
      </c>
      <c r="N51" s="1002" t="str">
        <f>IF($AP$3=List!$AC$3,HS51,(IF($AP$3=List!$AC$4,HT51,(IF($AP$3=List!$AC$5,HU51,(IF($AP$3=List!$AC$6,HV51,"??:??")))))))</f>
        <v>??:??</v>
      </c>
      <c r="O51" s="1003"/>
      <c r="P51" s="1004"/>
      <c r="Q51" s="69"/>
      <c r="R51" s="69"/>
      <c r="S51" s="1005"/>
      <c r="T51" s="1005"/>
      <c r="U51" s="1005"/>
      <c r="V51" s="1005"/>
      <c r="W51" s="57"/>
      <c r="X51" s="1043" t="s">
        <v>2457</v>
      </c>
      <c r="Y51" s="1044"/>
      <c r="Z51" s="1044"/>
      <c r="AA51" s="1044"/>
      <c r="AB51" s="1044"/>
      <c r="AC51" s="1044"/>
      <c r="AD51" s="1045"/>
      <c r="AE51" s="1046"/>
      <c r="AF51" s="1047"/>
      <c r="AG51" s="1047"/>
      <c r="AH51" s="1047"/>
      <c r="AI51" s="1047"/>
      <c r="AJ51" s="1047"/>
      <c r="AK51" s="1047"/>
      <c r="AL51" s="1047"/>
      <c r="AM51" s="1048"/>
      <c r="AN51" s="833"/>
      <c r="AO51" s="58"/>
      <c r="AP51" s="139">
        <v>13</v>
      </c>
      <c r="AQ51" s="187"/>
      <c r="AR51" s="971"/>
      <c r="AS51" s="972"/>
      <c r="AT51" s="973"/>
      <c r="AU51" s="334"/>
      <c r="AV51" s="334"/>
      <c r="AW51" s="187"/>
      <c r="AX51" s="971"/>
      <c r="AY51" s="972"/>
      <c r="AZ51" s="973"/>
      <c r="BA51" s="334"/>
      <c r="BB51" s="334"/>
      <c r="BC51" s="58"/>
      <c r="BD51" s="58"/>
      <c r="BE51" s="58"/>
      <c r="BF51" s="58"/>
      <c r="BG51" s="58"/>
      <c r="BH51" s="58"/>
      <c r="BI51" s="58"/>
      <c r="BJ51" s="58"/>
      <c r="BK51" s="58"/>
      <c r="BL51" s="58"/>
      <c r="BM51" s="243"/>
      <c r="BN51" s="243"/>
      <c r="BO51" s="243"/>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166" t="str">
        <f t="shared" si="16"/>
        <v>:</v>
      </c>
      <c r="HP51" s="166" t="str">
        <f t="shared" si="17"/>
        <v>:</v>
      </c>
      <c r="HQ51" s="166" t="str">
        <f t="shared" si="18"/>
        <v>:</v>
      </c>
      <c r="HR51" s="166" t="str">
        <f t="shared" si="19"/>
        <v>:</v>
      </c>
      <c r="HS51" s="166" t="str">
        <f t="shared" si="20"/>
        <v>:</v>
      </c>
      <c r="HT51" s="166" t="str">
        <f t="shared" si="21"/>
        <v>:</v>
      </c>
      <c r="HU51" s="166" t="str">
        <f t="shared" si="22"/>
        <v>:</v>
      </c>
      <c r="HV51" s="166" t="str">
        <f t="shared" si="23"/>
        <v>:</v>
      </c>
    </row>
    <row r="52" spans="1:230" s="4" customFormat="1" ht="13.7" customHeight="1">
      <c r="A52" s="550" t="str">
        <f>IF(Visitor!C17="","",Visitor!C17)</f>
        <v/>
      </c>
      <c r="B52" s="974" t="str">
        <f>IF(Visitor!E17="","",Visitor!E17)</f>
        <v/>
      </c>
      <c r="C52" s="975" t="str">
        <f>IF(Home!F48="","",Home!F48)</f>
        <v/>
      </c>
      <c r="D52" s="135"/>
      <c r="E52" s="556" t="str">
        <f>IF(Visitor!F17="","",Visitor!F17)</f>
        <v/>
      </c>
      <c r="F52" s="778" t="str">
        <f t="shared" si="12"/>
        <v xml:space="preserve"> </v>
      </c>
      <c r="G52" s="976" t="str">
        <f>IF($AP$3=List!$AC$3,HO52,(IF($AP$3=List!$AC$4,HP52,(IF($AP$3=List!$AC$5,HQ52,(IF($AP$3=List!$AC$6,HR52,"??:??")))))))</f>
        <v>??:??</v>
      </c>
      <c r="H52" s="977"/>
      <c r="I52" s="978"/>
      <c r="J52" s="68"/>
      <c r="K52" s="623" t="str">
        <f t="shared" si="13"/>
        <v/>
      </c>
      <c r="L52" s="623" t="str">
        <f t="shared" si="14"/>
        <v/>
      </c>
      <c r="M52" s="624" t="str">
        <f t="shared" si="15"/>
        <v/>
      </c>
      <c r="N52" s="1002" t="str">
        <f>IF($AP$3=List!$AC$3,HS52,(IF($AP$3=List!$AC$4,HT52,(IF($AP$3=List!$AC$5,HU52,(IF($AP$3=List!$AC$6,HV52,"??:??")))))))</f>
        <v>??:??</v>
      </c>
      <c r="O52" s="1003"/>
      <c r="P52" s="1004"/>
      <c r="Q52" s="69"/>
      <c r="R52" s="69"/>
      <c r="S52" s="1005"/>
      <c r="T52" s="1005"/>
      <c r="U52" s="1005"/>
      <c r="V52" s="1005"/>
      <c r="W52" s="57"/>
      <c r="X52" s="1043" t="s">
        <v>93</v>
      </c>
      <c r="Y52" s="1044"/>
      <c r="Z52" s="1044"/>
      <c r="AA52" s="1044"/>
      <c r="AB52" s="1044"/>
      <c r="AC52" s="1044"/>
      <c r="AD52" s="1045"/>
      <c r="AE52" s="1046"/>
      <c r="AF52" s="1047"/>
      <c r="AG52" s="1047"/>
      <c r="AH52" s="1047"/>
      <c r="AI52" s="1047"/>
      <c r="AJ52" s="1047"/>
      <c r="AK52" s="1047"/>
      <c r="AL52" s="1047"/>
      <c r="AM52" s="1048"/>
      <c r="AN52" s="833"/>
      <c r="AO52" s="58"/>
      <c r="AP52" s="139">
        <v>14</v>
      </c>
      <c r="AQ52" s="187"/>
      <c r="AR52" s="971"/>
      <c r="AS52" s="972"/>
      <c r="AT52" s="973"/>
      <c r="AU52" s="334"/>
      <c r="AV52" s="334"/>
      <c r="AW52" s="187"/>
      <c r="AX52" s="971"/>
      <c r="AY52" s="972"/>
      <c r="AZ52" s="973"/>
      <c r="BA52" s="334"/>
      <c r="BB52" s="334"/>
      <c r="BC52" s="58"/>
      <c r="BD52" s="58"/>
      <c r="BE52" s="58"/>
      <c r="BF52" s="58"/>
      <c r="BG52" s="58"/>
      <c r="BH52" s="58"/>
      <c r="BI52" s="58"/>
      <c r="BJ52" s="58"/>
      <c r="BK52" s="58"/>
      <c r="BL52" s="58"/>
      <c r="BM52" s="243"/>
      <c r="BN52" s="243"/>
      <c r="BO52" s="243"/>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166" t="str">
        <f t="shared" si="16"/>
        <v>:</v>
      </c>
      <c r="HP52" s="166" t="str">
        <f t="shared" si="17"/>
        <v>:</v>
      </c>
      <c r="HQ52" s="166" t="str">
        <f t="shared" si="18"/>
        <v>:</v>
      </c>
      <c r="HR52" s="166" t="str">
        <f t="shared" si="19"/>
        <v>:</v>
      </c>
      <c r="HS52" s="166" t="str">
        <f t="shared" si="20"/>
        <v>:</v>
      </c>
      <c r="HT52" s="166" t="str">
        <f t="shared" si="21"/>
        <v>:</v>
      </c>
      <c r="HU52" s="166" t="str">
        <f t="shared" si="22"/>
        <v>:</v>
      </c>
      <c r="HV52" s="166" t="str">
        <f t="shared" si="23"/>
        <v>:</v>
      </c>
    </row>
    <row r="53" spans="1:230" s="4" customFormat="1" ht="13.7" customHeight="1">
      <c r="A53" s="553" t="str">
        <f>IF(Visitor!C18="","",Visitor!C18)</f>
        <v/>
      </c>
      <c r="B53" s="974" t="str">
        <f>IF(Visitor!E18="","",Visitor!E18)</f>
        <v/>
      </c>
      <c r="C53" s="975" t="str">
        <f>IF(Home!F49="","",Home!F49)</f>
        <v/>
      </c>
      <c r="D53" s="132"/>
      <c r="E53" s="556" t="str">
        <f>IF(Visitor!F18="","",Visitor!F18)</f>
        <v/>
      </c>
      <c r="F53" s="778" t="str">
        <f t="shared" si="12"/>
        <v xml:space="preserve"> </v>
      </c>
      <c r="G53" s="976" t="str">
        <f>IF($AP$3=List!$AC$3,HO53,(IF($AP$3=List!$AC$4,HP53,(IF($AP$3=List!$AC$5,HQ53,(IF($AP$3=List!$AC$6,HR53,"??:??")))))))</f>
        <v>??:??</v>
      </c>
      <c r="H53" s="977"/>
      <c r="I53" s="978"/>
      <c r="J53" s="68"/>
      <c r="K53" s="623" t="str">
        <f t="shared" si="13"/>
        <v/>
      </c>
      <c r="L53" s="623" t="str">
        <f t="shared" si="14"/>
        <v/>
      </c>
      <c r="M53" s="624" t="str">
        <f t="shared" si="15"/>
        <v/>
      </c>
      <c r="N53" s="1002" t="str">
        <f>IF($AP$3=List!$AC$3,HS53,(IF($AP$3=List!$AC$4,HT53,(IF($AP$3=List!$AC$5,HU53,(IF($AP$3=List!$AC$6,HV53,"??:??")))))))</f>
        <v>??:??</v>
      </c>
      <c r="O53" s="1003"/>
      <c r="P53" s="1004"/>
      <c r="Q53" s="69"/>
      <c r="R53" s="69"/>
      <c r="S53" s="1005"/>
      <c r="T53" s="1005"/>
      <c r="U53" s="1005"/>
      <c r="V53" s="1005"/>
      <c r="W53" s="57"/>
      <c r="X53" s="1043" t="s">
        <v>93</v>
      </c>
      <c r="Y53" s="1044"/>
      <c r="Z53" s="1044"/>
      <c r="AA53" s="1044"/>
      <c r="AB53" s="1044"/>
      <c r="AC53" s="1044"/>
      <c r="AD53" s="1045"/>
      <c r="AE53" s="1046"/>
      <c r="AF53" s="1047"/>
      <c r="AG53" s="1047"/>
      <c r="AH53" s="1047"/>
      <c r="AI53" s="1047"/>
      <c r="AJ53" s="1047"/>
      <c r="AK53" s="1047"/>
      <c r="AL53" s="1047"/>
      <c r="AM53" s="1048"/>
      <c r="AN53" s="833"/>
      <c r="AO53" s="58"/>
      <c r="AP53" s="139">
        <v>15</v>
      </c>
      <c r="AQ53" s="187"/>
      <c r="AR53" s="971"/>
      <c r="AS53" s="972"/>
      <c r="AT53" s="973"/>
      <c r="AU53" s="334"/>
      <c r="AV53" s="334"/>
      <c r="AW53" s="187"/>
      <c r="AX53" s="971"/>
      <c r="AY53" s="972"/>
      <c r="AZ53" s="973"/>
      <c r="BA53" s="334"/>
      <c r="BB53" s="334"/>
      <c r="BC53" s="58"/>
      <c r="BD53" s="58"/>
      <c r="BE53" s="58"/>
      <c r="BF53" s="58"/>
      <c r="BG53" s="58"/>
      <c r="BH53" s="58"/>
      <c r="BI53" s="58"/>
      <c r="BJ53" s="58"/>
      <c r="BK53" s="58"/>
      <c r="BL53" s="58"/>
      <c r="BM53" s="243"/>
      <c r="BN53" s="243"/>
      <c r="BO53" s="243"/>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166" t="str">
        <f t="shared" si="16"/>
        <v>:</v>
      </c>
      <c r="HP53" s="166" t="str">
        <f t="shared" si="17"/>
        <v>:</v>
      </c>
      <c r="HQ53" s="166" t="str">
        <f t="shared" si="18"/>
        <v>:</v>
      </c>
      <c r="HR53" s="166" t="str">
        <f t="shared" si="19"/>
        <v>:</v>
      </c>
      <c r="HS53" s="166" t="str">
        <f t="shared" si="20"/>
        <v>:</v>
      </c>
      <c r="HT53" s="166" t="str">
        <f t="shared" si="21"/>
        <v>:</v>
      </c>
      <c r="HU53" s="166" t="str">
        <f t="shared" si="22"/>
        <v>:</v>
      </c>
      <c r="HV53" s="166" t="str">
        <f t="shared" si="23"/>
        <v>:</v>
      </c>
    </row>
    <row r="54" spans="1:230" s="4" customFormat="1" ht="13.7" customHeight="1">
      <c r="A54" s="553" t="str">
        <f>IF(Visitor!C19="","",Visitor!C19)</f>
        <v/>
      </c>
      <c r="B54" s="974" t="str">
        <f>IF(Visitor!E19="","",Visitor!E19)</f>
        <v/>
      </c>
      <c r="C54" s="975" t="str">
        <f>IF(Home!F50="","",Home!F50)</f>
        <v/>
      </c>
      <c r="D54" s="132"/>
      <c r="E54" s="556" t="str">
        <f>IF(Visitor!F19="","",Visitor!F19)</f>
        <v/>
      </c>
      <c r="F54" s="778" t="str">
        <f t="shared" si="12"/>
        <v xml:space="preserve"> </v>
      </c>
      <c r="G54" s="976" t="str">
        <f>IF($AP$3=List!$AC$3,HO54,(IF($AP$3=List!$AC$4,HP54,(IF($AP$3=List!$AC$5,HQ54,(IF($AP$3=List!$AC$6,HR54,"??:??")))))))</f>
        <v>??:??</v>
      </c>
      <c r="H54" s="977"/>
      <c r="I54" s="978"/>
      <c r="J54" s="68"/>
      <c r="K54" s="623" t="str">
        <f t="shared" si="13"/>
        <v/>
      </c>
      <c r="L54" s="623" t="str">
        <f t="shared" si="14"/>
        <v/>
      </c>
      <c r="M54" s="624" t="str">
        <f t="shared" si="15"/>
        <v/>
      </c>
      <c r="N54" s="1002" t="str">
        <f>IF($AP$3=List!$AC$3,HS54,(IF($AP$3=List!$AC$4,HT54,(IF($AP$3=List!$AC$5,HU54,(IF($AP$3=List!$AC$6,HV54,"??:??")))))))</f>
        <v>??:??</v>
      </c>
      <c r="O54" s="1003"/>
      <c r="P54" s="1004"/>
      <c r="Q54" s="69"/>
      <c r="R54" s="69"/>
      <c r="S54" s="1005"/>
      <c r="T54" s="1005"/>
      <c r="U54" s="1005"/>
      <c r="V54" s="1005"/>
      <c r="W54" s="57"/>
      <c r="X54" s="1043" t="s">
        <v>2458</v>
      </c>
      <c r="Y54" s="1044"/>
      <c r="Z54" s="1044"/>
      <c r="AA54" s="1044"/>
      <c r="AB54" s="1044"/>
      <c r="AC54" s="1044"/>
      <c r="AD54" s="1045"/>
      <c r="AE54" s="1046"/>
      <c r="AF54" s="1047"/>
      <c r="AG54" s="1047"/>
      <c r="AH54" s="1047"/>
      <c r="AI54" s="1047"/>
      <c r="AJ54" s="1047"/>
      <c r="AK54" s="1047"/>
      <c r="AL54" s="1047"/>
      <c r="AM54" s="1048"/>
      <c r="AN54" s="833"/>
      <c r="AO54" s="58"/>
      <c r="AP54" s="139">
        <v>16</v>
      </c>
      <c r="AQ54" s="187"/>
      <c r="AR54" s="971"/>
      <c r="AS54" s="972"/>
      <c r="AT54" s="973"/>
      <c r="AU54" s="334"/>
      <c r="AV54" s="334"/>
      <c r="AW54" s="187"/>
      <c r="AX54" s="971"/>
      <c r="AY54" s="972"/>
      <c r="AZ54" s="973"/>
      <c r="BA54" s="334"/>
      <c r="BB54" s="334"/>
      <c r="BC54" s="58"/>
      <c r="BD54" s="58"/>
      <c r="BE54" s="58"/>
      <c r="BF54" s="58"/>
      <c r="BG54" s="58"/>
      <c r="BH54" s="58"/>
      <c r="BI54" s="58"/>
      <c r="BJ54" s="58"/>
      <c r="BK54" s="58"/>
      <c r="BL54" s="58"/>
      <c r="BM54" s="243"/>
      <c r="BN54" s="243"/>
      <c r="BO54" s="243"/>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166" t="str">
        <f t="shared" si="16"/>
        <v>:</v>
      </c>
      <c r="HP54" s="166" t="str">
        <f t="shared" si="17"/>
        <v>:</v>
      </c>
      <c r="HQ54" s="166" t="str">
        <f t="shared" si="18"/>
        <v>:</v>
      </c>
      <c r="HR54" s="166" t="str">
        <f t="shared" si="19"/>
        <v>:</v>
      </c>
      <c r="HS54" s="166" t="str">
        <f t="shared" si="20"/>
        <v>:</v>
      </c>
      <c r="HT54" s="166" t="str">
        <f t="shared" si="21"/>
        <v>:</v>
      </c>
      <c r="HU54" s="166" t="str">
        <f t="shared" si="22"/>
        <v>:</v>
      </c>
      <c r="HV54" s="166" t="str">
        <f t="shared" si="23"/>
        <v>:</v>
      </c>
    </row>
    <row r="55" spans="1:230" s="4" customFormat="1" ht="13.7" customHeight="1">
      <c r="A55" s="553" t="str">
        <f>IF(Visitor!C20="","",Visitor!C20)</f>
        <v/>
      </c>
      <c r="B55" s="974" t="str">
        <f>IF(Visitor!E20="","",Visitor!E20)</f>
        <v/>
      </c>
      <c r="C55" s="975" t="str">
        <f>IF(Home!F51="","",Home!F51)</f>
        <v/>
      </c>
      <c r="D55" s="132"/>
      <c r="E55" s="556" t="str">
        <f>IF(Visitor!F20="","",Visitor!F20)</f>
        <v/>
      </c>
      <c r="F55" s="778" t="str">
        <f t="shared" si="12"/>
        <v xml:space="preserve"> </v>
      </c>
      <c r="G55" s="976" t="str">
        <f>IF($AP$3=List!$AC$3,HO55,(IF($AP$3=List!$AC$4,HP55,(IF($AP$3=List!$AC$5,HQ55,(IF($AP$3=List!$AC$6,HR55,"??:??")))))))</f>
        <v>??:??</v>
      </c>
      <c r="H55" s="977"/>
      <c r="I55" s="978"/>
      <c r="J55" s="68"/>
      <c r="K55" s="623" t="str">
        <f t="shared" si="13"/>
        <v/>
      </c>
      <c r="L55" s="623" t="str">
        <f t="shared" si="14"/>
        <v/>
      </c>
      <c r="M55" s="624" t="str">
        <f t="shared" si="15"/>
        <v/>
      </c>
      <c r="N55" s="1002" t="str">
        <f>IF($AP$3=List!$AC$3,HS55,(IF($AP$3=List!$AC$4,HT55,(IF($AP$3=List!$AC$5,HU55,(IF($AP$3=List!$AC$6,HV55,"??:??")))))))</f>
        <v>??:??</v>
      </c>
      <c r="O55" s="1003"/>
      <c r="P55" s="1004"/>
      <c r="Q55" s="69"/>
      <c r="R55" s="69"/>
      <c r="S55" s="1005"/>
      <c r="T55" s="1005"/>
      <c r="U55" s="1005"/>
      <c r="V55" s="1005"/>
      <c r="W55" s="57"/>
      <c r="X55" s="1043" t="s">
        <v>2458</v>
      </c>
      <c r="Y55" s="1044"/>
      <c r="Z55" s="1044"/>
      <c r="AA55" s="1044"/>
      <c r="AB55" s="1044"/>
      <c r="AC55" s="1044"/>
      <c r="AD55" s="1045"/>
      <c r="AE55" s="1046"/>
      <c r="AF55" s="1047"/>
      <c r="AG55" s="1047"/>
      <c r="AH55" s="1047"/>
      <c r="AI55" s="1047"/>
      <c r="AJ55" s="1047"/>
      <c r="AK55" s="1047"/>
      <c r="AL55" s="1047"/>
      <c r="AM55" s="1048"/>
      <c r="AN55" s="833"/>
      <c r="AO55" s="58"/>
      <c r="AP55" s="139">
        <v>17</v>
      </c>
      <c r="AQ55" s="187"/>
      <c r="AR55" s="971"/>
      <c r="AS55" s="972"/>
      <c r="AT55" s="973"/>
      <c r="AU55" s="335"/>
      <c r="AV55" s="335"/>
      <c r="AW55" s="187"/>
      <c r="AX55" s="971"/>
      <c r="AY55" s="972"/>
      <c r="AZ55" s="973"/>
      <c r="BA55" s="334"/>
      <c r="BB55" s="334"/>
      <c r="BC55" s="58"/>
      <c r="BD55" s="58"/>
      <c r="BE55" s="58"/>
      <c r="BF55" s="58"/>
      <c r="BG55" s="58"/>
      <c r="BH55" s="58"/>
      <c r="BI55" s="58"/>
      <c r="BJ55" s="58"/>
      <c r="BK55" s="58"/>
      <c r="BL55" s="58"/>
      <c r="BM55" s="243"/>
      <c r="BN55" s="243"/>
      <c r="BO55" s="243"/>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166" t="str">
        <f t="shared" si="16"/>
        <v>:</v>
      </c>
      <c r="HP55" s="166" t="str">
        <f t="shared" si="17"/>
        <v>:</v>
      </c>
      <c r="HQ55" s="166" t="str">
        <f t="shared" si="18"/>
        <v>:</v>
      </c>
      <c r="HR55" s="166" t="str">
        <f t="shared" si="19"/>
        <v>:</v>
      </c>
      <c r="HS55" s="166" t="str">
        <f t="shared" si="20"/>
        <v>:</v>
      </c>
      <c r="HT55" s="166" t="str">
        <f t="shared" si="21"/>
        <v>:</v>
      </c>
      <c r="HU55" s="166" t="str">
        <f t="shared" si="22"/>
        <v>:</v>
      </c>
      <c r="HV55" s="166" t="str">
        <f t="shared" si="23"/>
        <v>:</v>
      </c>
    </row>
    <row r="56" spans="1:230" s="4" customFormat="1" ht="13.7" customHeight="1">
      <c r="A56" s="554" t="str">
        <f>IF(Visitor!C21="","",Visitor!C21)</f>
        <v/>
      </c>
      <c r="B56" s="979" t="str">
        <f>IF(Visitor!E21="","",Visitor!E21)</f>
        <v/>
      </c>
      <c r="C56" s="980" t="str">
        <f>IF(Home!F52="","",Home!F52)</f>
        <v/>
      </c>
      <c r="D56" s="298"/>
      <c r="E56" s="563" t="str">
        <f>IF(Visitor!F21="","",Visitor!F21)</f>
        <v/>
      </c>
      <c r="F56" s="778" t="str">
        <f t="shared" si="12"/>
        <v xml:space="preserve"> </v>
      </c>
      <c r="G56" s="976" t="str">
        <f>IF($AP$3=List!$AC$3,HO56,(IF($AP$3=List!$AC$4,HP56,(IF($AP$3=List!$AC$5,HQ56,(IF($AP$3=List!$AC$6,HR56,"??:??")))))))</f>
        <v>??:??</v>
      </c>
      <c r="H56" s="977"/>
      <c r="I56" s="978"/>
      <c r="J56" s="68"/>
      <c r="K56" s="623" t="str">
        <f t="shared" si="13"/>
        <v/>
      </c>
      <c r="L56" s="623" t="str">
        <f t="shared" si="14"/>
        <v/>
      </c>
      <c r="M56" s="624" t="str">
        <f t="shared" si="15"/>
        <v/>
      </c>
      <c r="N56" s="1002" t="str">
        <f>IF($AP$3=List!$AC$3,HS56,(IF($AP$3=List!$AC$4,HT56,(IF($AP$3=List!$AC$5,HU56,(IF($AP$3=List!$AC$6,HV56,"??:??")))))))</f>
        <v>??:??</v>
      </c>
      <c r="O56" s="1003"/>
      <c r="P56" s="1004"/>
      <c r="Q56" s="69"/>
      <c r="R56" s="69"/>
      <c r="S56" s="1005"/>
      <c r="T56" s="1005"/>
      <c r="U56" s="1005"/>
      <c r="V56" s="1005"/>
      <c r="W56" s="57"/>
      <c r="X56" s="1043" t="s">
        <v>2714</v>
      </c>
      <c r="Y56" s="1044"/>
      <c r="Z56" s="1044"/>
      <c r="AA56" s="1044"/>
      <c r="AB56" s="1044"/>
      <c r="AC56" s="1044"/>
      <c r="AD56" s="1045"/>
      <c r="AE56" s="1046"/>
      <c r="AF56" s="1047"/>
      <c r="AG56" s="1047"/>
      <c r="AH56" s="1047"/>
      <c r="AI56" s="1047"/>
      <c r="AJ56" s="1047"/>
      <c r="AK56" s="1047"/>
      <c r="AL56" s="1047"/>
      <c r="AM56" s="1048"/>
      <c r="AN56" s="833"/>
      <c r="AO56" s="58"/>
      <c r="AP56" s="139">
        <v>18</v>
      </c>
      <c r="AQ56" s="187"/>
      <c r="AR56" s="971"/>
      <c r="AS56" s="972"/>
      <c r="AT56" s="973"/>
      <c r="AU56" s="334"/>
      <c r="AV56" s="334"/>
      <c r="AW56" s="187"/>
      <c r="AX56" s="971"/>
      <c r="AY56" s="972"/>
      <c r="AZ56" s="973"/>
      <c r="BA56" s="334"/>
      <c r="BB56" s="334"/>
      <c r="BC56" s="58"/>
      <c r="BD56" s="58"/>
      <c r="BE56" s="58"/>
      <c r="BF56" s="58"/>
      <c r="BG56" s="58"/>
      <c r="BH56" s="58"/>
      <c r="BI56" s="58"/>
      <c r="BJ56" s="58"/>
      <c r="BK56" s="58"/>
      <c r="BL56" s="58"/>
      <c r="BM56" s="243"/>
      <c r="BN56" s="243"/>
      <c r="BO56" s="243"/>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166" t="str">
        <f t="shared" si="16"/>
        <v>:</v>
      </c>
      <c r="HP56" s="166" t="str">
        <f t="shared" si="17"/>
        <v>:</v>
      </c>
      <c r="HQ56" s="166" t="str">
        <f t="shared" si="18"/>
        <v>:</v>
      </c>
      <c r="HR56" s="166" t="str">
        <f t="shared" si="19"/>
        <v>:</v>
      </c>
      <c r="HS56" s="166" t="str">
        <f t="shared" si="20"/>
        <v>:</v>
      </c>
      <c r="HT56" s="166" t="str">
        <f t="shared" si="21"/>
        <v>:</v>
      </c>
      <c r="HU56" s="166" t="str">
        <f t="shared" si="22"/>
        <v>:</v>
      </c>
      <c r="HV56" s="166" t="str">
        <f t="shared" si="23"/>
        <v>:</v>
      </c>
    </row>
    <row r="57" spans="1:230" s="4" customFormat="1" ht="13.7" customHeight="1">
      <c r="A57" s="550" t="str">
        <f>IF(Visitor!C22="","",Visitor!C22)</f>
        <v/>
      </c>
      <c r="B57" s="974" t="str">
        <f>IF(Visitor!E22="","",Visitor!E22)</f>
        <v/>
      </c>
      <c r="C57" s="975" t="str">
        <f>IF(Home!F53="","",Home!F53)</f>
        <v/>
      </c>
      <c r="D57" s="135"/>
      <c r="E57" s="556" t="str">
        <f>IF(Visitor!F22="","",Visitor!F22)</f>
        <v/>
      </c>
      <c r="F57" s="778" t="str">
        <f t="shared" si="12"/>
        <v xml:space="preserve"> </v>
      </c>
      <c r="G57" s="976" t="str">
        <f>IF($AP$3=List!$AC$3,HO57,(IF($AP$3=List!$AC$4,HP57,(IF($AP$3=List!$AC$5,HQ57,(IF($AP$3=List!$AC$6,HR57,"??:??")))))))</f>
        <v>??:??</v>
      </c>
      <c r="H57" s="977"/>
      <c r="I57" s="978"/>
      <c r="J57" s="68"/>
      <c r="K57" s="623" t="str">
        <f t="shared" si="13"/>
        <v/>
      </c>
      <c r="L57" s="623" t="str">
        <f t="shared" si="14"/>
        <v/>
      </c>
      <c r="M57" s="624" t="str">
        <f t="shared" si="15"/>
        <v/>
      </c>
      <c r="N57" s="1002" t="str">
        <f>IF($AP$3=List!$AC$3,HS57,(IF($AP$3=List!$AC$4,HT57,(IF($AP$3=List!$AC$5,HU57,(IF($AP$3=List!$AC$6,HV57,"??:??")))))))</f>
        <v>??:??</v>
      </c>
      <c r="O57" s="1003"/>
      <c r="P57" s="1004"/>
      <c r="Q57" s="69"/>
      <c r="R57" s="69"/>
      <c r="S57" s="1005"/>
      <c r="T57" s="1005"/>
      <c r="U57" s="1005"/>
      <c r="V57" s="1005"/>
      <c r="W57" s="57"/>
      <c r="X57" s="1049" t="s">
        <v>2459</v>
      </c>
      <c r="Y57" s="1050"/>
      <c r="Z57" s="1050"/>
      <c r="AA57" s="1050"/>
      <c r="AB57" s="1050"/>
      <c r="AC57" s="1050"/>
      <c r="AD57" s="1051"/>
      <c r="AE57" s="1052"/>
      <c r="AF57" s="1053"/>
      <c r="AG57" s="1053"/>
      <c r="AH57" s="1053"/>
      <c r="AI57" s="1053"/>
      <c r="AJ57" s="1053"/>
      <c r="AK57" s="1053"/>
      <c r="AL57" s="1053"/>
      <c r="AM57" s="1054"/>
      <c r="AN57" s="833"/>
      <c r="AO57" s="58"/>
      <c r="AP57" s="139">
        <v>19</v>
      </c>
      <c r="AQ57" s="187"/>
      <c r="AR57" s="971"/>
      <c r="AS57" s="972"/>
      <c r="AT57" s="973"/>
      <c r="AU57" s="334"/>
      <c r="AV57" s="334"/>
      <c r="AW57" s="187"/>
      <c r="AX57" s="971"/>
      <c r="AY57" s="972"/>
      <c r="AZ57" s="973"/>
      <c r="BA57" s="334"/>
      <c r="BB57" s="334"/>
      <c r="BC57" s="58"/>
      <c r="BD57" s="58"/>
      <c r="BE57" s="58"/>
      <c r="BF57" s="58"/>
      <c r="BG57" s="58"/>
      <c r="BH57" s="58"/>
      <c r="BI57" s="58"/>
      <c r="BJ57" s="58"/>
      <c r="BK57" s="58"/>
      <c r="BL57" s="58"/>
      <c r="BM57" s="243"/>
      <c r="BN57" s="243"/>
      <c r="BO57" s="243"/>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166" t="str">
        <f t="shared" si="16"/>
        <v>:</v>
      </c>
      <c r="HP57" s="166" t="str">
        <f t="shared" si="17"/>
        <v>:</v>
      </c>
      <c r="HQ57" s="166" t="str">
        <f t="shared" si="18"/>
        <v>:</v>
      </c>
      <c r="HR57" s="166" t="str">
        <f t="shared" si="19"/>
        <v>:</v>
      </c>
      <c r="HS57" s="166" t="str">
        <f t="shared" si="20"/>
        <v>:</v>
      </c>
      <c r="HT57" s="166" t="str">
        <f t="shared" si="21"/>
        <v>:</v>
      </c>
      <c r="HU57" s="166" t="str">
        <f t="shared" si="22"/>
        <v>:</v>
      </c>
      <c r="HV57" s="166" t="str">
        <f t="shared" si="23"/>
        <v>:</v>
      </c>
    </row>
    <row r="58" spans="1:230" s="4" customFormat="1" ht="13.7" customHeight="1">
      <c r="A58" s="553" t="str">
        <f>IF(Visitor!C23="","",Visitor!C23)</f>
        <v/>
      </c>
      <c r="B58" s="974" t="str">
        <f>IF(Visitor!E23="","",Visitor!E23)</f>
        <v/>
      </c>
      <c r="C58" s="975" t="str">
        <f>IF(Home!F54="","",Home!F54)</f>
        <v/>
      </c>
      <c r="D58" s="132"/>
      <c r="E58" s="556" t="str">
        <f>IF(Visitor!F23="","",Visitor!F23)</f>
        <v/>
      </c>
      <c r="F58" s="778" t="str">
        <f t="shared" si="12"/>
        <v xml:space="preserve"> </v>
      </c>
      <c r="G58" s="976" t="str">
        <f>IF($AP$3=List!$AC$3,HO58,(IF($AP$3=List!$AC$4,HP58,(IF($AP$3=List!$AC$5,HQ58,(IF($AP$3=List!$AC$6,HR58,"??:??")))))))</f>
        <v>??:??</v>
      </c>
      <c r="H58" s="977"/>
      <c r="I58" s="978"/>
      <c r="J58" s="68"/>
      <c r="K58" s="623" t="str">
        <f t="shared" si="13"/>
        <v/>
      </c>
      <c r="L58" s="623" t="str">
        <f t="shared" si="14"/>
        <v/>
      </c>
      <c r="M58" s="624" t="str">
        <f t="shared" si="15"/>
        <v/>
      </c>
      <c r="N58" s="1002" t="str">
        <f>IF($AP$3=List!$AC$3,HS58,(IF($AP$3=List!$AC$4,HT58,(IF($AP$3=List!$AC$5,HU58,(IF($AP$3=List!$AC$6,HV58,"??:??")))))))</f>
        <v>??:??</v>
      </c>
      <c r="O58" s="1003"/>
      <c r="P58" s="1004"/>
      <c r="Q58" s="69"/>
      <c r="R58" s="69"/>
      <c r="S58" s="1005"/>
      <c r="T58" s="1005"/>
      <c r="U58" s="1005"/>
      <c r="V58" s="1005"/>
      <c r="W58" s="57"/>
      <c r="X58" s="1036" t="s">
        <v>301</v>
      </c>
      <c r="Y58" s="1036"/>
      <c r="Z58" s="1036"/>
      <c r="AA58" s="1036"/>
      <c r="AB58" s="1036"/>
      <c r="AC58" s="1036"/>
      <c r="AD58" s="1036"/>
      <c r="AE58" s="1036"/>
      <c r="AF58" s="1036"/>
      <c r="AG58" s="1036"/>
      <c r="AH58" s="1036"/>
      <c r="AI58" s="1036"/>
      <c r="AJ58" s="1036"/>
      <c r="AK58" s="1036"/>
      <c r="AL58" s="1036"/>
      <c r="AM58" s="1036"/>
      <c r="AN58" s="815"/>
      <c r="AO58" s="58"/>
      <c r="AP58" s="139">
        <v>20</v>
      </c>
      <c r="AQ58" s="187"/>
      <c r="AR58" s="971"/>
      <c r="AS58" s="972"/>
      <c r="AT58" s="973"/>
      <c r="AU58" s="334"/>
      <c r="AV58" s="334"/>
      <c r="AW58" s="187"/>
      <c r="AX58" s="971"/>
      <c r="AY58" s="972"/>
      <c r="AZ58" s="973"/>
      <c r="BA58" s="334"/>
      <c r="BB58" s="334"/>
      <c r="BC58" s="58"/>
      <c r="BD58" s="58"/>
      <c r="BE58" s="58"/>
      <c r="BF58" s="58"/>
      <c r="BG58" s="58"/>
      <c r="BH58" s="58"/>
      <c r="BI58" s="58"/>
      <c r="BJ58" s="58"/>
      <c r="BK58" s="58"/>
      <c r="BL58" s="58"/>
      <c r="BM58" s="243"/>
      <c r="BN58" s="243"/>
      <c r="BO58" s="243"/>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166" t="str">
        <f t="shared" si="16"/>
        <v>:</v>
      </c>
      <c r="HP58" s="166" t="str">
        <f t="shared" si="17"/>
        <v>:</v>
      </c>
      <c r="HQ58" s="166" t="str">
        <f t="shared" si="18"/>
        <v>:</v>
      </c>
      <c r="HR58" s="166" t="str">
        <f t="shared" si="19"/>
        <v>:</v>
      </c>
      <c r="HS58" s="166" t="str">
        <f t="shared" si="20"/>
        <v>:</v>
      </c>
      <c r="HT58" s="166" t="str">
        <f t="shared" si="21"/>
        <v>:</v>
      </c>
      <c r="HU58" s="166" t="str">
        <f t="shared" si="22"/>
        <v>:</v>
      </c>
      <c r="HV58" s="166" t="str">
        <f t="shared" si="23"/>
        <v>:</v>
      </c>
    </row>
    <row r="59" spans="1:230" s="4" customFormat="1" ht="13.7" customHeight="1">
      <c r="A59" s="553" t="str">
        <f>IF(Visitor!C24="","",Visitor!C24)</f>
        <v/>
      </c>
      <c r="B59" s="974" t="str">
        <f>IF(Visitor!E24="","",Visitor!E24)</f>
        <v/>
      </c>
      <c r="C59" s="975" t="str">
        <f>IF(Home!F55="","",Home!F55)</f>
        <v/>
      </c>
      <c r="D59" s="132"/>
      <c r="E59" s="556" t="str">
        <f>IF(Visitor!F24="","",Visitor!F24)</f>
        <v/>
      </c>
      <c r="F59" s="778" t="str">
        <f t="shared" si="12"/>
        <v xml:space="preserve"> </v>
      </c>
      <c r="G59" s="976" t="str">
        <f>IF($AP$3=List!$AC$3,HO59,(IF($AP$3=List!$AC$4,HP59,(IF($AP$3=List!$AC$5,HQ59,(IF($AP$3=List!$AC$6,HR59,"??:??")))))))</f>
        <v>??:??</v>
      </c>
      <c r="H59" s="977"/>
      <c r="I59" s="978"/>
      <c r="J59" s="68"/>
      <c r="K59" s="623" t="str">
        <f t="shared" si="13"/>
        <v/>
      </c>
      <c r="L59" s="623" t="str">
        <f t="shared" si="14"/>
        <v/>
      </c>
      <c r="M59" s="624" t="str">
        <f t="shared" si="15"/>
        <v/>
      </c>
      <c r="N59" s="1002" t="str">
        <f>IF($AP$3=List!$AC$3,HS59,(IF($AP$3=List!$AC$4,HT59,(IF($AP$3=List!$AC$5,HU59,(IF($AP$3=List!$AC$6,HV59,"??:??")))))))</f>
        <v>??:??</v>
      </c>
      <c r="O59" s="1003"/>
      <c r="P59" s="1004"/>
      <c r="Q59" s="69"/>
      <c r="R59" s="69"/>
      <c r="S59" s="1005"/>
      <c r="T59" s="1005"/>
      <c r="U59" s="1005"/>
      <c r="V59" s="1005"/>
      <c r="W59" s="57"/>
      <c r="X59" s="1037" t="s">
        <v>2867</v>
      </c>
      <c r="Y59" s="1038"/>
      <c r="Z59" s="1038"/>
      <c r="AA59" s="1038"/>
      <c r="AB59" s="1038"/>
      <c r="AC59" s="1038"/>
      <c r="AD59" s="1039"/>
      <c r="AE59" s="1040"/>
      <c r="AF59" s="1041"/>
      <c r="AG59" s="1041"/>
      <c r="AH59" s="1041"/>
      <c r="AI59" s="1041"/>
      <c r="AJ59" s="1041"/>
      <c r="AK59" s="1041"/>
      <c r="AL59" s="1041"/>
      <c r="AM59" s="1042"/>
      <c r="AN59" s="832"/>
      <c r="AO59" s="58"/>
      <c r="AP59" s="139">
        <v>21</v>
      </c>
      <c r="AQ59" s="187"/>
      <c r="AR59" s="971"/>
      <c r="AS59" s="972"/>
      <c r="AT59" s="973"/>
      <c r="AU59" s="334"/>
      <c r="AV59" s="334"/>
      <c r="AW59" s="187"/>
      <c r="AX59" s="971"/>
      <c r="AY59" s="972"/>
      <c r="AZ59" s="973"/>
      <c r="BA59" s="334"/>
      <c r="BB59" s="334"/>
      <c r="BC59" s="58"/>
      <c r="BD59" s="58"/>
      <c r="BE59" s="58"/>
      <c r="BF59" s="58"/>
      <c r="BG59" s="58"/>
      <c r="BH59" s="58"/>
      <c r="BI59" s="58"/>
      <c r="BJ59" s="58"/>
      <c r="BK59" s="58"/>
      <c r="BL59" s="58"/>
      <c r="BM59" s="243"/>
      <c r="BN59" s="243"/>
      <c r="BO59" s="243"/>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166" t="str">
        <f t="shared" si="16"/>
        <v>:</v>
      </c>
      <c r="HP59" s="166" t="str">
        <f t="shared" si="17"/>
        <v>:</v>
      </c>
      <c r="HQ59" s="166" t="str">
        <f t="shared" si="18"/>
        <v>:</v>
      </c>
      <c r="HR59" s="166" t="str">
        <f t="shared" si="19"/>
        <v>:</v>
      </c>
      <c r="HS59" s="166" t="str">
        <f t="shared" si="20"/>
        <v>:</v>
      </c>
      <c r="HT59" s="166" t="str">
        <f t="shared" si="21"/>
        <v>:</v>
      </c>
      <c r="HU59" s="166" t="str">
        <f t="shared" si="22"/>
        <v>:</v>
      </c>
      <c r="HV59" s="166" t="str">
        <f t="shared" si="23"/>
        <v>:</v>
      </c>
    </row>
    <row r="60" spans="1:230" s="4" customFormat="1" ht="13.7" customHeight="1">
      <c r="A60" s="553" t="str">
        <f>IF(Visitor!C25="","",Visitor!C25)</f>
        <v/>
      </c>
      <c r="B60" s="974" t="str">
        <f>IF(Visitor!E25="","",Visitor!E25)</f>
        <v/>
      </c>
      <c r="C60" s="975" t="str">
        <f>IF(Home!F56="","",Home!F56)</f>
        <v/>
      </c>
      <c r="D60" s="132"/>
      <c r="E60" s="556" t="str">
        <f>IF(Visitor!F25="","",Visitor!F25)</f>
        <v/>
      </c>
      <c r="F60" s="778" t="str">
        <f t="shared" si="12"/>
        <v xml:space="preserve"> </v>
      </c>
      <c r="G60" s="976" t="str">
        <f>IF($AP$3=List!$AC$3,HO60,(IF($AP$3=List!$AC$4,HP60,(IF($AP$3=List!$AC$5,HQ60,(IF($AP$3=List!$AC$6,HR60,"??:??")))))))</f>
        <v>??:??</v>
      </c>
      <c r="H60" s="977"/>
      <c r="I60" s="978"/>
      <c r="J60" s="68"/>
      <c r="K60" s="623" t="str">
        <f t="shared" si="13"/>
        <v/>
      </c>
      <c r="L60" s="623" t="str">
        <f t="shared" si="14"/>
        <v/>
      </c>
      <c r="M60" s="624" t="str">
        <f t="shared" si="15"/>
        <v/>
      </c>
      <c r="N60" s="1002" t="str">
        <f>IF($AP$3=List!$AC$3,HS60,(IF($AP$3=List!$AC$4,HT60,(IF($AP$3=List!$AC$5,HU60,(IF($AP$3=List!$AC$6,HV60,"??:??")))))))</f>
        <v>??:??</v>
      </c>
      <c r="O60" s="1003"/>
      <c r="P60" s="1004"/>
      <c r="Q60" s="69"/>
      <c r="R60" s="69"/>
      <c r="S60" s="1005"/>
      <c r="T60" s="1005"/>
      <c r="U60" s="1005"/>
      <c r="V60" s="1005"/>
      <c r="W60" s="57"/>
      <c r="X60" s="1006" t="s">
        <v>2869</v>
      </c>
      <c r="Y60" s="1007"/>
      <c r="Z60" s="1007"/>
      <c r="AA60" s="1007"/>
      <c r="AB60" s="1007"/>
      <c r="AC60" s="1007"/>
      <c r="AD60" s="1008"/>
      <c r="AE60" s="1009"/>
      <c r="AF60" s="1010"/>
      <c r="AG60" s="1010"/>
      <c r="AH60" s="1010"/>
      <c r="AI60" s="1010"/>
      <c r="AJ60" s="1010"/>
      <c r="AK60" s="1010"/>
      <c r="AL60" s="1010"/>
      <c r="AM60" s="1011"/>
      <c r="AN60" s="832"/>
      <c r="AO60" s="58"/>
      <c r="AP60" s="139">
        <v>22</v>
      </c>
      <c r="AQ60" s="187"/>
      <c r="AR60" s="971"/>
      <c r="AS60" s="972"/>
      <c r="AT60" s="973"/>
      <c r="AU60" s="334"/>
      <c r="AV60" s="334"/>
      <c r="AW60" s="187"/>
      <c r="AX60" s="971"/>
      <c r="AY60" s="972"/>
      <c r="AZ60" s="973"/>
      <c r="BA60" s="334"/>
      <c r="BB60" s="334"/>
      <c r="BC60" s="58"/>
      <c r="BD60" s="58"/>
      <c r="BE60" s="58"/>
      <c r="BF60" s="58"/>
      <c r="BG60" s="58"/>
      <c r="BH60" s="58"/>
      <c r="BI60" s="58"/>
      <c r="BJ60" s="58"/>
      <c r="BK60" s="58"/>
      <c r="BL60" s="58"/>
      <c r="BM60" s="243"/>
      <c r="BN60" s="243"/>
      <c r="BO60" s="243"/>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166" t="str">
        <f t="shared" si="16"/>
        <v>:</v>
      </c>
      <c r="HP60" s="166" t="str">
        <f t="shared" si="17"/>
        <v>:</v>
      </c>
      <c r="HQ60" s="166" t="str">
        <f t="shared" si="18"/>
        <v>:</v>
      </c>
      <c r="HR60" s="166" t="str">
        <f t="shared" si="19"/>
        <v>:</v>
      </c>
      <c r="HS60" s="166" t="str">
        <f t="shared" si="20"/>
        <v>:</v>
      </c>
      <c r="HT60" s="166" t="str">
        <f t="shared" si="21"/>
        <v>:</v>
      </c>
      <c r="HU60" s="166" t="str">
        <f t="shared" si="22"/>
        <v>:</v>
      </c>
      <c r="HV60" s="166" t="str">
        <f t="shared" si="23"/>
        <v>:</v>
      </c>
    </row>
    <row r="61" spans="1:230" s="4" customFormat="1" ht="13.7" customHeight="1">
      <c r="A61" s="554" t="str">
        <f>IF(Visitor!C26="","",Visitor!C26)</f>
        <v/>
      </c>
      <c r="B61" s="979" t="str">
        <f>IF(Visitor!E26="","",Visitor!E26)</f>
        <v/>
      </c>
      <c r="C61" s="980" t="str">
        <f>IF(Home!F57="","",Home!F57)</f>
        <v/>
      </c>
      <c r="D61" s="298"/>
      <c r="E61" s="563" t="str">
        <f>IF(Visitor!F26="","",Visitor!F26)</f>
        <v/>
      </c>
      <c r="F61" s="778" t="str">
        <f t="shared" si="12"/>
        <v xml:space="preserve"> </v>
      </c>
      <c r="G61" s="976" t="str">
        <f>IF($AP$3=List!$AC$3,HO61,(IF($AP$3=List!$AC$4,HP61,(IF($AP$3=List!$AC$5,HQ61,(IF($AP$3=List!$AC$6,HR61,"??:??")))))))</f>
        <v>??:??</v>
      </c>
      <c r="H61" s="977"/>
      <c r="I61" s="978"/>
      <c r="J61" s="68"/>
      <c r="K61" s="623" t="str">
        <f t="shared" si="13"/>
        <v/>
      </c>
      <c r="L61" s="623" t="str">
        <f t="shared" si="14"/>
        <v/>
      </c>
      <c r="M61" s="624" t="str">
        <f t="shared" si="15"/>
        <v/>
      </c>
      <c r="N61" s="1002" t="str">
        <f>IF($AP$3=List!$AC$3,HS61,(IF($AP$3=List!$AC$4,HT61,(IF($AP$3=List!$AC$5,HU61,(IF($AP$3=List!$AC$6,HV61,"??:??")))))))</f>
        <v>??:??</v>
      </c>
      <c r="O61" s="1003"/>
      <c r="P61" s="1004"/>
      <c r="Q61" s="69"/>
      <c r="R61" s="69"/>
      <c r="S61" s="1005"/>
      <c r="T61" s="1005"/>
      <c r="U61" s="1005"/>
      <c r="V61" s="1005"/>
      <c r="W61" s="57"/>
      <c r="X61" s="1006" t="s">
        <v>160</v>
      </c>
      <c r="Y61" s="1007"/>
      <c r="Z61" s="1007"/>
      <c r="AA61" s="1007"/>
      <c r="AB61" s="1007"/>
      <c r="AC61" s="1007"/>
      <c r="AD61" s="1008"/>
      <c r="AE61" s="1009"/>
      <c r="AF61" s="1010"/>
      <c r="AG61" s="1010"/>
      <c r="AH61" s="1010"/>
      <c r="AI61" s="1010"/>
      <c r="AJ61" s="1010"/>
      <c r="AK61" s="1010"/>
      <c r="AL61" s="1010"/>
      <c r="AM61" s="1011"/>
      <c r="AN61" s="832"/>
      <c r="AO61" s="58"/>
      <c r="AP61" s="139">
        <v>23</v>
      </c>
      <c r="AQ61" s="187"/>
      <c r="AR61" s="971"/>
      <c r="AS61" s="972"/>
      <c r="AT61" s="973"/>
      <c r="AU61" s="334"/>
      <c r="AV61" s="334"/>
      <c r="AW61" s="187"/>
      <c r="AX61" s="971"/>
      <c r="AY61" s="972"/>
      <c r="AZ61" s="973"/>
      <c r="BA61" s="334"/>
      <c r="BB61" s="334"/>
      <c r="BC61" s="58"/>
      <c r="BD61" s="58"/>
      <c r="BE61" s="58"/>
      <c r="BF61" s="58"/>
      <c r="BG61" s="58"/>
      <c r="BH61" s="58"/>
      <c r="BI61" s="58"/>
      <c r="BJ61" s="58"/>
      <c r="BK61" s="58"/>
      <c r="BL61" s="58"/>
      <c r="BM61" s="243"/>
      <c r="BN61" s="243"/>
      <c r="BO61" s="243"/>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166" t="str">
        <f t="shared" si="16"/>
        <v>:</v>
      </c>
      <c r="HP61" s="166" t="str">
        <f t="shared" si="17"/>
        <v>:</v>
      </c>
      <c r="HQ61" s="166" t="str">
        <f t="shared" si="18"/>
        <v>:</v>
      </c>
      <c r="HR61" s="166" t="str">
        <f t="shared" si="19"/>
        <v>:</v>
      </c>
      <c r="HS61" s="166" t="str">
        <f t="shared" si="20"/>
        <v>:</v>
      </c>
      <c r="HT61" s="166" t="str">
        <f t="shared" si="21"/>
        <v>:</v>
      </c>
      <c r="HU61" s="166" t="str">
        <f t="shared" si="22"/>
        <v>:</v>
      </c>
      <c r="HV61" s="166" t="str">
        <f t="shared" si="23"/>
        <v>:</v>
      </c>
    </row>
    <row r="62" spans="1:230" s="4" customFormat="1" ht="13.7" customHeight="1">
      <c r="A62" s="550" t="str">
        <f>IF(Visitor!C27="","",Visitor!C27)</f>
        <v/>
      </c>
      <c r="B62" s="974" t="str">
        <f>IF(Visitor!E27="","",Visitor!E27)</f>
        <v/>
      </c>
      <c r="C62" s="975" t="str">
        <f>IF(Home!F58="","",Home!F58)</f>
        <v/>
      </c>
      <c r="D62" s="135"/>
      <c r="E62" s="556" t="str">
        <f>IF(Visitor!F27="","",Visitor!F27)</f>
        <v/>
      </c>
      <c r="F62" s="778" t="str">
        <f t="shared" si="12"/>
        <v xml:space="preserve"> </v>
      </c>
      <c r="G62" s="976" t="str">
        <f>IF($AP$3=List!$AC$3,HO62,(IF($AP$3=List!$AC$4,HP62,(IF($AP$3=List!$AC$5,HQ62,(IF($AP$3=List!$AC$6,HR62,"??:??")))))))</f>
        <v>??:??</v>
      </c>
      <c r="H62" s="977"/>
      <c r="I62" s="978"/>
      <c r="J62" s="68"/>
      <c r="K62" s="623" t="str">
        <f t="shared" si="13"/>
        <v/>
      </c>
      <c r="L62" s="623" t="str">
        <f t="shared" si="14"/>
        <v/>
      </c>
      <c r="M62" s="624" t="str">
        <f t="shared" si="15"/>
        <v/>
      </c>
      <c r="N62" s="1002" t="str">
        <f>IF($AP$3=List!$AC$3,HS62,(IF($AP$3=List!$AC$4,HT62,(IF($AP$3=List!$AC$5,HU62,(IF($AP$3=List!$AC$6,HV62,"??:??")))))))</f>
        <v>??:??</v>
      </c>
      <c r="O62" s="1003"/>
      <c r="P62" s="1004"/>
      <c r="Q62" s="69"/>
      <c r="R62" s="69"/>
      <c r="S62" s="1012"/>
      <c r="T62" s="1012"/>
      <c r="U62" s="1012"/>
      <c r="V62" s="1013"/>
      <c r="W62" s="51"/>
      <c r="X62" s="1006" t="s">
        <v>160</v>
      </c>
      <c r="Y62" s="1007"/>
      <c r="Z62" s="1007"/>
      <c r="AA62" s="1007"/>
      <c r="AB62" s="1007"/>
      <c r="AC62" s="1007"/>
      <c r="AD62" s="1008"/>
      <c r="AE62" s="1009"/>
      <c r="AF62" s="1010"/>
      <c r="AG62" s="1010"/>
      <c r="AH62" s="1010"/>
      <c r="AI62" s="1010"/>
      <c r="AJ62" s="1010"/>
      <c r="AK62" s="1010"/>
      <c r="AL62" s="1010"/>
      <c r="AM62" s="1011"/>
      <c r="AN62" s="832"/>
      <c r="AO62" s="58"/>
      <c r="AP62" s="139">
        <v>24</v>
      </c>
      <c r="AQ62" s="187"/>
      <c r="AR62" s="971"/>
      <c r="AS62" s="972"/>
      <c r="AT62" s="973"/>
      <c r="AU62" s="334"/>
      <c r="AV62" s="334"/>
      <c r="AW62" s="187"/>
      <c r="AX62" s="971"/>
      <c r="AY62" s="972"/>
      <c r="AZ62" s="973"/>
      <c r="BA62" s="334"/>
      <c r="BB62" s="334"/>
      <c r="BC62" s="58"/>
      <c r="BD62" s="58"/>
      <c r="BE62" s="58"/>
      <c r="BF62" s="58"/>
      <c r="BG62" s="58"/>
      <c r="BH62" s="58"/>
      <c r="BI62" s="58"/>
      <c r="BJ62" s="58"/>
      <c r="BK62" s="58"/>
      <c r="BL62" s="58"/>
      <c r="BM62" s="243"/>
      <c r="BN62" s="243"/>
      <c r="BO62" s="243"/>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166" t="str">
        <f t="shared" si="16"/>
        <v>:</v>
      </c>
      <c r="HP62" s="166" t="str">
        <f t="shared" si="17"/>
        <v>:</v>
      </c>
      <c r="HQ62" s="166" t="str">
        <f t="shared" si="18"/>
        <v>:</v>
      </c>
      <c r="HR62" s="166" t="str">
        <f t="shared" si="19"/>
        <v>:</v>
      </c>
      <c r="HS62" s="166" t="str">
        <f t="shared" si="20"/>
        <v>:</v>
      </c>
      <c r="HT62" s="166" t="str">
        <f t="shared" si="21"/>
        <v>:</v>
      </c>
      <c r="HU62" s="166" t="str">
        <f t="shared" si="22"/>
        <v>:</v>
      </c>
      <c r="HV62" s="166" t="str">
        <f t="shared" si="23"/>
        <v>:</v>
      </c>
    </row>
    <row r="63" spans="1:230" s="4" customFormat="1" ht="13.7" customHeight="1">
      <c r="A63" s="553" t="str">
        <f>IF(Visitor!C28="","",Visitor!C28)</f>
        <v/>
      </c>
      <c r="B63" s="974" t="str">
        <f>IF(Visitor!E28="","",Visitor!E28)</f>
        <v/>
      </c>
      <c r="C63" s="975" t="str">
        <f>IF(Home!F59="","",Home!F59)</f>
        <v/>
      </c>
      <c r="D63" s="132"/>
      <c r="E63" s="556" t="str">
        <f>IF(Visitor!F28="","",Visitor!F28)</f>
        <v/>
      </c>
      <c r="F63" s="778" t="str">
        <f t="shared" si="12"/>
        <v xml:space="preserve"> </v>
      </c>
      <c r="G63" s="976" t="str">
        <f>IF($AP$3=List!$AC$3,HO63,(IF($AP$3=List!$AC$4,HP63,(IF($AP$3=List!$AC$5,HQ63,(IF($AP$3=List!$AC$6,HR63,"??:??")))))))</f>
        <v>??:??</v>
      </c>
      <c r="H63" s="977"/>
      <c r="I63" s="978"/>
      <c r="J63" s="68"/>
      <c r="K63" s="623" t="str">
        <f t="shared" si="13"/>
        <v/>
      </c>
      <c r="L63" s="623" t="str">
        <f t="shared" si="14"/>
        <v/>
      </c>
      <c r="M63" s="624" t="str">
        <f t="shared" si="15"/>
        <v/>
      </c>
      <c r="N63" s="1002" t="str">
        <f>IF($AP$3=List!$AC$3,HS63,(IF($AP$3=List!$AC$4,HT63,(IF($AP$3=List!$AC$5,HU63,(IF($AP$3=List!$AC$6,HV63,"??:??")))))))</f>
        <v>??:??</v>
      </c>
      <c r="O63" s="1003"/>
      <c r="P63" s="1004"/>
      <c r="Q63" s="69"/>
      <c r="R63" s="69"/>
      <c r="S63" s="1005"/>
      <c r="T63" s="1005"/>
      <c r="U63" s="1005"/>
      <c r="V63" s="1014"/>
      <c r="W63" s="51"/>
      <c r="X63" s="1015" t="s">
        <v>161</v>
      </c>
      <c r="Y63" s="1016"/>
      <c r="Z63" s="1016"/>
      <c r="AA63" s="1016"/>
      <c r="AB63" s="1016"/>
      <c r="AC63" s="1016"/>
      <c r="AD63" s="1017"/>
      <c r="AE63" s="1024"/>
      <c r="AF63" s="1025"/>
      <c r="AG63" s="1025"/>
      <c r="AH63" s="1025"/>
      <c r="AI63" s="1025"/>
      <c r="AJ63" s="1025"/>
      <c r="AK63" s="1025"/>
      <c r="AL63" s="1025"/>
      <c r="AM63" s="1026"/>
      <c r="AN63" s="833"/>
      <c r="AO63" s="58"/>
      <c r="AP63" s="139">
        <v>25</v>
      </c>
      <c r="AQ63" s="187"/>
      <c r="AR63" s="971"/>
      <c r="AS63" s="972"/>
      <c r="AT63" s="973"/>
      <c r="AU63" s="334"/>
      <c r="AV63" s="334"/>
      <c r="AW63" s="187"/>
      <c r="AX63" s="971"/>
      <c r="AY63" s="972"/>
      <c r="AZ63" s="973"/>
      <c r="BA63" s="334"/>
      <c r="BB63" s="334"/>
      <c r="BC63" s="58"/>
      <c r="BD63" s="58"/>
      <c r="BE63" s="58"/>
      <c r="BF63" s="58"/>
      <c r="BG63" s="58"/>
      <c r="BH63" s="58"/>
      <c r="BI63" s="58"/>
      <c r="BJ63" s="58"/>
      <c r="BK63" s="58"/>
      <c r="BL63" s="58"/>
      <c r="BM63" s="243"/>
      <c r="BN63" s="243"/>
      <c r="BO63" s="243"/>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166" t="str">
        <f t="shared" si="16"/>
        <v>:</v>
      </c>
      <c r="HP63" s="166" t="str">
        <f t="shared" si="17"/>
        <v>:</v>
      </c>
      <c r="HQ63" s="166" t="str">
        <f t="shared" si="18"/>
        <v>:</v>
      </c>
      <c r="HR63" s="166" t="str">
        <f t="shared" si="19"/>
        <v>:</v>
      </c>
      <c r="HS63" s="166" t="str">
        <f t="shared" si="20"/>
        <v>:</v>
      </c>
      <c r="HT63" s="166" t="str">
        <f t="shared" si="21"/>
        <v>:</v>
      </c>
      <c r="HU63" s="166" t="str">
        <f t="shared" si="22"/>
        <v>:</v>
      </c>
      <c r="HV63" s="166" t="str">
        <f t="shared" si="23"/>
        <v>:</v>
      </c>
    </row>
    <row r="64" spans="1:230" s="4" customFormat="1" ht="13.7" customHeight="1">
      <c r="A64" s="553" t="str">
        <f>IF(Visitor!C29="","",Visitor!C29)</f>
        <v/>
      </c>
      <c r="B64" s="974" t="str">
        <f>IF(Visitor!E29="","",Visitor!E29)</f>
        <v/>
      </c>
      <c r="C64" s="975" t="str">
        <f>IF(Home!F60="","",Home!F60)</f>
        <v/>
      </c>
      <c r="D64" s="132"/>
      <c r="E64" s="556" t="str">
        <f>IF(Visitor!F29="","",Visitor!F29)</f>
        <v/>
      </c>
      <c r="F64" s="781" t="str">
        <f t="shared" si="12"/>
        <v xml:space="preserve"> </v>
      </c>
      <c r="G64" s="976" t="str">
        <f>IF($AP$3=List!$AC$3,HO64,(IF($AP$3=List!$AC$4,HP64,(IF($AP$3=List!$AC$5,HQ64,(IF($AP$3=List!$AC$6,HR64,"??:??")))))))</f>
        <v>??:??</v>
      </c>
      <c r="H64" s="977"/>
      <c r="I64" s="978"/>
      <c r="J64" s="68"/>
      <c r="K64" s="623" t="str">
        <f t="shared" si="13"/>
        <v/>
      </c>
      <c r="L64" s="623" t="str">
        <f t="shared" si="14"/>
        <v/>
      </c>
      <c r="M64" s="624" t="str">
        <f t="shared" si="15"/>
        <v/>
      </c>
      <c r="N64" s="1002" t="str">
        <f>IF($AP$3=List!$AC$3,HS64,(IF($AP$3=List!$AC$4,HT64,(IF($AP$3=List!$AC$5,HU64,(IF($AP$3=List!$AC$6,HV64,"??:??")))))))</f>
        <v>??:??</v>
      </c>
      <c r="O64" s="1003"/>
      <c r="P64" s="1004"/>
      <c r="Q64" s="69"/>
      <c r="R64" s="69"/>
      <c r="S64" s="1005"/>
      <c r="T64" s="1005"/>
      <c r="U64" s="1005"/>
      <c r="V64" s="1014"/>
      <c r="W64" s="59"/>
      <c r="X64" s="1018"/>
      <c r="Y64" s="1019"/>
      <c r="Z64" s="1019"/>
      <c r="AA64" s="1019"/>
      <c r="AB64" s="1019"/>
      <c r="AC64" s="1019"/>
      <c r="AD64" s="1020"/>
      <c r="AE64" s="1027"/>
      <c r="AF64" s="1028"/>
      <c r="AG64" s="1028"/>
      <c r="AH64" s="1028"/>
      <c r="AI64" s="1028"/>
      <c r="AJ64" s="1028"/>
      <c r="AK64" s="1028"/>
      <c r="AL64" s="1028"/>
      <c r="AM64" s="1029"/>
      <c r="AN64" s="833"/>
      <c r="AO64" s="58"/>
      <c r="AP64" s="139">
        <v>26</v>
      </c>
      <c r="AQ64" s="187"/>
      <c r="AR64" s="971"/>
      <c r="AS64" s="972"/>
      <c r="AT64" s="973"/>
      <c r="AU64" s="334"/>
      <c r="AV64" s="334"/>
      <c r="AW64" s="187"/>
      <c r="AX64" s="971"/>
      <c r="AY64" s="972"/>
      <c r="AZ64" s="973"/>
      <c r="BA64" s="334"/>
      <c r="BB64" s="334"/>
      <c r="BC64" s="58"/>
      <c r="BD64" s="58"/>
      <c r="BE64" s="58"/>
      <c r="BF64" s="58"/>
      <c r="BG64" s="58"/>
      <c r="BH64" s="58"/>
      <c r="BI64" s="58"/>
      <c r="BJ64" s="58"/>
      <c r="BK64" s="58"/>
      <c r="BL64" s="58"/>
      <c r="BM64" s="243"/>
      <c r="BN64" s="243"/>
      <c r="BO64" s="243"/>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166" t="str">
        <f t="shared" si="16"/>
        <v>:</v>
      </c>
      <c r="HP64" s="166" t="str">
        <f t="shared" si="17"/>
        <v>:</v>
      </c>
      <c r="HQ64" s="166" t="str">
        <f t="shared" si="18"/>
        <v>:</v>
      </c>
      <c r="HR64" s="166" t="str">
        <f t="shared" si="19"/>
        <v>:</v>
      </c>
      <c r="HS64" s="166" t="str">
        <f t="shared" si="20"/>
        <v>:</v>
      </c>
      <c r="HT64" s="166" t="str">
        <f t="shared" si="21"/>
        <v>:</v>
      </c>
      <c r="HU64" s="166" t="str">
        <f t="shared" si="22"/>
        <v>:</v>
      </c>
      <c r="HV64" s="166" t="str">
        <f t="shared" si="23"/>
        <v>:</v>
      </c>
    </row>
    <row r="65" spans="1:230" s="4" customFormat="1" ht="13.7" customHeight="1">
      <c r="A65" s="553" t="str">
        <f>IF(Visitor!C30="","",Visitor!C30)</f>
        <v/>
      </c>
      <c r="B65" s="974" t="str">
        <f>IF(Visitor!E30="","",Visitor!E30)</f>
        <v/>
      </c>
      <c r="C65" s="975" t="str">
        <f>IF(Home!F61="","",Home!F61)</f>
        <v/>
      </c>
      <c r="D65" s="132"/>
      <c r="E65" s="556" t="str">
        <f>IF(Visitor!F30="","",Visitor!F30)</f>
        <v/>
      </c>
      <c r="F65" s="781" t="str">
        <f t="shared" si="12"/>
        <v xml:space="preserve"> </v>
      </c>
      <c r="G65" s="976" t="str">
        <f>IF($AP$3=List!$AC$3,HO65,(IF($AP$3=List!$AC$4,HP65,(IF($AP$3=List!$AC$5,HQ65,(IF($AP$3=List!$AC$6,HR65,"??:??")))))))</f>
        <v>??:??</v>
      </c>
      <c r="H65" s="977"/>
      <c r="I65" s="978"/>
      <c r="J65" s="68"/>
      <c r="K65" s="623" t="str">
        <f t="shared" si="13"/>
        <v/>
      </c>
      <c r="L65" s="623" t="str">
        <f t="shared" si="14"/>
        <v/>
      </c>
      <c r="M65" s="624" t="str">
        <f t="shared" si="15"/>
        <v/>
      </c>
      <c r="N65" s="1002" t="str">
        <f>IF($AP$3=List!$AC$3,HS65,(IF($AP$3=List!$AC$4,HT65,(IF($AP$3=List!$AC$5,HU65,(IF($AP$3=List!$AC$6,HV65,"??:??")))))))</f>
        <v>??:??</v>
      </c>
      <c r="O65" s="1003"/>
      <c r="P65" s="1004"/>
      <c r="Q65" s="69"/>
      <c r="R65" s="69"/>
      <c r="S65" s="1005"/>
      <c r="T65" s="1005"/>
      <c r="U65" s="1005"/>
      <c r="V65" s="1014"/>
      <c r="W65" s="67"/>
      <c r="X65" s="1018"/>
      <c r="Y65" s="1019"/>
      <c r="Z65" s="1019"/>
      <c r="AA65" s="1019"/>
      <c r="AB65" s="1019"/>
      <c r="AC65" s="1019"/>
      <c r="AD65" s="1020"/>
      <c r="AE65" s="1030"/>
      <c r="AF65" s="1031"/>
      <c r="AG65" s="1031"/>
      <c r="AH65" s="1031"/>
      <c r="AI65" s="1031"/>
      <c r="AJ65" s="1031"/>
      <c r="AK65" s="1031"/>
      <c r="AL65" s="1031"/>
      <c r="AM65" s="1032"/>
      <c r="AN65" s="833"/>
      <c r="AO65" s="58"/>
      <c r="AP65" s="139">
        <v>27</v>
      </c>
      <c r="AQ65" s="187"/>
      <c r="AR65" s="971"/>
      <c r="AS65" s="972"/>
      <c r="AT65" s="973"/>
      <c r="AU65" s="334"/>
      <c r="AV65" s="334"/>
      <c r="AW65" s="187"/>
      <c r="AX65" s="971"/>
      <c r="AY65" s="972"/>
      <c r="AZ65" s="973"/>
      <c r="BA65" s="334"/>
      <c r="BB65" s="334"/>
      <c r="BC65" s="58"/>
      <c r="BD65" s="58"/>
      <c r="BE65" s="58"/>
      <c r="BF65" s="58"/>
      <c r="BG65" s="58"/>
      <c r="BH65" s="58"/>
      <c r="BI65" s="58"/>
      <c r="BJ65" s="58"/>
      <c r="BK65" s="58"/>
      <c r="BL65" s="58"/>
      <c r="BM65" s="243"/>
      <c r="BN65" s="243"/>
      <c r="BO65" s="243"/>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166" t="str">
        <f t="shared" si="16"/>
        <v>:</v>
      </c>
      <c r="HP65" s="166" t="str">
        <f t="shared" si="17"/>
        <v>:</v>
      </c>
      <c r="HQ65" s="166" t="str">
        <f t="shared" si="18"/>
        <v>:</v>
      </c>
      <c r="HR65" s="166" t="str">
        <f t="shared" si="19"/>
        <v>:</v>
      </c>
      <c r="HS65" s="166" t="str">
        <f t="shared" si="20"/>
        <v>:</v>
      </c>
      <c r="HT65" s="166" t="str">
        <f t="shared" si="21"/>
        <v>:</v>
      </c>
      <c r="HU65" s="166" t="str">
        <f t="shared" si="22"/>
        <v>:</v>
      </c>
      <c r="HV65" s="166" t="str">
        <f t="shared" si="23"/>
        <v>:</v>
      </c>
    </row>
    <row r="66" spans="1:230" s="4" customFormat="1" ht="13.7" customHeight="1" thickBot="1">
      <c r="A66" s="554" t="str">
        <f>IF(Visitor!C31="","",Visitor!C31)</f>
        <v/>
      </c>
      <c r="B66" s="979" t="str">
        <f>IF(Visitor!E31="","",Visitor!E31)</f>
        <v/>
      </c>
      <c r="C66" s="980" t="str">
        <f>IF(Home!F62="","",Home!F62)</f>
        <v/>
      </c>
      <c r="D66" s="298"/>
      <c r="E66" s="563" t="str">
        <f>IF(Visitor!F31="","",Visitor!F31)</f>
        <v/>
      </c>
      <c r="F66" s="782" t="str">
        <f t="shared" si="12"/>
        <v xml:space="preserve"> </v>
      </c>
      <c r="G66" s="981" t="str">
        <f>IF($AP$3=List!$AC$3,HO66,(IF($AP$3=List!$AC$4,HP66,(IF($AP$3=List!$AC$5,HQ66,(IF($AP$3=List!$AC$6,HR66,"??:??")))))))</f>
        <v>??:??</v>
      </c>
      <c r="H66" s="982"/>
      <c r="I66" s="983"/>
      <c r="J66" s="70"/>
      <c r="K66" s="625" t="str">
        <f t="shared" si="13"/>
        <v/>
      </c>
      <c r="L66" s="625" t="str">
        <f t="shared" si="14"/>
        <v/>
      </c>
      <c r="M66" s="626" t="str">
        <f t="shared" si="15"/>
        <v/>
      </c>
      <c r="N66" s="984" t="str">
        <f>IF($AP$3=List!$AC$3,HS66,(IF($AP$3=List!$AC$4,HT66,(IF($AP$3=List!$AC$5,HU66,(IF($AP$3=List!$AC$6,HV66,"??:??")))))))</f>
        <v>??:??</v>
      </c>
      <c r="O66" s="985"/>
      <c r="P66" s="986"/>
      <c r="Q66" s="134"/>
      <c r="R66" s="134"/>
      <c r="S66" s="987"/>
      <c r="T66" s="987"/>
      <c r="U66" s="987"/>
      <c r="V66" s="988"/>
      <c r="W66" s="67"/>
      <c r="X66" s="1021"/>
      <c r="Y66" s="1022"/>
      <c r="Z66" s="1022"/>
      <c r="AA66" s="1022"/>
      <c r="AB66" s="1022"/>
      <c r="AC66" s="1022"/>
      <c r="AD66" s="1023"/>
      <c r="AE66" s="1033"/>
      <c r="AF66" s="1034"/>
      <c r="AG66" s="1034"/>
      <c r="AH66" s="1034"/>
      <c r="AI66" s="1034"/>
      <c r="AJ66" s="1034"/>
      <c r="AK66" s="1034"/>
      <c r="AL66" s="1034"/>
      <c r="AM66" s="1035"/>
      <c r="AN66" s="833"/>
      <c r="AO66" s="58"/>
      <c r="AP66" s="140">
        <v>28</v>
      </c>
      <c r="AQ66" s="188"/>
      <c r="AR66" s="989"/>
      <c r="AS66" s="990"/>
      <c r="AT66" s="991"/>
      <c r="AU66" s="334"/>
      <c r="AV66" s="334"/>
      <c r="AW66" s="188"/>
      <c r="AX66" s="989"/>
      <c r="AY66" s="990"/>
      <c r="AZ66" s="991"/>
      <c r="BA66" s="334"/>
      <c r="BB66" s="334"/>
      <c r="BC66" s="58"/>
      <c r="BD66" s="58"/>
      <c r="BE66" s="58"/>
      <c r="BF66" s="58"/>
      <c r="BG66" s="58"/>
      <c r="BH66" s="58"/>
      <c r="BI66" s="58"/>
      <c r="BJ66" s="58"/>
      <c r="BK66" s="58"/>
      <c r="BL66" s="58"/>
      <c r="BM66" s="243"/>
      <c r="BN66" s="243"/>
      <c r="BO66" s="243"/>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166" t="str">
        <f t="shared" si="16"/>
        <v>:</v>
      </c>
      <c r="HP66" s="166" t="str">
        <f t="shared" si="17"/>
        <v>:</v>
      </c>
      <c r="HQ66" s="166" t="str">
        <f t="shared" si="18"/>
        <v>:</v>
      </c>
      <c r="HR66" s="166" t="str">
        <f t="shared" si="19"/>
        <v>:</v>
      </c>
      <c r="HS66" s="166" t="str">
        <f t="shared" si="20"/>
        <v>:</v>
      </c>
      <c r="HT66" s="166" t="str">
        <f t="shared" si="21"/>
        <v>:</v>
      </c>
      <c r="HU66" s="166" t="str">
        <f t="shared" si="22"/>
        <v>:</v>
      </c>
      <c r="HV66" s="166" t="str">
        <f t="shared" si="23"/>
        <v>:</v>
      </c>
    </row>
    <row r="67" spans="1:230" ht="8.25" customHeight="1" thickTop="1">
      <c r="A67" s="52"/>
      <c r="B67" s="52"/>
      <c r="C67" s="52"/>
      <c r="D67" s="52"/>
      <c r="E67" s="52"/>
      <c r="F67" s="52"/>
      <c r="G67" s="52"/>
      <c r="H67" s="52"/>
      <c r="I67" s="52"/>
      <c r="J67" s="52"/>
      <c r="K67" s="52"/>
      <c r="L67" s="52"/>
      <c r="M67" s="52"/>
      <c r="N67" s="52"/>
      <c r="O67" s="52"/>
      <c r="P67" s="52"/>
      <c r="Q67" s="52"/>
      <c r="R67" s="52"/>
      <c r="S67" s="52"/>
      <c r="T67" s="52"/>
      <c r="U67" s="52"/>
      <c r="V67" s="52"/>
      <c r="W67" s="59"/>
      <c r="X67" s="52"/>
      <c r="Y67" s="52"/>
      <c r="Z67" s="52"/>
      <c r="AA67" s="52"/>
      <c r="AB67" s="52"/>
      <c r="AC67" s="52"/>
      <c r="AD67" s="52"/>
      <c r="AE67" s="52"/>
      <c r="AF67" s="52"/>
      <c r="AG67" s="52"/>
      <c r="AH67" s="52"/>
      <c r="AI67" s="52"/>
      <c r="AJ67" s="52"/>
      <c r="AK67" s="52"/>
      <c r="AL67" s="52"/>
      <c r="AM67" s="52"/>
      <c r="AN67" s="240"/>
      <c r="AO67" s="52"/>
      <c r="AP67" s="52"/>
      <c r="AQ67" s="52"/>
      <c r="AR67" s="52"/>
      <c r="AS67" s="52"/>
      <c r="AT67" s="52"/>
      <c r="AU67" s="327"/>
      <c r="AV67" s="327"/>
      <c r="AW67" s="52"/>
      <c r="AX67" s="52"/>
      <c r="AY67" s="52"/>
      <c r="AZ67" s="52"/>
      <c r="BA67" s="327"/>
      <c r="BB67" s="327"/>
      <c r="BC67" s="52"/>
      <c r="BD67" s="52"/>
      <c r="BE67" s="52"/>
      <c r="BF67" s="52"/>
      <c r="BG67" s="52"/>
      <c r="BH67" s="52"/>
      <c r="BI67" s="52"/>
      <c r="BJ67" s="52"/>
      <c r="BK67" s="52"/>
      <c r="BL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row>
    <row r="68" spans="1:230" ht="13.5" customHeight="1">
      <c r="A68" s="52"/>
      <c r="B68" s="52"/>
      <c r="C68" s="52"/>
      <c r="D68" s="52"/>
      <c r="E68" s="52"/>
      <c r="F68" s="52"/>
      <c r="G68" s="52"/>
      <c r="H68" s="52"/>
      <c r="I68" s="52"/>
      <c r="J68" s="52"/>
      <c r="K68" s="52"/>
      <c r="L68" s="52"/>
      <c r="M68" s="52"/>
      <c r="N68" s="52"/>
      <c r="O68" s="52"/>
      <c r="P68" s="52"/>
      <c r="Q68" s="52"/>
      <c r="R68" s="52"/>
      <c r="S68" s="52"/>
      <c r="T68" s="52"/>
      <c r="U68" s="52"/>
      <c r="V68" s="52"/>
      <c r="W68" s="59"/>
      <c r="X68" s="992" t="s">
        <v>429</v>
      </c>
      <c r="Y68" s="993"/>
      <c r="Z68" s="993"/>
      <c r="AA68" s="993"/>
      <c r="AB68" s="993"/>
      <c r="AC68" s="993"/>
      <c r="AD68" s="994"/>
      <c r="AE68" s="995" t="s">
        <v>3110</v>
      </c>
      <c r="AF68" s="996"/>
      <c r="AG68" s="995" t="s">
        <v>434</v>
      </c>
      <c r="AH68" s="996"/>
      <c r="AI68" s="995" t="s">
        <v>482</v>
      </c>
      <c r="AJ68" s="997"/>
      <c r="AK68" s="997"/>
      <c r="AL68" s="997"/>
      <c r="AM68" s="998"/>
      <c r="AN68" s="240"/>
      <c r="AO68" s="52"/>
      <c r="AP68" s="52"/>
      <c r="AQ68" s="52"/>
      <c r="AR68" s="52"/>
      <c r="AS68" s="52"/>
      <c r="AT68" s="52"/>
      <c r="AU68" s="327"/>
      <c r="AV68" s="327"/>
      <c r="AW68" s="52"/>
      <c r="AX68" s="52"/>
      <c r="AY68" s="52"/>
      <c r="AZ68" s="52"/>
      <c r="BA68" s="327"/>
      <c r="BB68" s="327"/>
      <c r="BC68" s="52"/>
      <c r="BD68" s="52"/>
      <c r="BE68" s="52"/>
      <c r="BF68" s="52"/>
      <c r="BG68" s="52"/>
      <c r="BH68" s="52"/>
      <c r="BI68" s="52"/>
      <c r="BJ68" s="52"/>
      <c r="BK68" s="52"/>
      <c r="BL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row>
    <row r="69" spans="1:230" ht="13.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42"/>
      <c r="X69" s="343"/>
      <c r="Y69" s="343"/>
      <c r="Z69" s="343"/>
      <c r="AA69" s="343"/>
      <c r="AB69" s="343"/>
      <c r="AC69" s="343"/>
      <c r="AD69" s="343"/>
      <c r="AE69" s="344"/>
      <c r="AF69" s="344"/>
      <c r="AG69" s="344"/>
      <c r="AH69" s="344"/>
      <c r="AI69" s="345"/>
      <c r="AJ69" s="345"/>
      <c r="AK69" s="345"/>
      <c r="AL69" s="345"/>
      <c r="AM69" s="345"/>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8"/>
      <c r="BN69" s="328"/>
      <c r="BO69" s="328"/>
      <c r="BP69" s="327"/>
      <c r="BQ69" s="327"/>
      <c r="BR69" s="327"/>
      <c r="BS69" s="327"/>
      <c r="BT69" s="327"/>
      <c r="BU69" s="327"/>
      <c r="BV69" s="327"/>
      <c r="BW69" s="327"/>
      <c r="BX69" s="327"/>
      <c r="BY69" s="327"/>
      <c r="BZ69" s="327"/>
      <c r="CA69" s="327"/>
      <c r="CB69" s="327"/>
      <c r="CC69" s="327"/>
      <c r="CD69" s="327"/>
      <c r="CE69" s="327"/>
      <c r="CF69" s="327"/>
      <c r="CG69" s="327"/>
      <c r="CH69" s="327"/>
      <c r="CI69" s="327"/>
      <c r="CJ69" s="327"/>
      <c r="CK69" s="327"/>
      <c r="CL69" s="327"/>
      <c r="CM69" s="327"/>
      <c r="CN69" s="327"/>
      <c r="CO69" s="327"/>
      <c r="CP69" s="327"/>
      <c r="CQ69" s="327"/>
      <c r="CR69" s="327"/>
      <c r="CS69" s="327"/>
      <c r="CT69" s="327"/>
      <c r="CU69" s="327"/>
      <c r="CV69" s="327"/>
      <c r="CW69" s="327"/>
      <c r="CX69" s="327"/>
      <c r="CY69" s="327"/>
      <c r="CZ69" s="327"/>
      <c r="DA69" s="327"/>
      <c r="DB69" s="327"/>
      <c r="DC69" s="327"/>
      <c r="DD69" s="327"/>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row>
    <row r="70" spans="1:230">
      <c r="A70" s="327"/>
      <c r="B70" s="327"/>
      <c r="C70" s="327"/>
      <c r="D70" s="327"/>
      <c r="E70" s="327"/>
      <c r="F70" s="327"/>
      <c r="G70" s="327"/>
      <c r="H70" s="327"/>
      <c r="I70" s="327"/>
      <c r="J70" s="327"/>
      <c r="K70" s="327"/>
      <c r="L70" s="327"/>
      <c r="M70" s="327"/>
      <c r="N70" s="327"/>
      <c r="O70" s="327"/>
      <c r="P70" s="327"/>
      <c r="Q70" s="327"/>
      <c r="R70" s="327"/>
      <c r="S70" s="327"/>
      <c r="T70" s="327"/>
      <c r="U70" s="327"/>
      <c r="V70" s="327"/>
      <c r="W70" s="342"/>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8"/>
      <c r="BN70" s="328"/>
      <c r="BO70" s="328"/>
      <c r="BP70" s="327"/>
      <c r="BQ70" s="327"/>
      <c r="BR70" s="327"/>
      <c r="BS70" s="327"/>
      <c r="BT70" s="327"/>
      <c r="BU70" s="327"/>
      <c r="BV70" s="327"/>
      <c r="BW70" s="327"/>
      <c r="BX70" s="327"/>
      <c r="BY70" s="327"/>
      <c r="BZ70" s="327"/>
      <c r="CA70" s="327"/>
      <c r="CB70" s="327"/>
      <c r="CC70" s="327"/>
      <c r="CD70" s="327"/>
      <c r="CE70" s="327"/>
      <c r="CF70" s="327"/>
      <c r="CG70" s="327"/>
      <c r="CH70" s="327"/>
      <c r="CI70" s="327"/>
      <c r="CJ70" s="327"/>
      <c r="CK70" s="327"/>
      <c r="CL70" s="327"/>
      <c r="CM70" s="327"/>
      <c r="CN70" s="327"/>
      <c r="CO70" s="327"/>
      <c r="CP70" s="327"/>
      <c r="CQ70" s="327"/>
      <c r="CR70" s="327"/>
      <c r="CS70" s="327"/>
      <c r="CT70" s="327"/>
      <c r="CU70" s="327"/>
      <c r="CV70" s="327"/>
      <c r="CW70" s="327"/>
      <c r="CX70" s="327"/>
      <c r="CY70" s="327"/>
      <c r="CZ70" s="327"/>
      <c r="DA70" s="327"/>
      <c r="DB70" s="327"/>
      <c r="DC70" s="327"/>
      <c r="DD70" s="327"/>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row>
    <row r="71" spans="1:230">
      <c r="A71" s="327"/>
      <c r="B71" s="327"/>
      <c r="C71" s="327"/>
      <c r="D71" s="327"/>
      <c r="E71" s="327"/>
      <c r="F71" s="327"/>
      <c r="G71" s="327"/>
      <c r="H71" s="327"/>
      <c r="I71" s="327"/>
      <c r="J71" s="327"/>
      <c r="K71" s="327"/>
      <c r="L71" s="327"/>
      <c r="M71" s="327"/>
      <c r="N71" s="327"/>
      <c r="O71" s="327"/>
      <c r="P71" s="327"/>
      <c r="Q71" s="327"/>
      <c r="R71" s="327"/>
      <c r="S71" s="327"/>
      <c r="T71" s="327"/>
      <c r="U71" s="327"/>
      <c r="V71" s="327"/>
      <c r="W71" s="342"/>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8"/>
      <c r="BN71" s="328"/>
      <c r="BO71" s="328"/>
      <c r="BP71" s="327"/>
      <c r="BQ71" s="327"/>
      <c r="BR71" s="327"/>
      <c r="BS71" s="327"/>
      <c r="BT71" s="327"/>
      <c r="BU71" s="327"/>
      <c r="BV71" s="327"/>
      <c r="BW71" s="327"/>
      <c r="BX71" s="327"/>
      <c r="BY71" s="327"/>
      <c r="BZ71" s="327"/>
      <c r="CA71" s="327"/>
      <c r="CB71" s="327"/>
      <c r="CC71" s="327"/>
      <c r="CD71" s="327"/>
      <c r="CE71" s="327"/>
      <c r="CF71" s="327"/>
      <c r="CG71" s="327"/>
      <c r="CH71" s="327"/>
      <c r="CI71" s="327"/>
      <c r="CJ71" s="327"/>
      <c r="CK71" s="327"/>
      <c r="CL71" s="327"/>
      <c r="CM71" s="327"/>
      <c r="CN71" s="327"/>
      <c r="CO71" s="327"/>
      <c r="CP71" s="327"/>
      <c r="CQ71" s="327"/>
      <c r="CR71" s="327"/>
      <c r="CS71" s="327"/>
      <c r="CT71" s="327"/>
      <c r="CU71" s="327"/>
      <c r="CV71" s="327"/>
      <c r="CW71" s="327"/>
      <c r="CX71" s="327"/>
      <c r="CY71" s="327"/>
      <c r="CZ71" s="327"/>
      <c r="DA71" s="327"/>
      <c r="DB71" s="327"/>
      <c r="DC71" s="327"/>
      <c r="DD71" s="327"/>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row>
    <row r="72" spans="1:230">
      <c r="A72" s="329"/>
      <c r="B72" s="329"/>
      <c r="C72" s="329"/>
      <c r="D72" s="329"/>
      <c r="E72" s="329"/>
      <c r="F72" s="329"/>
      <c r="G72" s="329"/>
      <c r="H72" s="329"/>
      <c r="I72" s="329"/>
      <c r="J72" s="329"/>
      <c r="K72" s="329"/>
      <c r="L72" s="329"/>
      <c r="M72" s="329"/>
      <c r="N72" s="329"/>
      <c r="O72" s="329"/>
      <c r="P72" s="329"/>
      <c r="Q72" s="329"/>
      <c r="R72" s="329"/>
      <c r="S72" s="329"/>
      <c r="T72" s="329"/>
      <c r="U72" s="329"/>
      <c r="V72" s="329"/>
      <c r="W72" s="622"/>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7"/>
      <c r="BB72" s="327"/>
      <c r="BC72" s="327"/>
      <c r="BD72" s="327"/>
      <c r="BE72" s="327"/>
      <c r="BF72" s="327"/>
      <c r="BG72" s="327"/>
      <c r="BH72" s="327"/>
      <c r="BI72" s="327"/>
      <c r="BJ72" s="327"/>
      <c r="BK72" s="327"/>
      <c r="BL72" s="327"/>
      <c r="BM72" s="328"/>
      <c r="BN72" s="328"/>
      <c r="BO72" s="328"/>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7"/>
      <c r="CP72" s="327"/>
      <c r="CQ72" s="327"/>
      <c r="CR72" s="327"/>
      <c r="CS72" s="327"/>
      <c r="CT72" s="327"/>
      <c r="CU72" s="327"/>
      <c r="CV72" s="327"/>
      <c r="CW72" s="327"/>
      <c r="CX72" s="327"/>
      <c r="CY72" s="327"/>
      <c r="CZ72" s="327"/>
      <c r="DA72" s="327"/>
      <c r="DB72" s="327"/>
      <c r="DC72" s="327"/>
      <c r="DD72" s="327"/>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row>
    <row r="73" spans="1:230">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7"/>
      <c r="BB73" s="327"/>
      <c r="BC73" s="327"/>
      <c r="BD73" s="327"/>
      <c r="BE73" s="327"/>
      <c r="BF73" s="327"/>
      <c r="BG73" s="327"/>
      <c r="BH73" s="327"/>
      <c r="BI73" s="327"/>
      <c r="BJ73" s="327"/>
      <c r="BK73" s="327"/>
      <c r="BL73" s="327"/>
      <c r="BM73" s="328"/>
      <c r="BN73" s="328"/>
      <c r="BO73" s="328"/>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row>
    <row r="74" spans="1:230" s="612" customFormat="1" ht="13.5">
      <c r="A74" s="999" t="s">
        <v>2810</v>
      </c>
      <c r="B74" s="1000"/>
      <c r="C74" s="1000"/>
      <c r="D74" s="1000"/>
      <c r="E74" s="1000"/>
      <c r="F74" s="1000"/>
      <c r="G74" s="1000"/>
      <c r="H74" s="1000"/>
      <c r="I74" s="1000"/>
      <c r="J74" s="1000"/>
      <c r="K74" s="1000"/>
      <c r="L74" s="1000"/>
      <c r="M74" s="1000"/>
      <c r="N74" s="1000"/>
      <c r="O74" s="1000"/>
      <c r="P74" s="1000"/>
      <c r="Q74" s="1000"/>
      <c r="R74" s="1000"/>
      <c r="S74" s="1000"/>
      <c r="T74" s="1000"/>
      <c r="U74" s="1000"/>
      <c r="V74" s="1000"/>
      <c r="W74" s="1000"/>
      <c r="X74" s="1000"/>
      <c r="Y74" s="1000"/>
      <c r="Z74" s="1000"/>
      <c r="AA74" s="1000"/>
      <c r="AB74" s="1000"/>
      <c r="AC74" s="1000"/>
      <c r="AD74" s="1000"/>
      <c r="AE74" s="1000"/>
      <c r="AF74" s="1000"/>
      <c r="AG74" s="1000"/>
      <c r="AH74" s="1000"/>
      <c r="AI74" s="1000"/>
      <c r="AJ74" s="1000"/>
      <c r="AK74" s="1000"/>
      <c r="AL74" s="1000"/>
      <c r="AM74" s="1000"/>
      <c r="AN74" s="1000"/>
      <c r="AO74" s="1000"/>
      <c r="AP74" s="1000"/>
      <c r="AQ74" s="1000"/>
      <c r="AR74" s="1000"/>
      <c r="AS74" s="1000"/>
      <c r="AT74" s="1000"/>
      <c r="AU74" s="1000"/>
      <c r="AV74" s="1000"/>
      <c r="AW74" s="1000"/>
      <c r="AX74" s="1000"/>
      <c r="AY74" s="1000"/>
      <c r="AZ74" s="1000"/>
      <c r="BA74" s="609"/>
      <c r="BB74" s="609"/>
      <c r="BC74" s="609"/>
      <c r="BD74" s="609"/>
      <c r="BE74" s="609"/>
      <c r="BF74" s="609"/>
      <c r="BG74" s="609"/>
      <c r="BH74" s="609"/>
      <c r="BI74" s="609"/>
      <c r="BJ74" s="609"/>
      <c r="BK74" s="609"/>
      <c r="BL74" s="609"/>
      <c r="BM74" s="610"/>
      <c r="BN74" s="610"/>
      <c r="BO74" s="610"/>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c r="CU74" s="609"/>
      <c r="CV74" s="609"/>
      <c r="CW74" s="609"/>
      <c r="CX74" s="609"/>
      <c r="CY74" s="609"/>
      <c r="CZ74" s="609"/>
      <c r="DA74" s="609"/>
      <c r="DB74" s="609"/>
      <c r="DC74" s="609"/>
      <c r="DD74" s="609"/>
      <c r="DE74" s="611"/>
      <c r="DF74" s="611"/>
      <c r="DG74" s="611"/>
      <c r="DH74" s="611"/>
      <c r="DI74" s="611"/>
      <c r="DJ74" s="611"/>
      <c r="DK74" s="611"/>
      <c r="DL74" s="611"/>
      <c r="DM74" s="611"/>
      <c r="DN74" s="611"/>
      <c r="DO74" s="611"/>
      <c r="DP74" s="611"/>
      <c r="DQ74" s="611"/>
      <c r="DR74" s="611"/>
      <c r="DS74" s="611"/>
      <c r="DT74" s="611"/>
      <c r="DU74" s="611"/>
      <c r="DV74" s="611"/>
      <c r="DW74" s="611"/>
      <c r="DX74" s="611"/>
      <c r="DY74" s="611"/>
      <c r="DZ74" s="611"/>
      <c r="EA74" s="611"/>
      <c r="EB74" s="611"/>
      <c r="EC74" s="611"/>
      <c r="ED74" s="611"/>
      <c r="EE74" s="611"/>
      <c r="EF74" s="611"/>
      <c r="EG74" s="611"/>
      <c r="EH74" s="611"/>
      <c r="EI74" s="611"/>
      <c r="EJ74" s="611"/>
      <c r="EK74" s="611"/>
      <c r="EL74" s="611"/>
      <c r="EM74" s="611"/>
      <c r="EN74" s="611"/>
      <c r="EO74" s="611"/>
      <c r="EP74" s="611"/>
      <c r="EQ74" s="611"/>
      <c r="ER74" s="611"/>
      <c r="ES74" s="611"/>
      <c r="ET74" s="611"/>
      <c r="EU74" s="611"/>
      <c r="EV74" s="611"/>
      <c r="EW74" s="611"/>
      <c r="EX74" s="611"/>
      <c r="EY74" s="611"/>
      <c r="EZ74" s="611"/>
      <c r="FA74" s="611"/>
      <c r="FB74" s="611"/>
      <c r="FC74" s="611"/>
      <c r="FD74" s="611"/>
      <c r="FE74" s="611"/>
      <c r="FF74" s="611"/>
      <c r="FG74" s="611"/>
      <c r="FH74" s="611"/>
      <c r="FI74" s="611"/>
      <c r="FJ74" s="611"/>
      <c r="FK74" s="611"/>
      <c r="FL74" s="611"/>
      <c r="FM74" s="611"/>
      <c r="FN74" s="611"/>
      <c r="FO74" s="611"/>
      <c r="FP74" s="611"/>
      <c r="FQ74" s="611"/>
      <c r="FR74" s="611"/>
      <c r="FS74" s="611"/>
      <c r="FT74" s="611"/>
      <c r="FU74" s="611"/>
      <c r="FV74" s="611"/>
      <c r="FW74" s="611"/>
      <c r="FX74" s="611"/>
      <c r="FY74" s="611"/>
      <c r="FZ74" s="611"/>
      <c r="GA74" s="611"/>
      <c r="GB74" s="611"/>
      <c r="GC74" s="611"/>
      <c r="GD74" s="611"/>
      <c r="GE74" s="611"/>
      <c r="GF74" s="611"/>
      <c r="GG74" s="611"/>
      <c r="GH74" s="611"/>
      <c r="GI74" s="611"/>
      <c r="GJ74" s="611"/>
      <c r="GK74" s="611"/>
      <c r="GL74" s="611"/>
      <c r="GM74" s="611"/>
      <c r="GN74" s="611"/>
      <c r="GO74" s="611"/>
      <c r="GP74" s="611"/>
      <c r="GQ74" s="611"/>
      <c r="GR74" s="611"/>
      <c r="GS74" s="611"/>
      <c r="GT74" s="611"/>
      <c r="GU74" s="611"/>
      <c r="GV74" s="611"/>
      <c r="GW74" s="611"/>
      <c r="GX74" s="611"/>
      <c r="GY74" s="611"/>
      <c r="GZ74" s="611"/>
      <c r="HA74" s="611"/>
      <c r="HB74" s="611"/>
      <c r="HC74" s="611"/>
      <c r="HD74" s="611"/>
      <c r="HE74" s="611"/>
      <c r="HF74" s="611"/>
      <c r="HG74" s="611"/>
      <c r="HH74" s="611"/>
      <c r="HI74" s="611"/>
      <c r="HJ74" s="611"/>
      <c r="HK74" s="611"/>
      <c r="HL74" s="611"/>
      <c r="HM74" s="611"/>
      <c r="HN74" s="611"/>
    </row>
    <row r="75" spans="1:230" s="612" customFormat="1" ht="13.5">
      <c r="A75" s="999" t="s">
        <v>2811</v>
      </c>
      <c r="B75" s="1001"/>
      <c r="C75" s="1001"/>
      <c r="D75" s="1001"/>
      <c r="E75" s="1001"/>
      <c r="F75" s="1001"/>
      <c r="G75" s="1001"/>
      <c r="H75" s="1001"/>
      <c r="I75" s="1001"/>
      <c r="J75" s="1001"/>
      <c r="K75" s="1001"/>
      <c r="L75" s="1001"/>
      <c r="M75" s="1001"/>
      <c r="N75" s="1001"/>
      <c r="O75" s="1001"/>
      <c r="P75" s="1001"/>
      <c r="Q75" s="1001"/>
      <c r="R75" s="1001"/>
      <c r="S75" s="1001"/>
      <c r="T75" s="1001"/>
      <c r="U75" s="1001"/>
      <c r="V75" s="1001"/>
      <c r="W75" s="1001"/>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1"/>
      <c r="AY75" s="1001"/>
      <c r="AZ75" s="1001"/>
      <c r="BA75" s="609"/>
      <c r="BB75" s="609"/>
      <c r="BC75" s="609"/>
      <c r="BD75" s="609"/>
      <c r="BE75" s="609"/>
      <c r="BF75" s="609"/>
      <c r="BG75" s="609"/>
      <c r="BH75" s="609"/>
      <c r="BI75" s="609"/>
      <c r="BJ75" s="609"/>
      <c r="BK75" s="609"/>
      <c r="BL75" s="609"/>
      <c r="BM75" s="610"/>
      <c r="BN75" s="610"/>
      <c r="BO75" s="610"/>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c r="CU75" s="609"/>
      <c r="CV75" s="609"/>
      <c r="CW75" s="609"/>
      <c r="CX75" s="609"/>
      <c r="CY75" s="609"/>
      <c r="CZ75" s="609"/>
      <c r="DA75" s="609"/>
      <c r="DB75" s="609"/>
      <c r="DC75" s="609"/>
      <c r="DD75" s="609"/>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c r="EU75" s="611"/>
      <c r="EV75" s="611"/>
      <c r="EW75" s="611"/>
      <c r="EX75" s="611"/>
      <c r="EY75" s="611"/>
      <c r="EZ75" s="611"/>
      <c r="FA75" s="611"/>
      <c r="FB75" s="611"/>
      <c r="FC75" s="611"/>
      <c r="FD75" s="611"/>
      <c r="FE75" s="611"/>
      <c r="FF75" s="611"/>
      <c r="FG75" s="611"/>
      <c r="FH75" s="611"/>
      <c r="FI75" s="611"/>
      <c r="FJ75" s="611"/>
      <c r="FK75" s="611"/>
      <c r="FL75" s="611"/>
      <c r="FM75" s="611"/>
      <c r="FN75" s="611"/>
      <c r="FO75" s="611"/>
      <c r="FP75" s="611"/>
      <c r="FQ75" s="611"/>
      <c r="FR75" s="611"/>
      <c r="FS75" s="611"/>
      <c r="FT75" s="611"/>
      <c r="FU75" s="611"/>
      <c r="FV75" s="611"/>
      <c r="FW75" s="611"/>
      <c r="FX75" s="611"/>
      <c r="FY75" s="611"/>
      <c r="FZ75" s="611"/>
      <c r="GA75" s="611"/>
      <c r="GB75" s="611"/>
      <c r="GC75" s="611"/>
      <c r="GD75" s="611"/>
      <c r="GE75" s="611"/>
      <c r="GF75" s="611"/>
      <c r="GG75" s="611"/>
      <c r="GH75" s="611"/>
      <c r="GI75" s="611"/>
      <c r="GJ75" s="611"/>
      <c r="GK75" s="611"/>
      <c r="GL75" s="611"/>
      <c r="GM75" s="611"/>
      <c r="GN75" s="611"/>
      <c r="GO75" s="611"/>
      <c r="GP75" s="611"/>
      <c r="GQ75" s="611"/>
      <c r="GR75" s="611"/>
      <c r="GS75" s="611"/>
      <c r="GT75" s="611"/>
      <c r="GU75" s="611"/>
      <c r="GV75" s="611"/>
      <c r="GW75" s="611"/>
      <c r="GX75" s="611"/>
      <c r="GY75" s="611"/>
      <c r="GZ75" s="611"/>
      <c r="HA75" s="611"/>
      <c r="HB75" s="611"/>
      <c r="HC75" s="611"/>
      <c r="HD75" s="611"/>
      <c r="HE75" s="611"/>
      <c r="HF75" s="611"/>
      <c r="HG75" s="611"/>
      <c r="HH75" s="611"/>
      <c r="HI75" s="611"/>
      <c r="HJ75" s="611"/>
      <c r="HK75" s="611"/>
      <c r="HL75" s="611"/>
      <c r="HM75" s="611"/>
      <c r="HN75" s="611"/>
    </row>
    <row r="76" spans="1:230" s="612" customFormat="1">
      <c r="A76" s="609"/>
      <c r="B76" s="609"/>
      <c r="C76" s="609"/>
      <c r="D76" s="609"/>
      <c r="E76" s="609"/>
      <c r="F76" s="609"/>
      <c r="G76" s="609"/>
      <c r="H76" s="609"/>
      <c r="I76" s="609"/>
      <c r="J76" s="609"/>
      <c r="K76" s="609"/>
      <c r="L76" s="609"/>
      <c r="M76" s="609"/>
      <c r="N76" s="609"/>
      <c r="O76" s="609"/>
      <c r="P76" s="609"/>
      <c r="Q76" s="609"/>
      <c r="R76" s="609"/>
      <c r="S76" s="609"/>
      <c r="T76" s="609"/>
      <c r="U76" s="609"/>
      <c r="V76" s="609"/>
      <c r="W76" s="613"/>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10"/>
      <c r="BN76" s="610"/>
      <c r="BO76" s="610"/>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c r="CU76" s="609"/>
      <c r="CV76" s="609"/>
      <c r="CW76" s="609"/>
      <c r="CX76" s="609"/>
      <c r="CY76" s="609"/>
      <c r="CZ76" s="609"/>
      <c r="DA76" s="609"/>
      <c r="DB76" s="609"/>
      <c r="DC76" s="609"/>
      <c r="DD76" s="609"/>
      <c r="DE76" s="611"/>
      <c r="DF76" s="611"/>
      <c r="DG76" s="611"/>
      <c r="DH76" s="611"/>
      <c r="DI76" s="611"/>
      <c r="DJ76" s="611"/>
      <c r="DK76" s="611"/>
      <c r="DL76" s="611"/>
      <c r="DM76" s="611"/>
      <c r="DN76" s="611"/>
      <c r="DO76" s="611"/>
      <c r="DP76" s="611"/>
      <c r="DQ76" s="611"/>
      <c r="DR76" s="611"/>
      <c r="DS76" s="611"/>
      <c r="DT76" s="611"/>
      <c r="DU76" s="611"/>
      <c r="DV76" s="611"/>
      <c r="DW76" s="611"/>
      <c r="DX76" s="611"/>
      <c r="DY76" s="611"/>
      <c r="DZ76" s="611"/>
      <c r="EA76" s="611"/>
      <c r="EB76" s="611"/>
      <c r="EC76" s="611"/>
      <c r="ED76" s="611"/>
      <c r="EE76" s="611"/>
      <c r="EF76" s="611"/>
      <c r="EG76" s="611"/>
      <c r="EH76" s="611"/>
      <c r="EI76" s="611"/>
      <c r="EJ76" s="611"/>
      <c r="EK76" s="611"/>
      <c r="EL76" s="611"/>
      <c r="EM76" s="611"/>
      <c r="EN76" s="611"/>
      <c r="EO76" s="611"/>
      <c r="EP76" s="611"/>
      <c r="EQ76" s="611"/>
      <c r="ER76" s="611"/>
      <c r="ES76" s="611"/>
      <c r="ET76" s="611"/>
      <c r="EU76" s="611"/>
      <c r="EV76" s="611"/>
      <c r="EW76" s="611"/>
      <c r="EX76" s="611"/>
      <c r="EY76" s="611"/>
      <c r="EZ76" s="611"/>
      <c r="FA76" s="611"/>
      <c r="FB76" s="611"/>
      <c r="FC76" s="611"/>
      <c r="FD76" s="611"/>
      <c r="FE76" s="611"/>
      <c r="FF76" s="611"/>
      <c r="FG76" s="611"/>
      <c r="FH76" s="611"/>
      <c r="FI76" s="611"/>
      <c r="FJ76" s="611"/>
      <c r="FK76" s="611"/>
      <c r="FL76" s="611"/>
      <c r="FM76" s="611"/>
      <c r="FN76" s="611"/>
      <c r="FO76" s="611"/>
      <c r="FP76" s="611"/>
      <c r="FQ76" s="611"/>
      <c r="FR76" s="611"/>
      <c r="FS76" s="611"/>
      <c r="FT76" s="611"/>
      <c r="FU76" s="611"/>
      <c r="FV76" s="611"/>
      <c r="FW76" s="611"/>
      <c r="FX76" s="611"/>
      <c r="FY76" s="611"/>
      <c r="FZ76" s="611"/>
      <c r="GA76" s="611"/>
      <c r="GB76" s="611"/>
      <c r="GC76" s="611"/>
      <c r="GD76" s="611"/>
      <c r="GE76" s="611"/>
      <c r="GF76" s="611"/>
      <c r="GG76" s="611"/>
      <c r="GH76" s="611"/>
      <c r="GI76" s="611"/>
      <c r="GJ76" s="611"/>
      <c r="GK76" s="611"/>
      <c r="GL76" s="611"/>
      <c r="GM76" s="611"/>
      <c r="GN76" s="611"/>
      <c r="GO76" s="611"/>
      <c r="GP76" s="611"/>
      <c r="GQ76" s="611"/>
      <c r="GR76" s="611"/>
      <c r="GS76" s="611"/>
      <c r="GT76" s="611"/>
      <c r="GU76" s="611"/>
      <c r="GV76" s="611"/>
      <c r="GW76" s="611"/>
      <c r="GX76" s="611"/>
      <c r="GY76" s="611"/>
      <c r="GZ76" s="611"/>
      <c r="HA76" s="611"/>
      <c r="HB76" s="611"/>
      <c r="HC76" s="611"/>
      <c r="HD76" s="611"/>
      <c r="HE76" s="611"/>
      <c r="HF76" s="611"/>
      <c r="HG76" s="611"/>
      <c r="HH76" s="611"/>
      <c r="HI76" s="611"/>
      <c r="HJ76" s="611"/>
      <c r="HK76" s="611"/>
      <c r="HL76" s="611"/>
      <c r="HM76" s="611"/>
      <c r="HN76" s="611"/>
    </row>
    <row r="77" spans="1:230" s="612" customFormat="1" ht="11.25">
      <c r="A77" s="609"/>
      <c r="B77" s="609"/>
      <c r="C77" s="609"/>
      <c r="D77" s="609"/>
      <c r="E77" s="609"/>
      <c r="F77" s="617" t="s">
        <v>2292</v>
      </c>
      <c r="G77" s="617"/>
      <c r="H77" s="617"/>
      <c r="I77" s="617"/>
      <c r="J77" s="617"/>
      <c r="K77" s="617"/>
      <c r="L77" s="617"/>
      <c r="M77" s="617"/>
      <c r="N77" s="616" t="s">
        <v>2291</v>
      </c>
      <c r="O77" s="615"/>
      <c r="P77" s="615"/>
      <c r="Q77" s="615"/>
      <c r="R77" s="615"/>
      <c r="S77" s="615"/>
      <c r="T77" s="615"/>
      <c r="U77" s="615"/>
      <c r="V77" s="615"/>
      <c r="W77" s="613"/>
      <c r="X77" s="609"/>
      <c r="Y77" s="609"/>
      <c r="Z77" s="609"/>
      <c r="AA77" s="609"/>
      <c r="AB77" s="609"/>
      <c r="AC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10"/>
      <c r="BN77" s="610"/>
      <c r="BO77" s="610"/>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c r="CU77" s="609"/>
      <c r="CV77" s="609"/>
      <c r="CW77" s="609"/>
      <c r="CX77" s="609"/>
      <c r="CY77" s="609"/>
      <c r="CZ77" s="609"/>
      <c r="DA77" s="609"/>
      <c r="DB77" s="609"/>
      <c r="DC77" s="609"/>
      <c r="DD77" s="609"/>
      <c r="DE77" s="611"/>
      <c r="DF77" s="611"/>
      <c r="DG77" s="611"/>
      <c r="DH77" s="611"/>
      <c r="DI77" s="611"/>
      <c r="DJ77" s="611"/>
      <c r="DK77" s="611"/>
      <c r="DL77" s="611"/>
      <c r="DM77" s="611"/>
      <c r="DN77" s="611"/>
      <c r="DO77" s="611"/>
      <c r="DP77" s="611"/>
      <c r="DQ77" s="611"/>
      <c r="DR77" s="611"/>
      <c r="DS77" s="611"/>
      <c r="DT77" s="611"/>
      <c r="DU77" s="611"/>
      <c r="DV77" s="611"/>
      <c r="DW77" s="611"/>
      <c r="DX77" s="611"/>
      <c r="DY77" s="611"/>
      <c r="DZ77" s="611"/>
      <c r="EA77" s="611"/>
      <c r="EB77" s="611"/>
      <c r="EC77" s="611"/>
      <c r="ED77" s="611"/>
      <c r="EE77" s="611"/>
      <c r="EF77" s="611"/>
      <c r="EG77" s="611"/>
      <c r="EH77" s="611"/>
      <c r="EI77" s="611"/>
      <c r="EJ77" s="611"/>
      <c r="EK77" s="611"/>
      <c r="EL77" s="611"/>
      <c r="EM77" s="611"/>
      <c r="EN77" s="611"/>
      <c r="EO77" s="611"/>
      <c r="EP77" s="611"/>
      <c r="EQ77" s="611"/>
      <c r="ER77" s="611"/>
      <c r="ES77" s="611"/>
      <c r="ET77" s="611"/>
      <c r="EU77" s="611"/>
      <c r="EV77" s="611"/>
      <c r="EW77" s="611"/>
      <c r="EX77" s="611"/>
      <c r="EY77" s="611"/>
      <c r="EZ77" s="611"/>
      <c r="FA77" s="611"/>
      <c r="FB77" s="611"/>
      <c r="FC77" s="611"/>
      <c r="FD77" s="611"/>
      <c r="FE77" s="611"/>
      <c r="FF77" s="611"/>
      <c r="FG77" s="611"/>
      <c r="FH77" s="611"/>
      <c r="FI77" s="611"/>
      <c r="FJ77" s="611"/>
      <c r="FK77" s="611"/>
      <c r="FL77" s="611"/>
      <c r="FM77" s="611"/>
      <c r="FN77" s="611"/>
      <c r="FO77" s="611"/>
      <c r="FP77" s="611"/>
      <c r="FQ77" s="611"/>
      <c r="FR77" s="611"/>
      <c r="FS77" s="611"/>
      <c r="FT77" s="611"/>
      <c r="FU77" s="611"/>
      <c r="FV77" s="611"/>
      <c r="FW77" s="611"/>
      <c r="FX77" s="611"/>
      <c r="FY77" s="611"/>
      <c r="FZ77" s="611"/>
      <c r="GA77" s="611"/>
      <c r="GB77" s="611"/>
      <c r="GC77" s="611"/>
      <c r="GD77" s="611"/>
      <c r="GE77" s="611"/>
      <c r="GF77" s="611"/>
      <c r="GG77" s="611"/>
      <c r="GH77" s="611"/>
      <c r="GI77" s="611"/>
      <c r="GJ77" s="611"/>
      <c r="GK77" s="611"/>
      <c r="GL77" s="611"/>
      <c r="GM77" s="611"/>
      <c r="GN77" s="611"/>
      <c r="GO77" s="611"/>
      <c r="GP77" s="611"/>
      <c r="GQ77" s="611"/>
      <c r="GR77" s="611"/>
      <c r="GS77" s="611"/>
      <c r="GT77" s="611"/>
      <c r="GU77" s="611"/>
      <c r="GV77" s="611"/>
      <c r="GW77" s="611"/>
      <c r="GX77" s="611"/>
      <c r="GY77" s="611"/>
      <c r="GZ77" s="611"/>
      <c r="HA77" s="611"/>
      <c r="HB77" s="611"/>
      <c r="HC77" s="611"/>
      <c r="HD77" s="611"/>
      <c r="HE77" s="611"/>
      <c r="HF77" s="611"/>
      <c r="HG77" s="611"/>
      <c r="HH77" s="611"/>
      <c r="HI77" s="611"/>
      <c r="HJ77" s="611"/>
      <c r="HK77" s="611"/>
      <c r="HL77" s="611"/>
      <c r="HM77" s="611"/>
      <c r="HN77" s="611"/>
    </row>
    <row r="78" spans="1:230" s="612" customFormat="1" ht="11.25">
      <c r="A78" s="609"/>
      <c r="B78" s="609"/>
      <c r="C78" s="609"/>
      <c r="D78" s="609"/>
      <c r="E78" s="609"/>
      <c r="F78" s="614" t="s">
        <v>2293</v>
      </c>
      <c r="G78" s="617"/>
      <c r="H78" s="617"/>
      <c r="I78" s="617"/>
      <c r="J78" s="617"/>
      <c r="K78" s="617"/>
      <c r="L78" s="617"/>
      <c r="M78" s="617"/>
      <c r="N78" s="618" t="s">
        <v>2294</v>
      </c>
      <c r="O78" s="615"/>
      <c r="P78" s="615"/>
      <c r="Q78" s="615"/>
      <c r="R78" s="615"/>
      <c r="S78" s="615"/>
      <c r="T78" s="615"/>
      <c r="U78" s="615"/>
      <c r="V78" s="615"/>
      <c r="W78" s="613"/>
      <c r="X78" s="609"/>
      <c r="Y78" s="609"/>
      <c r="Z78" s="609"/>
      <c r="AA78" s="609"/>
      <c r="AB78" s="609"/>
      <c r="AC78" s="609"/>
      <c r="AD78" s="609"/>
      <c r="AE78" s="609"/>
      <c r="AF78" s="609"/>
      <c r="AG78" s="609"/>
      <c r="AH78" s="609"/>
      <c r="AI78" s="609"/>
      <c r="AJ78" s="609"/>
      <c r="AK78" s="609"/>
      <c r="AL78" s="609"/>
      <c r="AM78" s="609"/>
      <c r="AN78" s="609"/>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10"/>
      <c r="BN78" s="610"/>
      <c r="BO78" s="610"/>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c r="CU78" s="609"/>
      <c r="CV78" s="609"/>
      <c r="CW78" s="609"/>
      <c r="CX78" s="609"/>
      <c r="CY78" s="609"/>
      <c r="CZ78" s="609"/>
      <c r="DA78" s="609"/>
      <c r="DB78" s="609"/>
      <c r="DC78" s="609"/>
      <c r="DD78" s="609"/>
      <c r="DE78" s="611"/>
      <c r="DF78" s="611"/>
      <c r="DG78" s="611"/>
      <c r="DH78" s="611"/>
      <c r="DI78" s="611"/>
      <c r="DJ78" s="611"/>
      <c r="DK78" s="611"/>
      <c r="DL78" s="611"/>
      <c r="DM78" s="611"/>
      <c r="DN78" s="611"/>
      <c r="DO78" s="611"/>
      <c r="DP78" s="611"/>
      <c r="DQ78" s="611"/>
      <c r="DR78" s="611"/>
      <c r="DS78" s="611"/>
      <c r="DT78" s="611"/>
      <c r="DU78" s="611"/>
      <c r="DV78" s="611"/>
      <c r="DW78" s="611"/>
      <c r="DX78" s="611"/>
      <c r="DY78" s="611"/>
      <c r="DZ78" s="611"/>
      <c r="EA78" s="611"/>
      <c r="EB78" s="611"/>
      <c r="EC78" s="611"/>
      <c r="ED78" s="611"/>
      <c r="EE78" s="611"/>
      <c r="EF78" s="611"/>
      <c r="EG78" s="611"/>
      <c r="EH78" s="611"/>
      <c r="EI78" s="611"/>
      <c r="EJ78" s="611"/>
      <c r="EK78" s="611"/>
      <c r="EL78" s="611"/>
      <c r="EM78" s="611"/>
      <c r="EN78" s="611"/>
      <c r="EO78" s="611"/>
      <c r="EP78" s="611"/>
      <c r="EQ78" s="611"/>
      <c r="ER78" s="611"/>
      <c r="ES78" s="611"/>
      <c r="ET78" s="611"/>
      <c r="EU78" s="611"/>
      <c r="EV78" s="611"/>
      <c r="EW78" s="611"/>
      <c r="EX78" s="611"/>
      <c r="EY78" s="611"/>
      <c r="EZ78" s="611"/>
      <c r="FA78" s="611"/>
      <c r="FB78" s="611"/>
      <c r="FC78" s="611"/>
      <c r="FD78" s="611"/>
      <c r="FE78" s="611"/>
      <c r="FF78" s="611"/>
      <c r="FG78" s="611"/>
      <c r="FH78" s="611"/>
      <c r="FI78" s="611"/>
      <c r="FJ78" s="611"/>
      <c r="FK78" s="611"/>
      <c r="FL78" s="611"/>
      <c r="FM78" s="611"/>
      <c r="FN78" s="611"/>
      <c r="FO78" s="611"/>
      <c r="FP78" s="611"/>
      <c r="FQ78" s="611"/>
      <c r="FR78" s="611"/>
      <c r="FS78" s="611"/>
      <c r="FT78" s="611"/>
      <c r="FU78" s="611"/>
      <c r="FV78" s="611"/>
      <c r="FW78" s="611"/>
      <c r="FX78" s="611"/>
      <c r="FY78" s="611"/>
      <c r="FZ78" s="611"/>
      <c r="GA78" s="611"/>
      <c r="GB78" s="611"/>
      <c r="GC78" s="611"/>
      <c r="GD78" s="611"/>
      <c r="GE78" s="611"/>
      <c r="GF78" s="611"/>
      <c r="GG78" s="611"/>
      <c r="GH78" s="611"/>
      <c r="GI78" s="611"/>
      <c r="GJ78" s="611"/>
      <c r="GK78" s="611"/>
      <c r="GL78" s="611"/>
      <c r="GM78" s="611"/>
      <c r="GN78" s="611"/>
      <c r="GO78" s="611"/>
      <c r="GP78" s="611"/>
      <c r="GQ78" s="611"/>
      <c r="GR78" s="611"/>
      <c r="GS78" s="611"/>
      <c r="GT78" s="611"/>
      <c r="GU78" s="611"/>
      <c r="GV78" s="611"/>
      <c r="GW78" s="611"/>
      <c r="GX78" s="611"/>
      <c r="GY78" s="611"/>
      <c r="GZ78" s="611"/>
      <c r="HA78" s="611"/>
      <c r="HB78" s="611"/>
      <c r="HC78" s="611"/>
      <c r="HD78" s="611"/>
      <c r="HE78" s="611"/>
      <c r="HF78" s="611"/>
      <c r="HG78" s="611"/>
      <c r="HH78" s="611"/>
      <c r="HI78" s="611"/>
      <c r="HJ78" s="611"/>
      <c r="HK78" s="611"/>
      <c r="HL78" s="611"/>
      <c r="HM78" s="611"/>
      <c r="HN78" s="611"/>
    </row>
    <row r="79" spans="1:230" s="612" customFormat="1" ht="11.25">
      <c r="A79" s="609"/>
      <c r="B79" s="609"/>
      <c r="C79" s="609"/>
      <c r="D79" s="609"/>
      <c r="E79" s="609"/>
      <c r="F79" s="614" t="s">
        <v>2295</v>
      </c>
      <c r="G79" s="617"/>
      <c r="H79" s="617"/>
      <c r="I79" s="617"/>
      <c r="J79" s="617"/>
      <c r="K79" s="617"/>
      <c r="L79" s="617"/>
      <c r="M79" s="617"/>
      <c r="N79" s="618" t="s">
        <v>2296</v>
      </c>
      <c r="O79" s="615"/>
      <c r="P79" s="615"/>
      <c r="Q79" s="615"/>
      <c r="R79" s="615"/>
      <c r="S79" s="615"/>
      <c r="T79" s="615"/>
      <c r="U79" s="615"/>
      <c r="V79" s="615"/>
      <c r="W79" s="613"/>
      <c r="X79" s="609"/>
      <c r="Y79" s="609"/>
      <c r="Z79" s="609"/>
      <c r="AA79" s="609"/>
      <c r="AB79" s="609"/>
      <c r="AC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c r="AY79" s="609"/>
      <c r="AZ79" s="609"/>
      <c r="BA79" s="609"/>
      <c r="BB79" s="609"/>
      <c r="BC79" s="609"/>
      <c r="BD79" s="609"/>
      <c r="BE79" s="609"/>
      <c r="BF79" s="609"/>
      <c r="BG79" s="609"/>
      <c r="BH79" s="609"/>
      <c r="BI79" s="609"/>
      <c r="BJ79" s="609"/>
      <c r="BK79" s="609"/>
      <c r="BL79" s="609"/>
      <c r="BM79" s="610"/>
      <c r="BN79" s="610"/>
      <c r="BO79" s="610"/>
      <c r="BP79" s="609"/>
      <c r="BQ79" s="609"/>
      <c r="BR79" s="609"/>
      <c r="BS79" s="609"/>
      <c r="BT79" s="609"/>
      <c r="BU79" s="609"/>
      <c r="BV79" s="609"/>
      <c r="BW79" s="609"/>
      <c r="BX79" s="609"/>
      <c r="BY79" s="609"/>
      <c r="BZ79" s="609"/>
      <c r="CA79" s="609"/>
      <c r="CB79" s="609"/>
      <c r="CC79" s="609"/>
      <c r="CD79" s="609"/>
      <c r="CE79" s="609"/>
      <c r="CF79" s="609"/>
      <c r="CG79" s="609"/>
      <c r="CH79" s="609"/>
      <c r="CI79" s="609"/>
      <c r="CJ79" s="609"/>
      <c r="CK79" s="609"/>
      <c r="CL79" s="609"/>
      <c r="CM79" s="609"/>
      <c r="CN79" s="609"/>
      <c r="CO79" s="609"/>
      <c r="CP79" s="609"/>
      <c r="CQ79" s="609"/>
      <c r="CR79" s="609"/>
      <c r="CS79" s="609"/>
      <c r="CT79" s="609"/>
      <c r="CU79" s="609"/>
      <c r="CV79" s="609"/>
      <c r="CW79" s="609"/>
      <c r="CX79" s="609"/>
      <c r="CY79" s="609"/>
      <c r="CZ79" s="609"/>
      <c r="DA79" s="609"/>
      <c r="DB79" s="609"/>
      <c r="DC79" s="609"/>
      <c r="DD79" s="609"/>
      <c r="DE79" s="611"/>
      <c r="DF79" s="611"/>
      <c r="DG79" s="611"/>
      <c r="DH79" s="611"/>
      <c r="DI79" s="611"/>
      <c r="DJ79" s="611"/>
      <c r="DK79" s="611"/>
      <c r="DL79" s="611"/>
      <c r="DM79" s="611"/>
      <c r="DN79" s="611"/>
      <c r="DO79" s="611"/>
      <c r="DP79" s="611"/>
      <c r="DQ79" s="611"/>
      <c r="DR79" s="611"/>
      <c r="DS79" s="611"/>
      <c r="DT79" s="611"/>
      <c r="DU79" s="611"/>
      <c r="DV79" s="611"/>
      <c r="DW79" s="611"/>
      <c r="DX79" s="611"/>
      <c r="DY79" s="611"/>
      <c r="DZ79" s="611"/>
      <c r="EA79" s="611"/>
      <c r="EB79" s="611"/>
      <c r="EC79" s="611"/>
      <c r="ED79" s="611"/>
      <c r="EE79" s="611"/>
      <c r="EF79" s="611"/>
      <c r="EG79" s="611"/>
      <c r="EH79" s="611"/>
      <c r="EI79" s="611"/>
      <c r="EJ79" s="611"/>
      <c r="EK79" s="611"/>
      <c r="EL79" s="611"/>
      <c r="EM79" s="611"/>
      <c r="EN79" s="611"/>
      <c r="EO79" s="611"/>
      <c r="EP79" s="611"/>
      <c r="EQ79" s="611"/>
      <c r="ER79" s="611"/>
      <c r="ES79" s="611"/>
      <c r="ET79" s="611"/>
      <c r="EU79" s="611"/>
      <c r="EV79" s="611"/>
      <c r="EW79" s="611"/>
      <c r="EX79" s="611"/>
      <c r="EY79" s="611"/>
      <c r="EZ79" s="611"/>
      <c r="FA79" s="611"/>
      <c r="FB79" s="611"/>
      <c r="FC79" s="611"/>
      <c r="FD79" s="611"/>
      <c r="FE79" s="611"/>
      <c r="FF79" s="611"/>
      <c r="FG79" s="611"/>
      <c r="FH79" s="611"/>
      <c r="FI79" s="611"/>
      <c r="FJ79" s="611"/>
      <c r="FK79" s="611"/>
      <c r="FL79" s="611"/>
      <c r="FM79" s="611"/>
      <c r="FN79" s="611"/>
      <c r="FO79" s="611"/>
      <c r="FP79" s="611"/>
      <c r="FQ79" s="611"/>
      <c r="FR79" s="611"/>
      <c r="FS79" s="611"/>
      <c r="FT79" s="611"/>
      <c r="FU79" s="611"/>
      <c r="FV79" s="611"/>
      <c r="FW79" s="611"/>
      <c r="FX79" s="611"/>
      <c r="FY79" s="611"/>
      <c r="FZ79" s="611"/>
      <c r="GA79" s="611"/>
      <c r="GB79" s="611"/>
      <c r="GC79" s="611"/>
      <c r="GD79" s="611"/>
      <c r="GE79" s="611"/>
      <c r="GF79" s="611"/>
      <c r="GG79" s="611"/>
      <c r="GH79" s="611"/>
      <c r="GI79" s="611"/>
      <c r="GJ79" s="611"/>
      <c r="GK79" s="611"/>
      <c r="GL79" s="611"/>
      <c r="GM79" s="611"/>
      <c r="GN79" s="611"/>
      <c r="GO79" s="611"/>
      <c r="GP79" s="611"/>
      <c r="GQ79" s="611"/>
      <c r="GR79" s="611"/>
      <c r="GS79" s="611"/>
      <c r="GT79" s="611"/>
      <c r="GU79" s="611"/>
      <c r="GV79" s="611"/>
      <c r="GW79" s="611"/>
      <c r="GX79" s="611"/>
      <c r="GY79" s="611"/>
      <c r="GZ79" s="611"/>
      <c r="HA79" s="611"/>
      <c r="HB79" s="611"/>
      <c r="HC79" s="611"/>
      <c r="HD79" s="611"/>
      <c r="HE79" s="611"/>
      <c r="HF79" s="611"/>
      <c r="HG79" s="611"/>
      <c r="HH79" s="611"/>
      <c r="HI79" s="611"/>
      <c r="HJ79" s="611"/>
      <c r="HK79" s="611"/>
      <c r="HL79" s="611"/>
      <c r="HM79" s="611"/>
      <c r="HN79" s="611"/>
    </row>
    <row r="80" spans="1:230" s="612" customFormat="1" ht="11.25">
      <c r="A80" s="609"/>
      <c r="B80" s="609"/>
      <c r="C80" s="609"/>
      <c r="D80" s="609"/>
      <c r="E80" s="609"/>
      <c r="F80" s="614" t="s">
        <v>2297</v>
      </c>
      <c r="G80" s="617"/>
      <c r="H80" s="617"/>
      <c r="I80" s="617"/>
      <c r="J80" s="617"/>
      <c r="K80" s="617"/>
      <c r="L80" s="617"/>
      <c r="M80" s="617"/>
      <c r="N80" s="618" t="s">
        <v>2298</v>
      </c>
      <c r="O80" s="615"/>
      <c r="P80" s="615"/>
      <c r="Q80" s="615"/>
      <c r="R80" s="615"/>
      <c r="S80" s="615"/>
      <c r="T80" s="615"/>
      <c r="U80" s="615"/>
      <c r="V80" s="615"/>
      <c r="W80" s="613"/>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10"/>
      <c r="BN80" s="610"/>
      <c r="BO80" s="610"/>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11"/>
      <c r="DF80" s="611"/>
      <c r="DG80" s="611"/>
      <c r="DH80" s="611"/>
      <c r="DI80" s="611"/>
      <c r="DJ80" s="611"/>
      <c r="DK80" s="611"/>
      <c r="DL80" s="611"/>
      <c r="DM80" s="611"/>
      <c r="DN80" s="611"/>
      <c r="DO80" s="611"/>
      <c r="DP80" s="611"/>
      <c r="DQ80" s="611"/>
      <c r="DR80" s="611"/>
      <c r="DS80" s="611"/>
      <c r="DT80" s="611"/>
      <c r="DU80" s="611"/>
      <c r="DV80" s="611"/>
      <c r="DW80" s="611"/>
      <c r="DX80" s="611"/>
      <c r="DY80" s="611"/>
      <c r="DZ80" s="611"/>
      <c r="EA80" s="611"/>
      <c r="EB80" s="611"/>
      <c r="EC80" s="611"/>
      <c r="ED80" s="611"/>
      <c r="EE80" s="611"/>
      <c r="EF80" s="611"/>
      <c r="EG80" s="611"/>
      <c r="EH80" s="611"/>
      <c r="EI80" s="611"/>
      <c r="EJ80" s="611"/>
      <c r="EK80" s="611"/>
      <c r="EL80" s="611"/>
      <c r="EM80" s="611"/>
      <c r="EN80" s="611"/>
      <c r="EO80" s="611"/>
      <c r="EP80" s="611"/>
      <c r="EQ80" s="611"/>
      <c r="ER80" s="611"/>
      <c r="ES80" s="611"/>
      <c r="ET80" s="611"/>
      <c r="EU80" s="611"/>
      <c r="EV80" s="611"/>
      <c r="EW80" s="611"/>
      <c r="EX80" s="611"/>
      <c r="EY80" s="611"/>
      <c r="EZ80" s="611"/>
      <c r="FA80" s="611"/>
      <c r="FB80" s="611"/>
      <c r="FC80" s="611"/>
      <c r="FD80" s="611"/>
      <c r="FE80" s="611"/>
      <c r="FF80" s="611"/>
      <c r="FG80" s="611"/>
      <c r="FH80" s="611"/>
      <c r="FI80" s="611"/>
      <c r="FJ80" s="611"/>
      <c r="FK80" s="611"/>
      <c r="FL80" s="611"/>
      <c r="FM80" s="611"/>
      <c r="FN80" s="611"/>
      <c r="FO80" s="611"/>
      <c r="FP80" s="611"/>
      <c r="FQ80" s="611"/>
      <c r="FR80" s="611"/>
      <c r="FS80" s="611"/>
      <c r="FT80" s="611"/>
      <c r="FU80" s="611"/>
      <c r="FV80" s="611"/>
      <c r="FW80" s="611"/>
      <c r="FX80" s="611"/>
      <c r="FY80" s="611"/>
      <c r="FZ80" s="611"/>
      <c r="GA80" s="611"/>
      <c r="GB80" s="611"/>
      <c r="GC80" s="611"/>
      <c r="GD80" s="611"/>
      <c r="GE80" s="611"/>
      <c r="GF80" s="611"/>
      <c r="GG80" s="611"/>
      <c r="GH80" s="611"/>
      <c r="GI80" s="611"/>
      <c r="GJ80" s="611"/>
      <c r="GK80" s="611"/>
      <c r="GL80" s="611"/>
      <c r="GM80" s="611"/>
      <c r="GN80" s="611"/>
      <c r="GO80" s="611"/>
      <c r="GP80" s="611"/>
      <c r="GQ80" s="611"/>
      <c r="GR80" s="611"/>
      <c r="GS80" s="611"/>
      <c r="GT80" s="611"/>
      <c r="GU80" s="611"/>
      <c r="GV80" s="611"/>
      <c r="GW80" s="611"/>
      <c r="GX80" s="611"/>
      <c r="GY80" s="611"/>
      <c r="GZ80" s="611"/>
      <c r="HA80" s="611"/>
      <c r="HB80" s="611"/>
      <c r="HC80" s="611"/>
      <c r="HD80" s="611"/>
      <c r="HE80" s="611"/>
      <c r="HF80" s="611"/>
      <c r="HG80" s="611"/>
      <c r="HH80" s="611"/>
      <c r="HI80" s="611"/>
      <c r="HJ80" s="611"/>
      <c r="HK80" s="611"/>
      <c r="HL80" s="611"/>
      <c r="HM80" s="611"/>
      <c r="HN80" s="611"/>
    </row>
    <row r="81" spans="1:222" ht="11.25">
      <c r="A81" s="327"/>
      <c r="B81" s="327"/>
      <c r="C81" s="327"/>
      <c r="D81" s="327"/>
      <c r="E81" s="327"/>
      <c r="F81" s="614" t="s">
        <v>2299</v>
      </c>
      <c r="G81" s="615"/>
      <c r="H81" s="615"/>
      <c r="I81" s="615"/>
      <c r="J81" s="615"/>
      <c r="K81" s="615"/>
      <c r="L81" s="615"/>
      <c r="M81" s="615"/>
      <c r="N81" s="618" t="s">
        <v>2300</v>
      </c>
      <c r="O81" s="617"/>
      <c r="P81" s="617"/>
      <c r="Q81" s="617"/>
      <c r="R81" s="617"/>
      <c r="S81" s="617"/>
      <c r="T81" s="617"/>
      <c r="U81" s="617"/>
      <c r="V81" s="617"/>
      <c r="W81" s="342"/>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8"/>
      <c r="BN81" s="328"/>
      <c r="BO81" s="328"/>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52"/>
      <c r="DF81" s="52"/>
      <c r="DG81" s="52"/>
      <c r="DH81" s="52"/>
      <c r="DI81" s="52"/>
      <c r="DJ81" s="52"/>
      <c r="DK81" s="52"/>
      <c r="DL81" s="52"/>
      <c r="DM81" s="52"/>
      <c r="DN81" s="52"/>
      <c r="DO81" s="52"/>
      <c r="DP81" s="52"/>
      <c r="DQ81" s="52"/>
      <c r="DR81" s="52"/>
      <c r="DS81" s="52"/>
      <c r="DT81" s="52"/>
      <c r="DU81" s="52"/>
      <c r="DV81" s="52"/>
      <c r="DW81" s="52"/>
      <c r="DX81" s="52"/>
      <c r="DY81" s="52"/>
      <c r="DZ81" s="52"/>
      <c r="EA81" s="52"/>
      <c r="EB81" s="52"/>
      <c r="EC81" s="52"/>
      <c r="ED81" s="52"/>
      <c r="EE81" s="52"/>
      <c r="EF81" s="52"/>
      <c r="EG81" s="52"/>
      <c r="EH81" s="52"/>
      <c r="EI81" s="52"/>
      <c r="EJ81" s="52"/>
      <c r="EK81" s="52"/>
      <c r="EL81" s="52"/>
      <c r="EM81" s="52"/>
      <c r="EN81" s="52"/>
      <c r="EO81" s="52"/>
      <c r="EP81" s="52"/>
      <c r="EQ81" s="52"/>
      <c r="ER81" s="52"/>
      <c r="ES81" s="52"/>
      <c r="ET81" s="52"/>
      <c r="EU81" s="52"/>
      <c r="EV81" s="52"/>
      <c r="EW81" s="52"/>
      <c r="EX81" s="52"/>
      <c r="EY81" s="52"/>
      <c r="EZ81" s="52"/>
      <c r="FA81" s="52"/>
      <c r="FB81" s="52"/>
      <c r="FC81" s="52"/>
      <c r="FD81" s="52"/>
      <c r="FE81" s="52"/>
      <c r="FF81" s="52"/>
      <c r="FG81" s="52"/>
      <c r="FH81" s="52"/>
      <c r="FI81" s="52"/>
      <c r="FJ81" s="52"/>
      <c r="FK81" s="52"/>
      <c r="FL81" s="52"/>
      <c r="FM81" s="52"/>
      <c r="FN81" s="52"/>
      <c r="FO81" s="52"/>
      <c r="FP81" s="52"/>
      <c r="FQ81" s="52"/>
      <c r="FR81" s="52"/>
      <c r="FS81" s="52"/>
      <c r="FT81" s="52"/>
      <c r="FU81" s="52"/>
      <c r="FV81" s="52"/>
      <c r="FW81" s="52"/>
      <c r="FX81" s="52"/>
      <c r="FY81" s="52"/>
      <c r="FZ81" s="52"/>
      <c r="GA81" s="52"/>
      <c r="GB81" s="52"/>
      <c r="GC81" s="52"/>
      <c r="GD81" s="52"/>
      <c r="GE81" s="52"/>
      <c r="GF81" s="52"/>
      <c r="GG81" s="52"/>
      <c r="GH81" s="52"/>
      <c r="GI81" s="52"/>
      <c r="GJ81" s="52"/>
      <c r="GK81" s="52"/>
      <c r="GL81" s="52"/>
      <c r="GM81" s="52"/>
      <c r="GN81" s="52"/>
      <c r="GO81" s="52"/>
      <c r="GP81" s="52"/>
      <c r="GQ81" s="52"/>
      <c r="GR81" s="52"/>
      <c r="GS81" s="52"/>
      <c r="GT81" s="52"/>
      <c r="GU81" s="52"/>
      <c r="GV81" s="52"/>
      <c r="GW81" s="52"/>
      <c r="GX81" s="52"/>
      <c r="GY81" s="52"/>
      <c r="GZ81" s="52"/>
      <c r="HA81" s="52"/>
      <c r="HB81" s="52"/>
      <c r="HC81" s="52"/>
      <c r="HD81" s="52"/>
      <c r="HE81" s="52"/>
      <c r="HF81" s="52"/>
      <c r="HG81" s="52"/>
      <c r="HH81" s="52"/>
      <c r="HI81" s="52"/>
      <c r="HJ81" s="52"/>
      <c r="HK81" s="52"/>
      <c r="HL81" s="52"/>
      <c r="HM81" s="52"/>
      <c r="HN81" s="52"/>
    </row>
    <row r="82" spans="1:222" ht="11.25">
      <c r="A82" s="327"/>
      <c r="B82" s="327"/>
      <c r="C82" s="327"/>
      <c r="D82" s="327"/>
      <c r="E82" s="327"/>
      <c r="F82" s="614" t="s">
        <v>2301</v>
      </c>
      <c r="G82" s="617"/>
      <c r="H82" s="617"/>
      <c r="I82" s="617"/>
      <c r="J82" s="617"/>
      <c r="K82" s="617"/>
      <c r="L82" s="617"/>
      <c r="M82" s="617"/>
      <c r="N82" s="618" t="s">
        <v>2302</v>
      </c>
      <c r="O82" s="617"/>
      <c r="P82" s="617"/>
      <c r="Q82" s="617"/>
      <c r="R82" s="617"/>
      <c r="S82" s="617"/>
      <c r="T82" s="617"/>
      <c r="U82" s="617"/>
      <c r="V82" s="617"/>
      <c r="W82" s="342"/>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8"/>
      <c r="BN82" s="328"/>
      <c r="BO82" s="328"/>
      <c r="BP82" s="327"/>
      <c r="BQ82" s="327"/>
      <c r="BR82" s="327"/>
      <c r="BS82" s="327"/>
      <c r="BT82" s="327"/>
      <c r="BU82" s="327"/>
      <c r="BV82" s="327"/>
      <c r="BW82" s="327"/>
      <c r="BX82" s="327"/>
      <c r="BY82" s="327"/>
      <c r="BZ82" s="327"/>
      <c r="CA82" s="327"/>
      <c r="CB82" s="327"/>
      <c r="CC82" s="327"/>
      <c r="CD82" s="327"/>
      <c r="CE82" s="327"/>
      <c r="CF82" s="327"/>
      <c r="CG82" s="327"/>
      <c r="CH82" s="327"/>
      <c r="CI82" s="327"/>
      <c r="CJ82" s="327"/>
      <c r="CK82" s="327"/>
      <c r="CL82" s="327"/>
      <c r="CM82" s="327"/>
      <c r="CN82" s="327"/>
      <c r="CO82" s="327"/>
      <c r="CP82" s="327"/>
      <c r="CQ82" s="327"/>
      <c r="CR82" s="327"/>
      <c r="CS82" s="327"/>
      <c r="CT82" s="327"/>
      <c r="CU82" s="327"/>
      <c r="CV82" s="327"/>
      <c r="CW82" s="327"/>
      <c r="CX82" s="327"/>
      <c r="CY82" s="327"/>
      <c r="CZ82" s="327"/>
      <c r="DA82" s="327"/>
      <c r="DB82" s="327"/>
      <c r="DC82" s="327"/>
      <c r="DD82" s="327"/>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52"/>
      <c r="GC82" s="52"/>
      <c r="GD82" s="52"/>
      <c r="GE82" s="52"/>
      <c r="GF82" s="52"/>
      <c r="GG82" s="52"/>
      <c r="GH82" s="52"/>
      <c r="GI82" s="52"/>
      <c r="GJ82" s="52"/>
      <c r="GK82" s="52"/>
      <c r="GL82" s="52"/>
      <c r="GM82" s="52"/>
      <c r="GN82" s="52"/>
      <c r="GO82" s="52"/>
      <c r="GP82" s="52"/>
      <c r="GQ82" s="52"/>
      <c r="GR82" s="52"/>
      <c r="GS82" s="52"/>
      <c r="GT82" s="52"/>
      <c r="GU82" s="52"/>
      <c r="GV82" s="52"/>
      <c r="GW82" s="52"/>
      <c r="GX82" s="52"/>
      <c r="GY82" s="52"/>
      <c r="GZ82" s="52"/>
      <c r="HA82" s="52"/>
      <c r="HB82" s="52"/>
      <c r="HC82" s="52"/>
      <c r="HD82" s="52"/>
      <c r="HE82" s="52"/>
      <c r="HF82" s="52"/>
      <c r="HG82" s="52"/>
      <c r="HH82" s="52"/>
      <c r="HI82" s="52"/>
      <c r="HJ82" s="52"/>
      <c r="HK82" s="52"/>
      <c r="HL82" s="52"/>
      <c r="HM82" s="52"/>
      <c r="HN82" s="52"/>
    </row>
    <row r="83" spans="1:222">
      <c r="A83" s="327"/>
      <c r="B83" s="327"/>
      <c r="C83" s="327"/>
      <c r="D83" s="327"/>
      <c r="E83" s="327"/>
      <c r="F83" s="327"/>
      <c r="G83" s="327"/>
      <c r="H83" s="327"/>
      <c r="I83" s="327"/>
      <c r="J83" s="327"/>
      <c r="K83" s="327"/>
      <c r="L83" s="327"/>
      <c r="M83" s="327"/>
      <c r="N83" s="327"/>
      <c r="O83" s="327"/>
      <c r="P83" s="327"/>
      <c r="Q83" s="327"/>
      <c r="R83" s="327"/>
      <c r="S83" s="327"/>
      <c r="T83" s="327"/>
      <c r="U83" s="327"/>
      <c r="V83" s="327"/>
      <c r="W83" s="342"/>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c r="BN83" s="328"/>
      <c r="BO83" s="328"/>
      <c r="BP83" s="327"/>
      <c r="BQ83" s="327"/>
      <c r="BR83" s="327"/>
      <c r="BS83" s="327"/>
      <c r="BT83" s="327"/>
      <c r="BU83" s="327"/>
      <c r="BV83" s="327"/>
      <c r="BW83" s="327"/>
      <c r="BX83" s="327"/>
      <c r="BY83" s="327"/>
      <c r="BZ83" s="327"/>
      <c r="CA83" s="327"/>
      <c r="CB83" s="327"/>
      <c r="CC83" s="327"/>
      <c r="CD83" s="327"/>
      <c r="CE83" s="327"/>
      <c r="CF83" s="327"/>
      <c r="CG83" s="327"/>
      <c r="CH83" s="327"/>
      <c r="CI83" s="327"/>
      <c r="CJ83" s="327"/>
      <c r="CK83" s="327"/>
      <c r="CL83" s="327"/>
      <c r="CM83" s="327"/>
      <c r="CN83" s="327"/>
      <c r="CO83" s="327"/>
      <c r="CP83" s="327"/>
      <c r="CQ83" s="327"/>
      <c r="CR83" s="327"/>
      <c r="CS83" s="327"/>
      <c r="CT83" s="327"/>
      <c r="CU83" s="327"/>
      <c r="CV83" s="327"/>
      <c r="CW83" s="327"/>
      <c r="CX83" s="327"/>
      <c r="CY83" s="327"/>
      <c r="CZ83" s="327"/>
      <c r="DA83" s="327"/>
      <c r="DB83" s="327"/>
      <c r="DC83" s="327"/>
      <c r="DD83" s="327"/>
      <c r="DE83" s="52"/>
      <c r="DF83" s="52"/>
      <c r="DG83" s="52"/>
      <c r="DH83" s="52"/>
      <c r="DI83" s="52"/>
      <c r="DJ83" s="52"/>
      <c r="DK83" s="52"/>
      <c r="DL83" s="52"/>
      <c r="DM83" s="52"/>
      <c r="DN83" s="52"/>
      <c r="DO83" s="52"/>
      <c r="DP83" s="52"/>
      <c r="DQ83" s="52"/>
      <c r="DR83" s="52"/>
      <c r="DS83" s="52"/>
      <c r="DT83" s="52"/>
      <c r="DU83" s="52"/>
      <c r="DV83" s="52"/>
      <c r="DW83" s="52"/>
      <c r="DX83" s="52"/>
      <c r="DY83" s="52"/>
      <c r="DZ83" s="52"/>
      <c r="EA83" s="52"/>
      <c r="EB83" s="52"/>
      <c r="EC83" s="52"/>
      <c r="ED83" s="52"/>
      <c r="EE83" s="52"/>
      <c r="EF83" s="52"/>
      <c r="EG83" s="52"/>
      <c r="EH83" s="52"/>
      <c r="EI83" s="52"/>
      <c r="EJ83" s="52"/>
      <c r="EK83" s="52"/>
      <c r="EL83" s="52"/>
      <c r="EM83" s="52"/>
      <c r="EN83" s="52"/>
      <c r="EO83" s="52"/>
      <c r="EP83" s="52"/>
      <c r="EQ83" s="52"/>
      <c r="ER83" s="52"/>
      <c r="ES83" s="52"/>
      <c r="ET83" s="52"/>
      <c r="EU83" s="52"/>
      <c r="EV83" s="52"/>
      <c r="EW83" s="52"/>
      <c r="EX83" s="52"/>
      <c r="EY83" s="52"/>
      <c r="EZ83" s="52"/>
      <c r="FA83" s="52"/>
      <c r="FB83" s="52"/>
      <c r="FC83" s="52"/>
      <c r="FD83" s="52"/>
      <c r="FE83" s="52"/>
      <c r="FF83" s="52"/>
      <c r="FG83" s="52"/>
      <c r="FH83" s="52"/>
      <c r="FI83" s="52"/>
      <c r="FJ83" s="52"/>
      <c r="FK83" s="52"/>
      <c r="FL83" s="52"/>
      <c r="FM83" s="52"/>
      <c r="FN83" s="52"/>
      <c r="FO83" s="52"/>
      <c r="FP83" s="52"/>
      <c r="FQ83" s="52"/>
      <c r="FR83" s="52"/>
      <c r="FS83" s="52"/>
      <c r="FT83" s="52"/>
      <c r="FU83" s="52"/>
      <c r="FV83" s="52"/>
      <c r="FW83" s="52"/>
      <c r="FX83" s="52"/>
      <c r="FY83" s="52"/>
      <c r="FZ83" s="52"/>
      <c r="GA83" s="52"/>
      <c r="GB83" s="52"/>
      <c r="GC83" s="52"/>
      <c r="GD83" s="52"/>
      <c r="GE83" s="52"/>
      <c r="GF83" s="52"/>
      <c r="GG83" s="52"/>
      <c r="GH83" s="52"/>
      <c r="GI83" s="52"/>
      <c r="GJ83" s="52"/>
      <c r="GK83" s="52"/>
      <c r="GL83" s="52"/>
      <c r="GM83" s="52"/>
      <c r="GN83" s="52"/>
      <c r="GO83" s="52"/>
      <c r="GP83" s="52"/>
      <c r="GQ83" s="52"/>
      <c r="GR83" s="52"/>
      <c r="GS83" s="52"/>
      <c r="GT83" s="52"/>
      <c r="GU83" s="52"/>
      <c r="GV83" s="52"/>
      <c r="GW83" s="52"/>
      <c r="GX83" s="52"/>
      <c r="GY83" s="52"/>
      <c r="GZ83" s="52"/>
      <c r="HA83" s="52"/>
      <c r="HB83" s="52"/>
      <c r="HC83" s="52"/>
      <c r="HD83" s="52"/>
      <c r="HE83" s="52"/>
      <c r="HF83" s="52"/>
      <c r="HG83" s="52"/>
      <c r="HH83" s="52"/>
      <c r="HI83" s="52"/>
      <c r="HJ83" s="52"/>
      <c r="HK83" s="52"/>
      <c r="HL83" s="52"/>
      <c r="HM83" s="52"/>
      <c r="HN83" s="52"/>
    </row>
    <row r="84" spans="1:222">
      <c r="A84" s="327"/>
      <c r="B84" s="327"/>
      <c r="C84" s="327"/>
      <c r="D84" s="327"/>
      <c r="E84" s="327"/>
      <c r="F84" s="327"/>
      <c r="G84" s="327"/>
      <c r="H84" s="327"/>
      <c r="I84" s="327"/>
      <c r="J84" s="327"/>
      <c r="K84" s="327"/>
      <c r="L84" s="327"/>
      <c r="M84" s="327"/>
      <c r="N84" s="327"/>
      <c r="O84" s="327"/>
      <c r="P84" s="327"/>
      <c r="Q84" s="327"/>
      <c r="R84" s="327"/>
      <c r="S84" s="327"/>
      <c r="T84" s="327"/>
      <c r="U84" s="327"/>
      <c r="V84" s="327"/>
      <c r="W84" s="342"/>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c r="BN84" s="328"/>
      <c r="BO84" s="328"/>
      <c r="BP84" s="327"/>
      <c r="BQ84" s="327"/>
      <c r="BR84" s="327"/>
      <c r="BS84" s="327"/>
      <c r="BT84" s="327"/>
      <c r="BU84" s="327"/>
      <c r="BV84" s="327"/>
      <c r="BW84" s="327"/>
      <c r="BX84" s="327"/>
      <c r="BY84" s="327"/>
      <c r="BZ84" s="327"/>
      <c r="CA84" s="327"/>
      <c r="CB84" s="327"/>
      <c r="CC84" s="327"/>
      <c r="CD84" s="327"/>
      <c r="CE84" s="327"/>
      <c r="CF84" s="327"/>
      <c r="CG84" s="327"/>
      <c r="CH84" s="327"/>
      <c r="CI84" s="327"/>
      <c r="CJ84" s="327"/>
      <c r="CK84" s="327"/>
      <c r="CL84" s="327"/>
      <c r="CM84" s="327"/>
      <c r="CN84" s="327"/>
      <c r="CO84" s="327"/>
      <c r="CP84" s="327"/>
      <c r="CQ84" s="327"/>
      <c r="CR84" s="327"/>
      <c r="CS84" s="327"/>
      <c r="CT84" s="327"/>
      <c r="CU84" s="327"/>
      <c r="CV84" s="327"/>
      <c r="CW84" s="327"/>
      <c r="CX84" s="327"/>
      <c r="CY84" s="327"/>
      <c r="CZ84" s="327"/>
      <c r="DA84" s="327"/>
      <c r="DB84" s="327"/>
      <c r="DC84" s="327"/>
      <c r="DD84" s="327"/>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c r="FL84" s="52"/>
      <c r="FM84" s="52"/>
      <c r="FN84" s="52"/>
      <c r="FO84" s="52"/>
      <c r="FP84" s="52"/>
      <c r="FQ84" s="52"/>
      <c r="FR84" s="52"/>
      <c r="FS84" s="52"/>
      <c r="FT84" s="52"/>
      <c r="FU84" s="52"/>
      <c r="FV84" s="52"/>
      <c r="FW84" s="52"/>
      <c r="FX84" s="52"/>
      <c r="FY84" s="52"/>
      <c r="FZ84" s="52"/>
      <c r="GA84" s="52"/>
      <c r="GB84" s="52"/>
      <c r="GC84" s="52"/>
      <c r="GD84" s="52"/>
      <c r="GE84" s="52"/>
      <c r="GF84" s="52"/>
      <c r="GG84" s="52"/>
      <c r="GH84" s="52"/>
      <c r="GI84" s="52"/>
      <c r="GJ84" s="52"/>
      <c r="GK84" s="52"/>
      <c r="GL84" s="52"/>
      <c r="GM84" s="52"/>
      <c r="GN84" s="52"/>
      <c r="GO84" s="52"/>
      <c r="GP84" s="52"/>
      <c r="GQ84" s="52"/>
      <c r="GR84" s="52"/>
      <c r="GS84" s="52"/>
      <c r="GT84" s="52"/>
      <c r="GU84" s="52"/>
      <c r="GV84" s="52"/>
      <c r="GW84" s="52"/>
      <c r="GX84" s="52"/>
      <c r="GY84" s="52"/>
      <c r="GZ84" s="52"/>
      <c r="HA84" s="52"/>
      <c r="HB84" s="52"/>
      <c r="HC84" s="52"/>
      <c r="HD84" s="52"/>
      <c r="HE84" s="52"/>
      <c r="HF84" s="52"/>
      <c r="HG84" s="52"/>
      <c r="HH84" s="52"/>
      <c r="HI84" s="52"/>
      <c r="HJ84" s="52"/>
      <c r="HK84" s="52"/>
      <c r="HL84" s="52"/>
      <c r="HM84" s="52"/>
      <c r="HN84" s="52"/>
    </row>
    <row r="85" spans="1:222">
      <c r="A85" s="327"/>
      <c r="B85" s="327"/>
      <c r="C85" s="327"/>
      <c r="D85" s="327"/>
      <c r="E85" s="327"/>
      <c r="F85" s="327"/>
      <c r="G85" s="327"/>
      <c r="H85" s="327"/>
      <c r="I85" s="327"/>
      <c r="J85" s="327"/>
      <c r="K85" s="327"/>
      <c r="L85" s="327"/>
      <c r="M85" s="327"/>
      <c r="N85" s="327"/>
      <c r="O85" s="327"/>
      <c r="P85" s="327"/>
      <c r="Q85" s="327"/>
      <c r="R85" s="327"/>
      <c r="S85" s="327"/>
      <c r="T85" s="327"/>
      <c r="U85" s="327"/>
      <c r="V85" s="327"/>
      <c r="W85" s="342"/>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c r="BN85" s="328"/>
      <c r="BO85" s="328"/>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7"/>
      <c r="CX85" s="327"/>
      <c r="CY85" s="327"/>
      <c r="CZ85" s="327"/>
      <c r="DA85" s="327"/>
      <c r="DB85" s="327"/>
      <c r="DC85" s="327"/>
      <c r="DD85" s="327"/>
      <c r="DE85" s="52"/>
      <c r="DF85" s="52"/>
      <c r="DG85" s="52"/>
      <c r="DH85" s="52"/>
      <c r="DI85" s="52"/>
      <c r="DJ85" s="52"/>
      <c r="DK85" s="52"/>
      <c r="DL85" s="52"/>
      <c r="DM85" s="52"/>
      <c r="DN85" s="52"/>
      <c r="DO85" s="52"/>
      <c r="DP85" s="52"/>
      <c r="DQ85" s="52"/>
      <c r="DR85" s="52"/>
      <c r="DS85" s="52"/>
      <c r="DT85" s="52"/>
      <c r="DU85" s="52"/>
      <c r="DV85" s="52"/>
      <c r="DW85" s="52"/>
      <c r="DX85" s="52"/>
      <c r="DY85" s="52"/>
      <c r="DZ85" s="52"/>
      <c r="EA85" s="52"/>
      <c r="EB85" s="52"/>
      <c r="EC85" s="52"/>
      <c r="ED85" s="52"/>
      <c r="EE85" s="52"/>
      <c r="EF85" s="52"/>
      <c r="EG85" s="52"/>
      <c r="EH85" s="52"/>
      <c r="EI85" s="52"/>
      <c r="EJ85" s="52"/>
      <c r="EK85" s="52"/>
      <c r="EL85" s="52"/>
      <c r="EM85" s="52"/>
      <c r="EN85" s="52"/>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row>
    <row r="86" spans="1:222">
      <c r="A86" s="327"/>
      <c r="B86" s="327"/>
      <c r="C86" s="327"/>
      <c r="D86" s="327"/>
      <c r="E86" s="327"/>
      <c r="F86" s="327"/>
      <c r="G86" s="327"/>
      <c r="H86" s="327"/>
      <c r="I86" s="327"/>
      <c r="J86" s="327"/>
      <c r="K86" s="327"/>
      <c r="L86" s="327"/>
      <c r="M86" s="327"/>
      <c r="N86" s="327"/>
      <c r="O86" s="327"/>
      <c r="P86" s="327"/>
      <c r="Q86" s="327"/>
      <c r="R86" s="327"/>
      <c r="S86" s="327"/>
      <c r="T86" s="327"/>
      <c r="U86" s="327"/>
      <c r="V86" s="327"/>
      <c r="W86" s="342"/>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c r="BN86" s="328"/>
      <c r="BO86" s="328"/>
      <c r="BP86" s="327"/>
      <c r="BQ86" s="327"/>
      <c r="BR86" s="327"/>
      <c r="BS86" s="327"/>
      <c r="BT86" s="327"/>
      <c r="BU86" s="327"/>
      <c r="BV86" s="327"/>
      <c r="BW86" s="327"/>
      <c r="BX86" s="327"/>
      <c r="BY86" s="327"/>
      <c r="BZ86" s="327"/>
      <c r="CA86" s="327"/>
      <c r="CB86" s="327"/>
      <c r="CC86" s="327"/>
      <c r="CD86" s="327"/>
      <c r="CE86" s="327"/>
      <c r="CF86" s="327"/>
      <c r="CG86" s="327"/>
      <c r="CH86" s="327"/>
      <c r="CI86" s="327"/>
      <c r="CJ86" s="327"/>
      <c r="CK86" s="327"/>
      <c r="CL86" s="327"/>
      <c r="CM86" s="327"/>
      <c r="CN86" s="327"/>
      <c r="CO86" s="327"/>
      <c r="CP86" s="327"/>
      <c r="CQ86" s="327"/>
      <c r="CR86" s="327"/>
      <c r="CS86" s="327"/>
      <c r="CT86" s="327"/>
      <c r="CU86" s="327"/>
      <c r="CV86" s="327"/>
      <c r="CW86" s="327"/>
      <c r="CX86" s="327"/>
      <c r="CY86" s="327"/>
      <c r="CZ86" s="327"/>
      <c r="DA86" s="327"/>
      <c r="DB86" s="327"/>
      <c r="DC86" s="327"/>
      <c r="DD86" s="327"/>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row>
    <row r="87" spans="1:222">
      <c r="A87" s="327"/>
      <c r="B87" s="327"/>
      <c r="C87" s="327"/>
      <c r="D87" s="327"/>
      <c r="E87" s="327"/>
      <c r="F87" s="327"/>
      <c r="G87" s="327"/>
      <c r="H87" s="327"/>
      <c r="I87" s="327"/>
      <c r="J87" s="327"/>
      <c r="K87" s="327"/>
      <c r="L87" s="327"/>
      <c r="M87" s="327"/>
      <c r="N87" s="327"/>
      <c r="O87" s="327"/>
      <c r="P87" s="327"/>
      <c r="Q87" s="327"/>
      <c r="R87" s="327"/>
      <c r="S87" s="327"/>
      <c r="T87" s="327"/>
      <c r="U87" s="327"/>
      <c r="V87" s="327"/>
      <c r="W87" s="342"/>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8"/>
      <c r="BN87" s="328"/>
      <c r="BO87" s="328"/>
      <c r="BP87" s="327"/>
      <c r="BQ87" s="327"/>
      <c r="BR87" s="327"/>
      <c r="BS87" s="327"/>
      <c r="BT87" s="327"/>
      <c r="BU87" s="327"/>
      <c r="BV87" s="327"/>
      <c r="BW87" s="327"/>
      <c r="BX87" s="327"/>
      <c r="BY87" s="327"/>
      <c r="BZ87" s="327"/>
      <c r="CA87" s="327"/>
      <c r="CB87" s="327"/>
      <c r="CC87" s="327"/>
      <c r="CD87" s="327"/>
      <c r="CE87" s="327"/>
      <c r="CF87" s="327"/>
      <c r="CG87" s="327"/>
      <c r="CH87" s="327"/>
      <c r="CI87" s="327"/>
      <c r="CJ87" s="327"/>
      <c r="CK87" s="327"/>
      <c r="CL87" s="327"/>
      <c r="CM87" s="327"/>
      <c r="CN87" s="327"/>
      <c r="CO87" s="327"/>
      <c r="CP87" s="327"/>
      <c r="CQ87" s="327"/>
      <c r="CR87" s="327"/>
      <c r="CS87" s="327"/>
      <c r="CT87" s="327"/>
      <c r="CU87" s="327"/>
      <c r="CV87" s="327"/>
      <c r="CW87" s="327"/>
      <c r="CX87" s="327"/>
      <c r="CY87" s="327"/>
      <c r="CZ87" s="327"/>
      <c r="DA87" s="327"/>
      <c r="DB87" s="327"/>
      <c r="DC87" s="327"/>
      <c r="DD87" s="327"/>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row>
    <row r="88" spans="1:222">
      <c r="A88" s="327"/>
      <c r="B88" s="327"/>
      <c r="C88" s="327"/>
      <c r="D88" s="327"/>
      <c r="E88" s="327"/>
      <c r="F88" s="327"/>
      <c r="G88" s="327"/>
      <c r="H88" s="327"/>
      <c r="I88" s="327"/>
      <c r="J88" s="327"/>
      <c r="K88" s="327"/>
      <c r="L88" s="327"/>
      <c r="M88" s="327"/>
      <c r="N88" s="327"/>
      <c r="O88" s="327"/>
      <c r="P88" s="327"/>
      <c r="Q88" s="327"/>
      <c r="R88" s="327"/>
      <c r="S88" s="327"/>
      <c r="T88" s="327"/>
      <c r="U88" s="327"/>
      <c r="V88" s="327"/>
      <c r="W88" s="342"/>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8"/>
      <c r="BN88" s="328"/>
      <c r="BO88" s="328"/>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row>
    <row r="89" spans="1:222">
      <c r="A89" s="327"/>
      <c r="B89" s="327"/>
      <c r="C89" s="327"/>
      <c r="D89" s="327"/>
      <c r="E89" s="327"/>
      <c r="F89" s="327"/>
      <c r="G89" s="327"/>
      <c r="H89" s="327"/>
      <c r="I89" s="327"/>
      <c r="J89" s="327"/>
      <c r="K89" s="327"/>
      <c r="L89" s="327"/>
      <c r="M89" s="327"/>
      <c r="N89" s="327"/>
      <c r="O89" s="327"/>
      <c r="P89" s="327"/>
      <c r="Q89" s="327"/>
      <c r="R89" s="327"/>
      <c r="S89" s="327"/>
      <c r="T89" s="327"/>
      <c r="U89" s="327"/>
      <c r="V89" s="327"/>
      <c r="W89" s="342"/>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8"/>
      <c r="BN89" s="328"/>
      <c r="BO89" s="328"/>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7"/>
      <c r="CP89" s="327"/>
      <c r="CQ89" s="327"/>
      <c r="CR89" s="327"/>
      <c r="CS89" s="327"/>
      <c r="CT89" s="327"/>
      <c r="CU89" s="327"/>
      <c r="CV89" s="327"/>
      <c r="CW89" s="327"/>
      <c r="CX89" s="327"/>
      <c r="CY89" s="327"/>
      <c r="CZ89" s="327"/>
      <c r="DA89" s="327"/>
      <c r="DB89" s="327"/>
      <c r="DC89" s="327"/>
      <c r="DD89" s="327"/>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52"/>
      <c r="FM89" s="52"/>
      <c r="FN89" s="52"/>
      <c r="FO89" s="52"/>
      <c r="FP89" s="52"/>
      <c r="FQ89" s="52"/>
      <c r="FR89" s="52"/>
      <c r="FS89" s="52"/>
      <c r="FT89" s="52"/>
      <c r="FU89" s="52"/>
      <c r="FV89" s="52"/>
      <c r="FW89" s="52"/>
      <c r="FX89" s="52"/>
      <c r="FY89" s="52"/>
      <c r="FZ89" s="52"/>
      <c r="GA89" s="52"/>
      <c r="GB89" s="52"/>
      <c r="GC89" s="52"/>
      <c r="GD89" s="52"/>
      <c r="GE89" s="52"/>
      <c r="GF89" s="52"/>
      <c r="GG89" s="52"/>
      <c r="GH89" s="52"/>
      <c r="GI89" s="52"/>
      <c r="GJ89" s="52"/>
      <c r="GK89" s="52"/>
      <c r="GL89" s="52"/>
      <c r="GM89" s="52"/>
      <c r="GN89" s="52"/>
      <c r="GO89" s="52"/>
      <c r="GP89" s="52"/>
      <c r="GQ89" s="52"/>
      <c r="GR89" s="52"/>
      <c r="GS89" s="52"/>
      <c r="GT89" s="52"/>
      <c r="GU89" s="52"/>
      <c r="GV89" s="52"/>
      <c r="GW89" s="52"/>
      <c r="GX89" s="52"/>
      <c r="GY89" s="52"/>
      <c r="GZ89" s="52"/>
      <c r="HA89" s="52"/>
      <c r="HB89" s="52"/>
      <c r="HC89" s="52"/>
      <c r="HD89" s="52"/>
      <c r="HE89" s="52"/>
      <c r="HF89" s="52"/>
      <c r="HG89" s="52"/>
      <c r="HH89" s="52"/>
      <c r="HI89" s="52"/>
      <c r="HJ89" s="52"/>
      <c r="HK89" s="52"/>
      <c r="HL89" s="52"/>
      <c r="HM89" s="52"/>
      <c r="HN89" s="52"/>
    </row>
    <row r="90" spans="1:222">
      <c r="A90" s="327"/>
      <c r="B90" s="327"/>
      <c r="C90" s="327"/>
      <c r="D90" s="327"/>
      <c r="E90" s="327"/>
      <c r="F90" s="327"/>
      <c r="G90" s="327"/>
      <c r="H90" s="327"/>
      <c r="I90" s="327"/>
      <c r="J90" s="327"/>
      <c r="K90" s="327"/>
      <c r="L90" s="327"/>
      <c r="M90" s="327"/>
      <c r="N90" s="327"/>
      <c r="O90" s="327"/>
      <c r="P90" s="327"/>
      <c r="Q90" s="327"/>
      <c r="R90" s="327"/>
      <c r="S90" s="327"/>
      <c r="T90" s="327"/>
      <c r="U90" s="327"/>
      <c r="V90" s="327"/>
      <c r="W90" s="342"/>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8"/>
      <c r="BN90" s="328"/>
      <c r="BO90" s="328"/>
      <c r="BP90" s="327"/>
      <c r="BQ90" s="327"/>
      <c r="BR90" s="327"/>
      <c r="BS90" s="327"/>
      <c r="BT90" s="327"/>
      <c r="BU90" s="327"/>
      <c r="BV90" s="327"/>
      <c r="BW90" s="327"/>
      <c r="BX90" s="327"/>
      <c r="BY90" s="327"/>
      <c r="BZ90" s="327"/>
      <c r="CA90" s="327"/>
      <c r="CB90" s="327"/>
      <c r="CC90" s="327"/>
      <c r="CD90" s="327"/>
      <c r="CE90" s="327"/>
      <c r="CF90" s="327"/>
      <c r="CG90" s="327"/>
      <c r="CH90" s="327"/>
      <c r="CI90" s="327"/>
      <c r="CJ90" s="327"/>
      <c r="CK90" s="327"/>
      <c r="CL90" s="327"/>
      <c r="CM90" s="327"/>
      <c r="CN90" s="327"/>
      <c r="CO90" s="327"/>
      <c r="CP90" s="327"/>
      <c r="CQ90" s="327"/>
      <c r="CR90" s="327"/>
      <c r="CS90" s="327"/>
      <c r="CT90" s="327"/>
      <c r="CU90" s="327"/>
      <c r="CV90" s="327"/>
      <c r="CW90" s="327"/>
      <c r="CX90" s="327"/>
      <c r="CY90" s="327"/>
      <c r="CZ90" s="327"/>
      <c r="DA90" s="327"/>
      <c r="DB90" s="327"/>
      <c r="DC90" s="327"/>
      <c r="DD90" s="327"/>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row>
    <row r="91" spans="1:222">
      <c r="A91" s="327"/>
      <c r="B91" s="327"/>
      <c r="C91" s="327"/>
      <c r="D91" s="327"/>
      <c r="E91" s="327"/>
      <c r="F91" s="327"/>
      <c r="G91" s="327"/>
      <c r="H91" s="327"/>
      <c r="I91" s="327"/>
      <c r="J91" s="327"/>
      <c r="K91" s="327"/>
      <c r="L91" s="327"/>
      <c r="M91" s="327"/>
      <c r="N91" s="327"/>
      <c r="O91" s="327"/>
      <c r="P91" s="327"/>
      <c r="Q91" s="327"/>
      <c r="R91" s="327"/>
      <c r="S91" s="327"/>
      <c r="T91" s="327"/>
      <c r="U91" s="327"/>
      <c r="V91" s="327"/>
      <c r="W91" s="342"/>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8"/>
      <c r="BN91" s="328"/>
      <c r="BO91" s="328"/>
      <c r="BP91" s="327"/>
      <c r="BQ91" s="327"/>
      <c r="BR91" s="327"/>
      <c r="BS91" s="327"/>
      <c r="BT91" s="327"/>
      <c r="BU91" s="327"/>
      <c r="BV91" s="327"/>
      <c r="BW91" s="327"/>
      <c r="BX91" s="327"/>
      <c r="BY91" s="327"/>
      <c r="BZ91" s="327"/>
      <c r="CA91" s="327"/>
      <c r="CB91" s="327"/>
      <c r="CC91" s="327"/>
      <c r="CD91" s="327"/>
      <c r="CE91" s="327"/>
      <c r="CF91" s="327"/>
      <c r="CG91" s="327"/>
      <c r="CH91" s="327"/>
      <c r="CI91" s="327"/>
      <c r="CJ91" s="327"/>
      <c r="CK91" s="327"/>
      <c r="CL91" s="327"/>
      <c r="CM91" s="327"/>
      <c r="CN91" s="327"/>
      <c r="CO91" s="327"/>
      <c r="CP91" s="327"/>
      <c r="CQ91" s="327"/>
      <c r="CR91" s="327"/>
      <c r="CS91" s="327"/>
      <c r="CT91" s="327"/>
      <c r="CU91" s="327"/>
      <c r="CV91" s="327"/>
      <c r="CW91" s="327"/>
      <c r="CX91" s="327"/>
      <c r="CY91" s="327"/>
      <c r="CZ91" s="327"/>
      <c r="DA91" s="327"/>
      <c r="DB91" s="327"/>
      <c r="DC91" s="327"/>
      <c r="DD91" s="327"/>
      <c r="DE91" s="52"/>
      <c r="DF91" s="52"/>
      <c r="DG91" s="52"/>
      <c r="DH91" s="52"/>
      <c r="DI91" s="52"/>
      <c r="DJ91" s="52"/>
      <c r="DK91" s="52"/>
      <c r="DL91" s="52"/>
      <c r="DM91" s="52"/>
      <c r="DN91" s="52"/>
      <c r="DO91" s="52"/>
      <c r="DP91" s="52"/>
      <c r="DQ91" s="52"/>
      <c r="DR91" s="52"/>
      <c r="DS91" s="52"/>
      <c r="DT91" s="52"/>
      <c r="DU91" s="52"/>
      <c r="DV91" s="52"/>
      <c r="DW91" s="52"/>
      <c r="DX91" s="52"/>
      <c r="DY91" s="52"/>
      <c r="DZ91" s="52"/>
      <c r="EA91" s="52"/>
      <c r="EB91" s="52"/>
      <c r="EC91" s="52"/>
      <c r="ED91" s="52"/>
      <c r="EE91" s="52"/>
      <c r="EF91" s="52"/>
      <c r="EG91" s="52"/>
      <c r="EH91" s="52"/>
      <c r="EI91" s="52"/>
      <c r="EJ91" s="52"/>
      <c r="EK91" s="52"/>
      <c r="EL91" s="52"/>
      <c r="EM91" s="52"/>
      <c r="EN91" s="52"/>
      <c r="EO91" s="52"/>
      <c r="EP91" s="52"/>
      <c r="EQ91" s="52"/>
      <c r="ER91" s="52"/>
      <c r="ES91" s="52"/>
      <c r="ET91" s="52"/>
      <c r="EU91" s="52"/>
      <c r="EV91" s="52"/>
      <c r="EW91" s="52"/>
      <c r="EX91" s="52"/>
      <c r="EY91" s="52"/>
      <c r="EZ91" s="52"/>
      <c r="FA91" s="52"/>
      <c r="FB91" s="52"/>
      <c r="FC91" s="52"/>
      <c r="FD91" s="52"/>
      <c r="FE91" s="52"/>
      <c r="FF91" s="52"/>
      <c r="FG91" s="52"/>
      <c r="FH91" s="52"/>
      <c r="FI91" s="52"/>
      <c r="FJ91" s="52"/>
      <c r="FK91" s="52"/>
      <c r="FL91" s="52"/>
      <c r="FM91" s="52"/>
      <c r="FN91" s="52"/>
      <c r="FO91" s="52"/>
      <c r="FP91" s="52"/>
      <c r="FQ91" s="52"/>
      <c r="FR91" s="52"/>
      <c r="FS91" s="52"/>
      <c r="FT91" s="52"/>
      <c r="FU91" s="52"/>
      <c r="FV91" s="52"/>
      <c r="FW91" s="52"/>
      <c r="FX91" s="52"/>
      <c r="FY91" s="52"/>
      <c r="FZ91" s="52"/>
      <c r="GA91" s="52"/>
      <c r="GB91" s="52"/>
      <c r="GC91" s="52"/>
      <c r="GD91" s="52"/>
      <c r="GE91" s="52"/>
      <c r="GF91" s="52"/>
      <c r="GG91" s="52"/>
      <c r="GH91" s="52"/>
      <c r="GI91" s="52"/>
      <c r="GJ91" s="52"/>
      <c r="GK91" s="52"/>
      <c r="GL91" s="52"/>
      <c r="GM91" s="52"/>
      <c r="GN91" s="52"/>
      <c r="GO91" s="52"/>
      <c r="GP91" s="52"/>
      <c r="GQ91" s="52"/>
      <c r="GR91" s="52"/>
      <c r="GS91" s="52"/>
      <c r="GT91" s="52"/>
      <c r="GU91" s="52"/>
      <c r="GV91" s="52"/>
      <c r="GW91" s="52"/>
      <c r="GX91" s="52"/>
      <c r="GY91" s="52"/>
      <c r="GZ91" s="52"/>
      <c r="HA91" s="52"/>
      <c r="HB91" s="52"/>
      <c r="HC91" s="52"/>
      <c r="HD91" s="52"/>
      <c r="HE91" s="52"/>
      <c r="HF91" s="52"/>
      <c r="HG91" s="52"/>
      <c r="HH91" s="52"/>
      <c r="HI91" s="52"/>
      <c r="HJ91" s="52"/>
      <c r="HK91" s="52"/>
      <c r="HL91" s="52"/>
      <c r="HM91" s="52"/>
      <c r="HN91" s="52"/>
    </row>
    <row r="92" spans="1:222">
      <c r="A92" s="327"/>
      <c r="B92" s="327"/>
      <c r="C92" s="327"/>
      <c r="D92" s="327"/>
      <c r="E92" s="327"/>
      <c r="F92" s="327"/>
      <c r="G92" s="327"/>
      <c r="H92" s="327"/>
      <c r="I92" s="327"/>
      <c r="J92" s="327"/>
      <c r="K92" s="327"/>
      <c r="L92" s="327"/>
      <c r="M92" s="327"/>
      <c r="N92" s="327"/>
      <c r="O92" s="327"/>
      <c r="P92" s="327"/>
      <c r="Q92" s="327"/>
      <c r="R92" s="327"/>
      <c r="S92" s="327"/>
      <c r="T92" s="327"/>
      <c r="U92" s="327"/>
      <c r="V92" s="327"/>
      <c r="W92" s="342"/>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8"/>
      <c r="BN92" s="328"/>
      <c r="BO92" s="328"/>
      <c r="BP92" s="327"/>
      <c r="BQ92" s="327"/>
      <c r="BR92" s="327"/>
      <c r="BS92" s="327"/>
      <c r="BT92" s="327"/>
      <c r="BU92" s="327"/>
      <c r="BV92" s="327"/>
      <c r="BW92" s="327"/>
      <c r="BX92" s="327"/>
      <c r="BY92" s="327"/>
      <c r="BZ92" s="327"/>
      <c r="CA92" s="327"/>
      <c r="CB92" s="327"/>
      <c r="CC92" s="327"/>
      <c r="CD92" s="327"/>
      <c r="CE92" s="327"/>
      <c r="CF92" s="327"/>
      <c r="CG92" s="327"/>
      <c r="CH92" s="327"/>
      <c r="CI92" s="327"/>
      <c r="CJ92" s="327"/>
      <c r="CK92" s="327"/>
      <c r="CL92" s="327"/>
      <c r="CM92" s="327"/>
      <c r="CN92" s="327"/>
      <c r="CO92" s="327"/>
      <c r="CP92" s="327"/>
      <c r="CQ92" s="327"/>
      <c r="CR92" s="327"/>
      <c r="CS92" s="327"/>
      <c r="CT92" s="327"/>
      <c r="CU92" s="327"/>
      <c r="CV92" s="327"/>
      <c r="CW92" s="327"/>
      <c r="CX92" s="327"/>
      <c r="CY92" s="327"/>
      <c r="CZ92" s="327"/>
      <c r="DA92" s="327"/>
      <c r="DB92" s="327"/>
      <c r="DC92" s="327"/>
      <c r="DD92" s="327"/>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2"/>
      <c r="EV92" s="52"/>
      <c r="EW92" s="52"/>
      <c r="EX92" s="52"/>
      <c r="EY92" s="52"/>
      <c r="EZ92" s="52"/>
      <c r="FA92" s="52"/>
      <c r="FB92" s="52"/>
      <c r="FC92" s="52"/>
      <c r="FD92" s="52"/>
      <c r="FE92" s="52"/>
      <c r="FF92" s="52"/>
      <c r="FG92" s="52"/>
      <c r="FH92" s="52"/>
      <c r="FI92" s="52"/>
      <c r="FJ92" s="52"/>
      <c r="FK92" s="52"/>
      <c r="FL92" s="52"/>
      <c r="FM92" s="52"/>
      <c r="FN92" s="52"/>
      <c r="FO92" s="52"/>
      <c r="FP92" s="52"/>
      <c r="FQ92" s="52"/>
      <c r="FR92" s="52"/>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2"/>
      <c r="GQ92" s="52"/>
      <c r="GR92" s="52"/>
      <c r="GS92" s="52"/>
      <c r="GT92" s="52"/>
      <c r="GU92" s="52"/>
      <c r="GV92" s="52"/>
      <c r="GW92" s="52"/>
      <c r="GX92" s="52"/>
      <c r="GY92" s="52"/>
      <c r="GZ92" s="52"/>
      <c r="HA92" s="52"/>
      <c r="HB92" s="52"/>
      <c r="HC92" s="52"/>
      <c r="HD92" s="52"/>
      <c r="HE92" s="52"/>
      <c r="HF92" s="52"/>
      <c r="HG92" s="52"/>
      <c r="HH92" s="52"/>
      <c r="HI92" s="52"/>
      <c r="HJ92" s="52"/>
      <c r="HK92" s="52"/>
      <c r="HL92" s="52"/>
      <c r="HM92" s="52"/>
      <c r="HN92" s="52"/>
    </row>
    <row r="93" spans="1:222">
      <c r="A93" s="327"/>
      <c r="B93" s="327"/>
      <c r="C93" s="327"/>
      <c r="D93" s="327"/>
      <c r="E93" s="327"/>
      <c r="F93" s="327"/>
      <c r="G93" s="327"/>
      <c r="H93" s="327"/>
      <c r="I93" s="327"/>
      <c r="J93" s="327"/>
      <c r="K93" s="327"/>
      <c r="L93" s="327"/>
      <c r="M93" s="327"/>
      <c r="N93" s="327"/>
      <c r="O93" s="327"/>
      <c r="P93" s="327"/>
      <c r="Q93" s="327"/>
      <c r="R93" s="327"/>
      <c r="S93" s="327"/>
      <c r="T93" s="327"/>
      <c r="U93" s="327"/>
      <c r="V93" s="327"/>
      <c r="W93" s="342"/>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8"/>
      <c r="BN93" s="328"/>
      <c r="BO93" s="328"/>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52"/>
      <c r="DF93" s="52"/>
      <c r="DG93" s="52"/>
      <c r="DH93" s="52"/>
      <c r="DI93" s="52"/>
      <c r="DJ93" s="52"/>
      <c r="DK93" s="52"/>
      <c r="DL93" s="52"/>
      <c r="DM93" s="52"/>
      <c r="DN93" s="52"/>
      <c r="DO93" s="52"/>
      <c r="DP93" s="52"/>
      <c r="DQ93" s="52"/>
      <c r="DR93" s="52"/>
      <c r="DS93" s="52"/>
      <c r="DT93" s="52"/>
      <c r="DU93" s="52"/>
      <c r="DV93" s="52"/>
      <c r="DW93" s="52"/>
      <c r="DX93" s="52"/>
      <c r="DY93" s="52"/>
      <c r="DZ93" s="52"/>
      <c r="EA93" s="52"/>
      <c r="EB93" s="52"/>
      <c r="EC93" s="52"/>
      <c r="ED93" s="52"/>
      <c r="EE93" s="52"/>
      <c r="EF93" s="52"/>
      <c r="EG93" s="52"/>
      <c r="EH93" s="52"/>
      <c r="EI93" s="52"/>
      <c r="EJ93" s="52"/>
      <c r="EK93" s="52"/>
      <c r="EL93" s="52"/>
      <c r="EM93" s="52"/>
      <c r="EN93" s="52"/>
      <c r="EO93" s="52"/>
      <c r="EP93" s="52"/>
      <c r="EQ93" s="52"/>
      <c r="ER93" s="52"/>
      <c r="ES93" s="52"/>
      <c r="ET93" s="52"/>
      <c r="EU93" s="52"/>
      <c r="EV93" s="52"/>
      <c r="EW93" s="52"/>
      <c r="EX93" s="52"/>
      <c r="EY93" s="52"/>
      <c r="EZ93" s="52"/>
      <c r="FA93" s="52"/>
      <c r="FB93" s="52"/>
      <c r="FC93" s="52"/>
      <c r="FD93" s="52"/>
      <c r="FE93" s="52"/>
      <c r="FF93" s="52"/>
      <c r="FG93" s="52"/>
      <c r="FH93" s="52"/>
      <c r="FI93" s="52"/>
      <c r="FJ93" s="52"/>
      <c r="FK93" s="52"/>
      <c r="FL93" s="52"/>
      <c r="FM93" s="52"/>
      <c r="FN93" s="52"/>
      <c r="FO93" s="52"/>
      <c r="FP93" s="52"/>
      <c r="FQ93" s="52"/>
      <c r="FR93" s="52"/>
      <c r="FS93" s="52"/>
      <c r="FT93" s="52"/>
      <c r="FU93" s="52"/>
      <c r="FV93" s="52"/>
      <c r="FW93" s="52"/>
      <c r="FX93" s="52"/>
      <c r="FY93" s="52"/>
      <c r="FZ93" s="52"/>
      <c r="GA93" s="52"/>
      <c r="GB93" s="52"/>
      <c r="GC93" s="52"/>
      <c r="GD93" s="52"/>
      <c r="GE93" s="52"/>
      <c r="GF93" s="52"/>
      <c r="GG93" s="52"/>
      <c r="GH93" s="52"/>
      <c r="GI93" s="52"/>
      <c r="GJ93" s="52"/>
      <c r="GK93" s="52"/>
      <c r="GL93" s="52"/>
      <c r="GM93" s="52"/>
      <c r="GN93" s="52"/>
      <c r="GO93" s="52"/>
      <c r="GP93" s="52"/>
      <c r="GQ93" s="52"/>
      <c r="GR93" s="52"/>
      <c r="GS93" s="52"/>
      <c r="GT93" s="52"/>
      <c r="GU93" s="52"/>
      <c r="GV93" s="52"/>
      <c r="GW93" s="52"/>
      <c r="GX93" s="52"/>
      <c r="GY93" s="52"/>
      <c r="GZ93" s="52"/>
      <c r="HA93" s="52"/>
      <c r="HB93" s="52"/>
      <c r="HC93" s="52"/>
      <c r="HD93" s="52"/>
      <c r="HE93" s="52"/>
      <c r="HF93" s="52"/>
      <c r="HG93" s="52"/>
      <c r="HH93" s="52"/>
      <c r="HI93" s="52"/>
      <c r="HJ93" s="52"/>
      <c r="HK93" s="52"/>
      <c r="HL93" s="52"/>
      <c r="HM93" s="52"/>
      <c r="HN93" s="52"/>
    </row>
    <row r="94" spans="1:222">
      <c r="A94" s="327"/>
      <c r="B94" s="327"/>
      <c r="C94" s="327"/>
      <c r="D94" s="327"/>
      <c r="E94" s="327"/>
      <c r="F94" s="327"/>
      <c r="G94" s="327"/>
      <c r="H94" s="327"/>
      <c r="I94" s="327"/>
      <c r="J94" s="327"/>
      <c r="K94" s="327"/>
      <c r="L94" s="327"/>
      <c r="M94" s="327"/>
      <c r="N94" s="327"/>
      <c r="O94" s="327"/>
      <c r="P94" s="327"/>
      <c r="Q94" s="327"/>
      <c r="R94" s="327"/>
      <c r="S94" s="327"/>
      <c r="T94" s="327"/>
      <c r="U94" s="327"/>
      <c r="V94" s="327"/>
      <c r="W94" s="342"/>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8"/>
      <c r="BN94" s="328"/>
      <c r="BO94" s="328"/>
      <c r="BP94" s="327"/>
      <c r="BQ94" s="327"/>
      <c r="BR94" s="327"/>
      <c r="BS94" s="327"/>
      <c r="BT94" s="327"/>
      <c r="BU94" s="327"/>
      <c r="BV94" s="327"/>
      <c r="BW94" s="327"/>
      <c r="BX94" s="327"/>
      <c r="BY94" s="327"/>
      <c r="BZ94" s="327"/>
      <c r="CA94" s="327"/>
      <c r="CB94" s="327"/>
      <c r="CC94" s="327"/>
      <c r="CD94" s="327"/>
      <c r="CE94" s="327"/>
      <c r="CF94" s="327"/>
      <c r="CG94" s="327"/>
      <c r="CH94" s="327"/>
      <c r="CI94" s="327"/>
      <c r="CJ94" s="327"/>
      <c r="CK94" s="327"/>
      <c r="CL94" s="327"/>
      <c r="CM94" s="327"/>
      <c r="CN94" s="327"/>
      <c r="CO94" s="327"/>
      <c r="CP94" s="327"/>
      <c r="CQ94" s="327"/>
      <c r="CR94" s="327"/>
      <c r="CS94" s="327"/>
      <c r="CT94" s="327"/>
      <c r="CU94" s="327"/>
      <c r="CV94" s="327"/>
      <c r="CW94" s="327"/>
      <c r="CX94" s="327"/>
      <c r="CY94" s="327"/>
      <c r="CZ94" s="327"/>
      <c r="DA94" s="327"/>
      <c r="DB94" s="327"/>
      <c r="DC94" s="327"/>
      <c r="DD94" s="327"/>
      <c r="DE94" s="52"/>
      <c r="DF94" s="52"/>
      <c r="DG94" s="52"/>
      <c r="DH94" s="52"/>
      <c r="DI94" s="52"/>
      <c r="DJ94" s="52"/>
      <c r="DK94" s="52"/>
      <c r="DL94" s="52"/>
      <c r="DM94" s="52"/>
      <c r="DN94" s="52"/>
      <c r="DO94" s="52"/>
      <c r="DP94" s="52"/>
      <c r="DQ94" s="52"/>
      <c r="DR94" s="52"/>
      <c r="DS94" s="52"/>
      <c r="DT94" s="52"/>
      <c r="DU94" s="52"/>
      <c r="DV94" s="52"/>
      <c r="DW94" s="52"/>
      <c r="DX94" s="52"/>
      <c r="DY94" s="52"/>
      <c r="DZ94" s="52"/>
      <c r="EA94" s="52"/>
      <c r="EB94" s="52"/>
      <c r="EC94" s="52"/>
      <c r="ED94" s="52"/>
      <c r="EE94" s="52"/>
      <c r="EF94" s="52"/>
      <c r="EG94" s="52"/>
      <c r="EH94" s="52"/>
      <c r="EI94" s="52"/>
      <c r="EJ94" s="52"/>
      <c r="EK94" s="52"/>
      <c r="EL94" s="52"/>
      <c r="EM94" s="52"/>
      <c r="EN94" s="52"/>
      <c r="EO94" s="52"/>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row>
    <row r="95" spans="1:222">
      <c r="A95" s="327"/>
      <c r="B95" s="327"/>
      <c r="C95" s="327"/>
      <c r="D95" s="327"/>
      <c r="E95" s="327"/>
      <c r="F95" s="327"/>
      <c r="G95" s="327"/>
      <c r="H95" s="327"/>
      <c r="I95" s="327"/>
      <c r="J95" s="327"/>
      <c r="K95" s="327"/>
      <c r="L95" s="327"/>
      <c r="M95" s="327"/>
      <c r="N95" s="327"/>
      <c r="O95" s="327"/>
      <c r="P95" s="327"/>
      <c r="Q95" s="327"/>
      <c r="R95" s="327"/>
      <c r="S95" s="327"/>
      <c r="T95" s="327"/>
      <c r="U95" s="327"/>
      <c r="V95" s="327"/>
      <c r="W95" s="342"/>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8"/>
      <c r="BN95" s="328"/>
      <c r="BO95" s="328"/>
      <c r="BP95" s="327"/>
      <c r="BQ95" s="327"/>
      <c r="BR95" s="327"/>
      <c r="BS95" s="327"/>
      <c r="BT95" s="327"/>
      <c r="BU95" s="327"/>
      <c r="BV95" s="327"/>
      <c r="BW95" s="327"/>
      <c r="BX95" s="327"/>
      <c r="BY95" s="327"/>
      <c r="BZ95" s="327"/>
      <c r="CA95" s="327"/>
      <c r="CB95" s="327"/>
      <c r="CC95" s="327"/>
      <c r="CD95" s="327"/>
      <c r="CE95" s="327"/>
      <c r="CF95" s="327"/>
      <c r="CG95" s="327"/>
      <c r="CH95" s="327"/>
      <c r="CI95" s="327"/>
      <c r="CJ95" s="327"/>
      <c r="CK95" s="327"/>
      <c r="CL95" s="327"/>
      <c r="CM95" s="327"/>
      <c r="CN95" s="327"/>
      <c r="CO95" s="327"/>
      <c r="CP95" s="327"/>
      <c r="CQ95" s="327"/>
      <c r="CR95" s="327"/>
      <c r="CS95" s="327"/>
      <c r="CT95" s="327"/>
      <c r="CU95" s="327"/>
      <c r="CV95" s="327"/>
      <c r="CW95" s="327"/>
      <c r="CX95" s="327"/>
      <c r="CY95" s="327"/>
      <c r="CZ95" s="327"/>
      <c r="DA95" s="327"/>
      <c r="DB95" s="327"/>
      <c r="DC95" s="327"/>
      <c r="DD95" s="327"/>
      <c r="DE95" s="52"/>
      <c r="DF95" s="52"/>
      <c r="DG95" s="52"/>
      <c r="DH95" s="52"/>
      <c r="DI95" s="52"/>
      <c r="DJ95" s="52"/>
      <c r="DK95" s="52"/>
      <c r="DL95" s="52"/>
      <c r="DM95" s="52"/>
      <c r="DN95" s="52"/>
      <c r="DO95" s="52"/>
      <c r="DP95" s="52"/>
      <c r="DQ95" s="52"/>
      <c r="DR95" s="52"/>
      <c r="DS95" s="52"/>
      <c r="DT95" s="52"/>
      <c r="DU95" s="52"/>
      <c r="DV95" s="52"/>
      <c r="DW95" s="52"/>
      <c r="DX95" s="52"/>
      <c r="DY95" s="52"/>
      <c r="DZ95" s="52"/>
      <c r="EA95" s="52"/>
      <c r="EB95" s="52"/>
      <c r="EC95" s="52"/>
      <c r="ED95" s="52"/>
      <c r="EE95" s="52"/>
      <c r="EF95" s="52"/>
      <c r="EG95" s="52"/>
      <c r="EH95" s="52"/>
      <c r="EI95" s="52"/>
      <c r="EJ95" s="52"/>
      <c r="EK95" s="52"/>
      <c r="EL95" s="52"/>
      <c r="EM95" s="52"/>
      <c r="EN95" s="52"/>
      <c r="EO95" s="52"/>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row>
    <row r="96" spans="1:222">
      <c r="A96" s="327"/>
      <c r="B96" s="327"/>
      <c r="C96" s="327"/>
      <c r="D96" s="327"/>
      <c r="E96" s="327"/>
      <c r="F96" s="327"/>
      <c r="G96" s="327"/>
      <c r="H96" s="327"/>
      <c r="I96" s="327"/>
      <c r="J96" s="327"/>
      <c r="K96" s="327"/>
      <c r="L96" s="327"/>
      <c r="M96" s="327"/>
      <c r="N96" s="327"/>
      <c r="O96" s="327"/>
      <c r="P96" s="327"/>
      <c r="Q96" s="327"/>
      <c r="R96" s="327"/>
      <c r="S96" s="327"/>
      <c r="T96" s="327"/>
      <c r="U96" s="327"/>
      <c r="V96" s="327"/>
      <c r="W96" s="342"/>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8"/>
      <c r="BN96" s="328"/>
      <c r="BO96" s="328"/>
      <c r="BP96" s="327"/>
      <c r="BQ96" s="327"/>
      <c r="BR96" s="327"/>
      <c r="BS96" s="327"/>
      <c r="BT96" s="327"/>
      <c r="BU96" s="327"/>
      <c r="BV96" s="327"/>
      <c r="BW96" s="327"/>
      <c r="BX96" s="327"/>
      <c r="BY96" s="327"/>
      <c r="BZ96" s="327"/>
      <c r="CA96" s="327"/>
      <c r="CB96" s="327"/>
      <c r="CC96" s="327"/>
      <c r="CD96" s="327"/>
      <c r="CE96" s="327"/>
      <c r="CF96" s="327"/>
      <c r="CG96" s="327"/>
      <c r="CH96" s="327"/>
      <c r="CI96" s="327"/>
      <c r="CJ96" s="327"/>
      <c r="CK96" s="327"/>
      <c r="CL96" s="327"/>
      <c r="CM96" s="327"/>
      <c r="CN96" s="327"/>
      <c r="CO96" s="327"/>
      <c r="CP96" s="327"/>
      <c r="CQ96" s="327"/>
      <c r="CR96" s="327"/>
      <c r="CS96" s="327"/>
      <c r="CT96" s="327"/>
      <c r="CU96" s="327"/>
      <c r="CV96" s="327"/>
      <c r="CW96" s="327"/>
      <c r="CX96" s="327"/>
      <c r="CY96" s="327"/>
      <c r="CZ96" s="327"/>
      <c r="DA96" s="327"/>
      <c r="DB96" s="327"/>
      <c r="DC96" s="327"/>
      <c r="DD96" s="327"/>
      <c r="DE96" s="52"/>
      <c r="DF96" s="52"/>
      <c r="DG96" s="52"/>
      <c r="DH96" s="52"/>
      <c r="DI96" s="52"/>
      <c r="DJ96" s="52"/>
      <c r="DK96" s="52"/>
      <c r="DL96" s="52"/>
      <c r="DM96" s="52"/>
      <c r="DN96" s="52"/>
      <c r="DO96" s="52"/>
      <c r="DP96" s="52"/>
      <c r="DQ96" s="52"/>
      <c r="DR96" s="52"/>
      <c r="DS96" s="52"/>
      <c r="DT96" s="52"/>
      <c r="DU96" s="52"/>
      <c r="DV96" s="52"/>
      <c r="DW96" s="52"/>
      <c r="DX96" s="52"/>
      <c r="DY96" s="52"/>
      <c r="DZ96" s="52"/>
      <c r="EA96" s="52"/>
      <c r="EB96" s="52"/>
      <c r="EC96" s="52"/>
      <c r="ED96" s="52"/>
      <c r="EE96" s="52"/>
      <c r="EF96" s="52"/>
      <c r="EG96" s="52"/>
      <c r="EH96" s="52"/>
      <c r="EI96" s="52"/>
      <c r="EJ96" s="52"/>
      <c r="EK96" s="52"/>
      <c r="EL96" s="52"/>
      <c r="EM96" s="52"/>
      <c r="EN96" s="52"/>
      <c r="EO96" s="52"/>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row>
    <row r="97" spans="1:222">
      <c r="A97" s="52"/>
      <c r="B97" s="52"/>
      <c r="C97" s="52"/>
      <c r="D97" s="52"/>
      <c r="E97" s="52"/>
      <c r="F97" s="52"/>
      <c r="G97" s="52"/>
      <c r="H97" s="52"/>
      <c r="I97" s="52"/>
      <c r="J97" s="52"/>
      <c r="K97" s="52"/>
      <c r="L97" s="52"/>
      <c r="M97" s="52"/>
      <c r="N97" s="52"/>
      <c r="O97" s="52"/>
      <c r="P97" s="52"/>
      <c r="Q97" s="52"/>
      <c r="R97" s="52"/>
      <c r="S97" s="52"/>
      <c r="T97" s="52"/>
      <c r="U97" s="52"/>
      <c r="V97" s="52"/>
      <c r="W97" s="59"/>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row>
    <row r="98" spans="1:222">
      <c r="A98" s="52"/>
      <c r="B98" s="52"/>
      <c r="C98" s="52"/>
      <c r="D98" s="52"/>
      <c r="E98" s="52"/>
      <c r="F98" s="52"/>
      <c r="G98" s="52"/>
      <c r="H98" s="52"/>
      <c r="I98" s="52"/>
      <c r="J98" s="52"/>
      <c r="K98" s="52"/>
      <c r="L98" s="52"/>
      <c r="M98" s="52"/>
      <c r="N98" s="52"/>
      <c r="O98" s="52"/>
      <c r="P98" s="52"/>
      <c r="Q98" s="52"/>
      <c r="R98" s="52"/>
      <c r="S98" s="52"/>
      <c r="T98" s="52"/>
      <c r="U98" s="52"/>
      <c r="V98" s="52"/>
      <c r="W98" s="59"/>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row>
    <row r="99" spans="1:222">
      <c r="A99" s="52"/>
      <c r="B99" s="52"/>
      <c r="C99" s="52"/>
      <c r="D99" s="52"/>
      <c r="E99" s="52"/>
      <c r="F99" s="52"/>
      <c r="G99" s="52"/>
      <c r="H99" s="52"/>
      <c r="I99" s="52"/>
      <c r="J99" s="52"/>
      <c r="K99" s="52"/>
      <c r="L99" s="52"/>
      <c r="M99" s="52"/>
      <c r="N99" s="52"/>
      <c r="O99" s="52"/>
      <c r="P99" s="52"/>
      <c r="Q99" s="52"/>
      <c r="R99" s="52"/>
      <c r="S99" s="52"/>
      <c r="T99" s="52"/>
      <c r="U99" s="52"/>
      <c r="V99" s="52"/>
      <c r="W99" s="59"/>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c r="DV99" s="52"/>
      <c r="DW99" s="52"/>
      <c r="DX99" s="52"/>
      <c r="DY99" s="52"/>
      <c r="DZ99" s="52"/>
      <c r="EA99" s="52"/>
      <c r="EB99" s="52"/>
      <c r="EC99" s="52"/>
      <c r="ED99" s="52"/>
      <c r="EE99" s="52"/>
      <c r="EF99" s="52"/>
      <c r="EG99" s="52"/>
      <c r="EH99" s="52"/>
      <c r="EI99" s="52"/>
      <c r="EJ99" s="52"/>
      <c r="EK99" s="52"/>
      <c r="EL99" s="52"/>
      <c r="EM99" s="52"/>
      <c r="EN99" s="52"/>
      <c r="EO99" s="52"/>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row>
    <row r="100" spans="1:222">
      <c r="A100" s="52"/>
      <c r="B100" s="52"/>
      <c r="C100" s="52"/>
      <c r="D100" s="52"/>
      <c r="E100" s="52"/>
      <c r="F100" s="52"/>
      <c r="G100" s="52"/>
      <c r="H100" s="52"/>
      <c r="I100" s="52"/>
      <c r="J100" s="52"/>
      <c r="K100" s="52"/>
      <c r="L100" s="52"/>
      <c r="M100" s="52"/>
      <c r="N100" s="52"/>
      <c r="O100" s="52"/>
      <c r="P100" s="52"/>
      <c r="Q100" s="52"/>
      <c r="R100" s="52"/>
      <c r="S100" s="52"/>
      <c r="T100" s="52"/>
      <c r="U100" s="52"/>
      <c r="V100" s="52"/>
      <c r="W100" s="59"/>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row>
    <row r="101" spans="1:222">
      <c r="A101" s="52"/>
      <c r="B101" s="52"/>
      <c r="C101" s="52"/>
      <c r="D101" s="52"/>
      <c r="E101" s="52"/>
      <c r="F101" s="52"/>
      <c r="G101" s="52"/>
      <c r="H101" s="52"/>
      <c r="I101" s="52"/>
      <c r="J101" s="52"/>
      <c r="K101" s="52"/>
      <c r="L101" s="52"/>
      <c r="M101" s="52"/>
      <c r="N101" s="52"/>
      <c r="O101" s="52"/>
      <c r="P101" s="52"/>
      <c r="Q101" s="52"/>
      <c r="R101" s="52"/>
      <c r="S101" s="52"/>
      <c r="T101" s="52"/>
      <c r="U101" s="52"/>
      <c r="V101" s="52"/>
      <c r="W101" s="59"/>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row>
    <row r="102" spans="1:222">
      <c r="A102" s="52"/>
      <c r="B102" s="52"/>
      <c r="C102" s="52"/>
      <c r="D102" s="52"/>
      <c r="E102" s="52"/>
      <c r="F102" s="52"/>
      <c r="G102" s="52"/>
      <c r="H102" s="52"/>
      <c r="I102" s="52"/>
      <c r="J102" s="52"/>
      <c r="K102" s="52"/>
      <c r="L102" s="52"/>
      <c r="M102" s="52"/>
      <c r="N102" s="52"/>
      <c r="O102" s="52"/>
      <c r="P102" s="52"/>
      <c r="Q102" s="52"/>
      <c r="R102" s="52"/>
      <c r="S102" s="52"/>
      <c r="T102" s="52"/>
      <c r="U102" s="52"/>
      <c r="V102" s="52"/>
      <c r="W102" s="59"/>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row>
    <row r="103" spans="1:222">
      <c r="A103" s="52"/>
      <c r="B103" s="52"/>
      <c r="C103" s="52"/>
      <c r="D103" s="52"/>
      <c r="E103" s="52"/>
      <c r="F103" s="52"/>
      <c r="G103" s="52"/>
      <c r="H103" s="52"/>
      <c r="I103" s="52"/>
      <c r="J103" s="52"/>
      <c r="K103" s="52"/>
      <c r="L103" s="52"/>
      <c r="M103" s="52"/>
      <c r="N103" s="52"/>
      <c r="O103" s="52"/>
      <c r="P103" s="52"/>
      <c r="Q103" s="52"/>
      <c r="R103" s="52"/>
      <c r="S103" s="52"/>
      <c r="T103" s="52"/>
      <c r="U103" s="52"/>
      <c r="V103" s="52"/>
      <c r="W103" s="59"/>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c r="DV103" s="52"/>
      <c r="DW103" s="52"/>
      <c r="DX103" s="52"/>
      <c r="DY103" s="52"/>
      <c r="DZ103" s="52"/>
      <c r="EA103" s="52"/>
      <c r="EB103" s="52"/>
      <c r="EC103" s="52"/>
      <c r="ED103" s="52"/>
      <c r="EE103" s="52"/>
      <c r="EF103" s="52"/>
      <c r="EG103" s="52"/>
      <c r="EH103" s="52"/>
      <c r="EI103" s="52"/>
      <c r="EJ103" s="52"/>
      <c r="EK103" s="52"/>
      <c r="EL103" s="52"/>
      <c r="EM103" s="52"/>
      <c r="EN103" s="52"/>
      <c r="EO103" s="52"/>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row>
    <row r="104" spans="1:222">
      <c r="A104" s="52"/>
      <c r="B104" s="52"/>
      <c r="C104" s="52"/>
      <c r="D104" s="52"/>
      <c r="E104" s="52"/>
      <c r="F104" s="52"/>
      <c r="G104" s="52"/>
      <c r="H104" s="52"/>
      <c r="I104" s="52"/>
      <c r="J104" s="52"/>
      <c r="K104" s="52"/>
      <c r="L104" s="52"/>
      <c r="M104" s="52"/>
      <c r="N104" s="52"/>
      <c r="O104" s="52"/>
      <c r="P104" s="52"/>
      <c r="Q104" s="52"/>
      <c r="R104" s="52"/>
      <c r="S104" s="52"/>
      <c r="T104" s="52"/>
      <c r="U104" s="52"/>
      <c r="V104" s="52"/>
      <c r="W104" s="59"/>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c r="DV104" s="52"/>
      <c r="DW104" s="52"/>
      <c r="DX104" s="52"/>
      <c r="DY104" s="52"/>
      <c r="DZ104" s="52"/>
      <c r="EA104" s="52"/>
      <c r="EB104" s="52"/>
      <c r="EC104" s="52"/>
      <c r="ED104" s="52"/>
      <c r="EE104" s="52"/>
      <c r="EF104" s="52"/>
      <c r="EG104" s="52"/>
      <c r="EH104" s="52"/>
      <c r="EI104" s="52"/>
      <c r="EJ104" s="52"/>
      <c r="EK104" s="52"/>
      <c r="EL104" s="52"/>
      <c r="EM104" s="52"/>
      <c r="EN104" s="52"/>
      <c r="EO104" s="52"/>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row>
    <row r="105" spans="1:222">
      <c r="A105" s="52"/>
      <c r="B105" s="52"/>
      <c r="C105" s="52"/>
      <c r="D105" s="52"/>
      <c r="E105" s="52"/>
      <c r="F105" s="52"/>
      <c r="G105" s="52"/>
      <c r="H105" s="52"/>
      <c r="I105" s="52"/>
      <c r="J105" s="52"/>
      <c r="K105" s="52"/>
      <c r="L105" s="52"/>
      <c r="M105" s="52"/>
      <c r="N105" s="52"/>
      <c r="O105" s="52"/>
      <c r="P105" s="52"/>
      <c r="Q105" s="52"/>
      <c r="R105" s="52"/>
      <c r="S105" s="52"/>
      <c r="T105" s="52"/>
      <c r="U105" s="52"/>
      <c r="V105" s="52"/>
      <c r="W105" s="59"/>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52"/>
      <c r="DW105" s="52"/>
      <c r="DX105" s="52"/>
      <c r="DY105" s="52"/>
      <c r="DZ105" s="52"/>
      <c r="EA105" s="52"/>
      <c r="EB105" s="52"/>
      <c r="EC105" s="52"/>
      <c r="ED105" s="52"/>
      <c r="EE105" s="52"/>
      <c r="EF105" s="52"/>
      <c r="EG105" s="52"/>
      <c r="EH105" s="52"/>
      <c r="EI105" s="52"/>
      <c r="EJ105" s="52"/>
      <c r="EK105" s="52"/>
      <c r="EL105" s="52"/>
      <c r="EM105" s="52"/>
      <c r="EN105" s="52"/>
      <c r="EO105" s="52"/>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row>
    <row r="106" spans="1:222">
      <c r="A106" s="52"/>
      <c r="B106" s="52"/>
      <c r="C106" s="52"/>
      <c r="D106" s="52"/>
      <c r="E106" s="52"/>
      <c r="F106" s="52"/>
      <c r="G106" s="52"/>
      <c r="H106" s="52"/>
      <c r="I106" s="52"/>
      <c r="J106" s="52"/>
      <c r="K106" s="52"/>
      <c r="L106" s="52"/>
      <c r="M106" s="52"/>
      <c r="N106" s="52"/>
      <c r="O106" s="52"/>
      <c r="P106" s="52"/>
      <c r="Q106" s="52"/>
      <c r="R106" s="52"/>
      <c r="S106" s="52"/>
      <c r="T106" s="52"/>
      <c r="U106" s="52"/>
      <c r="V106" s="52"/>
      <c r="W106" s="59"/>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row>
    <row r="107" spans="1:222">
      <c r="A107" s="52"/>
      <c r="B107" s="52"/>
      <c r="C107" s="52"/>
      <c r="D107" s="52"/>
      <c r="E107" s="52"/>
      <c r="F107" s="52"/>
      <c r="G107" s="52"/>
      <c r="H107" s="52"/>
      <c r="I107" s="52"/>
      <c r="J107" s="52"/>
      <c r="K107" s="52"/>
      <c r="L107" s="52"/>
      <c r="M107" s="52"/>
      <c r="N107" s="52"/>
      <c r="O107" s="52"/>
      <c r="P107" s="52"/>
      <c r="Q107" s="52"/>
      <c r="R107" s="52"/>
      <c r="S107" s="52"/>
      <c r="T107" s="52"/>
      <c r="U107" s="52"/>
      <c r="V107" s="52"/>
      <c r="W107" s="59"/>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c r="DV107" s="52"/>
      <c r="DW107" s="52"/>
      <c r="DX107" s="52"/>
      <c r="DY107" s="52"/>
      <c r="DZ107" s="52"/>
      <c r="EA107" s="52"/>
      <c r="EB107" s="52"/>
      <c r="EC107" s="52"/>
      <c r="ED107" s="52"/>
      <c r="EE107" s="52"/>
      <c r="EF107" s="52"/>
      <c r="EG107" s="52"/>
      <c r="EH107" s="52"/>
      <c r="EI107" s="52"/>
      <c r="EJ107" s="52"/>
      <c r="EK107" s="52"/>
      <c r="EL107" s="52"/>
      <c r="EM107" s="52"/>
      <c r="EN107" s="52"/>
      <c r="EO107" s="52"/>
      <c r="EP107" s="52"/>
      <c r="EQ107" s="52"/>
      <c r="ER107" s="52"/>
      <c r="ES107" s="52"/>
      <c r="ET107" s="52"/>
      <c r="EU107" s="52"/>
      <c r="EV107" s="52"/>
      <c r="EW107" s="52"/>
      <c r="EX107" s="52"/>
      <c r="EY107" s="52"/>
      <c r="EZ107" s="52"/>
      <c r="FA107" s="52"/>
      <c r="FB107" s="52"/>
      <c r="FC107" s="52"/>
      <c r="FD107" s="52"/>
      <c r="FE107" s="52"/>
      <c r="FF107" s="52"/>
      <c r="FG107" s="52"/>
      <c r="FH107" s="52"/>
      <c r="FI107" s="52"/>
      <c r="FJ107" s="52"/>
      <c r="FK107" s="52"/>
      <c r="FL107" s="52"/>
      <c r="FM107" s="52"/>
      <c r="FN107" s="52"/>
      <c r="FO107" s="52"/>
      <c r="FP107" s="52"/>
      <c r="FQ107" s="52"/>
      <c r="FR107" s="52"/>
      <c r="FS107" s="52"/>
      <c r="FT107" s="52"/>
      <c r="FU107" s="52"/>
      <c r="FV107" s="52"/>
      <c r="FW107" s="52"/>
      <c r="FX107" s="52"/>
      <c r="FY107" s="52"/>
      <c r="FZ107" s="52"/>
      <c r="GA107" s="52"/>
      <c r="GB107" s="52"/>
      <c r="GC107" s="52"/>
      <c r="GD107" s="52"/>
      <c r="GE107" s="52"/>
      <c r="GF107" s="52"/>
      <c r="GG107" s="52"/>
      <c r="GH107" s="52"/>
      <c r="GI107" s="52"/>
      <c r="GJ107" s="52"/>
      <c r="GK107" s="52"/>
      <c r="GL107" s="52"/>
      <c r="GM107" s="52"/>
      <c r="GN107" s="52"/>
      <c r="GO107" s="52"/>
      <c r="GP107" s="52"/>
      <c r="GQ107" s="52"/>
      <c r="GR107" s="52"/>
      <c r="GS107" s="52"/>
      <c r="GT107" s="52"/>
      <c r="GU107" s="52"/>
      <c r="GV107" s="52"/>
      <c r="GW107" s="52"/>
      <c r="GX107" s="52"/>
      <c r="GY107" s="52"/>
      <c r="GZ107" s="52"/>
      <c r="HA107" s="52"/>
      <c r="HB107" s="52"/>
      <c r="HC107" s="52"/>
      <c r="HD107" s="52"/>
      <c r="HE107" s="52"/>
      <c r="HF107" s="52"/>
      <c r="HG107" s="52"/>
      <c r="HH107" s="52"/>
      <c r="HI107" s="52"/>
      <c r="HJ107" s="52"/>
      <c r="HK107" s="52"/>
      <c r="HL107" s="52"/>
      <c r="HM107" s="52"/>
      <c r="HN107" s="52"/>
    </row>
    <row r="108" spans="1:222">
      <c r="A108" s="52"/>
      <c r="B108" s="52"/>
      <c r="C108" s="52"/>
      <c r="D108" s="52"/>
      <c r="E108" s="52"/>
      <c r="F108" s="52"/>
      <c r="G108" s="52"/>
      <c r="H108" s="52"/>
      <c r="I108" s="52"/>
      <c r="J108" s="52"/>
      <c r="K108" s="52"/>
      <c r="L108" s="52"/>
      <c r="M108" s="52"/>
      <c r="N108" s="52"/>
      <c r="O108" s="52"/>
      <c r="P108" s="52"/>
      <c r="Q108" s="52"/>
      <c r="R108" s="52"/>
      <c r="S108" s="52"/>
      <c r="T108" s="52"/>
      <c r="U108" s="52"/>
      <c r="V108" s="52"/>
      <c r="W108" s="59"/>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52"/>
      <c r="DW108" s="52"/>
      <c r="DX108" s="52"/>
      <c r="DY108" s="52"/>
      <c r="DZ108" s="52"/>
      <c r="EA108" s="52"/>
      <c r="EB108" s="52"/>
      <c r="EC108" s="52"/>
      <c r="ED108" s="52"/>
      <c r="EE108" s="52"/>
      <c r="EF108" s="52"/>
      <c r="EG108" s="52"/>
      <c r="EH108" s="52"/>
      <c r="EI108" s="52"/>
      <c r="EJ108" s="52"/>
      <c r="EK108" s="52"/>
      <c r="EL108" s="52"/>
      <c r="EM108" s="52"/>
      <c r="EN108" s="52"/>
      <c r="EO108" s="52"/>
      <c r="EP108" s="52"/>
      <c r="EQ108" s="52"/>
      <c r="ER108" s="52"/>
      <c r="ES108" s="52"/>
      <c r="ET108" s="52"/>
      <c r="EU108" s="52"/>
      <c r="EV108" s="52"/>
      <c r="EW108" s="52"/>
      <c r="EX108" s="52"/>
      <c r="EY108" s="52"/>
      <c r="EZ108" s="52"/>
      <c r="FA108" s="52"/>
      <c r="FB108" s="52"/>
      <c r="FC108" s="52"/>
      <c r="FD108" s="52"/>
      <c r="FE108" s="52"/>
      <c r="FF108" s="52"/>
      <c r="FG108" s="52"/>
      <c r="FH108" s="52"/>
      <c r="FI108" s="52"/>
      <c r="FJ108" s="52"/>
      <c r="FK108" s="52"/>
      <c r="FL108" s="52"/>
      <c r="FM108" s="52"/>
      <c r="FN108" s="52"/>
      <c r="FO108" s="52"/>
      <c r="FP108" s="52"/>
      <c r="FQ108" s="52"/>
      <c r="FR108" s="52"/>
      <c r="FS108" s="52"/>
      <c r="FT108" s="52"/>
      <c r="FU108" s="52"/>
      <c r="FV108" s="52"/>
      <c r="FW108" s="52"/>
      <c r="FX108" s="52"/>
      <c r="FY108" s="52"/>
      <c r="FZ108" s="52"/>
      <c r="GA108" s="52"/>
      <c r="GB108" s="52"/>
      <c r="GC108" s="52"/>
      <c r="GD108" s="52"/>
      <c r="GE108" s="52"/>
      <c r="GF108" s="52"/>
      <c r="GG108" s="52"/>
      <c r="GH108" s="52"/>
      <c r="GI108" s="52"/>
      <c r="GJ108" s="52"/>
      <c r="GK108" s="52"/>
      <c r="GL108" s="52"/>
      <c r="GM108" s="52"/>
      <c r="GN108" s="52"/>
      <c r="GO108" s="52"/>
      <c r="GP108" s="52"/>
      <c r="GQ108" s="52"/>
      <c r="GR108" s="52"/>
      <c r="GS108" s="52"/>
      <c r="GT108" s="52"/>
      <c r="GU108" s="52"/>
      <c r="GV108" s="52"/>
      <c r="GW108" s="52"/>
      <c r="GX108" s="52"/>
      <c r="GY108" s="52"/>
      <c r="GZ108" s="52"/>
      <c r="HA108" s="52"/>
      <c r="HB108" s="52"/>
      <c r="HC108" s="52"/>
      <c r="HD108" s="52"/>
      <c r="HE108" s="52"/>
      <c r="HF108" s="52"/>
      <c r="HG108" s="52"/>
      <c r="HH108" s="52"/>
      <c r="HI108" s="52"/>
      <c r="HJ108" s="52"/>
      <c r="HK108" s="52"/>
      <c r="HL108" s="52"/>
      <c r="HM108" s="52"/>
      <c r="HN108" s="52"/>
    </row>
    <row r="109" spans="1:222">
      <c r="A109" s="52"/>
      <c r="B109" s="52"/>
      <c r="C109" s="52"/>
      <c r="D109" s="52"/>
      <c r="E109" s="52"/>
      <c r="F109" s="52"/>
      <c r="G109" s="52"/>
      <c r="H109" s="52"/>
      <c r="I109" s="52"/>
      <c r="J109" s="52"/>
      <c r="K109" s="52"/>
      <c r="L109" s="52"/>
      <c r="M109" s="52"/>
      <c r="N109" s="52"/>
      <c r="O109" s="52"/>
      <c r="P109" s="52"/>
      <c r="Q109" s="52"/>
      <c r="R109" s="52"/>
      <c r="S109" s="52"/>
      <c r="T109" s="52"/>
      <c r="U109" s="52"/>
      <c r="V109" s="52"/>
      <c r="W109" s="59"/>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B109" s="52"/>
      <c r="EC109" s="52"/>
      <c r="ED109" s="52"/>
      <c r="EE109" s="52"/>
      <c r="EF109" s="52"/>
      <c r="EG109" s="52"/>
      <c r="EH109" s="52"/>
      <c r="EI109" s="52"/>
      <c r="EJ109" s="52"/>
      <c r="EK109" s="52"/>
      <c r="EL109" s="52"/>
      <c r="EM109" s="52"/>
      <c r="EN109" s="52"/>
      <c r="EO109" s="52"/>
      <c r="EP109" s="52"/>
      <c r="EQ109" s="52"/>
      <c r="ER109" s="52"/>
      <c r="ES109" s="52"/>
      <c r="ET109" s="52"/>
      <c r="EU109" s="52"/>
      <c r="EV109" s="52"/>
      <c r="EW109" s="52"/>
      <c r="EX109" s="52"/>
      <c r="EY109" s="52"/>
      <c r="EZ109" s="52"/>
      <c r="FA109" s="52"/>
      <c r="FB109" s="52"/>
      <c r="FC109" s="52"/>
      <c r="FD109" s="52"/>
      <c r="FE109" s="52"/>
      <c r="FF109" s="52"/>
      <c r="FG109" s="52"/>
      <c r="FH109" s="52"/>
      <c r="FI109" s="52"/>
      <c r="FJ109" s="52"/>
      <c r="FK109" s="52"/>
      <c r="FL109" s="52"/>
      <c r="FM109" s="52"/>
      <c r="FN109" s="52"/>
      <c r="FO109" s="52"/>
      <c r="FP109" s="52"/>
      <c r="FQ109" s="52"/>
      <c r="FR109" s="52"/>
      <c r="FS109" s="52"/>
      <c r="FT109" s="52"/>
      <c r="FU109" s="52"/>
      <c r="FV109" s="52"/>
      <c r="FW109" s="52"/>
      <c r="FX109" s="52"/>
      <c r="FY109" s="52"/>
      <c r="FZ109" s="52"/>
      <c r="GA109" s="52"/>
      <c r="GB109" s="52"/>
      <c r="GC109" s="52"/>
      <c r="GD109" s="52"/>
      <c r="GE109" s="52"/>
      <c r="GF109" s="52"/>
      <c r="GG109" s="52"/>
      <c r="GH109" s="52"/>
      <c r="GI109" s="52"/>
      <c r="GJ109" s="52"/>
      <c r="GK109" s="52"/>
      <c r="GL109" s="52"/>
      <c r="GM109" s="52"/>
      <c r="GN109" s="52"/>
      <c r="GO109" s="52"/>
      <c r="GP109" s="52"/>
      <c r="GQ109" s="52"/>
      <c r="GR109" s="52"/>
      <c r="GS109" s="52"/>
      <c r="GT109" s="52"/>
      <c r="GU109" s="52"/>
      <c r="GV109" s="52"/>
      <c r="GW109" s="52"/>
      <c r="GX109" s="52"/>
      <c r="GY109" s="52"/>
      <c r="GZ109" s="52"/>
      <c r="HA109" s="52"/>
      <c r="HB109" s="52"/>
      <c r="HC109" s="52"/>
      <c r="HD109" s="52"/>
      <c r="HE109" s="52"/>
      <c r="HF109" s="52"/>
      <c r="HG109" s="52"/>
      <c r="HH109" s="52"/>
      <c r="HI109" s="52"/>
      <c r="HJ109" s="52"/>
      <c r="HK109" s="52"/>
      <c r="HL109" s="52"/>
      <c r="HM109" s="52"/>
      <c r="HN109" s="52"/>
    </row>
    <row r="110" spans="1:222">
      <c r="A110" s="52"/>
      <c r="B110" s="52"/>
      <c r="C110" s="52"/>
      <c r="D110" s="52"/>
      <c r="E110" s="52"/>
      <c r="F110" s="52"/>
      <c r="G110" s="52"/>
      <c r="H110" s="52"/>
      <c r="I110" s="52"/>
      <c r="J110" s="52"/>
      <c r="K110" s="52"/>
      <c r="L110" s="52"/>
      <c r="M110" s="52"/>
      <c r="N110" s="52"/>
      <c r="O110" s="52"/>
      <c r="P110" s="52"/>
      <c r="Q110" s="52"/>
      <c r="R110" s="52"/>
      <c r="S110" s="52"/>
      <c r="T110" s="52"/>
      <c r="U110" s="52"/>
      <c r="V110" s="52"/>
      <c r="W110" s="59"/>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c r="HD110" s="52"/>
      <c r="HE110" s="52"/>
      <c r="HF110" s="52"/>
      <c r="HG110" s="52"/>
      <c r="HH110" s="52"/>
      <c r="HI110" s="52"/>
      <c r="HJ110" s="52"/>
      <c r="HK110" s="52"/>
      <c r="HL110" s="52"/>
      <c r="HM110" s="52"/>
      <c r="HN110" s="52"/>
    </row>
    <row r="111" spans="1:222">
      <c r="A111" s="52"/>
      <c r="B111" s="52"/>
      <c r="C111" s="52"/>
      <c r="D111" s="52"/>
      <c r="E111" s="52"/>
      <c r="F111" s="52"/>
      <c r="G111" s="52"/>
      <c r="H111" s="52"/>
      <c r="I111" s="52"/>
      <c r="J111" s="52"/>
      <c r="K111" s="52"/>
      <c r="L111" s="52"/>
      <c r="M111" s="52"/>
      <c r="N111" s="52"/>
      <c r="O111" s="52"/>
      <c r="P111" s="52"/>
      <c r="Q111" s="52"/>
      <c r="R111" s="52"/>
      <c r="S111" s="52"/>
      <c r="T111" s="52"/>
      <c r="U111" s="52"/>
      <c r="V111" s="52"/>
      <c r="W111" s="59"/>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c r="DJ111" s="52"/>
      <c r="DK111" s="52"/>
      <c r="DL111" s="52"/>
      <c r="DM111" s="52"/>
      <c r="DN111" s="52"/>
      <c r="DO111" s="52"/>
      <c r="DP111" s="52"/>
      <c r="DQ111" s="52"/>
      <c r="DR111" s="52"/>
      <c r="DS111" s="52"/>
      <c r="DT111" s="52"/>
      <c r="DU111" s="52"/>
      <c r="DV111" s="52"/>
      <c r="DW111" s="52"/>
      <c r="DX111" s="52"/>
      <c r="DY111" s="52"/>
      <c r="DZ111" s="52"/>
      <c r="EA111" s="52"/>
      <c r="EB111" s="52"/>
      <c r="EC111" s="52"/>
      <c r="ED111" s="52"/>
      <c r="EE111" s="52"/>
      <c r="EF111" s="52"/>
      <c r="EG111" s="52"/>
      <c r="EH111" s="52"/>
      <c r="EI111" s="52"/>
      <c r="EJ111" s="52"/>
      <c r="EK111" s="52"/>
      <c r="EL111" s="52"/>
      <c r="EM111" s="52"/>
      <c r="EN111" s="52"/>
      <c r="EO111" s="52"/>
      <c r="EP111" s="52"/>
      <c r="EQ111" s="52"/>
      <c r="ER111" s="52"/>
      <c r="ES111" s="52"/>
      <c r="ET111" s="52"/>
      <c r="EU111" s="52"/>
      <c r="EV111" s="52"/>
      <c r="EW111" s="52"/>
      <c r="EX111" s="52"/>
      <c r="EY111" s="52"/>
      <c r="EZ111" s="52"/>
      <c r="FA111" s="52"/>
      <c r="FB111" s="52"/>
      <c r="FC111" s="52"/>
      <c r="FD111" s="52"/>
      <c r="FE111" s="52"/>
      <c r="FF111" s="52"/>
      <c r="FG111" s="52"/>
      <c r="FH111" s="52"/>
      <c r="FI111" s="52"/>
      <c r="FJ111" s="52"/>
      <c r="FK111" s="52"/>
      <c r="FL111" s="52"/>
      <c r="FM111" s="52"/>
      <c r="FN111" s="52"/>
      <c r="FO111" s="52"/>
      <c r="FP111" s="52"/>
      <c r="FQ111" s="52"/>
      <c r="FR111" s="52"/>
      <c r="FS111" s="52"/>
      <c r="FT111" s="52"/>
      <c r="FU111" s="52"/>
      <c r="FV111" s="52"/>
      <c r="FW111" s="52"/>
      <c r="FX111" s="52"/>
      <c r="FY111" s="52"/>
      <c r="FZ111" s="52"/>
      <c r="GA111" s="52"/>
      <c r="GB111" s="52"/>
      <c r="GC111" s="52"/>
      <c r="GD111" s="52"/>
      <c r="GE111" s="52"/>
      <c r="GF111" s="52"/>
      <c r="GG111" s="52"/>
      <c r="GH111" s="52"/>
      <c r="GI111" s="52"/>
      <c r="GJ111" s="52"/>
      <c r="GK111" s="52"/>
      <c r="GL111" s="52"/>
      <c r="GM111" s="52"/>
      <c r="GN111" s="52"/>
      <c r="GO111" s="52"/>
      <c r="GP111" s="52"/>
      <c r="GQ111" s="52"/>
      <c r="GR111" s="52"/>
      <c r="GS111" s="52"/>
      <c r="GT111" s="52"/>
      <c r="GU111" s="52"/>
      <c r="GV111" s="52"/>
      <c r="GW111" s="52"/>
      <c r="GX111" s="52"/>
      <c r="GY111" s="52"/>
      <c r="GZ111" s="52"/>
      <c r="HA111" s="52"/>
      <c r="HB111" s="52"/>
      <c r="HC111" s="52"/>
      <c r="HD111" s="52"/>
      <c r="HE111" s="52"/>
      <c r="HF111" s="52"/>
      <c r="HG111" s="52"/>
      <c r="HH111" s="52"/>
      <c r="HI111" s="52"/>
      <c r="HJ111" s="52"/>
      <c r="HK111" s="52"/>
      <c r="HL111" s="52"/>
      <c r="HM111" s="52"/>
      <c r="HN111" s="52"/>
    </row>
    <row r="112" spans="1:222">
      <c r="A112" s="52"/>
      <c r="B112" s="52"/>
      <c r="C112" s="52"/>
      <c r="D112" s="52"/>
      <c r="E112" s="52"/>
      <c r="F112" s="52"/>
      <c r="G112" s="52"/>
      <c r="H112" s="52"/>
      <c r="I112" s="52"/>
      <c r="J112" s="52"/>
      <c r="K112" s="52"/>
      <c r="L112" s="52"/>
      <c r="M112" s="52"/>
      <c r="N112" s="52"/>
      <c r="O112" s="52"/>
      <c r="P112" s="52"/>
      <c r="Q112" s="52"/>
      <c r="R112" s="52"/>
      <c r="S112" s="52"/>
      <c r="T112" s="52"/>
      <c r="U112" s="52"/>
      <c r="V112" s="52"/>
      <c r="W112" s="59"/>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2"/>
      <c r="DN112" s="52"/>
      <c r="DO112" s="52"/>
      <c r="DP112" s="52"/>
      <c r="DQ112" s="52"/>
      <c r="DR112" s="52"/>
      <c r="DS112" s="52"/>
      <c r="DT112" s="52"/>
      <c r="DU112" s="52"/>
      <c r="DV112" s="52"/>
      <c r="DW112" s="52"/>
      <c r="DX112" s="52"/>
      <c r="DY112" s="52"/>
      <c r="DZ112" s="52"/>
      <c r="EA112" s="52"/>
      <c r="EB112" s="52"/>
      <c r="EC112" s="52"/>
      <c r="ED112" s="52"/>
      <c r="EE112" s="52"/>
      <c r="EF112" s="52"/>
      <c r="EG112" s="52"/>
      <c r="EH112" s="52"/>
      <c r="EI112" s="52"/>
      <c r="EJ112" s="52"/>
      <c r="EK112" s="52"/>
      <c r="EL112" s="52"/>
      <c r="EM112" s="52"/>
      <c r="EN112" s="52"/>
      <c r="EO112" s="52"/>
      <c r="EP112" s="52"/>
      <c r="EQ112" s="52"/>
      <c r="ER112" s="52"/>
      <c r="ES112" s="52"/>
      <c r="ET112" s="52"/>
      <c r="EU112" s="52"/>
      <c r="EV112" s="52"/>
      <c r="EW112" s="52"/>
      <c r="EX112" s="52"/>
      <c r="EY112" s="52"/>
      <c r="EZ112" s="52"/>
      <c r="FA112" s="52"/>
      <c r="FB112" s="52"/>
      <c r="FC112" s="52"/>
      <c r="FD112" s="52"/>
      <c r="FE112" s="52"/>
      <c r="FF112" s="52"/>
      <c r="FG112" s="52"/>
      <c r="FH112" s="52"/>
      <c r="FI112" s="52"/>
      <c r="FJ112" s="52"/>
      <c r="FK112" s="52"/>
      <c r="FL112" s="52"/>
      <c r="FM112" s="52"/>
      <c r="FN112" s="52"/>
      <c r="FO112" s="52"/>
      <c r="FP112" s="52"/>
      <c r="FQ112" s="52"/>
      <c r="FR112" s="52"/>
      <c r="FS112" s="52"/>
      <c r="FT112" s="52"/>
      <c r="FU112" s="52"/>
      <c r="FV112" s="52"/>
      <c r="FW112" s="52"/>
      <c r="FX112" s="52"/>
      <c r="FY112" s="52"/>
      <c r="FZ112" s="52"/>
      <c r="GA112" s="52"/>
      <c r="GB112" s="52"/>
      <c r="GC112" s="52"/>
      <c r="GD112" s="52"/>
      <c r="GE112" s="52"/>
      <c r="GF112" s="52"/>
      <c r="GG112" s="52"/>
      <c r="GH112" s="52"/>
      <c r="GI112" s="52"/>
      <c r="GJ112" s="52"/>
      <c r="GK112" s="52"/>
      <c r="GL112" s="52"/>
      <c r="GM112" s="52"/>
      <c r="GN112" s="52"/>
      <c r="GO112" s="52"/>
      <c r="GP112" s="52"/>
      <c r="GQ112" s="52"/>
      <c r="GR112" s="52"/>
      <c r="GS112" s="52"/>
      <c r="GT112" s="52"/>
      <c r="GU112" s="52"/>
      <c r="GV112" s="52"/>
      <c r="GW112" s="52"/>
      <c r="GX112" s="52"/>
      <c r="GY112" s="52"/>
      <c r="GZ112" s="52"/>
      <c r="HA112" s="52"/>
      <c r="HB112" s="52"/>
      <c r="HC112" s="52"/>
      <c r="HD112" s="52"/>
      <c r="HE112" s="52"/>
      <c r="HF112" s="52"/>
      <c r="HG112" s="52"/>
      <c r="HH112" s="52"/>
      <c r="HI112" s="52"/>
      <c r="HJ112" s="52"/>
      <c r="HK112" s="52"/>
      <c r="HL112" s="52"/>
      <c r="HM112" s="52"/>
      <c r="HN112" s="52"/>
    </row>
    <row r="113" spans="1:222">
      <c r="A113" s="52"/>
      <c r="B113" s="52"/>
      <c r="C113" s="52"/>
      <c r="D113" s="52"/>
      <c r="E113" s="52"/>
      <c r="F113" s="52"/>
      <c r="G113" s="52"/>
      <c r="H113" s="52"/>
      <c r="I113" s="52"/>
      <c r="J113" s="52"/>
      <c r="K113" s="52"/>
      <c r="L113" s="52"/>
      <c r="M113" s="52"/>
      <c r="N113" s="52"/>
      <c r="O113" s="52"/>
      <c r="P113" s="52"/>
      <c r="Q113" s="52"/>
      <c r="R113" s="52"/>
      <c r="S113" s="52"/>
      <c r="T113" s="52"/>
      <c r="U113" s="52"/>
      <c r="V113" s="52"/>
      <c r="W113" s="59"/>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c r="DV113" s="52"/>
      <c r="DW113" s="52"/>
      <c r="DX113" s="52"/>
      <c r="DY113" s="52"/>
      <c r="DZ113" s="52"/>
      <c r="EA113" s="52"/>
      <c r="EB113" s="52"/>
      <c r="EC113" s="52"/>
      <c r="ED113" s="52"/>
      <c r="EE113" s="52"/>
      <c r="EF113" s="52"/>
      <c r="EG113" s="52"/>
      <c r="EH113" s="52"/>
      <c r="EI113" s="52"/>
      <c r="EJ113" s="52"/>
      <c r="EK113" s="52"/>
      <c r="EL113" s="52"/>
      <c r="EM113" s="52"/>
      <c r="EN113" s="52"/>
      <c r="EO113" s="52"/>
      <c r="EP113" s="52"/>
      <c r="EQ113" s="52"/>
      <c r="ER113" s="52"/>
      <c r="ES113" s="52"/>
      <c r="ET113" s="52"/>
      <c r="EU113" s="52"/>
      <c r="EV113" s="52"/>
      <c r="EW113" s="52"/>
      <c r="EX113" s="52"/>
      <c r="EY113" s="52"/>
      <c r="EZ113" s="52"/>
      <c r="FA113" s="52"/>
      <c r="FB113" s="52"/>
      <c r="FC113" s="52"/>
      <c r="FD113" s="52"/>
      <c r="FE113" s="52"/>
      <c r="FF113" s="52"/>
      <c r="FG113" s="52"/>
      <c r="FH113" s="52"/>
      <c r="FI113" s="52"/>
      <c r="FJ113" s="52"/>
      <c r="FK113" s="52"/>
      <c r="FL113" s="52"/>
      <c r="FM113" s="52"/>
      <c r="FN113" s="52"/>
      <c r="FO113" s="52"/>
      <c r="FP113" s="52"/>
      <c r="FQ113" s="52"/>
      <c r="FR113" s="52"/>
      <c r="FS113" s="52"/>
      <c r="FT113" s="52"/>
      <c r="FU113" s="52"/>
      <c r="FV113" s="52"/>
      <c r="FW113" s="52"/>
      <c r="FX113" s="52"/>
      <c r="FY113" s="52"/>
      <c r="FZ113" s="52"/>
      <c r="GA113" s="52"/>
      <c r="GB113" s="52"/>
      <c r="GC113" s="52"/>
      <c r="GD113" s="52"/>
      <c r="GE113" s="52"/>
      <c r="GF113" s="52"/>
      <c r="GG113" s="52"/>
      <c r="GH113" s="52"/>
      <c r="GI113" s="52"/>
      <c r="GJ113" s="52"/>
      <c r="GK113" s="52"/>
      <c r="GL113" s="52"/>
      <c r="GM113" s="52"/>
      <c r="GN113" s="52"/>
      <c r="GO113" s="52"/>
      <c r="GP113" s="52"/>
      <c r="GQ113" s="52"/>
      <c r="GR113" s="52"/>
      <c r="GS113" s="52"/>
      <c r="GT113" s="52"/>
      <c r="GU113" s="52"/>
      <c r="GV113" s="52"/>
      <c r="GW113" s="52"/>
      <c r="GX113" s="52"/>
      <c r="GY113" s="52"/>
      <c r="GZ113" s="52"/>
      <c r="HA113" s="52"/>
      <c r="HB113" s="52"/>
      <c r="HC113" s="52"/>
      <c r="HD113" s="52"/>
      <c r="HE113" s="52"/>
      <c r="HF113" s="52"/>
      <c r="HG113" s="52"/>
      <c r="HH113" s="52"/>
      <c r="HI113" s="52"/>
      <c r="HJ113" s="52"/>
      <c r="HK113" s="52"/>
      <c r="HL113" s="52"/>
      <c r="HM113" s="52"/>
      <c r="HN113" s="52"/>
    </row>
    <row r="114" spans="1:222">
      <c r="A114" s="52"/>
      <c r="B114" s="52"/>
      <c r="C114" s="52"/>
      <c r="D114" s="52"/>
      <c r="E114" s="52"/>
      <c r="F114" s="52"/>
      <c r="G114" s="52"/>
      <c r="H114" s="52"/>
      <c r="I114" s="52"/>
      <c r="J114" s="52"/>
      <c r="K114" s="52"/>
      <c r="L114" s="52"/>
      <c r="M114" s="52"/>
      <c r="N114" s="52"/>
      <c r="O114" s="52"/>
      <c r="P114" s="52"/>
      <c r="Q114" s="52"/>
      <c r="R114" s="52"/>
      <c r="S114" s="52"/>
      <c r="T114" s="52"/>
      <c r="U114" s="52"/>
      <c r="V114" s="52"/>
      <c r="W114" s="59"/>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c r="FH114" s="52"/>
      <c r="FI114" s="52"/>
      <c r="FJ114" s="52"/>
      <c r="FK114" s="52"/>
      <c r="FL114" s="52"/>
      <c r="FM114" s="52"/>
      <c r="FN114" s="52"/>
      <c r="FO114" s="52"/>
      <c r="FP114" s="52"/>
      <c r="FQ114" s="52"/>
      <c r="FR114" s="52"/>
      <c r="FS114" s="52"/>
      <c r="FT114" s="52"/>
      <c r="FU114" s="52"/>
      <c r="FV114" s="52"/>
      <c r="FW114" s="52"/>
      <c r="FX114" s="52"/>
      <c r="FY114" s="52"/>
      <c r="FZ114" s="52"/>
      <c r="GA114" s="52"/>
      <c r="GB114" s="52"/>
      <c r="GC114" s="52"/>
      <c r="GD114" s="52"/>
      <c r="GE114" s="52"/>
      <c r="GF114" s="52"/>
      <c r="GG114" s="52"/>
      <c r="GH114" s="52"/>
      <c r="GI114" s="52"/>
      <c r="GJ114" s="52"/>
      <c r="GK114" s="52"/>
      <c r="GL114" s="52"/>
      <c r="GM114" s="52"/>
      <c r="GN114" s="52"/>
      <c r="GO114" s="52"/>
      <c r="GP114" s="52"/>
      <c r="GQ114" s="52"/>
      <c r="GR114" s="52"/>
      <c r="GS114" s="52"/>
      <c r="GT114" s="52"/>
      <c r="GU114" s="52"/>
      <c r="GV114" s="52"/>
      <c r="GW114" s="52"/>
      <c r="GX114" s="52"/>
      <c r="GY114" s="52"/>
      <c r="GZ114" s="52"/>
      <c r="HA114" s="52"/>
      <c r="HB114" s="52"/>
      <c r="HC114" s="52"/>
      <c r="HD114" s="52"/>
      <c r="HE114" s="52"/>
      <c r="HF114" s="52"/>
      <c r="HG114" s="52"/>
      <c r="HH114" s="52"/>
      <c r="HI114" s="52"/>
      <c r="HJ114" s="52"/>
      <c r="HK114" s="52"/>
      <c r="HL114" s="52"/>
      <c r="HM114" s="52"/>
      <c r="HN114" s="52"/>
    </row>
    <row r="115" spans="1:222">
      <c r="A115" s="52"/>
      <c r="B115" s="52"/>
      <c r="C115" s="52"/>
      <c r="D115" s="52"/>
      <c r="E115" s="52"/>
      <c r="F115" s="52"/>
      <c r="G115" s="52"/>
      <c r="H115" s="52"/>
      <c r="I115" s="52"/>
      <c r="J115" s="52"/>
      <c r="K115" s="52"/>
      <c r="L115" s="52"/>
      <c r="M115" s="52"/>
      <c r="N115" s="52"/>
      <c r="O115" s="52"/>
      <c r="P115" s="52"/>
      <c r="Q115" s="52"/>
      <c r="R115" s="52"/>
      <c r="S115" s="52"/>
      <c r="T115" s="52"/>
      <c r="U115" s="52"/>
      <c r="V115" s="52"/>
      <c r="W115" s="59"/>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c r="FH115" s="52"/>
      <c r="FI115" s="52"/>
      <c r="FJ115" s="52"/>
      <c r="FK115" s="52"/>
      <c r="FL115" s="52"/>
      <c r="FM115" s="52"/>
      <c r="FN115" s="52"/>
      <c r="FO115" s="52"/>
      <c r="FP115" s="52"/>
      <c r="FQ115" s="52"/>
      <c r="FR115" s="52"/>
      <c r="FS115" s="52"/>
      <c r="FT115" s="52"/>
      <c r="FU115" s="52"/>
      <c r="FV115" s="52"/>
      <c r="FW115" s="52"/>
      <c r="FX115" s="52"/>
      <c r="FY115" s="52"/>
      <c r="FZ115" s="52"/>
      <c r="GA115" s="52"/>
      <c r="GB115" s="52"/>
      <c r="GC115" s="52"/>
      <c r="GD115" s="52"/>
      <c r="GE115" s="52"/>
      <c r="GF115" s="52"/>
      <c r="GG115" s="52"/>
      <c r="GH115" s="52"/>
      <c r="GI115" s="52"/>
      <c r="GJ115" s="52"/>
      <c r="GK115" s="52"/>
      <c r="GL115" s="52"/>
      <c r="GM115" s="52"/>
      <c r="GN115" s="52"/>
      <c r="GO115" s="52"/>
      <c r="GP115" s="52"/>
      <c r="GQ115" s="52"/>
      <c r="GR115" s="52"/>
      <c r="GS115" s="52"/>
      <c r="GT115" s="52"/>
      <c r="GU115" s="52"/>
      <c r="GV115" s="52"/>
      <c r="GW115" s="52"/>
      <c r="GX115" s="52"/>
      <c r="GY115" s="52"/>
      <c r="GZ115" s="52"/>
      <c r="HA115" s="52"/>
      <c r="HB115" s="52"/>
      <c r="HC115" s="52"/>
      <c r="HD115" s="52"/>
      <c r="HE115" s="52"/>
      <c r="HF115" s="52"/>
      <c r="HG115" s="52"/>
      <c r="HH115" s="52"/>
      <c r="HI115" s="52"/>
      <c r="HJ115" s="52"/>
      <c r="HK115" s="52"/>
      <c r="HL115" s="52"/>
      <c r="HM115" s="52"/>
      <c r="HN115" s="52"/>
    </row>
    <row r="116" spans="1:222">
      <c r="A116" s="52"/>
      <c r="B116" s="52"/>
      <c r="C116" s="52"/>
      <c r="D116" s="52"/>
      <c r="E116" s="52"/>
      <c r="F116" s="52"/>
      <c r="G116" s="52"/>
      <c r="H116" s="52"/>
      <c r="I116" s="52"/>
      <c r="J116" s="52"/>
      <c r="K116" s="52"/>
      <c r="L116" s="52"/>
      <c r="M116" s="52"/>
      <c r="N116" s="52"/>
      <c r="O116" s="52"/>
      <c r="P116" s="52"/>
      <c r="Q116" s="52"/>
      <c r="R116" s="52"/>
      <c r="S116" s="52"/>
      <c r="T116" s="52"/>
      <c r="U116" s="52"/>
      <c r="V116" s="52"/>
      <c r="W116" s="59"/>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c r="FH116" s="52"/>
      <c r="FI116" s="52"/>
      <c r="FJ116" s="52"/>
      <c r="FK116" s="52"/>
      <c r="FL116" s="52"/>
      <c r="FM116" s="52"/>
      <c r="FN116" s="52"/>
      <c r="FO116" s="52"/>
      <c r="FP116" s="52"/>
      <c r="FQ116" s="52"/>
      <c r="FR116" s="52"/>
      <c r="FS116" s="52"/>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52"/>
      <c r="GQ116" s="52"/>
      <c r="GR116" s="52"/>
      <c r="GS116" s="52"/>
      <c r="GT116" s="52"/>
      <c r="GU116" s="52"/>
      <c r="GV116" s="52"/>
      <c r="GW116" s="52"/>
      <c r="GX116" s="52"/>
      <c r="GY116" s="52"/>
      <c r="GZ116" s="52"/>
      <c r="HA116" s="52"/>
      <c r="HB116" s="52"/>
      <c r="HC116" s="52"/>
      <c r="HD116" s="52"/>
      <c r="HE116" s="52"/>
      <c r="HF116" s="52"/>
      <c r="HG116" s="52"/>
      <c r="HH116" s="52"/>
      <c r="HI116" s="52"/>
      <c r="HJ116" s="52"/>
      <c r="HK116" s="52"/>
      <c r="HL116" s="52"/>
      <c r="HM116" s="52"/>
      <c r="HN116" s="52"/>
    </row>
    <row r="117" spans="1:222">
      <c r="A117" s="52"/>
      <c r="B117" s="52"/>
      <c r="C117" s="52"/>
      <c r="D117" s="52"/>
      <c r="E117" s="52"/>
      <c r="F117" s="52"/>
      <c r="G117" s="52"/>
      <c r="H117" s="52"/>
      <c r="I117" s="52"/>
      <c r="J117" s="52"/>
      <c r="K117" s="52"/>
      <c r="L117" s="52"/>
      <c r="M117" s="52"/>
      <c r="N117" s="52"/>
      <c r="O117" s="52"/>
      <c r="P117" s="52"/>
      <c r="Q117" s="52"/>
      <c r="R117" s="52"/>
      <c r="S117" s="52"/>
      <c r="T117" s="52"/>
      <c r="U117" s="52"/>
      <c r="V117" s="52"/>
      <c r="W117" s="59"/>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c r="FL117" s="52"/>
      <c r="FM117" s="52"/>
      <c r="FN117" s="52"/>
      <c r="FO117" s="52"/>
      <c r="FP117" s="52"/>
      <c r="FQ117" s="52"/>
      <c r="FR117" s="52"/>
      <c r="FS117" s="52"/>
      <c r="FT117" s="52"/>
      <c r="FU117" s="52"/>
      <c r="FV117" s="52"/>
      <c r="FW117" s="52"/>
      <c r="FX117" s="52"/>
      <c r="FY117" s="52"/>
      <c r="FZ117" s="52"/>
      <c r="GA117" s="52"/>
      <c r="GB117" s="52"/>
      <c r="GC117" s="52"/>
      <c r="GD117" s="52"/>
      <c r="GE117" s="52"/>
      <c r="GF117" s="52"/>
      <c r="GG117" s="52"/>
      <c r="GH117" s="52"/>
      <c r="GI117" s="52"/>
      <c r="GJ117" s="52"/>
      <c r="GK117" s="52"/>
      <c r="GL117" s="52"/>
      <c r="GM117" s="52"/>
      <c r="GN117" s="52"/>
      <c r="GO117" s="52"/>
      <c r="GP117" s="52"/>
      <c r="GQ117" s="52"/>
      <c r="GR117" s="52"/>
      <c r="GS117" s="52"/>
      <c r="GT117" s="52"/>
      <c r="GU117" s="52"/>
      <c r="GV117" s="52"/>
      <c r="GW117" s="52"/>
      <c r="GX117" s="52"/>
      <c r="GY117" s="52"/>
      <c r="GZ117" s="52"/>
      <c r="HA117" s="52"/>
      <c r="HB117" s="52"/>
      <c r="HC117" s="52"/>
      <c r="HD117" s="52"/>
      <c r="HE117" s="52"/>
      <c r="HF117" s="52"/>
      <c r="HG117" s="52"/>
      <c r="HH117" s="52"/>
      <c r="HI117" s="52"/>
      <c r="HJ117" s="52"/>
      <c r="HK117" s="52"/>
      <c r="HL117" s="52"/>
      <c r="HM117" s="52"/>
      <c r="HN117" s="52"/>
    </row>
    <row r="118" spans="1:222">
      <c r="A118" s="52"/>
      <c r="B118" s="52"/>
      <c r="C118" s="52"/>
      <c r="D118" s="52"/>
      <c r="E118" s="52"/>
      <c r="F118" s="52"/>
      <c r="G118" s="52"/>
      <c r="H118" s="52"/>
      <c r="I118" s="52"/>
      <c r="J118" s="52"/>
      <c r="K118" s="52"/>
      <c r="L118" s="52"/>
      <c r="M118" s="52"/>
      <c r="N118" s="52"/>
      <c r="O118" s="52"/>
      <c r="P118" s="52"/>
      <c r="Q118" s="52"/>
      <c r="R118" s="52"/>
      <c r="S118" s="52"/>
      <c r="T118" s="52"/>
      <c r="U118" s="52"/>
      <c r="V118" s="52"/>
      <c r="W118" s="59"/>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row>
    <row r="119" spans="1:222">
      <c r="A119" s="52"/>
      <c r="B119" s="52"/>
      <c r="C119" s="52"/>
      <c r="D119" s="52"/>
      <c r="E119" s="52"/>
      <c r="F119" s="52"/>
      <c r="G119" s="52"/>
      <c r="H119" s="52"/>
      <c r="I119" s="52"/>
      <c r="J119" s="52"/>
      <c r="K119" s="52"/>
      <c r="L119" s="52"/>
      <c r="M119" s="52"/>
      <c r="N119" s="52"/>
      <c r="O119" s="52"/>
      <c r="P119" s="52"/>
      <c r="Q119" s="52"/>
      <c r="R119" s="52"/>
      <c r="S119" s="52"/>
      <c r="T119" s="52"/>
      <c r="U119" s="52"/>
      <c r="V119" s="52"/>
      <c r="W119" s="59"/>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row>
    <row r="120" spans="1:222">
      <c r="A120" s="52"/>
      <c r="B120" s="52"/>
      <c r="C120" s="52"/>
      <c r="D120" s="52"/>
      <c r="E120" s="52"/>
      <c r="F120" s="52"/>
      <c r="G120" s="52"/>
      <c r="H120" s="52"/>
      <c r="I120" s="52"/>
      <c r="J120" s="52"/>
      <c r="K120" s="52"/>
      <c r="L120" s="52"/>
      <c r="M120" s="52"/>
      <c r="N120" s="52"/>
      <c r="O120" s="52"/>
      <c r="P120" s="52"/>
      <c r="Q120" s="52"/>
      <c r="R120" s="52"/>
      <c r="S120" s="52"/>
      <c r="T120" s="52"/>
      <c r="U120" s="52"/>
      <c r="V120" s="52"/>
      <c r="W120" s="59"/>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row>
    <row r="121" spans="1:222">
      <c r="A121" s="52"/>
      <c r="B121" s="52"/>
      <c r="C121" s="52"/>
      <c r="D121" s="52"/>
      <c r="E121" s="52"/>
      <c r="F121" s="52"/>
      <c r="G121" s="52"/>
      <c r="H121" s="52"/>
      <c r="I121" s="52"/>
      <c r="J121" s="52"/>
      <c r="K121" s="52"/>
      <c r="L121" s="52"/>
      <c r="M121" s="52"/>
      <c r="N121" s="52"/>
      <c r="O121" s="52"/>
      <c r="P121" s="52"/>
      <c r="Q121" s="52"/>
      <c r="R121" s="52"/>
      <c r="S121" s="52"/>
      <c r="T121" s="52"/>
      <c r="U121" s="52"/>
      <c r="V121" s="52"/>
      <c r="W121" s="59"/>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row>
    <row r="122" spans="1:222">
      <c r="A122" s="52"/>
      <c r="B122" s="52"/>
      <c r="C122" s="52"/>
      <c r="D122" s="52"/>
      <c r="E122" s="52"/>
      <c r="F122" s="52"/>
      <c r="G122" s="52"/>
      <c r="H122" s="52"/>
      <c r="I122" s="52"/>
      <c r="J122" s="52"/>
      <c r="K122" s="52"/>
      <c r="L122" s="52"/>
      <c r="M122" s="52"/>
      <c r="N122" s="52"/>
      <c r="O122" s="52"/>
      <c r="P122" s="52"/>
      <c r="Q122" s="52"/>
      <c r="R122" s="52"/>
      <c r="S122" s="52"/>
      <c r="T122" s="52"/>
      <c r="U122" s="52"/>
      <c r="V122" s="52"/>
      <c r="W122" s="59"/>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row>
    <row r="123" spans="1:222" ht="10.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9"/>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row>
    <row r="124" spans="1:222">
      <c r="A124" s="52"/>
      <c r="B124" s="52"/>
      <c r="C124" s="52"/>
      <c r="D124" s="52"/>
      <c r="E124" s="52"/>
      <c r="F124" s="52"/>
      <c r="G124" s="52"/>
      <c r="H124" s="52"/>
      <c r="I124" s="52"/>
      <c r="J124" s="52"/>
      <c r="K124" s="52"/>
      <c r="L124" s="52"/>
      <c r="M124" s="52"/>
      <c r="N124" s="52"/>
      <c r="O124" s="52"/>
      <c r="P124" s="52"/>
      <c r="Q124" s="52"/>
      <c r="R124" s="52"/>
      <c r="S124" s="52"/>
      <c r="T124" s="52"/>
      <c r="U124" s="52"/>
      <c r="V124" s="52"/>
      <c r="W124" s="59"/>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row>
    <row r="125" spans="1:222">
      <c r="A125" s="52"/>
      <c r="B125" s="52"/>
      <c r="C125" s="52"/>
      <c r="D125" s="52"/>
      <c r="E125" s="52"/>
      <c r="F125" s="52"/>
      <c r="G125" s="52"/>
      <c r="H125" s="52"/>
      <c r="I125" s="52"/>
      <c r="J125" s="52"/>
      <c r="K125" s="52"/>
      <c r="L125" s="52"/>
      <c r="M125" s="52"/>
      <c r="N125" s="52"/>
      <c r="O125" s="52"/>
      <c r="P125" s="52"/>
      <c r="Q125" s="52"/>
      <c r="R125" s="52"/>
      <c r="S125" s="52"/>
      <c r="T125" s="52"/>
      <c r="U125" s="52"/>
      <c r="V125" s="52"/>
      <c r="W125" s="59"/>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row>
    <row r="126" spans="1:222">
      <c r="A126" s="52"/>
      <c r="B126" s="52"/>
      <c r="C126" s="52"/>
      <c r="D126" s="52"/>
      <c r="E126" s="52"/>
      <c r="F126" s="52"/>
      <c r="G126" s="52"/>
      <c r="H126" s="52"/>
      <c r="I126" s="52"/>
      <c r="J126" s="52"/>
      <c r="K126" s="52"/>
      <c r="L126" s="52"/>
      <c r="M126" s="52"/>
      <c r="N126" s="52"/>
      <c r="O126" s="52"/>
      <c r="P126" s="52"/>
      <c r="Q126" s="52"/>
      <c r="R126" s="52"/>
      <c r="S126" s="52"/>
      <c r="T126" s="52"/>
      <c r="U126" s="52"/>
      <c r="V126" s="52"/>
      <c r="W126" s="59"/>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row>
    <row r="127" spans="1:222">
      <c r="A127" s="52"/>
      <c r="B127" s="52"/>
      <c r="C127" s="52"/>
      <c r="D127" s="52"/>
      <c r="E127" s="52"/>
      <c r="F127" s="52"/>
      <c r="G127" s="52"/>
      <c r="H127" s="52"/>
      <c r="I127" s="52"/>
      <c r="J127" s="52"/>
      <c r="K127" s="52"/>
      <c r="L127" s="52"/>
      <c r="M127" s="52"/>
      <c r="N127" s="52"/>
      <c r="O127" s="52"/>
      <c r="P127" s="52"/>
      <c r="Q127" s="52"/>
      <c r="R127" s="52"/>
      <c r="S127" s="52"/>
      <c r="T127" s="52"/>
      <c r="U127" s="52"/>
      <c r="V127" s="52"/>
      <c r="W127" s="59"/>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row>
    <row r="128" spans="1:222">
      <c r="A128" s="52"/>
      <c r="B128" s="52"/>
      <c r="C128" s="52"/>
      <c r="D128" s="52"/>
      <c r="E128" s="52"/>
      <c r="F128" s="52"/>
      <c r="G128" s="52"/>
      <c r="H128" s="52"/>
      <c r="I128" s="52"/>
      <c r="J128" s="52"/>
      <c r="K128" s="52"/>
      <c r="L128" s="52"/>
      <c r="M128" s="52"/>
      <c r="N128" s="52"/>
      <c r="O128" s="52"/>
      <c r="P128" s="52"/>
      <c r="Q128" s="52"/>
      <c r="R128" s="52"/>
      <c r="S128" s="52"/>
      <c r="T128" s="52"/>
      <c r="U128" s="52"/>
      <c r="V128" s="52"/>
      <c r="W128" s="59"/>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row>
    <row r="129" spans="1:222">
      <c r="A129" s="52"/>
      <c r="B129" s="52"/>
      <c r="C129" s="52"/>
      <c r="D129" s="52"/>
      <c r="E129" s="52"/>
      <c r="F129" s="52"/>
      <c r="G129" s="52"/>
      <c r="H129" s="52"/>
      <c r="I129" s="52"/>
      <c r="J129" s="52"/>
      <c r="K129" s="52"/>
      <c r="L129" s="52"/>
      <c r="M129" s="52"/>
      <c r="N129" s="52"/>
      <c r="O129" s="52"/>
      <c r="P129" s="52"/>
      <c r="Q129" s="52"/>
      <c r="R129" s="52"/>
      <c r="S129" s="52"/>
      <c r="T129" s="52"/>
      <c r="U129" s="52"/>
      <c r="V129" s="52"/>
      <c r="W129" s="59"/>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row>
    <row r="130" spans="1:222">
      <c r="A130" s="52"/>
      <c r="B130" s="52"/>
      <c r="C130" s="52"/>
      <c r="D130" s="52"/>
      <c r="E130" s="52"/>
      <c r="F130" s="52"/>
      <c r="G130" s="52"/>
      <c r="H130" s="52"/>
      <c r="I130" s="52"/>
      <c r="J130" s="52"/>
      <c r="K130" s="52"/>
      <c r="L130" s="52"/>
      <c r="M130" s="52"/>
      <c r="N130" s="52"/>
      <c r="O130" s="52"/>
      <c r="P130" s="52"/>
      <c r="Q130" s="52"/>
      <c r="R130" s="52"/>
      <c r="S130" s="52"/>
      <c r="T130" s="52"/>
      <c r="U130" s="52"/>
      <c r="V130" s="52"/>
      <c r="W130" s="59"/>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row>
    <row r="131" spans="1:222">
      <c r="A131" s="52"/>
      <c r="B131" s="52"/>
      <c r="C131" s="52"/>
      <c r="D131" s="52"/>
      <c r="E131" s="52"/>
      <c r="F131" s="52"/>
      <c r="G131" s="52"/>
      <c r="H131" s="52"/>
      <c r="I131" s="52"/>
      <c r="J131" s="52"/>
      <c r="K131" s="52"/>
      <c r="L131" s="52"/>
      <c r="M131" s="52"/>
      <c r="N131" s="52"/>
      <c r="O131" s="52"/>
      <c r="P131" s="52"/>
      <c r="Q131" s="52"/>
      <c r="R131" s="52"/>
      <c r="S131" s="52"/>
      <c r="T131" s="52"/>
      <c r="U131" s="52"/>
      <c r="V131" s="52"/>
      <c r="W131" s="59"/>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row>
    <row r="132" spans="1:222">
      <c r="A132" s="52"/>
      <c r="B132" s="52"/>
      <c r="C132" s="52"/>
      <c r="D132" s="52"/>
      <c r="E132" s="52"/>
      <c r="F132" s="52"/>
      <c r="G132" s="52"/>
      <c r="H132" s="52"/>
      <c r="I132" s="52"/>
      <c r="J132" s="52"/>
      <c r="K132" s="52"/>
      <c r="L132" s="52"/>
      <c r="M132" s="52"/>
      <c r="N132" s="52"/>
      <c r="O132" s="52"/>
      <c r="P132" s="52"/>
      <c r="Q132" s="52"/>
      <c r="R132" s="52"/>
      <c r="S132" s="52"/>
      <c r="T132" s="52"/>
      <c r="U132" s="52"/>
      <c r="V132" s="52"/>
      <c r="W132" s="59"/>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row>
    <row r="133" spans="1:222">
      <c r="A133" s="52"/>
      <c r="B133" s="52"/>
      <c r="C133" s="52"/>
      <c r="D133" s="52"/>
      <c r="E133" s="52"/>
      <c r="F133" s="52"/>
      <c r="G133" s="52"/>
      <c r="H133" s="52"/>
      <c r="I133" s="52"/>
      <c r="J133" s="52"/>
      <c r="K133" s="52"/>
      <c r="L133" s="52"/>
      <c r="M133" s="52"/>
      <c r="N133" s="52"/>
      <c r="O133" s="52"/>
      <c r="P133" s="52"/>
      <c r="Q133" s="52"/>
      <c r="R133" s="52"/>
      <c r="S133" s="52"/>
      <c r="T133" s="52"/>
      <c r="U133" s="52"/>
      <c r="V133" s="52"/>
      <c r="W133" s="59"/>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row>
    <row r="134" spans="1:222">
      <c r="A134" s="52"/>
      <c r="B134" s="52"/>
      <c r="C134" s="52"/>
      <c r="D134" s="52"/>
      <c r="E134" s="52"/>
      <c r="F134" s="52"/>
      <c r="G134" s="52"/>
      <c r="H134" s="52"/>
      <c r="I134" s="52"/>
      <c r="J134" s="52"/>
      <c r="K134" s="52"/>
      <c r="L134" s="52"/>
      <c r="M134" s="52"/>
      <c r="N134" s="52"/>
      <c r="O134" s="52"/>
      <c r="P134" s="52"/>
      <c r="Q134" s="52"/>
      <c r="R134" s="52"/>
      <c r="S134" s="52"/>
      <c r="T134" s="52"/>
      <c r="U134" s="52"/>
      <c r="V134" s="52"/>
      <c r="W134" s="59"/>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row>
    <row r="135" spans="1:222" s="672" customFormat="1" hidden="1">
      <c r="W135" s="673"/>
    </row>
    <row r="136" spans="1:222" ht="13.5" hidden="1"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9"/>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52"/>
      <c r="GQ136" s="52"/>
      <c r="GR136" s="52"/>
      <c r="GS136" s="52"/>
      <c r="GT136" s="52"/>
      <c r="GU136" s="52"/>
      <c r="GV136" s="52"/>
      <c r="GW136" s="52"/>
      <c r="GX136" s="52"/>
      <c r="GY136" s="52"/>
      <c r="GZ136" s="52"/>
      <c r="HA136" s="52"/>
      <c r="HB136" s="52"/>
      <c r="HC136" s="52"/>
      <c r="HD136" s="52"/>
      <c r="HE136" s="52"/>
      <c r="HF136" s="52"/>
      <c r="HG136" s="52"/>
      <c r="HH136" s="52"/>
      <c r="HI136" s="52"/>
      <c r="HJ136" s="52"/>
      <c r="HK136" s="52"/>
      <c r="HL136" s="52"/>
      <c r="HM136" s="52"/>
      <c r="HN136" s="52"/>
    </row>
    <row r="137" spans="1:222" ht="11.25" hidden="1" thickBot="1">
      <c r="A137" s="52"/>
      <c r="B137" s="52"/>
      <c r="C137" s="52"/>
      <c r="D137" s="52"/>
      <c r="E137" s="52"/>
      <c r="F137" s="52"/>
      <c r="G137" s="52"/>
      <c r="H137" s="52"/>
      <c r="I137" s="52"/>
      <c r="J137" s="52"/>
      <c r="K137" s="52"/>
      <c r="L137" s="52"/>
      <c r="M137" s="52"/>
      <c r="N137" s="52"/>
      <c r="O137" s="52"/>
      <c r="P137" s="52"/>
      <c r="Q137" s="52"/>
      <c r="R137" s="52"/>
      <c r="S137" s="52"/>
      <c r="T137" s="52"/>
      <c r="U137" s="52"/>
      <c r="V137" s="52"/>
      <c r="W137" s="59"/>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row>
    <row r="138" spans="1:222" ht="11.25" hidden="1" thickTop="1">
      <c r="A138" s="52"/>
      <c r="B138" s="52"/>
      <c r="C138" s="52"/>
      <c r="D138" s="194"/>
      <c r="E138" s="195"/>
      <c r="F138" s="195"/>
      <c r="G138" s="195"/>
      <c r="H138" s="195"/>
      <c r="I138" s="195"/>
      <c r="J138" s="195"/>
      <c r="K138" s="195"/>
      <c r="L138" s="195"/>
      <c r="M138" s="195"/>
      <c r="N138" s="195"/>
      <c r="O138" s="195"/>
      <c r="P138" s="195"/>
      <c r="Q138" s="195"/>
      <c r="R138" s="195"/>
      <c r="S138" s="195"/>
      <c r="T138" s="195"/>
      <c r="U138" s="195"/>
      <c r="V138" s="195"/>
      <c r="W138" s="196"/>
      <c r="X138" s="195"/>
      <c r="Y138" s="195"/>
      <c r="Z138" s="195"/>
      <c r="AA138" s="195"/>
      <c r="AB138" s="195"/>
      <c r="AC138" s="195"/>
      <c r="AD138" s="195"/>
      <c r="AE138" s="197"/>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52"/>
      <c r="FY138" s="52"/>
      <c r="FZ138" s="52"/>
      <c r="GA138" s="52"/>
      <c r="GB138" s="52"/>
      <c r="GC138" s="52"/>
      <c r="GD138" s="52"/>
      <c r="GE138" s="52"/>
      <c r="GF138" s="52"/>
      <c r="GG138" s="52"/>
      <c r="GH138" s="52"/>
      <c r="GI138" s="52"/>
      <c r="GJ138" s="52"/>
      <c r="GK138" s="52"/>
      <c r="GL138" s="52"/>
      <c r="GM138" s="52"/>
      <c r="GN138" s="52"/>
      <c r="GO138" s="52"/>
      <c r="GP138" s="52"/>
      <c r="GQ138" s="52"/>
      <c r="GR138" s="52"/>
      <c r="GS138" s="52"/>
      <c r="GT138" s="52"/>
      <c r="GU138" s="52"/>
      <c r="GV138" s="52"/>
      <c r="GW138" s="52"/>
      <c r="GX138" s="52"/>
      <c r="GY138" s="52"/>
      <c r="GZ138" s="52"/>
      <c r="HA138" s="52"/>
      <c r="HB138" s="52"/>
      <c r="HC138" s="52"/>
      <c r="HD138" s="52"/>
      <c r="HE138" s="52"/>
      <c r="HF138" s="52"/>
      <c r="HG138" s="52"/>
      <c r="HH138" s="52"/>
      <c r="HI138" s="52"/>
      <c r="HJ138" s="52"/>
      <c r="HK138" s="52"/>
      <c r="HL138" s="52"/>
      <c r="HM138" s="52"/>
      <c r="HN138" s="52"/>
    </row>
    <row r="139" spans="1:222" ht="12" hidden="1" customHeight="1">
      <c r="A139" s="52"/>
      <c r="B139" s="52"/>
      <c r="C139" s="52"/>
      <c r="D139" s="198"/>
      <c r="E139" s="54"/>
      <c r="F139" s="130" t="s">
        <v>19</v>
      </c>
      <c r="G139" s="965" t="s">
        <v>20</v>
      </c>
      <c r="H139" s="965"/>
      <c r="I139" s="965"/>
      <c r="J139" s="190"/>
      <c r="K139" s="190" t="s">
        <v>422</v>
      </c>
      <c r="L139" s="190"/>
      <c r="M139" s="190"/>
      <c r="N139" s="190"/>
      <c r="O139" s="190"/>
      <c r="P139" s="190"/>
      <c r="Q139" s="190"/>
      <c r="R139" s="190"/>
      <c r="S139" s="190"/>
      <c r="T139" s="190"/>
      <c r="U139" s="190"/>
      <c r="V139" s="190"/>
      <c r="W139" s="191"/>
      <c r="X139" s="168" t="e">
        <f>FIND(15,$AP$3,1)</f>
        <v>#VALUE!</v>
      </c>
      <c r="Y139" s="970" t="s">
        <v>419</v>
      </c>
      <c r="Z139" s="970"/>
      <c r="AA139" s="970"/>
      <c r="AB139" s="970"/>
      <c r="AC139" s="970"/>
      <c r="AD139" s="970"/>
      <c r="AE139" s="199"/>
      <c r="AF139" s="52"/>
      <c r="AG139" s="52"/>
      <c r="AH139" s="52"/>
      <c r="AI139" s="52"/>
      <c r="AJ139" s="52"/>
      <c r="AK139" s="52"/>
      <c r="AL139" s="52"/>
      <c r="AM139" s="52"/>
      <c r="AN139" s="52"/>
      <c r="AO139" s="52"/>
      <c r="AP139" s="52"/>
      <c r="AQ139" s="169"/>
      <c r="AR139" s="964"/>
      <c r="AS139" s="964"/>
      <c r="AT139" s="964"/>
      <c r="AU139" s="52"/>
      <c r="AV139" s="52"/>
      <c r="AW139" s="52"/>
      <c r="AX139" s="52"/>
      <c r="AY139" s="52"/>
      <c r="AZ139" s="52"/>
      <c r="BA139" s="52"/>
      <c r="BB139" s="52"/>
      <c r="BC139" s="52"/>
      <c r="BD139" s="52"/>
      <c r="BE139" s="52"/>
      <c r="BF139" s="52"/>
      <c r="BG139" s="52"/>
      <c r="BH139" s="52"/>
      <c r="BI139" s="52"/>
      <c r="BJ139" s="52"/>
      <c r="BK139" s="52"/>
      <c r="BL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row>
    <row r="140" spans="1:222" ht="12" hidden="1" customHeight="1">
      <c r="A140" s="52"/>
      <c r="B140" s="52"/>
      <c r="C140" s="52"/>
      <c r="D140" s="198"/>
      <c r="E140" s="54"/>
      <c r="F140" s="131" t="s">
        <v>359</v>
      </c>
      <c r="G140" s="966" t="str">
        <f>X142</f>
        <v>&lt;=15:00</v>
      </c>
      <c r="H140" s="966"/>
      <c r="I140" s="966"/>
      <c r="J140" s="54"/>
      <c r="K140" s="54"/>
      <c r="L140" s="54"/>
      <c r="M140" s="54"/>
      <c r="N140" s="54"/>
      <c r="O140" s="54"/>
      <c r="P140" s="54"/>
      <c r="Q140" s="54"/>
      <c r="R140" s="54"/>
      <c r="S140" s="54"/>
      <c r="T140" s="54"/>
      <c r="U140" s="54"/>
      <c r="V140" s="54"/>
      <c r="W140" s="192"/>
      <c r="X140" s="168" t="e">
        <f>FIND(20,$AP$3,1)</f>
        <v>#VALUE!</v>
      </c>
      <c r="Y140" s="970" t="s">
        <v>420</v>
      </c>
      <c r="Z140" s="970"/>
      <c r="AA140" s="970"/>
      <c r="AB140" s="970"/>
      <c r="AC140" s="970"/>
      <c r="AD140" s="970"/>
      <c r="AE140" s="199"/>
      <c r="AF140" s="52"/>
      <c r="AG140" s="52"/>
      <c r="AH140" s="52"/>
      <c r="AI140" s="52"/>
      <c r="AJ140" s="52"/>
      <c r="AK140" s="52"/>
      <c r="AL140" s="52"/>
      <c r="AM140" s="52"/>
      <c r="AN140" s="52"/>
      <c r="AO140" s="52"/>
      <c r="AP140" s="52"/>
      <c r="AQ140" s="169"/>
      <c r="AR140" s="964"/>
      <c r="AS140" s="964"/>
      <c r="AT140" s="964"/>
      <c r="AU140" s="52"/>
      <c r="AV140" s="52"/>
      <c r="AW140" s="52"/>
      <c r="AX140" s="52"/>
      <c r="AY140" s="52"/>
      <c r="AZ140" s="52"/>
      <c r="BA140" s="52"/>
      <c r="BB140" s="52"/>
      <c r="BC140" s="52"/>
      <c r="BD140" s="52"/>
      <c r="BE140" s="52"/>
      <c r="BF140" s="52"/>
      <c r="BG140" s="52"/>
      <c r="BH140" s="52"/>
      <c r="BI140" s="52"/>
      <c r="BJ140" s="52"/>
      <c r="BK140" s="52"/>
      <c r="BL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row>
    <row r="141" spans="1:222" ht="12" hidden="1" customHeight="1">
      <c r="A141" s="52"/>
      <c r="B141" s="52"/>
      <c r="C141" s="52"/>
      <c r="D141" s="198"/>
      <c r="E141" s="54"/>
      <c r="F141" s="130" t="s">
        <v>19</v>
      </c>
      <c r="G141" s="965" t="s">
        <v>20</v>
      </c>
      <c r="H141" s="965"/>
      <c r="I141" s="965"/>
      <c r="J141" s="54"/>
      <c r="K141" s="54"/>
      <c r="L141" s="54"/>
      <c r="M141" s="54"/>
      <c r="N141" s="54"/>
      <c r="O141" s="54"/>
      <c r="P141" s="54"/>
      <c r="Q141" s="54"/>
      <c r="R141" s="54"/>
      <c r="S141" s="54"/>
      <c r="T141" s="54"/>
      <c r="U141" s="54"/>
      <c r="V141" s="54"/>
      <c r="W141" s="192"/>
      <c r="X141" s="193" t="s">
        <v>421</v>
      </c>
      <c r="Y141" s="54"/>
      <c r="Z141" s="54"/>
      <c r="AA141" s="54"/>
      <c r="AB141" s="54"/>
      <c r="AC141" s="54"/>
      <c r="AD141" s="54"/>
      <c r="AE141" s="199"/>
      <c r="AF141" s="52"/>
      <c r="AG141" s="52"/>
      <c r="AH141" s="52"/>
      <c r="AI141" s="52"/>
      <c r="AJ141" s="52"/>
      <c r="AK141" s="52"/>
      <c r="AL141" s="52"/>
      <c r="AM141" s="52"/>
      <c r="AN141" s="52"/>
      <c r="AO141" s="52"/>
      <c r="AP141" s="52"/>
      <c r="AQ141" s="169"/>
      <c r="AR141" s="964"/>
      <c r="AS141" s="964"/>
      <c r="AT141" s="964"/>
      <c r="AU141" s="52"/>
      <c r="AV141" s="52"/>
      <c r="AW141" s="52"/>
      <c r="AX141" s="52"/>
      <c r="AY141" s="52"/>
      <c r="AZ141" s="52"/>
      <c r="BA141" s="52"/>
      <c r="BB141" s="52"/>
      <c r="BC141" s="52"/>
      <c r="BD141" s="52"/>
      <c r="BE141" s="52"/>
      <c r="BF141" s="52"/>
      <c r="BG141" s="52"/>
      <c r="BH141" s="52"/>
      <c r="BI141" s="52"/>
      <c r="BJ141" s="52"/>
      <c r="BK141" s="52"/>
      <c r="BL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row>
    <row r="142" spans="1:222" ht="12" hidden="1" customHeight="1">
      <c r="A142" s="52"/>
      <c r="B142" s="52"/>
      <c r="C142" s="52"/>
      <c r="D142" s="198"/>
      <c r="E142" s="54"/>
      <c r="F142" s="131" t="s">
        <v>359</v>
      </c>
      <c r="G142" s="966" t="str">
        <f>X143</f>
        <v>&lt;=30:00</v>
      </c>
      <c r="H142" s="966"/>
      <c r="I142" s="966"/>
      <c r="J142" s="54"/>
      <c r="K142" s="190" t="s">
        <v>423</v>
      </c>
      <c r="L142" s="54"/>
      <c r="M142" s="54"/>
      <c r="N142" s="54"/>
      <c r="O142" s="54"/>
      <c r="P142" s="54"/>
      <c r="Q142" s="54"/>
      <c r="R142" s="54"/>
      <c r="S142" s="54"/>
      <c r="T142" s="54"/>
      <c r="U142" s="54"/>
      <c r="V142" s="54"/>
      <c r="W142" s="192"/>
      <c r="X142" s="967" t="str">
        <f>IF(ISNUMBER(X140),"&lt;=20:00","&lt;=15:00")</f>
        <v>&lt;=15:00</v>
      </c>
      <c r="Y142" s="968"/>
      <c r="Z142" s="969"/>
      <c r="AA142" s="54"/>
      <c r="AB142" s="54"/>
      <c r="AC142" s="54"/>
      <c r="AD142" s="54"/>
      <c r="AE142" s="199"/>
      <c r="AF142" s="52"/>
      <c r="AG142" s="52"/>
      <c r="AH142" s="52"/>
      <c r="AI142" s="52"/>
      <c r="AJ142" s="52"/>
      <c r="AK142" s="52"/>
      <c r="AL142" s="52"/>
      <c r="AM142" s="52"/>
      <c r="AN142" s="52"/>
      <c r="AO142" s="52"/>
      <c r="AP142" s="52"/>
      <c r="AQ142" s="169"/>
      <c r="AR142" s="964"/>
      <c r="AS142" s="964"/>
      <c r="AT142" s="964"/>
      <c r="AU142" s="52"/>
      <c r="AV142" s="52"/>
      <c r="AW142" s="52"/>
      <c r="AX142" s="52"/>
      <c r="AY142" s="52"/>
      <c r="AZ142" s="52"/>
      <c r="BA142" s="52"/>
      <c r="BB142" s="52"/>
      <c r="BC142" s="52"/>
      <c r="BD142" s="52"/>
      <c r="BE142" s="52"/>
      <c r="BF142" s="52"/>
      <c r="BG142" s="52"/>
      <c r="BH142" s="52"/>
      <c r="BI142" s="52"/>
      <c r="BJ142" s="52"/>
      <c r="BK142" s="52"/>
      <c r="BL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row>
    <row r="143" spans="1:222" ht="12" hidden="1" customHeight="1">
      <c r="A143" s="52"/>
      <c r="B143" s="52"/>
      <c r="C143" s="52"/>
      <c r="D143" s="198"/>
      <c r="E143" s="54"/>
      <c r="F143" s="130" t="s">
        <v>19</v>
      </c>
      <c r="G143" s="965" t="s">
        <v>20</v>
      </c>
      <c r="H143" s="965"/>
      <c r="I143" s="965"/>
      <c r="J143" s="54"/>
      <c r="K143" s="54"/>
      <c r="L143" s="54"/>
      <c r="M143" s="54"/>
      <c r="N143" s="54"/>
      <c r="O143" s="54"/>
      <c r="P143" s="54"/>
      <c r="Q143" s="54"/>
      <c r="R143" s="54"/>
      <c r="S143" s="54"/>
      <c r="T143" s="54"/>
      <c r="U143" s="54"/>
      <c r="V143" s="54"/>
      <c r="W143" s="192"/>
      <c r="X143" s="967" t="str">
        <f>IF(ISNUMBER(X140),"&lt;=40:00","&lt;=30:00")</f>
        <v>&lt;=30:00</v>
      </c>
      <c r="Y143" s="968"/>
      <c r="Z143" s="969"/>
      <c r="AA143" s="54"/>
      <c r="AB143" s="54"/>
      <c r="AC143" s="54"/>
      <c r="AD143" s="54"/>
      <c r="AE143" s="199"/>
      <c r="AF143" s="52"/>
      <c r="AG143" s="52"/>
      <c r="AH143" s="52"/>
      <c r="AI143" s="52"/>
      <c r="AJ143" s="52"/>
      <c r="AK143" s="52"/>
      <c r="AL143" s="52"/>
      <c r="AM143" s="52"/>
      <c r="AN143" s="52"/>
      <c r="AO143" s="52"/>
      <c r="AP143" s="52"/>
      <c r="AQ143" s="169"/>
      <c r="AR143" s="964"/>
      <c r="AS143" s="964"/>
      <c r="AT143" s="964"/>
      <c r="AU143" s="52"/>
      <c r="AV143" s="52"/>
      <c r="AW143" s="52"/>
      <c r="AX143" s="52"/>
      <c r="AY143" s="52"/>
      <c r="AZ143" s="52"/>
      <c r="BA143" s="52"/>
      <c r="BB143" s="52"/>
      <c r="BC143" s="52"/>
      <c r="BD143" s="52"/>
      <c r="BE143" s="52"/>
      <c r="BF143" s="52"/>
      <c r="BG143" s="52"/>
      <c r="BH143" s="52"/>
      <c r="BI143" s="52"/>
      <c r="BJ143" s="52"/>
      <c r="BK143" s="52"/>
      <c r="BL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row>
    <row r="144" spans="1:222" ht="12" hidden="1" customHeight="1">
      <c r="A144" s="52"/>
      <c r="B144" s="52"/>
      <c r="C144" s="52"/>
      <c r="D144" s="198"/>
      <c r="E144" s="54"/>
      <c r="F144" s="131" t="s">
        <v>359</v>
      </c>
      <c r="G144" s="966" t="str">
        <f>X144</f>
        <v>&lt;=45:00</v>
      </c>
      <c r="H144" s="966"/>
      <c r="I144" s="966"/>
      <c r="J144" s="54"/>
      <c r="K144" s="54"/>
      <c r="L144" s="54"/>
      <c r="M144" s="54"/>
      <c r="N144" s="54"/>
      <c r="O144" s="54"/>
      <c r="P144" s="54"/>
      <c r="Q144" s="54"/>
      <c r="R144" s="54"/>
      <c r="S144" s="54"/>
      <c r="T144" s="54"/>
      <c r="U144" s="54"/>
      <c r="V144" s="54"/>
      <c r="W144" s="192"/>
      <c r="X144" s="967" t="str">
        <f>IF(ISNUMBER(X140),"&lt;=60:00","&lt;=45:00")</f>
        <v>&lt;=45:00</v>
      </c>
      <c r="Y144" s="968"/>
      <c r="Z144" s="969"/>
      <c r="AA144" s="54"/>
      <c r="AB144" s="54"/>
      <c r="AC144" s="54"/>
      <c r="AD144" s="54"/>
      <c r="AE144" s="199"/>
      <c r="AF144" s="52"/>
      <c r="AG144" s="52"/>
      <c r="AH144" s="52"/>
      <c r="AI144" s="52"/>
      <c r="AJ144" s="52"/>
      <c r="AK144" s="52"/>
      <c r="AL144" s="52"/>
      <c r="AM144" s="52"/>
      <c r="AN144" s="52"/>
      <c r="AO144" s="52"/>
      <c r="AP144" s="52"/>
      <c r="AQ144" s="169"/>
      <c r="AR144" s="964"/>
      <c r="AS144" s="964"/>
      <c r="AT144" s="964"/>
      <c r="AU144" s="52"/>
      <c r="AV144" s="52"/>
      <c r="AW144" s="52"/>
      <c r="AX144" s="52"/>
      <c r="AY144" s="52"/>
      <c r="AZ144" s="52"/>
      <c r="BA144" s="52"/>
      <c r="BB144" s="52"/>
      <c r="BC144" s="52"/>
      <c r="BD144" s="52"/>
      <c r="BE144" s="52"/>
      <c r="BF144" s="52"/>
      <c r="BG144" s="52"/>
      <c r="BH144" s="52"/>
      <c r="BI144" s="52"/>
      <c r="BJ144" s="52"/>
      <c r="BK144" s="52"/>
      <c r="BL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row>
    <row r="145" spans="1:222" ht="12" hidden="1" customHeight="1">
      <c r="A145" s="52"/>
      <c r="B145" s="52"/>
      <c r="C145" s="52"/>
      <c r="D145" s="198"/>
      <c r="E145" s="54"/>
      <c r="F145" s="130" t="s">
        <v>19</v>
      </c>
      <c r="G145" s="965" t="s">
        <v>20</v>
      </c>
      <c r="H145" s="965"/>
      <c r="I145" s="965"/>
      <c r="J145" s="54"/>
      <c r="K145" s="54"/>
      <c r="L145" s="54"/>
      <c r="M145" s="54"/>
      <c r="N145" s="54"/>
      <c r="O145" s="54"/>
      <c r="P145" s="54"/>
      <c r="Q145" s="54"/>
      <c r="R145" s="54"/>
      <c r="S145" s="54"/>
      <c r="T145" s="54"/>
      <c r="U145" s="54"/>
      <c r="V145" s="54"/>
      <c r="W145" s="192"/>
      <c r="X145" s="967" t="str">
        <f>IF(ISNUMBER(X140),"&gt;60:00","&gt;45:00")</f>
        <v>&gt;45:00</v>
      </c>
      <c r="Y145" s="968"/>
      <c r="Z145" s="969"/>
      <c r="AA145" s="54"/>
      <c r="AB145" s="54"/>
      <c r="AC145" s="54"/>
      <c r="AD145" s="54"/>
      <c r="AE145" s="199"/>
      <c r="AF145" s="52"/>
      <c r="AG145" s="52"/>
      <c r="AH145" s="52"/>
      <c r="AI145" s="52"/>
      <c r="AJ145" s="52"/>
      <c r="AK145" s="52"/>
      <c r="AL145" s="52"/>
      <c r="AM145" s="52"/>
      <c r="AN145" s="52"/>
      <c r="AO145" s="52"/>
      <c r="AP145" s="52"/>
      <c r="AQ145" s="169"/>
      <c r="AR145" s="964"/>
      <c r="AS145" s="964"/>
      <c r="AT145" s="964"/>
      <c r="AU145" s="52"/>
      <c r="AV145" s="52"/>
      <c r="AW145" s="52"/>
      <c r="AX145" s="52"/>
      <c r="AY145" s="52"/>
      <c r="AZ145" s="52"/>
      <c r="BA145" s="52"/>
      <c r="BB145" s="52"/>
      <c r="BC145" s="52"/>
      <c r="BD145" s="52"/>
      <c r="BE145" s="52"/>
      <c r="BF145" s="52"/>
      <c r="BG145" s="52"/>
      <c r="BH145" s="52"/>
      <c r="BI145" s="52"/>
      <c r="BJ145" s="52"/>
      <c r="BK145" s="52"/>
      <c r="BL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row>
    <row r="146" spans="1:222" ht="12" hidden="1" customHeight="1">
      <c r="A146" s="52"/>
      <c r="B146" s="52"/>
      <c r="C146" s="52"/>
      <c r="D146" s="198"/>
      <c r="E146" s="54"/>
      <c r="F146" s="131" t="s">
        <v>359</v>
      </c>
      <c r="G146" s="966" t="str">
        <f>X145</f>
        <v>&gt;45:00</v>
      </c>
      <c r="H146" s="966"/>
      <c r="I146" s="966"/>
      <c r="J146" s="54"/>
      <c r="K146" s="54"/>
      <c r="L146" s="54"/>
      <c r="M146" s="54"/>
      <c r="N146" s="54"/>
      <c r="O146" s="54"/>
      <c r="P146" s="54"/>
      <c r="Q146" s="54"/>
      <c r="R146" s="54"/>
      <c r="S146" s="54"/>
      <c r="T146" s="54"/>
      <c r="U146" s="54"/>
      <c r="V146" s="54"/>
      <c r="W146" s="192"/>
      <c r="X146" s="54"/>
      <c r="Y146" s="54"/>
      <c r="Z146" s="54"/>
      <c r="AA146" s="54"/>
      <c r="AB146" s="54"/>
      <c r="AC146" s="54"/>
      <c r="AD146" s="54"/>
      <c r="AE146" s="199"/>
      <c r="AF146" s="52"/>
      <c r="AG146" s="52"/>
      <c r="AH146" s="52"/>
      <c r="AI146" s="52"/>
      <c r="AJ146" s="52"/>
      <c r="AK146" s="52"/>
      <c r="AL146" s="52"/>
      <c r="AM146" s="52"/>
      <c r="AN146" s="52"/>
      <c r="AO146" s="52"/>
      <c r="AP146" s="52"/>
      <c r="AQ146" s="169"/>
      <c r="AR146" s="964"/>
      <c r="AS146" s="964"/>
      <c r="AT146" s="964"/>
      <c r="AU146" s="52"/>
      <c r="AV146" s="52"/>
      <c r="AW146" s="52"/>
      <c r="AX146" s="52"/>
      <c r="AY146" s="52"/>
      <c r="AZ146" s="52"/>
      <c r="BA146" s="52"/>
      <c r="BB146" s="52"/>
      <c r="BC146" s="52"/>
      <c r="BD146" s="52"/>
      <c r="BE146" s="52"/>
      <c r="BF146" s="52"/>
      <c r="BG146" s="52"/>
      <c r="BH146" s="52"/>
      <c r="BI146" s="52"/>
      <c r="BJ146" s="52"/>
      <c r="BK146" s="52"/>
      <c r="BL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row>
    <row r="147" spans="1:222" ht="10.5" hidden="1" customHeight="1" thickBot="1">
      <c r="A147" s="52"/>
      <c r="B147" s="52"/>
      <c r="C147" s="52"/>
      <c r="D147" s="200"/>
      <c r="E147" s="201"/>
      <c r="F147" s="201"/>
      <c r="G147" s="201"/>
      <c r="H147" s="201"/>
      <c r="I147" s="201"/>
      <c r="J147" s="201"/>
      <c r="K147" s="201"/>
      <c r="L147" s="201"/>
      <c r="M147" s="201"/>
      <c r="N147" s="201"/>
      <c r="O147" s="201"/>
      <c r="P147" s="201"/>
      <c r="Q147" s="201"/>
      <c r="R147" s="201"/>
      <c r="S147" s="201"/>
      <c r="T147" s="201"/>
      <c r="U147" s="201"/>
      <c r="V147" s="201"/>
      <c r="W147" s="202"/>
      <c r="X147" s="201"/>
      <c r="Y147" s="201"/>
      <c r="Z147" s="201"/>
      <c r="AA147" s="201"/>
      <c r="AB147" s="201"/>
      <c r="AC147" s="201"/>
      <c r="AD147" s="201"/>
      <c r="AE147" s="203"/>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row>
    <row r="148" spans="1:222" ht="10.5" hidden="1" customHeight="1" thickTop="1">
      <c r="A148" s="52"/>
      <c r="B148" s="52"/>
      <c r="C148" s="52"/>
      <c r="D148" s="52"/>
      <c r="E148" s="52"/>
      <c r="F148" s="52"/>
      <c r="G148" s="52"/>
      <c r="H148" s="52"/>
      <c r="I148" s="52"/>
      <c r="J148" s="52"/>
      <c r="K148" s="52"/>
      <c r="L148" s="52"/>
      <c r="M148" s="52"/>
      <c r="N148" s="52"/>
      <c r="O148" s="52"/>
      <c r="P148" s="52"/>
      <c r="Q148" s="52"/>
      <c r="R148" s="52"/>
      <c r="S148" s="52"/>
      <c r="T148" s="52"/>
      <c r="U148" s="52"/>
      <c r="V148" s="52"/>
      <c r="W148" s="59"/>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row>
    <row r="149" spans="1:222" ht="10.5" hidden="1" customHeight="1" thickBot="1">
      <c r="A149" s="52"/>
      <c r="B149" s="52"/>
      <c r="C149" s="52"/>
      <c r="D149" s="52"/>
      <c r="E149" s="52"/>
      <c r="F149" s="52"/>
      <c r="G149" s="52"/>
      <c r="H149" s="52"/>
      <c r="I149" s="52"/>
      <c r="J149" s="52"/>
      <c r="K149" s="52"/>
      <c r="L149" s="52"/>
      <c r="M149" s="52"/>
      <c r="N149" s="52"/>
      <c r="O149" s="52"/>
      <c r="P149" s="52"/>
      <c r="Q149" s="52"/>
      <c r="R149" s="52"/>
      <c r="S149" s="52"/>
      <c r="T149" s="52"/>
      <c r="U149" s="52"/>
      <c r="V149" s="52"/>
      <c r="W149" s="59"/>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row>
    <row r="150" spans="1:222" ht="10.5" hidden="1" customHeight="1" thickTop="1">
      <c r="A150" s="52"/>
      <c r="B150" s="52"/>
      <c r="C150" s="52"/>
      <c r="D150" s="210"/>
      <c r="E150" s="195"/>
      <c r="F150" s="195"/>
      <c r="G150" s="195"/>
      <c r="H150" s="195"/>
      <c r="I150" s="195"/>
      <c r="J150" s="195"/>
      <c r="K150" s="195"/>
      <c r="L150" s="195"/>
      <c r="M150" s="195"/>
      <c r="N150" s="195"/>
      <c r="O150" s="195"/>
      <c r="P150" s="195"/>
      <c r="Q150" s="195"/>
      <c r="R150" s="195"/>
      <c r="S150" s="195"/>
      <c r="T150" s="195"/>
      <c r="U150" s="195"/>
      <c r="V150" s="195"/>
      <c r="W150" s="196"/>
      <c r="X150" s="195"/>
      <c r="Y150" s="195"/>
      <c r="Z150" s="195"/>
      <c r="AA150" s="195"/>
      <c r="AB150" s="195"/>
      <c r="AC150" s="195"/>
      <c r="AD150" s="195"/>
      <c r="AE150" s="197"/>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row>
    <row r="151" spans="1:222" ht="10.5" hidden="1" customHeight="1">
      <c r="A151" s="52"/>
      <c r="B151" s="52"/>
      <c r="C151" s="52"/>
      <c r="D151" s="198"/>
      <c r="E151" s="54"/>
      <c r="F151" s="1325" t="s">
        <v>478</v>
      </c>
      <c r="G151" s="1326"/>
      <c r="H151" s="1327"/>
      <c r="I151" s="1325" t="s">
        <v>479</v>
      </c>
      <c r="J151" s="1326"/>
      <c r="K151" s="1326"/>
      <c r="L151" s="1326"/>
      <c r="M151" s="1326"/>
      <c r="N151" s="1326"/>
      <c r="O151" s="1326"/>
      <c r="P151" s="1326"/>
      <c r="Q151" s="1327"/>
      <c r="R151" s="1325" t="s">
        <v>480</v>
      </c>
      <c r="S151" s="1326"/>
      <c r="T151" s="1326"/>
      <c r="U151" s="1326"/>
      <c r="V151" s="1326"/>
      <c r="W151" s="1326"/>
      <c r="X151" s="1326"/>
      <c r="Y151" s="1326"/>
      <c r="Z151" s="1326"/>
      <c r="AA151" s="1327"/>
      <c r="AB151" s="2"/>
      <c r="AC151" s="2"/>
      <c r="AD151" s="2"/>
      <c r="AE151" s="211"/>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row>
    <row r="152" spans="1:222" ht="10.5" hidden="1" customHeight="1">
      <c r="A152" s="52"/>
      <c r="B152" s="52"/>
      <c r="C152" s="52"/>
      <c r="D152" s="198"/>
      <c r="E152" s="54"/>
      <c r="F152" s="959" t="str">
        <f>IF((AI68&amp;AE68&amp;AG68=I152),"ok",(IF(AI68&amp;AE68&amp;AG68=I153,"ok",(IF(AI68&amp;AE68&amp;AG68=I154,"ok",(IF(AI68&amp;AE68&amp;AG68=I155,"ok","error")))))))</f>
        <v>ok</v>
      </c>
      <c r="G152" s="960"/>
      <c r="H152" s="961"/>
      <c r="I152" s="1328" t="str">
        <f>CONCATENATE(List!Z3,List!X3,List!Y3)</f>
        <v>see reverse sideν NoYes</v>
      </c>
      <c r="J152" s="1329"/>
      <c r="K152" s="1329"/>
      <c r="L152" s="1329"/>
      <c r="M152" s="1329"/>
      <c r="N152" s="1329"/>
      <c r="O152" s="1329"/>
      <c r="P152" s="1329"/>
      <c r="Q152" s="1330"/>
      <c r="R152" s="1328" t="str">
        <f>CONCATENATE(List!Z3,List!X3,List!Y4)</f>
        <v>see reverse sideν Noν Yes</v>
      </c>
      <c r="S152" s="1329"/>
      <c r="T152" s="1329"/>
      <c r="U152" s="1329"/>
      <c r="V152" s="1329"/>
      <c r="W152" s="1329"/>
      <c r="X152" s="1329"/>
      <c r="Y152" s="1329"/>
      <c r="Z152" s="1329"/>
      <c r="AA152" s="1330"/>
      <c r="AB152" s="2"/>
      <c r="AC152" s="2"/>
      <c r="AD152" s="2"/>
      <c r="AE152" s="211"/>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row>
    <row r="153" spans="1:222" ht="10.5" hidden="1" customHeight="1">
      <c r="A153" s="52"/>
      <c r="B153" s="52"/>
      <c r="C153" s="52"/>
      <c r="D153" s="198"/>
      <c r="E153" s="54"/>
      <c r="F153" s="54"/>
      <c r="G153" s="54"/>
      <c r="H153" s="54"/>
      <c r="I153" s="1328" t="str">
        <f>CONCATENATE(List!Z3,List!X4,List!Y4)</f>
        <v>see reverse side Noν Yes</v>
      </c>
      <c r="J153" s="1329"/>
      <c r="K153" s="1329"/>
      <c r="L153" s="1329"/>
      <c r="M153" s="1329"/>
      <c r="N153" s="1329"/>
      <c r="O153" s="1329"/>
      <c r="P153" s="1329"/>
      <c r="Q153" s="1330"/>
      <c r="R153" s="1328" t="str">
        <f>CONCATENATE(List!Z3,List!X4,List!Y3)</f>
        <v>see reverse side NoYes</v>
      </c>
      <c r="S153" s="1329"/>
      <c r="T153" s="1329"/>
      <c r="U153" s="1329"/>
      <c r="V153" s="1329"/>
      <c r="W153" s="1329"/>
      <c r="X153" s="1329"/>
      <c r="Y153" s="1329"/>
      <c r="Z153" s="1329"/>
      <c r="AA153" s="1330"/>
      <c r="AB153" s="2"/>
      <c r="AC153" s="2"/>
      <c r="AD153" s="2"/>
      <c r="AE153" s="211"/>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row>
    <row r="154" spans="1:222" ht="10.5" hidden="1" customHeight="1">
      <c r="A154" s="52"/>
      <c r="B154" s="52"/>
      <c r="C154" s="52"/>
      <c r="D154" s="198"/>
      <c r="E154" s="54"/>
      <c r="F154" s="54"/>
      <c r="G154" s="54"/>
      <c r="H154" s="54"/>
      <c r="I154" s="952" t="str">
        <f>CONCATENATE(List!Z4,List!X4,List!Y4)</f>
        <v>see next page Noν Yes</v>
      </c>
      <c r="J154" s="953"/>
      <c r="K154" s="953"/>
      <c r="L154" s="953"/>
      <c r="M154" s="953"/>
      <c r="N154" s="953"/>
      <c r="O154" s="953"/>
      <c r="P154" s="953"/>
      <c r="Q154" s="954"/>
      <c r="R154" s="952" t="str">
        <f>CONCATENATE(List!Z4,List!X3,List!Y3)</f>
        <v>see next pageν NoYes</v>
      </c>
      <c r="S154" s="953"/>
      <c r="T154" s="953"/>
      <c r="U154" s="953"/>
      <c r="V154" s="953"/>
      <c r="W154" s="953"/>
      <c r="X154" s="953"/>
      <c r="Y154" s="953"/>
      <c r="Z154" s="953"/>
      <c r="AA154" s="954"/>
      <c r="AB154" s="2"/>
      <c r="AC154" s="2"/>
      <c r="AD154" s="2"/>
      <c r="AE154" s="211"/>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row>
    <row r="155" spans="1:222" ht="10.5" hidden="1" customHeight="1">
      <c r="A155" s="52"/>
      <c r="B155" s="52"/>
      <c r="C155" s="52"/>
      <c r="D155" s="198"/>
      <c r="E155" s="54"/>
      <c r="F155" s="54"/>
      <c r="G155" s="54"/>
      <c r="H155" s="54"/>
      <c r="I155" s="955" t="str">
        <f>CONCATENATE(List!Z5,List!X4,List!Y4)</f>
        <v>see reverse of page.1 Noν Yes</v>
      </c>
      <c r="J155" s="956"/>
      <c r="K155" s="956"/>
      <c r="L155" s="956"/>
      <c r="M155" s="956"/>
      <c r="N155" s="956"/>
      <c r="O155" s="956"/>
      <c r="P155" s="956"/>
      <c r="Q155" s="957"/>
      <c r="R155" s="952" t="str">
        <f>CONCATENATE(List!Z4,List!X4,List!Y3)</f>
        <v>see next page NoYes</v>
      </c>
      <c r="S155" s="953"/>
      <c r="T155" s="953"/>
      <c r="U155" s="953"/>
      <c r="V155" s="953"/>
      <c r="W155" s="953"/>
      <c r="X155" s="953"/>
      <c r="Y155" s="953"/>
      <c r="Z155" s="953"/>
      <c r="AA155" s="954"/>
      <c r="AB155" s="2"/>
      <c r="AC155" s="2"/>
      <c r="AD155" s="2"/>
      <c r="AE155" s="211"/>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row>
    <row r="156" spans="1:222" hidden="1">
      <c r="A156" s="52"/>
      <c r="B156" s="52"/>
      <c r="C156" s="52"/>
      <c r="D156" s="198"/>
      <c r="E156" s="54"/>
      <c r="F156" s="54"/>
      <c r="G156" s="54"/>
      <c r="H156" s="54"/>
      <c r="I156" s="204"/>
      <c r="J156" s="204"/>
      <c r="K156" s="204"/>
      <c r="L156" s="204"/>
      <c r="M156" s="204"/>
      <c r="N156" s="204"/>
      <c r="O156" s="204"/>
      <c r="P156" s="204"/>
      <c r="Q156" s="205"/>
      <c r="R156" s="952" t="str">
        <f>CONCATENATE(List!Z4,List!X3,List!Y4)</f>
        <v>see next pageν Noν Yes</v>
      </c>
      <c r="S156" s="953"/>
      <c r="T156" s="953"/>
      <c r="U156" s="953"/>
      <c r="V156" s="953"/>
      <c r="W156" s="953"/>
      <c r="X156" s="953"/>
      <c r="Y156" s="953"/>
      <c r="Z156" s="953"/>
      <c r="AA156" s="954"/>
      <c r="AB156" s="2"/>
      <c r="AC156" s="2"/>
      <c r="AD156" s="2"/>
      <c r="AE156" s="211"/>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row>
    <row r="157" spans="1:222" hidden="1">
      <c r="A157" s="52"/>
      <c r="B157" s="52"/>
      <c r="C157" s="52"/>
      <c r="D157" s="198"/>
      <c r="E157" s="54"/>
      <c r="F157" s="54"/>
      <c r="G157" s="54"/>
      <c r="H157" s="54"/>
      <c r="I157" s="228" t="s">
        <v>488</v>
      </c>
      <c r="J157" s="192"/>
      <c r="K157" s="192"/>
      <c r="L157" s="192"/>
      <c r="M157" s="192"/>
      <c r="N157" s="192"/>
      <c r="O157" s="192"/>
      <c r="P157" s="192"/>
      <c r="Q157" s="206"/>
      <c r="R157" s="955" t="str">
        <f>CONCATENATE(List!Z5,List!X3,List!Y3)</f>
        <v>see reverse of page.1ν NoYes</v>
      </c>
      <c r="S157" s="956"/>
      <c r="T157" s="956"/>
      <c r="U157" s="956"/>
      <c r="V157" s="956"/>
      <c r="W157" s="956"/>
      <c r="X157" s="956"/>
      <c r="Y157" s="956"/>
      <c r="Z157" s="956"/>
      <c r="AA157" s="957"/>
      <c r="AB157" s="2"/>
      <c r="AC157" s="2"/>
      <c r="AD157" s="2"/>
      <c r="AE157" s="211"/>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row>
    <row r="158" spans="1:222" hidden="1">
      <c r="A158" s="52"/>
      <c r="B158" s="52"/>
      <c r="C158" s="52"/>
      <c r="D158" s="198"/>
      <c r="E158" s="54"/>
      <c r="F158" s="958" t="s">
        <v>481</v>
      </c>
      <c r="G158" s="958"/>
      <c r="H158" s="958"/>
      <c r="I158" s="958"/>
      <c r="J158" s="958"/>
      <c r="K158" s="958"/>
      <c r="L158" s="958"/>
      <c r="M158" s="958"/>
      <c r="N158" s="958"/>
      <c r="O158" s="958"/>
      <c r="P158" s="958"/>
      <c r="Q158" s="227" t="s">
        <v>487</v>
      </c>
      <c r="R158" s="955" t="str">
        <f>CONCATENATE(List!Z5,List!X4,List!Y3)</f>
        <v>see reverse of page.1 NoYes</v>
      </c>
      <c r="S158" s="956"/>
      <c r="T158" s="956"/>
      <c r="U158" s="956"/>
      <c r="V158" s="956"/>
      <c r="W158" s="956"/>
      <c r="X158" s="956"/>
      <c r="Y158" s="956"/>
      <c r="Z158" s="956"/>
      <c r="AA158" s="957"/>
      <c r="AB158" s="2"/>
      <c r="AC158" s="2"/>
      <c r="AD158" s="2"/>
      <c r="AE158" s="211"/>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row>
    <row r="159" spans="1:222" hidden="1">
      <c r="A159" s="52"/>
      <c r="B159" s="52"/>
      <c r="C159" s="52"/>
      <c r="D159" s="198"/>
      <c r="E159" s="54"/>
      <c r="F159" s="54"/>
      <c r="G159" s="54"/>
      <c r="H159" s="54"/>
      <c r="I159" s="228" t="s">
        <v>421</v>
      </c>
      <c r="J159" s="192"/>
      <c r="K159" s="192"/>
      <c r="L159" s="192"/>
      <c r="M159" s="192"/>
      <c r="N159" s="192"/>
      <c r="O159" s="192"/>
      <c r="P159" s="192"/>
      <c r="Q159" s="206"/>
      <c r="R159" s="207" t="str">
        <f>CONCATENATE(List!Z5,List!X3,List!Y4)</f>
        <v>see reverse of page.1ν Noν Yes</v>
      </c>
      <c r="S159" s="208"/>
      <c r="T159" s="208"/>
      <c r="U159" s="208"/>
      <c r="V159" s="208"/>
      <c r="W159" s="208"/>
      <c r="X159" s="208"/>
      <c r="Y159" s="208"/>
      <c r="Z159" s="208"/>
      <c r="AA159" s="209"/>
      <c r="AB159" s="2"/>
      <c r="AC159" s="2"/>
      <c r="AD159" s="2"/>
      <c r="AE159" s="211"/>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row>
    <row r="160" spans="1:222" hidden="1">
      <c r="A160" s="52"/>
      <c r="B160" s="52"/>
      <c r="C160" s="52"/>
      <c r="D160" s="198"/>
      <c r="E160" s="54"/>
      <c r="F160" s="54"/>
      <c r="G160" s="54"/>
      <c r="H160" s="54"/>
      <c r="I160" s="54"/>
      <c r="J160" s="54"/>
      <c r="K160" s="54"/>
      <c r="L160" s="54"/>
      <c r="M160" s="54"/>
      <c r="N160" s="54"/>
      <c r="O160" s="54"/>
      <c r="P160" s="54"/>
      <c r="Q160" s="54"/>
      <c r="R160" s="54"/>
      <c r="S160" s="54"/>
      <c r="T160" s="54"/>
      <c r="U160" s="54"/>
      <c r="V160" s="54"/>
      <c r="W160" s="192"/>
      <c r="X160" s="54"/>
      <c r="Y160" s="54"/>
      <c r="Z160" s="54"/>
      <c r="AA160" s="54"/>
      <c r="AB160" s="54"/>
      <c r="AC160" s="54"/>
      <c r="AD160" s="54"/>
      <c r="AE160" s="199"/>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row>
    <row r="161" spans="1:222" hidden="1">
      <c r="A161" s="52"/>
      <c r="B161" s="52"/>
      <c r="C161" s="52"/>
      <c r="D161" s="198"/>
      <c r="E161" s="54"/>
      <c r="F161" s="959" t="str">
        <f>IF(AL8&gt;F35,(IF(AI68&amp;AE68&amp;AG68=I161,"ok","error")),(IF(AL10&gt;F66,(IF(AI68&amp;AE68&amp;AG68=I161,"ok","error")),"ok")))</f>
        <v>ok</v>
      </c>
      <c r="G161" s="960"/>
      <c r="H161" s="961"/>
      <c r="I161" s="952" t="str">
        <f>CONCATENATE(List!Z4,List!X4,List!Y4)</f>
        <v>see next page Noν Yes</v>
      </c>
      <c r="J161" s="953"/>
      <c r="K161" s="953"/>
      <c r="L161" s="953"/>
      <c r="M161" s="953"/>
      <c r="N161" s="953"/>
      <c r="O161" s="953"/>
      <c r="P161" s="953"/>
      <c r="Q161" s="954"/>
      <c r="R161" s="54"/>
      <c r="S161" s="54"/>
      <c r="T161" s="54"/>
      <c r="U161" s="54"/>
      <c r="V161" s="54"/>
      <c r="W161" s="192"/>
      <c r="X161" s="54"/>
      <c r="Y161" s="54"/>
      <c r="Z161" s="54"/>
      <c r="AA161" s="54"/>
      <c r="AB161" s="54"/>
      <c r="AC161" s="54"/>
      <c r="AD161" s="54"/>
      <c r="AE161" s="199"/>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row>
    <row r="162" spans="1:222" hidden="1">
      <c r="A162" s="52"/>
      <c r="B162" s="52"/>
      <c r="C162" s="52"/>
      <c r="D162" s="198"/>
      <c r="E162" s="54"/>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9"/>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row>
    <row r="163" spans="1:222" hidden="1">
      <c r="A163" s="52"/>
      <c r="B163" s="52"/>
      <c r="C163" s="52"/>
      <c r="D163" s="198"/>
      <c r="E163" s="54"/>
      <c r="F163" s="54"/>
      <c r="G163" s="54"/>
      <c r="H163" s="54"/>
      <c r="I163" s="54"/>
      <c r="J163" s="54"/>
      <c r="K163" s="54"/>
      <c r="L163" s="54"/>
      <c r="M163" s="54"/>
      <c r="N163" s="54"/>
      <c r="O163" s="54"/>
      <c r="P163" s="54"/>
      <c r="Q163" s="54"/>
      <c r="R163" s="54"/>
      <c r="S163" s="54"/>
      <c r="T163" s="54"/>
      <c r="U163" s="54"/>
      <c r="V163" s="54"/>
      <c r="W163" s="192"/>
      <c r="X163" s="54"/>
      <c r="Y163" s="54"/>
      <c r="Z163" s="54"/>
      <c r="AA163" s="54"/>
      <c r="AB163" s="54"/>
      <c r="AC163" s="54"/>
      <c r="AD163" s="54"/>
      <c r="AE163" s="199"/>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row>
    <row r="164" spans="1:222" hidden="1">
      <c r="A164" s="52"/>
      <c r="B164" s="52"/>
      <c r="C164" s="52"/>
      <c r="D164" s="198"/>
      <c r="E164" s="54"/>
      <c r="F164" s="959" t="str">
        <f>IF(Reverse!C80 &lt;&gt; "",(IF(AI68&amp;AE68&amp;AG68=I164,"ok","error")),"ok")</f>
        <v>ok</v>
      </c>
      <c r="G164" s="960"/>
      <c r="H164" s="961"/>
      <c r="I164" s="952" t="str">
        <f>CONCATENATE(List!Z3,List!X4,List!Y4)</f>
        <v>see reverse side Noν Yes</v>
      </c>
      <c r="J164" s="953"/>
      <c r="K164" s="953"/>
      <c r="L164" s="953"/>
      <c r="M164" s="953"/>
      <c r="N164" s="953"/>
      <c r="O164" s="953"/>
      <c r="P164" s="953"/>
      <c r="Q164" s="954"/>
      <c r="R164" s="54"/>
      <c r="S164" s="54"/>
      <c r="T164" s="54"/>
      <c r="U164" s="54"/>
      <c r="V164" s="54"/>
      <c r="W164" s="192"/>
      <c r="X164" s="54"/>
      <c r="Y164" s="54"/>
      <c r="Z164" s="54"/>
      <c r="AA164" s="54"/>
      <c r="AB164" s="54"/>
      <c r="AC164" s="54"/>
      <c r="AD164" s="54"/>
      <c r="AE164" s="199"/>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row>
    <row r="165" spans="1:222" ht="11.25" hidden="1" thickBot="1">
      <c r="A165" s="52"/>
      <c r="B165" s="52"/>
      <c r="C165" s="52"/>
      <c r="D165" s="200"/>
      <c r="E165" s="201"/>
      <c r="F165" s="201"/>
      <c r="G165" s="201"/>
      <c r="H165" s="201"/>
      <c r="I165" s="201"/>
      <c r="J165" s="201"/>
      <c r="K165" s="201"/>
      <c r="L165" s="201"/>
      <c r="M165" s="201"/>
      <c r="N165" s="201"/>
      <c r="O165" s="201"/>
      <c r="P165" s="201"/>
      <c r="Q165" s="201"/>
      <c r="R165" s="201"/>
      <c r="S165" s="201"/>
      <c r="T165" s="201"/>
      <c r="U165" s="201"/>
      <c r="V165" s="201"/>
      <c r="W165" s="202"/>
      <c r="X165" s="201"/>
      <c r="Y165" s="201"/>
      <c r="Z165" s="201"/>
      <c r="AA165" s="201"/>
      <c r="AB165" s="201"/>
      <c r="AC165" s="201"/>
      <c r="AD165" s="201"/>
      <c r="AE165" s="203"/>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row>
    <row r="166" spans="1:222" ht="11.25" hidden="1" thickTop="1">
      <c r="A166" s="52"/>
      <c r="B166" s="52"/>
      <c r="C166" s="52"/>
      <c r="D166" s="52"/>
      <c r="E166" s="52"/>
      <c r="F166" s="52"/>
      <c r="G166" s="52"/>
      <c r="H166" s="52"/>
      <c r="I166" s="52"/>
      <c r="J166" s="52"/>
      <c r="K166" s="52"/>
      <c r="L166" s="52"/>
      <c r="M166" s="52"/>
      <c r="N166" s="52"/>
      <c r="O166" s="52"/>
      <c r="P166" s="52"/>
      <c r="Q166" s="52"/>
      <c r="R166" s="52"/>
      <c r="S166" s="52"/>
      <c r="T166" s="52"/>
      <c r="U166" s="52"/>
      <c r="V166" s="52"/>
      <c r="W166" s="59"/>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row>
    <row r="167" spans="1:222" ht="11.25" hidden="1" thickBot="1">
      <c r="A167" s="52"/>
      <c r="B167" s="52"/>
      <c r="C167" s="52"/>
      <c r="D167" s="52"/>
      <c r="E167" s="52"/>
      <c r="F167" s="52"/>
      <c r="G167" s="52"/>
      <c r="H167" s="52"/>
      <c r="I167" s="52"/>
      <c r="J167" s="52"/>
      <c r="K167" s="52"/>
      <c r="L167" s="52"/>
      <c r="M167" s="52"/>
      <c r="N167" s="52"/>
      <c r="O167" s="52"/>
      <c r="P167" s="52"/>
      <c r="Q167" s="52"/>
      <c r="R167" s="52"/>
      <c r="S167" s="52"/>
      <c r="T167" s="52"/>
      <c r="U167" s="52"/>
      <c r="V167" s="52"/>
      <c r="W167" s="59"/>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row>
    <row r="168" spans="1:222" ht="11.25" hidden="1" thickTop="1">
      <c r="A168" s="52"/>
      <c r="B168" s="52"/>
      <c r="C168" s="52"/>
      <c r="D168" s="194"/>
      <c r="E168" s="195"/>
      <c r="F168" s="195"/>
      <c r="G168" s="195"/>
      <c r="H168" s="195"/>
      <c r="I168" s="195"/>
      <c r="J168" s="195"/>
      <c r="K168" s="195"/>
      <c r="L168" s="195"/>
      <c r="M168" s="195"/>
      <c r="N168" s="195"/>
      <c r="O168" s="195"/>
      <c r="P168" s="195"/>
      <c r="Q168" s="195"/>
      <c r="R168" s="195"/>
      <c r="S168" s="195"/>
      <c r="T168" s="195"/>
      <c r="U168" s="195"/>
      <c r="V168" s="195"/>
      <c r="W168" s="196"/>
      <c r="X168" s="195"/>
      <c r="Y168" s="195"/>
      <c r="Z168" s="195"/>
      <c r="AA168" s="195"/>
      <c r="AB168" s="195"/>
      <c r="AC168" s="195"/>
      <c r="AD168" s="195"/>
      <c r="AE168" s="197"/>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row>
    <row r="169" spans="1:222" hidden="1">
      <c r="A169" s="52"/>
      <c r="B169" s="52"/>
      <c r="C169" s="52"/>
      <c r="D169" s="198"/>
      <c r="E169" s="54"/>
      <c r="F169" s="857" t="s">
        <v>485</v>
      </c>
      <c r="G169" s="857"/>
      <c r="H169" s="857"/>
      <c r="I169" s="225" t="str">
        <f>IF(AH8 = "-","-",":")</f>
        <v>:</v>
      </c>
      <c r="J169" s="54"/>
      <c r="K169" s="190" t="s">
        <v>489</v>
      </c>
      <c r="L169" s="190" t="s">
        <v>481</v>
      </c>
      <c r="M169" s="54"/>
      <c r="N169" s="54"/>
      <c r="O169" s="54"/>
      <c r="P169" s="54"/>
      <c r="Q169" s="54"/>
      <c r="R169" s="54"/>
      <c r="S169" s="54"/>
      <c r="T169" s="54"/>
      <c r="U169" s="54"/>
      <c r="V169" s="54"/>
      <c r="W169" s="192"/>
      <c r="X169" s="54"/>
      <c r="Y169" s="54"/>
      <c r="Z169" s="54"/>
      <c r="AA169" s="54"/>
      <c r="AB169" s="54"/>
      <c r="AC169" s="54"/>
      <c r="AD169" s="54"/>
      <c r="AE169" s="199"/>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row>
    <row r="170" spans="1:222" hidden="1">
      <c r="A170" s="52"/>
      <c r="B170" s="52"/>
      <c r="C170" s="52"/>
      <c r="D170" s="198"/>
      <c r="E170" s="54"/>
      <c r="F170" s="857" t="s">
        <v>486</v>
      </c>
      <c r="G170" s="857"/>
      <c r="H170" s="857"/>
      <c r="I170" s="226" t="str">
        <f>IF(AH10 = "-","-",":")</f>
        <v>:</v>
      </c>
      <c r="J170" s="54"/>
      <c r="K170" s="54"/>
      <c r="L170" s="54"/>
      <c r="M170" s="54"/>
      <c r="N170" s="54"/>
      <c r="O170" s="54"/>
      <c r="P170" s="54"/>
      <c r="Q170" s="54"/>
      <c r="R170" s="54"/>
      <c r="S170" s="54"/>
      <c r="T170" s="54"/>
      <c r="U170" s="54"/>
      <c r="V170" s="54"/>
      <c r="W170" s="192"/>
      <c r="X170" s="54"/>
      <c r="Y170" s="54"/>
      <c r="Z170" s="54"/>
      <c r="AA170" s="54"/>
      <c r="AB170" s="54"/>
      <c r="AC170" s="54"/>
      <c r="AD170" s="54"/>
      <c r="AE170" s="199"/>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row>
    <row r="171" spans="1:222" ht="11.25" hidden="1" thickBot="1">
      <c r="A171" s="52"/>
      <c r="B171" s="52"/>
      <c r="C171" s="52"/>
      <c r="D171" s="200"/>
      <c r="E171" s="201"/>
      <c r="F171" s="201"/>
      <c r="G171" s="201"/>
      <c r="H171" s="201"/>
      <c r="I171" s="201"/>
      <c r="J171" s="201"/>
      <c r="K171" s="201"/>
      <c r="L171" s="201"/>
      <c r="M171" s="201"/>
      <c r="N171" s="201"/>
      <c r="O171" s="201"/>
      <c r="P171" s="201"/>
      <c r="Q171" s="201"/>
      <c r="R171" s="201"/>
      <c r="S171" s="201"/>
      <c r="T171" s="201"/>
      <c r="U171" s="201"/>
      <c r="V171" s="201"/>
      <c r="W171" s="202"/>
      <c r="X171" s="201"/>
      <c r="Y171" s="201"/>
      <c r="Z171" s="201"/>
      <c r="AA171" s="201"/>
      <c r="AB171" s="201"/>
      <c r="AC171" s="201"/>
      <c r="AD171" s="201"/>
      <c r="AE171" s="203"/>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row>
    <row r="172" spans="1:222" ht="11.25" hidden="1" thickTop="1">
      <c r="A172" s="52"/>
      <c r="B172" s="52"/>
      <c r="C172" s="52"/>
      <c r="D172" s="52"/>
      <c r="E172" s="52"/>
      <c r="F172" s="52"/>
      <c r="G172" s="52"/>
      <c r="H172" s="52"/>
      <c r="I172" s="52"/>
      <c r="J172" s="52"/>
      <c r="K172" s="52"/>
      <c r="L172" s="52"/>
      <c r="M172" s="52"/>
      <c r="N172" s="52"/>
      <c r="O172" s="52"/>
      <c r="P172" s="52"/>
      <c r="Q172" s="52"/>
      <c r="R172" s="52"/>
      <c r="S172" s="52"/>
      <c r="T172" s="52"/>
      <c r="U172" s="52"/>
      <c r="V172" s="52"/>
      <c r="W172" s="59"/>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row>
    <row r="173" spans="1:222" ht="11.25" hidden="1" thickBot="1">
      <c r="A173" s="52"/>
      <c r="B173" s="52"/>
      <c r="C173" s="52"/>
      <c r="D173" s="52"/>
      <c r="E173" s="52"/>
      <c r="F173" s="52"/>
      <c r="G173" s="52"/>
      <c r="H173" s="52"/>
      <c r="I173" s="52"/>
      <c r="J173" s="52"/>
      <c r="K173" s="52"/>
      <c r="L173" s="52"/>
      <c r="M173" s="52"/>
      <c r="N173" s="52"/>
      <c r="O173" s="52"/>
      <c r="P173" s="52"/>
      <c r="Q173" s="52"/>
      <c r="R173" s="52"/>
      <c r="S173" s="52"/>
      <c r="T173" s="52"/>
      <c r="U173" s="52"/>
      <c r="V173" s="52"/>
      <c r="W173" s="59"/>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row>
    <row r="174" spans="1:222" ht="11.25" hidden="1" thickTop="1">
      <c r="A174" s="52"/>
      <c r="B174" s="52"/>
      <c r="C174" s="52"/>
      <c r="D174" s="194"/>
      <c r="E174" s="195"/>
      <c r="F174" s="195"/>
      <c r="G174" s="195"/>
      <c r="H174" s="195"/>
      <c r="I174" s="195"/>
      <c r="J174" s="195"/>
      <c r="K174" s="195"/>
      <c r="L174" s="195"/>
      <c r="M174" s="195"/>
      <c r="N174" s="195"/>
      <c r="O174" s="195"/>
      <c r="P174" s="195"/>
      <c r="Q174" s="195"/>
      <c r="R174" s="195"/>
      <c r="S174" s="195"/>
      <c r="T174" s="195"/>
      <c r="U174" s="195"/>
      <c r="V174" s="195"/>
      <c r="W174" s="196"/>
      <c r="X174" s="195"/>
      <c r="Y174" s="195"/>
      <c r="Z174" s="195"/>
      <c r="AA174" s="195"/>
      <c r="AB174" s="195"/>
      <c r="AC174" s="195"/>
      <c r="AD174" s="195"/>
      <c r="AE174" s="197"/>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row>
    <row r="175" spans="1:222" ht="11.25" hidden="1">
      <c r="A175" s="52"/>
      <c r="B175" s="52"/>
      <c r="C175" s="52"/>
      <c r="D175" s="198"/>
      <c r="E175" s="54"/>
      <c r="F175" s="857" t="s">
        <v>516</v>
      </c>
      <c r="G175" s="857"/>
      <c r="H175" s="857"/>
      <c r="I175" s="857"/>
      <c r="J175" s="962" t="s">
        <v>403</v>
      </c>
      <c r="K175" s="962"/>
      <c r="L175" s="962"/>
      <c r="M175" s="962"/>
      <c r="N175" s="962"/>
      <c r="O175" s="962"/>
      <c r="P175" s="54"/>
      <c r="Q175" s="190" t="s">
        <v>489</v>
      </c>
      <c r="R175" s="190" t="s">
        <v>481</v>
      </c>
      <c r="S175" s="54"/>
      <c r="T175" s="54"/>
      <c r="U175" s="54"/>
      <c r="V175" s="54"/>
      <c r="W175" s="192"/>
      <c r="X175" s="54"/>
      <c r="Y175" s="54"/>
      <c r="Z175" s="54"/>
      <c r="AA175" s="54"/>
      <c r="AB175" s="54"/>
      <c r="AC175" s="54"/>
      <c r="AD175" s="54"/>
      <c r="AE175" s="199"/>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52"/>
      <c r="EO175" s="52"/>
      <c r="EP175" s="52"/>
      <c r="EQ175" s="52"/>
      <c r="ER175" s="52"/>
      <c r="ES175" s="52"/>
      <c r="ET175" s="52"/>
      <c r="EU175" s="52"/>
      <c r="EV175" s="52"/>
      <c r="EW175" s="52"/>
      <c r="EX175" s="52"/>
      <c r="EY175" s="52"/>
      <c r="EZ175" s="52"/>
      <c r="FA175" s="52"/>
      <c r="FB175" s="52"/>
      <c r="FC175" s="52"/>
      <c r="FD175" s="52"/>
      <c r="FE175" s="52"/>
      <c r="FF175" s="52"/>
      <c r="FG175" s="52"/>
      <c r="FH175" s="52"/>
      <c r="FI175" s="52"/>
      <c r="FJ175" s="52"/>
      <c r="FK175" s="52"/>
      <c r="FL175" s="52"/>
      <c r="FM175" s="52"/>
      <c r="FN175" s="52"/>
      <c r="FO175" s="52"/>
      <c r="FP175" s="52"/>
      <c r="FQ175" s="52"/>
      <c r="FR175" s="52"/>
      <c r="FS175" s="52"/>
      <c r="FT175" s="52"/>
      <c r="FU175" s="52"/>
      <c r="FV175" s="52"/>
      <c r="FW175" s="52"/>
      <c r="FX175" s="52"/>
      <c r="FY175" s="52"/>
      <c r="FZ175" s="52"/>
      <c r="GA175" s="52"/>
      <c r="GB175" s="52"/>
      <c r="GC175" s="52"/>
      <c r="GD175" s="52"/>
      <c r="GE175" s="52"/>
      <c r="GF175" s="52"/>
      <c r="GG175" s="52"/>
      <c r="GH175" s="52"/>
      <c r="GI175" s="52"/>
      <c r="GJ175" s="52"/>
      <c r="GK175" s="52"/>
      <c r="GL175" s="52"/>
      <c r="GM175" s="52"/>
      <c r="GN175" s="52"/>
      <c r="GO175" s="52"/>
      <c r="GP175" s="52"/>
      <c r="GQ175" s="52"/>
      <c r="GR175" s="52"/>
      <c r="GS175" s="52"/>
      <c r="GT175" s="52"/>
      <c r="GU175" s="52"/>
      <c r="GV175" s="52"/>
      <c r="GW175" s="52"/>
      <c r="GX175" s="52"/>
      <c r="GY175" s="52"/>
      <c r="GZ175" s="52"/>
      <c r="HA175" s="52"/>
      <c r="HB175" s="52"/>
      <c r="HC175" s="52"/>
      <c r="HD175" s="52"/>
      <c r="HE175" s="52"/>
      <c r="HF175" s="52"/>
      <c r="HG175" s="52"/>
      <c r="HH175" s="52"/>
      <c r="HI175" s="52"/>
      <c r="HJ175" s="52"/>
      <c r="HK175" s="52"/>
      <c r="HL175" s="52"/>
      <c r="HM175" s="52"/>
      <c r="HN175" s="52"/>
    </row>
    <row r="176" spans="1:222" ht="11.25" hidden="1" thickBot="1">
      <c r="A176" s="52"/>
      <c r="B176" s="52"/>
      <c r="C176" s="52"/>
      <c r="D176" s="200"/>
      <c r="E176" s="201"/>
      <c r="F176" s="201"/>
      <c r="G176" s="201"/>
      <c r="H176" s="201"/>
      <c r="I176" s="201"/>
      <c r="J176" s="201"/>
      <c r="K176" s="201"/>
      <c r="L176" s="201"/>
      <c r="M176" s="201"/>
      <c r="N176" s="201"/>
      <c r="O176" s="201"/>
      <c r="P176" s="201"/>
      <c r="Q176" s="201"/>
      <c r="R176" s="201"/>
      <c r="S176" s="201"/>
      <c r="T176" s="201"/>
      <c r="U176" s="201"/>
      <c r="V176" s="201"/>
      <c r="W176" s="202"/>
      <c r="X176" s="201"/>
      <c r="Y176" s="201"/>
      <c r="Z176" s="201"/>
      <c r="AA176" s="201"/>
      <c r="AB176" s="201"/>
      <c r="AC176" s="201"/>
      <c r="AD176" s="201"/>
      <c r="AE176" s="203"/>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c r="FF176" s="52"/>
      <c r="FG176" s="52"/>
      <c r="FH176" s="52"/>
      <c r="FI176" s="52"/>
      <c r="FJ176" s="52"/>
      <c r="FK176" s="52"/>
      <c r="FL176" s="52"/>
      <c r="FM176" s="52"/>
      <c r="FN176" s="52"/>
      <c r="FO176" s="52"/>
      <c r="FP176" s="52"/>
      <c r="FQ176" s="52"/>
      <c r="FR176" s="52"/>
      <c r="FS176" s="52"/>
      <c r="FT176" s="52"/>
      <c r="FU176" s="52"/>
      <c r="FV176" s="52"/>
      <c r="FW176" s="52"/>
      <c r="FX176" s="52"/>
      <c r="FY176" s="52"/>
      <c r="FZ176" s="52"/>
      <c r="GA176" s="52"/>
      <c r="GB176" s="52"/>
      <c r="GC176" s="52"/>
      <c r="GD176" s="52"/>
      <c r="GE176" s="52"/>
      <c r="GF176" s="52"/>
      <c r="GG176" s="52"/>
      <c r="GH176" s="52"/>
      <c r="GI176" s="52"/>
      <c r="GJ176" s="52"/>
      <c r="GK176" s="52"/>
      <c r="GL176" s="52"/>
      <c r="GM176" s="52"/>
      <c r="GN176" s="52"/>
      <c r="GO176" s="52"/>
      <c r="GP176" s="52"/>
      <c r="GQ176" s="52"/>
      <c r="GR176" s="52"/>
      <c r="GS176" s="52"/>
      <c r="GT176" s="52"/>
      <c r="GU176" s="52"/>
      <c r="GV176" s="52"/>
      <c r="GW176" s="52"/>
      <c r="GX176" s="52"/>
      <c r="GY176" s="52"/>
      <c r="GZ176" s="52"/>
      <c r="HA176" s="52"/>
      <c r="HB176" s="52"/>
      <c r="HC176" s="52"/>
      <c r="HD176" s="52"/>
      <c r="HE176" s="52"/>
      <c r="HF176" s="52"/>
      <c r="HG176" s="52"/>
      <c r="HH176" s="52"/>
      <c r="HI176" s="52"/>
      <c r="HJ176" s="52"/>
      <c r="HK176" s="52"/>
      <c r="HL176" s="52"/>
      <c r="HM176" s="52"/>
      <c r="HN176" s="52"/>
    </row>
    <row r="177" spans="1:222" ht="11.25" hidden="1" thickTop="1">
      <c r="A177" s="52"/>
      <c r="B177" s="52"/>
      <c r="C177" s="52"/>
      <c r="D177" s="52"/>
      <c r="E177" s="52"/>
      <c r="F177" s="52"/>
      <c r="G177" s="52"/>
      <c r="H177" s="52"/>
      <c r="I177" s="52"/>
      <c r="J177" s="52"/>
      <c r="K177" s="52"/>
      <c r="L177" s="52"/>
      <c r="M177" s="52"/>
      <c r="N177" s="52"/>
      <c r="O177" s="52"/>
      <c r="P177" s="52"/>
      <c r="Q177" s="52"/>
      <c r="R177" s="52"/>
      <c r="S177" s="52"/>
      <c r="T177" s="52"/>
      <c r="U177" s="52"/>
      <c r="V177" s="52"/>
      <c r="W177" s="59"/>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52"/>
      <c r="EO177" s="52"/>
      <c r="EP177" s="52"/>
      <c r="EQ177" s="52"/>
      <c r="ER177" s="52"/>
      <c r="ES177" s="52"/>
      <c r="ET177" s="52"/>
      <c r="EU177" s="52"/>
      <c r="EV177" s="52"/>
      <c r="EW177" s="52"/>
      <c r="EX177" s="52"/>
      <c r="EY177" s="52"/>
      <c r="EZ177" s="52"/>
      <c r="FA177" s="52"/>
      <c r="FB177" s="52"/>
      <c r="FC177" s="52"/>
      <c r="FD177" s="52"/>
      <c r="FE177" s="52"/>
      <c r="FF177" s="52"/>
      <c r="FG177" s="52"/>
      <c r="FH177" s="52"/>
      <c r="FI177" s="52"/>
      <c r="FJ177" s="52"/>
      <c r="FK177" s="52"/>
      <c r="FL177" s="52"/>
      <c r="FM177" s="52"/>
      <c r="FN177" s="52"/>
      <c r="FO177" s="52"/>
      <c r="FP177" s="52"/>
      <c r="FQ177" s="52"/>
      <c r="FR177" s="52"/>
      <c r="FS177" s="52"/>
      <c r="FT177" s="52"/>
      <c r="FU177" s="52"/>
      <c r="FV177" s="52"/>
      <c r="FW177" s="52"/>
      <c r="FX177" s="52"/>
      <c r="FY177" s="52"/>
      <c r="FZ177" s="52"/>
      <c r="GA177" s="52"/>
      <c r="GB177" s="52"/>
      <c r="GC177" s="52"/>
      <c r="GD177" s="52"/>
      <c r="GE177" s="52"/>
      <c r="GF177" s="52"/>
      <c r="GG177" s="52"/>
      <c r="GH177" s="52"/>
      <c r="GI177" s="52"/>
      <c r="GJ177" s="52"/>
      <c r="GK177" s="52"/>
      <c r="GL177" s="52"/>
      <c r="GM177" s="52"/>
      <c r="GN177" s="52"/>
      <c r="GO177" s="52"/>
      <c r="GP177" s="52"/>
      <c r="GQ177" s="52"/>
      <c r="GR177" s="52"/>
      <c r="GS177" s="52"/>
      <c r="GT177" s="52"/>
      <c r="GU177" s="52"/>
      <c r="GV177" s="52"/>
      <c r="GW177" s="52"/>
      <c r="GX177" s="52"/>
      <c r="GY177" s="52"/>
      <c r="GZ177" s="52"/>
      <c r="HA177" s="52"/>
      <c r="HB177" s="52"/>
      <c r="HC177" s="52"/>
      <c r="HD177" s="52"/>
      <c r="HE177" s="52"/>
      <c r="HF177" s="52"/>
      <c r="HG177" s="52"/>
      <c r="HH177" s="52"/>
      <c r="HI177" s="52"/>
      <c r="HJ177" s="52"/>
      <c r="HK177" s="52"/>
      <c r="HL177" s="52"/>
      <c r="HM177" s="52"/>
      <c r="HN177" s="52"/>
    </row>
    <row r="178" spans="1:222" ht="11.25" hidden="1" thickBot="1">
      <c r="A178" s="52"/>
      <c r="B178" s="52"/>
      <c r="C178" s="52"/>
      <c r="D178" s="52"/>
      <c r="E178" s="52"/>
      <c r="F178" s="52"/>
      <c r="G178" s="52"/>
      <c r="H178" s="52"/>
      <c r="I178" s="52"/>
      <c r="J178" s="52"/>
      <c r="K178" s="52"/>
      <c r="L178" s="52"/>
      <c r="M178" s="52"/>
      <c r="N178" s="52"/>
      <c r="O178" s="52"/>
      <c r="P178" s="52"/>
      <c r="Q178" s="52"/>
      <c r="R178" s="52"/>
      <c r="S178" s="52"/>
      <c r="T178" s="52"/>
      <c r="U178" s="52"/>
      <c r="V178" s="52"/>
      <c r="W178" s="59"/>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52"/>
      <c r="DW178" s="52"/>
      <c r="DX178" s="52"/>
      <c r="DY178" s="52"/>
      <c r="DZ178" s="52"/>
      <c r="EA178" s="52"/>
      <c r="EB178" s="52"/>
      <c r="EC178" s="52"/>
      <c r="ED178" s="52"/>
      <c r="EE178" s="52"/>
      <c r="EF178" s="52"/>
      <c r="EG178" s="52"/>
      <c r="EH178" s="52"/>
      <c r="EI178" s="52"/>
      <c r="EJ178" s="52"/>
      <c r="EK178" s="52"/>
      <c r="EL178" s="52"/>
      <c r="EM178" s="52"/>
      <c r="EN178" s="52"/>
      <c r="EO178" s="52"/>
      <c r="EP178" s="52"/>
      <c r="EQ178" s="52"/>
      <c r="ER178" s="52"/>
      <c r="ES178" s="52"/>
      <c r="ET178" s="52"/>
      <c r="EU178" s="52"/>
      <c r="EV178" s="52"/>
      <c r="EW178" s="52"/>
      <c r="EX178" s="52"/>
      <c r="EY178" s="52"/>
      <c r="EZ178" s="52"/>
      <c r="FA178" s="52"/>
      <c r="FB178" s="52"/>
      <c r="FC178" s="52"/>
      <c r="FD178" s="52"/>
      <c r="FE178" s="52"/>
      <c r="FF178" s="52"/>
      <c r="FG178" s="52"/>
      <c r="FH178" s="52"/>
      <c r="FI178" s="52"/>
      <c r="FJ178" s="52"/>
      <c r="FK178" s="52"/>
      <c r="FL178" s="52"/>
      <c r="FM178" s="52"/>
      <c r="FN178" s="52"/>
      <c r="FO178" s="52"/>
      <c r="FP178" s="52"/>
      <c r="FQ178" s="52"/>
      <c r="FR178" s="52"/>
      <c r="FS178" s="52"/>
      <c r="FT178" s="52"/>
      <c r="FU178" s="52"/>
      <c r="FV178" s="52"/>
      <c r="FW178" s="52"/>
      <c r="FX178" s="52"/>
      <c r="FY178" s="52"/>
      <c r="FZ178" s="52"/>
      <c r="GA178" s="52"/>
      <c r="GB178" s="52"/>
      <c r="GC178" s="52"/>
      <c r="GD178" s="52"/>
      <c r="GE178" s="52"/>
      <c r="GF178" s="52"/>
      <c r="GG178" s="52"/>
      <c r="GH178" s="52"/>
      <c r="GI178" s="52"/>
      <c r="GJ178" s="52"/>
      <c r="GK178" s="52"/>
      <c r="GL178" s="52"/>
      <c r="GM178" s="52"/>
      <c r="GN178" s="52"/>
      <c r="GO178" s="52"/>
      <c r="GP178" s="52"/>
      <c r="GQ178" s="52"/>
      <c r="GR178" s="52"/>
      <c r="GS178" s="52"/>
      <c r="GT178" s="52"/>
      <c r="GU178" s="52"/>
      <c r="GV178" s="52"/>
      <c r="GW178" s="52"/>
      <c r="GX178" s="52"/>
      <c r="GY178" s="52"/>
      <c r="GZ178" s="52"/>
      <c r="HA178" s="52"/>
      <c r="HB178" s="52"/>
      <c r="HC178" s="52"/>
      <c r="HD178" s="52"/>
      <c r="HE178" s="52"/>
      <c r="HF178" s="52"/>
      <c r="HG178" s="52"/>
      <c r="HH178" s="52"/>
      <c r="HI178" s="52"/>
      <c r="HJ178" s="52"/>
      <c r="HK178" s="52"/>
      <c r="HL178" s="52"/>
      <c r="HM178" s="52"/>
      <c r="HN178" s="52"/>
    </row>
    <row r="179" spans="1:222" ht="11.25" hidden="1" thickTop="1">
      <c r="A179" s="52"/>
      <c r="B179" s="52"/>
      <c r="C179" s="52"/>
      <c r="D179" s="194"/>
      <c r="E179" s="195"/>
      <c r="F179" s="195"/>
      <c r="G179" s="195"/>
      <c r="H179" s="195"/>
      <c r="I179" s="195"/>
      <c r="J179" s="195"/>
      <c r="K179" s="195"/>
      <c r="L179" s="195"/>
      <c r="M179" s="195"/>
      <c r="N179" s="195"/>
      <c r="O179" s="195"/>
      <c r="P179" s="195"/>
      <c r="Q179" s="195"/>
      <c r="R179" s="195"/>
      <c r="S179" s="195"/>
      <c r="T179" s="195"/>
      <c r="U179" s="195"/>
      <c r="V179" s="195"/>
      <c r="W179" s="196"/>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244"/>
      <c r="BN179" s="244"/>
      <c r="BO179" s="244"/>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7"/>
      <c r="DR179" s="52"/>
      <c r="DS179" s="52"/>
      <c r="DT179" s="52"/>
      <c r="DU179" s="52"/>
      <c r="DV179" s="52"/>
      <c r="DW179" s="52"/>
      <c r="DX179" s="52"/>
      <c r="DY179" s="52"/>
      <c r="DZ179" s="52"/>
      <c r="EA179" s="52"/>
      <c r="EB179" s="52"/>
      <c r="EC179" s="52"/>
      <c r="ED179" s="52"/>
      <c r="EE179" s="52"/>
      <c r="EF179" s="52"/>
      <c r="EG179" s="52"/>
      <c r="EH179" s="52"/>
      <c r="EI179" s="52"/>
      <c r="EJ179" s="52"/>
      <c r="EK179" s="52"/>
      <c r="EL179" s="52"/>
      <c r="EM179" s="52"/>
      <c r="EN179" s="52"/>
      <c r="EO179" s="52"/>
      <c r="EP179" s="52"/>
      <c r="EQ179" s="52"/>
      <c r="ER179" s="52"/>
      <c r="ES179" s="52"/>
      <c r="ET179" s="52"/>
      <c r="EU179" s="52"/>
      <c r="EV179" s="52"/>
      <c r="EW179" s="52"/>
      <c r="EX179" s="52"/>
      <c r="EY179" s="52"/>
      <c r="EZ179" s="52"/>
      <c r="FA179" s="52"/>
      <c r="FB179" s="52"/>
      <c r="FC179" s="52"/>
      <c r="FD179" s="52"/>
      <c r="FE179" s="52"/>
      <c r="FF179" s="52"/>
      <c r="FG179" s="52"/>
      <c r="FH179" s="52"/>
      <c r="FI179" s="52"/>
      <c r="FJ179" s="52"/>
      <c r="FK179" s="52"/>
      <c r="FL179" s="52"/>
      <c r="FM179" s="52"/>
      <c r="FN179" s="52"/>
      <c r="FO179" s="52"/>
      <c r="FP179" s="52"/>
      <c r="FQ179" s="52"/>
      <c r="FR179" s="52"/>
      <c r="FS179" s="52"/>
      <c r="FT179" s="52"/>
      <c r="FU179" s="52"/>
      <c r="FV179" s="52"/>
      <c r="FW179" s="52"/>
      <c r="FX179" s="52"/>
      <c r="FY179" s="52"/>
      <c r="FZ179" s="52"/>
      <c r="GA179" s="52"/>
      <c r="GB179" s="52"/>
      <c r="GC179" s="52"/>
      <c r="GD179" s="52"/>
      <c r="GE179" s="52"/>
      <c r="GF179" s="52"/>
      <c r="GG179" s="52"/>
      <c r="GH179" s="52"/>
      <c r="GI179" s="52"/>
      <c r="GJ179" s="52"/>
      <c r="GK179" s="52"/>
      <c r="GL179" s="52"/>
      <c r="GM179" s="52"/>
      <c r="GN179" s="52"/>
      <c r="GO179" s="52"/>
      <c r="GP179" s="52"/>
      <c r="GQ179" s="52"/>
      <c r="GR179" s="52"/>
      <c r="GS179" s="52"/>
      <c r="GT179" s="52"/>
      <c r="GU179" s="52"/>
      <c r="GV179" s="52"/>
      <c r="GW179" s="52"/>
      <c r="GX179" s="52"/>
      <c r="GY179" s="52"/>
      <c r="GZ179" s="52"/>
      <c r="HA179" s="52"/>
      <c r="HB179" s="52"/>
      <c r="HC179" s="52"/>
      <c r="HD179" s="52"/>
      <c r="HE179" s="52"/>
      <c r="HF179" s="52"/>
      <c r="HG179" s="52"/>
      <c r="HH179" s="52"/>
      <c r="HI179" s="52"/>
      <c r="HJ179" s="52"/>
      <c r="HK179" s="52"/>
      <c r="HL179" s="52"/>
      <c r="HM179" s="52"/>
      <c r="HN179" s="52"/>
    </row>
    <row r="180" spans="1:222" hidden="1">
      <c r="A180" s="52"/>
      <c r="B180" s="52"/>
      <c r="C180" s="52"/>
      <c r="D180" s="198"/>
      <c r="E180" s="54"/>
      <c r="F180" s="239" t="s">
        <v>1525</v>
      </c>
      <c r="G180" s="54"/>
      <c r="H180" s="54"/>
      <c r="I180" s="54"/>
      <c r="J180" s="54"/>
      <c r="K180" s="54"/>
      <c r="L180" s="54"/>
      <c r="M180" s="54"/>
      <c r="N180" s="54"/>
      <c r="O180" s="54"/>
      <c r="P180" s="54"/>
      <c r="Q180" s="54"/>
      <c r="R180" s="54"/>
      <c r="S180" s="54"/>
      <c r="T180" s="54"/>
      <c r="U180" s="54"/>
      <c r="V180" s="54"/>
      <c r="W180" s="192"/>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241"/>
      <c r="BN180" s="241"/>
      <c r="BO180" s="241"/>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199"/>
      <c r="DR180" s="52"/>
      <c r="DS180" s="52"/>
      <c r="DT180" s="52"/>
      <c r="DU180" s="52"/>
      <c r="DV180" s="52"/>
      <c r="DW180" s="52"/>
      <c r="DX180" s="52"/>
      <c r="DY180" s="52"/>
      <c r="DZ180" s="52"/>
      <c r="EA180" s="52"/>
      <c r="EB180" s="52"/>
      <c r="EC180" s="52"/>
      <c r="ED180" s="52"/>
      <c r="EE180" s="52"/>
      <c r="EF180" s="52"/>
      <c r="EG180" s="52"/>
      <c r="EH180" s="52"/>
      <c r="EI180" s="52"/>
      <c r="EJ180" s="52"/>
      <c r="EK180" s="52"/>
      <c r="EL180" s="52"/>
      <c r="EM180" s="52"/>
      <c r="EN180" s="52"/>
      <c r="EO180" s="52"/>
      <c r="EP180" s="52"/>
      <c r="EQ180" s="52"/>
      <c r="ER180" s="52"/>
      <c r="ES180" s="52"/>
      <c r="ET180" s="52"/>
      <c r="EU180" s="52"/>
      <c r="EV180" s="52"/>
      <c r="EW180" s="52"/>
      <c r="EX180" s="52"/>
      <c r="EY180" s="52"/>
      <c r="EZ180" s="52"/>
      <c r="FA180" s="52"/>
      <c r="FB180" s="52"/>
      <c r="FC180" s="52"/>
      <c r="FD180" s="52"/>
      <c r="FE180" s="52"/>
      <c r="FF180" s="52"/>
      <c r="FG180" s="52"/>
      <c r="FH180" s="52"/>
      <c r="FI180" s="52"/>
      <c r="FJ180" s="52"/>
      <c r="FK180" s="52"/>
      <c r="FL180" s="52"/>
      <c r="FM180" s="52"/>
      <c r="FN180" s="52"/>
      <c r="FO180" s="52"/>
      <c r="FP180" s="52"/>
      <c r="FQ180" s="52"/>
      <c r="FR180" s="52"/>
      <c r="FS180" s="52"/>
      <c r="FT180" s="52"/>
      <c r="FU180" s="52"/>
      <c r="FV180" s="52"/>
      <c r="FW180" s="52"/>
      <c r="FX180" s="52"/>
      <c r="FY180" s="52"/>
      <c r="FZ180" s="52"/>
      <c r="GA180" s="52"/>
      <c r="GB180" s="52"/>
      <c r="GC180" s="52"/>
      <c r="GD180" s="52"/>
      <c r="GE180" s="52"/>
      <c r="GF180" s="52"/>
      <c r="GG180" s="52"/>
      <c r="GH180" s="52"/>
      <c r="GI180" s="52"/>
      <c r="GJ180" s="52"/>
      <c r="GK180" s="52"/>
      <c r="GL180" s="52"/>
      <c r="GM180" s="52"/>
      <c r="GN180" s="52"/>
      <c r="GO180" s="52"/>
      <c r="GP180" s="52"/>
      <c r="GQ180" s="52"/>
      <c r="GR180" s="52"/>
      <c r="GS180" s="52"/>
      <c r="GT180" s="52"/>
      <c r="GU180" s="52"/>
      <c r="GV180" s="52"/>
      <c r="GW180" s="52"/>
      <c r="GX180" s="52"/>
      <c r="GY180" s="52"/>
      <c r="GZ180" s="52"/>
      <c r="HA180" s="52"/>
      <c r="HB180" s="52"/>
      <c r="HC180" s="52"/>
      <c r="HD180" s="52"/>
      <c r="HE180" s="52"/>
      <c r="HF180" s="52"/>
      <c r="HG180" s="52"/>
      <c r="HH180" s="52"/>
      <c r="HI180" s="52"/>
      <c r="HJ180" s="52"/>
      <c r="HK180" s="52"/>
      <c r="HL180" s="52"/>
      <c r="HM180" s="52"/>
      <c r="HN180" s="52"/>
    </row>
    <row r="181" spans="1:222" hidden="1">
      <c r="A181" s="52"/>
      <c r="B181" s="52"/>
      <c r="C181" s="52"/>
      <c r="D181" s="198"/>
      <c r="E181" s="54"/>
      <c r="F181" s="54"/>
      <c r="G181" s="54"/>
      <c r="H181" s="54"/>
      <c r="I181" s="54"/>
      <c r="J181" s="54"/>
      <c r="K181" s="54"/>
      <c r="L181" s="54"/>
      <c r="M181" s="54"/>
      <c r="N181" s="54"/>
      <c r="O181" s="54"/>
      <c r="P181" s="54"/>
      <c r="Q181" s="54"/>
      <c r="R181" s="54"/>
      <c r="S181" s="54"/>
      <c r="T181" s="54"/>
      <c r="U181" s="54"/>
      <c r="V181" s="54"/>
      <c r="W181" s="192"/>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241"/>
      <c r="BN181" s="241"/>
      <c r="BO181" s="241"/>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199"/>
      <c r="DR181" s="52"/>
      <c r="DS181" s="52"/>
      <c r="DT181" s="52"/>
      <c r="DU181" s="52"/>
      <c r="DV181" s="52"/>
      <c r="DW181" s="52"/>
      <c r="DX181" s="52"/>
      <c r="DY181" s="52"/>
      <c r="DZ181" s="52"/>
      <c r="EA181" s="52"/>
      <c r="EB181" s="52"/>
      <c r="EC181" s="52"/>
      <c r="ED181" s="52"/>
      <c r="EE181" s="52"/>
      <c r="EF181" s="52"/>
      <c r="EG181" s="52"/>
      <c r="EH181" s="52"/>
      <c r="EI181" s="52"/>
      <c r="EJ181" s="52"/>
      <c r="EK181" s="52"/>
      <c r="EL181" s="52"/>
      <c r="EM181" s="52"/>
      <c r="EN181" s="52"/>
      <c r="EO181" s="52"/>
      <c r="EP181" s="52"/>
      <c r="EQ181" s="52"/>
      <c r="ER181" s="52"/>
      <c r="ES181" s="52"/>
      <c r="ET181" s="52"/>
      <c r="EU181" s="52"/>
      <c r="EV181" s="52"/>
      <c r="EW181" s="52"/>
      <c r="EX181" s="52"/>
      <c r="EY181" s="52"/>
      <c r="EZ181" s="52"/>
      <c r="FA181" s="52"/>
      <c r="FB181" s="52"/>
      <c r="FC181" s="52"/>
      <c r="FD181" s="52"/>
      <c r="FE181" s="52"/>
      <c r="FF181" s="52"/>
      <c r="FG181" s="52"/>
      <c r="FH181" s="52"/>
      <c r="FI181" s="52"/>
      <c r="FJ181" s="52"/>
      <c r="FK181" s="52"/>
      <c r="FL181" s="52"/>
      <c r="FM181" s="52"/>
      <c r="FN181" s="52"/>
      <c r="FO181" s="52"/>
      <c r="FP181" s="52"/>
      <c r="FQ181" s="52"/>
      <c r="FR181" s="52"/>
      <c r="FS181" s="52"/>
      <c r="FT181" s="52"/>
      <c r="FU181" s="52"/>
      <c r="FV181" s="52"/>
      <c r="FW181" s="52"/>
      <c r="FX181" s="52"/>
      <c r="FY181" s="52"/>
      <c r="FZ181" s="52"/>
      <c r="GA181" s="52"/>
      <c r="GB181" s="52"/>
      <c r="GC181" s="52"/>
      <c r="GD181" s="52"/>
      <c r="GE181" s="52"/>
      <c r="GF181" s="52"/>
      <c r="GG181" s="52"/>
      <c r="GH181" s="52"/>
      <c r="GI181" s="52"/>
      <c r="GJ181" s="52"/>
      <c r="GK181" s="52"/>
      <c r="GL181" s="52"/>
      <c r="GM181" s="52"/>
      <c r="GN181" s="52"/>
      <c r="GO181" s="52"/>
      <c r="GP181" s="52"/>
      <c r="GQ181" s="52"/>
      <c r="GR181" s="52"/>
      <c r="GS181" s="52"/>
      <c r="GT181" s="52"/>
      <c r="GU181" s="52"/>
      <c r="GV181" s="52"/>
      <c r="GW181" s="52"/>
      <c r="GX181" s="52"/>
      <c r="GY181" s="52"/>
      <c r="GZ181" s="52"/>
      <c r="HA181" s="52"/>
      <c r="HB181" s="52"/>
      <c r="HC181" s="52"/>
      <c r="HD181" s="52"/>
      <c r="HE181" s="52"/>
      <c r="HF181" s="52"/>
      <c r="HG181" s="52"/>
      <c r="HH181" s="52"/>
      <c r="HI181" s="52"/>
      <c r="HJ181" s="52"/>
      <c r="HK181" s="52"/>
      <c r="HL181" s="52"/>
      <c r="HM181" s="52"/>
      <c r="HN181" s="52"/>
    </row>
    <row r="182" spans="1:222" ht="12" hidden="1">
      <c r="A182" s="52"/>
      <c r="B182" s="52"/>
      <c r="C182" s="52"/>
      <c r="D182" s="198"/>
      <c r="E182" s="54"/>
      <c r="F182" s="54"/>
      <c r="G182" s="963" t="s">
        <v>514</v>
      </c>
      <c r="H182" s="963"/>
      <c r="I182" s="963"/>
      <c r="J182" s="963"/>
      <c r="K182" s="963"/>
      <c r="L182" s="963"/>
      <c r="M182" s="963"/>
      <c r="N182" s="963"/>
      <c r="O182" s="963"/>
      <c r="P182" s="963"/>
      <c r="Q182" s="54"/>
      <c r="R182" s="54"/>
      <c r="S182" s="238" t="s">
        <v>515</v>
      </c>
      <c r="T182" s="54"/>
      <c r="U182" s="54"/>
      <c r="V182" s="54"/>
      <c r="W182" s="963" t="s">
        <v>513</v>
      </c>
      <c r="X182" s="963"/>
      <c r="Y182" s="963"/>
      <c r="Z182" s="963"/>
      <c r="AA182" s="963"/>
      <c r="AB182" s="963"/>
      <c r="AC182" s="963"/>
      <c r="AD182" s="963"/>
      <c r="AE182" s="963"/>
      <c r="AF182" s="963"/>
      <c r="AG182" s="54"/>
      <c r="AH182" s="54"/>
      <c r="AI182" s="238" t="s">
        <v>515</v>
      </c>
      <c r="AJ182" s="54"/>
      <c r="AK182" s="54"/>
      <c r="AL182" s="54"/>
      <c r="AM182" s="963" t="s">
        <v>1517</v>
      </c>
      <c r="AN182" s="963"/>
      <c r="AO182" s="963"/>
      <c r="AP182" s="963"/>
      <c r="AQ182" s="963"/>
      <c r="AR182" s="192"/>
      <c r="AS182" s="192"/>
      <c r="AT182" s="238" t="s">
        <v>515</v>
      </c>
      <c r="AU182" s="192"/>
      <c r="AV182" s="192"/>
      <c r="AW182" s="892" t="s">
        <v>1518</v>
      </c>
      <c r="AX182" s="892"/>
      <c r="AY182" s="892"/>
      <c r="AZ182" s="892"/>
      <c r="BA182" s="892"/>
      <c r="BB182" s="892"/>
      <c r="BC182" s="892"/>
      <c r="BD182" s="892"/>
      <c r="BE182" s="892"/>
      <c r="BF182" s="892"/>
      <c r="BG182" s="892"/>
      <c r="BH182" s="892"/>
      <c r="BI182" s="892"/>
      <c r="BJ182" s="892"/>
      <c r="BK182" s="892"/>
      <c r="BL182" s="54"/>
      <c r="BM182" s="241"/>
      <c r="BN182" s="246" t="s">
        <v>515</v>
      </c>
      <c r="BO182" s="241"/>
      <c r="BP182" s="54"/>
      <c r="BQ182" s="892" t="s">
        <v>1523</v>
      </c>
      <c r="BR182" s="892"/>
      <c r="BS182" s="892"/>
      <c r="BT182" s="892"/>
      <c r="BU182" s="892"/>
      <c r="BV182" s="892"/>
      <c r="BW182" s="892"/>
      <c r="BX182" s="892"/>
      <c r="BY182" s="892"/>
      <c r="BZ182" s="892"/>
      <c r="CA182" s="892"/>
      <c r="CB182" s="892"/>
      <c r="CC182" s="892"/>
      <c r="CD182" s="892"/>
      <c r="CE182" s="892"/>
      <c r="CF182" s="892"/>
      <c r="CG182" s="892"/>
      <c r="CH182" s="54"/>
      <c r="CI182" s="54"/>
      <c r="CJ182" s="238" t="s">
        <v>515</v>
      </c>
      <c r="CK182" s="54"/>
      <c r="CL182" s="54"/>
      <c r="CM182" s="892" t="s">
        <v>1527</v>
      </c>
      <c r="CN182" s="892"/>
      <c r="CO182" s="892"/>
      <c r="CP182" s="892"/>
      <c r="CQ182" s="892"/>
      <c r="CR182" s="892"/>
      <c r="CS182" s="892"/>
      <c r="CT182" s="892"/>
      <c r="CU182" s="892"/>
      <c r="CV182" s="892"/>
      <c r="CW182" s="892"/>
      <c r="CX182" s="892"/>
      <c r="CY182" s="892"/>
      <c r="CZ182" s="892"/>
      <c r="DA182" s="892"/>
      <c r="DB182" s="54"/>
      <c r="DC182" s="54"/>
      <c r="DD182" s="54"/>
      <c r="DE182" s="54"/>
      <c r="DF182" s="54"/>
      <c r="DG182" s="54"/>
      <c r="DH182" s="54"/>
      <c r="DI182" s="54"/>
      <c r="DJ182" s="54"/>
      <c r="DK182" s="54"/>
      <c r="DL182" s="54"/>
      <c r="DM182" s="54"/>
      <c r="DN182" s="54"/>
      <c r="DO182" s="54"/>
      <c r="DP182" s="54"/>
      <c r="DQ182" s="199"/>
      <c r="DR182" s="52"/>
      <c r="DS182" s="52"/>
      <c r="DT182" s="52"/>
      <c r="DU182" s="52"/>
      <c r="DV182" s="52"/>
      <c r="DW182" s="52"/>
      <c r="DX182" s="52"/>
      <c r="DY182" s="52"/>
      <c r="DZ182" s="52"/>
      <c r="EA182" s="52"/>
      <c r="EB182" s="52"/>
      <c r="EC182" s="52"/>
      <c r="ED182" s="52"/>
      <c r="EE182" s="52"/>
      <c r="EF182" s="52"/>
      <c r="EG182" s="52"/>
      <c r="EH182" s="52"/>
      <c r="EI182" s="52"/>
      <c r="EJ182" s="52"/>
      <c r="EK182" s="52"/>
      <c r="EL182" s="52"/>
      <c r="EM182" s="52"/>
      <c r="EN182" s="52"/>
      <c r="EO182" s="52"/>
      <c r="EP182" s="52"/>
      <c r="EQ182" s="52"/>
      <c r="ER182" s="52"/>
      <c r="ES182" s="52"/>
      <c r="ET182" s="52"/>
      <c r="EU182" s="52"/>
      <c r="EV182" s="52"/>
      <c r="EW182" s="52"/>
      <c r="EX182" s="52"/>
      <c r="EY182" s="52"/>
      <c r="EZ182" s="52"/>
      <c r="FA182" s="52"/>
      <c r="FB182" s="52"/>
      <c r="FC182" s="52"/>
      <c r="FD182" s="52"/>
      <c r="FE182" s="52"/>
      <c r="FF182" s="52"/>
      <c r="FG182" s="52"/>
      <c r="FH182" s="52"/>
      <c r="FI182" s="52"/>
      <c r="FJ182" s="52"/>
      <c r="FK182" s="52"/>
      <c r="FL182" s="52"/>
      <c r="FM182" s="52"/>
      <c r="FN182" s="52"/>
      <c r="FO182" s="52"/>
      <c r="FP182" s="52"/>
      <c r="FQ182" s="52"/>
      <c r="FR182" s="52"/>
      <c r="FS182" s="52"/>
      <c r="FT182" s="52"/>
      <c r="FU182" s="52"/>
      <c r="FV182" s="52"/>
      <c r="FW182" s="52"/>
      <c r="FX182" s="52"/>
      <c r="FY182" s="52"/>
      <c r="FZ182" s="52"/>
      <c r="GA182" s="52"/>
      <c r="GB182" s="52"/>
      <c r="GC182" s="52"/>
      <c r="GD182" s="52"/>
      <c r="GE182" s="52"/>
      <c r="GF182" s="52"/>
      <c r="GG182" s="52"/>
      <c r="GH182" s="52"/>
      <c r="GI182" s="52"/>
      <c r="GJ182" s="52"/>
      <c r="GK182" s="52"/>
      <c r="GL182" s="52"/>
      <c r="GM182" s="52"/>
      <c r="GN182" s="52"/>
      <c r="GO182" s="52"/>
      <c r="GP182" s="52"/>
      <c r="GQ182" s="52"/>
      <c r="GR182" s="52"/>
      <c r="GS182" s="52"/>
      <c r="GT182" s="52"/>
      <c r="GU182" s="52"/>
      <c r="GV182" s="52"/>
      <c r="GW182" s="52"/>
      <c r="GX182" s="52"/>
      <c r="GY182" s="52"/>
      <c r="GZ182" s="52"/>
      <c r="HA182" s="52"/>
      <c r="HB182" s="52"/>
      <c r="HC182" s="52"/>
      <c r="HD182" s="52"/>
      <c r="HE182" s="52"/>
      <c r="HF182" s="52"/>
      <c r="HG182" s="52"/>
      <c r="HH182" s="52"/>
      <c r="HI182" s="52"/>
      <c r="HJ182" s="52"/>
      <c r="HK182" s="52"/>
      <c r="HL182" s="52"/>
      <c r="HM182" s="52"/>
      <c r="HN182" s="52"/>
    </row>
    <row r="183" spans="1:222" ht="13.5" hidden="1" customHeight="1">
      <c r="A183" s="52"/>
      <c r="B183" s="52"/>
      <c r="C183" s="52"/>
      <c r="D183" s="198"/>
      <c r="E183" s="54"/>
      <c r="F183" s="579" t="s">
        <v>512</v>
      </c>
      <c r="G183" s="924" t="s">
        <v>510</v>
      </c>
      <c r="H183" s="924"/>
      <c r="I183" s="924"/>
      <c r="J183" s="924"/>
      <c r="K183" s="925"/>
      <c r="L183" s="923" t="s">
        <v>511</v>
      </c>
      <c r="M183" s="924"/>
      <c r="N183" s="924"/>
      <c r="O183" s="924"/>
      <c r="P183" s="925"/>
      <c r="Q183" s="192"/>
      <c r="R183" s="192"/>
      <c r="S183" s="192"/>
      <c r="T183" s="2"/>
      <c r="U183" s="2"/>
      <c r="V183" s="579" t="s">
        <v>512</v>
      </c>
      <c r="W183" s="924" t="s">
        <v>510</v>
      </c>
      <c r="X183" s="924"/>
      <c r="Y183" s="924"/>
      <c r="Z183" s="924"/>
      <c r="AA183" s="925"/>
      <c r="AB183" s="923" t="s">
        <v>511</v>
      </c>
      <c r="AC183" s="924"/>
      <c r="AD183" s="924"/>
      <c r="AE183" s="924"/>
      <c r="AF183" s="925"/>
      <c r="AG183" s="54"/>
      <c r="AH183" s="54"/>
      <c r="AI183" s="54"/>
      <c r="AJ183" s="54"/>
      <c r="AK183" s="54"/>
      <c r="AL183" s="579" t="s">
        <v>512</v>
      </c>
      <c r="AM183" s="924" t="s">
        <v>510</v>
      </c>
      <c r="AN183" s="924"/>
      <c r="AO183" s="924"/>
      <c r="AP183" s="924"/>
      <c r="AQ183" s="925"/>
      <c r="AR183" s="232"/>
      <c r="AS183" s="232"/>
      <c r="AT183" s="232"/>
      <c r="AU183" s="232"/>
      <c r="AV183" s="232"/>
      <c r="AW183" s="867" t="s">
        <v>1520</v>
      </c>
      <c r="AX183" s="867"/>
      <c r="AY183" s="867"/>
      <c r="AZ183" s="867"/>
      <c r="BA183" s="867"/>
      <c r="BB183" s="867"/>
      <c r="BC183" s="867"/>
      <c r="BD183" s="54"/>
      <c r="BE183" s="867" t="s">
        <v>1521</v>
      </c>
      <c r="BF183" s="867"/>
      <c r="BG183" s="867"/>
      <c r="BH183" s="867"/>
      <c r="BI183" s="867"/>
      <c r="BJ183" s="867"/>
      <c r="BK183" s="867"/>
      <c r="BL183" s="54"/>
      <c r="BM183" s="241"/>
      <c r="BN183" s="241"/>
      <c r="BO183" s="241"/>
      <c r="BP183" s="54"/>
      <c r="BQ183" s="867" t="s">
        <v>1520</v>
      </c>
      <c r="BR183" s="867"/>
      <c r="BS183" s="867"/>
      <c r="BT183" s="867"/>
      <c r="BU183" s="867"/>
      <c r="BV183" s="867"/>
      <c r="BW183" s="867"/>
      <c r="BX183" s="867"/>
      <c r="BY183" s="54"/>
      <c r="BZ183" s="867" t="s">
        <v>1522</v>
      </c>
      <c r="CA183" s="867"/>
      <c r="CB183" s="867"/>
      <c r="CC183" s="867"/>
      <c r="CD183" s="867"/>
      <c r="CE183" s="867"/>
      <c r="CF183" s="867"/>
      <c r="CG183" s="867"/>
      <c r="CH183" s="54"/>
      <c r="CI183" s="54"/>
      <c r="CJ183" s="54"/>
      <c r="CK183" s="54"/>
      <c r="CL183" s="54"/>
      <c r="CM183" s="867" t="s">
        <v>1520</v>
      </c>
      <c r="CN183" s="867"/>
      <c r="CO183" s="867"/>
      <c r="CP183" s="867"/>
      <c r="CQ183" s="867"/>
      <c r="CR183" s="867"/>
      <c r="CS183" s="867"/>
      <c r="CT183" s="232"/>
      <c r="CU183" s="867" t="s">
        <v>1522</v>
      </c>
      <c r="CV183" s="867"/>
      <c r="CW183" s="867"/>
      <c r="CX183" s="867"/>
      <c r="CY183" s="867"/>
      <c r="CZ183" s="867"/>
      <c r="DA183" s="867"/>
      <c r="DB183" s="54"/>
      <c r="DC183" s="54"/>
      <c r="DD183" s="54"/>
      <c r="DE183" s="54"/>
      <c r="DF183" s="54"/>
      <c r="DG183" s="54"/>
      <c r="DH183" s="54"/>
      <c r="DI183" s="54"/>
      <c r="DJ183" s="54"/>
      <c r="DK183" s="54"/>
      <c r="DL183" s="54"/>
      <c r="DM183" s="54"/>
      <c r="DN183" s="54"/>
      <c r="DO183" s="54"/>
      <c r="DP183" s="54"/>
      <c r="DQ183" s="199"/>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c r="FA183" s="52"/>
      <c r="FB183" s="52"/>
      <c r="FC183" s="52"/>
      <c r="FD183" s="52"/>
      <c r="FE183" s="52"/>
      <c r="FF183" s="52"/>
      <c r="FG183" s="52"/>
      <c r="FH183" s="52"/>
      <c r="FI183" s="52"/>
      <c r="FJ183" s="52"/>
      <c r="FK183" s="52"/>
      <c r="FL183" s="52"/>
      <c r="FM183" s="52"/>
      <c r="FN183" s="52"/>
      <c r="FO183" s="52"/>
      <c r="FP183" s="52"/>
      <c r="FQ183" s="52"/>
      <c r="FR183" s="52"/>
      <c r="FS183" s="52"/>
      <c r="FT183" s="52"/>
      <c r="FU183" s="52"/>
      <c r="FV183" s="52"/>
      <c r="FW183" s="52"/>
      <c r="FX183" s="52"/>
      <c r="FY183" s="52"/>
      <c r="FZ183" s="52"/>
      <c r="GA183" s="52"/>
      <c r="GB183" s="52"/>
      <c r="GC183" s="52"/>
      <c r="GD183" s="52"/>
      <c r="GE183" s="52"/>
      <c r="GF183" s="52"/>
      <c r="GG183" s="52"/>
      <c r="GH183" s="52"/>
      <c r="GI183" s="52"/>
      <c r="GJ183" s="52"/>
      <c r="GK183" s="52"/>
      <c r="GL183" s="52"/>
      <c r="GM183" s="52"/>
      <c r="GN183" s="52"/>
      <c r="GO183" s="52"/>
      <c r="GP183" s="52"/>
      <c r="GQ183" s="52"/>
      <c r="GR183" s="52"/>
      <c r="GS183" s="52"/>
      <c r="GT183" s="52"/>
      <c r="GU183" s="52"/>
      <c r="GV183" s="52"/>
      <c r="GW183" s="52"/>
      <c r="GX183" s="52"/>
      <c r="GY183" s="52"/>
      <c r="GZ183" s="52"/>
      <c r="HA183" s="52"/>
      <c r="HB183" s="52"/>
      <c r="HC183" s="52"/>
      <c r="HD183" s="52"/>
      <c r="HE183" s="52"/>
      <c r="HF183" s="52"/>
      <c r="HG183" s="52"/>
      <c r="HH183" s="52"/>
      <c r="HI183" s="52"/>
      <c r="HJ183" s="52"/>
      <c r="HK183" s="52"/>
      <c r="HL183" s="52"/>
      <c r="HM183" s="52"/>
      <c r="HN183" s="52"/>
    </row>
    <row r="184" spans="1:222" hidden="1">
      <c r="A184" s="52"/>
      <c r="B184" s="52"/>
      <c r="C184" s="52"/>
      <c r="D184" s="198"/>
      <c r="E184" s="54"/>
      <c r="F184" s="229">
        <v>1</v>
      </c>
      <c r="G184" s="941" t="str">
        <f>A8</f>
        <v/>
      </c>
      <c r="H184" s="942"/>
      <c r="I184" s="942"/>
      <c r="J184" s="942"/>
      <c r="K184" s="943"/>
      <c r="L184" s="920" t="str">
        <f>A39</f>
        <v/>
      </c>
      <c r="M184" s="921"/>
      <c r="N184" s="921"/>
      <c r="O184" s="921"/>
      <c r="P184" s="922"/>
      <c r="Q184" s="54"/>
      <c r="R184" s="54"/>
      <c r="S184" s="54"/>
      <c r="T184" s="2"/>
      <c r="U184" s="2"/>
      <c r="V184" s="229">
        <v>1</v>
      </c>
      <c r="W184" s="941" t="str">
        <f>IF(G184 = "","-",G184)</f>
        <v>-</v>
      </c>
      <c r="X184" s="942"/>
      <c r="Y184" s="942"/>
      <c r="Z184" s="942"/>
      <c r="AA184" s="943"/>
      <c r="AB184" s="920" t="str">
        <f>IF(L184 = "","-",L184)</f>
        <v>-</v>
      </c>
      <c r="AC184" s="921"/>
      <c r="AD184" s="921"/>
      <c r="AE184" s="921"/>
      <c r="AF184" s="922"/>
      <c r="AG184" s="54"/>
      <c r="AH184" s="54"/>
      <c r="AI184" s="54"/>
      <c r="AJ184" s="54"/>
      <c r="AK184" s="54"/>
      <c r="AL184" s="229">
        <v>1</v>
      </c>
      <c r="AM184" s="941" t="str">
        <f>IF(W184 = "-","-",ABS(W184))</f>
        <v>-</v>
      </c>
      <c r="AN184" s="942"/>
      <c r="AO184" s="942"/>
      <c r="AP184" s="942"/>
      <c r="AQ184" s="943"/>
      <c r="AR184" s="233"/>
      <c r="AS184" s="233"/>
      <c r="AT184" s="233"/>
      <c r="AU184" s="233"/>
      <c r="AV184" s="233"/>
      <c r="AW184" s="923" t="s">
        <v>517</v>
      </c>
      <c r="AX184" s="924"/>
      <c r="AY184" s="924"/>
      <c r="AZ184" s="924"/>
      <c r="BA184" s="925"/>
      <c r="BB184" s="923" t="s">
        <v>518</v>
      </c>
      <c r="BC184" s="925"/>
      <c r="BD184" s="54"/>
      <c r="BE184" s="923" t="s">
        <v>517</v>
      </c>
      <c r="BF184" s="924"/>
      <c r="BG184" s="924"/>
      <c r="BH184" s="924"/>
      <c r="BI184" s="925"/>
      <c r="BJ184" s="923" t="s">
        <v>518</v>
      </c>
      <c r="BK184" s="925"/>
      <c r="BL184" s="54"/>
      <c r="BM184" s="241"/>
      <c r="BN184" s="241"/>
      <c r="BO184" s="241"/>
      <c r="BP184" s="54"/>
      <c r="BQ184" s="579" t="s">
        <v>512</v>
      </c>
      <c r="BR184" s="857" t="s">
        <v>1519</v>
      </c>
      <c r="BS184" s="857"/>
      <c r="BT184" s="857"/>
      <c r="BU184" s="857"/>
      <c r="BV184" s="857"/>
      <c r="BW184" s="857"/>
      <c r="BX184" s="857"/>
      <c r="BY184" s="54"/>
      <c r="BZ184" s="579" t="s">
        <v>512</v>
      </c>
      <c r="CA184" s="857" t="s">
        <v>1519</v>
      </c>
      <c r="CB184" s="857"/>
      <c r="CC184" s="857"/>
      <c r="CD184" s="857"/>
      <c r="CE184" s="857"/>
      <c r="CF184" s="857"/>
      <c r="CG184" s="857"/>
      <c r="CH184" s="54"/>
      <c r="CI184" s="54"/>
      <c r="CJ184" s="54"/>
      <c r="CK184" s="54"/>
      <c r="CL184" s="54"/>
      <c r="CM184" s="579" t="s">
        <v>512</v>
      </c>
      <c r="CN184" s="867" t="s">
        <v>1524</v>
      </c>
      <c r="CO184" s="867"/>
      <c r="CP184" s="867"/>
      <c r="CQ184" s="867"/>
      <c r="CR184" s="867"/>
      <c r="CS184" s="867"/>
      <c r="CT184" s="237"/>
      <c r="CU184" s="579" t="s">
        <v>512</v>
      </c>
      <c r="CV184" s="867" t="s">
        <v>1524</v>
      </c>
      <c r="CW184" s="867"/>
      <c r="CX184" s="867"/>
      <c r="CY184" s="867"/>
      <c r="CZ184" s="867"/>
      <c r="DA184" s="867"/>
      <c r="DB184" s="54"/>
      <c r="DC184" s="54"/>
      <c r="DD184" s="54"/>
      <c r="DE184" s="54"/>
      <c r="DF184" s="54"/>
      <c r="DG184" s="54"/>
      <c r="DH184" s="54"/>
      <c r="DI184" s="54"/>
      <c r="DJ184" s="54"/>
      <c r="DK184" s="54"/>
      <c r="DL184" s="54"/>
      <c r="DM184" s="54"/>
      <c r="DN184" s="54"/>
      <c r="DO184" s="54"/>
      <c r="DP184" s="54"/>
      <c r="DQ184" s="199"/>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c r="FA184" s="52"/>
      <c r="FB184" s="52"/>
      <c r="FC184" s="52"/>
      <c r="FD184" s="52"/>
      <c r="FE184" s="52"/>
      <c r="FF184" s="52"/>
      <c r="FG184" s="52"/>
      <c r="FH184" s="52"/>
      <c r="FI184" s="52"/>
      <c r="FJ184" s="52"/>
      <c r="FK184" s="52"/>
      <c r="FL184" s="52"/>
      <c r="FM184" s="52"/>
      <c r="FN184" s="52"/>
      <c r="FO184" s="52"/>
      <c r="FP184" s="52"/>
      <c r="FQ184" s="52"/>
      <c r="FR184" s="52"/>
      <c r="FS184" s="52"/>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52"/>
      <c r="GQ184" s="52"/>
      <c r="GR184" s="52"/>
      <c r="GS184" s="52"/>
      <c r="GT184" s="52"/>
      <c r="GU184" s="52"/>
      <c r="GV184" s="52"/>
      <c r="GW184" s="52"/>
      <c r="GX184" s="52"/>
      <c r="GY184" s="52"/>
      <c r="GZ184" s="52"/>
      <c r="HA184" s="52"/>
      <c r="HB184" s="52"/>
      <c r="HC184" s="52"/>
      <c r="HD184" s="52"/>
      <c r="HE184" s="52"/>
      <c r="HF184" s="52"/>
      <c r="HG184" s="52"/>
      <c r="HH184" s="52"/>
      <c r="HI184" s="52"/>
      <c r="HJ184" s="52"/>
      <c r="HK184" s="52"/>
      <c r="HL184" s="52"/>
      <c r="HM184" s="52"/>
      <c r="HN184" s="52"/>
    </row>
    <row r="185" spans="1:222" hidden="1">
      <c r="A185" s="52"/>
      <c r="B185" s="52"/>
      <c r="C185" s="52"/>
      <c r="D185" s="198"/>
      <c r="E185" s="54"/>
      <c r="F185" s="230">
        <v>2</v>
      </c>
      <c r="G185" s="941" t="str">
        <f t="shared" ref="G185:G211" si="24">A9</f>
        <v/>
      </c>
      <c r="H185" s="942"/>
      <c r="I185" s="942"/>
      <c r="J185" s="942"/>
      <c r="K185" s="943"/>
      <c r="L185" s="920" t="str">
        <f t="shared" ref="L185:L203" si="25">A40</f>
        <v/>
      </c>
      <c r="M185" s="921"/>
      <c r="N185" s="921"/>
      <c r="O185" s="921"/>
      <c r="P185" s="922"/>
      <c r="Q185" s="54"/>
      <c r="R185" s="54"/>
      <c r="S185" s="54"/>
      <c r="T185" s="2"/>
      <c r="U185" s="2"/>
      <c r="V185" s="230">
        <v>2</v>
      </c>
      <c r="W185" s="941" t="str">
        <f t="shared" ref="W185:W211" si="26">IF(G185 = "","-",G185)</f>
        <v>-</v>
      </c>
      <c r="X185" s="942"/>
      <c r="Y185" s="942"/>
      <c r="Z185" s="942"/>
      <c r="AA185" s="943"/>
      <c r="AB185" s="920" t="str">
        <f t="shared" ref="AB185:AB211" si="27">IF(L185 = "","-",L185)</f>
        <v>-</v>
      </c>
      <c r="AC185" s="921"/>
      <c r="AD185" s="921"/>
      <c r="AE185" s="921"/>
      <c r="AF185" s="922"/>
      <c r="AG185" s="54"/>
      <c r="AH185" s="54"/>
      <c r="AI185" s="54"/>
      <c r="AJ185" s="54"/>
      <c r="AK185" s="54"/>
      <c r="AL185" s="230">
        <v>2</v>
      </c>
      <c r="AM185" s="941" t="str">
        <f t="shared" ref="AM185:AM211" si="28">IF(W185 = "-","-",ABS(W185))</f>
        <v>-</v>
      </c>
      <c r="AN185" s="942"/>
      <c r="AO185" s="942"/>
      <c r="AP185" s="942"/>
      <c r="AQ185" s="943"/>
      <c r="AR185" s="233"/>
      <c r="AS185" s="233"/>
      <c r="AT185" s="233"/>
      <c r="AU185" s="233"/>
      <c r="AV185" s="233"/>
      <c r="AW185" s="945" t="e">
        <f>RANK(BB185,$AM$184:$AM$211,1)</f>
        <v>#N/A</v>
      </c>
      <c r="AX185" s="946"/>
      <c r="AY185" s="946"/>
      <c r="AZ185" s="946"/>
      <c r="BA185" s="947"/>
      <c r="BB185" s="948" t="s">
        <v>519</v>
      </c>
      <c r="BC185" s="949"/>
      <c r="BD185" s="54"/>
      <c r="BE185" s="950" t="e">
        <f>RANK(BJ185,$AM$214:$AM$241,1)</f>
        <v>#N/A</v>
      </c>
      <c r="BF185" s="921"/>
      <c r="BG185" s="921"/>
      <c r="BH185" s="921"/>
      <c r="BI185" s="922"/>
      <c r="BJ185" s="951" t="s">
        <v>519</v>
      </c>
      <c r="BK185" s="949"/>
      <c r="BL185" s="54"/>
      <c r="BM185" s="241"/>
      <c r="BN185" s="241"/>
      <c r="BO185" s="241"/>
      <c r="BP185" s="54"/>
      <c r="BQ185" s="234">
        <v>1</v>
      </c>
      <c r="BR185" s="929" t="e">
        <f>VLOOKUP(BQ185,$AW$185:$BC$1184,6,FALSE)</f>
        <v>#N/A</v>
      </c>
      <c r="BS185" s="930"/>
      <c r="BT185" s="930"/>
      <c r="BU185" s="930"/>
      <c r="BV185" s="930"/>
      <c r="BW185" s="930"/>
      <c r="BX185" s="931"/>
      <c r="BY185" s="54"/>
      <c r="BZ185" s="234">
        <v>1</v>
      </c>
      <c r="CA185" s="932" t="e">
        <f>VLOOKUP(BZ185,$BE$185:$BK$1184,6,FALSE)</f>
        <v>#N/A</v>
      </c>
      <c r="CB185" s="933"/>
      <c r="CC185" s="933"/>
      <c r="CD185" s="933"/>
      <c r="CE185" s="933"/>
      <c r="CF185" s="933"/>
      <c r="CG185" s="934"/>
      <c r="CH185" s="54"/>
      <c r="CI185" s="54"/>
      <c r="CJ185" s="54"/>
      <c r="CK185" s="54"/>
      <c r="CL185" s="54"/>
      <c r="CM185" s="234"/>
      <c r="CN185" s="262"/>
      <c r="CO185" s="258"/>
      <c r="CP185" s="258"/>
      <c r="CQ185" s="237"/>
      <c r="CR185" s="237"/>
      <c r="CS185" s="237"/>
      <c r="CT185" s="54"/>
      <c r="CU185" s="234"/>
      <c r="CV185" s="264"/>
      <c r="CW185" s="261"/>
      <c r="CX185" s="261"/>
      <c r="CY185" s="237"/>
      <c r="CZ185" s="237"/>
      <c r="DA185" s="237"/>
      <c r="DB185" s="54"/>
      <c r="DC185" s="54"/>
      <c r="DD185" s="54"/>
      <c r="DE185" s="54"/>
      <c r="DF185" s="54"/>
      <c r="DG185" s="54"/>
      <c r="DH185" s="54"/>
      <c r="DI185" s="54"/>
      <c r="DJ185" s="54"/>
      <c r="DK185" s="54"/>
      <c r="DL185" s="54"/>
      <c r="DM185" s="54"/>
      <c r="DN185" s="54"/>
      <c r="DO185" s="54"/>
      <c r="DP185" s="54"/>
      <c r="DQ185" s="199"/>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52"/>
      <c r="EO185" s="52"/>
      <c r="EP185" s="52"/>
      <c r="EQ185" s="52"/>
      <c r="ER185" s="52"/>
      <c r="ES185" s="52"/>
      <c r="ET185" s="52"/>
      <c r="EU185" s="52"/>
      <c r="EV185" s="52"/>
      <c r="EW185" s="52"/>
      <c r="EX185" s="52"/>
      <c r="EY185" s="52"/>
      <c r="EZ185" s="52"/>
      <c r="FA185" s="52"/>
      <c r="FB185" s="52"/>
      <c r="FC185" s="52"/>
      <c r="FD185" s="52"/>
      <c r="FE185" s="52"/>
      <c r="FF185" s="52"/>
      <c r="FG185" s="52"/>
      <c r="FH185" s="52"/>
      <c r="FI185" s="52"/>
      <c r="FJ185" s="52"/>
      <c r="FK185" s="52"/>
      <c r="FL185" s="52"/>
      <c r="FM185" s="52"/>
      <c r="FN185" s="52"/>
      <c r="FO185" s="52"/>
      <c r="FP185" s="52"/>
      <c r="FQ185" s="52"/>
      <c r="FR185" s="52"/>
      <c r="FS185" s="52"/>
      <c r="FT185" s="52"/>
      <c r="FU185" s="52"/>
      <c r="FV185" s="52"/>
      <c r="FW185" s="52"/>
      <c r="FX185" s="52"/>
      <c r="FY185" s="52"/>
      <c r="FZ185" s="52"/>
      <c r="GA185" s="52"/>
      <c r="GB185" s="52"/>
      <c r="GC185" s="52"/>
      <c r="GD185" s="52"/>
      <c r="GE185" s="52"/>
      <c r="GF185" s="52"/>
      <c r="GG185" s="52"/>
      <c r="GH185" s="52"/>
      <c r="GI185" s="52"/>
      <c r="GJ185" s="52"/>
      <c r="GK185" s="52"/>
      <c r="GL185" s="52"/>
      <c r="GM185" s="52"/>
      <c r="GN185" s="52"/>
      <c r="GO185" s="52"/>
      <c r="GP185" s="52"/>
      <c r="GQ185" s="52"/>
      <c r="GR185" s="52"/>
      <c r="GS185" s="52"/>
      <c r="GT185" s="52"/>
      <c r="GU185" s="52"/>
      <c r="GV185" s="52"/>
      <c r="GW185" s="52"/>
      <c r="GX185" s="52"/>
      <c r="GY185" s="52"/>
      <c r="GZ185" s="52"/>
      <c r="HA185" s="52"/>
      <c r="HB185" s="52"/>
      <c r="HC185" s="52"/>
      <c r="HD185" s="52"/>
      <c r="HE185" s="52"/>
      <c r="HF185" s="52"/>
      <c r="HG185" s="52"/>
      <c r="HH185" s="52"/>
      <c r="HI185" s="52"/>
      <c r="HJ185" s="52"/>
      <c r="HK185" s="52"/>
      <c r="HL185" s="52"/>
      <c r="HM185" s="52"/>
      <c r="HN185" s="52"/>
    </row>
    <row r="186" spans="1:222" hidden="1">
      <c r="A186" s="52"/>
      <c r="B186" s="52"/>
      <c r="C186" s="52"/>
      <c r="D186" s="198"/>
      <c r="E186" s="54"/>
      <c r="F186" s="229">
        <v>3</v>
      </c>
      <c r="G186" s="941" t="str">
        <f t="shared" si="24"/>
        <v/>
      </c>
      <c r="H186" s="942"/>
      <c r="I186" s="942"/>
      <c r="J186" s="942"/>
      <c r="K186" s="943"/>
      <c r="L186" s="920" t="str">
        <f t="shared" si="25"/>
        <v/>
      </c>
      <c r="M186" s="921"/>
      <c r="N186" s="921"/>
      <c r="O186" s="921"/>
      <c r="P186" s="922"/>
      <c r="Q186" s="54"/>
      <c r="R186" s="54"/>
      <c r="S186" s="54"/>
      <c r="T186" s="2"/>
      <c r="U186" s="2"/>
      <c r="V186" s="229">
        <v>3</v>
      </c>
      <c r="W186" s="941" t="str">
        <f t="shared" si="26"/>
        <v>-</v>
      </c>
      <c r="X186" s="942"/>
      <c r="Y186" s="942"/>
      <c r="Z186" s="942"/>
      <c r="AA186" s="943"/>
      <c r="AB186" s="920" t="str">
        <f t="shared" si="27"/>
        <v>-</v>
      </c>
      <c r="AC186" s="921"/>
      <c r="AD186" s="921"/>
      <c r="AE186" s="921"/>
      <c r="AF186" s="922"/>
      <c r="AG186" s="54"/>
      <c r="AH186" s="54"/>
      <c r="AI186" s="54"/>
      <c r="AJ186" s="54"/>
      <c r="AK186" s="54"/>
      <c r="AL186" s="229">
        <v>3</v>
      </c>
      <c r="AM186" s="941" t="str">
        <f t="shared" si="28"/>
        <v>-</v>
      </c>
      <c r="AN186" s="942"/>
      <c r="AO186" s="942"/>
      <c r="AP186" s="942"/>
      <c r="AQ186" s="943"/>
      <c r="AR186" s="233"/>
      <c r="AS186" s="233"/>
      <c r="AT186" s="233"/>
      <c r="AU186" s="233"/>
      <c r="AV186" s="233"/>
      <c r="AW186" s="874" t="e">
        <f t="shared" ref="AW186:AW201" si="29">RANK(BB186,$AM$184:$AM$211,1)</f>
        <v>#N/A</v>
      </c>
      <c r="AX186" s="875"/>
      <c r="AY186" s="875"/>
      <c r="AZ186" s="875"/>
      <c r="BA186" s="876"/>
      <c r="BB186" s="877" t="s">
        <v>520</v>
      </c>
      <c r="BC186" s="878"/>
      <c r="BD186" s="54"/>
      <c r="BE186" s="879" t="e">
        <f>RANK(BJ186,$AM$214:$AM$241,1)</f>
        <v>#N/A</v>
      </c>
      <c r="BF186" s="880"/>
      <c r="BG186" s="880"/>
      <c r="BH186" s="880"/>
      <c r="BI186" s="881"/>
      <c r="BJ186" s="944" t="s">
        <v>520</v>
      </c>
      <c r="BK186" s="878"/>
      <c r="BL186" s="54"/>
      <c r="BM186" s="241"/>
      <c r="BN186" s="241"/>
      <c r="BO186" s="241"/>
      <c r="BP186" s="54"/>
      <c r="BQ186" s="235">
        <v>2</v>
      </c>
      <c r="BR186" s="929" t="e">
        <f t="shared" ref="BR186:BR212" si="30">VLOOKUP(BQ186,$AW$185:$BC$1184,6,FALSE)</f>
        <v>#N/A</v>
      </c>
      <c r="BS186" s="930"/>
      <c r="BT186" s="930"/>
      <c r="BU186" s="930"/>
      <c r="BV186" s="930"/>
      <c r="BW186" s="930"/>
      <c r="BX186" s="931"/>
      <c r="BY186" s="54"/>
      <c r="BZ186" s="235">
        <v>2</v>
      </c>
      <c r="CA186" s="932" t="e">
        <f t="shared" ref="CA186:CA212" si="31">VLOOKUP(BZ186,$BE$185:$BK$1184,6,FALSE)</f>
        <v>#N/A</v>
      </c>
      <c r="CB186" s="933"/>
      <c r="CC186" s="933"/>
      <c r="CD186" s="933"/>
      <c r="CE186" s="933"/>
      <c r="CF186" s="933"/>
      <c r="CG186" s="934"/>
      <c r="CH186" s="54"/>
      <c r="CI186" s="54"/>
      <c r="CJ186" s="54"/>
      <c r="CK186" s="54"/>
      <c r="CL186" s="54"/>
      <c r="CM186" s="234" t="s">
        <v>424</v>
      </c>
      <c r="CN186" s="252" t="s">
        <v>424</v>
      </c>
      <c r="CO186" s="252" t="str">
        <f>CN186</f>
        <v>-</v>
      </c>
      <c r="CP186" s="252" t="str">
        <f>CO186</f>
        <v>-</v>
      </c>
      <c r="CQ186" s="233"/>
      <c r="CR186" s="233"/>
      <c r="CS186" s="233"/>
      <c r="CT186" s="54"/>
      <c r="CU186" s="234" t="s">
        <v>424</v>
      </c>
      <c r="CV186" s="256" t="s">
        <v>424</v>
      </c>
      <c r="CW186" s="256" t="str">
        <f>CV186</f>
        <v>-</v>
      </c>
      <c r="CX186" s="256" t="str">
        <f>CW186</f>
        <v>-</v>
      </c>
      <c r="CY186" s="233"/>
      <c r="CZ186" s="233"/>
      <c r="DA186" s="233"/>
      <c r="DB186" s="54"/>
      <c r="DC186" s="54"/>
      <c r="DD186" s="54"/>
      <c r="DE186" s="54"/>
      <c r="DF186" s="54"/>
      <c r="DG186" s="54"/>
      <c r="DH186" s="54"/>
      <c r="DI186" s="54"/>
      <c r="DJ186" s="54"/>
      <c r="DK186" s="54"/>
      <c r="DL186" s="54"/>
      <c r="DM186" s="54"/>
      <c r="DN186" s="54"/>
      <c r="DO186" s="54"/>
      <c r="DP186" s="54"/>
      <c r="DQ186" s="199"/>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row>
    <row r="187" spans="1:222" hidden="1">
      <c r="A187" s="52"/>
      <c r="B187" s="52"/>
      <c r="C187" s="52"/>
      <c r="D187" s="198"/>
      <c r="E187" s="54"/>
      <c r="F187" s="230">
        <v>4</v>
      </c>
      <c r="G187" s="941" t="str">
        <f t="shared" si="24"/>
        <v/>
      </c>
      <c r="H187" s="942"/>
      <c r="I187" s="942"/>
      <c r="J187" s="942"/>
      <c r="K187" s="943"/>
      <c r="L187" s="920" t="str">
        <f t="shared" si="25"/>
        <v/>
      </c>
      <c r="M187" s="921"/>
      <c r="N187" s="921"/>
      <c r="O187" s="921"/>
      <c r="P187" s="922"/>
      <c r="Q187" s="54"/>
      <c r="R187" s="54"/>
      <c r="S187" s="54"/>
      <c r="T187" s="2"/>
      <c r="U187" s="2"/>
      <c r="V187" s="230">
        <v>4</v>
      </c>
      <c r="W187" s="941" t="str">
        <f t="shared" si="26"/>
        <v>-</v>
      </c>
      <c r="X187" s="942"/>
      <c r="Y187" s="942"/>
      <c r="Z187" s="942"/>
      <c r="AA187" s="943"/>
      <c r="AB187" s="920" t="str">
        <f t="shared" si="27"/>
        <v>-</v>
      </c>
      <c r="AC187" s="921"/>
      <c r="AD187" s="921"/>
      <c r="AE187" s="921"/>
      <c r="AF187" s="922"/>
      <c r="AG187" s="54"/>
      <c r="AH187" s="54"/>
      <c r="AI187" s="54"/>
      <c r="AJ187" s="54"/>
      <c r="AK187" s="54"/>
      <c r="AL187" s="230">
        <v>4</v>
      </c>
      <c r="AM187" s="941" t="str">
        <f t="shared" si="28"/>
        <v>-</v>
      </c>
      <c r="AN187" s="942"/>
      <c r="AO187" s="942"/>
      <c r="AP187" s="942"/>
      <c r="AQ187" s="943"/>
      <c r="AR187" s="233"/>
      <c r="AS187" s="233"/>
      <c r="AT187" s="233"/>
      <c r="AU187" s="233"/>
      <c r="AV187" s="233"/>
      <c r="AW187" s="874" t="e">
        <f t="shared" si="29"/>
        <v>#N/A</v>
      </c>
      <c r="AX187" s="875"/>
      <c r="AY187" s="875"/>
      <c r="AZ187" s="875"/>
      <c r="BA187" s="876"/>
      <c r="BB187" s="877" t="s">
        <v>521</v>
      </c>
      <c r="BC187" s="878"/>
      <c r="BD187" s="54"/>
      <c r="BE187" s="879" t="e">
        <f t="shared" ref="BE187:BE250" si="32">RANK(BJ187,$AM$214:$AM$241,1)</f>
        <v>#N/A</v>
      </c>
      <c r="BF187" s="880"/>
      <c r="BG187" s="880"/>
      <c r="BH187" s="880"/>
      <c r="BI187" s="881"/>
      <c r="BJ187" s="944" t="s">
        <v>521</v>
      </c>
      <c r="BK187" s="878"/>
      <c r="BL187" s="54"/>
      <c r="BM187" s="241"/>
      <c r="BN187" s="241"/>
      <c r="BO187" s="241"/>
      <c r="BP187" s="54"/>
      <c r="BQ187" s="234">
        <v>3</v>
      </c>
      <c r="BR187" s="929" t="e">
        <f t="shared" si="30"/>
        <v>#N/A</v>
      </c>
      <c r="BS187" s="930"/>
      <c r="BT187" s="930"/>
      <c r="BU187" s="930"/>
      <c r="BV187" s="930"/>
      <c r="BW187" s="930"/>
      <c r="BX187" s="931"/>
      <c r="BY187" s="54"/>
      <c r="BZ187" s="234">
        <v>3</v>
      </c>
      <c r="CA187" s="932" t="e">
        <f t="shared" si="31"/>
        <v>#N/A</v>
      </c>
      <c r="CB187" s="933"/>
      <c r="CC187" s="933"/>
      <c r="CD187" s="933"/>
      <c r="CE187" s="933"/>
      <c r="CF187" s="933"/>
      <c r="CG187" s="934"/>
      <c r="CH187" s="54"/>
      <c r="CI187" s="54"/>
      <c r="CJ187" s="54"/>
      <c r="CK187" s="54"/>
      <c r="CL187" s="54"/>
      <c r="CM187" s="234">
        <v>1</v>
      </c>
      <c r="CN187" s="251" t="str">
        <f t="shared" ref="CN187:CN214" si="33">IFERROR(BR185,"-")</f>
        <v>-</v>
      </c>
      <c r="CO187" s="259">
        <f>IF(COUNTIF(CN$187:$CN187,CN187)=1,MAX(CO$186:$CO186)+1,"")</f>
        <v>1</v>
      </c>
      <c r="CP187" s="251" t="str">
        <f>IF(CN187 &lt;&gt; "-",CN187,IF(CO187 = "","",CN187))</f>
        <v>-</v>
      </c>
      <c r="CQ187" s="233"/>
      <c r="CR187" s="233"/>
      <c r="CS187" s="233"/>
      <c r="CT187" s="54"/>
      <c r="CU187" s="234">
        <v>1</v>
      </c>
      <c r="CV187" s="255" t="str">
        <f t="shared" ref="CV187:CV214" si="34">IFERROR(CA185,"-")</f>
        <v>-</v>
      </c>
      <c r="CW187" s="259">
        <f>IF(COUNTIF($CV$187:CV187,CV187)=1,MAX($CW$186:CW186)+1,"")</f>
        <v>1</v>
      </c>
      <c r="CX187" s="255" t="str">
        <f>IF(CV187 &lt;&gt; "-",CV187,IF(CW187 = "","",CV187))</f>
        <v>-</v>
      </c>
      <c r="CY187" s="233"/>
      <c r="CZ187" s="233"/>
      <c r="DA187" s="233"/>
      <c r="DB187" s="54"/>
      <c r="DC187" s="54"/>
      <c r="DD187" s="54"/>
      <c r="DE187" s="54"/>
      <c r="DF187" s="54"/>
      <c r="DG187" s="54"/>
      <c r="DH187" s="54"/>
      <c r="DI187" s="54"/>
      <c r="DJ187" s="54"/>
      <c r="DK187" s="54"/>
      <c r="DL187" s="54"/>
      <c r="DM187" s="54"/>
      <c r="DN187" s="54"/>
      <c r="DO187" s="54"/>
      <c r="DP187" s="54"/>
      <c r="DQ187" s="199"/>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row>
    <row r="188" spans="1:222" hidden="1">
      <c r="A188" s="52"/>
      <c r="B188" s="52"/>
      <c r="C188" s="52"/>
      <c r="D188" s="198"/>
      <c r="E188" s="54"/>
      <c r="F188" s="229">
        <v>5</v>
      </c>
      <c r="G188" s="941" t="str">
        <f t="shared" si="24"/>
        <v/>
      </c>
      <c r="H188" s="942"/>
      <c r="I188" s="942"/>
      <c r="J188" s="942"/>
      <c r="K188" s="943"/>
      <c r="L188" s="920" t="str">
        <f t="shared" si="25"/>
        <v/>
      </c>
      <c r="M188" s="921"/>
      <c r="N188" s="921"/>
      <c r="O188" s="921"/>
      <c r="P188" s="922"/>
      <c r="Q188" s="54"/>
      <c r="R188" s="54"/>
      <c r="S188" s="54"/>
      <c r="T188" s="2"/>
      <c r="U188" s="2"/>
      <c r="V188" s="229">
        <v>5</v>
      </c>
      <c r="W188" s="941" t="str">
        <f t="shared" si="26"/>
        <v>-</v>
      </c>
      <c r="X188" s="942"/>
      <c r="Y188" s="942"/>
      <c r="Z188" s="942"/>
      <c r="AA188" s="943"/>
      <c r="AB188" s="920" t="str">
        <f t="shared" si="27"/>
        <v>-</v>
      </c>
      <c r="AC188" s="921"/>
      <c r="AD188" s="921"/>
      <c r="AE188" s="921"/>
      <c r="AF188" s="922"/>
      <c r="AG188" s="54"/>
      <c r="AH188" s="54"/>
      <c r="AI188" s="54"/>
      <c r="AJ188" s="54"/>
      <c r="AK188" s="54"/>
      <c r="AL188" s="229">
        <v>5</v>
      </c>
      <c r="AM188" s="941" t="str">
        <f t="shared" si="28"/>
        <v>-</v>
      </c>
      <c r="AN188" s="942"/>
      <c r="AO188" s="942"/>
      <c r="AP188" s="942"/>
      <c r="AQ188" s="943"/>
      <c r="AR188" s="233"/>
      <c r="AS188" s="233"/>
      <c r="AT188" s="233"/>
      <c r="AU188" s="233"/>
      <c r="AV188" s="233"/>
      <c r="AW188" s="874" t="e">
        <f t="shared" si="29"/>
        <v>#N/A</v>
      </c>
      <c r="AX188" s="875"/>
      <c r="AY188" s="875"/>
      <c r="AZ188" s="875"/>
      <c r="BA188" s="876"/>
      <c r="BB188" s="877" t="s">
        <v>522</v>
      </c>
      <c r="BC188" s="878"/>
      <c r="BD188" s="54"/>
      <c r="BE188" s="879" t="e">
        <f t="shared" si="32"/>
        <v>#N/A</v>
      </c>
      <c r="BF188" s="880"/>
      <c r="BG188" s="880"/>
      <c r="BH188" s="880"/>
      <c r="BI188" s="881"/>
      <c r="BJ188" s="944" t="s">
        <v>522</v>
      </c>
      <c r="BK188" s="878"/>
      <c r="BL188" s="54"/>
      <c r="BM188" s="241"/>
      <c r="BN188" s="241"/>
      <c r="BO188" s="241"/>
      <c r="BP188" s="54"/>
      <c r="BQ188" s="235">
        <v>4</v>
      </c>
      <c r="BR188" s="929" t="e">
        <f t="shared" si="30"/>
        <v>#N/A</v>
      </c>
      <c r="BS188" s="930"/>
      <c r="BT188" s="930"/>
      <c r="BU188" s="930"/>
      <c r="BV188" s="930"/>
      <c r="BW188" s="930"/>
      <c r="BX188" s="931"/>
      <c r="BY188" s="54"/>
      <c r="BZ188" s="235">
        <v>4</v>
      </c>
      <c r="CA188" s="932" t="e">
        <f t="shared" si="31"/>
        <v>#N/A</v>
      </c>
      <c r="CB188" s="933"/>
      <c r="CC188" s="933"/>
      <c r="CD188" s="933"/>
      <c r="CE188" s="933"/>
      <c r="CF188" s="933"/>
      <c r="CG188" s="934"/>
      <c r="CH188" s="54"/>
      <c r="CI188" s="54"/>
      <c r="CJ188" s="54"/>
      <c r="CK188" s="54"/>
      <c r="CL188" s="54"/>
      <c r="CM188" s="234">
        <v>2</v>
      </c>
      <c r="CN188" s="251" t="str">
        <f t="shared" si="33"/>
        <v>-</v>
      </c>
      <c r="CO188" s="259" t="str">
        <f>IF(COUNTIF(CN$187:$CN188,CN188)=1,MAX(CO$186:$CO187)+1,"")</f>
        <v/>
      </c>
      <c r="CP188" s="251" t="str">
        <f t="shared" ref="CP188:CP214" si="35">IF(CN188 &lt;&gt; "-",CN188,IF(CO188 = "","",CN188))</f>
        <v/>
      </c>
      <c r="CQ188" s="233"/>
      <c r="CR188" s="233"/>
      <c r="CS188" s="233"/>
      <c r="CT188" s="54"/>
      <c r="CU188" s="234">
        <v>2</v>
      </c>
      <c r="CV188" s="255" t="str">
        <f t="shared" si="34"/>
        <v>-</v>
      </c>
      <c r="CW188" s="259" t="str">
        <f>IF(COUNTIF($CV$187:CV188,CV188)=1,MAX($CW$186:CW187)+1,"")</f>
        <v/>
      </c>
      <c r="CX188" s="255" t="str">
        <f t="shared" ref="CX188:CX214" si="36">IF(CV188 &lt;&gt; "-",CV188,IF(CW188 = "","",CV188))</f>
        <v/>
      </c>
      <c r="CY188" s="233"/>
      <c r="CZ188" s="233"/>
      <c r="DA188" s="233"/>
      <c r="DB188" s="54"/>
      <c r="DC188" s="54"/>
      <c r="DD188" s="54"/>
      <c r="DE188" s="54"/>
      <c r="DF188" s="54"/>
      <c r="DG188" s="54"/>
      <c r="DH188" s="54"/>
      <c r="DI188" s="54"/>
      <c r="DJ188" s="54"/>
      <c r="DK188" s="54"/>
      <c r="DL188" s="54"/>
      <c r="DM188" s="54"/>
      <c r="DN188" s="54"/>
      <c r="DO188" s="54"/>
      <c r="DP188" s="54"/>
      <c r="DQ188" s="199"/>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row>
    <row r="189" spans="1:222" hidden="1">
      <c r="A189" s="52"/>
      <c r="B189" s="52"/>
      <c r="C189" s="52"/>
      <c r="D189" s="198"/>
      <c r="E189" s="54"/>
      <c r="F189" s="230">
        <v>6</v>
      </c>
      <c r="G189" s="941" t="str">
        <f t="shared" si="24"/>
        <v/>
      </c>
      <c r="H189" s="942"/>
      <c r="I189" s="942"/>
      <c r="J189" s="942"/>
      <c r="K189" s="943"/>
      <c r="L189" s="920" t="str">
        <f t="shared" si="25"/>
        <v/>
      </c>
      <c r="M189" s="921"/>
      <c r="N189" s="921"/>
      <c r="O189" s="921"/>
      <c r="P189" s="922"/>
      <c r="Q189" s="54"/>
      <c r="R189" s="54"/>
      <c r="S189" s="54"/>
      <c r="T189" s="2"/>
      <c r="U189" s="2"/>
      <c r="V189" s="230">
        <v>6</v>
      </c>
      <c r="W189" s="941" t="str">
        <f t="shared" si="26"/>
        <v>-</v>
      </c>
      <c r="X189" s="942"/>
      <c r="Y189" s="942"/>
      <c r="Z189" s="942"/>
      <c r="AA189" s="943"/>
      <c r="AB189" s="920" t="str">
        <f t="shared" si="27"/>
        <v>-</v>
      </c>
      <c r="AC189" s="921"/>
      <c r="AD189" s="921"/>
      <c r="AE189" s="921"/>
      <c r="AF189" s="922"/>
      <c r="AG189" s="54"/>
      <c r="AH189" s="54"/>
      <c r="AI189" s="54"/>
      <c r="AJ189" s="54"/>
      <c r="AK189" s="54"/>
      <c r="AL189" s="230">
        <v>6</v>
      </c>
      <c r="AM189" s="941" t="str">
        <f t="shared" si="28"/>
        <v>-</v>
      </c>
      <c r="AN189" s="942"/>
      <c r="AO189" s="942"/>
      <c r="AP189" s="942"/>
      <c r="AQ189" s="943"/>
      <c r="AR189" s="233"/>
      <c r="AS189" s="233"/>
      <c r="AT189" s="233"/>
      <c r="AU189" s="233"/>
      <c r="AV189" s="233"/>
      <c r="AW189" s="874" t="e">
        <f t="shared" si="29"/>
        <v>#N/A</v>
      </c>
      <c r="AX189" s="875"/>
      <c r="AY189" s="875"/>
      <c r="AZ189" s="875"/>
      <c r="BA189" s="876"/>
      <c r="BB189" s="877" t="s">
        <v>523</v>
      </c>
      <c r="BC189" s="878"/>
      <c r="BD189" s="54"/>
      <c r="BE189" s="879" t="e">
        <f t="shared" si="32"/>
        <v>#N/A</v>
      </c>
      <c r="BF189" s="880"/>
      <c r="BG189" s="880"/>
      <c r="BH189" s="880"/>
      <c r="BI189" s="881"/>
      <c r="BJ189" s="944" t="s">
        <v>523</v>
      </c>
      <c r="BK189" s="878"/>
      <c r="BL189" s="54"/>
      <c r="BM189" s="241"/>
      <c r="BN189" s="241"/>
      <c r="BO189" s="241"/>
      <c r="BP189" s="54"/>
      <c r="BQ189" s="234">
        <v>5</v>
      </c>
      <c r="BR189" s="929" t="e">
        <f t="shared" si="30"/>
        <v>#N/A</v>
      </c>
      <c r="BS189" s="930"/>
      <c r="BT189" s="930"/>
      <c r="BU189" s="930"/>
      <c r="BV189" s="930"/>
      <c r="BW189" s="930"/>
      <c r="BX189" s="931"/>
      <c r="BY189" s="54"/>
      <c r="BZ189" s="234">
        <v>5</v>
      </c>
      <c r="CA189" s="932" t="e">
        <f t="shared" si="31"/>
        <v>#N/A</v>
      </c>
      <c r="CB189" s="933"/>
      <c r="CC189" s="933"/>
      <c r="CD189" s="933"/>
      <c r="CE189" s="933"/>
      <c r="CF189" s="933"/>
      <c r="CG189" s="934"/>
      <c r="CH189" s="54"/>
      <c r="CI189" s="54"/>
      <c r="CJ189" s="54"/>
      <c r="CK189" s="54"/>
      <c r="CL189" s="54"/>
      <c r="CM189" s="234">
        <v>3</v>
      </c>
      <c r="CN189" s="251" t="str">
        <f t="shared" si="33"/>
        <v>-</v>
      </c>
      <c r="CO189" s="259" t="str">
        <f>IF(COUNTIF(CN$187:$CN189,CN189)=1,MAX(CO$186:$CO188)+1,"")</f>
        <v/>
      </c>
      <c r="CP189" s="251" t="str">
        <f t="shared" si="35"/>
        <v/>
      </c>
      <c r="CQ189" s="233"/>
      <c r="CR189" s="233"/>
      <c r="CS189" s="233"/>
      <c r="CT189" s="54"/>
      <c r="CU189" s="234">
        <v>3</v>
      </c>
      <c r="CV189" s="255" t="str">
        <f t="shared" si="34"/>
        <v>-</v>
      </c>
      <c r="CW189" s="259" t="str">
        <f>IF(COUNTIF($CV$187:CV189,CV189)=1,MAX($CW$186:CW188)+1,"")</f>
        <v/>
      </c>
      <c r="CX189" s="255" t="str">
        <f t="shared" si="36"/>
        <v/>
      </c>
      <c r="CY189" s="233"/>
      <c r="CZ189" s="233"/>
      <c r="DA189" s="233"/>
      <c r="DB189" s="54"/>
      <c r="DC189" s="54"/>
      <c r="DD189" s="54"/>
      <c r="DE189" s="54"/>
      <c r="DF189" s="54"/>
      <c r="DG189" s="54"/>
      <c r="DH189" s="54"/>
      <c r="DI189" s="54"/>
      <c r="DJ189" s="54"/>
      <c r="DK189" s="54"/>
      <c r="DL189" s="54"/>
      <c r="DM189" s="54"/>
      <c r="DN189" s="54"/>
      <c r="DO189" s="54"/>
      <c r="DP189" s="54"/>
      <c r="DQ189" s="199"/>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row>
    <row r="190" spans="1:222" hidden="1">
      <c r="A190" s="52"/>
      <c r="B190" s="52"/>
      <c r="C190" s="52"/>
      <c r="D190" s="198"/>
      <c r="E190" s="54"/>
      <c r="F190" s="229">
        <v>7</v>
      </c>
      <c r="G190" s="941" t="str">
        <f t="shared" si="24"/>
        <v/>
      </c>
      <c r="H190" s="942"/>
      <c r="I190" s="942"/>
      <c r="J190" s="942"/>
      <c r="K190" s="943"/>
      <c r="L190" s="920" t="str">
        <f t="shared" si="25"/>
        <v/>
      </c>
      <c r="M190" s="921"/>
      <c r="N190" s="921"/>
      <c r="O190" s="921"/>
      <c r="P190" s="922"/>
      <c r="Q190" s="54"/>
      <c r="R190" s="54"/>
      <c r="S190" s="54"/>
      <c r="T190" s="2"/>
      <c r="U190" s="2"/>
      <c r="V190" s="229">
        <v>7</v>
      </c>
      <c r="W190" s="941" t="str">
        <f t="shared" si="26"/>
        <v>-</v>
      </c>
      <c r="X190" s="942"/>
      <c r="Y190" s="942"/>
      <c r="Z190" s="942"/>
      <c r="AA190" s="943"/>
      <c r="AB190" s="920" t="str">
        <f t="shared" si="27"/>
        <v>-</v>
      </c>
      <c r="AC190" s="921"/>
      <c r="AD190" s="921"/>
      <c r="AE190" s="921"/>
      <c r="AF190" s="922"/>
      <c r="AG190" s="54"/>
      <c r="AH190" s="54"/>
      <c r="AI190" s="54"/>
      <c r="AJ190" s="54"/>
      <c r="AK190" s="54"/>
      <c r="AL190" s="229">
        <v>7</v>
      </c>
      <c r="AM190" s="941" t="str">
        <f t="shared" si="28"/>
        <v>-</v>
      </c>
      <c r="AN190" s="942"/>
      <c r="AO190" s="942"/>
      <c r="AP190" s="942"/>
      <c r="AQ190" s="943"/>
      <c r="AR190" s="233"/>
      <c r="AS190" s="233"/>
      <c r="AT190" s="233"/>
      <c r="AU190" s="233"/>
      <c r="AV190" s="233"/>
      <c r="AW190" s="874" t="e">
        <f t="shared" si="29"/>
        <v>#N/A</v>
      </c>
      <c r="AX190" s="875"/>
      <c r="AY190" s="875"/>
      <c r="AZ190" s="875"/>
      <c r="BA190" s="876"/>
      <c r="BB190" s="877" t="s">
        <v>524</v>
      </c>
      <c r="BC190" s="878"/>
      <c r="BD190" s="54"/>
      <c r="BE190" s="879" t="e">
        <f t="shared" si="32"/>
        <v>#N/A</v>
      </c>
      <c r="BF190" s="880"/>
      <c r="BG190" s="880"/>
      <c r="BH190" s="880"/>
      <c r="BI190" s="881"/>
      <c r="BJ190" s="944" t="s">
        <v>524</v>
      </c>
      <c r="BK190" s="878"/>
      <c r="BL190" s="54"/>
      <c r="BM190" s="241"/>
      <c r="BN190" s="241"/>
      <c r="BO190" s="241"/>
      <c r="BP190" s="54"/>
      <c r="BQ190" s="235">
        <v>6</v>
      </c>
      <c r="BR190" s="929" t="e">
        <f t="shared" si="30"/>
        <v>#N/A</v>
      </c>
      <c r="BS190" s="930"/>
      <c r="BT190" s="930"/>
      <c r="BU190" s="930"/>
      <c r="BV190" s="930"/>
      <c r="BW190" s="930"/>
      <c r="BX190" s="931"/>
      <c r="BY190" s="54"/>
      <c r="BZ190" s="235">
        <v>6</v>
      </c>
      <c r="CA190" s="932" t="e">
        <f t="shared" si="31"/>
        <v>#N/A</v>
      </c>
      <c r="CB190" s="933"/>
      <c r="CC190" s="933"/>
      <c r="CD190" s="933"/>
      <c r="CE190" s="933"/>
      <c r="CF190" s="933"/>
      <c r="CG190" s="934"/>
      <c r="CH190" s="54"/>
      <c r="CI190" s="54"/>
      <c r="CJ190" s="54"/>
      <c r="CK190" s="54"/>
      <c r="CL190" s="54"/>
      <c r="CM190" s="234">
        <v>4</v>
      </c>
      <c r="CN190" s="251" t="str">
        <f t="shared" si="33"/>
        <v>-</v>
      </c>
      <c r="CO190" s="259" t="str">
        <f>IF(COUNTIF(CN$187:$CN190,CN190)=1,MAX(CO$186:$CO189)+1,"")</f>
        <v/>
      </c>
      <c r="CP190" s="251" t="str">
        <f t="shared" si="35"/>
        <v/>
      </c>
      <c r="CQ190" s="233"/>
      <c r="CR190" s="233"/>
      <c r="CS190" s="233"/>
      <c r="CT190" s="54"/>
      <c r="CU190" s="234">
        <v>4</v>
      </c>
      <c r="CV190" s="255" t="str">
        <f t="shared" si="34"/>
        <v>-</v>
      </c>
      <c r="CW190" s="259" t="str">
        <f>IF(COUNTIF($CV$187:CV190,CV190)=1,MAX($CW$186:CW189)+1,"")</f>
        <v/>
      </c>
      <c r="CX190" s="255" t="str">
        <f t="shared" si="36"/>
        <v/>
      </c>
      <c r="CY190" s="233"/>
      <c r="CZ190" s="233"/>
      <c r="DA190" s="233"/>
      <c r="DB190" s="54"/>
      <c r="DC190" s="54"/>
      <c r="DD190" s="54"/>
      <c r="DE190" s="54"/>
      <c r="DF190" s="54"/>
      <c r="DG190" s="54"/>
      <c r="DH190" s="54"/>
      <c r="DI190" s="54"/>
      <c r="DJ190" s="54"/>
      <c r="DK190" s="54"/>
      <c r="DL190" s="54"/>
      <c r="DM190" s="54"/>
      <c r="DN190" s="54"/>
      <c r="DO190" s="54"/>
      <c r="DP190" s="54"/>
      <c r="DQ190" s="199"/>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row>
    <row r="191" spans="1:222" hidden="1">
      <c r="A191" s="52"/>
      <c r="B191" s="52"/>
      <c r="C191" s="52"/>
      <c r="D191" s="198"/>
      <c r="E191" s="54"/>
      <c r="F191" s="230">
        <v>8</v>
      </c>
      <c r="G191" s="941" t="str">
        <f t="shared" si="24"/>
        <v/>
      </c>
      <c r="H191" s="942"/>
      <c r="I191" s="942"/>
      <c r="J191" s="942"/>
      <c r="K191" s="943"/>
      <c r="L191" s="920" t="str">
        <f t="shared" si="25"/>
        <v/>
      </c>
      <c r="M191" s="921"/>
      <c r="N191" s="921"/>
      <c r="O191" s="921"/>
      <c r="P191" s="922"/>
      <c r="Q191" s="54"/>
      <c r="R191" s="54"/>
      <c r="S191" s="54"/>
      <c r="T191" s="2"/>
      <c r="U191" s="2"/>
      <c r="V191" s="230">
        <v>8</v>
      </c>
      <c r="W191" s="941" t="str">
        <f t="shared" si="26"/>
        <v>-</v>
      </c>
      <c r="X191" s="942"/>
      <c r="Y191" s="942"/>
      <c r="Z191" s="942"/>
      <c r="AA191" s="943"/>
      <c r="AB191" s="920" t="str">
        <f t="shared" si="27"/>
        <v>-</v>
      </c>
      <c r="AC191" s="921"/>
      <c r="AD191" s="921"/>
      <c r="AE191" s="921"/>
      <c r="AF191" s="922"/>
      <c r="AG191" s="54"/>
      <c r="AH191" s="54"/>
      <c r="AI191" s="54"/>
      <c r="AJ191" s="54"/>
      <c r="AK191" s="54"/>
      <c r="AL191" s="230">
        <v>8</v>
      </c>
      <c r="AM191" s="941" t="str">
        <f t="shared" si="28"/>
        <v>-</v>
      </c>
      <c r="AN191" s="942"/>
      <c r="AO191" s="942"/>
      <c r="AP191" s="942"/>
      <c r="AQ191" s="943"/>
      <c r="AR191" s="233"/>
      <c r="AS191" s="233"/>
      <c r="AT191" s="233"/>
      <c r="AU191" s="233"/>
      <c r="AV191" s="233"/>
      <c r="AW191" s="874" t="e">
        <f t="shared" si="29"/>
        <v>#N/A</v>
      </c>
      <c r="AX191" s="875"/>
      <c r="AY191" s="875"/>
      <c r="AZ191" s="875"/>
      <c r="BA191" s="876"/>
      <c r="BB191" s="877" t="s">
        <v>525</v>
      </c>
      <c r="BC191" s="878"/>
      <c r="BD191" s="54"/>
      <c r="BE191" s="879" t="e">
        <f t="shared" si="32"/>
        <v>#N/A</v>
      </c>
      <c r="BF191" s="880"/>
      <c r="BG191" s="880"/>
      <c r="BH191" s="880"/>
      <c r="BI191" s="881"/>
      <c r="BJ191" s="944" t="s">
        <v>525</v>
      </c>
      <c r="BK191" s="878"/>
      <c r="BL191" s="54"/>
      <c r="BM191" s="241"/>
      <c r="BN191" s="241"/>
      <c r="BO191" s="241"/>
      <c r="BP191" s="54"/>
      <c r="BQ191" s="234">
        <v>7</v>
      </c>
      <c r="BR191" s="929" t="e">
        <f t="shared" si="30"/>
        <v>#N/A</v>
      </c>
      <c r="BS191" s="930"/>
      <c r="BT191" s="930"/>
      <c r="BU191" s="930"/>
      <c r="BV191" s="930"/>
      <c r="BW191" s="930"/>
      <c r="BX191" s="931"/>
      <c r="BY191" s="54"/>
      <c r="BZ191" s="234">
        <v>7</v>
      </c>
      <c r="CA191" s="932" t="e">
        <f t="shared" si="31"/>
        <v>#N/A</v>
      </c>
      <c r="CB191" s="933"/>
      <c r="CC191" s="933"/>
      <c r="CD191" s="933"/>
      <c r="CE191" s="933"/>
      <c r="CF191" s="933"/>
      <c r="CG191" s="934"/>
      <c r="CH191" s="54"/>
      <c r="CI191" s="54"/>
      <c r="CJ191" s="54"/>
      <c r="CK191" s="54"/>
      <c r="CL191" s="54"/>
      <c r="CM191" s="234">
        <v>5</v>
      </c>
      <c r="CN191" s="251" t="str">
        <f t="shared" si="33"/>
        <v>-</v>
      </c>
      <c r="CO191" s="259" t="str">
        <f>IF(COUNTIF(CN$187:$CN191,CN191)=1,MAX(CO$186:$CO190)+1,"")</f>
        <v/>
      </c>
      <c r="CP191" s="251" t="str">
        <f t="shared" si="35"/>
        <v/>
      </c>
      <c r="CQ191" s="233"/>
      <c r="CR191" s="233"/>
      <c r="CS191" s="233"/>
      <c r="CT191" s="54"/>
      <c r="CU191" s="234">
        <v>5</v>
      </c>
      <c r="CV191" s="255" t="str">
        <f t="shared" si="34"/>
        <v>-</v>
      </c>
      <c r="CW191" s="259" t="str">
        <f>IF(COUNTIF($CV$187:CV191,CV191)=1,MAX($CW$186:CW190)+1,"")</f>
        <v/>
      </c>
      <c r="CX191" s="255" t="str">
        <f t="shared" si="36"/>
        <v/>
      </c>
      <c r="CY191" s="233"/>
      <c r="CZ191" s="233"/>
      <c r="DA191" s="233"/>
      <c r="DB191" s="54"/>
      <c r="DC191" s="54"/>
      <c r="DD191" s="54"/>
      <c r="DE191" s="54"/>
      <c r="DF191" s="54"/>
      <c r="DG191" s="54"/>
      <c r="DH191" s="54"/>
      <c r="DI191" s="54"/>
      <c r="DJ191" s="54"/>
      <c r="DK191" s="54"/>
      <c r="DL191" s="54"/>
      <c r="DM191" s="54"/>
      <c r="DN191" s="54"/>
      <c r="DO191" s="54"/>
      <c r="DP191" s="54"/>
      <c r="DQ191" s="199"/>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row>
    <row r="192" spans="1:222" hidden="1">
      <c r="A192" s="52"/>
      <c r="B192" s="52"/>
      <c r="C192" s="52"/>
      <c r="D192" s="198"/>
      <c r="E192" s="54"/>
      <c r="F192" s="229">
        <v>9</v>
      </c>
      <c r="G192" s="941" t="str">
        <f t="shared" si="24"/>
        <v/>
      </c>
      <c r="H192" s="942"/>
      <c r="I192" s="942"/>
      <c r="J192" s="942"/>
      <c r="K192" s="943"/>
      <c r="L192" s="920" t="str">
        <f t="shared" si="25"/>
        <v/>
      </c>
      <c r="M192" s="921"/>
      <c r="N192" s="921"/>
      <c r="O192" s="921"/>
      <c r="P192" s="922"/>
      <c r="Q192" s="54"/>
      <c r="R192" s="54"/>
      <c r="S192" s="54"/>
      <c r="T192" s="2"/>
      <c r="U192" s="2"/>
      <c r="V192" s="229">
        <v>9</v>
      </c>
      <c r="W192" s="941" t="str">
        <f t="shared" si="26"/>
        <v>-</v>
      </c>
      <c r="X192" s="942"/>
      <c r="Y192" s="942"/>
      <c r="Z192" s="942"/>
      <c r="AA192" s="943"/>
      <c r="AB192" s="920" t="str">
        <f t="shared" si="27"/>
        <v>-</v>
      </c>
      <c r="AC192" s="921"/>
      <c r="AD192" s="921"/>
      <c r="AE192" s="921"/>
      <c r="AF192" s="922"/>
      <c r="AG192" s="54"/>
      <c r="AH192" s="54"/>
      <c r="AI192" s="54"/>
      <c r="AJ192" s="54"/>
      <c r="AK192" s="54"/>
      <c r="AL192" s="229">
        <v>9</v>
      </c>
      <c r="AM192" s="941" t="str">
        <f t="shared" si="28"/>
        <v>-</v>
      </c>
      <c r="AN192" s="942"/>
      <c r="AO192" s="942"/>
      <c r="AP192" s="942"/>
      <c r="AQ192" s="943"/>
      <c r="AR192" s="233"/>
      <c r="AS192" s="233"/>
      <c r="AT192" s="233"/>
      <c r="AU192" s="233"/>
      <c r="AV192" s="233"/>
      <c r="AW192" s="874" t="e">
        <f t="shared" si="29"/>
        <v>#N/A</v>
      </c>
      <c r="AX192" s="875"/>
      <c r="AY192" s="875"/>
      <c r="AZ192" s="875"/>
      <c r="BA192" s="876"/>
      <c r="BB192" s="877" t="s">
        <v>526</v>
      </c>
      <c r="BC192" s="878"/>
      <c r="BD192" s="54"/>
      <c r="BE192" s="879" t="e">
        <f t="shared" si="32"/>
        <v>#N/A</v>
      </c>
      <c r="BF192" s="880"/>
      <c r="BG192" s="880"/>
      <c r="BH192" s="880"/>
      <c r="BI192" s="881"/>
      <c r="BJ192" s="944" t="s">
        <v>526</v>
      </c>
      <c r="BK192" s="878"/>
      <c r="BL192" s="54"/>
      <c r="BM192" s="241"/>
      <c r="BN192" s="241"/>
      <c r="BO192" s="241"/>
      <c r="BP192" s="54"/>
      <c r="BQ192" s="235">
        <v>8</v>
      </c>
      <c r="BR192" s="929" t="e">
        <f t="shared" si="30"/>
        <v>#N/A</v>
      </c>
      <c r="BS192" s="930"/>
      <c r="BT192" s="930"/>
      <c r="BU192" s="930"/>
      <c r="BV192" s="930"/>
      <c r="BW192" s="930"/>
      <c r="BX192" s="931"/>
      <c r="BY192" s="54"/>
      <c r="BZ192" s="235">
        <v>8</v>
      </c>
      <c r="CA192" s="932" t="e">
        <f t="shared" si="31"/>
        <v>#N/A</v>
      </c>
      <c r="CB192" s="933"/>
      <c r="CC192" s="933"/>
      <c r="CD192" s="933"/>
      <c r="CE192" s="933"/>
      <c r="CF192" s="933"/>
      <c r="CG192" s="934"/>
      <c r="CH192" s="54"/>
      <c r="CI192" s="54"/>
      <c r="CJ192" s="54"/>
      <c r="CK192" s="54"/>
      <c r="CL192" s="54"/>
      <c r="CM192" s="234">
        <v>6</v>
      </c>
      <c r="CN192" s="251" t="str">
        <f t="shared" si="33"/>
        <v>-</v>
      </c>
      <c r="CO192" s="259" t="str">
        <f>IF(COUNTIF(CN$187:$CN192,CN192)=1,MAX(CO$186:$CO191)+1,"")</f>
        <v/>
      </c>
      <c r="CP192" s="251" t="str">
        <f t="shared" si="35"/>
        <v/>
      </c>
      <c r="CQ192" s="233"/>
      <c r="CR192" s="233"/>
      <c r="CS192" s="233"/>
      <c r="CT192" s="54"/>
      <c r="CU192" s="234">
        <v>6</v>
      </c>
      <c r="CV192" s="255" t="str">
        <f t="shared" si="34"/>
        <v>-</v>
      </c>
      <c r="CW192" s="259" t="str">
        <f>IF(COUNTIF($CV$187:CV192,CV192)=1,MAX($CW$186:CW191)+1,"")</f>
        <v/>
      </c>
      <c r="CX192" s="255" t="str">
        <f t="shared" si="36"/>
        <v/>
      </c>
      <c r="CY192" s="233"/>
      <c r="CZ192" s="233"/>
      <c r="DA192" s="233"/>
      <c r="DB192" s="54"/>
      <c r="DC192" s="54"/>
      <c r="DD192" s="54"/>
      <c r="DE192" s="54"/>
      <c r="DF192" s="54"/>
      <c r="DG192" s="54"/>
      <c r="DH192" s="54"/>
      <c r="DI192" s="54"/>
      <c r="DJ192" s="54"/>
      <c r="DK192" s="54"/>
      <c r="DL192" s="54"/>
      <c r="DM192" s="54"/>
      <c r="DN192" s="54"/>
      <c r="DO192" s="54"/>
      <c r="DP192" s="54"/>
      <c r="DQ192" s="199"/>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row>
    <row r="193" spans="1:222" hidden="1">
      <c r="A193" s="52"/>
      <c r="B193" s="52"/>
      <c r="C193" s="52"/>
      <c r="D193" s="198"/>
      <c r="E193" s="54"/>
      <c r="F193" s="230">
        <v>10</v>
      </c>
      <c r="G193" s="941" t="str">
        <f t="shared" si="24"/>
        <v/>
      </c>
      <c r="H193" s="942"/>
      <c r="I193" s="942"/>
      <c r="J193" s="942"/>
      <c r="K193" s="943"/>
      <c r="L193" s="920" t="str">
        <f t="shared" si="25"/>
        <v/>
      </c>
      <c r="M193" s="921"/>
      <c r="N193" s="921"/>
      <c r="O193" s="921"/>
      <c r="P193" s="922"/>
      <c r="Q193" s="54"/>
      <c r="R193" s="54"/>
      <c r="S193" s="54"/>
      <c r="T193" s="2"/>
      <c r="U193" s="2"/>
      <c r="V193" s="230">
        <v>10</v>
      </c>
      <c r="W193" s="941" t="str">
        <f t="shared" si="26"/>
        <v>-</v>
      </c>
      <c r="X193" s="942"/>
      <c r="Y193" s="942"/>
      <c r="Z193" s="942"/>
      <c r="AA193" s="943"/>
      <c r="AB193" s="920" t="str">
        <f t="shared" si="27"/>
        <v>-</v>
      </c>
      <c r="AC193" s="921"/>
      <c r="AD193" s="921"/>
      <c r="AE193" s="921"/>
      <c r="AF193" s="922"/>
      <c r="AG193" s="54"/>
      <c r="AH193" s="54"/>
      <c r="AI193" s="54"/>
      <c r="AJ193" s="54"/>
      <c r="AK193" s="54"/>
      <c r="AL193" s="230">
        <v>10</v>
      </c>
      <c r="AM193" s="941" t="str">
        <f t="shared" si="28"/>
        <v>-</v>
      </c>
      <c r="AN193" s="942"/>
      <c r="AO193" s="942"/>
      <c r="AP193" s="942"/>
      <c r="AQ193" s="943"/>
      <c r="AR193" s="233"/>
      <c r="AS193" s="233"/>
      <c r="AT193" s="233"/>
      <c r="AU193" s="233"/>
      <c r="AV193" s="233"/>
      <c r="AW193" s="874" t="e">
        <f t="shared" si="29"/>
        <v>#N/A</v>
      </c>
      <c r="AX193" s="875"/>
      <c r="AY193" s="875"/>
      <c r="AZ193" s="875"/>
      <c r="BA193" s="876"/>
      <c r="BB193" s="877" t="s">
        <v>527</v>
      </c>
      <c r="BC193" s="878"/>
      <c r="BD193" s="54"/>
      <c r="BE193" s="879" t="e">
        <f t="shared" si="32"/>
        <v>#N/A</v>
      </c>
      <c r="BF193" s="880"/>
      <c r="BG193" s="880"/>
      <c r="BH193" s="880"/>
      <c r="BI193" s="881"/>
      <c r="BJ193" s="944" t="s">
        <v>527</v>
      </c>
      <c r="BK193" s="878"/>
      <c r="BL193" s="54"/>
      <c r="BM193" s="241"/>
      <c r="BN193" s="241"/>
      <c r="BO193" s="241"/>
      <c r="BP193" s="54"/>
      <c r="BQ193" s="234">
        <v>9</v>
      </c>
      <c r="BR193" s="929" t="e">
        <f t="shared" si="30"/>
        <v>#N/A</v>
      </c>
      <c r="BS193" s="930"/>
      <c r="BT193" s="930"/>
      <c r="BU193" s="930"/>
      <c r="BV193" s="930"/>
      <c r="BW193" s="930"/>
      <c r="BX193" s="931"/>
      <c r="BY193" s="54"/>
      <c r="BZ193" s="234">
        <v>9</v>
      </c>
      <c r="CA193" s="932" t="e">
        <f t="shared" si="31"/>
        <v>#N/A</v>
      </c>
      <c r="CB193" s="933"/>
      <c r="CC193" s="933"/>
      <c r="CD193" s="933"/>
      <c r="CE193" s="933"/>
      <c r="CF193" s="933"/>
      <c r="CG193" s="934"/>
      <c r="CH193" s="54"/>
      <c r="CI193" s="54"/>
      <c r="CJ193" s="54"/>
      <c r="CK193" s="54"/>
      <c r="CL193" s="54"/>
      <c r="CM193" s="234">
        <v>7</v>
      </c>
      <c r="CN193" s="251" t="str">
        <f t="shared" si="33"/>
        <v>-</v>
      </c>
      <c r="CO193" s="259" t="str">
        <f>IF(COUNTIF(CN$187:$CN193,CN193)=1,MAX(CO$186:$CO192)+1,"")</f>
        <v/>
      </c>
      <c r="CP193" s="251" t="str">
        <f t="shared" si="35"/>
        <v/>
      </c>
      <c r="CQ193" s="233"/>
      <c r="CR193" s="233"/>
      <c r="CS193" s="233"/>
      <c r="CT193" s="54"/>
      <c r="CU193" s="234">
        <v>7</v>
      </c>
      <c r="CV193" s="255" t="str">
        <f t="shared" si="34"/>
        <v>-</v>
      </c>
      <c r="CW193" s="259" t="str">
        <f>IF(COUNTIF($CV$187:CV193,CV193)=1,MAX($CW$186:CW192)+1,"")</f>
        <v/>
      </c>
      <c r="CX193" s="255" t="str">
        <f t="shared" si="36"/>
        <v/>
      </c>
      <c r="CY193" s="233"/>
      <c r="CZ193" s="233"/>
      <c r="DA193" s="233"/>
      <c r="DB193" s="54"/>
      <c r="DC193" s="54"/>
      <c r="DD193" s="54"/>
      <c r="DE193" s="54"/>
      <c r="DF193" s="54"/>
      <c r="DG193" s="54"/>
      <c r="DH193" s="54"/>
      <c r="DI193" s="54"/>
      <c r="DJ193" s="54"/>
      <c r="DK193" s="54"/>
      <c r="DL193" s="54"/>
      <c r="DM193" s="54"/>
      <c r="DN193" s="54"/>
      <c r="DO193" s="54"/>
      <c r="DP193" s="54"/>
      <c r="DQ193" s="199"/>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row>
    <row r="194" spans="1:222" hidden="1">
      <c r="A194" s="52"/>
      <c r="B194" s="52"/>
      <c r="C194" s="52"/>
      <c r="D194" s="198"/>
      <c r="E194" s="54"/>
      <c r="F194" s="229">
        <v>11</v>
      </c>
      <c r="G194" s="941" t="str">
        <f t="shared" si="24"/>
        <v/>
      </c>
      <c r="H194" s="942"/>
      <c r="I194" s="942"/>
      <c r="J194" s="942"/>
      <c r="K194" s="943"/>
      <c r="L194" s="920" t="str">
        <f t="shared" si="25"/>
        <v/>
      </c>
      <c r="M194" s="921"/>
      <c r="N194" s="921"/>
      <c r="O194" s="921"/>
      <c r="P194" s="922"/>
      <c r="Q194" s="54"/>
      <c r="R194" s="54"/>
      <c r="S194" s="54"/>
      <c r="T194" s="2"/>
      <c r="U194" s="2"/>
      <c r="V194" s="229">
        <v>11</v>
      </c>
      <c r="W194" s="941" t="str">
        <f t="shared" si="26"/>
        <v>-</v>
      </c>
      <c r="X194" s="942"/>
      <c r="Y194" s="942"/>
      <c r="Z194" s="942"/>
      <c r="AA194" s="943"/>
      <c r="AB194" s="920" t="str">
        <f t="shared" si="27"/>
        <v>-</v>
      </c>
      <c r="AC194" s="921"/>
      <c r="AD194" s="921"/>
      <c r="AE194" s="921"/>
      <c r="AF194" s="922"/>
      <c r="AG194" s="54"/>
      <c r="AH194" s="54"/>
      <c r="AI194" s="54"/>
      <c r="AJ194" s="54"/>
      <c r="AK194" s="54"/>
      <c r="AL194" s="229">
        <v>11</v>
      </c>
      <c r="AM194" s="941" t="str">
        <f t="shared" si="28"/>
        <v>-</v>
      </c>
      <c r="AN194" s="942"/>
      <c r="AO194" s="942"/>
      <c r="AP194" s="942"/>
      <c r="AQ194" s="943"/>
      <c r="AR194" s="233"/>
      <c r="AS194" s="233"/>
      <c r="AT194" s="233"/>
      <c r="AU194" s="233"/>
      <c r="AV194" s="233"/>
      <c r="AW194" s="874" t="e">
        <f t="shared" si="29"/>
        <v>#N/A</v>
      </c>
      <c r="AX194" s="875"/>
      <c r="AY194" s="875"/>
      <c r="AZ194" s="875"/>
      <c r="BA194" s="876"/>
      <c r="BB194" s="877" t="s">
        <v>528</v>
      </c>
      <c r="BC194" s="878"/>
      <c r="BD194" s="54"/>
      <c r="BE194" s="879" t="e">
        <f t="shared" si="32"/>
        <v>#N/A</v>
      </c>
      <c r="BF194" s="880"/>
      <c r="BG194" s="880"/>
      <c r="BH194" s="880"/>
      <c r="BI194" s="881"/>
      <c r="BJ194" s="882" t="s">
        <v>528</v>
      </c>
      <c r="BK194" s="878"/>
      <c r="BL194" s="54"/>
      <c r="BM194" s="241"/>
      <c r="BN194" s="241"/>
      <c r="BO194" s="241"/>
      <c r="BP194" s="54"/>
      <c r="BQ194" s="235">
        <v>10</v>
      </c>
      <c r="BR194" s="929" t="e">
        <f t="shared" si="30"/>
        <v>#N/A</v>
      </c>
      <c r="BS194" s="930"/>
      <c r="BT194" s="930"/>
      <c r="BU194" s="930"/>
      <c r="BV194" s="930"/>
      <c r="BW194" s="930"/>
      <c r="BX194" s="931"/>
      <c r="BY194" s="54"/>
      <c r="BZ194" s="235">
        <v>10</v>
      </c>
      <c r="CA194" s="932" t="e">
        <f t="shared" si="31"/>
        <v>#N/A</v>
      </c>
      <c r="CB194" s="933"/>
      <c r="CC194" s="933"/>
      <c r="CD194" s="933"/>
      <c r="CE194" s="933"/>
      <c r="CF194" s="933"/>
      <c r="CG194" s="934"/>
      <c r="CH194" s="54"/>
      <c r="CI194" s="54"/>
      <c r="CJ194" s="54"/>
      <c r="CK194" s="54"/>
      <c r="CL194" s="54"/>
      <c r="CM194" s="234">
        <v>8</v>
      </c>
      <c r="CN194" s="251" t="str">
        <f t="shared" si="33"/>
        <v>-</v>
      </c>
      <c r="CO194" s="259" t="str">
        <f>IF(COUNTIF(CN$187:$CN194,CN194)=1,MAX(CO$186:$CO193)+1,"")</f>
        <v/>
      </c>
      <c r="CP194" s="251" t="str">
        <f t="shared" si="35"/>
        <v/>
      </c>
      <c r="CQ194" s="233"/>
      <c r="CR194" s="233"/>
      <c r="CS194" s="233"/>
      <c r="CT194" s="54"/>
      <c r="CU194" s="234">
        <v>8</v>
      </c>
      <c r="CV194" s="255" t="str">
        <f t="shared" si="34"/>
        <v>-</v>
      </c>
      <c r="CW194" s="259" t="str">
        <f>IF(COUNTIF($CV$187:CV194,CV194)=1,MAX($CW$186:CW193)+1,"")</f>
        <v/>
      </c>
      <c r="CX194" s="255" t="str">
        <f t="shared" si="36"/>
        <v/>
      </c>
      <c r="CY194" s="233"/>
      <c r="CZ194" s="233"/>
      <c r="DA194" s="233"/>
      <c r="DB194" s="54"/>
      <c r="DC194" s="54"/>
      <c r="DD194" s="54"/>
      <c r="DE194" s="54"/>
      <c r="DF194" s="54"/>
      <c r="DG194" s="54"/>
      <c r="DH194" s="54"/>
      <c r="DI194" s="54"/>
      <c r="DJ194" s="54"/>
      <c r="DK194" s="54"/>
      <c r="DL194" s="54"/>
      <c r="DM194" s="54"/>
      <c r="DN194" s="54"/>
      <c r="DO194" s="54"/>
      <c r="DP194" s="54"/>
      <c r="DQ194" s="199"/>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row>
    <row r="195" spans="1:222" hidden="1">
      <c r="A195" s="52"/>
      <c r="B195" s="52"/>
      <c r="C195" s="52"/>
      <c r="D195" s="198"/>
      <c r="E195" s="54"/>
      <c r="F195" s="230">
        <v>12</v>
      </c>
      <c r="G195" s="941" t="str">
        <f t="shared" si="24"/>
        <v/>
      </c>
      <c r="H195" s="942"/>
      <c r="I195" s="942"/>
      <c r="J195" s="942"/>
      <c r="K195" s="943"/>
      <c r="L195" s="920" t="str">
        <f t="shared" si="25"/>
        <v/>
      </c>
      <c r="M195" s="921"/>
      <c r="N195" s="921"/>
      <c r="O195" s="921"/>
      <c r="P195" s="922"/>
      <c r="Q195" s="54"/>
      <c r="R195" s="54"/>
      <c r="S195" s="54"/>
      <c r="T195" s="2"/>
      <c r="U195" s="2"/>
      <c r="V195" s="230">
        <v>12</v>
      </c>
      <c r="W195" s="941" t="str">
        <f t="shared" si="26"/>
        <v>-</v>
      </c>
      <c r="X195" s="942"/>
      <c r="Y195" s="942"/>
      <c r="Z195" s="942"/>
      <c r="AA195" s="943"/>
      <c r="AB195" s="920" t="str">
        <f t="shared" si="27"/>
        <v>-</v>
      </c>
      <c r="AC195" s="921"/>
      <c r="AD195" s="921"/>
      <c r="AE195" s="921"/>
      <c r="AF195" s="922"/>
      <c r="AG195" s="54"/>
      <c r="AH195" s="54"/>
      <c r="AI195" s="54"/>
      <c r="AJ195" s="54"/>
      <c r="AK195" s="54"/>
      <c r="AL195" s="230">
        <v>12</v>
      </c>
      <c r="AM195" s="941" t="str">
        <f t="shared" si="28"/>
        <v>-</v>
      </c>
      <c r="AN195" s="942"/>
      <c r="AO195" s="942"/>
      <c r="AP195" s="942"/>
      <c r="AQ195" s="943"/>
      <c r="AR195" s="233"/>
      <c r="AS195" s="233"/>
      <c r="AT195" s="233"/>
      <c r="AU195" s="233"/>
      <c r="AV195" s="233"/>
      <c r="AW195" s="874" t="e">
        <f t="shared" si="29"/>
        <v>#N/A</v>
      </c>
      <c r="AX195" s="875"/>
      <c r="AY195" s="875"/>
      <c r="AZ195" s="875"/>
      <c r="BA195" s="876"/>
      <c r="BB195" s="877" t="s">
        <v>529</v>
      </c>
      <c r="BC195" s="878"/>
      <c r="BD195" s="54"/>
      <c r="BE195" s="879" t="e">
        <f t="shared" si="32"/>
        <v>#N/A</v>
      </c>
      <c r="BF195" s="880"/>
      <c r="BG195" s="880"/>
      <c r="BH195" s="880"/>
      <c r="BI195" s="881"/>
      <c r="BJ195" s="882" t="s">
        <v>529</v>
      </c>
      <c r="BK195" s="878"/>
      <c r="BL195" s="54"/>
      <c r="BM195" s="241"/>
      <c r="BN195" s="241"/>
      <c r="BO195" s="241"/>
      <c r="BP195" s="54"/>
      <c r="BQ195" s="234">
        <v>11</v>
      </c>
      <c r="BR195" s="929" t="e">
        <f t="shared" si="30"/>
        <v>#N/A</v>
      </c>
      <c r="BS195" s="930"/>
      <c r="BT195" s="930"/>
      <c r="BU195" s="930"/>
      <c r="BV195" s="930"/>
      <c r="BW195" s="930"/>
      <c r="BX195" s="931"/>
      <c r="BY195" s="54"/>
      <c r="BZ195" s="234">
        <v>11</v>
      </c>
      <c r="CA195" s="932" t="e">
        <f t="shared" si="31"/>
        <v>#N/A</v>
      </c>
      <c r="CB195" s="933"/>
      <c r="CC195" s="933"/>
      <c r="CD195" s="933"/>
      <c r="CE195" s="933"/>
      <c r="CF195" s="933"/>
      <c r="CG195" s="934"/>
      <c r="CH195" s="54"/>
      <c r="CI195" s="54"/>
      <c r="CJ195" s="54"/>
      <c r="CK195" s="54"/>
      <c r="CL195" s="54"/>
      <c r="CM195" s="234">
        <v>9</v>
      </c>
      <c r="CN195" s="251" t="str">
        <f t="shared" si="33"/>
        <v>-</v>
      </c>
      <c r="CO195" s="259" t="str">
        <f>IF(COUNTIF(CN$187:$CN195,CN195)=1,MAX(CO$186:$CO194)+1,"")</f>
        <v/>
      </c>
      <c r="CP195" s="251" t="str">
        <f t="shared" si="35"/>
        <v/>
      </c>
      <c r="CQ195" s="233"/>
      <c r="CR195" s="233"/>
      <c r="CS195" s="233"/>
      <c r="CT195" s="54"/>
      <c r="CU195" s="234">
        <v>9</v>
      </c>
      <c r="CV195" s="255" t="str">
        <f t="shared" si="34"/>
        <v>-</v>
      </c>
      <c r="CW195" s="259" t="str">
        <f>IF(COUNTIF($CV$187:CV195,CV195)=1,MAX($CW$186:CW194)+1,"")</f>
        <v/>
      </c>
      <c r="CX195" s="255" t="str">
        <f t="shared" si="36"/>
        <v/>
      </c>
      <c r="CY195" s="233"/>
      <c r="CZ195" s="233"/>
      <c r="DA195" s="233"/>
      <c r="DB195" s="54"/>
      <c r="DC195" s="54"/>
      <c r="DD195" s="54"/>
      <c r="DE195" s="54"/>
      <c r="DF195" s="54"/>
      <c r="DG195" s="54"/>
      <c r="DH195" s="54"/>
      <c r="DI195" s="54"/>
      <c r="DJ195" s="54"/>
      <c r="DK195" s="54"/>
      <c r="DL195" s="54"/>
      <c r="DM195" s="54"/>
      <c r="DN195" s="54"/>
      <c r="DO195" s="54"/>
      <c r="DP195" s="54"/>
      <c r="DQ195" s="199"/>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row>
    <row r="196" spans="1:222" hidden="1">
      <c r="A196" s="52"/>
      <c r="B196" s="52"/>
      <c r="C196" s="52"/>
      <c r="D196" s="198"/>
      <c r="E196" s="54"/>
      <c r="F196" s="229">
        <v>13</v>
      </c>
      <c r="G196" s="941" t="str">
        <f t="shared" si="24"/>
        <v/>
      </c>
      <c r="H196" s="942"/>
      <c r="I196" s="942"/>
      <c r="J196" s="942"/>
      <c r="K196" s="943"/>
      <c r="L196" s="920" t="str">
        <f t="shared" si="25"/>
        <v/>
      </c>
      <c r="M196" s="921"/>
      <c r="N196" s="921"/>
      <c r="O196" s="921"/>
      <c r="P196" s="922"/>
      <c r="Q196" s="54"/>
      <c r="R196" s="54"/>
      <c r="S196" s="54"/>
      <c r="T196" s="2"/>
      <c r="U196" s="2"/>
      <c r="V196" s="229">
        <v>13</v>
      </c>
      <c r="W196" s="941" t="str">
        <f t="shared" si="26"/>
        <v>-</v>
      </c>
      <c r="X196" s="942"/>
      <c r="Y196" s="942"/>
      <c r="Z196" s="942"/>
      <c r="AA196" s="943"/>
      <c r="AB196" s="920" t="str">
        <f t="shared" si="27"/>
        <v>-</v>
      </c>
      <c r="AC196" s="921"/>
      <c r="AD196" s="921"/>
      <c r="AE196" s="921"/>
      <c r="AF196" s="922"/>
      <c r="AG196" s="54"/>
      <c r="AH196" s="54"/>
      <c r="AI196" s="54"/>
      <c r="AJ196" s="54"/>
      <c r="AK196" s="54"/>
      <c r="AL196" s="229">
        <v>13</v>
      </c>
      <c r="AM196" s="941" t="str">
        <f t="shared" si="28"/>
        <v>-</v>
      </c>
      <c r="AN196" s="942"/>
      <c r="AO196" s="942"/>
      <c r="AP196" s="942"/>
      <c r="AQ196" s="943"/>
      <c r="AR196" s="233"/>
      <c r="AS196" s="233"/>
      <c r="AT196" s="233"/>
      <c r="AU196" s="233"/>
      <c r="AV196" s="233"/>
      <c r="AW196" s="874" t="e">
        <f t="shared" si="29"/>
        <v>#N/A</v>
      </c>
      <c r="AX196" s="875"/>
      <c r="AY196" s="875"/>
      <c r="AZ196" s="875"/>
      <c r="BA196" s="876"/>
      <c r="BB196" s="877" t="s">
        <v>530</v>
      </c>
      <c r="BC196" s="878"/>
      <c r="BD196" s="54"/>
      <c r="BE196" s="879" t="e">
        <f t="shared" si="32"/>
        <v>#N/A</v>
      </c>
      <c r="BF196" s="880"/>
      <c r="BG196" s="880"/>
      <c r="BH196" s="880"/>
      <c r="BI196" s="881"/>
      <c r="BJ196" s="882" t="s">
        <v>530</v>
      </c>
      <c r="BK196" s="878"/>
      <c r="BL196" s="54"/>
      <c r="BM196" s="241"/>
      <c r="BN196" s="241"/>
      <c r="BO196" s="241"/>
      <c r="BP196" s="54"/>
      <c r="BQ196" s="235">
        <v>12</v>
      </c>
      <c r="BR196" s="929" t="e">
        <f t="shared" si="30"/>
        <v>#N/A</v>
      </c>
      <c r="BS196" s="930"/>
      <c r="BT196" s="930"/>
      <c r="BU196" s="930"/>
      <c r="BV196" s="930"/>
      <c r="BW196" s="930"/>
      <c r="BX196" s="931"/>
      <c r="BY196" s="54"/>
      <c r="BZ196" s="235">
        <v>12</v>
      </c>
      <c r="CA196" s="932" t="e">
        <f t="shared" si="31"/>
        <v>#N/A</v>
      </c>
      <c r="CB196" s="933"/>
      <c r="CC196" s="933"/>
      <c r="CD196" s="933"/>
      <c r="CE196" s="933"/>
      <c r="CF196" s="933"/>
      <c r="CG196" s="934"/>
      <c r="CH196" s="54"/>
      <c r="CI196" s="54"/>
      <c r="CJ196" s="54"/>
      <c r="CK196" s="54"/>
      <c r="CL196" s="54"/>
      <c r="CM196" s="234">
        <v>10</v>
      </c>
      <c r="CN196" s="251" t="str">
        <f t="shared" si="33"/>
        <v>-</v>
      </c>
      <c r="CO196" s="259" t="str">
        <f>IF(COUNTIF(CN$187:$CN196,CN196)=1,MAX(CO$186:$CO195)+1,"")</f>
        <v/>
      </c>
      <c r="CP196" s="251" t="str">
        <f t="shared" si="35"/>
        <v/>
      </c>
      <c r="CQ196" s="233"/>
      <c r="CR196" s="233"/>
      <c r="CS196" s="233"/>
      <c r="CT196" s="54"/>
      <c r="CU196" s="234">
        <v>10</v>
      </c>
      <c r="CV196" s="255" t="str">
        <f t="shared" si="34"/>
        <v>-</v>
      </c>
      <c r="CW196" s="259" t="str">
        <f>IF(COUNTIF($CV$187:CV196,CV196)=1,MAX($CW$186:CW195)+1,"")</f>
        <v/>
      </c>
      <c r="CX196" s="255" t="str">
        <f t="shared" si="36"/>
        <v/>
      </c>
      <c r="CY196" s="233"/>
      <c r="CZ196" s="233"/>
      <c r="DA196" s="233"/>
      <c r="DB196" s="54"/>
      <c r="DC196" s="54"/>
      <c r="DD196" s="54"/>
      <c r="DE196" s="54"/>
      <c r="DF196" s="54"/>
      <c r="DG196" s="54"/>
      <c r="DH196" s="54"/>
      <c r="DI196" s="54"/>
      <c r="DJ196" s="54"/>
      <c r="DK196" s="54"/>
      <c r="DL196" s="54"/>
      <c r="DM196" s="54"/>
      <c r="DN196" s="54"/>
      <c r="DO196" s="54"/>
      <c r="DP196" s="54"/>
      <c r="DQ196" s="199"/>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2"/>
      <c r="FH196" s="52"/>
      <c r="FI196" s="52"/>
      <c r="FJ196" s="52"/>
      <c r="FK196" s="52"/>
      <c r="FL196" s="52"/>
      <c r="FM196" s="52"/>
      <c r="FN196" s="52"/>
      <c r="FO196" s="52"/>
      <c r="FP196" s="52"/>
      <c r="FQ196" s="52"/>
      <c r="FR196" s="52"/>
      <c r="FS196" s="52"/>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52"/>
      <c r="GQ196" s="52"/>
      <c r="GR196" s="52"/>
      <c r="GS196" s="52"/>
      <c r="GT196" s="52"/>
      <c r="GU196" s="52"/>
      <c r="GV196" s="52"/>
      <c r="GW196" s="52"/>
      <c r="GX196" s="52"/>
      <c r="GY196" s="52"/>
      <c r="GZ196" s="52"/>
      <c r="HA196" s="52"/>
      <c r="HB196" s="52"/>
      <c r="HC196" s="52"/>
      <c r="HD196" s="52"/>
      <c r="HE196" s="52"/>
      <c r="HF196" s="52"/>
      <c r="HG196" s="52"/>
      <c r="HH196" s="52"/>
      <c r="HI196" s="52"/>
      <c r="HJ196" s="52"/>
      <c r="HK196" s="52"/>
      <c r="HL196" s="52"/>
      <c r="HM196" s="52"/>
      <c r="HN196" s="52"/>
    </row>
    <row r="197" spans="1:222" hidden="1">
      <c r="A197" s="52"/>
      <c r="B197" s="52"/>
      <c r="C197" s="52"/>
      <c r="D197" s="198"/>
      <c r="E197" s="54"/>
      <c r="F197" s="230">
        <v>14</v>
      </c>
      <c r="G197" s="941" t="str">
        <f t="shared" si="24"/>
        <v/>
      </c>
      <c r="H197" s="942"/>
      <c r="I197" s="942"/>
      <c r="J197" s="942"/>
      <c r="K197" s="943"/>
      <c r="L197" s="920" t="str">
        <f t="shared" si="25"/>
        <v/>
      </c>
      <c r="M197" s="921"/>
      <c r="N197" s="921"/>
      <c r="O197" s="921"/>
      <c r="P197" s="922"/>
      <c r="Q197" s="54"/>
      <c r="R197" s="54"/>
      <c r="S197" s="54"/>
      <c r="T197" s="2"/>
      <c r="U197" s="2"/>
      <c r="V197" s="230">
        <v>14</v>
      </c>
      <c r="W197" s="941" t="str">
        <f t="shared" si="26"/>
        <v>-</v>
      </c>
      <c r="X197" s="942"/>
      <c r="Y197" s="942"/>
      <c r="Z197" s="942"/>
      <c r="AA197" s="943"/>
      <c r="AB197" s="920" t="str">
        <f t="shared" si="27"/>
        <v>-</v>
      </c>
      <c r="AC197" s="921"/>
      <c r="AD197" s="921"/>
      <c r="AE197" s="921"/>
      <c r="AF197" s="922"/>
      <c r="AG197" s="54"/>
      <c r="AH197" s="54"/>
      <c r="AI197" s="54"/>
      <c r="AJ197" s="54"/>
      <c r="AK197" s="54"/>
      <c r="AL197" s="230">
        <v>14</v>
      </c>
      <c r="AM197" s="941" t="str">
        <f t="shared" si="28"/>
        <v>-</v>
      </c>
      <c r="AN197" s="942"/>
      <c r="AO197" s="942"/>
      <c r="AP197" s="942"/>
      <c r="AQ197" s="943"/>
      <c r="AR197" s="233"/>
      <c r="AS197" s="233"/>
      <c r="AT197" s="233"/>
      <c r="AU197" s="233"/>
      <c r="AV197" s="233"/>
      <c r="AW197" s="874" t="e">
        <f t="shared" si="29"/>
        <v>#N/A</v>
      </c>
      <c r="AX197" s="875"/>
      <c r="AY197" s="875"/>
      <c r="AZ197" s="875"/>
      <c r="BA197" s="876"/>
      <c r="BB197" s="877" t="s">
        <v>531</v>
      </c>
      <c r="BC197" s="878"/>
      <c r="BD197" s="54"/>
      <c r="BE197" s="879" t="e">
        <f t="shared" si="32"/>
        <v>#N/A</v>
      </c>
      <c r="BF197" s="880"/>
      <c r="BG197" s="880"/>
      <c r="BH197" s="880"/>
      <c r="BI197" s="881"/>
      <c r="BJ197" s="882" t="s">
        <v>531</v>
      </c>
      <c r="BK197" s="878"/>
      <c r="BL197" s="54"/>
      <c r="BM197" s="241"/>
      <c r="BN197" s="241"/>
      <c r="BO197" s="241"/>
      <c r="BP197" s="54"/>
      <c r="BQ197" s="234">
        <v>13</v>
      </c>
      <c r="BR197" s="929" t="e">
        <f t="shared" si="30"/>
        <v>#N/A</v>
      </c>
      <c r="BS197" s="930"/>
      <c r="BT197" s="930"/>
      <c r="BU197" s="930"/>
      <c r="BV197" s="930"/>
      <c r="BW197" s="930"/>
      <c r="BX197" s="931"/>
      <c r="BY197" s="54"/>
      <c r="BZ197" s="234">
        <v>13</v>
      </c>
      <c r="CA197" s="932" t="e">
        <f t="shared" si="31"/>
        <v>#N/A</v>
      </c>
      <c r="CB197" s="933"/>
      <c r="CC197" s="933"/>
      <c r="CD197" s="933"/>
      <c r="CE197" s="933"/>
      <c r="CF197" s="933"/>
      <c r="CG197" s="934"/>
      <c r="CH197" s="54"/>
      <c r="CI197" s="54"/>
      <c r="CJ197" s="54"/>
      <c r="CK197" s="54"/>
      <c r="CL197" s="54"/>
      <c r="CM197" s="234">
        <v>11</v>
      </c>
      <c r="CN197" s="251" t="str">
        <f t="shared" si="33"/>
        <v>-</v>
      </c>
      <c r="CO197" s="259" t="str">
        <f>IF(COUNTIF(CN$187:$CN197,CN197)=1,MAX(CO$186:$CO196)+1,"")</f>
        <v/>
      </c>
      <c r="CP197" s="251" t="str">
        <f t="shared" si="35"/>
        <v/>
      </c>
      <c r="CQ197" s="233"/>
      <c r="CR197" s="233"/>
      <c r="CS197" s="233"/>
      <c r="CT197" s="54"/>
      <c r="CU197" s="234">
        <v>11</v>
      </c>
      <c r="CV197" s="255" t="str">
        <f t="shared" si="34"/>
        <v>-</v>
      </c>
      <c r="CW197" s="259" t="str">
        <f>IF(COUNTIF($CV$187:CV197,CV197)=1,MAX($CW$186:CW196)+1,"")</f>
        <v/>
      </c>
      <c r="CX197" s="255" t="str">
        <f t="shared" si="36"/>
        <v/>
      </c>
      <c r="CY197" s="233"/>
      <c r="CZ197" s="233"/>
      <c r="DA197" s="233"/>
      <c r="DB197" s="54"/>
      <c r="DC197" s="54"/>
      <c r="DD197" s="54"/>
      <c r="DE197" s="54"/>
      <c r="DF197" s="54"/>
      <c r="DG197" s="54"/>
      <c r="DH197" s="54"/>
      <c r="DI197" s="54"/>
      <c r="DJ197" s="54"/>
      <c r="DK197" s="54"/>
      <c r="DL197" s="54"/>
      <c r="DM197" s="54"/>
      <c r="DN197" s="54"/>
      <c r="DO197" s="54"/>
      <c r="DP197" s="54"/>
      <c r="DQ197" s="199"/>
      <c r="DR197" s="52"/>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52"/>
      <c r="FK197" s="52"/>
      <c r="FL197" s="52"/>
      <c r="FM197" s="52"/>
      <c r="FN197" s="52"/>
      <c r="FO197" s="52"/>
      <c r="FP197" s="52"/>
      <c r="FQ197" s="52"/>
      <c r="FR197" s="52"/>
      <c r="FS197" s="52"/>
      <c r="FT197" s="52"/>
      <c r="FU197" s="52"/>
      <c r="FV197" s="52"/>
      <c r="FW197" s="52"/>
      <c r="FX197" s="52"/>
      <c r="FY197" s="52"/>
      <c r="FZ197" s="52"/>
      <c r="GA197" s="52"/>
      <c r="GB197" s="52"/>
      <c r="GC197" s="52"/>
      <c r="GD197" s="52"/>
      <c r="GE197" s="52"/>
      <c r="GF197" s="52"/>
      <c r="GG197" s="52"/>
      <c r="GH197" s="52"/>
      <c r="GI197" s="52"/>
      <c r="GJ197" s="52"/>
      <c r="GK197" s="52"/>
      <c r="GL197" s="52"/>
      <c r="GM197" s="52"/>
      <c r="GN197" s="52"/>
      <c r="GO197" s="52"/>
      <c r="GP197" s="52"/>
      <c r="GQ197" s="52"/>
      <c r="GR197" s="52"/>
      <c r="GS197" s="52"/>
      <c r="GT197" s="52"/>
      <c r="GU197" s="52"/>
      <c r="GV197" s="52"/>
      <c r="GW197" s="52"/>
      <c r="GX197" s="52"/>
      <c r="GY197" s="52"/>
      <c r="GZ197" s="52"/>
      <c r="HA197" s="52"/>
      <c r="HB197" s="52"/>
      <c r="HC197" s="52"/>
      <c r="HD197" s="52"/>
      <c r="HE197" s="52"/>
      <c r="HF197" s="52"/>
      <c r="HG197" s="52"/>
      <c r="HH197" s="52"/>
      <c r="HI197" s="52"/>
      <c r="HJ197" s="52"/>
      <c r="HK197" s="52"/>
      <c r="HL197" s="52"/>
      <c r="HM197" s="52"/>
      <c r="HN197" s="52"/>
    </row>
    <row r="198" spans="1:222" hidden="1">
      <c r="A198" s="52"/>
      <c r="B198" s="52"/>
      <c r="C198" s="52"/>
      <c r="D198" s="198"/>
      <c r="E198" s="54"/>
      <c r="F198" s="229">
        <v>15</v>
      </c>
      <c r="G198" s="941" t="str">
        <f t="shared" si="24"/>
        <v/>
      </c>
      <c r="H198" s="942"/>
      <c r="I198" s="942"/>
      <c r="J198" s="942"/>
      <c r="K198" s="943"/>
      <c r="L198" s="920" t="str">
        <f t="shared" si="25"/>
        <v/>
      </c>
      <c r="M198" s="921"/>
      <c r="N198" s="921"/>
      <c r="O198" s="921"/>
      <c r="P198" s="922"/>
      <c r="Q198" s="54"/>
      <c r="R198" s="54"/>
      <c r="S198" s="54"/>
      <c r="T198" s="2"/>
      <c r="U198" s="2"/>
      <c r="V198" s="229">
        <v>15</v>
      </c>
      <c r="W198" s="941" t="str">
        <f t="shared" si="26"/>
        <v>-</v>
      </c>
      <c r="X198" s="942"/>
      <c r="Y198" s="942"/>
      <c r="Z198" s="942"/>
      <c r="AA198" s="943"/>
      <c r="AB198" s="920" t="str">
        <f t="shared" si="27"/>
        <v>-</v>
      </c>
      <c r="AC198" s="921"/>
      <c r="AD198" s="921"/>
      <c r="AE198" s="921"/>
      <c r="AF198" s="922"/>
      <c r="AG198" s="54"/>
      <c r="AH198" s="54"/>
      <c r="AI198" s="54"/>
      <c r="AJ198" s="54"/>
      <c r="AK198" s="54"/>
      <c r="AL198" s="229">
        <v>15</v>
      </c>
      <c r="AM198" s="941" t="str">
        <f t="shared" si="28"/>
        <v>-</v>
      </c>
      <c r="AN198" s="942"/>
      <c r="AO198" s="942"/>
      <c r="AP198" s="942"/>
      <c r="AQ198" s="943"/>
      <c r="AR198" s="233"/>
      <c r="AS198" s="233"/>
      <c r="AT198" s="233"/>
      <c r="AU198" s="233"/>
      <c r="AV198" s="233"/>
      <c r="AW198" s="874" t="e">
        <f t="shared" si="29"/>
        <v>#N/A</v>
      </c>
      <c r="AX198" s="875"/>
      <c r="AY198" s="875"/>
      <c r="AZ198" s="875"/>
      <c r="BA198" s="876"/>
      <c r="BB198" s="877" t="s">
        <v>532</v>
      </c>
      <c r="BC198" s="878"/>
      <c r="BD198" s="54"/>
      <c r="BE198" s="879" t="e">
        <f t="shared" si="32"/>
        <v>#N/A</v>
      </c>
      <c r="BF198" s="880"/>
      <c r="BG198" s="880"/>
      <c r="BH198" s="880"/>
      <c r="BI198" s="881"/>
      <c r="BJ198" s="882" t="s">
        <v>532</v>
      </c>
      <c r="BK198" s="878"/>
      <c r="BL198" s="54"/>
      <c r="BM198" s="241"/>
      <c r="BN198" s="241"/>
      <c r="BO198" s="241"/>
      <c r="BP198" s="54"/>
      <c r="BQ198" s="235">
        <v>14</v>
      </c>
      <c r="BR198" s="929" t="e">
        <f t="shared" si="30"/>
        <v>#N/A</v>
      </c>
      <c r="BS198" s="930"/>
      <c r="BT198" s="930"/>
      <c r="BU198" s="930"/>
      <c r="BV198" s="930"/>
      <c r="BW198" s="930"/>
      <c r="BX198" s="931"/>
      <c r="BY198" s="54"/>
      <c r="BZ198" s="235">
        <v>14</v>
      </c>
      <c r="CA198" s="932" t="e">
        <f t="shared" si="31"/>
        <v>#N/A</v>
      </c>
      <c r="CB198" s="933"/>
      <c r="CC198" s="933"/>
      <c r="CD198" s="933"/>
      <c r="CE198" s="933"/>
      <c r="CF198" s="933"/>
      <c r="CG198" s="934"/>
      <c r="CH198" s="54"/>
      <c r="CI198" s="54"/>
      <c r="CJ198" s="54"/>
      <c r="CK198" s="54"/>
      <c r="CL198" s="54"/>
      <c r="CM198" s="234">
        <v>12</v>
      </c>
      <c r="CN198" s="251" t="str">
        <f t="shared" si="33"/>
        <v>-</v>
      </c>
      <c r="CO198" s="259" t="str">
        <f>IF(COUNTIF(CN$187:$CN198,CN198)=1,MAX(CO$186:$CO197)+1,"")</f>
        <v/>
      </c>
      <c r="CP198" s="251" t="str">
        <f t="shared" si="35"/>
        <v/>
      </c>
      <c r="CQ198" s="233"/>
      <c r="CR198" s="233"/>
      <c r="CS198" s="233"/>
      <c r="CT198" s="54"/>
      <c r="CU198" s="234">
        <v>12</v>
      </c>
      <c r="CV198" s="255" t="str">
        <f t="shared" si="34"/>
        <v>-</v>
      </c>
      <c r="CW198" s="259" t="str">
        <f>IF(COUNTIF($CV$187:CV198,CV198)=1,MAX($CW$186:CW197)+1,"")</f>
        <v/>
      </c>
      <c r="CX198" s="255" t="str">
        <f t="shared" si="36"/>
        <v/>
      </c>
      <c r="CY198" s="233"/>
      <c r="CZ198" s="233"/>
      <c r="DA198" s="233"/>
      <c r="DB198" s="54"/>
      <c r="DC198" s="54"/>
      <c r="DD198" s="54"/>
      <c r="DE198" s="54"/>
      <c r="DF198" s="54"/>
      <c r="DG198" s="54"/>
      <c r="DH198" s="54"/>
      <c r="DI198" s="54"/>
      <c r="DJ198" s="54"/>
      <c r="DK198" s="54"/>
      <c r="DL198" s="54"/>
      <c r="DM198" s="54"/>
      <c r="DN198" s="54"/>
      <c r="DO198" s="54"/>
      <c r="DP198" s="54"/>
      <c r="DQ198" s="199"/>
      <c r="DR198" s="52"/>
      <c r="DS198" s="52"/>
      <c r="DT198" s="52"/>
      <c r="DU198" s="52"/>
      <c r="DV198" s="52"/>
      <c r="DW198" s="52"/>
      <c r="DX198" s="52"/>
      <c r="DY198" s="52"/>
      <c r="DZ198" s="52"/>
      <c r="EA198" s="52"/>
      <c r="EB198" s="52"/>
      <c r="EC198" s="52"/>
      <c r="ED198" s="52"/>
      <c r="EE198" s="52"/>
      <c r="EF198" s="52"/>
      <c r="EG198" s="52"/>
      <c r="EH198" s="52"/>
      <c r="EI198" s="52"/>
      <c r="EJ198" s="52"/>
      <c r="EK198" s="52"/>
      <c r="EL198" s="52"/>
      <c r="EM198" s="52"/>
      <c r="EN198" s="52"/>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52"/>
      <c r="FK198" s="52"/>
      <c r="FL198" s="52"/>
      <c r="FM198" s="52"/>
      <c r="FN198" s="52"/>
      <c r="FO198" s="52"/>
      <c r="FP198" s="52"/>
      <c r="FQ198" s="52"/>
      <c r="FR198" s="52"/>
      <c r="FS198" s="52"/>
      <c r="FT198" s="52"/>
      <c r="FU198" s="52"/>
      <c r="FV198" s="52"/>
      <c r="FW198" s="52"/>
      <c r="FX198" s="52"/>
      <c r="FY198" s="52"/>
      <c r="FZ198" s="52"/>
      <c r="GA198" s="52"/>
      <c r="GB198" s="52"/>
      <c r="GC198" s="52"/>
      <c r="GD198" s="52"/>
      <c r="GE198" s="52"/>
      <c r="GF198" s="52"/>
      <c r="GG198" s="52"/>
      <c r="GH198" s="52"/>
      <c r="GI198" s="52"/>
      <c r="GJ198" s="52"/>
      <c r="GK198" s="52"/>
      <c r="GL198" s="52"/>
      <c r="GM198" s="52"/>
      <c r="GN198" s="52"/>
      <c r="GO198" s="52"/>
      <c r="GP198" s="52"/>
      <c r="GQ198" s="52"/>
      <c r="GR198" s="52"/>
      <c r="GS198" s="52"/>
      <c r="GT198" s="52"/>
      <c r="GU198" s="52"/>
      <c r="GV198" s="52"/>
      <c r="GW198" s="52"/>
      <c r="GX198" s="52"/>
      <c r="GY198" s="52"/>
      <c r="GZ198" s="52"/>
      <c r="HA198" s="52"/>
      <c r="HB198" s="52"/>
      <c r="HC198" s="52"/>
      <c r="HD198" s="52"/>
      <c r="HE198" s="52"/>
      <c r="HF198" s="52"/>
      <c r="HG198" s="52"/>
      <c r="HH198" s="52"/>
      <c r="HI198" s="52"/>
      <c r="HJ198" s="52"/>
      <c r="HK198" s="52"/>
      <c r="HL198" s="52"/>
      <c r="HM198" s="52"/>
      <c r="HN198" s="52"/>
    </row>
    <row r="199" spans="1:222" hidden="1">
      <c r="A199" s="52"/>
      <c r="B199" s="52"/>
      <c r="C199" s="52"/>
      <c r="D199" s="198"/>
      <c r="E199" s="54"/>
      <c r="F199" s="230">
        <v>16</v>
      </c>
      <c r="G199" s="941" t="str">
        <f t="shared" si="24"/>
        <v/>
      </c>
      <c r="H199" s="942"/>
      <c r="I199" s="942"/>
      <c r="J199" s="942"/>
      <c r="K199" s="943"/>
      <c r="L199" s="920" t="str">
        <f t="shared" si="25"/>
        <v/>
      </c>
      <c r="M199" s="921"/>
      <c r="N199" s="921"/>
      <c r="O199" s="921"/>
      <c r="P199" s="922"/>
      <c r="Q199" s="54"/>
      <c r="R199" s="54"/>
      <c r="S199" s="54"/>
      <c r="T199" s="2"/>
      <c r="U199" s="2"/>
      <c r="V199" s="230">
        <v>16</v>
      </c>
      <c r="W199" s="941" t="str">
        <f t="shared" si="26"/>
        <v>-</v>
      </c>
      <c r="X199" s="942"/>
      <c r="Y199" s="942"/>
      <c r="Z199" s="942"/>
      <c r="AA199" s="943"/>
      <c r="AB199" s="920" t="str">
        <f t="shared" si="27"/>
        <v>-</v>
      </c>
      <c r="AC199" s="921"/>
      <c r="AD199" s="921"/>
      <c r="AE199" s="921"/>
      <c r="AF199" s="922"/>
      <c r="AG199" s="54"/>
      <c r="AH199" s="54"/>
      <c r="AI199" s="54"/>
      <c r="AJ199" s="54"/>
      <c r="AK199" s="54"/>
      <c r="AL199" s="230">
        <v>16</v>
      </c>
      <c r="AM199" s="941" t="str">
        <f t="shared" si="28"/>
        <v>-</v>
      </c>
      <c r="AN199" s="942"/>
      <c r="AO199" s="942"/>
      <c r="AP199" s="942"/>
      <c r="AQ199" s="943"/>
      <c r="AR199" s="233"/>
      <c r="AS199" s="233"/>
      <c r="AT199" s="233"/>
      <c r="AU199" s="233"/>
      <c r="AV199" s="233"/>
      <c r="AW199" s="874" t="e">
        <f t="shared" si="29"/>
        <v>#N/A</v>
      </c>
      <c r="AX199" s="875"/>
      <c r="AY199" s="875"/>
      <c r="AZ199" s="875"/>
      <c r="BA199" s="876"/>
      <c r="BB199" s="877" t="s">
        <v>533</v>
      </c>
      <c r="BC199" s="878"/>
      <c r="BD199" s="54"/>
      <c r="BE199" s="879" t="e">
        <f t="shared" si="32"/>
        <v>#N/A</v>
      </c>
      <c r="BF199" s="880"/>
      <c r="BG199" s="880"/>
      <c r="BH199" s="880"/>
      <c r="BI199" s="881"/>
      <c r="BJ199" s="882" t="s">
        <v>533</v>
      </c>
      <c r="BK199" s="878"/>
      <c r="BL199" s="54"/>
      <c r="BM199" s="241"/>
      <c r="BN199" s="241"/>
      <c r="BO199" s="241"/>
      <c r="BP199" s="54"/>
      <c r="BQ199" s="234">
        <v>15</v>
      </c>
      <c r="BR199" s="929" t="e">
        <f t="shared" si="30"/>
        <v>#N/A</v>
      </c>
      <c r="BS199" s="930"/>
      <c r="BT199" s="930"/>
      <c r="BU199" s="930"/>
      <c r="BV199" s="930"/>
      <c r="BW199" s="930"/>
      <c r="BX199" s="931"/>
      <c r="BY199" s="54"/>
      <c r="BZ199" s="234">
        <v>15</v>
      </c>
      <c r="CA199" s="932" t="e">
        <f t="shared" si="31"/>
        <v>#N/A</v>
      </c>
      <c r="CB199" s="933"/>
      <c r="CC199" s="933"/>
      <c r="CD199" s="933"/>
      <c r="CE199" s="933"/>
      <c r="CF199" s="933"/>
      <c r="CG199" s="934"/>
      <c r="CH199" s="54"/>
      <c r="CI199" s="54"/>
      <c r="CJ199" s="54"/>
      <c r="CK199" s="54"/>
      <c r="CL199" s="54"/>
      <c r="CM199" s="234">
        <v>13</v>
      </c>
      <c r="CN199" s="251" t="str">
        <f t="shared" si="33"/>
        <v>-</v>
      </c>
      <c r="CO199" s="259" t="str">
        <f>IF(COUNTIF(CN$187:$CN199,CN199)=1,MAX(CO$186:$CO198)+1,"")</f>
        <v/>
      </c>
      <c r="CP199" s="251" t="str">
        <f t="shared" si="35"/>
        <v/>
      </c>
      <c r="CQ199" s="233"/>
      <c r="CR199" s="233"/>
      <c r="CS199" s="233"/>
      <c r="CT199" s="54"/>
      <c r="CU199" s="234">
        <v>13</v>
      </c>
      <c r="CV199" s="255" t="str">
        <f t="shared" si="34"/>
        <v>-</v>
      </c>
      <c r="CW199" s="259" t="str">
        <f>IF(COUNTIF($CV$187:CV199,CV199)=1,MAX($CW$186:CW198)+1,"")</f>
        <v/>
      </c>
      <c r="CX199" s="255" t="str">
        <f t="shared" si="36"/>
        <v/>
      </c>
      <c r="CY199" s="233"/>
      <c r="CZ199" s="233"/>
      <c r="DA199" s="233"/>
      <c r="DB199" s="54"/>
      <c r="DC199" s="54"/>
      <c r="DD199" s="54"/>
      <c r="DE199" s="54"/>
      <c r="DF199" s="54"/>
      <c r="DG199" s="54"/>
      <c r="DH199" s="54"/>
      <c r="DI199" s="54"/>
      <c r="DJ199" s="54"/>
      <c r="DK199" s="54"/>
      <c r="DL199" s="54"/>
      <c r="DM199" s="54"/>
      <c r="DN199" s="54"/>
      <c r="DO199" s="54"/>
      <c r="DP199" s="54"/>
      <c r="DQ199" s="199"/>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row>
    <row r="200" spans="1:222" hidden="1">
      <c r="A200" s="52"/>
      <c r="B200" s="52"/>
      <c r="C200" s="52"/>
      <c r="D200" s="198"/>
      <c r="E200" s="54"/>
      <c r="F200" s="229">
        <v>17</v>
      </c>
      <c r="G200" s="941" t="str">
        <f t="shared" si="24"/>
        <v/>
      </c>
      <c r="H200" s="942"/>
      <c r="I200" s="942"/>
      <c r="J200" s="942"/>
      <c r="K200" s="943"/>
      <c r="L200" s="920" t="str">
        <f t="shared" si="25"/>
        <v/>
      </c>
      <c r="M200" s="921"/>
      <c r="N200" s="921"/>
      <c r="O200" s="921"/>
      <c r="P200" s="922"/>
      <c r="Q200" s="54"/>
      <c r="R200" s="54"/>
      <c r="S200" s="54"/>
      <c r="T200" s="2"/>
      <c r="U200" s="2"/>
      <c r="V200" s="229">
        <v>17</v>
      </c>
      <c r="W200" s="941" t="str">
        <f t="shared" si="26"/>
        <v>-</v>
      </c>
      <c r="X200" s="942"/>
      <c r="Y200" s="942"/>
      <c r="Z200" s="942"/>
      <c r="AA200" s="943"/>
      <c r="AB200" s="920" t="str">
        <f t="shared" si="27"/>
        <v>-</v>
      </c>
      <c r="AC200" s="921"/>
      <c r="AD200" s="921"/>
      <c r="AE200" s="921"/>
      <c r="AF200" s="922"/>
      <c r="AG200" s="54"/>
      <c r="AH200" s="54"/>
      <c r="AI200" s="54"/>
      <c r="AJ200" s="54"/>
      <c r="AK200" s="54"/>
      <c r="AL200" s="229">
        <v>17</v>
      </c>
      <c r="AM200" s="941" t="str">
        <f t="shared" si="28"/>
        <v>-</v>
      </c>
      <c r="AN200" s="942"/>
      <c r="AO200" s="942"/>
      <c r="AP200" s="942"/>
      <c r="AQ200" s="943"/>
      <c r="AR200" s="233"/>
      <c r="AS200" s="233"/>
      <c r="AT200" s="233"/>
      <c r="AU200" s="233"/>
      <c r="AV200" s="233"/>
      <c r="AW200" s="874" t="e">
        <f t="shared" si="29"/>
        <v>#N/A</v>
      </c>
      <c r="AX200" s="875"/>
      <c r="AY200" s="875"/>
      <c r="AZ200" s="875"/>
      <c r="BA200" s="876"/>
      <c r="BB200" s="877" t="s">
        <v>534</v>
      </c>
      <c r="BC200" s="878"/>
      <c r="BD200" s="54"/>
      <c r="BE200" s="879" t="e">
        <f t="shared" si="32"/>
        <v>#N/A</v>
      </c>
      <c r="BF200" s="880"/>
      <c r="BG200" s="880"/>
      <c r="BH200" s="880"/>
      <c r="BI200" s="881"/>
      <c r="BJ200" s="882" t="s">
        <v>534</v>
      </c>
      <c r="BK200" s="878"/>
      <c r="BL200" s="54"/>
      <c r="BM200" s="241"/>
      <c r="BN200" s="241"/>
      <c r="BO200" s="241"/>
      <c r="BP200" s="54"/>
      <c r="BQ200" s="235">
        <v>16</v>
      </c>
      <c r="BR200" s="929" t="e">
        <f t="shared" si="30"/>
        <v>#N/A</v>
      </c>
      <c r="BS200" s="930"/>
      <c r="BT200" s="930"/>
      <c r="BU200" s="930"/>
      <c r="BV200" s="930"/>
      <c r="BW200" s="930"/>
      <c r="BX200" s="931"/>
      <c r="BY200" s="54"/>
      <c r="BZ200" s="235">
        <v>16</v>
      </c>
      <c r="CA200" s="932" t="e">
        <f t="shared" si="31"/>
        <v>#N/A</v>
      </c>
      <c r="CB200" s="933"/>
      <c r="CC200" s="933"/>
      <c r="CD200" s="933"/>
      <c r="CE200" s="933"/>
      <c r="CF200" s="933"/>
      <c r="CG200" s="934"/>
      <c r="CH200" s="54"/>
      <c r="CI200" s="54"/>
      <c r="CJ200" s="54"/>
      <c r="CK200" s="54"/>
      <c r="CL200" s="54"/>
      <c r="CM200" s="234">
        <v>14</v>
      </c>
      <c r="CN200" s="251" t="str">
        <f t="shared" si="33"/>
        <v>-</v>
      </c>
      <c r="CO200" s="259" t="str">
        <f>IF(COUNTIF(CN$187:$CN200,CN200)=1,MAX(CO$186:$CO199)+1,"")</f>
        <v/>
      </c>
      <c r="CP200" s="251" t="str">
        <f t="shared" si="35"/>
        <v/>
      </c>
      <c r="CQ200" s="233"/>
      <c r="CR200" s="233"/>
      <c r="CS200" s="233"/>
      <c r="CT200" s="54"/>
      <c r="CU200" s="234">
        <v>14</v>
      </c>
      <c r="CV200" s="255" t="str">
        <f t="shared" si="34"/>
        <v>-</v>
      </c>
      <c r="CW200" s="259" t="str">
        <f>IF(COUNTIF($CV$187:CV200,CV200)=1,MAX($CW$186:CW199)+1,"")</f>
        <v/>
      </c>
      <c r="CX200" s="255" t="str">
        <f t="shared" si="36"/>
        <v/>
      </c>
      <c r="CY200" s="233"/>
      <c r="CZ200" s="233"/>
      <c r="DA200" s="233"/>
      <c r="DB200" s="54"/>
      <c r="DC200" s="54"/>
      <c r="DD200" s="54"/>
      <c r="DE200" s="54"/>
      <c r="DF200" s="54"/>
      <c r="DG200" s="54"/>
      <c r="DH200" s="54"/>
      <c r="DI200" s="54"/>
      <c r="DJ200" s="54"/>
      <c r="DK200" s="54"/>
      <c r="DL200" s="54"/>
      <c r="DM200" s="54"/>
      <c r="DN200" s="54"/>
      <c r="DO200" s="54"/>
      <c r="DP200" s="54"/>
      <c r="DQ200" s="199"/>
      <c r="DR200" s="52"/>
      <c r="DS200" s="52"/>
      <c r="DT200" s="52"/>
      <c r="DU200" s="52"/>
      <c r="DV200" s="52"/>
      <c r="DW200" s="52"/>
      <c r="DX200" s="52"/>
      <c r="DY200" s="52"/>
      <c r="DZ200" s="52"/>
      <c r="EA200" s="52"/>
      <c r="EB200" s="52"/>
      <c r="EC200" s="52"/>
      <c r="ED200" s="52"/>
      <c r="EE200" s="52"/>
      <c r="EF200" s="52"/>
      <c r="EG200" s="52"/>
      <c r="EH200" s="52"/>
      <c r="EI200" s="52"/>
      <c r="EJ200" s="52"/>
      <c r="EK200" s="52"/>
      <c r="EL200" s="52"/>
      <c r="EM200" s="52"/>
      <c r="EN200" s="52"/>
      <c r="EO200" s="52"/>
      <c r="EP200" s="52"/>
      <c r="EQ200" s="52"/>
      <c r="ER200" s="52"/>
      <c r="ES200" s="52"/>
      <c r="ET200" s="52"/>
      <c r="EU200" s="52"/>
      <c r="EV200" s="52"/>
      <c r="EW200" s="52"/>
      <c r="EX200" s="52"/>
      <c r="EY200" s="52"/>
      <c r="EZ200" s="52"/>
      <c r="FA200" s="52"/>
      <c r="FB200" s="52"/>
      <c r="FC200" s="52"/>
      <c r="FD200" s="52"/>
      <c r="FE200" s="52"/>
      <c r="FF200" s="52"/>
      <c r="FG200" s="52"/>
      <c r="FH200" s="52"/>
      <c r="FI200" s="52"/>
      <c r="FJ200" s="52"/>
      <c r="FK200" s="52"/>
      <c r="FL200" s="52"/>
      <c r="FM200" s="52"/>
      <c r="FN200" s="52"/>
      <c r="FO200" s="52"/>
      <c r="FP200" s="52"/>
      <c r="FQ200" s="52"/>
      <c r="FR200" s="52"/>
      <c r="FS200" s="52"/>
      <c r="FT200" s="52"/>
      <c r="FU200" s="52"/>
      <c r="FV200" s="52"/>
      <c r="FW200" s="52"/>
      <c r="FX200" s="52"/>
      <c r="FY200" s="52"/>
      <c r="FZ200" s="52"/>
      <c r="GA200" s="52"/>
      <c r="GB200" s="52"/>
      <c r="GC200" s="52"/>
      <c r="GD200" s="52"/>
      <c r="GE200" s="52"/>
      <c r="GF200" s="52"/>
      <c r="GG200" s="52"/>
      <c r="GH200" s="52"/>
      <c r="GI200" s="52"/>
      <c r="GJ200" s="52"/>
      <c r="GK200" s="52"/>
      <c r="GL200" s="52"/>
      <c r="GM200" s="52"/>
      <c r="GN200" s="52"/>
      <c r="GO200" s="52"/>
      <c r="GP200" s="52"/>
      <c r="GQ200" s="52"/>
      <c r="GR200" s="52"/>
      <c r="GS200" s="52"/>
      <c r="GT200" s="52"/>
      <c r="GU200" s="52"/>
      <c r="GV200" s="52"/>
      <c r="GW200" s="52"/>
      <c r="GX200" s="52"/>
      <c r="GY200" s="52"/>
      <c r="GZ200" s="52"/>
      <c r="HA200" s="52"/>
      <c r="HB200" s="52"/>
      <c r="HC200" s="52"/>
      <c r="HD200" s="52"/>
      <c r="HE200" s="52"/>
      <c r="HF200" s="52"/>
      <c r="HG200" s="52"/>
      <c r="HH200" s="52"/>
      <c r="HI200" s="52"/>
      <c r="HJ200" s="52"/>
      <c r="HK200" s="52"/>
      <c r="HL200" s="52"/>
      <c r="HM200" s="52"/>
      <c r="HN200" s="52"/>
    </row>
    <row r="201" spans="1:222" hidden="1">
      <c r="A201" s="52"/>
      <c r="B201" s="52"/>
      <c r="C201" s="52"/>
      <c r="D201" s="198"/>
      <c r="E201" s="54"/>
      <c r="F201" s="230">
        <v>18</v>
      </c>
      <c r="G201" s="941" t="str">
        <f t="shared" si="24"/>
        <v/>
      </c>
      <c r="H201" s="942"/>
      <c r="I201" s="942"/>
      <c r="J201" s="942"/>
      <c r="K201" s="943"/>
      <c r="L201" s="920" t="str">
        <f t="shared" si="25"/>
        <v/>
      </c>
      <c r="M201" s="921"/>
      <c r="N201" s="921"/>
      <c r="O201" s="921"/>
      <c r="P201" s="922"/>
      <c r="Q201" s="54"/>
      <c r="R201" s="54"/>
      <c r="S201" s="54"/>
      <c r="T201" s="2"/>
      <c r="U201" s="2"/>
      <c r="V201" s="230">
        <v>18</v>
      </c>
      <c r="W201" s="941" t="str">
        <f t="shared" si="26"/>
        <v>-</v>
      </c>
      <c r="X201" s="942"/>
      <c r="Y201" s="942"/>
      <c r="Z201" s="942"/>
      <c r="AA201" s="943"/>
      <c r="AB201" s="920" t="str">
        <f t="shared" si="27"/>
        <v>-</v>
      </c>
      <c r="AC201" s="921"/>
      <c r="AD201" s="921"/>
      <c r="AE201" s="921"/>
      <c r="AF201" s="922"/>
      <c r="AG201" s="54"/>
      <c r="AH201" s="54"/>
      <c r="AI201" s="54"/>
      <c r="AJ201" s="54"/>
      <c r="AK201" s="54"/>
      <c r="AL201" s="230">
        <v>18</v>
      </c>
      <c r="AM201" s="941" t="str">
        <f t="shared" si="28"/>
        <v>-</v>
      </c>
      <c r="AN201" s="942"/>
      <c r="AO201" s="942"/>
      <c r="AP201" s="942"/>
      <c r="AQ201" s="943"/>
      <c r="AR201" s="233"/>
      <c r="AS201" s="233"/>
      <c r="AT201" s="233"/>
      <c r="AU201" s="233"/>
      <c r="AV201" s="233"/>
      <c r="AW201" s="874" t="e">
        <f t="shared" si="29"/>
        <v>#N/A</v>
      </c>
      <c r="AX201" s="875"/>
      <c r="AY201" s="875"/>
      <c r="AZ201" s="875"/>
      <c r="BA201" s="876"/>
      <c r="BB201" s="877" t="s">
        <v>535</v>
      </c>
      <c r="BC201" s="878"/>
      <c r="BD201" s="54"/>
      <c r="BE201" s="879" t="e">
        <f t="shared" si="32"/>
        <v>#N/A</v>
      </c>
      <c r="BF201" s="880"/>
      <c r="BG201" s="880"/>
      <c r="BH201" s="880"/>
      <c r="BI201" s="881"/>
      <c r="BJ201" s="882" t="s">
        <v>535</v>
      </c>
      <c r="BK201" s="878"/>
      <c r="BL201" s="54"/>
      <c r="BM201" s="241"/>
      <c r="BN201" s="241"/>
      <c r="BO201" s="241"/>
      <c r="BP201" s="54"/>
      <c r="BQ201" s="234">
        <v>17</v>
      </c>
      <c r="BR201" s="929" t="e">
        <f t="shared" si="30"/>
        <v>#N/A</v>
      </c>
      <c r="BS201" s="930"/>
      <c r="BT201" s="930"/>
      <c r="BU201" s="930"/>
      <c r="BV201" s="930"/>
      <c r="BW201" s="930"/>
      <c r="BX201" s="931"/>
      <c r="BY201" s="54"/>
      <c r="BZ201" s="234">
        <v>17</v>
      </c>
      <c r="CA201" s="932" t="e">
        <f t="shared" si="31"/>
        <v>#N/A</v>
      </c>
      <c r="CB201" s="933"/>
      <c r="CC201" s="933"/>
      <c r="CD201" s="933"/>
      <c r="CE201" s="933"/>
      <c r="CF201" s="933"/>
      <c r="CG201" s="934"/>
      <c r="CH201" s="54"/>
      <c r="CI201" s="54"/>
      <c r="CJ201" s="54"/>
      <c r="CK201" s="54"/>
      <c r="CL201" s="54"/>
      <c r="CM201" s="234">
        <v>15</v>
      </c>
      <c r="CN201" s="251" t="str">
        <f t="shared" si="33"/>
        <v>-</v>
      </c>
      <c r="CO201" s="259" t="str">
        <f>IF(COUNTIF(CN$187:$CN201,CN201)=1,MAX(CO$186:$CO200)+1,"")</f>
        <v/>
      </c>
      <c r="CP201" s="251" t="str">
        <f t="shared" si="35"/>
        <v/>
      </c>
      <c r="CQ201" s="233"/>
      <c r="CR201" s="233"/>
      <c r="CS201" s="233"/>
      <c r="CT201" s="54"/>
      <c r="CU201" s="234">
        <v>15</v>
      </c>
      <c r="CV201" s="255" t="str">
        <f t="shared" si="34"/>
        <v>-</v>
      </c>
      <c r="CW201" s="259" t="str">
        <f>IF(COUNTIF($CV$187:CV201,CV201)=1,MAX($CW$186:CW200)+1,"")</f>
        <v/>
      </c>
      <c r="CX201" s="255" t="str">
        <f t="shared" si="36"/>
        <v/>
      </c>
      <c r="CY201" s="233"/>
      <c r="CZ201" s="233"/>
      <c r="DA201" s="233"/>
      <c r="DB201" s="54"/>
      <c r="DC201" s="54"/>
      <c r="DD201" s="54"/>
      <c r="DE201" s="54"/>
      <c r="DF201" s="54"/>
      <c r="DG201" s="54"/>
      <c r="DH201" s="54"/>
      <c r="DI201" s="54"/>
      <c r="DJ201" s="54"/>
      <c r="DK201" s="54"/>
      <c r="DL201" s="54"/>
      <c r="DM201" s="54"/>
      <c r="DN201" s="54"/>
      <c r="DO201" s="54"/>
      <c r="DP201" s="54"/>
      <c r="DQ201" s="199"/>
      <c r="DR201" s="52"/>
      <c r="DS201" s="52"/>
      <c r="DT201" s="52"/>
      <c r="DU201" s="52"/>
      <c r="DV201" s="52"/>
      <c r="DW201" s="52"/>
      <c r="DX201" s="52"/>
      <c r="DY201" s="52"/>
      <c r="DZ201" s="52"/>
      <c r="EA201" s="52"/>
      <c r="EB201" s="52"/>
      <c r="EC201" s="52"/>
      <c r="ED201" s="52"/>
      <c r="EE201" s="52"/>
      <c r="EF201" s="52"/>
      <c r="EG201" s="52"/>
      <c r="EH201" s="52"/>
      <c r="EI201" s="52"/>
      <c r="EJ201" s="52"/>
      <c r="EK201" s="52"/>
      <c r="EL201" s="52"/>
      <c r="EM201" s="52"/>
      <c r="EN201" s="52"/>
      <c r="EO201" s="52"/>
      <c r="EP201" s="52"/>
      <c r="EQ201" s="52"/>
      <c r="ER201" s="52"/>
      <c r="ES201" s="52"/>
      <c r="ET201" s="52"/>
      <c r="EU201" s="52"/>
      <c r="EV201" s="52"/>
      <c r="EW201" s="52"/>
      <c r="EX201" s="52"/>
      <c r="EY201" s="52"/>
      <c r="EZ201" s="52"/>
      <c r="FA201" s="52"/>
      <c r="FB201" s="52"/>
      <c r="FC201" s="52"/>
      <c r="FD201" s="52"/>
      <c r="FE201" s="52"/>
      <c r="FF201" s="52"/>
      <c r="FG201" s="52"/>
      <c r="FH201" s="52"/>
      <c r="FI201" s="52"/>
      <c r="FJ201" s="52"/>
      <c r="FK201" s="52"/>
      <c r="FL201" s="52"/>
      <c r="FM201" s="52"/>
      <c r="FN201" s="52"/>
      <c r="FO201" s="52"/>
      <c r="FP201" s="52"/>
      <c r="FQ201" s="52"/>
      <c r="FR201" s="52"/>
      <c r="FS201" s="52"/>
      <c r="FT201" s="52"/>
      <c r="FU201" s="52"/>
      <c r="FV201" s="52"/>
      <c r="FW201" s="52"/>
      <c r="FX201" s="52"/>
      <c r="FY201" s="52"/>
      <c r="FZ201" s="52"/>
      <c r="GA201" s="52"/>
      <c r="GB201" s="52"/>
      <c r="GC201" s="52"/>
      <c r="GD201" s="52"/>
      <c r="GE201" s="52"/>
      <c r="GF201" s="52"/>
      <c r="GG201" s="52"/>
      <c r="GH201" s="52"/>
      <c r="GI201" s="52"/>
      <c r="GJ201" s="52"/>
      <c r="GK201" s="52"/>
      <c r="GL201" s="52"/>
      <c r="GM201" s="52"/>
      <c r="GN201" s="52"/>
      <c r="GO201" s="52"/>
      <c r="GP201" s="52"/>
      <c r="GQ201" s="52"/>
      <c r="GR201" s="52"/>
      <c r="GS201" s="52"/>
      <c r="GT201" s="52"/>
      <c r="GU201" s="52"/>
      <c r="GV201" s="52"/>
      <c r="GW201" s="52"/>
      <c r="GX201" s="52"/>
      <c r="GY201" s="52"/>
      <c r="GZ201" s="52"/>
      <c r="HA201" s="52"/>
      <c r="HB201" s="52"/>
      <c r="HC201" s="52"/>
      <c r="HD201" s="52"/>
      <c r="HE201" s="52"/>
      <c r="HF201" s="52"/>
      <c r="HG201" s="52"/>
      <c r="HH201" s="52"/>
      <c r="HI201" s="52"/>
      <c r="HJ201" s="52"/>
      <c r="HK201" s="52"/>
      <c r="HL201" s="52"/>
      <c r="HM201" s="52"/>
      <c r="HN201" s="52"/>
    </row>
    <row r="202" spans="1:222" hidden="1">
      <c r="A202" s="52"/>
      <c r="B202" s="52"/>
      <c r="C202" s="52"/>
      <c r="D202" s="198"/>
      <c r="E202" s="54"/>
      <c r="F202" s="229">
        <v>19</v>
      </c>
      <c r="G202" s="941" t="str">
        <f t="shared" si="24"/>
        <v/>
      </c>
      <c r="H202" s="942"/>
      <c r="I202" s="942"/>
      <c r="J202" s="942"/>
      <c r="K202" s="943"/>
      <c r="L202" s="920" t="str">
        <f t="shared" si="25"/>
        <v/>
      </c>
      <c r="M202" s="921"/>
      <c r="N202" s="921"/>
      <c r="O202" s="921"/>
      <c r="P202" s="922"/>
      <c r="Q202" s="54"/>
      <c r="R202" s="54"/>
      <c r="S202" s="54"/>
      <c r="T202" s="2"/>
      <c r="U202" s="2"/>
      <c r="V202" s="229">
        <v>19</v>
      </c>
      <c r="W202" s="941" t="str">
        <f t="shared" si="26"/>
        <v>-</v>
      </c>
      <c r="X202" s="942"/>
      <c r="Y202" s="942"/>
      <c r="Z202" s="942"/>
      <c r="AA202" s="943"/>
      <c r="AB202" s="920" t="str">
        <f t="shared" si="27"/>
        <v>-</v>
      </c>
      <c r="AC202" s="921"/>
      <c r="AD202" s="921"/>
      <c r="AE202" s="921"/>
      <c r="AF202" s="922"/>
      <c r="AG202" s="54"/>
      <c r="AH202" s="54"/>
      <c r="AI202" s="54"/>
      <c r="AJ202" s="54"/>
      <c r="AK202" s="54"/>
      <c r="AL202" s="229">
        <v>19</v>
      </c>
      <c r="AM202" s="941" t="str">
        <f t="shared" si="28"/>
        <v>-</v>
      </c>
      <c r="AN202" s="942"/>
      <c r="AO202" s="942"/>
      <c r="AP202" s="942"/>
      <c r="AQ202" s="943"/>
      <c r="AR202" s="233"/>
      <c r="AS202" s="233"/>
      <c r="AT202" s="233"/>
      <c r="AU202" s="233"/>
      <c r="AV202" s="233"/>
      <c r="AW202" s="874" t="e">
        <f>RANK(BB202,$AM$184:$AM$211,1)</f>
        <v>#N/A</v>
      </c>
      <c r="AX202" s="875"/>
      <c r="AY202" s="875"/>
      <c r="AZ202" s="875"/>
      <c r="BA202" s="876"/>
      <c r="BB202" s="877" t="s">
        <v>536</v>
      </c>
      <c r="BC202" s="878"/>
      <c r="BD202" s="54"/>
      <c r="BE202" s="879" t="e">
        <f t="shared" si="32"/>
        <v>#N/A</v>
      </c>
      <c r="BF202" s="880"/>
      <c r="BG202" s="880"/>
      <c r="BH202" s="880"/>
      <c r="BI202" s="881"/>
      <c r="BJ202" s="882" t="s">
        <v>536</v>
      </c>
      <c r="BK202" s="878"/>
      <c r="BL202" s="54"/>
      <c r="BM202" s="241"/>
      <c r="BN202" s="241"/>
      <c r="BO202" s="241"/>
      <c r="BP202" s="54"/>
      <c r="BQ202" s="235">
        <v>18</v>
      </c>
      <c r="BR202" s="929" t="e">
        <f t="shared" si="30"/>
        <v>#N/A</v>
      </c>
      <c r="BS202" s="930"/>
      <c r="BT202" s="930"/>
      <c r="BU202" s="930"/>
      <c r="BV202" s="930"/>
      <c r="BW202" s="930"/>
      <c r="BX202" s="931"/>
      <c r="BY202" s="54"/>
      <c r="BZ202" s="235">
        <v>18</v>
      </c>
      <c r="CA202" s="932" t="e">
        <f t="shared" si="31"/>
        <v>#N/A</v>
      </c>
      <c r="CB202" s="933"/>
      <c r="CC202" s="933"/>
      <c r="CD202" s="933"/>
      <c r="CE202" s="933"/>
      <c r="CF202" s="933"/>
      <c r="CG202" s="934"/>
      <c r="CH202" s="54"/>
      <c r="CI202" s="54"/>
      <c r="CJ202" s="54"/>
      <c r="CK202" s="54"/>
      <c r="CL202" s="54"/>
      <c r="CM202" s="234">
        <v>16</v>
      </c>
      <c r="CN202" s="251" t="str">
        <f t="shared" si="33"/>
        <v>-</v>
      </c>
      <c r="CO202" s="259" t="str">
        <f>IF(COUNTIF(CN$187:$CN202,CN202)=1,MAX(CO$186:$CO201)+1,"")</f>
        <v/>
      </c>
      <c r="CP202" s="251" t="str">
        <f t="shared" si="35"/>
        <v/>
      </c>
      <c r="CQ202" s="233"/>
      <c r="CR202" s="233"/>
      <c r="CS202" s="233"/>
      <c r="CT202" s="54"/>
      <c r="CU202" s="234">
        <v>16</v>
      </c>
      <c r="CV202" s="255" t="str">
        <f t="shared" si="34"/>
        <v>-</v>
      </c>
      <c r="CW202" s="259" t="str">
        <f>IF(COUNTIF($CV$187:CV202,CV202)=1,MAX($CW$186:CW201)+1,"")</f>
        <v/>
      </c>
      <c r="CX202" s="255" t="str">
        <f t="shared" si="36"/>
        <v/>
      </c>
      <c r="CY202" s="233"/>
      <c r="CZ202" s="233"/>
      <c r="DA202" s="233"/>
      <c r="DB202" s="54"/>
      <c r="DC202" s="54"/>
      <c r="DD202" s="54"/>
      <c r="DE202" s="54"/>
      <c r="DF202" s="54"/>
      <c r="DG202" s="54"/>
      <c r="DH202" s="54"/>
      <c r="DI202" s="54"/>
      <c r="DJ202" s="54"/>
      <c r="DK202" s="54"/>
      <c r="DL202" s="54"/>
      <c r="DM202" s="54"/>
      <c r="DN202" s="54"/>
      <c r="DO202" s="54"/>
      <c r="DP202" s="54"/>
      <c r="DQ202" s="199"/>
      <c r="DR202" s="52"/>
      <c r="DS202" s="52"/>
      <c r="DT202" s="52"/>
      <c r="DU202" s="52"/>
      <c r="DV202" s="52"/>
      <c r="DW202" s="52"/>
      <c r="DX202" s="52"/>
      <c r="DY202" s="52"/>
      <c r="DZ202" s="52"/>
      <c r="EA202" s="52"/>
      <c r="EB202" s="52"/>
      <c r="EC202" s="52"/>
      <c r="ED202" s="52"/>
      <c r="EE202" s="52"/>
      <c r="EF202" s="52"/>
      <c r="EG202" s="52"/>
      <c r="EH202" s="52"/>
      <c r="EI202" s="52"/>
      <c r="EJ202" s="52"/>
      <c r="EK202" s="52"/>
      <c r="EL202" s="52"/>
      <c r="EM202" s="52"/>
      <c r="EN202" s="52"/>
      <c r="EO202" s="52"/>
      <c r="EP202" s="52"/>
      <c r="EQ202" s="52"/>
      <c r="ER202" s="52"/>
      <c r="ES202" s="52"/>
      <c r="ET202" s="52"/>
      <c r="EU202" s="52"/>
      <c r="EV202" s="52"/>
      <c r="EW202" s="52"/>
      <c r="EX202" s="52"/>
      <c r="EY202" s="52"/>
      <c r="EZ202" s="52"/>
      <c r="FA202" s="52"/>
      <c r="FB202" s="52"/>
      <c r="FC202" s="52"/>
      <c r="FD202" s="52"/>
      <c r="FE202" s="52"/>
      <c r="FF202" s="52"/>
      <c r="FG202" s="52"/>
      <c r="FH202" s="52"/>
      <c r="FI202" s="52"/>
      <c r="FJ202" s="52"/>
      <c r="FK202" s="52"/>
      <c r="FL202" s="52"/>
      <c r="FM202" s="52"/>
      <c r="FN202" s="52"/>
      <c r="FO202" s="52"/>
      <c r="FP202" s="52"/>
      <c r="FQ202" s="52"/>
      <c r="FR202" s="52"/>
      <c r="FS202" s="52"/>
      <c r="FT202" s="52"/>
      <c r="FU202" s="52"/>
      <c r="FV202" s="52"/>
      <c r="FW202" s="52"/>
      <c r="FX202" s="52"/>
      <c r="FY202" s="52"/>
      <c r="FZ202" s="52"/>
      <c r="GA202" s="52"/>
      <c r="GB202" s="52"/>
      <c r="GC202" s="52"/>
      <c r="GD202" s="52"/>
      <c r="GE202" s="52"/>
      <c r="GF202" s="52"/>
      <c r="GG202" s="52"/>
      <c r="GH202" s="52"/>
      <c r="GI202" s="52"/>
      <c r="GJ202" s="52"/>
      <c r="GK202" s="52"/>
      <c r="GL202" s="52"/>
      <c r="GM202" s="52"/>
      <c r="GN202" s="52"/>
      <c r="GO202" s="52"/>
      <c r="GP202" s="52"/>
      <c r="GQ202" s="52"/>
      <c r="GR202" s="52"/>
      <c r="GS202" s="52"/>
      <c r="GT202" s="52"/>
      <c r="GU202" s="52"/>
      <c r="GV202" s="52"/>
      <c r="GW202" s="52"/>
      <c r="GX202" s="52"/>
      <c r="GY202" s="52"/>
      <c r="GZ202" s="52"/>
      <c r="HA202" s="52"/>
      <c r="HB202" s="52"/>
      <c r="HC202" s="52"/>
      <c r="HD202" s="52"/>
      <c r="HE202" s="52"/>
      <c r="HF202" s="52"/>
      <c r="HG202" s="52"/>
      <c r="HH202" s="52"/>
      <c r="HI202" s="52"/>
      <c r="HJ202" s="52"/>
      <c r="HK202" s="52"/>
      <c r="HL202" s="52"/>
      <c r="HM202" s="52"/>
      <c r="HN202" s="52"/>
    </row>
    <row r="203" spans="1:222" hidden="1">
      <c r="A203" s="52"/>
      <c r="B203" s="52"/>
      <c r="C203" s="52"/>
      <c r="D203" s="198"/>
      <c r="E203" s="54"/>
      <c r="F203" s="230">
        <v>20</v>
      </c>
      <c r="G203" s="941" t="str">
        <f t="shared" si="24"/>
        <v/>
      </c>
      <c r="H203" s="942"/>
      <c r="I203" s="942"/>
      <c r="J203" s="942"/>
      <c r="K203" s="943"/>
      <c r="L203" s="920" t="str">
        <f t="shared" si="25"/>
        <v/>
      </c>
      <c r="M203" s="921"/>
      <c r="N203" s="921"/>
      <c r="O203" s="921"/>
      <c r="P203" s="922"/>
      <c r="Q203" s="54"/>
      <c r="R203" s="54"/>
      <c r="S203" s="54"/>
      <c r="T203" s="2"/>
      <c r="U203" s="2"/>
      <c r="V203" s="230">
        <v>20</v>
      </c>
      <c r="W203" s="941" t="str">
        <f t="shared" si="26"/>
        <v>-</v>
      </c>
      <c r="X203" s="942"/>
      <c r="Y203" s="942"/>
      <c r="Z203" s="942"/>
      <c r="AA203" s="943"/>
      <c r="AB203" s="920" t="str">
        <f t="shared" si="27"/>
        <v>-</v>
      </c>
      <c r="AC203" s="921"/>
      <c r="AD203" s="921"/>
      <c r="AE203" s="921"/>
      <c r="AF203" s="922"/>
      <c r="AG203" s="54"/>
      <c r="AH203" s="54"/>
      <c r="AI203" s="54"/>
      <c r="AJ203" s="54"/>
      <c r="AK203" s="54"/>
      <c r="AL203" s="230">
        <v>20</v>
      </c>
      <c r="AM203" s="941" t="str">
        <f t="shared" si="28"/>
        <v>-</v>
      </c>
      <c r="AN203" s="942"/>
      <c r="AO203" s="942"/>
      <c r="AP203" s="942"/>
      <c r="AQ203" s="943"/>
      <c r="AR203" s="233"/>
      <c r="AS203" s="233"/>
      <c r="AT203" s="233"/>
      <c r="AU203" s="233"/>
      <c r="AV203" s="233"/>
      <c r="AW203" s="874" t="e">
        <f t="shared" ref="AW203:AW266" si="37">RANK(BB203,$AM$184:$AM$211,1)</f>
        <v>#N/A</v>
      </c>
      <c r="AX203" s="875"/>
      <c r="AY203" s="875"/>
      <c r="AZ203" s="875"/>
      <c r="BA203" s="876"/>
      <c r="BB203" s="877" t="s">
        <v>537</v>
      </c>
      <c r="BC203" s="878"/>
      <c r="BD203" s="54"/>
      <c r="BE203" s="879" t="e">
        <f t="shared" si="32"/>
        <v>#N/A</v>
      </c>
      <c r="BF203" s="880"/>
      <c r="BG203" s="880"/>
      <c r="BH203" s="880"/>
      <c r="BI203" s="881"/>
      <c r="BJ203" s="882" t="s">
        <v>537</v>
      </c>
      <c r="BK203" s="878"/>
      <c r="BL203" s="54"/>
      <c r="BM203" s="241"/>
      <c r="BN203" s="241"/>
      <c r="BO203" s="241"/>
      <c r="BP203" s="54"/>
      <c r="BQ203" s="234">
        <v>19</v>
      </c>
      <c r="BR203" s="929" t="e">
        <f t="shared" si="30"/>
        <v>#N/A</v>
      </c>
      <c r="BS203" s="930"/>
      <c r="BT203" s="930"/>
      <c r="BU203" s="930"/>
      <c r="BV203" s="930"/>
      <c r="BW203" s="930"/>
      <c r="BX203" s="931"/>
      <c r="BY203" s="54"/>
      <c r="BZ203" s="234">
        <v>19</v>
      </c>
      <c r="CA203" s="932" t="e">
        <f t="shared" si="31"/>
        <v>#N/A</v>
      </c>
      <c r="CB203" s="933"/>
      <c r="CC203" s="933"/>
      <c r="CD203" s="933"/>
      <c r="CE203" s="933"/>
      <c r="CF203" s="933"/>
      <c r="CG203" s="934"/>
      <c r="CH203" s="54"/>
      <c r="CI203" s="54"/>
      <c r="CJ203" s="54"/>
      <c r="CK203" s="54"/>
      <c r="CL203" s="54"/>
      <c r="CM203" s="234">
        <v>17</v>
      </c>
      <c r="CN203" s="251" t="str">
        <f t="shared" si="33"/>
        <v>-</v>
      </c>
      <c r="CO203" s="259" t="str">
        <f>IF(COUNTIF(CN$187:$CN203,CN203)=1,MAX(CO$186:$CO202)+1,"")</f>
        <v/>
      </c>
      <c r="CP203" s="251" t="str">
        <f t="shared" si="35"/>
        <v/>
      </c>
      <c r="CQ203" s="233"/>
      <c r="CR203" s="233"/>
      <c r="CS203" s="233"/>
      <c r="CT203" s="54"/>
      <c r="CU203" s="234">
        <v>17</v>
      </c>
      <c r="CV203" s="255" t="str">
        <f t="shared" si="34"/>
        <v>-</v>
      </c>
      <c r="CW203" s="259" t="str">
        <f>IF(COUNTIF($CV$187:CV203,CV203)=1,MAX($CW$186:CW202)+1,"")</f>
        <v/>
      </c>
      <c r="CX203" s="255" t="str">
        <f t="shared" si="36"/>
        <v/>
      </c>
      <c r="CY203" s="233"/>
      <c r="CZ203" s="233"/>
      <c r="DA203" s="233"/>
      <c r="DB203" s="54"/>
      <c r="DC203" s="54"/>
      <c r="DD203" s="54"/>
      <c r="DE203" s="54"/>
      <c r="DF203" s="54"/>
      <c r="DG203" s="54"/>
      <c r="DH203" s="54"/>
      <c r="DI203" s="54"/>
      <c r="DJ203" s="54"/>
      <c r="DK203" s="54"/>
      <c r="DL203" s="54"/>
      <c r="DM203" s="54"/>
      <c r="DN203" s="54"/>
      <c r="DO203" s="54"/>
      <c r="DP203" s="54"/>
      <c r="DQ203" s="199"/>
      <c r="DR203" s="52"/>
      <c r="DS203" s="52"/>
      <c r="DT203" s="52"/>
      <c r="DU203" s="52"/>
      <c r="DV203" s="52"/>
      <c r="DW203" s="52"/>
      <c r="DX203" s="52"/>
      <c r="DY203" s="52"/>
      <c r="DZ203" s="52"/>
      <c r="EA203" s="52"/>
      <c r="EB203" s="52"/>
      <c r="EC203" s="52"/>
      <c r="ED203" s="52"/>
      <c r="EE203" s="52"/>
      <c r="EF203" s="52"/>
      <c r="EG203" s="52"/>
      <c r="EH203" s="52"/>
      <c r="EI203" s="52"/>
      <c r="EJ203" s="52"/>
      <c r="EK203" s="52"/>
      <c r="EL203" s="52"/>
      <c r="EM203" s="52"/>
      <c r="EN203" s="52"/>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52"/>
      <c r="FK203" s="52"/>
      <c r="FL203" s="52"/>
      <c r="FM203" s="52"/>
      <c r="FN203" s="52"/>
      <c r="FO203" s="52"/>
      <c r="FP203" s="52"/>
      <c r="FQ203" s="52"/>
      <c r="FR203" s="52"/>
      <c r="FS203" s="52"/>
      <c r="FT203" s="52"/>
      <c r="FU203" s="52"/>
      <c r="FV203" s="52"/>
      <c r="FW203" s="52"/>
      <c r="FX203" s="52"/>
      <c r="FY203" s="52"/>
      <c r="FZ203" s="52"/>
      <c r="GA203" s="52"/>
      <c r="GB203" s="52"/>
      <c r="GC203" s="52"/>
      <c r="GD203" s="52"/>
      <c r="GE203" s="52"/>
      <c r="GF203" s="52"/>
      <c r="GG203" s="52"/>
      <c r="GH203" s="52"/>
      <c r="GI203" s="52"/>
      <c r="GJ203" s="52"/>
      <c r="GK203" s="52"/>
      <c r="GL203" s="52"/>
      <c r="GM203" s="52"/>
      <c r="GN203" s="52"/>
      <c r="GO203" s="52"/>
      <c r="GP203" s="52"/>
      <c r="GQ203" s="52"/>
      <c r="GR203" s="52"/>
      <c r="GS203" s="52"/>
      <c r="GT203" s="52"/>
      <c r="GU203" s="52"/>
      <c r="GV203" s="52"/>
      <c r="GW203" s="52"/>
      <c r="GX203" s="52"/>
      <c r="GY203" s="52"/>
      <c r="GZ203" s="52"/>
      <c r="HA203" s="52"/>
      <c r="HB203" s="52"/>
      <c r="HC203" s="52"/>
      <c r="HD203" s="52"/>
      <c r="HE203" s="52"/>
      <c r="HF203" s="52"/>
      <c r="HG203" s="52"/>
      <c r="HH203" s="52"/>
      <c r="HI203" s="52"/>
      <c r="HJ203" s="52"/>
      <c r="HK203" s="52"/>
      <c r="HL203" s="52"/>
      <c r="HM203" s="52"/>
      <c r="HN203" s="52"/>
    </row>
    <row r="204" spans="1:222" hidden="1">
      <c r="A204" s="52"/>
      <c r="B204" s="52"/>
      <c r="C204" s="52"/>
      <c r="D204" s="198"/>
      <c r="E204" s="54"/>
      <c r="F204" s="229">
        <v>21</v>
      </c>
      <c r="G204" s="941" t="str">
        <f t="shared" si="24"/>
        <v/>
      </c>
      <c r="H204" s="942"/>
      <c r="I204" s="942"/>
      <c r="J204" s="942"/>
      <c r="K204" s="943"/>
      <c r="L204" s="920" t="str">
        <f>A59</f>
        <v/>
      </c>
      <c r="M204" s="921"/>
      <c r="N204" s="921"/>
      <c r="O204" s="921"/>
      <c r="P204" s="922"/>
      <c r="Q204" s="54"/>
      <c r="R204" s="54"/>
      <c r="S204" s="54"/>
      <c r="T204" s="2"/>
      <c r="U204" s="2"/>
      <c r="V204" s="229">
        <v>21</v>
      </c>
      <c r="W204" s="941" t="str">
        <f t="shared" si="26"/>
        <v>-</v>
      </c>
      <c r="X204" s="942"/>
      <c r="Y204" s="942"/>
      <c r="Z204" s="942"/>
      <c r="AA204" s="943"/>
      <c r="AB204" s="920" t="str">
        <f t="shared" si="27"/>
        <v>-</v>
      </c>
      <c r="AC204" s="921"/>
      <c r="AD204" s="921"/>
      <c r="AE204" s="921"/>
      <c r="AF204" s="922"/>
      <c r="AG204" s="54"/>
      <c r="AH204" s="54"/>
      <c r="AI204" s="54"/>
      <c r="AJ204" s="54"/>
      <c r="AK204" s="54"/>
      <c r="AL204" s="229">
        <v>21</v>
      </c>
      <c r="AM204" s="941" t="str">
        <f t="shared" si="28"/>
        <v>-</v>
      </c>
      <c r="AN204" s="942"/>
      <c r="AO204" s="942"/>
      <c r="AP204" s="942"/>
      <c r="AQ204" s="943"/>
      <c r="AR204" s="233"/>
      <c r="AS204" s="233"/>
      <c r="AT204" s="233"/>
      <c r="AU204" s="233"/>
      <c r="AV204" s="233"/>
      <c r="AW204" s="874" t="e">
        <f t="shared" si="37"/>
        <v>#N/A</v>
      </c>
      <c r="AX204" s="875"/>
      <c r="AY204" s="875"/>
      <c r="AZ204" s="875"/>
      <c r="BA204" s="876"/>
      <c r="BB204" s="877" t="s">
        <v>538</v>
      </c>
      <c r="BC204" s="878"/>
      <c r="BD204" s="54"/>
      <c r="BE204" s="879" t="e">
        <f t="shared" si="32"/>
        <v>#N/A</v>
      </c>
      <c r="BF204" s="880"/>
      <c r="BG204" s="880"/>
      <c r="BH204" s="880"/>
      <c r="BI204" s="881"/>
      <c r="BJ204" s="882" t="s">
        <v>538</v>
      </c>
      <c r="BK204" s="878"/>
      <c r="BL204" s="54"/>
      <c r="BM204" s="241"/>
      <c r="BN204" s="241"/>
      <c r="BO204" s="241"/>
      <c r="BP204" s="54"/>
      <c r="BQ204" s="235">
        <v>20</v>
      </c>
      <c r="BR204" s="929" t="e">
        <f t="shared" si="30"/>
        <v>#N/A</v>
      </c>
      <c r="BS204" s="930"/>
      <c r="BT204" s="930"/>
      <c r="BU204" s="930"/>
      <c r="BV204" s="930"/>
      <c r="BW204" s="930"/>
      <c r="BX204" s="931"/>
      <c r="BY204" s="54"/>
      <c r="BZ204" s="235">
        <v>20</v>
      </c>
      <c r="CA204" s="932" t="e">
        <f t="shared" si="31"/>
        <v>#N/A</v>
      </c>
      <c r="CB204" s="933"/>
      <c r="CC204" s="933"/>
      <c r="CD204" s="933"/>
      <c r="CE204" s="933"/>
      <c r="CF204" s="933"/>
      <c r="CG204" s="934"/>
      <c r="CH204" s="54"/>
      <c r="CI204" s="54"/>
      <c r="CJ204" s="54"/>
      <c r="CK204" s="54"/>
      <c r="CL204" s="54"/>
      <c r="CM204" s="234">
        <v>18</v>
      </c>
      <c r="CN204" s="251" t="str">
        <f t="shared" si="33"/>
        <v>-</v>
      </c>
      <c r="CO204" s="259" t="str">
        <f>IF(COUNTIF(CN$187:$CN204,CN204)=1,MAX(CO$186:$CO203)+1,"")</f>
        <v/>
      </c>
      <c r="CP204" s="251" t="str">
        <f t="shared" si="35"/>
        <v/>
      </c>
      <c r="CQ204" s="233"/>
      <c r="CR204" s="233"/>
      <c r="CS204" s="233"/>
      <c r="CT204" s="54"/>
      <c r="CU204" s="234">
        <v>18</v>
      </c>
      <c r="CV204" s="255" t="str">
        <f t="shared" si="34"/>
        <v>-</v>
      </c>
      <c r="CW204" s="259" t="str">
        <f>IF(COUNTIF($CV$187:CV204,CV204)=1,MAX($CW$186:CW203)+1,"")</f>
        <v/>
      </c>
      <c r="CX204" s="255" t="str">
        <f t="shared" si="36"/>
        <v/>
      </c>
      <c r="CY204" s="233"/>
      <c r="CZ204" s="233"/>
      <c r="DA204" s="233"/>
      <c r="DB204" s="54"/>
      <c r="DC204" s="54"/>
      <c r="DD204" s="54"/>
      <c r="DE204" s="54"/>
      <c r="DF204" s="54"/>
      <c r="DG204" s="54"/>
      <c r="DH204" s="54"/>
      <c r="DI204" s="54"/>
      <c r="DJ204" s="54"/>
      <c r="DK204" s="54"/>
      <c r="DL204" s="54"/>
      <c r="DM204" s="54"/>
      <c r="DN204" s="54"/>
      <c r="DO204" s="54"/>
      <c r="DP204" s="54"/>
      <c r="DQ204" s="199"/>
      <c r="DR204" s="52"/>
      <c r="DS204" s="52"/>
      <c r="DT204" s="52"/>
      <c r="DU204" s="52"/>
      <c r="DV204" s="52"/>
      <c r="DW204" s="52"/>
      <c r="DX204" s="52"/>
      <c r="DY204" s="52"/>
      <c r="DZ204" s="52"/>
      <c r="EA204" s="52"/>
      <c r="EB204" s="52"/>
      <c r="EC204" s="52"/>
      <c r="ED204" s="52"/>
      <c r="EE204" s="52"/>
      <c r="EF204" s="52"/>
      <c r="EG204" s="52"/>
      <c r="EH204" s="52"/>
      <c r="EI204" s="52"/>
      <c r="EJ204" s="52"/>
      <c r="EK204" s="52"/>
      <c r="EL204" s="52"/>
      <c r="EM204" s="52"/>
      <c r="EN204" s="52"/>
      <c r="EO204" s="52"/>
      <c r="EP204" s="52"/>
      <c r="EQ204" s="52"/>
      <c r="ER204" s="52"/>
      <c r="ES204" s="52"/>
      <c r="ET204" s="52"/>
      <c r="EU204" s="52"/>
      <c r="EV204" s="52"/>
      <c r="EW204" s="52"/>
      <c r="EX204" s="52"/>
      <c r="EY204" s="52"/>
      <c r="EZ204" s="52"/>
      <c r="FA204" s="52"/>
      <c r="FB204" s="52"/>
      <c r="FC204" s="52"/>
      <c r="FD204" s="52"/>
      <c r="FE204" s="52"/>
      <c r="FF204" s="52"/>
      <c r="FG204" s="52"/>
      <c r="FH204" s="52"/>
      <c r="FI204" s="52"/>
      <c r="FJ204" s="52"/>
      <c r="FK204" s="52"/>
      <c r="FL204" s="52"/>
      <c r="FM204" s="52"/>
      <c r="FN204" s="52"/>
      <c r="FO204" s="52"/>
      <c r="FP204" s="52"/>
      <c r="FQ204" s="52"/>
      <c r="FR204" s="52"/>
      <c r="FS204" s="52"/>
      <c r="FT204" s="52"/>
      <c r="FU204" s="52"/>
      <c r="FV204" s="52"/>
      <c r="FW204" s="52"/>
      <c r="FX204" s="52"/>
      <c r="FY204" s="52"/>
      <c r="FZ204" s="52"/>
      <c r="GA204" s="52"/>
      <c r="GB204" s="52"/>
      <c r="GC204" s="52"/>
      <c r="GD204" s="52"/>
      <c r="GE204" s="52"/>
      <c r="GF204" s="52"/>
      <c r="GG204" s="52"/>
      <c r="GH204" s="52"/>
      <c r="GI204" s="52"/>
      <c r="GJ204" s="52"/>
      <c r="GK204" s="52"/>
      <c r="GL204" s="52"/>
      <c r="GM204" s="52"/>
      <c r="GN204" s="52"/>
      <c r="GO204" s="52"/>
      <c r="GP204" s="52"/>
      <c r="GQ204" s="52"/>
      <c r="GR204" s="52"/>
      <c r="GS204" s="52"/>
      <c r="GT204" s="52"/>
      <c r="GU204" s="52"/>
      <c r="GV204" s="52"/>
      <c r="GW204" s="52"/>
      <c r="GX204" s="52"/>
      <c r="GY204" s="52"/>
      <c r="GZ204" s="52"/>
      <c r="HA204" s="52"/>
      <c r="HB204" s="52"/>
      <c r="HC204" s="52"/>
      <c r="HD204" s="52"/>
      <c r="HE204" s="52"/>
      <c r="HF204" s="52"/>
      <c r="HG204" s="52"/>
      <c r="HH204" s="52"/>
      <c r="HI204" s="52"/>
      <c r="HJ204" s="52"/>
      <c r="HK204" s="52"/>
      <c r="HL204" s="52"/>
      <c r="HM204" s="52"/>
      <c r="HN204" s="52"/>
    </row>
    <row r="205" spans="1:222" hidden="1">
      <c r="A205" s="52"/>
      <c r="B205" s="52"/>
      <c r="C205" s="52"/>
      <c r="D205" s="198"/>
      <c r="E205" s="54"/>
      <c r="F205" s="230">
        <v>22</v>
      </c>
      <c r="G205" s="941" t="str">
        <f t="shared" si="24"/>
        <v/>
      </c>
      <c r="H205" s="942"/>
      <c r="I205" s="942"/>
      <c r="J205" s="942"/>
      <c r="K205" s="943"/>
      <c r="L205" s="920" t="str">
        <f t="shared" ref="L205:L211" si="38">A60</f>
        <v/>
      </c>
      <c r="M205" s="921"/>
      <c r="N205" s="921"/>
      <c r="O205" s="921"/>
      <c r="P205" s="922"/>
      <c r="Q205" s="54"/>
      <c r="R205" s="54"/>
      <c r="S205" s="54"/>
      <c r="T205" s="2"/>
      <c r="U205" s="2"/>
      <c r="V205" s="230">
        <v>22</v>
      </c>
      <c r="W205" s="941" t="str">
        <f t="shared" si="26"/>
        <v>-</v>
      </c>
      <c r="X205" s="942"/>
      <c r="Y205" s="942"/>
      <c r="Z205" s="942"/>
      <c r="AA205" s="943"/>
      <c r="AB205" s="920" t="str">
        <f t="shared" si="27"/>
        <v>-</v>
      </c>
      <c r="AC205" s="921"/>
      <c r="AD205" s="921"/>
      <c r="AE205" s="921"/>
      <c r="AF205" s="922"/>
      <c r="AG205" s="54"/>
      <c r="AH205" s="54"/>
      <c r="AI205" s="54"/>
      <c r="AJ205" s="54"/>
      <c r="AK205" s="54"/>
      <c r="AL205" s="230">
        <v>22</v>
      </c>
      <c r="AM205" s="941" t="str">
        <f t="shared" si="28"/>
        <v>-</v>
      </c>
      <c r="AN205" s="942"/>
      <c r="AO205" s="942"/>
      <c r="AP205" s="942"/>
      <c r="AQ205" s="943"/>
      <c r="AR205" s="233"/>
      <c r="AS205" s="233"/>
      <c r="AT205" s="233"/>
      <c r="AU205" s="233"/>
      <c r="AV205" s="233"/>
      <c r="AW205" s="874" t="e">
        <f t="shared" si="37"/>
        <v>#N/A</v>
      </c>
      <c r="AX205" s="875"/>
      <c r="AY205" s="875"/>
      <c r="AZ205" s="875"/>
      <c r="BA205" s="876"/>
      <c r="BB205" s="877" t="s">
        <v>539</v>
      </c>
      <c r="BC205" s="878"/>
      <c r="BD205" s="54"/>
      <c r="BE205" s="879" t="e">
        <f t="shared" si="32"/>
        <v>#N/A</v>
      </c>
      <c r="BF205" s="880"/>
      <c r="BG205" s="880"/>
      <c r="BH205" s="880"/>
      <c r="BI205" s="881"/>
      <c r="BJ205" s="882" t="s">
        <v>539</v>
      </c>
      <c r="BK205" s="878"/>
      <c r="BL205" s="54"/>
      <c r="BM205" s="241"/>
      <c r="BN205" s="241"/>
      <c r="BO205" s="241"/>
      <c r="BP205" s="54"/>
      <c r="BQ205" s="234">
        <v>21</v>
      </c>
      <c r="BR205" s="929" t="e">
        <f t="shared" si="30"/>
        <v>#N/A</v>
      </c>
      <c r="BS205" s="930"/>
      <c r="BT205" s="930"/>
      <c r="BU205" s="930"/>
      <c r="BV205" s="930"/>
      <c r="BW205" s="930"/>
      <c r="BX205" s="931"/>
      <c r="BY205" s="54"/>
      <c r="BZ205" s="234">
        <v>21</v>
      </c>
      <c r="CA205" s="932" t="e">
        <f t="shared" si="31"/>
        <v>#N/A</v>
      </c>
      <c r="CB205" s="933"/>
      <c r="CC205" s="933"/>
      <c r="CD205" s="933"/>
      <c r="CE205" s="933"/>
      <c r="CF205" s="933"/>
      <c r="CG205" s="934"/>
      <c r="CH205" s="54"/>
      <c r="CI205" s="54"/>
      <c r="CJ205" s="54"/>
      <c r="CK205" s="54"/>
      <c r="CL205" s="54"/>
      <c r="CM205" s="234">
        <v>19</v>
      </c>
      <c r="CN205" s="251" t="str">
        <f t="shared" si="33"/>
        <v>-</v>
      </c>
      <c r="CO205" s="259" t="str">
        <f>IF(COUNTIF(CN$187:$CN205,CN205)=1,MAX(CO$186:$CO204)+1,"")</f>
        <v/>
      </c>
      <c r="CP205" s="251" t="str">
        <f t="shared" si="35"/>
        <v/>
      </c>
      <c r="CQ205" s="233"/>
      <c r="CR205" s="233"/>
      <c r="CS205" s="233"/>
      <c r="CT205" s="54"/>
      <c r="CU205" s="234">
        <v>19</v>
      </c>
      <c r="CV205" s="255" t="str">
        <f t="shared" si="34"/>
        <v>-</v>
      </c>
      <c r="CW205" s="259" t="str">
        <f>IF(COUNTIF($CV$187:CV205,CV205)=1,MAX($CW$186:CW204)+1,"")</f>
        <v/>
      </c>
      <c r="CX205" s="255" t="str">
        <f t="shared" si="36"/>
        <v/>
      </c>
      <c r="CY205" s="233"/>
      <c r="CZ205" s="233"/>
      <c r="DA205" s="233"/>
      <c r="DB205" s="54"/>
      <c r="DC205" s="54"/>
      <c r="DD205" s="54"/>
      <c r="DE205" s="54"/>
      <c r="DF205" s="54"/>
      <c r="DG205" s="54"/>
      <c r="DH205" s="54"/>
      <c r="DI205" s="54"/>
      <c r="DJ205" s="54"/>
      <c r="DK205" s="54"/>
      <c r="DL205" s="54"/>
      <c r="DM205" s="54"/>
      <c r="DN205" s="54"/>
      <c r="DO205" s="54"/>
      <c r="DP205" s="54"/>
      <c r="DQ205" s="199"/>
      <c r="DR205" s="52"/>
      <c r="DS205" s="52"/>
      <c r="DT205" s="52"/>
      <c r="DU205" s="52"/>
      <c r="DV205" s="52"/>
      <c r="DW205" s="52"/>
      <c r="DX205" s="52"/>
      <c r="DY205" s="52"/>
      <c r="DZ205" s="52"/>
      <c r="EA205" s="52"/>
      <c r="EB205" s="52"/>
      <c r="EC205" s="52"/>
      <c r="ED205" s="52"/>
      <c r="EE205" s="52"/>
      <c r="EF205" s="52"/>
      <c r="EG205" s="52"/>
      <c r="EH205" s="52"/>
      <c r="EI205" s="52"/>
      <c r="EJ205" s="52"/>
      <c r="EK205" s="52"/>
      <c r="EL205" s="52"/>
      <c r="EM205" s="52"/>
      <c r="EN205" s="52"/>
      <c r="EO205" s="52"/>
      <c r="EP205" s="52"/>
      <c r="EQ205" s="52"/>
      <c r="ER205" s="52"/>
      <c r="ES205" s="52"/>
      <c r="ET205" s="52"/>
      <c r="EU205" s="52"/>
      <c r="EV205" s="52"/>
      <c r="EW205" s="52"/>
      <c r="EX205" s="52"/>
      <c r="EY205" s="52"/>
      <c r="EZ205" s="52"/>
      <c r="FA205" s="52"/>
      <c r="FB205" s="52"/>
      <c r="FC205" s="52"/>
      <c r="FD205" s="52"/>
      <c r="FE205" s="52"/>
      <c r="FF205" s="52"/>
      <c r="FG205" s="52"/>
      <c r="FH205" s="52"/>
      <c r="FI205" s="52"/>
      <c r="FJ205" s="52"/>
      <c r="FK205" s="52"/>
      <c r="FL205" s="52"/>
      <c r="FM205" s="52"/>
      <c r="FN205" s="52"/>
      <c r="FO205" s="52"/>
      <c r="FP205" s="52"/>
      <c r="FQ205" s="52"/>
      <c r="FR205" s="52"/>
      <c r="FS205" s="52"/>
      <c r="FT205" s="52"/>
      <c r="FU205" s="52"/>
      <c r="FV205" s="52"/>
      <c r="FW205" s="52"/>
      <c r="FX205" s="52"/>
      <c r="FY205" s="52"/>
      <c r="FZ205" s="52"/>
      <c r="GA205" s="52"/>
      <c r="GB205" s="52"/>
      <c r="GC205" s="52"/>
      <c r="GD205" s="52"/>
      <c r="GE205" s="52"/>
      <c r="GF205" s="52"/>
      <c r="GG205" s="52"/>
      <c r="GH205" s="52"/>
      <c r="GI205" s="52"/>
      <c r="GJ205" s="52"/>
      <c r="GK205" s="52"/>
      <c r="GL205" s="52"/>
      <c r="GM205" s="52"/>
      <c r="GN205" s="52"/>
      <c r="GO205" s="52"/>
      <c r="GP205" s="52"/>
      <c r="GQ205" s="52"/>
      <c r="GR205" s="52"/>
      <c r="GS205" s="52"/>
      <c r="GT205" s="52"/>
      <c r="GU205" s="52"/>
      <c r="GV205" s="52"/>
      <c r="GW205" s="52"/>
      <c r="GX205" s="52"/>
      <c r="GY205" s="52"/>
      <c r="GZ205" s="52"/>
      <c r="HA205" s="52"/>
      <c r="HB205" s="52"/>
      <c r="HC205" s="52"/>
      <c r="HD205" s="52"/>
      <c r="HE205" s="52"/>
      <c r="HF205" s="52"/>
      <c r="HG205" s="52"/>
      <c r="HH205" s="52"/>
      <c r="HI205" s="52"/>
      <c r="HJ205" s="52"/>
      <c r="HK205" s="52"/>
      <c r="HL205" s="52"/>
      <c r="HM205" s="52"/>
      <c r="HN205" s="52"/>
    </row>
    <row r="206" spans="1:222" hidden="1">
      <c r="A206" s="52"/>
      <c r="B206" s="52"/>
      <c r="C206" s="52"/>
      <c r="D206" s="198"/>
      <c r="E206" s="54"/>
      <c r="F206" s="229">
        <v>23</v>
      </c>
      <c r="G206" s="941" t="str">
        <f t="shared" si="24"/>
        <v/>
      </c>
      <c r="H206" s="942"/>
      <c r="I206" s="942"/>
      <c r="J206" s="942"/>
      <c r="K206" s="943"/>
      <c r="L206" s="920" t="str">
        <f t="shared" si="38"/>
        <v/>
      </c>
      <c r="M206" s="921"/>
      <c r="N206" s="921"/>
      <c r="O206" s="921"/>
      <c r="P206" s="922"/>
      <c r="Q206" s="54"/>
      <c r="R206" s="54"/>
      <c r="S206" s="54"/>
      <c r="T206" s="2"/>
      <c r="U206" s="2"/>
      <c r="V206" s="229">
        <v>23</v>
      </c>
      <c r="W206" s="941" t="str">
        <f t="shared" si="26"/>
        <v>-</v>
      </c>
      <c r="X206" s="942"/>
      <c r="Y206" s="942"/>
      <c r="Z206" s="942"/>
      <c r="AA206" s="943"/>
      <c r="AB206" s="920" t="str">
        <f t="shared" si="27"/>
        <v>-</v>
      </c>
      <c r="AC206" s="921"/>
      <c r="AD206" s="921"/>
      <c r="AE206" s="921"/>
      <c r="AF206" s="922"/>
      <c r="AG206" s="54"/>
      <c r="AH206" s="54"/>
      <c r="AI206" s="54"/>
      <c r="AJ206" s="54"/>
      <c r="AK206" s="54"/>
      <c r="AL206" s="229">
        <v>23</v>
      </c>
      <c r="AM206" s="941" t="str">
        <f t="shared" si="28"/>
        <v>-</v>
      </c>
      <c r="AN206" s="942"/>
      <c r="AO206" s="942"/>
      <c r="AP206" s="942"/>
      <c r="AQ206" s="943"/>
      <c r="AR206" s="233"/>
      <c r="AS206" s="233"/>
      <c r="AT206" s="233"/>
      <c r="AU206" s="233"/>
      <c r="AV206" s="233"/>
      <c r="AW206" s="874" t="e">
        <f t="shared" si="37"/>
        <v>#N/A</v>
      </c>
      <c r="AX206" s="875"/>
      <c r="AY206" s="875"/>
      <c r="AZ206" s="875"/>
      <c r="BA206" s="876"/>
      <c r="BB206" s="877" t="s">
        <v>540</v>
      </c>
      <c r="BC206" s="878"/>
      <c r="BD206" s="54"/>
      <c r="BE206" s="879" t="e">
        <f t="shared" si="32"/>
        <v>#N/A</v>
      </c>
      <c r="BF206" s="880"/>
      <c r="BG206" s="880"/>
      <c r="BH206" s="880"/>
      <c r="BI206" s="881"/>
      <c r="BJ206" s="882" t="s">
        <v>540</v>
      </c>
      <c r="BK206" s="878"/>
      <c r="BL206" s="54"/>
      <c r="BM206" s="241"/>
      <c r="BN206" s="241"/>
      <c r="BO206" s="241"/>
      <c r="BP206" s="54"/>
      <c r="BQ206" s="235">
        <v>22</v>
      </c>
      <c r="BR206" s="929" t="e">
        <f t="shared" si="30"/>
        <v>#N/A</v>
      </c>
      <c r="BS206" s="930"/>
      <c r="BT206" s="930"/>
      <c r="BU206" s="930"/>
      <c r="BV206" s="930"/>
      <c r="BW206" s="930"/>
      <c r="BX206" s="931"/>
      <c r="BY206" s="54"/>
      <c r="BZ206" s="235">
        <v>22</v>
      </c>
      <c r="CA206" s="932" t="e">
        <f t="shared" si="31"/>
        <v>#N/A</v>
      </c>
      <c r="CB206" s="933"/>
      <c r="CC206" s="933"/>
      <c r="CD206" s="933"/>
      <c r="CE206" s="933"/>
      <c r="CF206" s="933"/>
      <c r="CG206" s="934"/>
      <c r="CH206" s="54"/>
      <c r="CI206" s="54"/>
      <c r="CJ206" s="54"/>
      <c r="CK206" s="54"/>
      <c r="CL206" s="54"/>
      <c r="CM206" s="234">
        <v>20</v>
      </c>
      <c r="CN206" s="251" t="str">
        <f t="shared" si="33"/>
        <v>-</v>
      </c>
      <c r="CO206" s="259" t="str">
        <f>IF(COUNTIF(CN$187:$CN206,CN206)=1,MAX(CO$186:$CO205)+1,"")</f>
        <v/>
      </c>
      <c r="CP206" s="251" t="str">
        <f t="shared" si="35"/>
        <v/>
      </c>
      <c r="CQ206" s="233"/>
      <c r="CR206" s="233"/>
      <c r="CS206" s="233"/>
      <c r="CT206" s="54"/>
      <c r="CU206" s="234">
        <v>20</v>
      </c>
      <c r="CV206" s="255" t="str">
        <f t="shared" si="34"/>
        <v>-</v>
      </c>
      <c r="CW206" s="259" t="str">
        <f>IF(COUNTIF($CV$187:CV206,CV206)=1,MAX($CW$186:CW205)+1,"")</f>
        <v/>
      </c>
      <c r="CX206" s="255" t="str">
        <f t="shared" si="36"/>
        <v/>
      </c>
      <c r="CY206" s="233"/>
      <c r="CZ206" s="233"/>
      <c r="DA206" s="233"/>
      <c r="DB206" s="54"/>
      <c r="DC206" s="54"/>
      <c r="DD206" s="54"/>
      <c r="DE206" s="54"/>
      <c r="DF206" s="54"/>
      <c r="DG206" s="54"/>
      <c r="DH206" s="54"/>
      <c r="DI206" s="54"/>
      <c r="DJ206" s="54"/>
      <c r="DK206" s="54"/>
      <c r="DL206" s="54"/>
      <c r="DM206" s="54"/>
      <c r="DN206" s="54"/>
      <c r="DO206" s="54"/>
      <c r="DP206" s="54"/>
      <c r="DQ206" s="199"/>
      <c r="DR206" s="52"/>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c r="FA206" s="52"/>
      <c r="FB206" s="52"/>
      <c r="FC206" s="52"/>
      <c r="FD206" s="52"/>
      <c r="FE206" s="52"/>
      <c r="FF206" s="52"/>
      <c r="FG206" s="52"/>
      <c r="FH206" s="52"/>
      <c r="FI206" s="52"/>
      <c r="FJ206" s="52"/>
      <c r="FK206" s="52"/>
      <c r="FL206" s="52"/>
      <c r="FM206" s="52"/>
      <c r="FN206" s="52"/>
      <c r="FO206" s="52"/>
      <c r="FP206" s="52"/>
      <c r="FQ206" s="52"/>
      <c r="FR206" s="52"/>
      <c r="FS206" s="52"/>
      <c r="FT206" s="52"/>
      <c r="FU206" s="52"/>
      <c r="FV206" s="52"/>
      <c r="FW206" s="52"/>
      <c r="FX206" s="52"/>
      <c r="FY206" s="52"/>
      <c r="FZ206" s="52"/>
      <c r="GA206" s="52"/>
      <c r="GB206" s="52"/>
      <c r="GC206" s="52"/>
      <c r="GD206" s="52"/>
      <c r="GE206" s="52"/>
      <c r="GF206" s="52"/>
      <c r="GG206" s="52"/>
      <c r="GH206" s="52"/>
      <c r="GI206" s="52"/>
      <c r="GJ206" s="52"/>
      <c r="GK206" s="52"/>
      <c r="GL206" s="52"/>
      <c r="GM206" s="52"/>
      <c r="GN206" s="52"/>
      <c r="GO206" s="52"/>
      <c r="GP206" s="52"/>
      <c r="GQ206" s="52"/>
      <c r="GR206" s="52"/>
      <c r="GS206" s="52"/>
      <c r="GT206" s="52"/>
      <c r="GU206" s="52"/>
      <c r="GV206" s="52"/>
      <c r="GW206" s="52"/>
      <c r="GX206" s="52"/>
      <c r="GY206" s="52"/>
      <c r="GZ206" s="52"/>
      <c r="HA206" s="52"/>
      <c r="HB206" s="52"/>
      <c r="HC206" s="52"/>
      <c r="HD206" s="52"/>
      <c r="HE206" s="52"/>
      <c r="HF206" s="52"/>
      <c r="HG206" s="52"/>
      <c r="HH206" s="52"/>
      <c r="HI206" s="52"/>
      <c r="HJ206" s="52"/>
      <c r="HK206" s="52"/>
      <c r="HL206" s="52"/>
      <c r="HM206" s="52"/>
      <c r="HN206" s="52"/>
    </row>
    <row r="207" spans="1:222" hidden="1">
      <c r="A207" s="52"/>
      <c r="B207" s="52"/>
      <c r="C207" s="52"/>
      <c r="D207" s="198"/>
      <c r="E207" s="54"/>
      <c r="F207" s="230">
        <v>24</v>
      </c>
      <c r="G207" s="941" t="str">
        <f t="shared" si="24"/>
        <v/>
      </c>
      <c r="H207" s="942"/>
      <c r="I207" s="942"/>
      <c r="J207" s="942"/>
      <c r="K207" s="943"/>
      <c r="L207" s="920" t="str">
        <f t="shared" si="38"/>
        <v/>
      </c>
      <c r="M207" s="921"/>
      <c r="N207" s="921"/>
      <c r="O207" s="921"/>
      <c r="P207" s="922"/>
      <c r="Q207" s="54"/>
      <c r="R207" s="54"/>
      <c r="S207" s="54"/>
      <c r="T207" s="2"/>
      <c r="U207" s="2"/>
      <c r="V207" s="230">
        <v>24</v>
      </c>
      <c r="W207" s="941" t="str">
        <f t="shared" si="26"/>
        <v>-</v>
      </c>
      <c r="X207" s="942"/>
      <c r="Y207" s="942"/>
      <c r="Z207" s="942"/>
      <c r="AA207" s="943"/>
      <c r="AB207" s="920" t="str">
        <f t="shared" si="27"/>
        <v>-</v>
      </c>
      <c r="AC207" s="921"/>
      <c r="AD207" s="921"/>
      <c r="AE207" s="921"/>
      <c r="AF207" s="922"/>
      <c r="AG207" s="54"/>
      <c r="AH207" s="54"/>
      <c r="AI207" s="54"/>
      <c r="AJ207" s="54"/>
      <c r="AK207" s="54"/>
      <c r="AL207" s="230">
        <v>24</v>
      </c>
      <c r="AM207" s="941" t="str">
        <f t="shared" si="28"/>
        <v>-</v>
      </c>
      <c r="AN207" s="942"/>
      <c r="AO207" s="942"/>
      <c r="AP207" s="942"/>
      <c r="AQ207" s="943"/>
      <c r="AR207" s="233"/>
      <c r="AS207" s="233"/>
      <c r="AT207" s="233"/>
      <c r="AU207" s="233"/>
      <c r="AV207" s="233"/>
      <c r="AW207" s="874" t="e">
        <f t="shared" si="37"/>
        <v>#N/A</v>
      </c>
      <c r="AX207" s="875"/>
      <c r="AY207" s="875"/>
      <c r="AZ207" s="875"/>
      <c r="BA207" s="876"/>
      <c r="BB207" s="877" t="s">
        <v>541</v>
      </c>
      <c r="BC207" s="878"/>
      <c r="BD207" s="54"/>
      <c r="BE207" s="879" t="e">
        <f t="shared" si="32"/>
        <v>#N/A</v>
      </c>
      <c r="BF207" s="880"/>
      <c r="BG207" s="880"/>
      <c r="BH207" s="880"/>
      <c r="BI207" s="881"/>
      <c r="BJ207" s="882" t="s">
        <v>541</v>
      </c>
      <c r="BK207" s="878"/>
      <c r="BL207" s="54"/>
      <c r="BM207" s="241"/>
      <c r="BN207" s="241"/>
      <c r="BO207" s="241"/>
      <c r="BP207" s="54"/>
      <c r="BQ207" s="234">
        <v>23</v>
      </c>
      <c r="BR207" s="929" t="e">
        <f t="shared" si="30"/>
        <v>#N/A</v>
      </c>
      <c r="BS207" s="930"/>
      <c r="BT207" s="930"/>
      <c r="BU207" s="930"/>
      <c r="BV207" s="930"/>
      <c r="BW207" s="930"/>
      <c r="BX207" s="931"/>
      <c r="BY207" s="54"/>
      <c r="BZ207" s="234">
        <v>23</v>
      </c>
      <c r="CA207" s="932" t="e">
        <f t="shared" si="31"/>
        <v>#N/A</v>
      </c>
      <c r="CB207" s="933"/>
      <c r="CC207" s="933"/>
      <c r="CD207" s="933"/>
      <c r="CE207" s="933"/>
      <c r="CF207" s="933"/>
      <c r="CG207" s="934"/>
      <c r="CH207" s="54"/>
      <c r="CI207" s="54"/>
      <c r="CJ207" s="54"/>
      <c r="CK207" s="54"/>
      <c r="CL207" s="54"/>
      <c r="CM207" s="234">
        <v>21</v>
      </c>
      <c r="CN207" s="251" t="str">
        <f t="shared" si="33"/>
        <v>-</v>
      </c>
      <c r="CO207" s="259" t="str">
        <f>IF(COUNTIF(CN$187:$CN207,CN207)=1,MAX(CO$186:$CO206)+1,"")</f>
        <v/>
      </c>
      <c r="CP207" s="251" t="str">
        <f t="shared" si="35"/>
        <v/>
      </c>
      <c r="CQ207" s="233"/>
      <c r="CR207" s="233"/>
      <c r="CS207" s="233"/>
      <c r="CT207" s="54"/>
      <c r="CU207" s="234">
        <v>21</v>
      </c>
      <c r="CV207" s="255" t="str">
        <f t="shared" si="34"/>
        <v>-</v>
      </c>
      <c r="CW207" s="259" t="str">
        <f>IF(COUNTIF($CV$187:CV207,CV207)=1,MAX($CW$186:CW206)+1,"")</f>
        <v/>
      </c>
      <c r="CX207" s="255" t="str">
        <f t="shared" si="36"/>
        <v/>
      </c>
      <c r="CY207" s="233"/>
      <c r="CZ207" s="233"/>
      <c r="DA207" s="233"/>
      <c r="DB207" s="54"/>
      <c r="DC207" s="54"/>
      <c r="DD207" s="54"/>
      <c r="DE207" s="54"/>
      <c r="DF207" s="54"/>
      <c r="DG207" s="54"/>
      <c r="DH207" s="54"/>
      <c r="DI207" s="54"/>
      <c r="DJ207" s="54"/>
      <c r="DK207" s="54"/>
      <c r="DL207" s="54"/>
      <c r="DM207" s="54"/>
      <c r="DN207" s="54"/>
      <c r="DO207" s="54"/>
      <c r="DP207" s="54"/>
      <c r="DQ207" s="199"/>
      <c r="DR207" s="52"/>
      <c r="DS207" s="52"/>
      <c r="DT207" s="52"/>
      <c r="DU207" s="52"/>
      <c r="DV207" s="52"/>
      <c r="DW207" s="52"/>
      <c r="DX207" s="52"/>
      <c r="DY207" s="52"/>
      <c r="DZ207" s="52"/>
      <c r="EA207" s="52"/>
      <c r="EB207" s="52"/>
      <c r="EC207" s="52"/>
      <c r="ED207" s="52"/>
      <c r="EE207" s="52"/>
      <c r="EF207" s="52"/>
      <c r="EG207" s="52"/>
      <c r="EH207" s="52"/>
      <c r="EI207" s="52"/>
      <c r="EJ207" s="52"/>
      <c r="EK207" s="52"/>
      <c r="EL207" s="52"/>
      <c r="EM207" s="52"/>
      <c r="EN207" s="52"/>
      <c r="EO207" s="52"/>
      <c r="EP207" s="52"/>
      <c r="EQ207" s="52"/>
      <c r="ER207" s="52"/>
      <c r="ES207" s="52"/>
      <c r="ET207" s="52"/>
      <c r="EU207" s="52"/>
      <c r="EV207" s="52"/>
      <c r="EW207" s="52"/>
      <c r="EX207" s="52"/>
      <c r="EY207" s="52"/>
      <c r="EZ207" s="52"/>
      <c r="FA207" s="52"/>
      <c r="FB207" s="52"/>
      <c r="FC207" s="52"/>
      <c r="FD207" s="52"/>
      <c r="FE207" s="52"/>
      <c r="FF207" s="52"/>
      <c r="FG207" s="52"/>
      <c r="FH207" s="52"/>
      <c r="FI207" s="52"/>
      <c r="FJ207" s="52"/>
      <c r="FK207" s="52"/>
      <c r="FL207" s="52"/>
      <c r="FM207" s="52"/>
      <c r="FN207" s="52"/>
      <c r="FO207" s="52"/>
      <c r="FP207" s="52"/>
      <c r="FQ207" s="52"/>
      <c r="FR207" s="52"/>
      <c r="FS207" s="52"/>
      <c r="FT207" s="52"/>
      <c r="FU207" s="52"/>
      <c r="FV207" s="52"/>
      <c r="FW207" s="52"/>
      <c r="FX207" s="52"/>
      <c r="FY207" s="52"/>
      <c r="FZ207" s="52"/>
      <c r="GA207" s="52"/>
      <c r="GB207" s="52"/>
      <c r="GC207" s="52"/>
      <c r="GD207" s="52"/>
      <c r="GE207" s="52"/>
      <c r="GF207" s="52"/>
      <c r="GG207" s="52"/>
      <c r="GH207" s="52"/>
      <c r="GI207" s="52"/>
      <c r="GJ207" s="52"/>
      <c r="GK207" s="52"/>
      <c r="GL207" s="52"/>
      <c r="GM207" s="52"/>
      <c r="GN207" s="52"/>
      <c r="GO207" s="52"/>
      <c r="GP207" s="52"/>
      <c r="GQ207" s="52"/>
      <c r="GR207" s="52"/>
      <c r="GS207" s="52"/>
      <c r="GT207" s="52"/>
      <c r="GU207" s="52"/>
      <c r="GV207" s="52"/>
      <c r="GW207" s="52"/>
      <c r="GX207" s="52"/>
      <c r="GY207" s="52"/>
      <c r="GZ207" s="52"/>
      <c r="HA207" s="52"/>
      <c r="HB207" s="52"/>
      <c r="HC207" s="52"/>
      <c r="HD207" s="52"/>
      <c r="HE207" s="52"/>
      <c r="HF207" s="52"/>
      <c r="HG207" s="52"/>
      <c r="HH207" s="52"/>
      <c r="HI207" s="52"/>
      <c r="HJ207" s="52"/>
      <c r="HK207" s="52"/>
      <c r="HL207" s="52"/>
      <c r="HM207" s="52"/>
      <c r="HN207" s="52"/>
    </row>
    <row r="208" spans="1:222" hidden="1">
      <c r="A208" s="52"/>
      <c r="B208" s="52"/>
      <c r="C208" s="52"/>
      <c r="D208" s="198"/>
      <c r="E208" s="54"/>
      <c r="F208" s="229">
        <v>25</v>
      </c>
      <c r="G208" s="941" t="str">
        <f t="shared" si="24"/>
        <v/>
      </c>
      <c r="H208" s="942"/>
      <c r="I208" s="942"/>
      <c r="J208" s="942"/>
      <c r="K208" s="943"/>
      <c r="L208" s="920" t="str">
        <f t="shared" si="38"/>
        <v/>
      </c>
      <c r="M208" s="921"/>
      <c r="N208" s="921"/>
      <c r="O208" s="921"/>
      <c r="P208" s="922"/>
      <c r="Q208" s="54"/>
      <c r="R208" s="54"/>
      <c r="S208" s="54"/>
      <c r="T208" s="2"/>
      <c r="U208" s="2"/>
      <c r="V208" s="229">
        <v>25</v>
      </c>
      <c r="W208" s="941" t="str">
        <f t="shared" si="26"/>
        <v>-</v>
      </c>
      <c r="X208" s="942"/>
      <c r="Y208" s="942"/>
      <c r="Z208" s="942"/>
      <c r="AA208" s="943"/>
      <c r="AB208" s="920" t="str">
        <f t="shared" si="27"/>
        <v>-</v>
      </c>
      <c r="AC208" s="921"/>
      <c r="AD208" s="921"/>
      <c r="AE208" s="921"/>
      <c r="AF208" s="922"/>
      <c r="AG208" s="54"/>
      <c r="AH208" s="54"/>
      <c r="AI208" s="54"/>
      <c r="AJ208" s="54"/>
      <c r="AK208" s="54"/>
      <c r="AL208" s="229">
        <v>25</v>
      </c>
      <c r="AM208" s="941" t="str">
        <f t="shared" si="28"/>
        <v>-</v>
      </c>
      <c r="AN208" s="942"/>
      <c r="AO208" s="942"/>
      <c r="AP208" s="942"/>
      <c r="AQ208" s="943"/>
      <c r="AR208" s="233"/>
      <c r="AS208" s="233"/>
      <c r="AT208" s="233"/>
      <c r="AU208" s="233"/>
      <c r="AV208" s="233"/>
      <c r="AW208" s="874" t="e">
        <f t="shared" si="37"/>
        <v>#N/A</v>
      </c>
      <c r="AX208" s="875"/>
      <c r="AY208" s="875"/>
      <c r="AZ208" s="875"/>
      <c r="BA208" s="876"/>
      <c r="BB208" s="877" t="s">
        <v>542</v>
      </c>
      <c r="BC208" s="878"/>
      <c r="BD208" s="54"/>
      <c r="BE208" s="879" t="e">
        <f t="shared" si="32"/>
        <v>#N/A</v>
      </c>
      <c r="BF208" s="880"/>
      <c r="BG208" s="880"/>
      <c r="BH208" s="880"/>
      <c r="BI208" s="881"/>
      <c r="BJ208" s="882" t="s">
        <v>542</v>
      </c>
      <c r="BK208" s="878"/>
      <c r="BL208" s="54"/>
      <c r="BM208" s="241"/>
      <c r="BN208" s="241"/>
      <c r="BO208" s="241"/>
      <c r="BP208" s="54"/>
      <c r="BQ208" s="235">
        <v>24</v>
      </c>
      <c r="BR208" s="929" t="e">
        <f t="shared" si="30"/>
        <v>#N/A</v>
      </c>
      <c r="BS208" s="930"/>
      <c r="BT208" s="930"/>
      <c r="BU208" s="930"/>
      <c r="BV208" s="930"/>
      <c r="BW208" s="930"/>
      <c r="BX208" s="931"/>
      <c r="BY208" s="54"/>
      <c r="BZ208" s="235">
        <v>24</v>
      </c>
      <c r="CA208" s="932" t="e">
        <f t="shared" si="31"/>
        <v>#N/A</v>
      </c>
      <c r="CB208" s="933"/>
      <c r="CC208" s="933"/>
      <c r="CD208" s="933"/>
      <c r="CE208" s="933"/>
      <c r="CF208" s="933"/>
      <c r="CG208" s="934"/>
      <c r="CH208" s="54"/>
      <c r="CI208" s="54"/>
      <c r="CJ208" s="54"/>
      <c r="CK208" s="54"/>
      <c r="CL208" s="54"/>
      <c r="CM208" s="234">
        <v>22</v>
      </c>
      <c r="CN208" s="251" t="str">
        <f t="shared" si="33"/>
        <v>-</v>
      </c>
      <c r="CO208" s="259" t="str">
        <f>IF(COUNTIF(CN$187:$CN208,CN208)=1,MAX(CO$186:$CO207)+1,"")</f>
        <v/>
      </c>
      <c r="CP208" s="251" t="str">
        <f t="shared" si="35"/>
        <v/>
      </c>
      <c r="CQ208" s="233"/>
      <c r="CR208" s="233"/>
      <c r="CS208" s="233"/>
      <c r="CT208" s="54"/>
      <c r="CU208" s="234">
        <v>22</v>
      </c>
      <c r="CV208" s="255" t="str">
        <f t="shared" si="34"/>
        <v>-</v>
      </c>
      <c r="CW208" s="259" t="str">
        <f>IF(COUNTIF($CV$187:CV208,CV208)=1,MAX($CW$186:CW207)+1,"")</f>
        <v/>
      </c>
      <c r="CX208" s="255" t="str">
        <f t="shared" si="36"/>
        <v/>
      </c>
      <c r="CY208" s="233"/>
      <c r="CZ208" s="233"/>
      <c r="DA208" s="233"/>
      <c r="DB208" s="54"/>
      <c r="DC208" s="54"/>
      <c r="DD208" s="54"/>
      <c r="DE208" s="54"/>
      <c r="DF208" s="54"/>
      <c r="DG208" s="54"/>
      <c r="DH208" s="54"/>
      <c r="DI208" s="54"/>
      <c r="DJ208" s="54"/>
      <c r="DK208" s="54"/>
      <c r="DL208" s="54"/>
      <c r="DM208" s="54"/>
      <c r="DN208" s="54"/>
      <c r="DO208" s="54"/>
      <c r="DP208" s="54"/>
      <c r="DQ208" s="199"/>
      <c r="DR208" s="52"/>
      <c r="DS208" s="52"/>
      <c r="DT208" s="52"/>
      <c r="DU208" s="52"/>
      <c r="DV208" s="52"/>
      <c r="DW208" s="52"/>
      <c r="DX208" s="52"/>
      <c r="DY208" s="52"/>
      <c r="DZ208" s="52"/>
      <c r="EA208" s="52"/>
      <c r="EB208" s="52"/>
      <c r="EC208" s="52"/>
      <c r="ED208" s="52"/>
      <c r="EE208" s="52"/>
      <c r="EF208" s="52"/>
      <c r="EG208" s="52"/>
      <c r="EH208" s="52"/>
      <c r="EI208" s="52"/>
      <c r="EJ208" s="52"/>
      <c r="EK208" s="52"/>
      <c r="EL208" s="52"/>
      <c r="EM208" s="52"/>
      <c r="EN208" s="52"/>
      <c r="EO208" s="52"/>
      <c r="EP208" s="52"/>
      <c r="EQ208" s="52"/>
      <c r="ER208" s="52"/>
      <c r="ES208" s="52"/>
      <c r="ET208" s="52"/>
      <c r="EU208" s="52"/>
      <c r="EV208" s="52"/>
      <c r="EW208" s="52"/>
      <c r="EX208" s="52"/>
      <c r="EY208" s="52"/>
      <c r="EZ208" s="52"/>
      <c r="FA208" s="52"/>
      <c r="FB208" s="52"/>
      <c r="FC208" s="52"/>
      <c r="FD208" s="52"/>
      <c r="FE208" s="52"/>
      <c r="FF208" s="52"/>
      <c r="FG208" s="52"/>
      <c r="FH208" s="52"/>
      <c r="FI208" s="52"/>
      <c r="FJ208" s="52"/>
      <c r="FK208" s="52"/>
      <c r="FL208" s="52"/>
      <c r="FM208" s="52"/>
      <c r="FN208" s="52"/>
      <c r="FO208" s="52"/>
      <c r="FP208" s="52"/>
      <c r="FQ208" s="52"/>
      <c r="FR208" s="52"/>
      <c r="FS208" s="52"/>
      <c r="FT208" s="52"/>
      <c r="FU208" s="52"/>
      <c r="FV208" s="52"/>
      <c r="FW208" s="52"/>
      <c r="FX208" s="52"/>
      <c r="FY208" s="52"/>
      <c r="FZ208" s="52"/>
      <c r="GA208" s="52"/>
      <c r="GB208" s="52"/>
      <c r="GC208" s="52"/>
      <c r="GD208" s="52"/>
      <c r="GE208" s="52"/>
      <c r="GF208" s="52"/>
      <c r="GG208" s="52"/>
      <c r="GH208" s="52"/>
      <c r="GI208" s="52"/>
      <c r="GJ208" s="52"/>
      <c r="GK208" s="52"/>
      <c r="GL208" s="52"/>
      <c r="GM208" s="52"/>
      <c r="GN208" s="52"/>
      <c r="GO208" s="52"/>
      <c r="GP208" s="52"/>
      <c r="GQ208" s="52"/>
      <c r="GR208" s="52"/>
      <c r="GS208" s="52"/>
      <c r="GT208" s="52"/>
      <c r="GU208" s="52"/>
      <c r="GV208" s="52"/>
      <c r="GW208" s="52"/>
      <c r="GX208" s="52"/>
      <c r="GY208" s="52"/>
      <c r="GZ208" s="52"/>
      <c r="HA208" s="52"/>
      <c r="HB208" s="52"/>
      <c r="HC208" s="52"/>
      <c r="HD208" s="52"/>
      <c r="HE208" s="52"/>
      <c r="HF208" s="52"/>
      <c r="HG208" s="52"/>
      <c r="HH208" s="52"/>
      <c r="HI208" s="52"/>
      <c r="HJ208" s="52"/>
      <c r="HK208" s="52"/>
      <c r="HL208" s="52"/>
      <c r="HM208" s="52"/>
      <c r="HN208" s="52"/>
    </row>
    <row r="209" spans="1:222" hidden="1">
      <c r="A209" s="52"/>
      <c r="B209" s="52"/>
      <c r="C209" s="52"/>
      <c r="D209" s="198"/>
      <c r="E209" s="54"/>
      <c r="F209" s="230">
        <v>26</v>
      </c>
      <c r="G209" s="941" t="str">
        <f t="shared" si="24"/>
        <v/>
      </c>
      <c r="H209" s="942"/>
      <c r="I209" s="942"/>
      <c r="J209" s="942"/>
      <c r="K209" s="943"/>
      <c r="L209" s="920" t="str">
        <f t="shared" si="38"/>
        <v/>
      </c>
      <c r="M209" s="921"/>
      <c r="N209" s="921"/>
      <c r="O209" s="921"/>
      <c r="P209" s="922"/>
      <c r="Q209" s="54"/>
      <c r="R209" s="54"/>
      <c r="S209" s="54"/>
      <c r="T209" s="2"/>
      <c r="U209" s="2"/>
      <c r="V209" s="229">
        <v>26</v>
      </c>
      <c r="W209" s="941" t="str">
        <f t="shared" si="26"/>
        <v>-</v>
      </c>
      <c r="X209" s="942"/>
      <c r="Y209" s="942"/>
      <c r="Z209" s="942"/>
      <c r="AA209" s="943"/>
      <c r="AB209" s="920" t="str">
        <f t="shared" si="27"/>
        <v>-</v>
      </c>
      <c r="AC209" s="921"/>
      <c r="AD209" s="921"/>
      <c r="AE209" s="921"/>
      <c r="AF209" s="922"/>
      <c r="AG209" s="54"/>
      <c r="AH209" s="54"/>
      <c r="AI209" s="54"/>
      <c r="AJ209" s="54"/>
      <c r="AK209" s="54"/>
      <c r="AL209" s="229">
        <v>26</v>
      </c>
      <c r="AM209" s="941" t="str">
        <f t="shared" si="28"/>
        <v>-</v>
      </c>
      <c r="AN209" s="942"/>
      <c r="AO209" s="942"/>
      <c r="AP209" s="942"/>
      <c r="AQ209" s="943"/>
      <c r="AR209" s="233"/>
      <c r="AS209" s="233"/>
      <c r="AT209" s="233"/>
      <c r="AU209" s="233"/>
      <c r="AV209" s="233"/>
      <c r="AW209" s="874" t="e">
        <f t="shared" si="37"/>
        <v>#N/A</v>
      </c>
      <c r="AX209" s="875"/>
      <c r="AY209" s="875"/>
      <c r="AZ209" s="875"/>
      <c r="BA209" s="876"/>
      <c r="BB209" s="877" t="s">
        <v>543</v>
      </c>
      <c r="BC209" s="878"/>
      <c r="BD209" s="54"/>
      <c r="BE209" s="879" t="e">
        <f t="shared" si="32"/>
        <v>#N/A</v>
      </c>
      <c r="BF209" s="880"/>
      <c r="BG209" s="880"/>
      <c r="BH209" s="880"/>
      <c r="BI209" s="881"/>
      <c r="BJ209" s="882" t="s">
        <v>543</v>
      </c>
      <c r="BK209" s="878"/>
      <c r="BL209" s="54"/>
      <c r="BM209" s="241"/>
      <c r="BN209" s="241"/>
      <c r="BO209" s="241"/>
      <c r="BP209" s="54"/>
      <c r="BQ209" s="234">
        <v>25</v>
      </c>
      <c r="BR209" s="929" t="e">
        <f t="shared" si="30"/>
        <v>#N/A</v>
      </c>
      <c r="BS209" s="930"/>
      <c r="BT209" s="930"/>
      <c r="BU209" s="930"/>
      <c r="BV209" s="930"/>
      <c r="BW209" s="930"/>
      <c r="BX209" s="931"/>
      <c r="BY209" s="54"/>
      <c r="BZ209" s="234">
        <v>25</v>
      </c>
      <c r="CA209" s="932" t="e">
        <f t="shared" si="31"/>
        <v>#N/A</v>
      </c>
      <c r="CB209" s="933"/>
      <c r="CC209" s="933"/>
      <c r="CD209" s="933"/>
      <c r="CE209" s="933"/>
      <c r="CF209" s="933"/>
      <c r="CG209" s="934"/>
      <c r="CH209" s="54"/>
      <c r="CI209" s="54"/>
      <c r="CJ209" s="54"/>
      <c r="CK209" s="54"/>
      <c r="CL209" s="54"/>
      <c r="CM209" s="234">
        <v>23</v>
      </c>
      <c r="CN209" s="251" t="str">
        <f t="shared" si="33"/>
        <v>-</v>
      </c>
      <c r="CO209" s="259" t="str">
        <f>IF(COUNTIF(CN$187:$CN209,CN209)=1,MAX(CO$186:$CO208)+1,"")</f>
        <v/>
      </c>
      <c r="CP209" s="251" t="str">
        <f t="shared" si="35"/>
        <v/>
      </c>
      <c r="CQ209" s="233"/>
      <c r="CR209" s="233"/>
      <c r="CS209" s="233"/>
      <c r="CT209" s="54"/>
      <c r="CU209" s="234">
        <v>23</v>
      </c>
      <c r="CV209" s="255" t="str">
        <f t="shared" si="34"/>
        <v>-</v>
      </c>
      <c r="CW209" s="259" t="str">
        <f>IF(COUNTIF($CV$187:CV209,CV209)=1,MAX($CW$186:CW208)+1,"")</f>
        <v/>
      </c>
      <c r="CX209" s="255" t="str">
        <f t="shared" si="36"/>
        <v/>
      </c>
      <c r="CY209" s="233"/>
      <c r="CZ209" s="233"/>
      <c r="DA209" s="233"/>
      <c r="DB209" s="54"/>
      <c r="DC209" s="54"/>
      <c r="DD209" s="54"/>
      <c r="DE209" s="54"/>
      <c r="DF209" s="54"/>
      <c r="DG209" s="54"/>
      <c r="DH209" s="54"/>
      <c r="DI209" s="54"/>
      <c r="DJ209" s="54"/>
      <c r="DK209" s="54"/>
      <c r="DL209" s="54"/>
      <c r="DM209" s="54"/>
      <c r="DN209" s="54"/>
      <c r="DO209" s="54"/>
      <c r="DP209" s="54"/>
      <c r="DQ209" s="199"/>
      <c r="DR209" s="52"/>
      <c r="DS209" s="52"/>
      <c r="DT209" s="52"/>
      <c r="DU209" s="52"/>
      <c r="DV209" s="52"/>
      <c r="DW209" s="52"/>
      <c r="DX209" s="52"/>
      <c r="DY209" s="52"/>
      <c r="DZ209" s="52"/>
      <c r="EA209" s="52"/>
      <c r="EB209" s="52"/>
      <c r="EC209" s="52"/>
      <c r="ED209" s="52"/>
      <c r="EE209" s="52"/>
      <c r="EF209" s="52"/>
      <c r="EG209" s="52"/>
      <c r="EH209" s="52"/>
      <c r="EI209" s="52"/>
      <c r="EJ209" s="52"/>
      <c r="EK209" s="52"/>
      <c r="EL209" s="52"/>
      <c r="EM209" s="52"/>
      <c r="EN209" s="52"/>
      <c r="EO209" s="52"/>
      <c r="EP209" s="52"/>
      <c r="EQ209" s="52"/>
      <c r="ER209" s="52"/>
      <c r="ES209" s="52"/>
      <c r="ET209" s="52"/>
      <c r="EU209" s="52"/>
      <c r="EV209" s="52"/>
      <c r="EW209" s="52"/>
      <c r="EX209" s="52"/>
      <c r="EY209" s="52"/>
      <c r="EZ209" s="52"/>
      <c r="FA209" s="52"/>
      <c r="FB209" s="52"/>
      <c r="FC209" s="52"/>
      <c r="FD209" s="52"/>
      <c r="FE209" s="52"/>
      <c r="FF209" s="52"/>
      <c r="FG209" s="52"/>
      <c r="FH209" s="52"/>
      <c r="FI209" s="52"/>
      <c r="FJ209" s="52"/>
      <c r="FK209" s="52"/>
      <c r="FL209" s="52"/>
      <c r="FM209" s="52"/>
      <c r="FN209" s="52"/>
      <c r="FO209" s="52"/>
      <c r="FP209" s="52"/>
      <c r="FQ209" s="52"/>
      <c r="FR209" s="52"/>
      <c r="FS209" s="52"/>
      <c r="FT209" s="52"/>
      <c r="FU209" s="52"/>
      <c r="FV209" s="52"/>
      <c r="FW209" s="52"/>
      <c r="FX209" s="52"/>
      <c r="FY209" s="52"/>
      <c r="FZ209" s="52"/>
      <c r="GA209" s="52"/>
      <c r="GB209" s="52"/>
      <c r="GC209" s="52"/>
      <c r="GD209" s="52"/>
      <c r="GE209" s="52"/>
      <c r="GF209" s="52"/>
      <c r="GG209" s="52"/>
      <c r="GH209" s="52"/>
      <c r="GI209" s="52"/>
      <c r="GJ209" s="52"/>
      <c r="GK209" s="52"/>
      <c r="GL209" s="52"/>
      <c r="GM209" s="52"/>
      <c r="GN209" s="52"/>
      <c r="GO209" s="52"/>
      <c r="GP209" s="52"/>
      <c r="GQ209" s="52"/>
      <c r="GR209" s="52"/>
      <c r="GS209" s="52"/>
      <c r="GT209" s="52"/>
      <c r="GU209" s="52"/>
      <c r="GV209" s="52"/>
      <c r="GW209" s="52"/>
      <c r="GX209" s="52"/>
      <c r="GY209" s="52"/>
      <c r="GZ209" s="52"/>
      <c r="HA209" s="52"/>
      <c r="HB209" s="52"/>
      <c r="HC209" s="52"/>
      <c r="HD209" s="52"/>
      <c r="HE209" s="52"/>
      <c r="HF209" s="52"/>
      <c r="HG209" s="52"/>
      <c r="HH209" s="52"/>
      <c r="HI209" s="52"/>
      <c r="HJ209" s="52"/>
      <c r="HK209" s="52"/>
      <c r="HL209" s="52"/>
      <c r="HM209" s="52"/>
      <c r="HN209" s="52"/>
    </row>
    <row r="210" spans="1:222" hidden="1">
      <c r="A210" s="52"/>
      <c r="B210" s="52"/>
      <c r="C210" s="52"/>
      <c r="D210" s="198"/>
      <c r="E210" s="54"/>
      <c r="F210" s="229">
        <v>27</v>
      </c>
      <c r="G210" s="941" t="str">
        <f t="shared" si="24"/>
        <v/>
      </c>
      <c r="H210" s="942"/>
      <c r="I210" s="942"/>
      <c r="J210" s="942"/>
      <c r="K210" s="943"/>
      <c r="L210" s="920" t="str">
        <f t="shared" si="38"/>
        <v/>
      </c>
      <c r="M210" s="921"/>
      <c r="N210" s="921"/>
      <c r="O210" s="921"/>
      <c r="P210" s="922"/>
      <c r="Q210" s="54"/>
      <c r="R210" s="54"/>
      <c r="S210" s="54"/>
      <c r="T210" s="2"/>
      <c r="U210" s="2"/>
      <c r="V210" s="230">
        <v>27</v>
      </c>
      <c r="W210" s="941" t="str">
        <f t="shared" si="26"/>
        <v>-</v>
      </c>
      <c r="X210" s="942"/>
      <c r="Y210" s="942"/>
      <c r="Z210" s="942"/>
      <c r="AA210" s="943"/>
      <c r="AB210" s="920" t="str">
        <f t="shared" si="27"/>
        <v>-</v>
      </c>
      <c r="AC210" s="921"/>
      <c r="AD210" s="921"/>
      <c r="AE210" s="921"/>
      <c r="AF210" s="922"/>
      <c r="AG210" s="54"/>
      <c r="AH210" s="54"/>
      <c r="AI210" s="54"/>
      <c r="AJ210" s="54"/>
      <c r="AK210" s="54"/>
      <c r="AL210" s="229">
        <v>27</v>
      </c>
      <c r="AM210" s="941" t="str">
        <f t="shared" si="28"/>
        <v>-</v>
      </c>
      <c r="AN210" s="942"/>
      <c r="AO210" s="942"/>
      <c r="AP210" s="942"/>
      <c r="AQ210" s="943"/>
      <c r="AR210" s="233"/>
      <c r="AS210" s="233"/>
      <c r="AT210" s="233"/>
      <c r="AU210" s="233"/>
      <c r="AV210" s="233"/>
      <c r="AW210" s="874" t="e">
        <f t="shared" si="37"/>
        <v>#N/A</v>
      </c>
      <c r="AX210" s="875"/>
      <c r="AY210" s="875"/>
      <c r="AZ210" s="875"/>
      <c r="BA210" s="876"/>
      <c r="BB210" s="877" t="s">
        <v>544</v>
      </c>
      <c r="BC210" s="878"/>
      <c r="BD210" s="54"/>
      <c r="BE210" s="879" t="e">
        <f t="shared" si="32"/>
        <v>#N/A</v>
      </c>
      <c r="BF210" s="880"/>
      <c r="BG210" s="880"/>
      <c r="BH210" s="880"/>
      <c r="BI210" s="881"/>
      <c r="BJ210" s="882" t="s">
        <v>544</v>
      </c>
      <c r="BK210" s="878"/>
      <c r="BL210" s="54"/>
      <c r="BM210" s="241"/>
      <c r="BN210" s="241"/>
      <c r="BO210" s="241"/>
      <c r="BP210" s="54"/>
      <c r="BQ210" s="234">
        <v>26</v>
      </c>
      <c r="BR210" s="929" t="e">
        <f t="shared" si="30"/>
        <v>#N/A</v>
      </c>
      <c r="BS210" s="930"/>
      <c r="BT210" s="930"/>
      <c r="BU210" s="930"/>
      <c r="BV210" s="930"/>
      <c r="BW210" s="930"/>
      <c r="BX210" s="931"/>
      <c r="BY210" s="54"/>
      <c r="BZ210" s="234">
        <v>26</v>
      </c>
      <c r="CA210" s="932" t="e">
        <f t="shared" si="31"/>
        <v>#N/A</v>
      </c>
      <c r="CB210" s="933"/>
      <c r="CC210" s="933"/>
      <c r="CD210" s="933"/>
      <c r="CE210" s="933"/>
      <c r="CF210" s="933"/>
      <c r="CG210" s="934"/>
      <c r="CH210" s="54"/>
      <c r="CI210" s="54"/>
      <c r="CJ210" s="54"/>
      <c r="CK210" s="54"/>
      <c r="CL210" s="54"/>
      <c r="CM210" s="234">
        <v>24</v>
      </c>
      <c r="CN210" s="251" t="str">
        <f t="shared" si="33"/>
        <v>-</v>
      </c>
      <c r="CO210" s="259" t="str">
        <f>IF(COUNTIF(CN$187:$CN210,CN210)=1,MAX(CO$186:$CO209)+1,"")</f>
        <v/>
      </c>
      <c r="CP210" s="251" t="str">
        <f t="shared" si="35"/>
        <v/>
      </c>
      <c r="CQ210" s="233"/>
      <c r="CR210" s="233"/>
      <c r="CS210" s="233"/>
      <c r="CT210" s="54"/>
      <c r="CU210" s="234">
        <v>24</v>
      </c>
      <c r="CV210" s="255" t="str">
        <f t="shared" si="34"/>
        <v>-</v>
      </c>
      <c r="CW210" s="259" t="str">
        <f>IF(COUNTIF($CV$187:CV210,CV210)=1,MAX($CW$186:CW209)+1,"")</f>
        <v/>
      </c>
      <c r="CX210" s="255" t="str">
        <f t="shared" si="36"/>
        <v/>
      </c>
      <c r="CY210" s="233"/>
      <c r="CZ210" s="233"/>
      <c r="DA210" s="233"/>
      <c r="DB210" s="54"/>
      <c r="DC210" s="54"/>
      <c r="DD210" s="54"/>
      <c r="DE210" s="54"/>
      <c r="DF210" s="54"/>
      <c r="DG210" s="54"/>
      <c r="DH210" s="54"/>
      <c r="DI210" s="54"/>
      <c r="DJ210" s="54"/>
      <c r="DK210" s="54"/>
      <c r="DL210" s="54"/>
      <c r="DM210" s="54"/>
      <c r="DN210" s="54"/>
      <c r="DO210" s="54"/>
      <c r="DP210" s="54"/>
      <c r="DQ210" s="199"/>
      <c r="DR210" s="52"/>
      <c r="DS210" s="52"/>
      <c r="DT210" s="52"/>
      <c r="DU210" s="52"/>
      <c r="DV210" s="52"/>
      <c r="DW210" s="52"/>
      <c r="DX210" s="52"/>
      <c r="DY210" s="52"/>
      <c r="DZ210" s="52"/>
      <c r="EA210" s="52"/>
      <c r="EB210" s="52"/>
      <c r="EC210" s="52"/>
      <c r="ED210" s="52"/>
      <c r="EE210" s="52"/>
      <c r="EF210" s="52"/>
      <c r="EG210" s="52"/>
      <c r="EH210" s="52"/>
      <c r="EI210" s="52"/>
      <c r="EJ210" s="52"/>
      <c r="EK210" s="52"/>
      <c r="EL210" s="52"/>
      <c r="EM210" s="52"/>
      <c r="EN210" s="52"/>
      <c r="EO210" s="52"/>
      <c r="EP210" s="52"/>
      <c r="EQ210" s="52"/>
      <c r="ER210" s="52"/>
      <c r="ES210" s="52"/>
      <c r="ET210" s="52"/>
      <c r="EU210" s="52"/>
      <c r="EV210" s="52"/>
      <c r="EW210" s="52"/>
      <c r="EX210" s="52"/>
      <c r="EY210" s="52"/>
      <c r="EZ210" s="52"/>
      <c r="FA210" s="52"/>
      <c r="FB210" s="52"/>
      <c r="FC210" s="52"/>
      <c r="FD210" s="52"/>
      <c r="FE210" s="52"/>
      <c r="FF210" s="52"/>
      <c r="FG210" s="52"/>
      <c r="FH210" s="52"/>
      <c r="FI210" s="52"/>
      <c r="FJ210" s="52"/>
      <c r="FK210" s="52"/>
      <c r="FL210" s="52"/>
      <c r="FM210" s="52"/>
      <c r="FN210" s="52"/>
      <c r="FO210" s="52"/>
      <c r="FP210" s="52"/>
      <c r="FQ210" s="52"/>
      <c r="FR210" s="52"/>
      <c r="FS210" s="52"/>
      <c r="FT210" s="52"/>
      <c r="FU210" s="52"/>
      <c r="FV210" s="52"/>
      <c r="FW210" s="52"/>
      <c r="FX210" s="52"/>
      <c r="FY210" s="52"/>
      <c r="FZ210" s="52"/>
      <c r="GA210" s="52"/>
      <c r="GB210" s="52"/>
      <c r="GC210" s="52"/>
      <c r="GD210" s="52"/>
      <c r="GE210" s="52"/>
      <c r="GF210" s="52"/>
      <c r="GG210" s="52"/>
      <c r="GH210" s="52"/>
      <c r="GI210" s="52"/>
      <c r="GJ210" s="52"/>
      <c r="GK210" s="52"/>
      <c r="GL210" s="52"/>
      <c r="GM210" s="52"/>
      <c r="GN210" s="52"/>
      <c r="GO210" s="52"/>
      <c r="GP210" s="52"/>
      <c r="GQ210" s="52"/>
      <c r="GR210" s="52"/>
      <c r="GS210" s="52"/>
      <c r="GT210" s="52"/>
      <c r="GU210" s="52"/>
      <c r="GV210" s="52"/>
      <c r="GW210" s="52"/>
      <c r="GX210" s="52"/>
      <c r="GY210" s="52"/>
      <c r="GZ210" s="52"/>
      <c r="HA210" s="52"/>
      <c r="HB210" s="52"/>
      <c r="HC210" s="52"/>
      <c r="HD210" s="52"/>
      <c r="HE210" s="52"/>
      <c r="HF210" s="52"/>
      <c r="HG210" s="52"/>
      <c r="HH210" s="52"/>
      <c r="HI210" s="52"/>
      <c r="HJ210" s="52"/>
      <c r="HK210" s="52"/>
      <c r="HL210" s="52"/>
      <c r="HM210" s="52"/>
      <c r="HN210" s="52"/>
    </row>
    <row r="211" spans="1:222" hidden="1">
      <c r="A211" s="52"/>
      <c r="B211" s="52"/>
      <c r="C211" s="52"/>
      <c r="D211" s="198"/>
      <c r="E211" s="54"/>
      <c r="F211" s="231">
        <v>28</v>
      </c>
      <c r="G211" s="883" t="str">
        <f t="shared" si="24"/>
        <v/>
      </c>
      <c r="H211" s="884"/>
      <c r="I211" s="884"/>
      <c r="J211" s="884"/>
      <c r="K211" s="926"/>
      <c r="L211" s="927" t="str">
        <f t="shared" si="38"/>
        <v/>
      </c>
      <c r="M211" s="889"/>
      <c r="N211" s="889"/>
      <c r="O211" s="889"/>
      <c r="P211" s="890"/>
      <c r="Q211" s="54"/>
      <c r="R211" s="54"/>
      <c r="S211" s="54"/>
      <c r="T211" s="2"/>
      <c r="U211" s="2"/>
      <c r="V211" s="231">
        <v>28</v>
      </c>
      <c r="W211" s="928" t="str">
        <f t="shared" si="26"/>
        <v>-</v>
      </c>
      <c r="X211" s="884"/>
      <c r="Y211" s="884"/>
      <c r="Z211" s="884"/>
      <c r="AA211" s="926"/>
      <c r="AB211" s="927" t="str">
        <f t="shared" si="27"/>
        <v>-</v>
      </c>
      <c r="AC211" s="889"/>
      <c r="AD211" s="889"/>
      <c r="AE211" s="889"/>
      <c r="AF211" s="890"/>
      <c r="AG211" s="54"/>
      <c r="AH211" s="54"/>
      <c r="AI211" s="54"/>
      <c r="AJ211" s="54"/>
      <c r="AK211" s="54"/>
      <c r="AL211" s="231">
        <v>28</v>
      </c>
      <c r="AM211" s="883" t="str">
        <f t="shared" si="28"/>
        <v>-</v>
      </c>
      <c r="AN211" s="884"/>
      <c r="AO211" s="884"/>
      <c r="AP211" s="884"/>
      <c r="AQ211" s="926"/>
      <c r="AR211" s="233"/>
      <c r="AS211" s="233"/>
      <c r="AT211" s="233"/>
      <c r="AU211" s="233"/>
      <c r="AV211" s="233"/>
      <c r="AW211" s="874" t="e">
        <f t="shared" si="37"/>
        <v>#N/A</v>
      </c>
      <c r="AX211" s="875"/>
      <c r="AY211" s="875"/>
      <c r="AZ211" s="875"/>
      <c r="BA211" s="876"/>
      <c r="BB211" s="877" t="s">
        <v>545</v>
      </c>
      <c r="BC211" s="878"/>
      <c r="BD211" s="54"/>
      <c r="BE211" s="879" t="e">
        <f t="shared" si="32"/>
        <v>#N/A</v>
      </c>
      <c r="BF211" s="880"/>
      <c r="BG211" s="880"/>
      <c r="BH211" s="880"/>
      <c r="BI211" s="881"/>
      <c r="BJ211" s="882" t="s">
        <v>545</v>
      </c>
      <c r="BK211" s="878"/>
      <c r="BL211" s="54"/>
      <c r="BM211" s="241"/>
      <c r="BN211" s="241"/>
      <c r="BO211" s="241"/>
      <c r="BP211" s="54"/>
      <c r="BQ211" s="234">
        <v>27</v>
      </c>
      <c r="BR211" s="929" t="e">
        <f t="shared" si="30"/>
        <v>#N/A</v>
      </c>
      <c r="BS211" s="930"/>
      <c r="BT211" s="930"/>
      <c r="BU211" s="930"/>
      <c r="BV211" s="930"/>
      <c r="BW211" s="930"/>
      <c r="BX211" s="931"/>
      <c r="BY211" s="54"/>
      <c r="BZ211" s="234">
        <v>27</v>
      </c>
      <c r="CA211" s="932" t="e">
        <f t="shared" si="31"/>
        <v>#N/A</v>
      </c>
      <c r="CB211" s="933"/>
      <c r="CC211" s="933"/>
      <c r="CD211" s="933"/>
      <c r="CE211" s="933"/>
      <c r="CF211" s="933"/>
      <c r="CG211" s="934"/>
      <c r="CH211" s="54"/>
      <c r="CI211" s="54"/>
      <c r="CJ211" s="54"/>
      <c r="CK211" s="54"/>
      <c r="CL211" s="54"/>
      <c r="CM211" s="234">
        <v>25</v>
      </c>
      <c r="CN211" s="251" t="str">
        <f t="shared" si="33"/>
        <v>-</v>
      </c>
      <c r="CO211" s="259" t="str">
        <f>IF(COUNTIF(CN$187:$CN211,CN211)=1,MAX(CO$186:$CO210)+1,"")</f>
        <v/>
      </c>
      <c r="CP211" s="251" t="str">
        <f t="shared" si="35"/>
        <v/>
      </c>
      <c r="CQ211" s="233"/>
      <c r="CR211" s="233"/>
      <c r="CS211" s="233"/>
      <c r="CT211" s="54"/>
      <c r="CU211" s="234">
        <v>25</v>
      </c>
      <c r="CV211" s="255" t="str">
        <f t="shared" si="34"/>
        <v>-</v>
      </c>
      <c r="CW211" s="259" t="str">
        <f>IF(COUNTIF($CV$187:CV211,CV211)=1,MAX($CW$186:CW210)+1,"")</f>
        <v/>
      </c>
      <c r="CX211" s="255" t="str">
        <f t="shared" si="36"/>
        <v/>
      </c>
      <c r="CY211" s="233"/>
      <c r="CZ211" s="233"/>
      <c r="DA211" s="233"/>
      <c r="DB211" s="54"/>
      <c r="DC211" s="54"/>
      <c r="DD211" s="54"/>
      <c r="DE211" s="54"/>
      <c r="DF211" s="54"/>
      <c r="DG211" s="54"/>
      <c r="DH211" s="54"/>
      <c r="DI211" s="54"/>
      <c r="DJ211" s="54"/>
      <c r="DK211" s="54"/>
      <c r="DL211" s="54"/>
      <c r="DM211" s="54"/>
      <c r="DN211" s="54"/>
      <c r="DO211" s="54"/>
      <c r="DP211" s="54"/>
      <c r="DQ211" s="199"/>
      <c r="DR211" s="52"/>
      <c r="DS211" s="52"/>
      <c r="DT211" s="52"/>
      <c r="DU211" s="52"/>
      <c r="DV211" s="52"/>
      <c r="DW211" s="52"/>
      <c r="DX211" s="52"/>
      <c r="DY211" s="52"/>
      <c r="DZ211" s="52"/>
      <c r="EA211" s="52"/>
      <c r="EB211" s="52"/>
      <c r="EC211" s="52"/>
      <c r="ED211" s="52"/>
      <c r="EE211" s="52"/>
      <c r="EF211" s="52"/>
      <c r="EG211" s="52"/>
      <c r="EH211" s="52"/>
      <c r="EI211" s="52"/>
      <c r="EJ211" s="52"/>
      <c r="EK211" s="52"/>
      <c r="EL211" s="52"/>
      <c r="EM211" s="52"/>
      <c r="EN211" s="52"/>
      <c r="EO211" s="52"/>
      <c r="EP211" s="52"/>
      <c r="EQ211" s="52"/>
      <c r="ER211" s="52"/>
      <c r="ES211" s="52"/>
      <c r="ET211" s="52"/>
      <c r="EU211" s="52"/>
      <c r="EV211" s="52"/>
      <c r="EW211" s="52"/>
      <c r="EX211" s="52"/>
      <c r="EY211" s="52"/>
      <c r="EZ211" s="52"/>
      <c r="FA211" s="52"/>
      <c r="FB211" s="52"/>
      <c r="FC211" s="52"/>
      <c r="FD211" s="52"/>
      <c r="FE211" s="52"/>
      <c r="FF211" s="52"/>
      <c r="FG211" s="52"/>
      <c r="FH211" s="52"/>
      <c r="FI211" s="52"/>
      <c r="FJ211" s="52"/>
      <c r="FK211" s="52"/>
      <c r="FL211" s="52"/>
      <c r="FM211" s="52"/>
      <c r="FN211" s="52"/>
      <c r="FO211" s="52"/>
      <c r="FP211" s="52"/>
      <c r="FQ211" s="52"/>
      <c r="FR211" s="52"/>
      <c r="FS211" s="52"/>
      <c r="FT211" s="52"/>
      <c r="FU211" s="52"/>
      <c r="FV211" s="52"/>
      <c r="FW211" s="52"/>
      <c r="FX211" s="52"/>
      <c r="FY211" s="52"/>
      <c r="FZ211" s="52"/>
      <c r="GA211" s="52"/>
      <c r="GB211" s="52"/>
      <c r="GC211" s="52"/>
      <c r="GD211" s="52"/>
      <c r="GE211" s="52"/>
      <c r="GF211" s="52"/>
      <c r="GG211" s="52"/>
      <c r="GH211" s="52"/>
      <c r="GI211" s="52"/>
      <c r="GJ211" s="52"/>
      <c r="GK211" s="52"/>
      <c r="GL211" s="52"/>
      <c r="GM211" s="52"/>
      <c r="GN211" s="52"/>
      <c r="GO211" s="52"/>
      <c r="GP211" s="52"/>
      <c r="GQ211" s="52"/>
      <c r="GR211" s="52"/>
      <c r="GS211" s="52"/>
      <c r="GT211" s="52"/>
      <c r="GU211" s="52"/>
      <c r="GV211" s="52"/>
      <c r="GW211" s="52"/>
      <c r="GX211" s="52"/>
      <c r="GY211" s="52"/>
      <c r="GZ211" s="52"/>
      <c r="HA211" s="52"/>
      <c r="HB211" s="52"/>
      <c r="HC211" s="52"/>
      <c r="HD211" s="52"/>
      <c r="HE211" s="52"/>
      <c r="HF211" s="52"/>
      <c r="HG211" s="52"/>
      <c r="HH211" s="52"/>
      <c r="HI211" s="52"/>
      <c r="HJ211" s="52"/>
      <c r="HK211" s="52"/>
      <c r="HL211" s="52"/>
      <c r="HM211" s="52"/>
      <c r="HN211" s="52"/>
    </row>
    <row r="212" spans="1:222" hidden="1">
      <c r="A212" s="52"/>
      <c r="B212" s="52"/>
      <c r="C212" s="52"/>
      <c r="D212" s="198"/>
      <c r="E212" s="54"/>
      <c r="F212" s="54"/>
      <c r="G212" s="54"/>
      <c r="H212" s="54"/>
      <c r="I212" s="54"/>
      <c r="J212" s="54"/>
      <c r="K212" s="54"/>
      <c r="L212" s="54"/>
      <c r="M212" s="54"/>
      <c r="N212" s="54"/>
      <c r="O212" s="54"/>
      <c r="P212" s="54"/>
      <c r="Q212" s="54"/>
      <c r="R212" s="54"/>
      <c r="S212" s="54"/>
      <c r="T212" s="54"/>
      <c r="U212" s="54"/>
      <c r="V212" s="54"/>
      <c r="W212" s="192"/>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874" t="e">
        <f t="shared" si="37"/>
        <v>#N/A</v>
      </c>
      <c r="AX212" s="875"/>
      <c r="AY212" s="875"/>
      <c r="AZ212" s="875"/>
      <c r="BA212" s="876"/>
      <c r="BB212" s="877" t="s">
        <v>546</v>
      </c>
      <c r="BC212" s="878"/>
      <c r="BD212" s="54"/>
      <c r="BE212" s="879" t="e">
        <f t="shared" si="32"/>
        <v>#N/A</v>
      </c>
      <c r="BF212" s="880"/>
      <c r="BG212" s="880"/>
      <c r="BH212" s="880"/>
      <c r="BI212" s="881"/>
      <c r="BJ212" s="882" t="s">
        <v>546</v>
      </c>
      <c r="BK212" s="878"/>
      <c r="BL212" s="54"/>
      <c r="BM212" s="241"/>
      <c r="BN212" s="241"/>
      <c r="BO212" s="241"/>
      <c r="BP212" s="54"/>
      <c r="BQ212" s="236">
        <v>28</v>
      </c>
      <c r="BR212" s="935" t="e">
        <f t="shared" si="30"/>
        <v>#N/A</v>
      </c>
      <c r="BS212" s="936"/>
      <c r="BT212" s="936"/>
      <c r="BU212" s="936"/>
      <c r="BV212" s="936"/>
      <c r="BW212" s="936"/>
      <c r="BX212" s="937"/>
      <c r="BY212" s="54"/>
      <c r="BZ212" s="236">
        <v>28</v>
      </c>
      <c r="CA212" s="938" t="e">
        <f t="shared" si="31"/>
        <v>#N/A</v>
      </c>
      <c r="CB212" s="939"/>
      <c r="CC212" s="939"/>
      <c r="CD212" s="939"/>
      <c r="CE212" s="939"/>
      <c r="CF212" s="939"/>
      <c r="CG212" s="940"/>
      <c r="CH212" s="54"/>
      <c r="CI212" s="54"/>
      <c r="CJ212" s="54"/>
      <c r="CK212" s="54"/>
      <c r="CL212" s="54"/>
      <c r="CM212" s="234">
        <v>26</v>
      </c>
      <c r="CN212" s="251" t="str">
        <f t="shared" si="33"/>
        <v>-</v>
      </c>
      <c r="CO212" s="259" t="str">
        <f>IF(COUNTIF(CN$187:$CN212,CN212)=1,MAX(CO$186:$CO211)+1,"")</f>
        <v/>
      </c>
      <c r="CP212" s="251" t="str">
        <f t="shared" si="35"/>
        <v/>
      </c>
      <c r="CQ212" s="233"/>
      <c r="CR212" s="233"/>
      <c r="CS212" s="233"/>
      <c r="CT212" s="54"/>
      <c r="CU212" s="234">
        <v>26</v>
      </c>
      <c r="CV212" s="255" t="str">
        <f t="shared" si="34"/>
        <v>-</v>
      </c>
      <c r="CW212" s="259" t="str">
        <f>IF(COUNTIF($CV$187:CV212,CV212)=1,MAX($CW$186:CW211)+1,"")</f>
        <v/>
      </c>
      <c r="CX212" s="255" t="str">
        <f t="shared" si="36"/>
        <v/>
      </c>
      <c r="CY212" s="233"/>
      <c r="CZ212" s="233"/>
      <c r="DA212" s="233"/>
      <c r="DB212" s="54"/>
      <c r="DC212" s="54"/>
      <c r="DD212" s="54"/>
      <c r="DE212" s="54"/>
      <c r="DF212" s="54"/>
      <c r="DG212" s="54"/>
      <c r="DH212" s="54"/>
      <c r="DI212" s="54"/>
      <c r="DJ212" s="54"/>
      <c r="DK212" s="54"/>
      <c r="DL212" s="54"/>
      <c r="DM212" s="54"/>
      <c r="DN212" s="54"/>
      <c r="DO212" s="54"/>
      <c r="DP212" s="54"/>
      <c r="DQ212" s="199"/>
      <c r="DR212" s="52"/>
      <c r="DS212" s="52"/>
      <c r="DT212" s="52"/>
      <c r="DU212" s="52"/>
      <c r="DV212" s="52"/>
      <c r="DW212" s="52"/>
      <c r="DX212" s="52"/>
      <c r="DY212" s="52"/>
      <c r="DZ212" s="52"/>
      <c r="EA212" s="52"/>
      <c r="EB212" s="52"/>
      <c r="EC212" s="52"/>
      <c r="ED212" s="52"/>
      <c r="EE212" s="52"/>
      <c r="EF212" s="52"/>
      <c r="EG212" s="52"/>
      <c r="EH212" s="52"/>
      <c r="EI212" s="52"/>
      <c r="EJ212" s="52"/>
      <c r="EK212" s="52"/>
      <c r="EL212" s="52"/>
      <c r="EM212" s="52"/>
      <c r="EN212" s="52"/>
      <c r="EO212" s="52"/>
      <c r="EP212" s="52"/>
      <c r="EQ212" s="52"/>
      <c r="ER212" s="52"/>
      <c r="ES212" s="52"/>
      <c r="ET212" s="52"/>
      <c r="EU212" s="52"/>
      <c r="EV212" s="52"/>
      <c r="EW212" s="52"/>
      <c r="EX212" s="52"/>
      <c r="EY212" s="52"/>
      <c r="EZ212" s="52"/>
      <c r="FA212" s="52"/>
      <c r="FB212" s="52"/>
      <c r="FC212" s="52"/>
      <c r="FD212" s="52"/>
      <c r="FE212" s="52"/>
      <c r="FF212" s="52"/>
      <c r="FG212" s="52"/>
      <c r="FH212" s="52"/>
      <c r="FI212" s="52"/>
      <c r="FJ212" s="52"/>
      <c r="FK212" s="52"/>
      <c r="FL212" s="52"/>
      <c r="FM212" s="52"/>
      <c r="FN212" s="52"/>
      <c r="FO212" s="52"/>
      <c r="FP212" s="52"/>
      <c r="FQ212" s="52"/>
      <c r="FR212" s="52"/>
      <c r="FS212" s="52"/>
      <c r="FT212" s="52"/>
      <c r="FU212" s="52"/>
      <c r="FV212" s="52"/>
      <c r="FW212" s="52"/>
      <c r="FX212" s="52"/>
      <c r="FY212" s="52"/>
      <c r="FZ212" s="52"/>
      <c r="GA212" s="52"/>
      <c r="GB212" s="52"/>
      <c r="GC212" s="52"/>
      <c r="GD212" s="52"/>
      <c r="GE212" s="52"/>
      <c r="GF212" s="52"/>
      <c r="GG212" s="52"/>
      <c r="GH212" s="52"/>
      <c r="GI212" s="52"/>
      <c r="GJ212" s="52"/>
      <c r="GK212" s="52"/>
      <c r="GL212" s="52"/>
      <c r="GM212" s="52"/>
      <c r="GN212" s="52"/>
      <c r="GO212" s="52"/>
      <c r="GP212" s="52"/>
      <c r="GQ212" s="52"/>
      <c r="GR212" s="52"/>
      <c r="GS212" s="52"/>
      <c r="GT212" s="52"/>
      <c r="GU212" s="52"/>
      <c r="GV212" s="52"/>
      <c r="GW212" s="52"/>
      <c r="GX212" s="52"/>
      <c r="GY212" s="52"/>
      <c r="GZ212" s="52"/>
      <c r="HA212" s="52"/>
      <c r="HB212" s="52"/>
      <c r="HC212" s="52"/>
      <c r="HD212" s="52"/>
      <c r="HE212" s="52"/>
      <c r="HF212" s="52"/>
      <c r="HG212" s="52"/>
      <c r="HH212" s="52"/>
      <c r="HI212" s="52"/>
      <c r="HJ212" s="52"/>
      <c r="HK212" s="52"/>
      <c r="HL212" s="52"/>
      <c r="HM212" s="52"/>
      <c r="HN212" s="52"/>
    </row>
    <row r="213" spans="1:222" hidden="1">
      <c r="A213" s="52"/>
      <c r="B213" s="52"/>
      <c r="C213" s="52"/>
      <c r="D213" s="198"/>
      <c r="E213" s="54"/>
      <c r="F213" s="54"/>
      <c r="G213" s="54"/>
      <c r="H213" s="54"/>
      <c r="I213" s="54"/>
      <c r="J213" s="54"/>
      <c r="K213" s="54"/>
      <c r="L213" s="54"/>
      <c r="M213" s="54"/>
      <c r="N213" s="54"/>
      <c r="O213" s="54"/>
      <c r="P213" s="54"/>
      <c r="Q213" s="54"/>
      <c r="R213" s="54"/>
      <c r="S213" s="54"/>
      <c r="T213" s="54"/>
      <c r="U213" s="54"/>
      <c r="V213" s="54"/>
      <c r="W213" s="192"/>
      <c r="X213" s="54"/>
      <c r="Y213" s="54"/>
      <c r="Z213" s="54"/>
      <c r="AA213" s="54"/>
      <c r="AB213" s="54"/>
      <c r="AC213" s="54"/>
      <c r="AD213" s="54"/>
      <c r="AE213" s="54"/>
      <c r="AF213" s="54"/>
      <c r="AG213" s="54"/>
      <c r="AH213" s="54"/>
      <c r="AI213" s="54"/>
      <c r="AJ213" s="54"/>
      <c r="AK213" s="54"/>
      <c r="AL213" s="579" t="s">
        <v>512</v>
      </c>
      <c r="AM213" s="923" t="s">
        <v>511</v>
      </c>
      <c r="AN213" s="924"/>
      <c r="AO213" s="924"/>
      <c r="AP213" s="924"/>
      <c r="AQ213" s="925"/>
      <c r="AR213" s="54"/>
      <c r="AS213" s="54"/>
      <c r="AT213" s="54"/>
      <c r="AU213" s="54"/>
      <c r="AV213" s="54"/>
      <c r="AW213" s="874" t="e">
        <f t="shared" si="37"/>
        <v>#N/A</v>
      </c>
      <c r="AX213" s="875"/>
      <c r="AY213" s="875"/>
      <c r="AZ213" s="875"/>
      <c r="BA213" s="876"/>
      <c r="BB213" s="877" t="s">
        <v>547</v>
      </c>
      <c r="BC213" s="878"/>
      <c r="BD213" s="54"/>
      <c r="BE213" s="879" t="e">
        <f t="shared" si="32"/>
        <v>#N/A</v>
      </c>
      <c r="BF213" s="880"/>
      <c r="BG213" s="880"/>
      <c r="BH213" s="880"/>
      <c r="BI213" s="881"/>
      <c r="BJ213" s="882" t="s">
        <v>547</v>
      </c>
      <c r="BK213" s="878"/>
      <c r="BL213" s="54"/>
      <c r="BM213" s="241"/>
      <c r="BN213" s="241"/>
      <c r="BO213" s="241"/>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234">
        <v>27</v>
      </c>
      <c r="CN213" s="251" t="str">
        <f t="shared" si="33"/>
        <v>-</v>
      </c>
      <c r="CO213" s="259" t="str">
        <f>IF(COUNTIF(CN$187:$CN213,CN213)=1,MAX(CO$186:$CO212)+1,"")</f>
        <v/>
      </c>
      <c r="CP213" s="251" t="str">
        <f t="shared" si="35"/>
        <v/>
      </c>
      <c r="CQ213" s="233"/>
      <c r="CR213" s="233"/>
      <c r="CS213" s="233"/>
      <c r="CT213" s="54"/>
      <c r="CU213" s="234">
        <v>27</v>
      </c>
      <c r="CV213" s="255" t="str">
        <f t="shared" si="34"/>
        <v>-</v>
      </c>
      <c r="CW213" s="259" t="str">
        <f>IF(COUNTIF($CV$187:CV213,CV213)=1,MAX($CW$186:CW212)+1,"")</f>
        <v/>
      </c>
      <c r="CX213" s="255" t="str">
        <f t="shared" si="36"/>
        <v/>
      </c>
      <c r="CY213" s="233"/>
      <c r="CZ213" s="233"/>
      <c r="DA213" s="233"/>
      <c r="DB213" s="54"/>
      <c r="DC213" s="54"/>
      <c r="DD213" s="54"/>
      <c r="DE213" s="54"/>
      <c r="DF213" s="54"/>
      <c r="DG213" s="54"/>
      <c r="DH213" s="54"/>
      <c r="DI213" s="54"/>
      <c r="DJ213" s="54"/>
      <c r="DK213" s="54"/>
      <c r="DL213" s="54"/>
      <c r="DM213" s="54"/>
      <c r="DN213" s="54"/>
      <c r="DO213" s="54"/>
      <c r="DP213" s="54"/>
      <c r="DQ213" s="199"/>
      <c r="DR213" s="52"/>
      <c r="DS213" s="52"/>
      <c r="DT213" s="52"/>
      <c r="DU213" s="52"/>
      <c r="DV213" s="52"/>
      <c r="DW213" s="52"/>
      <c r="DX213" s="52"/>
      <c r="DY213" s="52"/>
      <c r="DZ213" s="52"/>
      <c r="EA213" s="52"/>
      <c r="EB213" s="52"/>
      <c r="EC213" s="52"/>
      <c r="ED213" s="52"/>
      <c r="EE213" s="52"/>
      <c r="EF213" s="52"/>
      <c r="EG213" s="52"/>
      <c r="EH213" s="52"/>
      <c r="EI213" s="52"/>
      <c r="EJ213" s="52"/>
      <c r="EK213" s="52"/>
      <c r="EL213" s="52"/>
      <c r="EM213" s="52"/>
      <c r="EN213" s="52"/>
      <c r="EO213" s="52"/>
      <c r="EP213" s="52"/>
      <c r="EQ213" s="52"/>
      <c r="ER213" s="52"/>
      <c r="ES213" s="52"/>
      <c r="ET213" s="52"/>
      <c r="EU213" s="52"/>
      <c r="EV213" s="52"/>
      <c r="EW213" s="52"/>
      <c r="EX213" s="52"/>
      <c r="EY213" s="52"/>
      <c r="EZ213" s="52"/>
      <c r="FA213" s="52"/>
      <c r="FB213" s="52"/>
      <c r="FC213" s="52"/>
      <c r="FD213" s="52"/>
      <c r="FE213" s="52"/>
      <c r="FF213" s="52"/>
      <c r="FG213" s="52"/>
      <c r="FH213" s="52"/>
      <c r="FI213" s="52"/>
      <c r="FJ213" s="52"/>
      <c r="FK213" s="52"/>
      <c r="FL213" s="52"/>
      <c r="FM213" s="52"/>
      <c r="FN213" s="52"/>
      <c r="FO213" s="52"/>
      <c r="FP213" s="52"/>
      <c r="FQ213" s="52"/>
      <c r="FR213" s="52"/>
      <c r="FS213" s="52"/>
      <c r="FT213" s="52"/>
      <c r="FU213" s="52"/>
      <c r="FV213" s="52"/>
      <c r="FW213" s="52"/>
      <c r="FX213" s="52"/>
      <c r="FY213" s="52"/>
      <c r="FZ213" s="52"/>
      <c r="GA213" s="52"/>
      <c r="GB213" s="52"/>
      <c r="GC213" s="52"/>
      <c r="GD213" s="52"/>
      <c r="GE213" s="52"/>
      <c r="GF213" s="52"/>
      <c r="GG213" s="52"/>
      <c r="GH213" s="52"/>
      <c r="GI213" s="52"/>
      <c r="GJ213" s="52"/>
      <c r="GK213" s="52"/>
      <c r="GL213" s="52"/>
      <c r="GM213" s="52"/>
      <c r="GN213" s="52"/>
      <c r="GO213" s="52"/>
      <c r="GP213" s="52"/>
      <c r="GQ213" s="52"/>
      <c r="GR213" s="52"/>
      <c r="GS213" s="52"/>
      <c r="GT213" s="52"/>
      <c r="GU213" s="52"/>
      <c r="GV213" s="52"/>
      <c r="GW213" s="52"/>
      <c r="GX213" s="52"/>
      <c r="GY213" s="52"/>
      <c r="GZ213" s="52"/>
      <c r="HA213" s="52"/>
      <c r="HB213" s="52"/>
      <c r="HC213" s="52"/>
      <c r="HD213" s="52"/>
      <c r="HE213" s="52"/>
      <c r="HF213" s="52"/>
      <c r="HG213" s="52"/>
      <c r="HH213" s="52"/>
      <c r="HI213" s="52"/>
      <c r="HJ213" s="52"/>
      <c r="HK213" s="52"/>
      <c r="HL213" s="52"/>
      <c r="HM213" s="52"/>
      <c r="HN213" s="52"/>
    </row>
    <row r="214" spans="1:222" hidden="1">
      <c r="A214" s="52"/>
      <c r="B214" s="52"/>
      <c r="C214" s="52"/>
      <c r="D214" s="198"/>
      <c r="E214" s="54"/>
      <c r="F214" s="54"/>
      <c r="G214" s="54"/>
      <c r="H214" s="54"/>
      <c r="I214" s="54"/>
      <c r="J214" s="54"/>
      <c r="K214" s="54"/>
      <c r="L214" s="54"/>
      <c r="M214" s="54"/>
      <c r="N214" s="54"/>
      <c r="O214" s="54"/>
      <c r="P214" s="54"/>
      <c r="Q214" s="54"/>
      <c r="R214" s="54"/>
      <c r="S214" s="54"/>
      <c r="T214" s="54"/>
      <c r="U214" s="54"/>
      <c r="V214" s="54"/>
      <c r="W214" s="192"/>
      <c r="X214" s="54"/>
      <c r="Y214" s="54"/>
      <c r="Z214" s="54"/>
      <c r="AA214" s="54"/>
      <c r="AB214" s="54"/>
      <c r="AC214" s="54"/>
      <c r="AD214" s="54"/>
      <c r="AE214" s="54"/>
      <c r="AF214" s="54"/>
      <c r="AG214" s="54"/>
      <c r="AH214" s="54"/>
      <c r="AI214" s="54"/>
      <c r="AJ214" s="54"/>
      <c r="AK214" s="54"/>
      <c r="AL214" s="229">
        <v>1</v>
      </c>
      <c r="AM214" s="920" t="str">
        <f>IF(AB184 = "-","-",ABS(AB184))</f>
        <v>-</v>
      </c>
      <c r="AN214" s="921"/>
      <c r="AO214" s="921"/>
      <c r="AP214" s="921"/>
      <c r="AQ214" s="922"/>
      <c r="AR214" s="54"/>
      <c r="AS214" s="54"/>
      <c r="AT214" s="54"/>
      <c r="AU214" s="54"/>
      <c r="AV214" s="54"/>
      <c r="AW214" s="874" t="e">
        <f t="shared" si="37"/>
        <v>#N/A</v>
      </c>
      <c r="AX214" s="875"/>
      <c r="AY214" s="875"/>
      <c r="AZ214" s="875"/>
      <c r="BA214" s="876"/>
      <c r="BB214" s="877" t="s">
        <v>548</v>
      </c>
      <c r="BC214" s="878"/>
      <c r="BD214" s="54"/>
      <c r="BE214" s="879" t="e">
        <f t="shared" si="32"/>
        <v>#N/A</v>
      </c>
      <c r="BF214" s="880"/>
      <c r="BG214" s="880"/>
      <c r="BH214" s="880"/>
      <c r="BI214" s="881"/>
      <c r="BJ214" s="882" t="s">
        <v>548</v>
      </c>
      <c r="BK214" s="878"/>
      <c r="BL214" s="54"/>
      <c r="BM214" s="241"/>
      <c r="BN214" s="241"/>
      <c r="BO214" s="241"/>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236">
        <v>28</v>
      </c>
      <c r="CN214" s="263" t="str">
        <f t="shared" si="33"/>
        <v>-</v>
      </c>
      <c r="CO214" s="260" t="str">
        <f>IF(COUNTIF(CN$187:$CN214,CN214)=1,MAX(CO$186:$CO213)+1,"")</f>
        <v/>
      </c>
      <c r="CP214" s="263" t="str">
        <f t="shared" si="35"/>
        <v/>
      </c>
      <c r="CQ214" s="54"/>
      <c r="CR214" s="54"/>
      <c r="CS214" s="54"/>
      <c r="CT214" s="54"/>
      <c r="CU214" s="236">
        <v>28</v>
      </c>
      <c r="CV214" s="265" t="str">
        <f t="shared" si="34"/>
        <v>-</v>
      </c>
      <c r="CW214" s="259" t="str">
        <f>IF(COUNTIF($CV$187:CV214,CV214)=1,MAX($CW$186:CW213)+1,"")</f>
        <v/>
      </c>
      <c r="CX214" s="265" t="str">
        <f t="shared" si="36"/>
        <v/>
      </c>
      <c r="CY214" s="54"/>
      <c r="CZ214" s="54"/>
      <c r="DA214" s="54"/>
      <c r="DB214" s="54"/>
      <c r="DC214" s="54"/>
      <c r="DD214" s="54"/>
      <c r="DE214" s="54"/>
      <c r="DF214" s="54"/>
      <c r="DG214" s="54"/>
      <c r="DH214" s="54"/>
      <c r="DI214" s="54"/>
      <c r="DJ214" s="54"/>
      <c r="DK214" s="54"/>
      <c r="DL214" s="54"/>
      <c r="DM214" s="54"/>
      <c r="DN214" s="54"/>
      <c r="DO214" s="54"/>
      <c r="DP214" s="54"/>
      <c r="DQ214" s="199"/>
      <c r="DR214" s="52"/>
      <c r="DS214" s="52"/>
      <c r="DT214" s="52"/>
      <c r="DU214" s="52"/>
      <c r="DV214" s="52"/>
      <c r="DW214" s="52"/>
      <c r="DX214" s="52"/>
      <c r="DY214" s="52"/>
      <c r="DZ214" s="52"/>
      <c r="EA214" s="52"/>
      <c r="EB214" s="52"/>
      <c r="EC214" s="52"/>
      <c r="ED214" s="52"/>
      <c r="EE214" s="52"/>
      <c r="EF214" s="52"/>
      <c r="EG214" s="52"/>
      <c r="EH214" s="52"/>
      <c r="EI214" s="52"/>
      <c r="EJ214" s="52"/>
      <c r="EK214" s="52"/>
      <c r="EL214" s="52"/>
      <c r="EM214" s="52"/>
      <c r="EN214" s="52"/>
      <c r="EO214" s="52"/>
      <c r="EP214" s="52"/>
      <c r="EQ214" s="52"/>
      <c r="ER214" s="52"/>
      <c r="ES214" s="52"/>
      <c r="ET214" s="52"/>
      <c r="EU214" s="52"/>
      <c r="EV214" s="52"/>
      <c r="EW214" s="52"/>
      <c r="EX214" s="52"/>
      <c r="EY214" s="52"/>
      <c r="EZ214" s="52"/>
      <c r="FA214" s="52"/>
      <c r="FB214" s="52"/>
      <c r="FC214" s="52"/>
      <c r="FD214" s="52"/>
      <c r="FE214" s="52"/>
      <c r="FF214" s="52"/>
      <c r="FG214" s="52"/>
      <c r="FH214" s="52"/>
      <c r="FI214" s="52"/>
      <c r="FJ214" s="52"/>
      <c r="FK214" s="52"/>
      <c r="FL214" s="52"/>
      <c r="FM214" s="52"/>
      <c r="FN214" s="52"/>
      <c r="FO214" s="52"/>
      <c r="FP214" s="52"/>
      <c r="FQ214" s="52"/>
      <c r="FR214" s="52"/>
      <c r="FS214" s="52"/>
      <c r="FT214" s="52"/>
      <c r="FU214" s="52"/>
      <c r="FV214" s="52"/>
      <c r="FW214" s="52"/>
      <c r="FX214" s="52"/>
      <c r="FY214" s="52"/>
      <c r="FZ214" s="52"/>
      <c r="GA214" s="52"/>
      <c r="GB214" s="52"/>
      <c r="GC214" s="52"/>
      <c r="GD214" s="52"/>
      <c r="GE214" s="52"/>
      <c r="GF214" s="52"/>
      <c r="GG214" s="52"/>
      <c r="GH214" s="52"/>
      <c r="GI214" s="52"/>
      <c r="GJ214" s="52"/>
      <c r="GK214" s="52"/>
      <c r="GL214" s="52"/>
      <c r="GM214" s="52"/>
      <c r="GN214" s="52"/>
      <c r="GO214" s="52"/>
      <c r="GP214" s="52"/>
      <c r="GQ214" s="52"/>
      <c r="GR214" s="52"/>
      <c r="GS214" s="52"/>
      <c r="GT214" s="52"/>
      <c r="GU214" s="52"/>
      <c r="GV214" s="52"/>
      <c r="GW214" s="52"/>
      <c r="GX214" s="52"/>
      <c r="GY214" s="52"/>
      <c r="GZ214" s="52"/>
      <c r="HA214" s="52"/>
      <c r="HB214" s="52"/>
      <c r="HC214" s="52"/>
      <c r="HD214" s="52"/>
      <c r="HE214" s="52"/>
      <c r="HF214" s="52"/>
      <c r="HG214" s="52"/>
      <c r="HH214" s="52"/>
      <c r="HI214" s="52"/>
      <c r="HJ214" s="52"/>
      <c r="HK214" s="52"/>
      <c r="HL214" s="52"/>
      <c r="HM214" s="52"/>
      <c r="HN214" s="52"/>
    </row>
    <row r="215" spans="1:222" hidden="1">
      <c r="A215" s="52"/>
      <c r="B215" s="52"/>
      <c r="C215" s="52"/>
      <c r="D215" s="198"/>
      <c r="E215" s="54"/>
      <c r="F215" s="54"/>
      <c r="G215" s="54"/>
      <c r="H215" s="54"/>
      <c r="I215" s="54"/>
      <c r="J215" s="54"/>
      <c r="K215" s="54"/>
      <c r="L215" s="54"/>
      <c r="M215" s="54"/>
      <c r="N215" s="54"/>
      <c r="O215" s="54"/>
      <c r="P215" s="54"/>
      <c r="Q215" s="54"/>
      <c r="R215" s="54"/>
      <c r="S215" s="54"/>
      <c r="T215" s="54"/>
      <c r="U215" s="54"/>
      <c r="V215" s="54"/>
      <c r="W215" s="192"/>
      <c r="X215" s="54"/>
      <c r="Y215" s="54"/>
      <c r="Z215" s="54"/>
      <c r="AA215" s="54"/>
      <c r="AB215" s="54"/>
      <c r="AC215" s="54"/>
      <c r="AD215" s="54"/>
      <c r="AE215" s="54"/>
      <c r="AF215" s="54"/>
      <c r="AG215" s="54"/>
      <c r="AH215" s="54"/>
      <c r="AI215" s="54"/>
      <c r="AJ215" s="54"/>
      <c r="AK215" s="54"/>
      <c r="AL215" s="230">
        <v>2</v>
      </c>
      <c r="AM215" s="920" t="str">
        <f t="shared" ref="AM215:AM241" si="39">IF(AB185 = "-","-",ABS(AB185))</f>
        <v>-</v>
      </c>
      <c r="AN215" s="921"/>
      <c r="AO215" s="921"/>
      <c r="AP215" s="921"/>
      <c r="AQ215" s="922"/>
      <c r="AR215" s="54"/>
      <c r="AS215" s="54"/>
      <c r="AT215" s="54"/>
      <c r="AU215" s="54"/>
      <c r="AV215" s="54"/>
      <c r="AW215" s="874" t="e">
        <f t="shared" si="37"/>
        <v>#N/A</v>
      </c>
      <c r="AX215" s="875"/>
      <c r="AY215" s="875"/>
      <c r="AZ215" s="875"/>
      <c r="BA215" s="876"/>
      <c r="BB215" s="877" t="s">
        <v>549</v>
      </c>
      <c r="BC215" s="878"/>
      <c r="BD215" s="54"/>
      <c r="BE215" s="879" t="e">
        <f t="shared" si="32"/>
        <v>#N/A</v>
      </c>
      <c r="BF215" s="880"/>
      <c r="BG215" s="880"/>
      <c r="BH215" s="880"/>
      <c r="BI215" s="881"/>
      <c r="BJ215" s="882" t="s">
        <v>549</v>
      </c>
      <c r="BK215" s="878"/>
      <c r="BL215" s="54"/>
      <c r="BM215" s="241"/>
      <c r="BN215" s="241"/>
      <c r="BO215" s="241"/>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199"/>
      <c r="DR215" s="52"/>
      <c r="DS215" s="52"/>
      <c r="DT215" s="52"/>
      <c r="DU215" s="52"/>
      <c r="DV215" s="52"/>
      <c r="DW215" s="52"/>
      <c r="DX215" s="52"/>
      <c r="DY215" s="52"/>
      <c r="DZ215" s="52"/>
      <c r="EA215" s="52"/>
      <c r="EB215" s="52"/>
      <c r="EC215" s="52"/>
      <c r="ED215" s="52"/>
      <c r="EE215" s="52"/>
      <c r="EF215" s="52"/>
      <c r="EG215" s="52"/>
      <c r="EH215" s="52"/>
      <c r="EI215" s="52"/>
      <c r="EJ215" s="52"/>
      <c r="EK215" s="52"/>
      <c r="EL215" s="52"/>
      <c r="EM215" s="52"/>
      <c r="EN215" s="52"/>
      <c r="EO215" s="52"/>
      <c r="EP215" s="52"/>
      <c r="EQ215" s="52"/>
      <c r="ER215" s="52"/>
      <c r="ES215" s="52"/>
      <c r="ET215" s="52"/>
      <c r="EU215" s="52"/>
      <c r="EV215" s="52"/>
      <c r="EW215" s="52"/>
      <c r="EX215" s="52"/>
      <c r="EY215" s="52"/>
      <c r="EZ215" s="52"/>
      <c r="FA215" s="52"/>
      <c r="FB215" s="52"/>
      <c r="FC215" s="52"/>
      <c r="FD215" s="52"/>
      <c r="FE215" s="52"/>
      <c r="FF215" s="52"/>
      <c r="FG215" s="52"/>
      <c r="FH215" s="52"/>
      <c r="FI215" s="52"/>
      <c r="FJ215" s="52"/>
      <c r="FK215" s="52"/>
      <c r="FL215" s="52"/>
      <c r="FM215" s="52"/>
      <c r="FN215" s="52"/>
      <c r="FO215" s="52"/>
      <c r="FP215" s="52"/>
      <c r="FQ215" s="52"/>
      <c r="FR215" s="52"/>
      <c r="FS215" s="52"/>
      <c r="FT215" s="52"/>
      <c r="FU215" s="52"/>
      <c r="FV215" s="52"/>
      <c r="FW215" s="52"/>
      <c r="FX215" s="52"/>
      <c r="FY215" s="52"/>
      <c r="FZ215" s="52"/>
      <c r="GA215" s="52"/>
      <c r="GB215" s="52"/>
      <c r="GC215" s="52"/>
      <c r="GD215" s="52"/>
      <c r="GE215" s="52"/>
      <c r="GF215" s="52"/>
      <c r="GG215" s="52"/>
      <c r="GH215" s="52"/>
      <c r="GI215" s="52"/>
      <c r="GJ215" s="52"/>
      <c r="GK215" s="52"/>
      <c r="GL215" s="52"/>
      <c r="GM215" s="52"/>
      <c r="GN215" s="52"/>
      <c r="GO215" s="52"/>
      <c r="GP215" s="52"/>
      <c r="GQ215" s="52"/>
      <c r="GR215" s="52"/>
      <c r="GS215" s="52"/>
      <c r="GT215" s="52"/>
      <c r="GU215" s="52"/>
      <c r="GV215" s="52"/>
      <c r="GW215" s="52"/>
      <c r="GX215" s="52"/>
      <c r="GY215" s="52"/>
      <c r="GZ215" s="52"/>
      <c r="HA215" s="52"/>
      <c r="HB215" s="52"/>
      <c r="HC215" s="52"/>
      <c r="HD215" s="52"/>
      <c r="HE215" s="52"/>
      <c r="HF215" s="52"/>
      <c r="HG215" s="52"/>
      <c r="HH215" s="52"/>
      <c r="HI215" s="52"/>
      <c r="HJ215" s="52"/>
      <c r="HK215" s="52"/>
      <c r="HL215" s="52"/>
      <c r="HM215" s="52"/>
      <c r="HN215" s="52"/>
    </row>
    <row r="216" spans="1:222" hidden="1">
      <c r="A216" s="52"/>
      <c r="B216" s="52"/>
      <c r="C216" s="52"/>
      <c r="D216" s="198"/>
      <c r="E216" s="54"/>
      <c r="F216" s="54"/>
      <c r="G216" s="54"/>
      <c r="H216" s="54"/>
      <c r="I216" s="54"/>
      <c r="J216" s="54"/>
      <c r="K216" s="54"/>
      <c r="L216" s="54"/>
      <c r="M216" s="54"/>
      <c r="N216" s="54"/>
      <c r="O216" s="54"/>
      <c r="P216" s="54"/>
      <c r="Q216" s="54"/>
      <c r="R216" s="54"/>
      <c r="S216" s="54"/>
      <c r="T216" s="54"/>
      <c r="U216" s="54"/>
      <c r="V216" s="54"/>
      <c r="W216" s="192"/>
      <c r="X216" s="54"/>
      <c r="Y216" s="54"/>
      <c r="Z216" s="54"/>
      <c r="AA216" s="54"/>
      <c r="AB216" s="54"/>
      <c r="AC216" s="54"/>
      <c r="AD216" s="54"/>
      <c r="AE216" s="54"/>
      <c r="AF216" s="54"/>
      <c r="AG216" s="54"/>
      <c r="AH216" s="54"/>
      <c r="AI216" s="54"/>
      <c r="AJ216" s="54"/>
      <c r="AK216" s="54"/>
      <c r="AL216" s="229">
        <v>3</v>
      </c>
      <c r="AM216" s="920" t="str">
        <f t="shared" si="39"/>
        <v>-</v>
      </c>
      <c r="AN216" s="921"/>
      <c r="AO216" s="921"/>
      <c r="AP216" s="921"/>
      <c r="AQ216" s="922"/>
      <c r="AR216" s="54"/>
      <c r="AS216" s="54"/>
      <c r="AT216" s="54"/>
      <c r="AU216" s="54"/>
      <c r="AV216" s="54"/>
      <c r="AW216" s="874" t="e">
        <f t="shared" si="37"/>
        <v>#N/A</v>
      </c>
      <c r="AX216" s="875"/>
      <c r="AY216" s="875"/>
      <c r="AZ216" s="875"/>
      <c r="BA216" s="876"/>
      <c r="BB216" s="877" t="s">
        <v>550</v>
      </c>
      <c r="BC216" s="878"/>
      <c r="BD216" s="54"/>
      <c r="BE216" s="879" t="e">
        <f t="shared" si="32"/>
        <v>#N/A</v>
      </c>
      <c r="BF216" s="880"/>
      <c r="BG216" s="880"/>
      <c r="BH216" s="880"/>
      <c r="BI216" s="881"/>
      <c r="BJ216" s="882" t="s">
        <v>550</v>
      </c>
      <c r="BK216" s="878"/>
      <c r="BL216" s="54"/>
      <c r="BM216" s="241"/>
      <c r="BN216" s="241"/>
      <c r="BO216" s="241"/>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199"/>
      <c r="DR216" s="52"/>
      <c r="DS216" s="52"/>
      <c r="DT216" s="52"/>
      <c r="DU216" s="52"/>
      <c r="DV216" s="52"/>
      <c r="DW216" s="52"/>
      <c r="DX216" s="52"/>
      <c r="DY216" s="52"/>
      <c r="DZ216" s="52"/>
      <c r="EA216" s="52"/>
      <c r="EB216" s="52"/>
      <c r="EC216" s="52"/>
      <c r="ED216" s="52"/>
      <c r="EE216" s="52"/>
      <c r="EF216" s="52"/>
      <c r="EG216" s="52"/>
      <c r="EH216" s="52"/>
      <c r="EI216" s="52"/>
      <c r="EJ216" s="52"/>
      <c r="EK216" s="52"/>
      <c r="EL216" s="52"/>
      <c r="EM216" s="52"/>
      <c r="EN216" s="52"/>
      <c r="EO216" s="52"/>
      <c r="EP216" s="52"/>
      <c r="EQ216" s="52"/>
      <c r="ER216" s="52"/>
      <c r="ES216" s="52"/>
      <c r="ET216" s="52"/>
      <c r="EU216" s="52"/>
      <c r="EV216" s="52"/>
      <c r="EW216" s="52"/>
      <c r="EX216" s="52"/>
      <c r="EY216" s="52"/>
      <c r="EZ216" s="52"/>
      <c r="FA216" s="52"/>
      <c r="FB216" s="52"/>
      <c r="FC216" s="52"/>
      <c r="FD216" s="52"/>
      <c r="FE216" s="52"/>
      <c r="FF216" s="52"/>
      <c r="FG216" s="52"/>
      <c r="FH216" s="52"/>
      <c r="FI216" s="52"/>
      <c r="FJ216" s="52"/>
      <c r="FK216" s="52"/>
      <c r="FL216" s="52"/>
      <c r="FM216" s="52"/>
      <c r="FN216" s="52"/>
      <c r="FO216" s="52"/>
      <c r="FP216" s="52"/>
      <c r="FQ216" s="52"/>
      <c r="FR216" s="52"/>
      <c r="FS216" s="52"/>
      <c r="FT216" s="52"/>
      <c r="FU216" s="52"/>
      <c r="FV216" s="52"/>
      <c r="FW216" s="52"/>
      <c r="FX216" s="52"/>
      <c r="FY216" s="52"/>
      <c r="FZ216" s="52"/>
      <c r="GA216" s="52"/>
      <c r="GB216" s="52"/>
      <c r="GC216" s="52"/>
      <c r="GD216" s="52"/>
      <c r="GE216" s="52"/>
      <c r="GF216" s="52"/>
      <c r="GG216" s="52"/>
      <c r="GH216" s="52"/>
      <c r="GI216" s="52"/>
      <c r="GJ216" s="52"/>
      <c r="GK216" s="52"/>
      <c r="GL216" s="52"/>
      <c r="GM216" s="52"/>
      <c r="GN216" s="52"/>
      <c r="GO216" s="52"/>
      <c r="GP216" s="52"/>
      <c r="GQ216" s="52"/>
      <c r="GR216" s="52"/>
      <c r="GS216" s="52"/>
      <c r="GT216" s="52"/>
      <c r="GU216" s="52"/>
      <c r="GV216" s="52"/>
      <c r="GW216" s="52"/>
      <c r="GX216" s="52"/>
      <c r="GY216" s="52"/>
      <c r="GZ216" s="52"/>
      <c r="HA216" s="52"/>
      <c r="HB216" s="52"/>
      <c r="HC216" s="52"/>
      <c r="HD216" s="52"/>
      <c r="HE216" s="52"/>
      <c r="HF216" s="52"/>
      <c r="HG216" s="52"/>
      <c r="HH216" s="52"/>
      <c r="HI216" s="52"/>
      <c r="HJ216" s="52"/>
      <c r="HK216" s="52"/>
      <c r="HL216" s="52"/>
      <c r="HM216" s="52"/>
      <c r="HN216" s="52"/>
    </row>
    <row r="217" spans="1:222" ht="12" hidden="1">
      <c r="A217" s="52"/>
      <c r="B217" s="52"/>
      <c r="C217" s="52"/>
      <c r="D217" s="198"/>
      <c r="E217" s="54"/>
      <c r="F217" s="54"/>
      <c r="G217" s="54"/>
      <c r="H217" s="54"/>
      <c r="I217" s="54"/>
      <c r="J217" s="54"/>
      <c r="K217" s="54"/>
      <c r="L217" s="54"/>
      <c r="M217" s="54"/>
      <c r="N217" s="54"/>
      <c r="O217" s="54"/>
      <c r="P217" s="54"/>
      <c r="Q217" s="54"/>
      <c r="R217" s="54"/>
      <c r="S217" s="54"/>
      <c r="T217" s="54"/>
      <c r="U217" s="54"/>
      <c r="V217" s="54"/>
      <c r="W217" s="192"/>
      <c r="X217" s="54"/>
      <c r="Y217" s="54"/>
      <c r="Z217" s="54"/>
      <c r="AA217" s="54"/>
      <c r="AB217" s="54"/>
      <c r="AC217" s="54"/>
      <c r="AD217" s="54"/>
      <c r="AE217" s="54"/>
      <c r="AF217" s="54"/>
      <c r="AG217" s="54"/>
      <c r="AH217" s="54"/>
      <c r="AI217" s="54"/>
      <c r="AJ217" s="54"/>
      <c r="AK217" s="54"/>
      <c r="AL217" s="230">
        <v>4</v>
      </c>
      <c r="AM217" s="920" t="str">
        <f t="shared" si="39"/>
        <v>-</v>
      </c>
      <c r="AN217" s="921"/>
      <c r="AO217" s="921"/>
      <c r="AP217" s="921"/>
      <c r="AQ217" s="922"/>
      <c r="AR217" s="54"/>
      <c r="AS217" s="54"/>
      <c r="AT217" s="54"/>
      <c r="AU217" s="54"/>
      <c r="AV217" s="54"/>
      <c r="AW217" s="874" t="e">
        <f t="shared" si="37"/>
        <v>#N/A</v>
      </c>
      <c r="AX217" s="875"/>
      <c r="AY217" s="875"/>
      <c r="AZ217" s="875"/>
      <c r="BA217" s="876"/>
      <c r="BB217" s="877" t="s">
        <v>551</v>
      </c>
      <c r="BC217" s="878"/>
      <c r="BD217" s="54"/>
      <c r="BE217" s="879" t="e">
        <f t="shared" si="32"/>
        <v>#N/A</v>
      </c>
      <c r="BF217" s="880"/>
      <c r="BG217" s="880"/>
      <c r="BH217" s="880"/>
      <c r="BI217" s="881"/>
      <c r="BJ217" s="882" t="s">
        <v>551</v>
      </c>
      <c r="BK217" s="878"/>
      <c r="BL217" s="54"/>
      <c r="BM217" s="241"/>
      <c r="BN217" s="241"/>
      <c r="BO217" s="241"/>
      <c r="BP217" s="54"/>
      <c r="BQ217" s="54"/>
      <c r="BR217" s="54"/>
      <c r="BS217" s="54"/>
      <c r="BT217" s="54"/>
      <c r="BU217" s="54"/>
      <c r="BV217" s="54"/>
      <c r="BW217" s="54"/>
      <c r="BX217" s="54"/>
      <c r="BY217" s="54"/>
      <c r="BZ217" s="54"/>
      <c r="CA217" s="54"/>
      <c r="CB217" s="54"/>
      <c r="CC217" s="54"/>
      <c r="CD217" s="54"/>
      <c r="CE217" s="54"/>
      <c r="CF217" s="54"/>
      <c r="CG217" s="54"/>
      <c r="CH217" s="54"/>
      <c r="CI217" s="54"/>
      <c r="CJ217" s="238" t="s">
        <v>515</v>
      </c>
      <c r="CK217" s="54"/>
      <c r="CL217" s="54"/>
      <c r="CM217" s="892" t="s">
        <v>1528</v>
      </c>
      <c r="CN217" s="892"/>
      <c r="CO217" s="892"/>
      <c r="CP217" s="892"/>
      <c r="CQ217" s="892"/>
      <c r="CR217" s="892"/>
      <c r="CS217" s="892"/>
      <c r="CT217" s="892"/>
      <c r="CU217" s="892"/>
      <c r="CV217" s="892"/>
      <c r="CW217" s="892"/>
      <c r="CX217" s="892"/>
      <c r="CY217" s="892"/>
      <c r="CZ217" s="892"/>
      <c r="DA217" s="892"/>
      <c r="DB217" s="892"/>
      <c r="DC217" s="892"/>
      <c r="DD217" s="892"/>
      <c r="DE217" s="892"/>
      <c r="DF217" s="892"/>
      <c r="DG217" s="892"/>
      <c r="DH217" s="892"/>
      <c r="DI217" s="892"/>
      <c r="DJ217" s="892"/>
      <c r="DK217" s="892"/>
      <c r="DL217" s="892"/>
      <c r="DM217" s="892"/>
      <c r="DN217" s="54"/>
      <c r="DO217" s="54"/>
      <c r="DP217" s="54"/>
      <c r="DQ217" s="199"/>
      <c r="DR217" s="52"/>
      <c r="DS217" s="52"/>
      <c r="DT217" s="52"/>
      <c r="DU217" s="52"/>
      <c r="DV217" s="52"/>
      <c r="DW217" s="52"/>
      <c r="DX217" s="52"/>
      <c r="DY217" s="52"/>
      <c r="DZ217" s="52"/>
      <c r="EA217" s="52"/>
      <c r="EB217" s="52"/>
      <c r="EC217" s="52"/>
      <c r="ED217" s="52"/>
      <c r="EE217" s="52"/>
      <c r="EF217" s="52"/>
      <c r="EG217" s="52"/>
      <c r="EH217" s="52"/>
      <c r="EI217" s="52"/>
      <c r="EJ217" s="52"/>
      <c r="EK217" s="52"/>
      <c r="EL217" s="52"/>
      <c r="EM217" s="52"/>
      <c r="EN217" s="52"/>
      <c r="EO217" s="52"/>
      <c r="EP217" s="52"/>
      <c r="EQ217" s="52"/>
      <c r="ER217" s="52"/>
      <c r="ES217" s="52"/>
      <c r="ET217" s="52"/>
      <c r="EU217" s="52"/>
      <c r="EV217" s="52"/>
      <c r="EW217" s="52"/>
      <c r="EX217" s="52"/>
      <c r="EY217" s="52"/>
      <c r="EZ217" s="52"/>
      <c r="FA217" s="52"/>
      <c r="FB217" s="52"/>
      <c r="FC217" s="52"/>
      <c r="FD217" s="52"/>
      <c r="FE217" s="52"/>
      <c r="FF217" s="52"/>
      <c r="FG217" s="52"/>
      <c r="FH217" s="52"/>
      <c r="FI217" s="52"/>
      <c r="FJ217" s="52"/>
      <c r="FK217" s="52"/>
      <c r="FL217" s="52"/>
      <c r="FM217" s="52"/>
      <c r="FN217" s="52"/>
      <c r="FO217" s="52"/>
      <c r="FP217" s="52"/>
      <c r="FQ217" s="52"/>
      <c r="FR217" s="52"/>
      <c r="FS217" s="52"/>
      <c r="FT217" s="52"/>
      <c r="FU217" s="52"/>
      <c r="FV217" s="52"/>
      <c r="FW217" s="52"/>
      <c r="FX217" s="52"/>
      <c r="FY217" s="52"/>
      <c r="FZ217" s="52"/>
      <c r="GA217" s="52"/>
      <c r="GB217" s="52"/>
      <c r="GC217" s="52"/>
      <c r="GD217" s="52"/>
      <c r="GE217" s="52"/>
      <c r="GF217" s="52"/>
      <c r="GG217" s="52"/>
      <c r="GH217" s="52"/>
      <c r="GI217" s="52"/>
      <c r="GJ217" s="52"/>
      <c r="GK217" s="52"/>
      <c r="GL217" s="52"/>
      <c r="GM217" s="52"/>
      <c r="GN217" s="52"/>
      <c r="GO217" s="52"/>
      <c r="GP217" s="52"/>
      <c r="GQ217" s="52"/>
      <c r="GR217" s="52"/>
      <c r="GS217" s="52"/>
      <c r="GT217" s="52"/>
      <c r="GU217" s="52"/>
      <c r="GV217" s="52"/>
      <c r="GW217" s="52"/>
      <c r="GX217" s="52"/>
      <c r="GY217" s="52"/>
      <c r="GZ217" s="52"/>
      <c r="HA217" s="52"/>
      <c r="HB217" s="52"/>
      <c r="HC217" s="52"/>
      <c r="HD217" s="52"/>
      <c r="HE217" s="52"/>
      <c r="HF217" s="52"/>
      <c r="HG217" s="52"/>
      <c r="HH217" s="52"/>
      <c r="HI217" s="52"/>
      <c r="HJ217" s="52"/>
      <c r="HK217" s="52"/>
      <c r="HL217" s="52"/>
      <c r="HM217" s="52"/>
      <c r="HN217" s="52"/>
    </row>
    <row r="218" spans="1:222" hidden="1">
      <c r="A218" s="52"/>
      <c r="B218" s="52"/>
      <c r="C218" s="52"/>
      <c r="D218" s="198"/>
      <c r="E218" s="54"/>
      <c r="F218" s="54"/>
      <c r="G218" s="54"/>
      <c r="H218" s="54"/>
      <c r="I218" s="54"/>
      <c r="J218" s="54"/>
      <c r="K218" s="54"/>
      <c r="L218" s="54"/>
      <c r="M218" s="54"/>
      <c r="N218" s="54"/>
      <c r="O218" s="54"/>
      <c r="P218" s="54"/>
      <c r="Q218" s="54"/>
      <c r="R218" s="54"/>
      <c r="S218" s="54"/>
      <c r="T218" s="54"/>
      <c r="U218" s="54"/>
      <c r="V218" s="54"/>
      <c r="W218" s="192"/>
      <c r="X218" s="54"/>
      <c r="Y218" s="54"/>
      <c r="Z218" s="54"/>
      <c r="AA218" s="54"/>
      <c r="AB218" s="54"/>
      <c r="AC218" s="54"/>
      <c r="AD218" s="54"/>
      <c r="AE218" s="54"/>
      <c r="AF218" s="54"/>
      <c r="AG218" s="54"/>
      <c r="AH218" s="54"/>
      <c r="AI218" s="54"/>
      <c r="AJ218" s="54"/>
      <c r="AK218" s="54"/>
      <c r="AL218" s="229">
        <v>5</v>
      </c>
      <c r="AM218" s="920" t="str">
        <f t="shared" si="39"/>
        <v>-</v>
      </c>
      <c r="AN218" s="921"/>
      <c r="AO218" s="921"/>
      <c r="AP218" s="921"/>
      <c r="AQ218" s="922"/>
      <c r="AR218" s="54"/>
      <c r="AS218" s="54"/>
      <c r="AT218" s="54"/>
      <c r="AU218" s="54"/>
      <c r="AV218" s="54"/>
      <c r="AW218" s="874" t="e">
        <f t="shared" si="37"/>
        <v>#N/A</v>
      </c>
      <c r="AX218" s="875"/>
      <c r="AY218" s="875"/>
      <c r="AZ218" s="875"/>
      <c r="BA218" s="876"/>
      <c r="BB218" s="877" t="s">
        <v>552</v>
      </c>
      <c r="BC218" s="878"/>
      <c r="BD218" s="54"/>
      <c r="BE218" s="879" t="e">
        <f t="shared" si="32"/>
        <v>#N/A</v>
      </c>
      <c r="BF218" s="880"/>
      <c r="BG218" s="880"/>
      <c r="BH218" s="880"/>
      <c r="BI218" s="881"/>
      <c r="BJ218" s="882" t="s">
        <v>552</v>
      </c>
      <c r="BK218" s="878"/>
      <c r="BL218" s="54"/>
      <c r="BM218" s="241"/>
      <c r="BN218" s="241"/>
      <c r="BO218" s="241"/>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867" t="s">
        <v>1520</v>
      </c>
      <c r="CN218" s="867"/>
      <c r="CO218" s="867"/>
      <c r="CP218" s="867"/>
      <c r="CQ218" s="867"/>
      <c r="CR218" s="867"/>
      <c r="CS218" s="867"/>
      <c r="CT218" s="867"/>
      <c r="CU218" s="867"/>
      <c r="CV218" s="867"/>
      <c r="CW218" s="867"/>
      <c r="CX218" s="867"/>
      <c r="CY218" s="867"/>
      <c r="CZ218" s="232"/>
      <c r="DA218" s="867" t="s">
        <v>1521</v>
      </c>
      <c r="DB218" s="867"/>
      <c r="DC218" s="867"/>
      <c r="DD218" s="867"/>
      <c r="DE218" s="867"/>
      <c r="DF218" s="867"/>
      <c r="DG218" s="867"/>
      <c r="DH218" s="867"/>
      <c r="DI218" s="867"/>
      <c r="DJ218" s="867"/>
      <c r="DK218" s="867"/>
      <c r="DL218" s="867"/>
      <c r="DM218" s="867"/>
      <c r="DN218" s="54"/>
      <c r="DO218" s="54"/>
      <c r="DP218" s="54"/>
      <c r="DQ218" s="199"/>
      <c r="DR218" s="52"/>
      <c r="DS218" s="52"/>
      <c r="DT218" s="52"/>
      <c r="DU218" s="52"/>
      <c r="DV218" s="52"/>
      <c r="DW218" s="52"/>
      <c r="DX218" s="52"/>
      <c r="DY218" s="52"/>
      <c r="DZ218" s="52"/>
      <c r="EA218" s="52"/>
      <c r="EB218" s="52"/>
      <c r="EC218" s="52"/>
      <c r="ED218" s="52"/>
      <c r="EE218" s="52"/>
      <c r="EF218" s="52"/>
      <c r="EG218" s="52"/>
      <c r="EH218" s="52"/>
      <c r="EI218" s="52"/>
      <c r="EJ218" s="52"/>
      <c r="EK218" s="52"/>
      <c r="EL218" s="52"/>
      <c r="EM218" s="52"/>
      <c r="EN218" s="52"/>
      <c r="EO218" s="52"/>
      <c r="EP218" s="52"/>
      <c r="EQ218" s="52"/>
      <c r="ER218" s="52"/>
      <c r="ES218" s="52"/>
      <c r="ET218" s="52"/>
      <c r="EU218" s="52"/>
      <c r="EV218" s="52"/>
      <c r="EW218" s="52"/>
      <c r="EX218" s="52"/>
      <c r="EY218" s="52"/>
      <c r="EZ218" s="52"/>
      <c r="FA218" s="52"/>
      <c r="FB218" s="52"/>
      <c r="FC218" s="52"/>
      <c r="FD218" s="52"/>
      <c r="FE218" s="52"/>
      <c r="FF218" s="52"/>
      <c r="FG218" s="52"/>
      <c r="FH218" s="52"/>
      <c r="FI218" s="52"/>
      <c r="FJ218" s="52"/>
      <c r="FK218" s="52"/>
      <c r="FL218" s="52"/>
      <c r="FM218" s="52"/>
      <c r="FN218" s="52"/>
      <c r="FO218" s="52"/>
      <c r="FP218" s="52"/>
      <c r="FQ218" s="52"/>
      <c r="FR218" s="52"/>
      <c r="FS218" s="52"/>
      <c r="FT218" s="52"/>
      <c r="FU218" s="52"/>
      <c r="FV218" s="52"/>
      <c r="FW218" s="52"/>
      <c r="FX218" s="52"/>
      <c r="FY218" s="52"/>
      <c r="FZ218" s="52"/>
      <c r="GA218" s="52"/>
      <c r="GB218" s="52"/>
      <c r="GC218" s="52"/>
      <c r="GD218" s="52"/>
      <c r="GE218" s="52"/>
      <c r="GF218" s="52"/>
      <c r="GG218" s="52"/>
      <c r="GH218" s="52"/>
      <c r="GI218" s="52"/>
      <c r="GJ218" s="52"/>
      <c r="GK218" s="52"/>
      <c r="GL218" s="52"/>
      <c r="GM218" s="52"/>
      <c r="GN218" s="52"/>
      <c r="GO218" s="52"/>
      <c r="GP218" s="52"/>
      <c r="GQ218" s="52"/>
      <c r="GR218" s="52"/>
      <c r="GS218" s="52"/>
      <c r="GT218" s="52"/>
      <c r="GU218" s="52"/>
      <c r="GV218" s="52"/>
      <c r="GW218" s="52"/>
      <c r="GX218" s="52"/>
      <c r="GY218" s="52"/>
      <c r="GZ218" s="52"/>
      <c r="HA218" s="52"/>
      <c r="HB218" s="52"/>
      <c r="HC218" s="52"/>
      <c r="HD218" s="52"/>
      <c r="HE218" s="52"/>
      <c r="HF218" s="52"/>
      <c r="HG218" s="52"/>
      <c r="HH218" s="52"/>
      <c r="HI218" s="52"/>
      <c r="HJ218" s="52"/>
      <c r="HK218" s="52"/>
      <c r="HL218" s="52"/>
      <c r="HM218" s="52"/>
      <c r="HN218" s="52"/>
    </row>
    <row r="219" spans="1:222" hidden="1">
      <c r="A219" s="52"/>
      <c r="B219" s="52"/>
      <c r="C219" s="52"/>
      <c r="D219" s="198"/>
      <c r="E219" s="54"/>
      <c r="F219" s="54"/>
      <c r="G219" s="54"/>
      <c r="H219" s="54"/>
      <c r="I219" s="54"/>
      <c r="J219" s="54"/>
      <c r="K219" s="54"/>
      <c r="L219" s="54"/>
      <c r="M219" s="54"/>
      <c r="N219" s="54"/>
      <c r="O219" s="54"/>
      <c r="P219" s="54"/>
      <c r="Q219" s="54"/>
      <c r="R219" s="54"/>
      <c r="S219" s="54"/>
      <c r="T219" s="54"/>
      <c r="U219" s="54"/>
      <c r="V219" s="54"/>
      <c r="W219" s="192"/>
      <c r="X219" s="54"/>
      <c r="Y219" s="54"/>
      <c r="Z219" s="54"/>
      <c r="AA219" s="54"/>
      <c r="AB219" s="54"/>
      <c r="AC219" s="54"/>
      <c r="AD219" s="54"/>
      <c r="AE219" s="54"/>
      <c r="AF219" s="54"/>
      <c r="AG219" s="54"/>
      <c r="AH219" s="54"/>
      <c r="AI219" s="54"/>
      <c r="AJ219" s="54"/>
      <c r="AK219" s="54"/>
      <c r="AL219" s="230">
        <v>6</v>
      </c>
      <c r="AM219" s="920" t="str">
        <f t="shared" si="39"/>
        <v>-</v>
      </c>
      <c r="AN219" s="921"/>
      <c r="AO219" s="921"/>
      <c r="AP219" s="921"/>
      <c r="AQ219" s="922"/>
      <c r="AR219" s="54"/>
      <c r="AS219" s="54"/>
      <c r="AT219" s="54"/>
      <c r="AU219" s="54"/>
      <c r="AV219" s="54"/>
      <c r="AW219" s="874" t="e">
        <f t="shared" si="37"/>
        <v>#N/A</v>
      </c>
      <c r="AX219" s="875"/>
      <c r="AY219" s="875"/>
      <c r="AZ219" s="875"/>
      <c r="BA219" s="876"/>
      <c r="BB219" s="877" t="s">
        <v>553</v>
      </c>
      <c r="BC219" s="878"/>
      <c r="BD219" s="54"/>
      <c r="BE219" s="879" t="e">
        <f t="shared" si="32"/>
        <v>#N/A</v>
      </c>
      <c r="BF219" s="880"/>
      <c r="BG219" s="880"/>
      <c r="BH219" s="880"/>
      <c r="BI219" s="881"/>
      <c r="BJ219" s="882" t="s">
        <v>553</v>
      </c>
      <c r="BK219" s="878"/>
      <c r="BL219" s="54"/>
      <c r="BM219" s="241"/>
      <c r="BN219" s="241"/>
      <c r="BO219" s="241"/>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79" t="s">
        <v>512</v>
      </c>
      <c r="CN219" s="867" t="s">
        <v>1526</v>
      </c>
      <c r="CO219" s="867"/>
      <c r="CP219" s="867"/>
      <c r="CQ219" s="867"/>
      <c r="CR219" s="867"/>
      <c r="CS219" s="867"/>
      <c r="CT219" s="857" t="s">
        <v>1547</v>
      </c>
      <c r="CU219" s="857"/>
      <c r="CV219" s="857"/>
      <c r="CW219" s="857"/>
      <c r="CX219" s="857"/>
      <c r="CY219" s="857"/>
      <c r="CZ219" s="232"/>
      <c r="DA219" s="579" t="s">
        <v>512</v>
      </c>
      <c r="DB219" s="867" t="s">
        <v>1526</v>
      </c>
      <c r="DC219" s="867"/>
      <c r="DD219" s="867"/>
      <c r="DE219" s="867"/>
      <c r="DF219" s="867"/>
      <c r="DG219" s="867"/>
      <c r="DH219" s="857" t="s">
        <v>1547</v>
      </c>
      <c r="DI219" s="857"/>
      <c r="DJ219" s="857"/>
      <c r="DK219" s="857"/>
      <c r="DL219" s="857"/>
      <c r="DM219" s="857"/>
      <c r="DN219" s="54"/>
      <c r="DO219" s="54"/>
      <c r="DP219" s="54"/>
      <c r="DQ219" s="199"/>
      <c r="DR219" s="52"/>
      <c r="DS219" s="52"/>
      <c r="DT219" s="52"/>
      <c r="DU219" s="52"/>
      <c r="DV219" s="52"/>
      <c r="DW219" s="52"/>
      <c r="DX219" s="52"/>
      <c r="DY219" s="52"/>
      <c r="DZ219" s="52"/>
      <c r="EA219" s="52"/>
      <c r="EB219" s="52"/>
      <c r="EC219" s="52"/>
      <c r="ED219" s="52"/>
      <c r="EE219" s="52"/>
      <c r="EF219" s="52"/>
      <c r="EG219" s="52"/>
      <c r="EH219" s="52"/>
      <c r="EI219" s="52"/>
      <c r="EJ219" s="52"/>
      <c r="EK219" s="52"/>
      <c r="EL219" s="52"/>
      <c r="EM219" s="52"/>
      <c r="EN219" s="52"/>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52"/>
      <c r="FK219" s="52"/>
      <c r="FL219" s="52"/>
      <c r="FM219" s="52"/>
      <c r="FN219" s="52"/>
      <c r="FO219" s="52"/>
      <c r="FP219" s="52"/>
      <c r="FQ219" s="52"/>
      <c r="FR219" s="52"/>
      <c r="FS219" s="52"/>
      <c r="FT219" s="52"/>
      <c r="FU219" s="52"/>
      <c r="FV219" s="52"/>
      <c r="FW219" s="52"/>
      <c r="FX219" s="52"/>
      <c r="FY219" s="52"/>
      <c r="FZ219" s="52"/>
      <c r="GA219" s="52"/>
      <c r="GB219" s="52"/>
      <c r="GC219" s="52"/>
      <c r="GD219" s="52"/>
      <c r="GE219" s="52"/>
      <c r="GF219" s="52"/>
      <c r="GG219" s="52"/>
      <c r="GH219" s="52"/>
      <c r="GI219" s="52"/>
      <c r="GJ219" s="52"/>
      <c r="GK219" s="52"/>
      <c r="GL219" s="52"/>
      <c r="GM219" s="52"/>
      <c r="GN219" s="52"/>
      <c r="GO219" s="52"/>
      <c r="GP219" s="52"/>
      <c r="GQ219" s="52"/>
      <c r="GR219" s="52"/>
      <c r="GS219" s="52"/>
      <c r="GT219" s="52"/>
      <c r="GU219" s="52"/>
      <c r="GV219" s="52"/>
      <c r="GW219" s="52"/>
      <c r="GX219" s="52"/>
      <c r="GY219" s="52"/>
      <c r="GZ219" s="52"/>
      <c r="HA219" s="52"/>
      <c r="HB219" s="52"/>
      <c r="HC219" s="52"/>
      <c r="HD219" s="52"/>
      <c r="HE219" s="52"/>
      <c r="HF219" s="52"/>
      <c r="HG219" s="52"/>
      <c r="HH219" s="52"/>
      <c r="HI219" s="52"/>
      <c r="HJ219" s="52"/>
      <c r="HK219" s="52"/>
      <c r="HL219" s="52"/>
      <c r="HM219" s="52"/>
      <c r="HN219" s="52"/>
    </row>
    <row r="220" spans="1:222" hidden="1">
      <c r="A220" s="52"/>
      <c r="B220" s="52"/>
      <c r="C220" s="52"/>
      <c r="D220" s="198"/>
      <c r="E220" s="54"/>
      <c r="F220" s="54"/>
      <c r="G220" s="54"/>
      <c r="H220" s="54"/>
      <c r="I220" s="54"/>
      <c r="J220" s="54"/>
      <c r="K220" s="54"/>
      <c r="L220" s="54"/>
      <c r="M220" s="54"/>
      <c r="N220" s="54"/>
      <c r="O220" s="54"/>
      <c r="P220" s="54"/>
      <c r="Q220" s="54"/>
      <c r="R220" s="54"/>
      <c r="S220" s="54"/>
      <c r="T220" s="54"/>
      <c r="U220" s="54"/>
      <c r="V220" s="54"/>
      <c r="W220" s="192"/>
      <c r="X220" s="54"/>
      <c r="Y220" s="54"/>
      <c r="Z220" s="54"/>
      <c r="AA220" s="54"/>
      <c r="AB220" s="54"/>
      <c r="AC220" s="54"/>
      <c r="AD220" s="54"/>
      <c r="AE220" s="54"/>
      <c r="AF220" s="54"/>
      <c r="AG220" s="54"/>
      <c r="AH220" s="54"/>
      <c r="AI220" s="54"/>
      <c r="AJ220" s="54"/>
      <c r="AK220" s="54"/>
      <c r="AL220" s="229">
        <v>7</v>
      </c>
      <c r="AM220" s="920" t="str">
        <f t="shared" si="39"/>
        <v>-</v>
      </c>
      <c r="AN220" s="921"/>
      <c r="AO220" s="921"/>
      <c r="AP220" s="921"/>
      <c r="AQ220" s="922"/>
      <c r="AR220" s="54"/>
      <c r="AS220" s="54"/>
      <c r="AT220" s="54"/>
      <c r="AU220" s="54"/>
      <c r="AV220" s="54"/>
      <c r="AW220" s="874" t="e">
        <f t="shared" si="37"/>
        <v>#N/A</v>
      </c>
      <c r="AX220" s="875"/>
      <c r="AY220" s="875"/>
      <c r="AZ220" s="875"/>
      <c r="BA220" s="876"/>
      <c r="BB220" s="877" t="s">
        <v>554</v>
      </c>
      <c r="BC220" s="878"/>
      <c r="BD220" s="54"/>
      <c r="BE220" s="879" t="e">
        <f t="shared" si="32"/>
        <v>#N/A</v>
      </c>
      <c r="BF220" s="880"/>
      <c r="BG220" s="880"/>
      <c r="BH220" s="880"/>
      <c r="BI220" s="881"/>
      <c r="BJ220" s="882" t="s">
        <v>554</v>
      </c>
      <c r="BK220" s="878"/>
      <c r="BL220" s="54"/>
      <c r="BM220" s="241"/>
      <c r="BN220" s="241"/>
      <c r="BO220" s="241"/>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234"/>
      <c r="CN220" s="911"/>
      <c r="CO220" s="912"/>
      <c r="CP220" s="912"/>
      <c r="CQ220" s="912"/>
      <c r="CR220" s="912"/>
      <c r="CS220" s="913"/>
      <c r="CT220" s="266"/>
      <c r="CU220" s="266"/>
      <c r="CV220" s="258"/>
      <c r="CW220" s="258"/>
      <c r="CX220" s="233"/>
      <c r="CY220" s="233"/>
      <c r="CZ220" s="233"/>
      <c r="DA220" s="234"/>
      <c r="DB220" s="914"/>
      <c r="DC220" s="915"/>
      <c r="DD220" s="915"/>
      <c r="DE220" s="915"/>
      <c r="DF220" s="915"/>
      <c r="DG220" s="916"/>
      <c r="DH220" s="267"/>
      <c r="DI220" s="267"/>
      <c r="DJ220" s="261"/>
      <c r="DK220" s="261"/>
      <c r="DL220" s="233"/>
      <c r="DM220" s="233"/>
      <c r="DN220" s="54"/>
      <c r="DO220" s="54"/>
      <c r="DP220" s="54"/>
      <c r="DQ220" s="199"/>
      <c r="DR220" s="52"/>
      <c r="DS220" s="52"/>
      <c r="DT220" s="52"/>
      <c r="DU220" s="52"/>
      <c r="DV220" s="52"/>
      <c r="DW220" s="52"/>
      <c r="DX220" s="52"/>
      <c r="DY220" s="52"/>
      <c r="DZ220" s="52"/>
      <c r="EA220" s="52"/>
      <c r="EB220" s="52"/>
      <c r="EC220" s="52"/>
      <c r="ED220" s="52"/>
      <c r="EE220" s="52"/>
      <c r="EF220" s="52"/>
      <c r="EG220" s="52"/>
      <c r="EH220" s="52"/>
      <c r="EI220" s="52"/>
      <c r="EJ220" s="52"/>
      <c r="EK220" s="52"/>
      <c r="EL220" s="52"/>
      <c r="EM220" s="52"/>
      <c r="EN220" s="52"/>
      <c r="EO220" s="52"/>
      <c r="EP220" s="52"/>
      <c r="EQ220" s="52"/>
      <c r="ER220" s="52"/>
      <c r="ES220" s="52"/>
      <c r="ET220" s="52"/>
      <c r="EU220" s="52"/>
      <c r="EV220" s="52"/>
      <c r="EW220" s="52"/>
      <c r="EX220" s="52"/>
      <c r="EY220" s="52"/>
      <c r="EZ220" s="52"/>
      <c r="FA220" s="52"/>
      <c r="FB220" s="52"/>
      <c r="FC220" s="52"/>
      <c r="FD220" s="52"/>
      <c r="FE220" s="52"/>
      <c r="FF220" s="52"/>
      <c r="FG220" s="52"/>
      <c r="FH220" s="52"/>
      <c r="FI220" s="52"/>
      <c r="FJ220" s="52"/>
      <c r="FK220" s="52"/>
      <c r="FL220" s="52"/>
      <c r="FM220" s="52"/>
      <c r="FN220" s="52"/>
      <c r="FO220" s="52"/>
      <c r="FP220" s="52"/>
      <c r="FQ220" s="52"/>
      <c r="FR220" s="52"/>
      <c r="FS220" s="52"/>
      <c r="FT220" s="52"/>
      <c r="FU220" s="52"/>
      <c r="FV220" s="52"/>
      <c r="FW220" s="52"/>
      <c r="FX220" s="52"/>
      <c r="FY220" s="52"/>
      <c r="FZ220" s="52"/>
      <c r="GA220" s="52"/>
      <c r="GB220" s="52"/>
      <c r="GC220" s="52"/>
      <c r="GD220" s="52"/>
      <c r="GE220" s="52"/>
      <c r="GF220" s="52"/>
      <c r="GG220" s="52"/>
      <c r="GH220" s="52"/>
      <c r="GI220" s="52"/>
      <c r="GJ220" s="52"/>
      <c r="GK220" s="52"/>
      <c r="GL220" s="52"/>
      <c r="GM220" s="52"/>
      <c r="GN220" s="52"/>
      <c r="GO220" s="52"/>
      <c r="GP220" s="52"/>
      <c r="GQ220" s="52"/>
      <c r="GR220" s="52"/>
      <c r="GS220" s="52"/>
      <c r="GT220" s="52"/>
      <c r="GU220" s="52"/>
      <c r="GV220" s="52"/>
      <c r="GW220" s="52"/>
      <c r="GX220" s="52"/>
      <c r="GY220" s="52"/>
      <c r="GZ220" s="52"/>
      <c r="HA220" s="52"/>
      <c r="HB220" s="52"/>
      <c r="HC220" s="52"/>
      <c r="HD220" s="52"/>
      <c r="HE220" s="52"/>
      <c r="HF220" s="52"/>
      <c r="HG220" s="52"/>
      <c r="HH220" s="52"/>
      <c r="HI220" s="52"/>
      <c r="HJ220" s="52"/>
      <c r="HK220" s="52"/>
      <c r="HL220" s="52"/>
      <c r="HM220" s="52"/>
      <c r="HN220" s="52"/>
    </row>
    <row r="221" spans="1:222" hidden="1">
      <c r="A221" s="52"/>
      <c r="B221" s="52"/>
      <c r="C221" s="52"/>
      <c r="D221" s="198"/>
      <c r="E221" s="54"/>
      <c r="F221" s="54"/>
      <c r="G221" s="54"/>
      <c r="H221" s="54"/>
      <c r="I221" s="54"/>
      <c r="J221" s="54"/>
      <c r="K221" s="54"/>
      <c r="L221" s="54"/>
      <c r="M221" s="54"/>
      <c r="N221" s="54"/>
      <c r="O221" s="54"/>
      <c r="P221" s="54"/>
      <c r="Q221" s="54"/>
      <c r="R221" s="54"/>
      <c r="S221" s="54"/>
      <c r="T221" s="54"/>
      <c r="U221" s="54"/>
      <c r="V221" s="54"/>
      <c r="W221" s="192"/>
      <c r="X221" s="54"/>
      <c r="Y221" s="54"/>
      <c r="Z221" s="54"/>
      <c r="AA221" s="54"/>
      <c r="AB221" s="54"/>
      <c r="AC221" s="54"/>
      <c r="AD221" s="54"/>
      <c r="AE221" s="54"/>
      <c r="AF221" s="54"/>
      <c r="AG221" s="54"/>
      <c r="AH221" s="54"/>
      <c r="AI221" s="54"/>
      <c r="AJ221" s="54"/>
      <c r="AK221" s="54"/>
      <c r="AL221" s="230">
        <v>8</v>
      </c>
      <c r="AM221" s="920" t="str">
        <f t="shared" si="39"/>
        <v>-</v>
      </c>
      <c r="AN221" s="921"/>
      <c r="AO221" s="921"/>
      <c r="AP221" s="921"/>
      <c r="AQ221" s="922"/>
      <c r="AR221" s="54"/>
      <c r="AS221" s="54"/>
      <c r="AT221" s="54"/>
      <c r="AU221" s="54"/>
      <c r="AV221" s="54"/>
      <c r="AW221" s="874" t="e">
        <f t="shared" si="37"/>
        <v>#N/A</v>
      </c>
      <c r="AX221" s="875"/>
      <c r="AY221" s="875"/>
      <c r="AZ221" s="875"/>
      <c r="BA221" s="876"/>
      <c r="BB221" s="877" t="s">
        <v>555</v>
      </c>
      <c r="BC221" s="878"/>
      <c r="BD221" s="54"/>
      <c r="BE221" s="879" t="e">
        <f t="shared" si="32"/>
        <v>#N/A</v>
      </c>
      <c r="BF221" s="880"/>
      <c r="BG221" s="880"/>
      <c r="BH221" s="880"/>
      <c r="BI221" s="881"/>
      <c r="BJ221" s="882" t="s">
        <v>555</v>
      </c>
      <c r="BK221" s="878"/>
      <c r="BL221" s="54"/>
      <c r="BM221" s="241"/>
      <c r="BN221" s="241"/>
      <c r="BO221" s="241"/>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234">
        <v>1</v>
      </c>
      <c r="CN221" s="905" t="str">
        <f t="shared" ref="CN221:CN248" si="40">IFERROR(BR185,"|")</f>
        <v>|</v>
      </c>
      <c r="CO221" s="906"/>
      <c r="CP221" s="906"/>
      <c r="CQ221" s="906"/>
      <c r="CR221" s="906"/>
      <c r="CS221" s="907"/>
      <c r="CT221" s="251" t="str">
        <f t="shared" ref="CT221:CT248" si="41">IFERROR(CN221,"-")</f>
        <v>|</v>
      </c>
      <c r="CU221" s="251" t="str">
        <f>IF(CT221 = "|","",CT221)</f>
        <v/>
      </c>
      <c r="CV221" s="268" t="str">
        <f t="array" ref="CV221">IF(ROW(A1)&gt;COUNTA(CU$221:CU$277),"",INDEX(CU:CU,SMALL(IF(CU$221:CU$277&lt;&gt;"",ROW(CU$221:CU$277),""),ROW(A1))))</f>
        <v>T</v>
      </c>
      <c r="CW221" s="250" t="str">
        <f t="shared" ref="CW221:CW252" si="42">IFERROR(CV221,"")</f>
        <v>T</v>
      </c>
      <c r="CX221" s="233"/>
      <c r="CY221" s="233"/>
      <c r="CZ221" s="233"/>
      <c r="DA221" s="234">
        <v>1</v>
      </c>
      <c r="DB221" s="908" t="str">
        <f t="shared" ref="DB221:DB248" si="43">IFERROR(CA185,"|")</f>
        <v>|</v>
      </c>
      <c r="DC221" s="909"/>
      <c r="DD221" s="909"/>
      <c r="DE221" s="909"/>
      <c r="DF221" s="909"/>
      <c r="DG221" s="910"/>
      <c r="DH221" s="255" t="str">
        <f t="shared" ref="DH221:DH248" si="44">IFERROR(DB221,"-")</f>
        <v>|</v>
      </c>
      <c r="DI221" s="255" t="str">
        <f>IF(DH221 = "|","",DH221)</f>
        <v/>
      </c>
      <c r="DJ221" s="270" t="str">
        <f t="array" ref="DJ221">IF(ROW(O1)&gt;COUNTA(DI$221:DI$277),"",INDEX(DI:DI,SMALL(IF(DI$221:DI$277&lt;&gt;"",ROW(DI$221:DI$277),""),ROW(O1))))</f>
        <v>T</v>
      </c>
      <c r="DK221" s="254" t="str">
        <f t="shared" ref="DK221:DK252" si="45">IFERROR(DJ221,"")</f>
        <v>T</v>
      </c>
      <c r="DL221" s="233"/>
      <c r="DM221" s="233"/>
      <c r="DN221" s="54"/>
      <c r="DO221" s="54"/>
      <c r="DP221" s="54"/>
      <c r="DQ221" s="199"/>
      <c r="DR221" s="52"/>
      <c r="DS221" s="52"/>
      <c r="DT221" s="52"/>
      <c r="DU221" s="52"/>
      <c r="DV221" s="52"/>
      <c r="DW221" s="52"/>
      <c r="DX221" s="52"/>
      <c r="DY221" s="52"/>
      <c r="DZ221" s="52"/>
      <c r="EA221" s="52"/>
      <c r="EB221" s="52"/>
      <c r="EC221" s="52"/>
      <c r="ED221" s="52"/>
      <c r="EE221" s="52"/>
      <c r="EF221" s="52"/>
      <c r="EG221" s="52"/>
      <c r="EH221" s="52"/>
      <c r="EI221" s="52"/>
      <c r="EJ221" s="52"/>
      <c r="EK221" s="52"/>
      <c r="EL221" s="52"/>
      <c r="EM221" s="52"/>
      <c r="EN221" s="52"/>
      <c r="EO221" s="52"/>
      <c r="EP221" s="52"/>
      <c r="EQ221" s="52"/>
      <c r="ER221" s="52"/>
      <c r="ES221" s="52"/>
      <c r="ET221" s="52"/>
      <c r="EU221" s="52"/>
      <c r="EV221" s="52"/>
      <c r="EW221" s="52"/>
      <c r="EX221" s="52"/>
      <c r="EY221" s="52"/>
      <c r="EZ221" s="52"/>
      <c r="FA221" s="52"/>
      <c r="FB221" s="52"/>
      <c r="FC221" s="52"/>
      <c r="FD221" s="52"/>
      <c r="FE221" s="52"/>
      <c r="FF221" s="52"/>
      <c r="FG221" s="52"/>
      <c r="FH221" s="52"/>
      <c r="FI221" s="52"/>
      <c r="FJ221" s="52"/>
      <c r="FK221" s="52"/>
      <c r="FL221" s="52"/>
      <c r="FM221" s="52"/>
      <c r="FN221" s="52"/>
      <c r="FO221" s="52"/>
      <c r="FP221" s="52"/>
      <c r="FQ221" s="52"/>
      <c r="FR221" s="52"/>
      <c r="FS221" s="52"/>
      <c r="FT221" s="52"/>
      <c r="FU221" s="52"/>
      <c r="FV221" s="52"/>
      <c r="FW221" s="52"/>
      <c r="FX221" s="52"/>
      <c r="FY221" s="52"/>
      <c r="FZ221" s="52"/>
      <c r="GA221" s="52"/>
      <c r="GB221" s="52"/>
      <c r="GC221" s="52"/>
      <c r="GD221" s="52"/>
      <c r="GE221" s="52"/>
      <c r="GF221" s="52"/>
      <c r="GG221" s="52"/>
      <c r="GH221" s="52"/>
      <c r="GI221" s="52"/>
      <c r="GJ221" s="52"/>
      <c r="GK221" s="52"/>
      <c r="GL221" s="52"/>
      <c r="GM221" s="52"/>
      <c r="GN221" s="52"/>
      <c r="GO221" s="52"/>
      <c r="GP221" s="52"/>
      <c r="GQ221" s="52"/>
      <c r="GR221" s="52"/>
      <c r="GS221" s="52"/>
      <c r="GT221" s="52"/>
      <c r="GU221" s="52"/>
      <c r="GV221" s="52"/>
      <c r="GW221" s="52"/>
      <c r="GX221" s="52"/>
      <c r="GY221" s="52"/>
      <c r="GZ221" s="52"/>
      <c r="HA221" s="52"/>
      <c r="HB221" s="52"/>
      <c r="HC221" s="52"/>
      <c r="HD221" s="52"/>
      <c r="HE221" s="52"/>
      <c r="HF221" s="52"/>
      <c r="HG221" s="52"/>
      <c r="HH221" s="52"/>
      <c r="HI221" s="52"/>
      <c r="HJ221" s="52"/>
      <c r="HK221" s="52"/>
      <c r="HL221" s="52"/>
      <c r="HM221" s="52"/>
      <c r="HN221" s="52"/>
    </row>
    <row r="222" spans="1:222" hidden="1">
      <c r="A222" s="52"/>
      <c r="B222" s="52"/>
      <c r="C222" s="52"/>
      <c r="D222" s="198"/>
      <c r="E222" s="54"/>
      <c r="F222" s="54"/>
      <c r="G222" s="54"/>
      <c r="H222" s="54"/>
      <c r="I222" s="54"/>
      <c r="J222" s="54"/>
      <c r="K222" s="54"/>
      <c r="L222" s="54"/>
      <c r="M222" s="54"/>
      <c r="N222" s="54"/>
      <c r="O222" s="54"/>
      <c r="P222" s="54"/>
      <c r="Q222" s="54"/>
      <c r="R222" s="54"/>
      <c r="S222" s="54"/>
      <c r="T222" s="54"/>
      <c r="U222" s="54"/>
      <c r="V222" s="54"/>
      <c r="W222" s="192"/>
      <c r="X222" s="54"/>
      <c r="Y222" s="54"/>
      <c r="Z222" s="54"/>
      <c r="AA222" s="54"/>
      <c r="AB222" s="54"/>
      <c r="AC222" s="54"/>
      <c r="AD222" s="54"/>
      <c r="AE222" s="54"/>
      <c r="AF222" s="54"/>
      <c r="AG222" s="54"/>
      <c r="AH222" s="54"/>
      <c r="AI222" s="54"/>
      <c r="AJ222" s="54"/>
      <c r="AK222" s="54"/>
      <c r="AL222" s="229">
        <v>9</v>
      </c>
      <c r="AM222" s="920" t="str">
        <f t="shared" si="39"/>
        <v>-</v>
      </c>
      <c r="AN222" s="921"/>
      <c r="AO222" s="921"/>
      <c r="AP222" s="921"/>
      <c r="AQ222" s="922"/>
      <c r="AR222" s="54"/>
      <c r="AS222" s="54"/>
      <c r="AT222" s="54"/>
      <c r="AU222" s="54"/>
      <c r="AV222" s="54"/>
      <c r="AW222" s="874" t="e">
        <f t="shared" si="37"/>
        <v>#N/A</v>
      </c>
      <c r="AX222" s="875"/>
      <c r="AY222" s="875"/>
      <c r="AZ222" s="875"/>
      <c r="BA222" s="876"/>
      <c r="BB222" s="877" t="s">
        <v>556</v>
      </c>
      <c r="BC222" s="878"/>
      <c r="BD222" s="54"/>
      <c r="BE222" s="879" t="e">
        <f t="shared" si="32"/>
        <v>#N/A</v>
      </c>
      <c r="BF222" s="880"/>
      <c r="BG222" s="880"/>
      <c r="BH222" s="880"/>
      <c r="BI222" s="881"/>
      <c r="BJ222" s="882" t="s">
        <v>556</v>
      </c>
      <c r="BK222" s="878"/>
      <c r="BL222" s="54"/>
      <c r="BM222" s="241"/>
      <c r="BN222" s="241"/>
      <c r="BO222" s="241"/>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234">
        <v>2</v>
      </c>
      <c r="CN222" s="905" t="str">
        <f t="shared" si="40"/>
        <v>|</v>
      </c>
      <c r="CO222" s="906"/>
      <c r="CP222" s="906"/>
      <c r="CQ222" s="906"/>
      <c r="CR222" s="906"/>
      <c r="CS222" s="907"/>
      <c r="CT222" s="251" t="str">
        <f t="shared" si="41"/>
        <v>|</v>
      </c>
      <c r="CU222" s="251" t="str">
        <f t="shared" ref="CU222:CU248" si="46">IF(CT222 = "|","",CT222)</f>
        <v/>
      </c>
      <c r="CV222" s="268" t="e">
        <f t="array" ref="CV222">IF(ROW(A2)&gt;COUNTA(CU$221:CU$277),"",INDEX(CU:CU,SMALL(IF(CU$221:CU$277&lt;&gt;"",ROW(CU$221:CU$277),""),ROW(A2))))</f>
        <v>#NUM!</v>
      </c>
      <c r="CW222" s="251" t="str">
        <f t="shared" si="42"/>
        <v/>
      </c>
      <c r="CX222" s="233"/>
      <c r="CY222" s="233"/>
      <c r="CZ222" s="233"/>
      <c r="DA222" s="234">
        <v>2</v>
      </c>
      <c r="DB222" s="908" t="str">
        <f t="shared" si="43"/>
        <v>|</v>
      </c>
      <c r="DC222" s="909"/>
      <c r="DD222" s="909"/>
      <c r="DE222" s="909"/>
      <c r="DF222" s="909"/>
      <c r="DG222" s="910"/>
      <c r="DH222" s="255" t="str">
        <f t="shared" si="44"/>
        <v>|</v>
      </c>
      <c r="DI222" s="255" t="str">
        <f t="shared" ref="DI222:DI248" si="47">IF(DH222 = "|","",DH222)</f>
        <v/>
      </c>
      <c r="DJ222" s="270" t="e">
        <f t="array" ref="DJ222">IF(ROW(O2)&gt;COUNTA(DI$221:DI$277),"",INDEX(DI:DI,SMALL(IF(DI$221:DI$277&lt;&gt;"",ROW(DI$221:DI$277),""),ROW(O2))))</f>
        <v>#NUM!</v>
      </c>
      <c r="DK222" s="255" t="str">
        <f t="shared" si="45"/>
        <v/>
      </c>
      <c r="DL222" s="233"/>
      <c r="DM222" s="233"/>
      <c r="DN222" s="54"/>
      <c r="DO222" s="54"/>
      <c r="DP222" s="54"/>
      <c r="DQ222" s="199"/>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52"/>
      <c r="EO222" s="52"/>
      <c r="EP222" s="52"/>
      <c r="EQ222" s="52"/>
      <c r="ER222" s="52"/>
      <c r="ES222" s="52"/>
      <c r="ET222" s="52"/>
      <c r="EU222" s="52"/>
      <c r="EV222" s="52"/>
      <c r="EW222" s="52"/>
      <c r="EX222" s="52"/>
      <c r="EY222" s="52"/>
      <c r="EZ222" s="52"/>
      <c r="FA222" s="52"/>
      <c r="FB222" s="52"/>
      <c r="FC222" s="52"/>
      <c r="FD222" s="52"/>
      <c r="FE222" s="52"/>
      <c r="FF222" s="52"/>
      <c r="FG222" s="52"/>
      <c r="FH222" s="52"/>
      <c r="FI222" s="52"/>
      <c r="FJ222" s="52"/>
      <c r="FK222" s="52"/>
      <c r="FL222" s="52"/>
      <c r="FM222" s="52"/>
      <c r="FN222" s="52"/>
      <c r="FO222" s="52"/>
      <c r="FP222" s="52"/>
      <c r="FQ222" s="52"/>
      <c r="FR222" s="52"/>
      <c r="FS222" s="52"/>
      <c r="FT222" s="52"/>
      <c r="FU222" s="52"/>
      <c r="FV222" s="52"/>
      <c r="FW222" s="52"/>
      <c r="FX222" s="52"/>
      <c r="FY222" s="52"/>
      <c r="FZ222" s="52"/>
      <c r="GA222" s="52"/>
      <c r="GB222" s="52"/>
      <c r="GC222" s="52"/>
      <c r="GD222" s="52"/>
      <c r="GE222" s="52"/>
      <c r="GF222" s="52"/>
      <c r="GG222" s="52"/>
      <c r="GH222" s="52"/>
      <c r="GI222" s="52"/>
      <c r="GJ222" s="52"/>
      <c r="GK222" s="52"/>
      <c r="GL222" s="52"/>
      <c r="GM222" s="52"/>
      <c r="GN222" s="52"/>
      <c r="GO222" s="52"/>
      <c r="GP222" s="52"/>
      <c r="GQ222" s="52"/>
      <c r="GR222" s="52"/>
      <c r="GS222" s="52"/>
      <c r="GT222" s="52"/>
      <c r="GU222" s="52"/>
      <c r="GV222" s="52"/>
      <c r="GW222" s="52"/>
      <c r="GX222" s="52"/>
      <c r="GY222" s="52"/>
      <c r="GZ222" s="52"/>
      <c r="HA222" s="52"/>
      <c r="HB222" s="52"/>
      <c r="HC222" s="52"/>
      <c r="HD222" s="52"/>
      <c r="HE222" s="52"/>
      <c r="HF222" s="52"/>
      <c r="HG222" s="52"/>
      <c r="HH222" s="52"/>
      <c r="HI222" s="52"/>
      <c r="HJ222" s="52"/>
      <c r="HK222" s="52"/>
      <c r="HL222" s="52"/>
      <c r="HM222" s="52"/>
      <c r="HN222" s="52"/>
    </row>
    <row r="223" spans="1:222" hidden="1">
      <c r="A223" s="52"/>
      <c r="B223" s="52"/>
      <c r="C223" s="52"/>
      <c r="D223" s="198"/>
      <c r="E223" s="54"/>
      <c r="F223" s="54"/>
      <c r="G223" s="54"/>
      <c r="H223" s="54"/>
      <c r="I223" s="54"/>
      <c r="J223" s="54"/>
      <c r="K223" s="54"/>
      <c r="L223" s="54"/>
      <c r="M223" s="54"/>
      <c r="N223" s="54"/>
      <c r="O223" s="54"/>
      <c r="P223" s="54"/>
      <c r="Q223" s="54"/>
      <c r="R223" s="54"/>
      <c r="S223" s="54"/>
      <c r="T223" s="54"/>
      <c r="U223" s="54"/>
      <c r="V223" s="54"/>
      <c r="W223" s="192"/>
      <c r="X223" s="54"/>
      <c r="Y223" s="54"/>
      <c r="Z223" s="54"/>
      <c r="AA223" s="54"/>
      <c r="AB223" s="54"/>
      <c r="AC223" s="54"/>
      <c r="AD223" s="54"/>
      <c r="AE223" s="54"/>
      <c r="AF223" s="54"/>
      <c r="AG223" s="54"/>
      <c r="AH223" s="54"/>
      <c r="AI223" s="54"/>
      <c r="AJ223" s="54"/>
      <c r="AK223" s="54"/>
      <c r="AL223" s="230">
        <v>10</v>
      </c>
      <c r="AM223" s="920" t="str">
        <f t="shared" si="39"/>
        <v>-</v>
      </c>
      <c r="AN223" s="921"/>
      <c r="AO223" s="921"/>
      <c r="AP223" s="921"/>
      <c r="AQ223" s="922"/>
      <c r="AR223" s="54"/>
      <c r="AS223" s="54"/>
      <c r="AT223" s="54"/>
      <c r="AU223" s="54"/>
      <c r="AV223" s="54"/>
      <c r="AW223" s="874" t="e">
        <f t="shared" si="37"/>
        <v>#N/A</v>
      </c>
      <c r="AX223" s="875"/>
      <c r="AY223" s="875"/>
      <c r="AZ223" s="875"/>
      <c r="BA223" s="876"/>
      <c r="BB223" s="877" t="s">
        <v>77</v>
      </c>
      <c r="BC223" s="878"/>
      <c r="BD223" s="54"/>
      <c r="BE223" s="879" t="e">
        <f t="shared" si="32"/>
        <v>#N/A</v>
      </c>
      <c r="BF223" s="880"/>
      <c r="BG223" s="880"/>
      <c r="BH223" s="880"/>
      <c r="BI223" s="881"/>
      <c r="BJ223" s="882" t="s">
        <v>77</v>
      </c>
      <c r="BK223" s="878"/>
      <c r="BL223" s="54"/>
      <c r="BM223" s="241"/>
      <c r="BN223" s="241"/>
      <c r="BO223" s="241"/>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234">
        <v>3</v>
      </c>
      <c r="CN223" s="905" t="str">
        <f t="shared" si="40"/>
        <v>|</v>
      </c>
      <c r="CO223" s="906"/>
      <c r="CP223" s="906"/>
      <c r="CQ223" s="906"/>
      <c r="CR223" s="906"/>
      <c r="CS223" s="907"/>
      <c r="CT223" s="251" t="str">
        <f t="shared" si="41"/>
        <v>|</v>
      </c>
      <c r="CU223" s="251" t="str">
        <f t="shared" si="46"/>
        <v/>
      </c>
      <c r="CV223" s="268" t="e">
        <f t="array" ref="CV223">IF(ROW(A3)&gt;COUNTA(CU$221:CU$277),"",INDEX(CU:CU,SMALL(IF(CU$221:CU$277&lt;&gt;"",ROW(CU$221:CU$277),""),ROW(A3))))</f>
        <v>#NUM!</v>
      </c>
      <c r="CW223" s="251" t="str">
        <f t="shared" si="42"/>
        <v/>
      </c>
      <c r="CX223" s="233"/>
      <c r="CY223" s="233"/>
      <c r="CZ223" s="233"/>
      <c r="DA223" s="234">
        <v>3</v>
      </c>
      <c r="DB223" s="908" t="str">
        <f t="shared" si="43"/>
        <v>|</v>
      </c>
      <c r="DC223" s="909"/>
      <c r="DD223" s="909"/>
      <c r="DE223" s="909"/>
      <c r="DF223" s="909"/>
      <c r="DG223" s="910"/>
      <c r="DH223" s="255" t="str">
        <f t="shared" si="44"/>
        <v>|</v>
      </c>
      <c r="DI223" s="255" t="str">
        <f t="shared" si="47"/>
        <v/>
      </c>
      <c r="DJ223" s="270" t="e">
        <f t="array" ref="DJ223">IF(ROW(O3)&gt;COUNTA(DI$221:DI$277),"",INDEX(DI:DI,SMALL(IF(DI$221:DI$277&lt;&gt;"",ROW(DI$221:DI$277),""),ROW(O3))))</f>
        <v>#NUM!</v>
      </c>
      <c r="DK223" s="255" t="str">
        <f t="shared" si="45"/>
        <v/>
      </c>
      <c r="DL223" s="233"/>
      <c r="DM223" s="233"/>
      <c r="DN223" s="54"/>
      <c r="DO223" s="54"/>
      <c r="DP223" s="54"/>
      <c r="DQ223" s="199"/>
      <c r="DR223" s="52"/>
      <c r="DS223" s="52"/>
      <c r="DT223" s="52"/>
      <c r="DU223" s="52"/>
      <c r="DV223" s="52"/>
      <c r="DW223" s="52"/>
      <c r="DX223" s="52"/>
      <c r="DY223" s="52"/>
      <c r="DZ223" s="52"/>
      <c r="EA223" s="52"/>
      <c r="EB223" s="52"/>
      <c r="EC223" s="52"/>
      <c r="ED223" s="52"/>
      <c r="EE223" s="52"/>
      <c r="EF223" s="52"/>
      <c r="EG223" s="52"/>
      <c r="EH223" s="52"/>
      <c r="EI223" s="52"/>
      <c r="EJ223" s="52"/>
      <c r="EK223" s="52"/>
      <c r="EL223" s="52"/>
      <c r="EM223" s="52"/>
      <c r="EN223" s="52"/>
      <c r="EO223" s="52"/>
      <c r="EP223" s="52"/>
      <c r="EQ223" s="52"/>
      <c r="ER223" s="52"/>
      <c r="ES223" s="52"/>
      <c r="ET223" s="52"/>
      <c r="EU223" s="52"/>
      <c r="EV223" s="52"/>
      <c r="EW223" s="52"/>
      <c r="EX223" s="52"/>
      <c r="EY223" s="52"/>
      <c r="EZ223" s="52"/>
      <c r="FA223" s="52"/>
      <c r="FB223" s="52"/>
      <c r="FC223" s="52"/>
      <c r="FD223" s="52"/>
      <c r="FE223" s="52"/>
      <c r="FF223" s="52"/>
      <c r="FG223" s="52"/>
      <c r="FH223" s="52"/>
      <c r="FI223" s="52"/>
      <c r="FJ223" s="52"/>
      <c r="FK223" s="52"/>
      <c r="FL223" s="52"/>
      <c r="FM223" s="52"/>
      <c r="FN223" s="52"/>
      <c r="FO223" s="52"/>
      <c r="FP223" s="52"/>
      <c r="FQ223" s="52"/>
      <c r="FR223" s="52"/>
      <c r="FS223" s="52"/>
      <c r="FT223" s="52"/>
      <c r="FU223" s="52"/>
      <c r="FV223" s="52"/>
      <c r="FW223" s="52"/>
      <c r="FX223" s="52"/>
      <c r="FY223" s="52"/>
      <c r="FZ223" s="52"/>
      <c r="GA223" s="52"/>
      <c r="GB223" s="52"/>
      <c r="GC223" s="52"/>
      <c r="GD223" s="52"/>
      <c r="GE223" s="52"/>
      <c r="GF223" s="52"/>
      <c r="GG223" s="52"/>
      <c r="GH223" s="52"/>
      <c r="GI223" s="52"/>
      <c r="GJ223" s="52"/>
      <c r="GK223" s="52"/>
      <c r="GL223" s="52"/>
      <c r="GM223" s="52"/>
      <c r="GN223" s="52"/>
      <c r="GO223" s="52"/>
      <c r="GP223" s="52"/>
      <c r="GQ223" s="52"/>
      <c r="GR223" s="52"/>
      <c r="GS223" s="52"/>
      <c r="GT223" s="52"/>
      <c r="GU223" s="52"/>
      <c r="GV223" s="52"/>
      <c r="GW223" s="52"/>
      <c r="GX223" s="52"/>
      <c r="GY223" s="52"/>
      <c r="GZ223" s="52"/>
      <c r="HA223" s="52"/>
      <c r="HB223" s="52"/>
      <c r="HC223" s="52"/>
      <c r="HD223" s="52"/>
      <c r="HE223" s="52"/>
      <c r="HF223" s="52"/>
      <c r="HG223" s="52"/>
      <c r="HH223" s="52"/>
      <c r="HI223" s="52"/>
      <c r="HJ223" s="52"/>
      <c r="HK223" s="52"/>
      <c r="HL223" s="52"/>
      <c r="HM223" s="52"/>
      <c r="HN223" s="52"/>
    </row>
    <row r="224" spans="1:222" hidden="1">
      <c r="A224" s="52"/>
      <c r="B224" s="52"/>
      <c r="C224" s="52"/>
      <c r="D224" s="198"/>
      <c r="E224" s="54"/>
      <c r="F224" s="54"/>
      <c r="G224" s="54"/>
      <c r="H224" s="54"/>
      <c r="I224" s="54"/>
      <c r="J224" s="54"/>
      <c r="K224" s="54"/>
      <c r="L224" s="54"/>
      <c r="M224" s="54"/>
      <c r="N224" s="54"/>
      <c r="O224" s="54"/>
      <c r="P224" s="54"/>
      <c r="Q224" s="54"/>
      <c r="R224" s="54"/>
      <c r="S224" s="54"/>
      <c r="T224" s="54"/>
      <c r="U224" s="54"/>
      <c r="V224" s="54"/>
      <c r="W224" s="192"/>
      <c r="X224" s="54"/>
      <c r="Y224" s="54"/>
      <c r="Z224" s="54"/>
      <c r="AA224" s="54"/>
      <c r="AB224" s="54"/>
      <c r="AC224" s="54"/>
      <c r="AD224" s="54"/>
      <c r="AE224" s="54"/>
      <c r="AF224" s="54"/>
      <c r="AG224" s="54"/>
      <c r="AH224" s="54"/>
      <c r="AI224" s="54"/>
      <c r="AJ224" s="54"/>
      <c r="AK224" s="54"/>
      <c r="AL224" s="229">
        <v>11</v>
      </c>
      <c r="AM224" s="920" t="str">
        <f t="shared" si="39"/>
        <v>-</v>
      </c>
      <c r="AN224" s="921"/>
      <c r="AO224" s="921"/>
      <c r="AP224" s="921"/>
      <c r="AQ224" s="922"/>
      <c r="AR224" s="54"/>
      <c r="AS224" s="54"/>
      <c r="AT224" s="54"/>
      <c r="AU224" s="54"/>
      <c r="AV224" s="54"/>
      <c r="AW224" s="874" t="e">
        <f t="shared" si="37"/>
        <v>#N/A</v>
      </c>
      <c r="AX224" s="875"/>
      <c r="AY224" s="875"/>
      <c r="AZ224" s="875"/>
      <c r="BA224" s="876"/>
      <c r="BB224" s="877" t="s">
        <v>78</v>
      </c>
      <c r="BC224" s="878"/>
      <c r="BD224" s="54"/>
      <c r="BE224" s="879" t="e">
        <f t="shared" si="32"/>
        <v>#N/A</v>
      </c>
      <c r="BF224" s="880"/>
      <c r="BG224" s="880"/>
      <c r="BH224" s="880"/>
      <c r="BI224" s="881"/>
      <c r="BJ224" s="882" t="s">
        <v>78</v>
      </c>
      <c r="BK224" s="878"/>
      <c r="BL224" s="54"/>
      <c r="BM224" s="241"/>
      <c r="BN224" s="241"/>
      <c r="BO224" s="241"/>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234">
        <v>4</v>
      </c>
      <c r="CN224" s="905" t="str">
        <f t="shared" si="40"/>
        <v>|</v>
      </c>
      <c r="CO224" s="906"/>
      <c r="CP224" s="906"/>
      <c r="CQ224" s="906"/>
      <c r="CR224" s="906"/>
      <c r="CS224" s="907"/>
      <c r="CT224" s="251" t="str">
        <f t="shared" si="41"/>
        <v>|</v>
      </c>
      <c r="CU224" s="251" t="str">
        <f t="shared" si="46"/>
        <v/>
      </c>
      <c r="CV224" s="268" t="e">
        <f t="array" ref="CV224">IF(ROW(A4)&gt;COUNTA(CU$221:CU$277),"",INDEX(CU:CU,SMALL(IF(CU$221:CU$277&lt;&gt;"",ROW(CU$221:CU$277),""),ROW(A4))))</f>
        <v>#NUM!</v>
      </c>
      <c r="CW224" s="251" t="str">
        <f t="shared" si="42"/>
        <v/>
      </c>
      <c r="CX224" s="233"/>
      <c r="CY224" s="233"/>
      <c r="CZ224" s="233"/>
      <c r="DA224" s="234">
        <v>4</v>
      </c>
      <c r="DB224" s="908" t="str">
        <f t="shared" si="43"/>
        <v>|</v>
      </c>
      <c r="DC224" s="909"/>
      <c r="DD224" s="909"/>
      <c r="DE224" s="909"/>
      <c r="DF224" s="909"/>
      <c r="DG224" s="910"/>
      <c r="DH224" s="255" t="str">
        <f t="shared" si="44"/>
        <v>|</v>
      </c>
      <c r="DI224" s="255" t="str">
        <f t="shared" si="47"/>
        <v/>
      </c>
      <c r="DJ224" s="270" t="e">
        <f t="array" ref="DJ224">IF(ROW(O4)&gt;COUNTA(DI$221:DI$277),"",INDEX(DI:DI,SMALL(IF(DI$221:DI$277&lt;&gt;"",ROW(DI$221:DI$277),""),ROW(O4))))</f>
        <v>#NUM!</v>
      </c>
      <c r="DK224" s="255" t="str">
        <f t="shared" si="45"/>
        <v/>
      </c>
      <c r="DL224" s="233"/>
      <c r="DM224" s="233"/>
      <c r="DN224" s="54"/>
      <c r="DO224" s="54"/>
      <c r="DP224" s="54"/>
      <c r="DQ224" s="199"/>
      <c r="DR224" s="52"/>
      <c r="DS224" s="52"/>
      <c r="DT224" s="52"/>
      <c r="DU224" s="52"/>
      <c r="DV224" s="52"/>
      <c r="DW224" s="52"/>
      <c r="DX224" s="52"/>
      <c r="DY224" s="52"/>
      <c r="DZ224" s="52"/>
      <c r="EA224" s="52"/>
      <c r="EB224" s="52"/>
      <c r="EC224" s="52"/>
      <c r="ED224" s="52"/>
      <c r="EE224" s="52"/>
      <c r="EF224" s="52"/>
      <c r="EG224" s="52"/>
      <c r="EH224" s="52"/>
      <c r="EI224" s="52"/>
      <c r="EJ224" s="52"/>
      <c r="EK224" s="52"/>
      <c r="EL224" s="52"/>
      <c r="EM224" s="52"/>
      <c r="EN224" s="52"/>
      <c r="EO224" s="52"/>
      <c r="EP224" s="52"/>
      <c r="EQ224" s="52"/>
      <c r="ER224" s="52"/>
      <c r="ES224" s="52"/>
      <c r="ET224" s="52"/>
      <c r="EU224" s="52"/>
      <c r="EV224" s="52"/>
      <c r="EW224" s="52"/>
      <c r="EX224" s="52"/>
      <c r="EY224" s="52"/>
      <c r="EZ224" s="52"/>
      <c r="FA224" s="52"/>
      <c r="FB224" s="52"/>
      <c r="FC224" s="52"/>
      <c r="FD224" s="52"/>
      <c r="FE224" s="52"/>
      <c r="FF224" s="52"/>
      <c r="FG224" s="52"/>
      <c r="FH224" s="52"/>
      <c r="FI224" s="52"/>
      <c r="FJ224" s="52"/>
      <c r="FK224" s="52"/>
      <c r="FL224" s="52"/>
      <c r="FM224" s="52"/>
      <c r="FN224" s="52"/>
      <c r="FO224" s="52"/>
      <c r="FP224" s="52"/>
      <c r="FQ224" s="52"/>
      <c r="FR224" s="52"/>
      <c r="FS224" s="52"/>
      <c r="FT224" s="52"/>
      <c r="FU224" s="52"/>
      <c r="FV224" s="52"/>
      <c r="FW224" s="52"/>
      <c r="FX224" s="52"/>
      <c r="FY224" s="52"/>
      <c r="FZ224" s="52"/>
      <c r="GA224" s="52"/>
      <c r="GB224" s="52"/>
      <c r="GC224" s="52"/>
      <c r="GD224" s="52"/>
      <c r="GE224" s="52"/>
      <c r="GF224" s="52"/>
      <c r="GG224" s="52"/>
      <c r="GH224" s="52"/>
      <c r="GI224" s="52"/>
      <c r="GJ224" s="52"/>
      <c r="GK224" s="52"/>
      <c r="GL224" s="52"/>
      <c r="GM224" s="52"/>
      <c r="GN224" s="52"/>
      <c r="GO224" s="52"/>
      <c r="GP224" s="52"/>
      <c r="GQ224" s="52"/>
      <c r="GR224" s="52"/>
      <c r="GS224" s="52"/>
      <c r="GT224" s="52"/>
      <c r="GU224" s="52"/>
      <c r="GV224" s="52"/>
      <c r="GW224" s="52"/>
      <c r="GX224" s="52"/>
      <c r="GY224" s="52"/>
      <c r="GZ224" s="52"/>
      <c r="HA224" s="52"/>
      <c r="HB224" s="52"/>
      <c r="HC224" s="52"/>
      <c r="HD224" s="52"/>
      <c r="HE224" s="52"/>
      <c r="HF224" s="52"/>
      <c r="HG224" s="52"/>
      <c r="HH224" s="52"/>
      <c r="HI224" s="52"/>
      <c r="HJ224" s="52"/>
      <c r="HK224" s="52"/>
      <c r="HL224" s="52"/>
      <c r="HM224" s="52"/>
      <c r="HN224" s="52"/>
    </row>
    <row r="225" spans="1:222" hidden="1">
      <c r="A225" s="52"/>
      <c r="B225" s="52"/>
      <c r="C225" s="52"/>
      <c r="D225" s="198"/>
      <c r="E225" s="54"/>
      <c r="F225" s="54"/>
      <c r="G225" s="54"/>
      <c r="H225" s="54"/>
      <c r="I225" s="54"/>
      <c r="J225" s="54"/>
      <c r="K225" s="54"/>
      <c r="L225" s="54"/>
      <c r="M225" s="54"/>
      <c r="N225" s="54"/>
      <c r="O225" s="54"/>
      <c r="P225" s="54"/>
      <c r="Q225" s="54"/>
      <c r="R225" s="54"/>
      <c r="S225" s="54"/>
      <c r="T225" s="54"/>
      <c r="U225" s="54"/>
      <c r="V225" s="54"/>
      <c r="W225" s="192"/>
      <c r="X225" s="54"/>
      <c r="Y225" s="54"/>
      <c r="Z225" s="54"/>
      <c r="AA225" s="54"/>
      <c r="AB225" s="54"/>
      <c r="AC225" s="54"/>
      <c r="AD225" s="54"/>
      <c r="AE225" s="54"/>
      <c r="AF225" s="54"/>
      <c r="AG225" s="54"/>
      <c r="AH225" s="54"/>
      <c r="AI225" s="54"/>
      <c r="AJ225" s="54"/>
      <c r="AK225" s="54"/>
      <c r="AL225" s="230">
        <v>12</v>
      </c>
      <c r="AM225" s="920" t="str">
        <f t="shared" si="39"/>
        <v>-</v>
      </c>
      <c r="AN225" s="921"/>
      <c r="AO225" s="921"/>
      <c r="AP225" s="921"/>
      <c r="AQ225" s="922"/>
      <c r="AR225" s="54"/>
      <c r="AS225" s="54"/>
      <c r="AT225" s="54"/>
      <c r="AU225" s="54"/>
      <c r="AV225" s="54"/>
      <c r="AW225" s="874" t="e">
        <f t="shared" si="37"/>
        <v>#N/A</v>
      </c>
      <c r="AX225" s="875"/>
      <c r="AY225" s="875"/>
      <c r="AZ225" s="875"/>
      <c r="BA225" s="876"/>
      <c r="BB225" s="877" t="s">
        <v>557</v>
      </c>
      <c r="BC225" s="878"/>
      <c r="BD225" s="54"/>
      <c r="BE225" s="879" t="e">
        <f t="shared" si="32"/>
        <v>#N/A</v>
      </c>
      <c r="BF225" s="880"/>
      <c r="BG225" s="880"/>
      <c r="BH225" s="880"/>
      <c r="BI225" s="881"/>
      <c r="BJ225" s="882" t="s">
        <v>557</v>
      </c>
      <c r="BK225" s="878"/>
      <c r="BL225" s="54"/>
      <c r="BM225" s="241"/>
      <c r="BN225" s="241"/>
      <c r="BO225" s="241"/>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234">
        <v>5</v>
      </c>
      <c r="CN225" s="905" t="str">
        <f t="shared" si="40"/>
        <v>|</v>
      </c>
      <c r="CO225" s="906"/>
      <c r="CP225" s="906"/>
      <c r="CQ225" s="906"/>
      <c r="CR225" s="906"/>
      <c r="CS225" s="907"/>
      <c r="CT225" s="251" t="str">
        <f t="shared" si="41"/>
        <v>|</v>
      </c>
      <c r="CU225" s="251" t="str">
        <f t="shared" si="46"/>
        <v/>
      </c>
      <c r="CV225" s="268" t="e">
        <f t="array" ref="CV225">IF(ROW(A5)&gt;COUNTA(CU$221:CU$277),"",INDEX(CU:CU,SMALL(IF(CU$221:CU$277&lt;&gt;"",ROW(CU$221:CU$277),""),ROW(A5))))</f>
        <v>#NUM!</v>
      </c>
      <c r="CW225" s="251" t="str">
        <f t="shared" si="42"/>
        <v/>
      </c>
      <c r="CX225" s="233"/>
      <c r="CY225" s="233"/>
      <c r="CZ225" s="233"/>
      <c r="DA225" s="234">
        <v>5</v>
      </c>
      <c r="DB225" s="908" t="str">
        <f t="shared" si="43"/>
        <v>|</v>
      </c>
      <c r="DC225" s="909"/>
      <c r="DD225" s="909"/>
      <c r="DE225" s="909"/>
      <c r="DF225" s="909"/>
      <c r="DG225" s="910"/>
      <c r="DH225" s="255" t="str">
        <f t="shared" si="44"/>
        <v>|</v>
      </c>
      <c r="DI225" s="255" t="str">
        <f t="shared" si="47"/>
        <v/>
      </c>
      <c r="DJ225" s="270" t="e">
        <f t="array" ref="DJ225">IF(ROW(O5)&gt;COUNTA(DI$221:DI$277),"",INDEX(DI:DI,SMALL(IF(DI$221:DI$277&lt;&gt;"",ROW(DI$221:DI$277),""),ROW(O5))))</f>
        <v>#NUM!</v>
      </c>
      <c r="DK225" s="255" t="str">
        <f t="shared" si="45"/>
        <v/>
      </c>
      <c r="DL225" s="233"/>
      <c r="DM225" s="233"/>
      <c r="DN225" s="54"/>
      <c r="DO225" s="54"/>
      <c r="DP225" s="54"/>
      <c r="DQ225" s="199"/>
      <c r="DR225" s="52"/>
      <c r="DS225" s="52"/>
      <c r="DT225" s="52"/>
      <c r="DU225" s="52"/>
      <c r="DV225" s="52"/>
      <c r="DW225" s="52"/>
      <c r="DX225" s="52"/>
      <c r="DY225" s="52"/>
      <c r="DZ225" s="52"/>
      <c r="EA225" s="52"/>
      <c r="EB225" s="52"/>
      <c r="EC225" s="52"/>
      <c r="ED225" s="52"/>
      <c r="EE225" s="52"/>
      <c r="EF225" s="52"/>
      <c r="EG225" s="52"/>
      <c r="EH225" s="52"/>
      <c r="EI225" s="52"/>
      <c r="EJ225" s="52"/>
      <c r="EK225" s="52"/>
      <c r="EL225" s="52"/>
      <c r="EM225" s="52"/>
      <c r="EN225" s="52"/>
      <c r="EO225" s="52"/>
      <c r="EP225" s="52"/>
      <c r="EQ225" s="52"/>
      <c r="ER225" s="52"/>
      <c r="ES225" s="52"/>
      <c r="ET225" s="52"/>
      <c r="EU225" s="52"/>
      <c r="EV225" s="52"/>
      <c r="EW225" s="52"/>
      <c r="EX225" s="52"/>
      <c r="EY225" s="52"/>
      <c r="EZ225" s="52"/>
      <c r="FA225" s="52"/>
      <c r="FB225" s="52"/>
      <c r="FC225" s="52"/>
      <c r="FD225" s="52"/>
      <c r="FE225" s="52"/>
      <c r="FF225" s="52"/>
      <c r="FG225" s="52"/>
      <c r="FH225" s="52"/>
      <c r="FI225" s="52"/>
      <c r="FJ225" s="52"/>
      <c r="FK225" s="52"/>
      <c r="FL225" s="52"/>
      <c r="FM225" s="52"/>
      <c r="FN225" s="52"/>
      <c r="FO225" s="52"/>
      <c r="FP225" s="52"/>
      <c r="FQ225" s="52"/>
      <c r="FR225" s="52"/>
      <c r="FS225" s="52"/>
      <c r="FT225" s="52"/>
      <c r="FU225" s="52"/>
      <c r="FV225" s="52"/>
      <c r="FW225" s="52"/>
      <c r="FX225" s="52"/>
      <c r="FY225" s="52"/>
      <c r="FZ225" s="52"/>
      <c r="GA225" s="52"/>
      <c r="GB225" s="52"/>
      <c r="GC225" s="52"/>
      <c r="GD225" s="52"/>
      <c r="GE225" s="52"/>
      <c r="GF225" s="52"/>
      <c r="GG225" s="52"/>
      <c r="GH225" s="52"/>
      <c r="GI225" s="52"/>
      <c r="GJ225" s="52"/>
      <c r="GK225" s="52"/>
      <c r="GL225" s="52"/>
      <c r="GM225" s="52"/>
      <c r="GN225" s="52"/>
      <c r="GO225" s="52"/>
      <c r="GP225" s="52"/>
      <c r="GQ225" s="52"/>
      <c r="GR225" s="52"/>
      <c r="GS225" s="52"/>
      <c r="GT225" s="52"/>
      <c r="GU225" s="52"/>
      <c r="GV225" s="52"/>
      <c r="GW225" s="52"/>
      <c r="GX225" s="52"/>
      <c r="GY225" s="52"/>
      <c r="GZ225" s="52"/>
      <c r="HA225" s="52"/>
      <c r="HB225" s="52"/>
      <c r="HC225" s="52"/>
      <c r="HD225" s="52"/>
      <c r="HE225" s="52"/>
      <c r="HF225" s="52"/>
      <c r="HG225" s="52"/>
      <c r="HH225" s="52"/>
      <c r="HI225" s="52"/>
      <c r="HJ225" s="52"/>
      <c r="HK225" s="52"/>
      <c r="HL225" s="52"/>
      <c r="HM225" s="52"/>
      <c r="HN225" s="52"/>
    </row>
    <row r="226" spans="1:222" hidden="1">
      <c r="A226" s="52"/>
      <c r="B226" s="52"/>
      <c r="C226" s="52"/>
      <c r="D226" s="198"/>
      <c r="E226" s="54"/>
      <c r="F226" s="54"/>
      <c r="G226" s="54"/>
      <c r="H226" s="54"/>
      <c r="I226" s="54"/>
      <c r="J226" s="54"/>
      <c r="K226" s="54"/>
      <c r="L226" s="54"/>
      <c r="M226" s="54"/>
      <c r="N226" s="54"/>
      <c r="O226" s="54"/>
      <c r="P226" s="54"/>
      <c r="Q226" s="54"/>
      <c r="R226" s="54"/>
      <c r="S226" s="54"/>
      <c r="T226" s="54"/>
      <c r="U226" s="54"/>
      <c r="V226" s="54"/>
      <c r="W226" s="192"/>
      <c r="X226" s="54"/>
      <c r="Y226" s="54"/>
      <c r="Z226" s="54"/>
      <c r="AA226" s="54"/>
      <c r="AB226" s="54"/>
      <c r="AC226" s="54"/>
      <c r="AD226" s="54"/>
      <c r="AE226" s="54"/>
      <c r="AF226" s="54"/>
      <c r="AG226" s="54"/>
      <c r="AH226" s="54"/>
      <c r="AI226" s="54"/>
      <c r="AJ226" s="54"/>
      <c r="AK226" s="54"/>
      <c r="AL226" s="229">
        <v>13</v>
      </c>
      <c r="AM226" s="920" t="str">
        <f t="shared" si="39"/>
        <v>-</v>
      </c>
      <c r="AN226" s="921"/>
      <c r="AO226" s="921"/>
      <c r="AP226" s="921"/>
      <c r="AQ226" s="922"/>
      <c r="AR226" s="54"/>
      <c r="AS226" s="54"/>
      <c r="AT226" s="54"/>
      <c r="AU226" s="54"/>
      <c r="AV226" s="54"/>
      <c r="AW226" s="874" t="e">
        <f t="shared" si="37"/>
        <v>#N/A</v>
      </c>
      <c r="AX226" s="875"/>
      <c r="AY226" s="875"/>
      <c r="AZ226" s="875"/>
      <c r="BA226" s="876"/>
      <c r="BB226" s="877" t="s">
        <v>558</v>
      </c>
      <c r="BC226" s="878"/>
      <c r="BD226" s="54"/>
      <c r="BE226" s="879" t="e">
        <f t="shared" si="32"/>
        <v>#N/A</v>
      </c>
      <c r="BF226" s="880"/>
      <c r="BG226" s="880"/>
      <c r="BH226" s="880"/>
      <c r="BI226" s="881"/>
      <c r="BJ226" s="882" t="s">
        <v>558</v>
      </c>
      <c r="BK226" s="878"/>
      <c r="BL226" s="54"/>
      <c r="BM226" s="241"/>
      <c r="BN226" s="241"/>
      <c r="BO226" s="241"/>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234">
        <v>6</v>
      </c>
      <c r="CN226" s="905" t="str">
        <f t="shared" si="40"/>
        <v>|</v>
      </c>
      <c r="CO226" s="906"/>
      <c r="CP226" s="906"/>
      <c r="CQ226" s="906"/>
      <c r="CR226" s="906"/>
      <c r="CS226" s="907"/>
      <c r="CT226" s="251" t="str">
        <f t="shared" si="41"/>
        <v>|</v>
      </c>
      <c r="CU226" s="251" t="str">
        <f t="shared" si="46"/>
        <v/>
      </c>
      <c r="CV226" s="268" t="e">
        <f t="array" ref="CV226">IF(ROW(A6)&gt;COUNTA(CU$221:CU$277),"",INDEX(CU:CU,SMALL(IF(CU$221:CU$277&lt;&gt;"",ROW(CU$221:CU$277),""),ROW(A6))))</f>
        <v>#NUM!</v>
      </c>
      <c r="CW226" s="251" t="str">
        <f t="shared" si="42"/>
        <v/>
      </c>
      <c r="CX226" s="233"/>
      <c r="CY226" s="233"/>
      <c r="CZ226" s="233"/>
      <c r="DA226" s="234">
        <v>6</v>
      </c>
      <c r="DB226" s="908" t="str">
        <f t="shared" si="43"/>
        <v>|</v>
      </c>
      <c r="DC226" s="909"/>
      <c r="DD226" s="909"/>
      <c r="DE226" s="909"/>
      <c r="DF226" s="909"/>
      <c r="DG226" s="910"/>
      <c r="DH226" s="255" t="str">
        <f t="shared" si="44"/>
        <v>|</v>
      </c>
      <c r="DI226" s="255" t="str">
        <f t="shared" si="47"/>
        <v/>
      </c>
      <c r="DJ226" s="270" t="e">
        <f t="array" ref="DJ226">IF(ROW(O6)&gt;COUNTA(DI$221:DI$277),"",INDEX(DI:DI,SMALL(IF(DI$221:DI$277&lt;&gt;"",ROW(DI$221:DI$277),""),ROW(O6))))</f>
        <v>#NUM!</v>
      </c>
      <c r="DK226" s="255" t="str">
        <f t="shared" si="45"/>
        <v/>
      </c>
      <c r="DL226" s="233"/>
      <c r="DM226" s="233"/>
      <c r="DN226" s="54"/>
      <c r="DO226" s="54"/>
      <c r="DP226" s="54"/>
      <c r="DQ226" s="199"/>
      <c r="DR226" s="52"/>
      <c r="DS226" s="52"/>
      <c r="DT226" s="52"/>
      <c r="DU226" s="52"/>
      <c r="DV226" s="52"/>
      <c r="DW226" s="52"/>
      <c r="DX226" s="52"/>
      <c r="DY226" s="52"/>
      <c r="DZ226" s="52"/>
      <c r="EA226" s="52"/>
      <c r="EB226" s="52"/>
      <c r="EC226" s="52"/>
      <c r="ED226" s="52"/>
      <c r="EE226" s="52"/>
      <c r="EF226" s="52"/>
      <c r="EG226" s="52"/>
      <c r="EH226" s="52"/>
      <c r="EI226" s="52"/>
      <c r="EJ226" s="52"/>
      <c r="EK226" s="52"/>
      <c r="EL226" s="52"/>
      <c r="EM226" s="52"/>
      <c r="EN226" s="52"/>
      <c r="EO226" s="52"/>
      <c r="EP226" s="52"/>
      <c r="EQ226" s="52"/>
      <c r="ER226" s="52"/>
      <c r="ES226" s="52"/>
      <c r="ET226" s="52"/>
      <c r="EU226" s="52"/>
      <c r="EV226" s="52"/>
      <c r="EW226" s="52"/>
      <c r="EX226" s="52"/>
      <c r="EY226" s="52"/>
      <c r="EZ226" s="52"/>
      <c r="FA226" s="52"/>
      <c r="FB226" s="52"/>
      <c r="FC226" s="52"/>
      <c r="FD226" s="52"/>
      <c r="FE226" s="52"/>
      <c r="FF226" s="52"/>
      <c r="FG226" s="52"/>
      <c r="FH226" s="52"/>
      <c r="FI226" s="52"/>
      <c r="FJ226" s="52"/>
      <c r="FK226" s="52"/>
      <c r="FL226" s="52"/>
      <c r="FM226" s="52"/>
      <c r="FN226" s="52"/>
      <c r="FO226" s="52"/>
      <c r="FP226" s="52"/>
      <c r="FQ226" s="52"/>
      <c r="FR226" s="52"/>
      <c r="FS226" s="52"/>
      <c r="FT226" s="52"/>
      <c r="FU226" s="52"/>
      <c r="FV226" s="52"/>
      <c r="FW226" s="52"/>
      <c r="FX226" s="52"/>
      <c r="FY226" s="52"/>
      <c r="FZ226" s="52"/>
      <c r="GA226" s="52"/>
      <c r="GB226" s="52"/>
      <c r="GC226" s="52"/>
      <c r="GD226" s="52"/>
      <c r="GE226" s="52"/>
      <c r="GF226" s="52"/>
      <c r="GG226" s="52"/>
      <c r="GH226" s="52"/>
      <c r="GI226" s="52"/>
      <c r="GJ226" s="52"/>
      <c r="GK226" s="52"/>
      <c r="GL226" s="52"/>
      <c r="GM226" s="52"/>
      <c r="GN226" s="52"/>
      <c r="GO226" s="52"/>
      <c r="GP226" s="52"/>
      <c r="GQ226" s="52"/>
      <c r="GR226" s="52"/>
      <c r="GS226" s="52"/>
      <c r="GT226" s="52"/>
      <c r="GU226" s="52"/>
      <c r="GV226" s="52"/>
      <c r="GW226" s="52"/>
      <c r="GX226" s="52"/>
      <c r="GY226" s="52"/>
      <c r="GZ226" s="52"/>
      <c r="HA226" s="52"/>
      <c r="HB226" s="52"/>
      <c r="HC226" s="52"/>
      <c r="HD226" s="52"/>
      <c r="HE226" s="52"/>
      <c r="HF226" s="52"/>
      <c r="HG226" s="52"/>
      <c r="HH226" s="52"/>
      <c r="HI226" s="52"/>
      <c r="HJ226" s="52"/>
      <c r="HK226" s="52"/>
      <c r="HL226" s="52"/>
      <c r="HM226" s="52"/>
      <c r="HN226" s="52"/>
    </row>
    <row r="227" spans="1:222" hidden="1">
      <c r="A227" s="52"/>
      <c r="B227" s="52"/>
      <c r="C227" s="52"/>
      <c r="D227" s="198"/>
      <c r="E227" s="54"/>
      <c r="F227" s="54"/>
      <c r="G227" s="54"/>
      <c r="H227" s="54"/>
      <c r="I227" s="54"/>
      <c r="J227" s="54"/>
      <c r="K227" s="54"/>
      <c r="L227" s="54"/>
      <c r="M227" s="54"/>
      <c r="N227" s="54"/>
      <c r="O227" s="54"/>
      <c r="P227" s="54"/>
      <c r="Q227" s="54"/>
      <c r="R227" s="54"/>
      <c r="S227" s="54"/>
      <c r="T227" s="54"/>
      <c r="U227" s="54"/>
      <c r="V227" s="54"/>
      <c r="W227" s="192"/>
      <c r="X227" s="54"/>
      <c r="Y227" s="54"/>
      <c r="Z227" s="54"/>
      <c r="AA227" s="54"/>
      <c r="AB227" s="54"/>
      <c r="AC227" s="54"/>
      <c r="AD227" s="54"/>
      <c r="AE227" s="54"/>
      <c r="AF227" s="54"/>
      <c r="AG227" s="54"/>
      <c r="AH227" s="54"/>
      <c r="AI227" s="54"/>
      <c r="AJ227" s="54"/>
      <c r="AK227" s="54"/>
      <c r="AL227" s="230">
        <v>14</v>
      </c>
      <c r="AM227" s="920" t="str">
        <f t="shared" si="39"/>
        <v>-</v>
      </c>
      <c r="AN227" s="921"/>
      <c r="AO227" s="921"/>
      <c r="AP227" s="921"/>
      <c r="AQ227" s="922"/>
      <c r="AR227" s="54"/>
      <c r="AS227" s="54"/>
      <c r="AT227" s="54"/>
      <c r="AU227" s="54"/>
      <c r="AV227" s="54"/>
      <c r="AW227" s="874" t="e">
        <f t="shared" si="37"/>
        <v>#N/A</v>
      </c>
      <c r="AX227" s="875"/>
      <c r="AY227" s="875"/>
      <c r="AZ227" s="875"/>
      <c r="BA227" s="876"/>
      <c r="BB227" s="877" t="s">
        <v>559</v>
      </c>
      <c r="BC227" s="878"/>
      <c r="BD227" s="54"/>
      <c r="BE227" s="879" t="e">
        <f t="shared" si="32"/>
        <v>#N/A</v>
      </c>
      <c r="BF227" s="880"/>
      <c r="BG227" s="880"/>
      <c r="BH227" s="880"/>
      <c r="BI227" s="881"/>
      <c r="BJ227" s="882" t="s">
        <v>559</v>
      </c>
      <c r="BK227" s="878"/>
      <c r="BL227" s="54"/>
      <c r="BM227" s="241"/>
      <c r="BN227" s="241"/>
      <c r="BO227" s="241"/>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234">
        <v>7</v>
      </c>
      <c r="CN227" s="905" t="str">
        <f t="shared" si="40"/>
        <v>|</v>
      </c>
      <c r="CO227" s="906"/>
      <c r="CP227" s="906"/>
      <c r="CQ227" s="906"/>
      <c r="CR227" s="906"/>
      <c r="CS227" s="907"/>
      <c r="CT227" s="251" t="str">
        <f t="shared" si="41"/>
        <v>|</v>
      </c>
      <c r="CU227" s="251" t="str">
        <f t="shared" si="46"/>
        <v/>
      </c>
      <c r="CV227" s="268" t="e">
        <f t="array" ref="CV227">IF(ROW(A7)&gt;COUNTA(CU$221:CU$277),"",INDEX(CU:CU,SMALL(IF(CU$221:CU$277&lt;&gt;"",ROW(CU$221:CU$277),""),ROW(A7))))</f>
        <v>#NUM!</v>
      </c>
      <c r="CW227" s="251" t="str">
        <f t="shared" si="42"/>
        <v/>
      </c>
      <c r="CX227" s="233"/>
      <c r="CY227" s="233"/>
      <c r="CZ227" s="233"/>
      <c r="DA227" s="234">
        <v>7</v>
      </c>
      <c r="DB227" s="908" t="str">
        <f t="shared" si="43"/>
        <v>|</v>
      </c>
      <c r="DC227" s="909"/>
      <c r="DD227" s="909"/>
      <c r="DE227" s="909"/>
      <c r="DF227" s="909"/>
      <c r="DG227" s="910"/>
      <c r="DH227" s="255" t="str">
        <f t="shared" si="44"/>
        <v>|</v>
      </c>
      <c r="DI227" s="255" t="str">
        <f t="shared" si="47"/>
        <v/>
      </c>
      <c r="DJ227" s="270" t="e">
        <f t="array" ref="DJ227">IF(ROW(O7)&gt;COUNTA(DI$221:DI$277),"",INDEX(DI:DI,SMALL(IF(DI$221:DI$277&lt;&gt;"",ROW(DI$221:DI$277),""),ROW(O7))))</f>
        <v>#NUM!</v>
      </c>
      <c r="DK227" s="255" t="str">
        <f t="shared" si="45"/>
        <v/>
      </c>
      <c r="DL227" s="233"/>
      <c r="DM227" s="233"/>
      <c r="DN227" s="54"/>
      <c r="DO227" s="54"/>
      <c r="DP227" s="54"/>
      <c r="DQ227" s="199"/>
      <c r="DR227" s="52"/>
      <c r="DS227" s="52"/>
      <c r="DT227" s="52"/>
      <c r="DU227" s="52"/>
      <c r="DV227" s="52"/>
      <c r="DW227" s="52"/>
      <c r="DX227" s="52"/>
      <c r="DY227" s="52"/>
      <c r="DZ227" s="52"/>
      <c r="EA227" s="52"/>
      <c r="EB227" s="52"/>
      <c r="EC227" s="52"/>
      <c r="ED227" s="52"/>
      <c r="EE227" s="52"/>
      <c r="EF227" s="52"/>
      <c r="EG227" s="52"/>
      <c r="EH227" s="52"/>
      <c r="EI227" s="52"/>
      <c r="EJ227" s="52"/>
      <c r="EK227" s="52"/>
      <c r="EL227" s="52"/>
      <c r="EM227" s="52"/>
      <c r="EN227" s="52"/>
      <c r="EO227" s="52"/>
      <c r="EP227" s="52"/>
      <c r="EQ227" s="52"/>
      <c r="ER227" s="52"/>
      <c r="ES227" s="52"/>
      <c r="ET227" s="52"/>
      <c r="EU227" s="52"/>
      <c r="EV227" s="52"/>
      <c r="EW227" s="52"/>
      <c r="EX227" s="52"/>
      <c r="EY227" s="52"/>
      <c r="EZ227" s="52"/>
      <c r="FA227" s="52"/>
      <c r="FB227" s="52"/>
      <c r="FC227" s="52"/>
      <c r="FD227" s="52"/>
      <c r="FE227" s="52"/>
      <c r="FF227" s="52"/>
      <c r="FG227" s="52"/>
      <c r="FH227" s="52"/>
      <c r="FI227" s="52"/>
      <c r="FJ227" s="52"/>
      <c r="FK227" s="52"/>
      <c r="FL227" s="52"/>
      <c r="FM227" s="52"/>
      <c r="FN227" s="52"/>
      <c r="FO227" s="52"/>
      <c r="FP227" s="52"/>
      <c r="FQ227" s="52"/>
      <c r="FR227" s="52"/>
      <c r="FS227" s="52"/>
      <c r="FT227" s="52"/>
      <c r="FU227" s="52"/>
      <c r="FV227" s="52"/>
      <c r="FW227" s="52"/>
      <c r="FX227" s="52"/>
      <c r="FY227" s="52"/>
      <c r="FZ227" s="52"/>
      <c r="GA227" s="52"/>
      <c r="GB227" s="52"/>
      <c r="GC227" s="52"/>
      <c r="GD227" s="52"/>
      <c r="GE227" s="52"/>
      <c r="GF227" s="52"/>
      <c r="GG227" s="52"/>
      <c r="GH227" s="52"/>
      <c r="GI227" s="52"/>
      <c r="GJ227" s="52"/>
      <c r="GK227" s="52"/>
      <c r="GL227" s="52"/>
      <c r="GM227" s="52"/>
      <c r="GN227" s="52"/>
      <c r="GO227" s="52"/>
      <c r="GP227" s="52"/>
      <c r="GQ227" s="52"/>
      <c r="GR227" s="52"/>
      <c r="GS227" s="52"/>
      <c r="GT227" s="52"/>
      <c r="GU227" s="52"/>
      <c r="GV227" s="52"/>
      <c r="GW227" s="52"/>
      <c r="GX227" s="52"/>
      <c r="GY227" s="52"/>
      <c r="GZ227" s="52"/>
      <c r="HA227" s="52"/>
      <c r="HB227" s="52"/>
      <c r="HC227" s="52"/>
      <c r="HD227" s="52"/>
      <c r="HE227" s="52"/>
      <c r="HF227" s="52"/>
      <c r="HG227" s="52"/>
      <c r="HH227" s="52"/>
      <c r="HI227" s="52"/>
      <c r="HJ227" s="52"/>
      <c r="HK227" s="52"/>
      <c r="HL227" s="52"/>
      <c r="HM227" s="52"/>
      <c r="HN227" s="52"/>
    </row>
    <row r="228" spans="1:222" hidden="1">
      <c r="A228" s="52"/>
      <c r="B228" s="52"/>
      <c r="C228" s="52"/>
      <c r="D228" s="198"/>
      <c r="E228" s="54"/>
      <c r="F228" s="54"/>
      <c r="G228" s="54"/>
      <c r="H228" s="54"/>
      <c r="I228" s="54"/>
      <c r="J228" s="54"/>
      <c r="K228" s="54"/>
      <c r="L228" s="54"/>
      <c r="M228" s="54"/>
      <c r="N228" s="54"/>
      <c r="O228" s="54"/>
      <c r="P228" s="54"/>
      <c r="Q228" s="54"/>
      <c r="R228" s="54"/>
      <c r="S228" s="54"/>
      <c r="T228" s="54"/>
      <c r="U228" s="54"/>
      <c r="V228" s="54"/>
      <c r="W228" s="192"/>
      <c r="X228" s="54"/>
      <c r="Y228" s="54"/>
      <c r="Z228" s="54"/>
      <c r="AA228" s="54"/>
      <c r="AB228" s="54"/>
      <c r="AC228" s="54"/>
      <c r="AD228" s="54"/>
      <c r="AE228" s="54"/>
      <c r="AF228" s="54"/>
      <c r="AG228" s="54"/>
      <c r="AH228" s="54"/>
      <c r="AI228" s="54"/>
      <c r="AJ228" s="54"/>
      <c r="AK228" s="54"/>
      <c r="AL228" s="229">
        <v>15</v>
      </c>
      <c r="AM228" s="920" t="str">
        <f t="shared" si="39"/>
        <v>-</v>
      </c>
      <c r="AN228" s="921"/>
      <c r="AO228" s="921"/>
      <c r="AP228" s="921"/>
      <c r="AQ228" s="922"/>
      <c r="AR228" s="54"/>
      <c r="AS228" s="54"/>
      <c r="AT228" s="54"/>
      <c r="AU228" s="54"/>
      <c r="AV228" s="54"/>
      <c r="AW228" s="874" t="e">
        <f t="shared" si="37"/>
        <v>#N/A</v>
      </c>
      <c r="AX228" s="875"/>
      <c r="AY228" s="875"/>
      <c r="AZ228" s="875"/>
      <c r="BA228" s="876"/>
      <c r="BB228" s="877" t="s">
        <v>560</v>
      </c>
      <c r="BC228" s="878"/>
      <c r="BD228" s="54"/>
      <c r="BE228" s="879" t="e">
        <f t="shared" si="32"/>
        <v>#N/A</v>
      </c>
      <c r="BF228" s="880"/>
      <c r="BG228" s="880"/>
      <c r="BH228" s="880"/>
      <c r="BI228" s="881"/>
      <c r="BJ228" s="882" t="s">
        <v>560</v>
      </c>
      <c r="BK228" s="878"/>
      <c r="BL228" s="54"/>
      <c r="BM228" s="241"/>
      <c r="BN228" s="241"/>
      <c r="BO228" s="241"/>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234">
        <v>8</v>
      </c>
      <c r="CN228" s="905" t="str">
        <f t="shared" si="40"/>
        <v>|</v>
      </c>
      <c r="CO228" s="906"/>
      <c r="CP228" s="906"/>
      <c r="CQ228" s="906"/>
      <c r="CR228" s="906"/>
      <c r="CS228" s="907"/>
      <c r="CT228" s="251" t="str">
        <f t="shared" si="41"/>
        <v>|</v>
      </c>
      <c r="CU228" s="251" t="str">
        <f t="shared" si="46"/>
        <v/>
      </c>
      <c r="CV228" s="268" t="e">
        <f t="array" ref="CV228">IF(ROW(A8)&gt;COUNTA(CU$221:CU$277),"",INDEX(CU:CU,SMALL(IF(CU$221:CU$277&lt;&gt;"",ROW(CU$221:CU$277),""),ROW(A8))))</f>
        <v>#NUM!</v>
      </c>
      <c r="CW228" s="251" t="str">
        <f t="shared" si="42"/>
        <v/>
      </c>
      <c r="CX228" s="233"/>
      <c r="CY228" s="233"/>
      <c r="CZ228" s="233"/>
      <c r="DA228" s="234">
        <v>8</v>
      </c>
      <c r="DB228" s="908" t="str">
        <f t="shared" si="43"/>
        <v>|</v>
      </c>
      <c r="DC228" s="909"/>
      <c r="DD228" s="909"/>
      <c r="DE228" s="909"/>
      <c r="DF228" s="909"/>
      <c r="DG228" s="910"/>
      <c r="DH228" s="255" t="str">
        <f t="shared" si="44"/>
        <v>|</v>
      </c>
      <c r="DI228" s="255" t="str">
        <f t="shared" si="47"/>
        <v/>
      </c>
      <c r="DJ228" s="270" t="e">
        <f t="array" ref="DJ228">IF(ROW(O8)&gt;COUNTA(DI$221:DI$277),"",INDEX(DI:DI,SMALL(IF(DI$221:DI$277&lt;&gt;"",ROW(DI$221:DI$277),""),ROW(O8))))</f>
        <v>#NUM!</v>
      </c>
      <c r="DK228" s="255" t="str">
        <f t="shared" si="45"/>
        <v/>
      </c>
      <c r="DL228" s="233"/>
      <c r="DM228" s="233"/>
      <c r="DN228" s="54"/>
      <c r="DO228" s="54"/>
      <c r="DP228" s="54"/>
      <c r="DQ228" s="199"/>
      <c r="DR228" s="52"/>
      <c r="DS228" s="52"/>
      <c r="DT228" s="52"/>
      <c r="DU228" s="52"/>
      <c r="DV228" s="52"/>
      <c r="DW228" s="52"/>
      <c r="DX228" s="52"/>
      <c r="DY228" s="52"/>
      <c r="DZ228" s="52"/>
      <c r="EA228" s="52"/>
      <c r="EB228" s="52"/>
      <c r="EC228" s="52"/>
      <c r="ED228" s="52"/>
      <c r="EE228" s="52"/>
      <c r="EF228" s="52"/>
      <c r="EG228" s="52"/>
      <c r="EH228" s="52"/>
      <c r="EI228" s="52"/>
      <c r="EJ228" s="52"/>
      <c r="EK228" s="52"/>
      <c r="EL228" s="52"/>
      <c r="EM228" s="52"/>
      <c r="EN228" s="52"/>
      <c r="EO228" s="52"/>
      <c r="EP228" s="52"/>
      <c r="EQ228" s="52"/>
      <c r="ER228" s="52"/>
      <c r="ES228" s="52"/>
      <c r="ET228" s="52"/>
      <c r="EU228" s="52"/>
      <c r="EV228" s="52"/>
      <c r="EW228" s="52"/>
      <c r="EX228" s="52"/>
      <c r="EY228" s="52"/>
      <c r="EZ228" s="52"/>
      <c r="FA228" s="52"/>
      <c r="FB228" s="52"/>
      <c r="FC228" s="52"/>
      <c r="FD228" s="52"/>
      <c r="FE228" s="52"/>
      <c r="FF228" s="52"/>
      <c r="FG228" s="52"/>
      <c r="FH228" s="52"/>
      <c r="FI228" s="52"/>
      <c r="FJ228" s="52"/>
      <c r="FK228" s="52"/>
      <c r="FL228" s="52"/>
      <c r="FM228" s="52"/>
      <c r="FN228" s="52"/>
      <c r="FO228" s="52"/>
      <c r="FP228" s="52"/>
      <c r="FQ228" s="52"/>
      <c r="FR228" s="52"/>
      <c r="FS228" s="52"/>
      <c r="FT228" s="52"/>
      <c r="FU228" s="52"/>
      <c r="FV228" s="52"/>
      <c r="FW228" s="52"/>
      <c r="FX228" s="52"/>
      <c r="FY228" s="52"/>
      <c r="FZ228" s="52"/>
      <c r="GA228" s="52"/>
      <c r="GB228" s="52"/>
      <c r="GC228" s="52"/>
      <c r="GD228" s="52"/>
      <c r="GE228" s="52"/>
      <c r="GF228" s="52"/>
      <c r="GG228" s="52"/>
      <c r="GH228" s="52"/>
      <c r="GI228" s="52"/>
      <c r="GJ228" s="52"/>
      <c r="GK228" s="52"/>
      <c r="GL228" s="52"/>
      <c r="GM228" s="52"/>
      <c r="GN228" s="52"/>
      <c r="GO228" s="52"/>
      <c r="GP228" s="52"/>
      <c r="GQ228" s="52"/>
      <c r="GR228" s="52"/>
      <c r="GS228" s="52"/>
      <c r="GT228" s="52"/>
      <c r="GU228" s="52"/>
      <c r="GV228" s="52"/>
      <c r="GW228" s="52"/>
      <c r="GX228" s="52"/>
      <c r="GY228" s="52"/>
      <c r="GZ228" s="52"/>
      <c r="HA228" s="52"/>
      <c r="HB228" s="52"/>
      <c r="HC228" s="52"/>
      <c r="HD228" s="52"/>
      <c r="HE228" s="52"/>
      <c r="HF228" s="52"/>
      <c r="HG228" s="52"/>
      <c r="HH228" s="52"/>
      <c r="HI228" s="52"/>
      <c r="HJ228" s="52"/>
      <c r="HK228" s="52"/>
      <c r="HL228" s="52"/>
      <c r="HM228" s="52"/>
      <c r="HN228" s="52"/>
    </row>
    <row r="229" spans="1:222" hidden="1">
      <c r="A229" s="52"/>
      <c r="B229" s="52"/>
      <c r="C229" s="52"/>
      <c r="D229" s="198"/>
      <c r="E229" s="54"/>
      <c r="F229" s="54"/>
      <c r="G229" s="54"/>
      <c r="H229" s="54"/>
      <c r="I229" s="54"/>
      <c r="J229" s="54"/>
      <c r="K229" s="54"/>
      <c r="L229" s="54"/>
      <c r="M229" s="54"/>
      <c r="N229" s="54"/>
      <c r="O229" s="54"/>
      <c r="P229" s="54"/>
      <c r="Q229" s="54"/>
      <c r="R229" s="54"/>
      <c r="S229" s="54"/>
      <c r="T229" s="54"/>
      <c r="U229" s="54"/>
      <c r="V229" s="54"/>
      <c r="W229" s="192"/>
      <c r="X229" s="54"/>
      <c r="Y229" s="54"/>
      <c r="Z229" s="54"/>
      <c r="AA229" s="54"/>
      <c r="AB229" s="54"/>
      <c r="AC229" s="54"/>
      <c r="AD229" s="54"/>
      <c r="AE229" s="54"/>
      <c r="AF229" s="54"/>
      <c r="AG229" s="54"/>
      <c r="AH229" s="54"/>
      <c r="AI229" s="54"/>
      <c r="AJ229" s="54"/>
      <c r="AK229" s="54"/>
      <c r="AL229" s="230">
        <v>16</v>
      </c>
      <c r="AM229" s="920" t="str">
        <f t="shared" si="39"/>
        <v>-</v>
      </c>
      <c r="AN229" s="921"/>
      <c r="AO229" s="921"/>
      <c r="AP229" s="921"/>
      <c r="AQ229" s="922"/>
      <c r="AR229" s="54"/>
      <c r="AS229" s="54"/>
      <c r="AT229" s="54"/>
      <c r="AU229" s="54"/>
      <c r="AV229" s="54"/>
      <c r="AW229" s="874" t="e">
        <f t="shared" si="37"/>
        <v>#N/A</v>
      </c>
      <c r="AX229" s="875"/>
      <c r="AY229" s="875"/>
      <c r="AZ229" s="875"/>
      <c r="BA229" s="876"/>
      <c r="BB229" s="877" t="s">
        <v>561</v>
      </c>
      <c r="BC229" s="878"/>
      <c r="BD229" s="54"/>
      <c r="BE229" s="879" t="e">
        <f t="shared" si="32"/>
        <v>#N/A</v>
      </c>
      <c r="BF229" s="880"/>
      <c r="BG229" s="880"/>
      <c r="BH229" s="880"/>
      <c r="BI229" s="881"/>
      <c r="BJ229" s="882" t="s">
        <v>561</v>
      </c>
      <c r="BK229" s="878"/>
      <c r="BL229" s="54"/>
      <c r="BM229" s="241"/>
      <c r="BN229" s="241"/>
      <c r="BO229" s="241"/>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234">
        <v>9</v>
      </c>
      <c r="CN229" s="905" t="str">
        <f t="shared" si="40"/>
        <v>|</v>
      </c>
      <c r="CO229" s="906"/>
      <c r="CP229" s="906"/>
      <c r="CQ229" s="906"/>
      <c r="CR229" s="906"/>
      <c r="CS229" s="907"/>
      <c r="CT229" s="251" t="str">
        <f t="shared" si="41"/>
        <v>|</v>
      </c>
      <c r="CU229" s="251" t="str">
        <f t="shared" si="46"/>
        <v/>
      </c>
      <c r="CV229" s="268" t="e">
        <f t="array" ref="CV229">IF(ROW(A9)&gt;COUNTA(CU$221:CU$277),"",INDEX(CU:CU,SMALL(IF(CU$221:CU$277&lt;&gt;"",ROW(CU$221:CU$277),""),ROW(A9))))</f>
        <v>#NUM!</v>
      </c>
      <c r="CW229" s="251" t="str">
        <f t="shared" si="42"/>
        <v/>
      </c>
      <c r="CX229" s="233"/>
      <c r="CY229" s="233"/>
      <c r="CZ229" s="233"/>
      <c r="DA229" s="234">
        <v>9</v>
      </c>
      <c r="DB229" s="908" t="str">
        <f t="shared" si="43"/>
        <v>|</v>
      </c>
      <c r="DC229" s="909"/>
      <c r="DD229" s="909"/>
      <c r="DE229" s="909"/>
      <c r="DF229" s="909"/>
      <c r="DG229" s="910"/>
      <c r="DH229" s="255" t="str">
        <f t="shared" si="44"/>
        <v>|</v>
      </c>
      <c r="DI229" s="255" t="str">
        <f t="shared" si="47"/>
        <v/>
      </c>
      <c r="DJ229" s="270" t="e">
        <f t="array" ref="DJ229">IF(ROW(O9)&gt;COUNTA(DI$221:DI$277),"",INDEX(DI:DI,SMALL(IF(DI$221:DI$277&lt;&gt;"",ROW(DI$221:DI$277),""),ROW(O9))))</f>
        <v>#NUM!</v>
      </c>
      <c r="DK229" s="255" t="str">
        <f t="shared" si="45"/>
        <v/>
      </c>
      <c r="DL229" s="233"/>
      <c r="DM229" s="233"/>
      <c r="DN229" s="54"/>
      <c r="DO229" s="54"/>
      <c r="DP229" s="54"/>
      <c r="DQ229" s="199"/>
      <c r="DR229" s="52"/>
      <c r="DS229" s="52"/>
      <c r="DT229" s="52"/>
      <c r="DU229" s="52"/>
      <c r="DV229" s="52"/>
      <c r="DW229" s="52"/>
      <c r="DX229" s="52"/>
      <c r="DY229" s="52"/>
      <c r="DZ229" s="52"/>
      <c r="EA229" s="52"/>
      <c r="EB229" s="52"/>
      <c r="EC229" s="52"/>
      <c r="ED229" s="52"/>
      <c r="EE229" s="52"/>
      <c r="EF229" s="52"/>
      <c r="EG229" s="52"/>
      <c r="EH229" s="52"/>
      <c r="EI229" s="52"/>
      <c r="EJ229" s="52"/>
      <c r="EK229" s="52"/>
      <c r="EL229" s="52"/>
      <c r="EM229" s="52"/>
      <c r="EN229" s="52"/>
      <c r="EO229" s="52"/>
      <c r="EP229" s="52"/>
      <c r="EQ229" s="52"/>
      <c r="ER229" s="52"/>
      <c r="ES229" s="52"/>
      <c r="ET229" s="52"/>
      <c r="EU229" s="52"/>
      <c r="EV229" s="52"/>
      <c r="EW229" s="52"/>
      <c r="EX229" s="52"/>
      <c r="EY229" s="52"/>
      <c r="EZ229" s="52"/>
      <c r="FA229" s="52"/>
      <c r="FB229" s="52"/>
      <c r="FC229" s="52"/>
      <c r="FD229" s="52"/>
      <c r="FE229" s="52"/>
      <c r="FF229" s="52"/>
      <c r="FG229" s="52"/>
      <c r="FH229" s="52"/>
      <c r="FI229" s="52"/>
      <c r="FJ229" s="52"/>
      <c r="FK229" s="52"/>
      <c r="FL229" s="52"/>
      <c r="FM229" s="52"/>
      <c r="FN229" s="52"/>
      <c r="FO229" s="52"/>
      <c r="FP229" s="52"/>
      <c r="FQ229" s="52"/>
      <c r="FR229" s="52"/>
      <c r="FS229" s="52"/>
      <c r="FT229" s="52"/>
      <c r="FU229" s="52"/>
      <c r="FV229" s="52"/>
      <c r="FW229" s="52"/>
      <c r="FX229" s="52"/>
      <c r="FY229" s="52"/>
      <c r="FZ229" s="52"/>
      <c r="GA229" s="52"/>
      <c r="GB229" s="52"/>
      <c r="GC229" s="52"/>
      <c r="GD229" s="52"/>
      <c r="GE229" s="52"/>
      <c r="GF229" s="52"/>
      <c r="GG229" s="52"/>
      <c r="GH229" s="52"/>
      <c r="GI229" s="52"/>
      <c r="GJ229" s="52"/>
      <c r="GK229" s="52"/>
      <c r="GL229" s="52"/>
      <c r="GM229" s="52"/>
      <c r="GN229" s="52"/>
      <c r="GO229" s="52"/>
      <c r="GP229" s="52"/>
      <c r="GQ229" s="52"/>
      <c r="GR229" s="52"/>
      <c r="GS229" s="52"/>
      <c r="GT229" s="52"/>
      <c r="GU229" s="52"/>
      <c r="GV229" s="52"/>
      <c r="GW229" s="52"/>
      <c r="GX229" s="52"/>
      <c r="GY229" s="52"/>
      <c r="GZ229" s="52"/>
      <c r="HA229" s="52"/>
      <c r="HB229" s="52"/>
      <c r="HC229" s="52"/>
      <c r="HD229" s="52"/>
      <c r="HE229" s="52"/>
      <c r="HF229" s="52"/>
      <c r="HG229" s="52"/>
      <c r="HH229" s="52"/>
      <c r="HI229" s="52"/>
      <c r="HJ229" s="52"/>
      <c r="HK229" s="52"/>
      <c r="HL229" s="52"/>
      <c r="HM229" s="52"/>
      <c r="HN229" s="52"/>
    </row>
    <row r="230" spans="1:222" hidden="1">
      <c r="A230" s="52"/>
      <c r="B230" s="52"/>
      <c r="C230" s="52"/>
      <c r="D230" s="198"/>
      <c r="E230" s="54"/>
      <c r="F230" s="54"/>
      <c r="G230" s="54"/>
      <c r="H230" s="54"/>
      <c r="I230" s="54"/>
      <c r="J230" s="54"/>
      <c r="K230" s="54"/>
      <c r="L230" s="54"/>
      <c r="M230" s="54"/>
      <c r="N230" s="54"/>
      <c r="O230" s="54"/>
      <c r="P230" s="54"/>
      <c r="Q230" s="54"/>
      <c r="R230" s="54"/>
      <c r="S230" s="54"/>
      <c r="T230" s="54"/>
      <c r="U230" s="54"/>
      <c r="V230" s="54"/>
      <c r="W230" s="192"/>
      <c r="X230" s="54"/>
      <c r="Y230" s="54"/>
      <c r="Z230" s="54"/>
      <c r="AA230" s="54"/>
      <c r="AB230" s="54"/>
      <c r="AC230" s="54"/>
      <c r="AD230" s="54"/>
      <c r="AE230" s="54"/>
      <c r="AF230" s="54"/>
      <c r="AG230" s="54"/>
      <c r="AH230" s="54"/>
      <c r="AI230" s="54"/>
      <c r="AJ230" s="54"/>
      <c r="AK230" s="54"/>
      <c r="AL230" s="229">
        <v>17</v>
      </c>
      <c r="AM230" s="920" t="str">
        <f t="shared" si="39"/>
        <v>-</v>
      </c>
      <c r="AN230" s="921"/>
      <c r="AO230" s="921"/>
      <c r="AP230" s="921"/>
      <c r="AQ230" s="922"/>
      <c r="AR230" s="54"/>
      <c r="AS230" s="54"/>
      <c r="AT230" s="54"/>
      <c r="AU230" s="54"/>
      <c r="AV230" s="54"/>
      <c r="AW230" s="874" t="e">
        <f t="shared" si="37"/>
        <v>#N/A</v>
      </c>
      <c r="AX230" s="875"/>
      <c r="AY230" s="875"/>
      <c r="AZ230" s="875"/>
      <c r="BA230" s="876"/>
      <c r="BB230" s="877" t="s">
        <v>562</v>
      </c>
      <c r="BC230" s="878"/>
      <c r="BD230" s="54"/>
      <c r="BE230" s="879" t="e">
        <f t="shared" si="32"/>
        <v>#N/A</v>
      </c>
      <c r="BF230" s="880"/>
      <c r="BG230" s="880"/>
      <c r="BH230" s="880"/>
      <c r="BI230" s="881"/>
      <c r="BJ230" s="882" t="s">
        <v>562</v>
      </c>
      <c r="BK230" s="878"/>
      <c r="BL230" s="54"/>
      <c r="BM230" s="241"/>
      <c r="BN230" s="241"/>
      <c r="BO230" s="241"/>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234">
        <v>10</v>
      </c>
      <c r="CN230" s="905" t="str">
        <f t="shared" si="40"/>
        <v>|</v>
      </c>
      <c r="CO230" s="906"/>
      <c r="CP230" s="906"/>
      <c r="CQ230" s="906"/>
      <c r="CR230" s="906"/>
      <c r="CS230" s="907"/>
      <c r="CT230" s="251" t="str">
        <f t="shared" si="41"/>
        <v>|</v>
      </c>
      <c r="CU230" s="251" t="str">
        <f t="shared" si="46"/>
        <v/>
      </c>
      <c r="CV230" s="268" t="e">
        <f t="array" ref="CV230">IF(ROW(A10)&gt;COUNTA(CU$221:CU$277),"",INDEX(CU:CU,SMALL(IF(CU$221:CU$277&lt;&gt;"",ROW(CU$221:CU$277),""),ROW(A10))))</f>
        <v>#NUM!</v>
      </c>
      <c r="CW230" s="251" t="str">
        <f t="shared" si="42"/>
        <v/>
      </c>
      <c r="CX230" s="233"/>
      <c r="CY230" s="233"/>
      <c r="CZ230" s="233"/>
      <c r="DA230" s="234">
        <v>10</v>
      </c>
      <c r="DB230" s="908" t="str">
        <f t="shared" si="43"/>
        <v>|</v>
      </c>
      <c r="DC230" s="909"/>
      <c r="DD230" s="909"/>
      <c r="DE230" s="909"/>
      <c r="DF230" s="909"/>
      <c r="DG230" s="910"/>
      <c r="DH230" s="255" t="str">
        <f t="shared" si="44"/>
        <v>|</v>
      </c>
      <c r="DI230" s="255" t="str">
        <f t="shared" si="47"/>
        <v/>
      </c>
      <c r="DJ230" s="270" t="e">
        <f t="array" ref="DJ230">IF(ROW(O10)&gt;COUNTA(DI$221:DI$277),"",INDEX(DI:DI,SMALL(IF(DI$221:DI$277&lt;&gt;"",ROW(DI$221:DI$277),""),ROW(O10))))</f>
        <v>#NUM!</v>
      </c>
      <c r="DK230" s="255" t="str">
        <f t="shared" si="45"/>
        <v/>
      </c>
      <c r="DL230" s="233"/>
      <c r="DM230" s="233"/>
      <c r="DN230" s="54"/>
      <c r="DO230" s="54"/>
      <c r="DP230" s="54"/>
      <c r="DQ230" s="199"/>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c r="HD230" s="52"/>
      <c r="HE230" s="52"/>
      <c r="HF230" s="52"/>
      <c r="HG230" s="52"/>
      <c r="HH230" s="52"/>
      <c r="HI230" s="52"/>
      <c r="HJ230" s="52"/>
      <c r="HK230" s="52"/>
      <c r="HL230" s="52"/>
      <c r="HM230" s="52"/>
      <c r="HN230" s="52"/>
    </row>
    <row r="231" spans="1:222" hidden="1">
      <c r="A231" s="52"/>
      <c r="B231" s="52"/>
      <c r="C231" s="52"/>
      <c r="D231" s="198"/>
      <c r="E231" s="54"/>
      <c r="F231" s="54"/>
      <c r="G231" s="54"/>
      <c r="H231" s="54"/>
      <c r="I231" s="54"/>
      <c r="J231" s="54"/>
      <c r="K231" s="54"/>
      <c r="L231" s="54"/>
      <c r="M231" s="54"/>
      <c r="N231" s="54"/>
      <c r="O231" s="54"/>
      <c r="P231" s="54"/>
      <c r="Q231" s="54"/>
      <c r="R231" s="54"/>
      <c r="S231" s="54"/>
      <c r="T231" s="54"/>
      <c r="U231" s="54"/>
      <c r="V231" s="54"/>
      <c r="W231" s="192"/>
      <c r="X231" s="54"/>
      <c r="Y231" s="54"/>
      <c r="Z231" s="54"/>
      <c r="AA231" s="54"/>
      <c r="AB231" s="54"/>
      <c r="AC231" s="54"/>
      <c r="AD231" s="54"/>
      <c r="AE231" s="54"/>
      <c r="AF231" s="54"/>
      <c r="AG231" s="54"/>
      <c r="AH231" s="54"/>
      <c r="AI231" s="54"/>
      <c r="AJ231" s="54"/>
      <c r="AK231" s="54"/>
      <c r="AL231" s="230">
        <v>18</v>
      </c>
      <c r="AM231" s="920" t="str">
        <f t="shared" si="39"/>
        <v>-</v>
      </c>
      <c r="AN231" s="921"/>
      <c r="AO231" s="921"/>
      <c r="AP231" s="921"/>
      <c r="AQ231" s="922"/>
      <c r="AR231" s="54"/>
      <c r="AS231" s="54"/>
      <c r="AT231" s="54"/>
      <c r="AU231" s="54"/>
      <c r="AV231" s="54"/>
      <c r="AW231" s="874" t="e">
        <f t="shared" si="37"/>
        <v>#N/A</v>
      </c>
      <c r="AX231" s="875"/>
      <c r="AY231" s="875"/>
      <c r="AZ231" s="875"/>
      <c r="BA231" s="876"/>
      <c r="BB231" s="877" t="s">
        <v>563</v>
      </c>
      <c r="BC231" s="878"/>
      <c r="BD231" s="54"/>
      <c r="BE231" s="879" t="e">
        <f t="shared" si="32"/>
        <v>#N/A</v>
      </c>
      <c r="BF231" s="880"/>
      <c r="BG231" s="880"/>
      <c r="BH231" s="880"/>
      <c r="BI231" s="881"/>
      <c r="BJ231" s="882" t="s">
        <v>563</v>
      </c>
      <c r="BK231" s="878"/>
      <c r="BL231" s="54"/>
      <c r="BM231" s="241"/>
      <c r="BN231" s="241"/>
      <c r="BO231" s="241"/>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234">
        <v>11</v>
      </c>
      <c r="CN231" s="905" t="str">
        <f t="shared" si="40"/>
        <v>|</v>
      </c>
      <c r="CO231" s="906"/>
      <c r="CP231" s="906"/>
      <c r="CQ231" s="906"/>
      <c r="CR231" s="906"/>
      <c r="CS231" s="907"/>
      <c r="CT231" s="251" t="str">
        <f t="shared" si="41"/>
        <v>|</v>
      </c>
      <c r="CU231" s="251" t="str">
        <f t="shared" si="46"/>
        <v/>
      </c>
      <c r="CV231" s="268" t="e">
        <f t="array" ref="CV231">IF(ROW(A11)&gt;COUNTA(CU$221:CU$277),"",INDEX(CU:CU,SMALL(IF(CU$221:CU$277&lt;&gt;"",ROW(CU$221:CU$277),""),ROW(A11))))</f>
        <v>#NUM!</v>
      </c>
      <c r="CW231" s="251" t="str">
        <f t="shared" si="42"/>
        <v/>
      </c>
      <c r="CX231" s="233"/>
      <c r="CY231" s="233"/>
      <c r="CZ231" s="233"/>
      <c r="DA231" s="234">
        <v>11</v>
      </c>
      <c r="DB231" s="908" t="str">
        <f t="shared" si="43"/>
        <v>|</v>
      </c>
      <c r="DC231" s="909"/>
      <c r="DD231" s="909"/>
      <c r="DE231" s="909"/>
      <c r="DF231" s="909"/>
      <c r="DG231" s="910"/>
      <c r="DH231" s="255" t="str">
        <f t="shared" si="44"/>
        <v>|</v>
      </c>
      <c r="DI231" s="255" t="str">
        <f t="shared" si="47"/>
        <v/>
      </c>
      <c r="DJ231" s="270" t="e">
        <f t="array" ref="DJ231">IF(ROW(O11)&gt;COUNTA(DI$221:DI$277),"",INDEX(DI:DI,SMALL(IF(DI$221:DI$277&lt;&gt;"",ROW(DI$221:DI$277),""),ROW(O11))))</f>
        <v>#NUM!</v>
      </c>
      <c r="DK231" s="255" t="str">
        <f t="shared" si="45"/>
        <v/>
      </c>
      <c r="DL231" s="233"/>
      <c r="DM231" s="233"/>
      <c r="DN231" s="54"/>
      <c r="DO231" s="54"/>
      <c r="DP231" s="54"/>
      <c r="DQ231" s="199"/>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52"/>
      <c r="EO231" s="52"/>
      <c r="EP231" s="52"/>
      <c r="EQ231" s="52"/>
      <c r="ER231" s="52"/>
      <c r="ES231" s="52"/>
      <c r="ET231" s="52"/>
      <c r="EU231" s="52"/>
      <c r="EV231" s="52"/>
      <c r="EW231" s="52"/>
      <c r="EX231" s="52"/>
      <c r="EY231" s="52"/>
      <c r="EZ231" s="52"/>
      <c r="FA231" s="52"/>
      <c r="FB231" s="52"/>
      <c r="FC231" s="52"/>
      <c r="FD231" s="52"/>
      <c r="FE231" s="52"/>
      <c r="FF231" s="52"/>
      <c r="FG231" s="52"/>
      <c r="FH231" s="52"/>
      <c r="FI231" s="52"/>
      <c r="FJ231" s="52"/>
      <c r="FK231" s="52"/>
      <c r="FL231" s="52"/>
      <c r="FM231" s="52"/>
      <c r="FN231" s="52"/>
      <c r="FO231" s="52"/>
      <c r="FP231" s="52"/>
      <c r="FQ231" s="52"/>
      <c r="FR231" s="52"/>
      <c r="FS231" s="52"/>
      <c r="FT231" s="52"/>
      <c r="FU231" s="52"/>
      <c r="FV231" s="52"/>
      <c r="FW231" s="52"/>
      <c r="FX231" s="52"/>
      <c r="FY231" s="52"/>
      <c r="FZ231" s="52"/>
      <c r="GA231" s="52"/>
      <c r="GB231" s="52"/>
      <c r="GC231" s="52"/>
      <c r="GD231" s="52"/>
      <c r="GE231" s="52"/>
      <c r="GF231" s="52"/>
      <c r="GG231" s="52"/>
      <c r="GH231" s="52"/>
      <c r="GI231" s="52"/>
      <c r="GJ231" s="52"/>
      <c r="GK231" s="52"/>
      <c r="GL231" s="52"/>
      <c r="GM231" s="52"/>
      <c r="GN231" s="52"/>
      <c r="GO231" s="52"/>
      <c r="GP231" s="52"/>
      <c r="GQ231" s="52"/>
      <c r="GR231" s="52"/>
      <c r="GS231" s="52"/>
      <c r="GT231" s="52"/>
      <c r="GU231" s="52"/>
      <c r="GV231" s="52"/>
      <c r="GW231" s="52"/>
      <c r="GX231" s="52"/>
      <c r="GY231" s="52"/>
      <c r="GZ231" s="52"/>
      <c r="HA231" s="52"/>
      <c r="HB231" s="52"/>
      <c r="HC231" s="52"/>
      <c r="HD231" s="52"/>
      <c r="HE231" s="52"/>
      <c r="HF231" s="52"/>
      <c r="HG231" s="52"/>
      <c r="HH231" s="52"/>
      <c r="HI231" s="52"/>
      <c r="HJ231" s="52"/>
      <c r="HK231" s="52"/>
      <c r="HL231" s="52"/>
      <c r="HM231" s="52"/>
      <c r="HN231" s="52"/>
    </row>
    <row r="232" spans="1:222" hidden="1">
      <c r="A232" s="52"/>
      <c r="B232" s="52"/>
      <c r="C232" s="52"/>
      <c r="D232" s="198"/>
      <c r="E232" s="54"/>
      <c r="F232" s="54"/>
      <c r="G232" s="54"/>
      <c r="H232" s="54"/>
      <c r="I232" s="54"/>
      <c r="J232" s="54"/>
      <c r="K232" s="54"/>
      <c r="L232" s="54"/>
      <c r="M232" s="54"/>
      <c r="N232" s="54"/>
      <c r="O232" s="54"/>
      <c r="P232" s="54"/>
      <c r="Q232" s="54"/>
      <c r="R232" s="54"/>
      <c r="S232" s="54"/>
      <c r="T232" s="54"/>
      <c r="U232" s="54"/>
      <c r="V232" s="54"/>
      <c r="W232" s="192"/>
      <c r="X232" s="54"/>
      <c r="Y232" s="54"/>
      <c r="Z232" s="54"/>
      <c r="AA232" s="54"/>
      <c r="AB232" s="54"/>
      <c r="AC232" s="54"/>
      <c r="AD232" s="54"/>
      <c r="AE232" s="54"/>
      <c r="AF232" s="54"/>
      <c r="AG232" s="54"/>
      <c r="AH232" s="54"/>
      <c r="AI232" s="54"/>
      <c r="AJ232" s="54"/>
      <c r="AK232" s="54"/>
      <c r="AL232" s="229">
        <v>19</v>
      </c>
      <c r="AM232" s="920" t="str">
        <f t="shared" si="39"/>
        <v>-</v>
      </c>
      <c r="AN232" s="921"/>
      <c r="AO232" s="921"/>
      <c r="AP232" s="921"/>
      <c r="AQ232" s="922"/>
      <c r="AR232" s="54"/>
      <c r="AS232" s="54"/>
      <c r="AT232" s="54"/>
      <c r="AU232" s="54"/>
      <c r="AV232" s="54"/>
      <c r="AW232" s="874" t="e">
        <f t="shared" si="37"/>
        <v>#N/A</v>
      </c>
      <c r="AX232" s="875"/>
      <c r="AY232" s="875"/>
      <c r="AZ232" s="875"/>
      <c r="BA232" s="876"/>
      <c r="BB232" s="877" t="s">
        <v>564</v>
      </c>
      <c r="BC232" s="878"/>
      <c r="BD232" s="54"/>
      <c r="BE232" s="879" t="e">
        <f t="shared" si="32"/>
        <v>#N/A</v>
      </c>
      <c r="BF232" s="880"/>
      <c r="BG232" s="880"/>
      <c r="BH232" s="880"/>
      <c r="BI232" s="881"/>
      <c r="BJ232" s="882" t="s">
        <v>564</v>
      </c>
      <c r="BK232" s="878"/>
      <c r="BL232" s="54"/>
      <c r="BM232" s="241"/>
      <c r="BN232" s="241"/>
      <c r="BO232" s="241"/>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234">
        <v>12</v>
      </c>
      <c r="CN232" s="905" t="str">
        <f t="shared" si="40"/>
        <v>|</v>
      </c>
      <c r="CO232" s="906"/>
      <c r="CP232" s="906"/>
      <c r="CQ232" s="906"/>
      <c r="CR232" s="906"/>
      <c r="CS232" s="907"/>
      <c r="CT232" s="251" t="str">
        <f t="shared" si="41"/>
        <v>|</v>
      </c>
      <c r="CU232" s="251" t="str">
        <f t="shared" si="46"/>
        <v/>
      </c>
      <c r="CV232" s="268" t="e">
        <f t="array" ref="CV232">IF(ROW(A12)&gt;COUNTA(CU$221:CU$277),"",INDEX(CU:CU,SMALL(IF(CU$221:CU$277&lt;&gt;"",ROW(CU$221:CU$277),""),ROW(A12))))</f>
        <v>#NUM!</v>
      </c>
      <c r="CW232" s="251" t="str">
        <f t="shared" si="42"/>
        <v/>
      </c>
      <c r="CX232" s="233"/>
      <c r="CY232" s="233"/>
      <c r="CZ232" s="233"/>
      <c r="DA232" s="234">
        <v>12</v>
      </c>
      <c r="DB232" s="908" t="str">
        <f t="shared" si="43"/>
        <v>|</v>
      </c>
      <c r="DC232" s="909"/>
      <c r="DD232" s="909"/>
      <c r="DE232" s="909"/>
      <c r="DF232" s="909"/>
      <c r="DG232" s="910"/>
      <c r="DH232" s="255" t="str">
        <f t="shared" si="44"/>
        <v>|</v>
      </c>
      <c r="DI232" s="255" t="str">
        <f t="shared" si="47"/>
        <v/>
      </c>
      <c r="DJ232" s="270" t="e">
        <f t="array" ref="DJ232">IF(ROW(O12)&gt;COUNTA(DI$221:DI$277),"",INDEX(DI:DI,SMALL(IF(DI$221:DI$277&lt;&gt;"",ROW(DI$221:DI$277),""),ROW(O12))))</f>
        <v>#NUM!</v>
      </c>
      <c r="DK232" s="255" t="str">
        <f t="shared" si="45"/>
        <v/>
      </c>
      <c r="DL232" s="233"/>
      <c r="DM232" s="233"/>
      <c r="DN232" s="54"/>
      <c r="DO232" s="54"/>
      <c r="DP232" s="54"/>
      <c r="DQ232" s="199"/>
      <c r="DR232" s="52"/>
      <c r="DS232" s="52"/>
      <c r="DT232" s="52"/>
      <c r="DU232" s="52"/>
      <c r="DV232" s="52"/>
      <c r="DW232" s="52"/>
      <c r="DX232" s="52"/>
      <c r="DY232" s="52"/>
      <c r="DZ232" s="52"/>
      <c r="EA232" s="52"/>
      <c r="EB232" s="52"/>
      <c r="EC232" s="52"/>
      <c r="ED232" s="52"/>
      <c r="EE232" s="52"/>
      <c r="EF232" s="52"/>
      <c r="EG232" s="52"/>
      <c r="EH232" s="52"/>
      <c r="EI232" s="52"/>
      <c r="EJ232" s="52"/>
      <c r="EK232" s="52"/>
      <c r="EL232" s="52"/>
      <c r="EM232" s="52"/>
      <c r="EN232" s="52"/>
      <c r="EO232" s="52"/>
      <c r="EP232" s="52"/>
      <c r="EQ232" s="52"/>
      <c r="ER232" s="52"/>
      <c r="ES232" s="52"/>
      <c r="ET232" s="52"/>
      <c r="EU232" s="52"/>
      <c r="EV232" s="52"/>
      <c r="EW232" s="52"/>
      <c r="EX232" s="52"/>
      <c r="EY232" s="52"/>
      <c r="EZ232" s="52"/>
      <c r="FA232" s="52"/>
      <c r="FB232" s="52"/>
      <c r="FC232" s="52"/>
      <c r="FD232" s="52"/>
      <c r="FE232" s="52"/>
      <c r="FF232" s="52"/>
      <c r="FG232" s="52"/>
      <c r="FH232" s="52"/>
      <c r="FI232" s="52"/>
      <c r="FJ232" s="52"/>
      <c r="FK232" s="52"/>
      <c r="FL232" s="52"/>
      <c r="FM232" s="52"/>
      <c r="FN232" s="52"/>
      <c r="FO232" s="52"/>
      <c r="FP232" s="52"/>
      <c r="FQ232" s="52"/>
      <c r="FR232" s="52"/>
      <c r="FS232" s="52"/>
      <c r="FT232" s="52"/>
      <c r="FU232" s="52"/>
      <c r="FV232" s="52"/>
      <c r="FW232" s="52"/>
      <c r="FX232" s="52"/>
      <c r="FY232" s="52"/>
      <c r="FZ232" s="52"/>
      <c r="GA232" s="52"/>
      <c r="GB232" s="52"/>
      <c r="GC232" s="52"/>
      <c r="GD232" s="52"/>
      <c r="GE232" s="52"/>
      <c r="GF232" s="52"/>
      <c r="GG232" s="52"/>
      <c r="GH232" s="52"/>
      <c r="GI232" s="52"/>
      <c r="GJ232" s="52"/>
      <c r="GK232" s="52"/>
      <c r="GL232" s="52"/>
      <c r="GM232" s="52"/>
      <c r="GN232" s="52"/>
      <c r="GO232" s="52"/>
      <c r="GP232" s="52"/>
      <c r="GQ232" s="52"/>
      <c r="GR232" s="52"/>
      <c r="GS232" s="52"/>
      <c r="GT232" s="52"/>
      <c r="GU232" s="52"/>
      <c r="GV232" s="52"/>
      <c r="GW232" s="52"/>
      <c r="GX232" s="52"/>
      <c r="GY232" s="52"/>
      <c r="GZ232" s="52"/>
      <c r="HA232" s="52"/>
      <c r="HB232" s="52"/>
      <c r="HC232" s="52"/>
      <c r="HD232" s="52"/>
      <c r="HE232" s="52"/>
      <c r="HF232" s="52"/>
      <c r="HG232" s="52"/>
      <c r="HH232" s="52"/>
      <c r="HI232" s="52"/>
      <c r="HJ232" s="52"/>
      <c r="HK232" s="52"/>
      <c r="HL232" s="52"/>
      <c r="HM232" s="52"/>
      <c r="HN232" s="52"/>
    </row>
    <row r="233" spans="1:222" hidden="1">
      <c r="A233" s="52"/>
      <c r="B233" s="52"/>
      <c r="C233" s="52"/>
      <c r="D233" s="198"/>
      <c r="E233" s="54"/>
      <c r="F233" s="54"/>
      <c r="G233" s="54"/>
      <c r="H233" s="54"/>
      <c r="I233" s="54"/>
      <c r="J233" s="54"/>
      <c r="K233" s="54"/>
      <c r="L233" s="54"/>
      <c r="M233" s="54"/>
      <c r="N233" s="54"/>
      <c r="O233" s="54"/>
      <c r="P233" s="54"/>
      <c r="Q233" s="54"/>
      <c r="R233" s="54"/>
      <c r="S233" s="54"/>
      <c r="T233" s="54"/>
      <c r="U233" s="54"/>
      <c r="V233" s="54"/>
      <c r="W233" s="192"/>
      <c r="X233" s="54"/>
      <c r="Y233" s="54"/>
      <c r="Z233" s="54"/>
      <c r="AA233" s="54"/>
      <c r="AB233" s="54"/>
      <c r="AC233" s="54"/>
      <c r="AD233" s="54"/>
      <c r="AE233" s="54"/>
      <c r="AF233" s="54"/>
      <c r="AG233" s="54"/>
      <c r="AH233" s="54"/>
      <c r="AI233" s="54"/>
      <c r="AJ233" s="54"/>
      <c r="AK233" s="54"/>
      <c r="AL233" s="230">
        <v>20</v>
      </c>
      <c r="AM233" s="920" t="str">
        <f t="shared" si="39"/>
        <v>-</v>
      </c>
      <c r="AN233" s="921"/>
      <c r="AO233" s="921"/>
      <c r="AP233" s="921"/>
      <c r="AQ233" s="922"/>
      <c r="AR233" s="54"/>
      <c r="AS233" s="54"/>
      <c r="AT233" s="54"/>
      <c r="AU233" s="54"/>
      <c r="AV233" s="54"/>
      <c r="AW233" s="874" t="e">
        <f t="shared" si="37"/>
        <v>#N/A</v>
      </c>
      <c r="AX233" s="875"/>
      <c r="AY233" s="875"/>
      <c r="AZ233" s="875"/>
      <c r="BA233" s="876"/>
      <c r="BB233" s="877" t="s">
        <v>565</v>
      </c>
      <c r="BC233" s="878"/>
      <c r="BD233" s="54"/>
      <c r="BE233" s="879" t="e">
        <f t="shared" si="32"/>
        <v>#N/A</v>
      </c>
      <c r="BF233" s="880"/>
      <c r="BG233" s="880"/>
      <c r="BH233" s="880"/>
      <c r="BI233" s="881"/>
      <c r="BJ233" s="882" t="s">
        <v>565</v>
      </c>
      <c r="BK233" s="878"/>
      <c r="BL233" s="54"/>
      <c r="BM233" s="241"/>
      <c r="BN233" s="241"/>
      <c r="BO233" s="241"/>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234">
        <v>13</v>
      </c>
      <c r="CN233" s="905" t="str">
        <f t="shared" si="40"/>
        <v>|</v>
      </c>
      <c r="CO233" s="906"/>
      <c r="CP233" s="906"/>
      <c r="CQ233" s="906"/>
      <c r="CR233" s="906"/>
      <c r="CS233" s="907"/>
      <c r="CT233" s="251" t="str">
        <f t="shared" si="41"/>
        <v>|</v>
      </c>
      <c r="CU233" s="251" t="str">
        <f t="shared" si="46"/>
        <v/>
      </c>
      <c r="CV233" s="268" t="e">
        <f t="array" ref="CV233">IF(ROW(A13)&gt;COUNTA(CU$221:CU$277),"",INDEX(CU:CU,SMALL(IF(CU$221:CU$277&lt;&gt;"",ROW(CU$221:CU$277),""),ROW(A13))))</f>
        <v>#NUM!</v>
      </c>
      <c r="CW233" s="251" t="str">
        <f t="shared" si="42"/>
        <v/>
      </c>
      <c r="CX233" s="233"/>
      <c r="CY233" s="233"/>
      <c r="CZ233" s="233"/>
      <c r="DA233" s="234">
        <v>13</v>
      </c>
      <c r="DB233" s="908" t="str">
        <f t="shared" si="43"/>
        <v>|</v>
      </c>
      <c r="DC233" s="909"/>
      <c r="DD233" s="909"/>
      <c r="DE233" s="909"/>
      <c r="DF233" s="909"/>
      <c r="DG233" s="910"/>
      <c r="DH233" s="255" t="str">
        <f t="shared" si="44"/>
        <v>|</v>
      </c>
      <c r="DI233" s="255" t="str">
        <f t="shared" si="47"/>
        <v/>
      </c>
      <c r="DJ233" s="270" t="e">
        <f t="array" ref="DJ233">IF(ROW(O13)&gt;COUNTA(DI$221:DI$277),"",INDEX(DI:DI,SMALL(IF(DI$221:DI$277&lt;&gt;"",ROW(DI$221:DI$277),""),ROW(O13))))</f>
        <v>#NUM!</v>
      </c>
      <c r="DK233" s="255" t="str">
        <f t="shared" si="45"/>
        <v/>
      </c>
      <c r="DL233" s="233"/>
      <c r="DM233" s="233"/>
      <c r="DN233" s="54"/>
      <c r="DO233" s="54"/>
      <c r="DP233" s="54"/>
      <c r="DQ233" s="199"/>
      <c r="DR233" s="52"/>
      <c r="DS233" s="52"/>
      <c r="DT233" s="52"/>
      <c r="DU233" s="52"/>
      <c r="DV233" s="52"/>
      <c r="DW233" s="52"/>
      <c r="DX233" s="52"/>
      <c r="DY233" s="52"/>
      <c r="DZ233" s="52"/>
      <c r="EA233" s="52"/>
      <c r="EB233" s="52"/>
      <c r="EC233" s="52"/>
      <c r="ED233" s="52"/>
      <c r="EE233" s="52"/>
      <c r="EF233" s="52"/>
      <c r="EG233" s="52"/>
      <c r="EH233" s="52"/>
      <c r="EI233" s="52"/>
      <c r="EJ233" s="52"/>
      <c r="EK233" s="52"/>
      <c r="EL233" s="52"/>
      <c r="EM233" s="52"/>
      <c r="EN233" s="52"/>
      <c r="EO233" s="52"/>
      <c r="EP233" s="52"/>
      <c r="EQ233" s="52"/>
      <c r="ER233" s="52"/>
      <c r="ES233" s="52"/>
      <c r="ET233" s="52"/>
      <c r="EU233" s="52"/>
      <c r="EV233" s="52"/>
      <c r="EW233" s="52"/>
      <c r="EX233" s="52"/>
      <c r="EY233" s="52"/>
      <c r="EZ233" s="52"/>
      <c r="FA233" s="52"/>
      <c r="FB233" s="52"/>
      <c r="FC233" s="52"/>
      <c r="FD233" s="52"/>
      <c r="FE233" s="52"/>
      <c r="FF233" s="52"/>
      <c r="FG233" s="52"/>
      <c r="FH233" s="52"/>
      <c r="FI233" s="52"/>
      <c r="FJ233" s="52"/>
      <c r="FK233" s="52"/>
      <c r="FL233" s="52"/>
      <c r="FM233" s="52"/>
      <c r="FN233" s="52"/>
      <c r="FO233" s="52"/>
      <c r="FP233" s="52"/>
      <c r="FQ233" s="52"/>
      <c r="FR233" s="52"/>
      <c r="FS233" s="52"/>
      <c r="FT233" s="52"/>
      <c r="FU233" s="52"/>
      <c r="FV233" s="52"/>
      <c r="FW233" s="52"/>
      <c r="FX233" s="52"/>
      <c r="FY233" s="52"/>
      <c r="FZ233" s="52"/>
      <c r="GA233" s="52"/>
      <c r="GB233" s="52"/>
      <c r="GC233" s="52"/>
      <c r="GD233" s="52"/>
      <c r="GE233" s="52"/>
      <c r="GF233" s="52"/>
      <c r="GG233" s="52"/>
      <c r="GH233" s="52"/>
      <c r="GI233" s="52"/>
      <c r="GJ233" s="52"/>
      <c r="GK233" s="52"/>
      <c r="GL233" s="52"/>
      <c r="GM233" s="52"/>
      <c r="GN233" s="52"/>
      <c r="GO233" s="52"/>
      <c r="GP233" s="52"/>
      <c r="GQ233" s="52"/>
      <c r="GR233" s="52"/>
      <c r="GS233" s="52"/>
      <c r="GT233" s="52"/>
      <c r="GU233" s="52"/>
      <c r="GV233" s="52"/>
      <c r="GW233" s="52"/>
      <c r="GX233" s="52"/>
      <c r="GY233" s="52"/>
      <c r="GZ233" s="52"/>
      <c r="HA233" s="52"/>
      <c r="HB233" s="52"/>
      <c r="HC233" s="52"/>
      <c r="HD233" s="52"/>
      <c r="HE233" s="52"/>
      <c r="HF233" s="52"/>
      <c r="HG233" s="52"/>
      <c r="HH233" s="52"/>
      <c r="HI233" s="52"/>
      <c r="HJ233" s="52"/>
      <c r="HK233" s="52"/>
      <c r="HL233" s="52"/>
      <c r="HM233" s="52"/>
      <c r="HN233" s="52"/>
    </row>
    <row r="234" spans="1:222" hidden="1">
      <c r="A234" s="52"/>
      <c r="B234" s="52"/>
      <c r="C234" s="52"/>
      <c r="D234" s="198"/>
      <c r="E234" s="54"/>
      <c r="F234" s="54"/>
      <c r="G234" s="54"/>
      <c r="H234" s="54"/>
      <c r="I234" s="54"/>
      <c r="J234" s="54"/>
      <c r="K234" s="54"/>
      <c r="L234" s="54"/>
      <c r="M234" s="54"/>
      <c r="N234" s="54"/>
      <c r="O234" s="54"/>
      <c r="P234" s="54"/>
      <c r="Q234" s="54"/>
      <c r="R234" s="54"/>
      <c r="S234" s="54"/>
      <c r="T234" s="54"/>
      <c r="U234" s="54"/>
      <c r="V234" s="54"/>
      <c r="W234" s="192"/>
      <c r="X234" s="54"/>
      <c r="Y234" s="54"/>
      <c r="Z234" s="54"/>
      <c r="AA234" s="54"/>
      <c r="AB234" s="54"/>
      <c r="AC234" s="54"/>
      <c r="AD234" s="54"/>
      <c r="AE234" s="54"/>
      <c r="AF234" s="54"/>
      <c r="AG234" s="54"/>
      <c r="AH234" s="54"/>
      <c r="AI234" s="54"/>
      <c r="AJ234" s="54"/>
      <c r="AK234" s="54"/>
      <c r="AL234" s="229">
        <v>21</v>
      </c>
      <c r="AM234" s="920" t="str">
        <f t="shared" si="39"/>
        <v>-</v>
      </c>
      <c r="AN234" s="921"/>
      <c r="AO234" s="921"/>
      <c r="AP234" s="921"/>
      <c r="AQ234" s="922"/>
      <c r="AR234" s="54"/>
      <c r="AS234" s="54"/>
      <c r="AT234" s="54"/>
      <c r="AU234" s="54"/>
      <c r="AV234" s="54"/>
      <c r="AW234" s="874" t="e">
        <f t="shared" si="37"/>
        <v>#N/A</v>
      </c>
      <c r="AX234" s="875"/>
      <c r="AY234" s="875"/>
      <c r="AZ234" s="875"/>
      <c r="BA234" s="876"/>
      <c r="BB234" s="877" t="s">
        <v>566</v>
      </c>
      <c r="BC234" s="878"/>
      <c r="BD234" s="54"/>
      <c r="BE234" s="879" t="e">
        <f t="shared" si="32"/>
        <v>#N/A</v>
      </c>
      <c r="BF234" s="880"/>
      <c r="BG234" s="880"/>
      <c r="BH234" s="880"/>
      <c r="BI234" s="881"/>
      <c r="BJ234" s="882" t="s">
        <v>566</v>
      </c>
      <c r="BK234" s="878"/>
      <c r="BL234" s="54"/>
      <c r="BM234" s="241"/>
      <c r="BN234" s="241"/>
      <c r="BO234" s="241"/>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234">
        <v>14</v>
      </c>
      <c r="CN234" s="905" t="str">
        <f t="shared" si="40"/>
        <v>|</v>
      </c>
      <c r="CO234" s="906"/>
      <c r="CP234" s="906"/>
      <c r="CQ234" s="906"/>
      <c r="CR234" s="906"/>
      <c r="CS234" s="907"/>
      <c r="CT234" s="251" t="str">
        <f t="shared" si="41"/>
        <v>|</v>
      </c>
      <c r="CU234" s="251" t="str">
        <f t="shared" si="46"/>
        <v/>
      </c>
      <c r="CV234" s="268" t="e">
        <f t="array" ref="CV234">IF(ROW(A14)&gt;COUNTA(CU$221:CU$277),"",INDEX(CU:CU,SMALL(IF(CU$221:CU$277&lt;&gt;"",ROW(CU$221:CU$277),""),ROW(A14))))</f>
        <v>#NUM!</v>
      </c>
      <c r="CW234" s="251" t="str">
        <f t="shared" si="42"/>
        <v/>
      </c>
      <c r="CX234" s="233"/>
      <c r="CY234" s="233"/>
      <c r="CZ234" s="233"/>
      <c r="DA234" s="234">
        <v>14</v>
      </c>
      <c r="DB234" s="908" t="str">
        <f t="shared" si="43"/>
        <v>|</v>
      </c>
      <c r="DC234" s="909"/>
      <c r="DD234" s="909"/>
      <c r="DE234" s="909"/>
      <c r="DF234" s="909"/>
      <c r="DG234" s="910"/>
      <c r="DH234" s="255" t="str">
        <f t="shared" si="44"/>
        <v>|</v>
      </c>
      <c r="DI234" s="255" t="str">
        <f t="shared" si="47"/>
        <v/>
      </c>
      <c r="DJ234" s="270" t="e">
        <f t="array" ref="DJ234">IF(ROW(O14)&gt;COUNTA(DI$221:DI$277),"",INDEX(DI:DI,SMALL(IF(DI$221:DI$277&lt;&gt;"",ROW(DI$221:DI$277),""),ROW(O14))))</f>
        <v>#NUM!</v>
      </c>
      <c r="DK234" s="255" t="str">
        <f t="shared" si="45"/>
        <v/>
      </c>
      <c r="DL234" s="233"/>
      <c r="DM234" s="233"/>
      <c r="DN234" s="54"/>
      <c r="DO234" s="54"/>
      <c r="DP234" s="54"/>
      <c r="DQ234" s="199"/>
      <c r="DR234" s="52"/>
      <c r="DS234" s="52"/>
      <c r="DT234" s="52"/>
      <c r="DU234" s="52"/>
      <c r="DV234" s="52"/>
      <c r="DW234" s="52"/>
      <c r="DX234" s="52"/>
      <c r="DY234" s="52"/>
      <c r="DZ234" s="52"/>
      <c r="EA234" s="52"/>
      <c r="EB234" s="52"/>
      <c r="EC234" s="52"/>
      <c r="ED234" s="52"/>
      <c r="EE234" s="52"/>
      <c r="EF234" s="52"/>
      <c r="EG234" s="52"/>
      <c r="EH234" s="52"/>
      <c r="EI234" s="52"/>
      <c r="EJ234" s="52"/>
      <c r="EK234" s="52"/>
      <c r="EL234" s="52"/>
      <c r="EM234" s="52"/>
      <c r="EN234" s="52"/>
      <c r="EO234" s="52"/>
      <c r="EP234" s="52"/>
      <c r="EQ234" s="52"/>
      <c r="ER234" s="52"/>
      <c r="ES234" s="52"/>
      <c r="ET234" s="52"/>
      <c r="EU234" s="52"/>
      <c r="EV234" s="52"/>
      <c r="EW234" s="52"/>
      <c r="EX234" s="52"/>
      <c r="EY234" s="52"/>
      <c r="EZ234" s="52"/>
      <c r="FA234" s="52"/>
      <c r="FB234" s="52"/>
      <c r="FC234" s="52"/>
      <c r="FD234" s="52"/>
      <c r="FE234" s="52"/>
      <c r="FF234" s="52"/>
      <c r="FG234" s="52"/>
      <c r="FH234" s="52"/>
      <c r="FI234" s="52"/>
      <c r="FJ234" s="52"/>
      <c r="FK234" s="52"/>
      <c r="FL234" s="52"/>
      <c r="FM234" s="52"/>
      <c r="FN234" s="52"/>
      <c r="FO234" s="52"/>
      <c r="FP234" s="52"/>
      <c r="FQ234" s="52"/>
      <c r="FR234" s="52"/>
      <c r="FS234" s="52"/>
      <c r="FT234" s="52"/>
      <c r="FU234" s="52"/>
      <c r="FV234" s="52"/>
      <c r="FW234" s="52"/>
      <c r="FX234" s="52"/>
      <c r="FY234" s="52"/>
      <c r="FZ234" s="52"/>
      <c r="GA234" s="52"/>
      <c r="GB234" s="52"/>
      <c r="GC234" s="52"/>
      <c r="GD234" s="52"/>
      <c r="GE234" s="52"/>
      <c r="GF234" s="52"/>
      <c r="GG234" s="52"/>
      <c r="GH234" s="52"/>
      <c r="GI234" s="52"/>
      <c r="GJ234" s="52"/>
      <c r="GK234" s="52"/>
      <c r="GL234" s="52"/>
      <c r="GM234" s="52"/>
      <c r="GN234" s="52"/>
      <c r="GO234" s="52"/>
      <c r="GP234" s="52"/>
      <c r="GQ234" s="52"/>
      <c r="GR234" s="52"/>
      <c r="GS234" s="52"/>
      <c r="GT234" s="52"/>
      <c r="GU234" s="52"/>
      <c r="GV234" s="52"/>
      <c r="GW234" s="52"/>
      <c r="GX234" s="52"/>
      <c r="GY234" s="52"/>
      <c r="GZ234" s="52"/>
      <c r="HA234" s="52"/>
      <c r="HB234" s="52"/>
      <c r="HC234" s="52"/>
      <c r="HD234" s="52"/>
      <c r="HE234" s="52"/>
      <c r="HF234" s="52"/>
      <c r="HG234" s="52"/>
      <c r="HH234" s="52"/>
      <c r="HI234" s="52"/>
      <c r="HJ234" s="52"/>
      <c r="HK234" s="52"/>
      <c r="HL234" s="52"/>
      <c r="HM234" s="52"/>
      <c r="HN234" s="52"/>
    </row>
    <row r="235" spans="1:222" hidden="1">
      <c r="A235" s="52"/>
      <c r="B235" s="52"/>
      <c r="C235" s="52"/>
      <c r="D235" s="198"/>
      <c r="E235" s="54"/>
      <c r="F235" s="54"/>
      <c r="G235" s="54"/>
      <c r="H235" s="54"/>
      <c r="I235" s="54"/>
      <c r="J235" s="54"/>
      <c r="K235" s="54"/>
      <c r="L235" s="54"/>
      <c r="M235" s="54"/>
      <c r="N235" s="54"/>
      <c r="O235" s="54"/>
      <c r="P235" s="54"/>
      <c r="Q235" s="54"/>
      <c r="R235" s="54"/>
      <c r="S235" s="54"/>
      <c r="T235" s="54"/>
      <c r="U235" s="54"/>
      <c r="V235" s="54"/>
      <c r="W235" s="192"/>
      <c r="X235" s="54"/>
      <c r="Y235" s="54"/>
      <c r="Z235" s="54"/>
      <c r="AA235" s="54"/>
      <c r="AB235" s="54"/>
      <c r="AC235" s="54"/>
      <c r="AD235" s="54"/>
      <c r="AE235" s="54"/>
      <c r="AF235" s="54"/>
      <c r="AG235" s="54"/>
      <c r="AH235" s="54"/>
      <c r="AI235" s="54"/>
      <c r="AJ235" s="54"/>
      <c r="AK235" s="54"/>
      <c r="AL235" s="230">
        <v>22</v>
      </c>
      <c r="AM235" s="920" t="str">
        <f t="shared" si="39"/>
        <v>-</v>
      </c>
      <c r="AN235" s="921"/>
      <c r="AO235" s="921"/>
      <c r="AP235" s="921"/>
      <c r="AQ235" s="922"/>
      <c r="AR235" s="54"/>
      <c r="AS235" s="54"/>
      <c r="AT235" s="54"/>
      <c r="AU235" s="54"/>
      <c r="AV235" s="54"/>
      <c r="AW235" s="874" t="e">
        <f t="shared" si="37"/>
        <v>#N/A</v>
      </c>
      <c r="AX235" s="875"/>
      <c r="AY235" s="875"/>
      <c r="AZ235" s="875"/>
      <c r="BA235" s="876"/>
      <c r="BB235" s="877" t="s">
        <v>567</v>
      </c>
      <c r="BC235" s="878"/>
      <c r="BD235" s="54"/>
      <c r="BE235" s="879" t="e">
        <f t="shared" si="32"/>
        <v>#N/A</v>
      </c>
      <c r="BF235" s="880"/>
      <c r="BG235" s="880"/>
      <c r="BH235" s="880"/>
      <c r="BI235" s="881"/>
      <c r="BJ235" s="882" t="s">
        <v>567</v>
      </c>
      <c r="BK235" s="878"/>
      <c r="BL235" s="54"/>
      <c r="BM235" s="241"/>
      <c r="BN235" s="241"/>
      <c r="BO235" s="241"/>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234">
        <v>15</v>
      </c>
      <c r="CN235" s="905" t="str">
        <f t="shared" si="40"/>
        <v>|</v>
      </c>
      <c r="CO235" s="906"/>
      <c r="CP235" s="906"/>
      <c r="CQ235" s="906"/>
      <c r="CR235" s="906"/>
      <c r="CS235" s="907"/>
      <c r="CT235" s="251" t="str">
        <f t="shared" si="41"/>
        <v>|</v>
      </c>
      <c r="CU235" s="251" t="str">
        <f t="shared" si="46"/>
        <v/>
      </c>
      <c r="CV235" s="268" t="e">
        <f t="array" ref="CV235">IF(ROW(A15)&gt;COUNTA(CU$221:CU$277),"",INDEX(CU:CU,SMALL(IF(CU$221:CU$277&lt;&gt;"",ROW(CU$221:CU$277),""),ROW(A15))))</f>
        <v>#NUM!</v>
      </c>
      <c r="CW235" s="251" t="str">
        <f t="shared" si="42"/>
        <v/>
      </c>
      <c r="CX235" s="233"/>
      <c r="CY235" s="233"/>
      <c r="CZ235" s="233"/>
      <c r="DA235" s="234">
        <v>15</v>
      </c>
      <c r="DB235" s="908" t="str">
        <f t="shared" si="43"/>
        <v>|</v>
      </c>
      <c r="DC235" s="909"/>
      <c r="DD235" s="909"/>
      <c r="DE235" s="909"/>
      <c r="DF235" s="909"/>
      <c r="DG235" s="910"/>
      <c r="DH235" s="255" t="str">
        <f t="shared" si="44"/>
        <v>|</v>
      </c>
      <c r="DI235" s="255" t="str">
        <f t="shared" si="47"/>
        <v/>
      </c>
      <c r="DJ235" s="270" t="e">
        <f t="array" ref="DJ235">IF(ROW(O15)&gt;COUNTA(DI$221:DI$277),"",INDEX(DI:DI,SMALL(IF(DI$221:DI$277&lt;&gt;"",ROW(DI$221:DI$277),""),ROW(O15))))</f>
        <v>#NUM!</v>
      </c>
      <c r="DK235" s="255" t="str">
        <f t="shared" si="45"/>
        <v/>
      </c>
      <c r="DL235" s="233"/>
      <c r="DM235" s="233"/>
      <c r="DN235" s="54"/>
      <c r="DO235" s="54"/>
      <c r="DP235" s="54"/>
      <c r="DQ235" s="199"/>
      <c r="DR235" s="52"/>
      <c r="DS235" s="52"/>
      <c r="DT235" s="52"/>
      <c r="DU235" s="52"/>
      <c r="DV235" s="52"/>
      <c r="DW235" s="52"/>
      <c r="DX235" s="52"/>
      <c r="DY235" s="52"/>
      <c r="DZ235" s="52"/>
      <c r="EA235" s="52"/>
      <c r="EB235" s="52"/>
      <c r="EC235" s="52"/>
      <c r="ED235" s="52"/>
      <c r="EE235" s="52"/>
      <c r="EF235" s="52"/>
      <c r="EG235" s="52"/>
      <c r="EH235" s="52"/>
      <c r="EI235" s="52"/>
      <c r="EJ235" s="52"/>
      <c r="EK235" s="52"/>
      <c r="EL235" s="52"/>
      <c r="EM235" s="52"/>
      <c r="EN235" s="52"/>
      <c r="EO235" s="52"/>
      <c r="EP235" s="52"/>
      <c r="EQ235" s="52"/>
      <c r="ER235" s="52"/>
      <c r="ES235" s="52"/>
      <c r="ET235" s="52"/>
      <c r="EU235" s="52"/>
      <c r="EV235" s="52"/>
      <c r="EW235" s="52"/>
      <c r="EX235" s="52"/>
      <c r="EY235" s="52"/>
      <c r="EZ235" s="52"/>
      <c r="FA235" s="52"/>
      <c r="FB235" s="52"/>
      <c r="FC235" s="52"/>
      <c r="FD235" s="52"/>
      <c r="FE235" s="52"/>
      <c r="FF235" s="52"/>
      <c r="FG235" s="52"/>
      <c r="FH235" s="52"/>
      <c r="FI235" s="52"/>
      <c r="FJ235" s="52"/>
      <c r="FK235" s="52"/>
      <c r="FL235" s="52"/>
      <c r="FM235" s="52"/>
      <c r="FN235" s="52"/>
      <c r="FO235" s="52"/>
      <c r="FP235" s="52"/>
      <c r="FQ235" s="52"/>
      <c r="FR235" s="52"/>
      <c r="FS235" s="52"/>
      <c r="FT235" s="52"/>
      <c r="FU235" s="52"/>
      <c r="FV235" s="52"/>
      <c r="FW235" s="52"/>
      <c r="FX235" s="52"/>
      <c r="FY235" s="52"/>
      <c r="FZ235" s="52"/>
      <c r="GA235" s="52"/>
      <c r="GB235" s="52"/>
      <c r="GC235" s="52"/>
      <c r="GD235" s="52"/>
      <c r="GE235" s="52"/>
      <c r="GF235" s="52"/>
      <c r="GG235" s="52"/>
      <c r="GH235" s="52"/>
      <c r="GI235" s="52"/>
      <c r="GJ235" s="52"/>
      <c r="GK235" s="52"/>
      <c r="GL235" s="52"/>
      <c r="GM235" s="52"/>
      <c r="GN235" s="52"/>
      <c r="GO235" s="52"/>
      <c r="GP235" s="52"/>
      <c r="GQ235" s="52"/>
      <c r="GR235" s="52"/>
      <c r="GS235" s="52"/>
      <c r="GT235" s="52"/>
      <c r="GU235" s="52"/>
      <c r="GV235" s="52"/>
      <c r="GW235" s="52"/>
      <c r="GX235" s="52"/>
      <c r="GY235" s="52"/>
      <c r="GZ235" s="52"/>
      <c r="HA235" s="52"/>
      <c r="HB235" s="52"/>
      <c r="HC235" s="52"/>
      <c r="HD235" s="52"/>
      <c r="HE235" s="52"/>
      <c r="HF235" s="52"/>
      <c r="HG235" s="52"/>
      <c r="HH235" s="52"/>
      <c r="HI235" s="52"/>
      <c r="HJ235" s="52"/>
      <c r="HK235" s="52"/>
      <c r="HL235" s="52"/>
      <c r="HM235" s="52"/>
      <c r="HN235" s="52"/>
    </row>
    <row r="236" spans="1:222" hidden="1">
      <c r="A236" s="52"/>
      <c r="B236" s="52"/>
      <c r="C236" s="52"/>
      <c r="D236" s="198"/>
      <c r="E236" s="54"/>
      <c r="F236" s="54"/>
      <c r="G236" s="54"/>
      <c r="H236" s="54"/>
      <c r="I236" s="54"/>
      <c r="J236" s="54"/>
      <c r="K236" s="54"/>
      <c r="L236" s="54"/>
      <c r="M236" s="54"/>
      <c r="N236" s="54"/>
      <c r="O236" s="54"/>
      <c r="P236" s="54"/>
      <c r="Q236" s="54"/>
      <c r="R236" s="54"/>
      <c r="S236" s="54"/>
      <c r="T236" s="54"/>
      <c r="U236" s="54"/>
      <c r="V236" s="54"/>
      <c r="W236" s="192"/>
      <c r="X236" s="54"/>
      <c r="Y236" s="54"/>
      <c r="Z236" s="54"/>
      <c r="AA236" s="54"/>
      <c r="AB236" s="54"/>
      <c r="AC236" s="54"/>
      <c r="AD236" s="54"/>
      <c r="AE236" s="54"/>
      <c r="AF236" s="54"/>
      <c r="AG236" s="54"/>
      <c r="AH236" s="54"/>
      <c r="AI236" s="54"/>
      <c r="AJ236" s="54"/>
      <c r="AK236" s="54"/>
      <c r="AL236" s="229">
        <v>23</v>
      </c>
      <c r="AM236" s="920" t="str">
        <f t="shared" si="39"/>
        <v>-</v>
      </c>
      <c r="AN236" s="921"/>
      <c r="AO236" s="921"/>
      <c r="AP236" s="921"/>
      <c r="AQ236" s="922"/>
      <c r="AR236" s="54"/>
      <c r="AS236" s="54"/>
      <c r="AT236" s="54"/>
      <c r="AU236" s="54"/>
      <c r="AV236" s="54"/>
      <c r="AW236" s="874" t="e">
        <f t="shared" si="37"/>
        <v>#N/A</v>
      </c>
      <c r="AX236" s="875"/>
      <c r="AY236" s="875"/>
      <c r="AZ236" s="875"/>
      <c r="BA236" s="876"/>
      <c r="BB236" s="877" t="s">
        <v>568</v>
      </c>
      <c r="BC236" s="878"/>
      <c r="BD236" s="54"/>
      <c r="BE236" s="879" t="e">
        <f t="shared" si="32"/>
        <v>#N/A</v>
      </c>
      <c r="BF236" s="880"/>
      <c r="BG236" s="880"/>
      <c r="BH236" s="880"/>
      <c r="BI236" s="881"/>
      <c r="BJ236" s="882" t="s">
        <v>568</v>
      </c>
      <c r="BK236" s="878"/>
      <c r="BL236" s="54"/>
      <c r="BM236" s="241"/>
      <c r="BN236" s="241"/>
      <c r="BO236" s="241"/>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234">
        <v>16</v>
      </c>
      <c r="CN236" s="905" t="str">
        <f t="shared" si="40"/>
        <v>|</v>
      </c>
      <c r="CO236" s="906"/>
      <c r="CP236" s="906"/>
      <c r="CQ236" s="906"/>
      <c r="CR236" s="906"/>
      <c r="CS236" s="907"/>
      <c r="CT236" s="251" t="str">
        <f t="shared" si="41"/>
        <v>|</v>
      </c>
      <c r="CU236" s="251" t="str">
        <f t="shared" si="46"/>
        <v/>
      </c>
      <c r="CV236" s="268" t="e">
        <f t="array" ref="CV236">IF(ROW(A16)&gt;COUNTA(CU$221:CU$277),"",INDEX(CU:CU,SMALL(IF(CU$221:CU$277&lt;&gt;"",ROW(CU$221:CU$277),""),ROW(A16))))</f>
        <v>#NUM!</v>
      </c>
      <c r="CW236" s="251" t="str">
        <f t="shared" si="42"/>
        <v/>
      </c>
      <c r="CX236" s="233"/>
      <c r="CY236" s="233"/>
      <c r="CZ236" s="233"/>
      <c r="DA236" s="234">
        <v>16</v>
      </c>
      <c r="DB236" s="908" t="str">
        <f t="shared" si="43"/>
        <v>|</v>
      </c>
      <c r="DC236" s="909"/>
      <c r="DD236" s="909"/>
      <c r="DE236" s="909"/>
      <c r="DF236" s="909"/>
      <c r="DG236" s="910"/>
      <c r="DH236" s="255" t="str">
        <f t="shared" si="44"/>
        <v>|</v>
      </c>
      <c r="DI236" s="255" t="str">
        <f t="shared" si="47"/>
        <v/>
      </c>
      <c r="DJ236" s="270" t="e">
        <f t="array" ref="DJ236">IF(ROW(O16)&gt;COUNTA(DI$221:DI$277),"",INDEX(DI:DI,SMALL(IF(DI$221:DI$277&lt;&gt;"",ROW(DI$221:DI$277),""),ROW(O16))))</f>
        <v>#NUM!</v>
      </c>
      <c r="DK236" s="255" t="str">
        <f t="shared" si="45"/>
        <v/>
      </c>
      <c r="DL236" s="233"/>
      <c r="DM236" s="233"/>
      <c r="DN236" s="54"/>
      <c r="DO236" s="54"/>
      <c r="DP236" s="54"/>
      <c r="DQ236" s="199"/>
      <c r="DR236" s="52"/>
      <c r="DS236" s="52"/>
      <c r="DT236" s="52"/>
      <c r="DU236" s="52"/>
      <c r="DV236" s="52"/>
      <c r="DW236" s="52"/>
      <c r="DX236" s="52"/>
      <c r="DY236" s="52"/>
      <c r="DZ236" s="52"/>
      <c r="EA236" s="52"/>
      <c r="EB236" s="52"/>
      <c r="EC236" s="52"/>
      <c r="ED236" s="52"/>
      <c r="EE236" s="52"/>
      <c r="EF236" s="52"/>
      <c r="EG236" s="52"/>
      <c r="EH236" s="52"/>
      <c r="EI236" s="52"/>
      <c r="EJ236" s="52"/>
      <c r="EK236" s="52"/>
      <c r="EL236" s="52"/>
      <c r="EM236" s="52"/>
      <c r="EN236" s="52"/>
      <c r="EO236" s="52"/>
      <c r="EP236" s="52"/>
      <c r="EQ236" s="52"/>
      <c r="ER236" s="52"/>
      <c r="ES236" s="52"/>
      <c r="ET236" s="52"/>
      <c r="EU236" s="52"/>
      <c r="EV236" s="52"/>
      <c r="EW236" s="52"/>
      <c r="EX236" s="52"/>
      <c r="EY236" s="52"/>
      <c r="EZ236" s="52"/>
      <c r="FA236" s="52"/>
      <c r="FB236" s="52"/>
      <c r="FC236" s="52"/>
      <c r="FD236" s="52"/>
      <c r="FE236" s="52"/>
      <c r="FF236" s="52"/>
      <c r="FG236" s="52"/>
      <c r="FH236" s="52"/>
      <c r="FI236" s="52"/>
      <c r="FJ236" s="52"/>
      <c r="FK236" s="52"/>
      <c r="FL236" s="52"/>
      <c r="FM236" s="52"/>
      <c r="FN236" s="52"/>
      <c r="FO236" s="52"/>
      <c r="FP236" s="52"/>
      <c r="FQ236" s="52"/>
      <c r="FR236" s="52"/>
      <c r="FS236" s="52"/>
      <c r="FT236" s="52"/>
      <c r="FU236" s="52"/>
      <c r="FV236" s="52"/>
      <c r="FW236" s="52"/>
      <c r="FX236" s="52"/>
      <c r="FY236" s="52"/>
      <c r="FZ236" s="52"/>
      <c r="GA236" s="52"/>
      <c r="GB236" s="52"/>
      <c r="GC236" s="52"/>
      <c r="GD236" s="52"/>
      <c r="GE236" s="52"/>
      <c r="GF236" s="52"/>
      <c r="GG236" s="52"/>
      <c r="GH236" s="52"/>
      <c r="GI236" s="52"/>
      <c r="GJ236" s="52"/>
      <c r="GK236" s="52"/>
      <c r="GL236" s="52"/>
      <c r="GM236" s="52"/>
      <c r="GN236" s="52"/>
      <c r="GO236" s="52"/>
      <c r="GP236" s="52"/>
      <c r="GQ236" s="52"/>
      <c r="GR236" s="52"/>
      <c r="GS236" s="52"/>
      <c r="GT236" s="52"/>
      <c r="GU236" s="52"/>
      <c r="GV236" s="52"/>
      <c r="GW236" s="52"/>
      <c r="GX236" s="52"/>
      <c r="GY236" s="52"/>
      <c r="GZ236" s="52"/>
      <c r="HA236" s="52"/>
      <c r="HB236" s="52"/>
      <c r="HC236" s="52"/>
      <c r="HD236" s="52"/>
      <c r="HE236" s="52"/>
      <c r="HF236" s="52"/>
      <c r="HG236" s="52"/>
      <c r="HH236" s="52"/>
      <c r="HI236" s="52"/>
      <c r="HJ236" s="52"/>
      <c r="HK236" s="52"/>
      <c r="HL236" s="52"/>
      <c r="HM236" s="52"/>
      <c r="HN236" s="52"/>
    </row>
    <row r="237" spans="1:222" hidden="1">
      <c r="A237" s="52"/>
      <c r="B237" s="52"/>
      <c r="C237" s="52"/>
      <c r="D237" s="198"/>
      <c r="E237" s="54"/>
      <c r="F237" s="54"/>
      <c r="G237" s="54"/>
      <c r="H237" s="54"/>
      <c r="I237" s="54"/>
      <c r="J237" s="54"/>
      <c r="K237" s="54"/>
      <c r="L237" s="54"/>
      <c r="M237" s="54"/>
      <c r="N237" s="54"/>
      <c r="O237" s="54"/>
      <c r="P237" s="54"/>
      <c r="Q237" s="54"/>
      <c r="R237" s="54"/>
      <c r="S237" s="54"/>
      <c r="T237" s="54"/>
      <c r="U237" s="54"/>
      <c r="V237" s="54"/>
      <c r="W237" s="192"/>
      <c r="X237" s="54"/>
      <c r="Y237" s="54"/>
      <c r="Z237" s="54"/>
      <c r="AA237" s="54"/>
      <c r="AB237" s="54"/>
      <c r="AC237" s="54"/>
      <c r="AD237" s="54"/>
      <c r="AE237" s="54"/>
      <c r="AF237" s="54"/>
      <c r="AG237" s="54"/>
      <c r="AH237" s="54"/>
      <c r="AI237" s="54"/>
      <c r="AJ237" s="54"/>
      <c r="AK237" s="54"/>
      <c r="AL237" s="230">
        <v>24</v>
      </c>
      <c r="AM237" s="920" t="str">
        <f t="shared" si="39"/>
        <v>-</v>
      </c>
      <c r="AN237" s="921"/>
      <c r="AO237" s="921"/>
      <c r="AP237" s="921"/>
      <c r="AQ237" s="922"/>
      <c r="AR237" s="54"/>
      <c r="AS237" s="54"/>
      <c r="AT237" s="54"/>
      <c r="AU237" s="54"/>
      <c r="AV237" s="54"/>
      <c r="AW237" s="874" t="e">
        <f t="shared" si="37"/>
        <v>#N/A</v>
      </c>
      <c r="AX237" s="875"/>
      <c r="AY237" s="875"/>
      <c r="AZ237" s="875"/>
      <c r="BA237" s="876"/>
      <c r="BB237" s="877" t="s">
        <v>569</v>
      </c>
      <c r="BC237" s="878"/>
      <c r="BD237" s="54"/>
      <c r="BE237" s="879" t="e">
        <f t="shared" si="32"/>
        <v>#N/A</v>
      </c>
      <c r="BF237" s="880"/>
      <c r="BG237" s="880"/>
      <c r="BH237" s="880"/>
      <c r="BI237" s="881"/>
      <c r="BJ237" s="882" t="s">
        <v>569</v>
      </c>
      <c r="BK237" s="878"/>
      <c r="BL237" s="54"/>
      <c r="BM237" s="241"/>
      <c r="BN237" s="241"/>
      <c r="BO237" s="241"/>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234">
        <v>17</v>
      </c>
      <c r="CN237" s="905" t="str">
        <f t="shared" si="40"/>
        <v>|</v>
      </c>
      <c r="CO237" s="906"/>
      <c r="CP237" s="906"/>
      <c r="CQ237" s="906"/>
      <c r="CR237" s="906"/>
      <c r="CS237" s="907"/>
      <c r="CT237" s="251" t="str">
        <f t="shared" si="41"/>
        <v>|</v>
      </c>
      <c r="CU237" s="251" t="str">
        <f t="shared" si="46"/>
        <v/>
      </c>
      <c r="CV237" s="268" t="e">
        <f t="array" ref="CV237">IF(ROW(A17)&gt;COUNTA(CU$221:CU$277),"",INDEX(CU:CU,SMALL(IF(CU$221:CU$277&lt;&gt;"",ROW(CU$221:CU$277),""),ROW(A17))))</f>
        <v>#NUM!</v>
      </c>
      <c r="CW237" s="251" t="str">
        <f t="shared" si="42"/>
        <v/>
      </c>
      <c r="CX237" s="233"/>
      <c r="CY237" s="233"/>
      <c r="CZ237" s="233"/>
      <c r="DA237" s="234">
        <v>17</v>
      </c>
      <c r="DB237" s="908" t="str">
        <f t="shared" si="43"/>
        <v>|</v>
      </c>
      <c r="DC237" s="909"/>
      <c r="DD237" s="909"/>
      <c r="DE237" s="909"/>
      <c r="DF237" s="909"/>
      <c r="DG237" s="910"/>
      <c r="DH237" s="255" t="str">
        <f t="shared" si="44"/>
        <v>|</v>
      </c>
      <c r="DI237" s="255" t="str">
        <f t="shared" si="47"/>
        <v/>
      </c>
      <c r="DJ237" s="270" t="e">
        <f t="array" ref="DJ237">IF(ROW(O17)&gt;COUNTA(DI$221:DI$277),"",INDEX(DI:DI,SMALL(IF(DI$221:DI$277&lt;&gt;"",ROW(DI$221:DI$277),""),ROW(O17))))</f>
        <v>#NUM!</v>
      </c>
      <c r="DK237" s="255" t="str">
        <f t="shared" si="45"/>
        <v/>
      </c>
      <c r="DL237" s="233"/>
      <c r="DM237" s="233"/>
      <c r="DN237" s="54"/>
      <c r="DO237" s="54"/>
      <c r="DP237" s="54"/>
      <c r="DQ237" s="199"/>
      <c r="DR237" s="52"/>
      <c r="DS237" s="52"/>
      <c r="DT237" s="52"/>
      <c r="DU237" s="52"/>
      <c r="DV237" s="52"/>
      <c r="DW237" s="52"/>
      <c r="DX237" s="52"/>
      <c r="DY237" s="52"/>
      <c r="DZ237" s="52"/>
      <c r="EA237" s="52"/>
      <c r="EB237" s="52"/>
      <c r="EC237" s="52"/>
      <c r="ED237" s="52"/>
      <c r="EE237" s="52"/>
      <c r="EF237" s="52"/>
      <c r="EG237" s="52"/>
      <c r="EH237" s="52"/>
      <c r="EI237" s="52"/>
      <c r="EJ237" s="52"/>
      <c r="EK237" s="52"/>
      <c r="EL237" s="52"/>
      <c r="EM237" s="52"/>
      <c r="EN237" s="52"/>
      <c r="EO237" s="52"/>
      <c r="EP237" s="52"/>
      <c r="EQ237" s="52"/>
      <c r="ER237" s="52"/>
      <c r="ES237" s="52"/>
      <c r="ET237" s="52"/>
      <c r="EU237" s="52"/>
      <c r="EV237" s="52"/>
      <c r="EW237" s="52"/>
      <c r="EX237" s="52"/>
      <c r="EY237" s="52"/>
      <c r="EZ237" s="52"/>
      <c r="FA237" s="52"/>
      <c r="FB237" s="52"/>
      <c r="FC237" s="52"/>
      <c r="FD237" s="52"/>
      <c r="FE237" s="52"/>
      <c r="FF237" s="52"/>
      <c r="FG237" s="52"/>
      <c r="FH237" s="52"/>
      <c r="FI237" s="52"/>
      <c r="FJ237" s="52"/>
      <c r="FK237" s="52"/>
      <c r="FL237" s="52"/>
      <c r="FM237" s="52"/>
      <c r="FN237" s="52"/>
      <c r="FO237" s="52"/>
      <c r="FP237" s="52"/>
      <c r="FQ237" s="52"/>
      <c r="FR237" s="52"/>
      <c r="FS237" s="52"/>
      <c r="FT237" s="52"/>
      <c r="FU237" s="52"/>
      <c r="FV237" s="52"/>
      <c r="FW237" s="52"/>
      <c r="FX237" s="52"/>
      <c r="FY237" s="52"/>
      <c r="FZ237" s="52"/>
      <c r="GA237" s="52"/>
      <c r="GB237" s="52"/>
      <c r="GC237" s="52"/>
      <c r="GD237" s="52"/>
      <c r="GE237" s="52"/>
      <c r="GF237" s="52"/>
      <c r="GG237" s="52"/>
      <c r="GH237" s="52"/>
      <c r="GI237" s="52"/>
      <c r="GJ237" s="52"/>
      <c r="GK237" s="52"/>
      <c r="GL237" s="52"/>
      <c r="GM237" s="52"/>
      <c r="GN237" s="52"/>
      <c r="GO237" s="52"/>
      <c r="GP237" s="52"/>
      <c r="GQ237" s="52"/>
      <c r="GR237" s="52"/>
      <c r="GS237" s="52"/>
      <c r="GT237" s="52"/>
      <c r="GU237" s="52"/>
      <c r="GV237" s="52"/>
      <c r="GW237" s="52"/>
      <c r="GX237" s="52"/>
      <c r="GY237" s="52"/>
      <c r="GZ237" s="52"/>
      <c r="HA237" s="52"/>
      <c r="HB237" s="52"/>
      <c r="HC237" s="52"/>
      <c r="HD237" s="52"/>
      <c r="HE237" s="52"/>
      <c r="HF237" s="52"/>
      <c r="HG237" s="52"/>
      <c r="HH237" s="52"/>
      <c r="HI237" s="52"/>
      <c r="HJ237" s="52"/>
      <c r="HK237" s="52"/>
      <c r="HL237" s="52"/>
      <c r="HM237" s="52"/>
      <c r="HN237" s="52"/>
    </row>
    <row r="238" spans="1:222" hidden="1">
      <c r="A238" s="52"/>
      <c r="B238" s="52"/>
      <c r="C238" s="52"/>
      <c r="D238" s="198"/>
      <c r="E238" s="54"/>
      <c r="F238" s="54"/>
      <c r="G238" s="54"/>
      <c r="H238" s="54"/>
      <c r="I238" s="54"/>
      <c r="J238" s="54"/>
      <c r="K238" s="54"/>
      <c r="L238" s="54"/>
      <c r="M238" s="54"/>
      <c r="N238" s="54"/>
      <c r="O238" s="54"/>
      <c r="P238" s="54"/>
      <c r="Q238" s="54"/>
      <c r="R238" s="54"/>
      <c r="S238" s="54"/>
      <c r="T238" s="54"/>
      <c r="U238" s="54"/>
      <c r="V238" s="54"/>
      <c r="W238" s="192"/>
      <c r="X238" s="54"/>
      <c r="Y238" s="54"/>
      <c r="Z238" s="54"/>
      <c r="AA238" s="54"/>
      <c r="AB238" s="54"/>
      <c r="AC238" s="54"/>
      <c r="AD238" s="54"/>
      <c r="AE238" s="54"/>
      <c r="AF238" s="54"/>
      <c r="AG238" s="54"/>
      <c r="AH238" s="54"/>
      <c r="AI238" s="54"/>
      <c r="AJ238" s="54"/>
      <c r="AK238" s="54"/>
      <c r="AL238" s="229">
        <v>25</v>
      </c>
      <c r="AM238" s="920" t="str">
        <f t="shared" si="39"/>
        <v>-</v>
      </c>
      <c r="AN238" s="921"/>
      <c r="AO238" s="921"/>
      <c r="AP238" s="921"/>
      <c r="AQ238" s="922"/>
      <c r="AR238" s="54"/>
      <c r="AS238" s="54"/>
      <c r="AT238" s="54"/>
      <c r="AU238" s="54"/>
      <c r="AV238" s="54"/>
      <c r="AW238" s="874" t="e">
        <f t="shared" si="37"/>
        <v>#N/A</v>
      </c>
      <c r="AX238" s="875"/>
      <c r="AY238" s="875"/>
      <c r="AZ238" s="875"/>
      <c r="BA238" s="876"/>
      <c r="BB238" s="877" t="s">
        <v>570</v>
      </c>
      <c r="BC238" s="878"/>
      <c r="BD238" s="54"/>
      <c r="BE238" s="879" t="e">
        <f t="shared" si="32"/>
        <v>#N/A</v>
      </c>
      <c r="BF238" s="880"/>
      <c r="BG238" s="880"/>
      <c r="BH238" s="880"/>
      <c r="BI238" s="881"/>
      <c r="BJ238" s="882" t="s">
        <v>570</v>
      </c>
      <c r="BK238" s="878"/>
      <c r="BL238" s="54"/>
      <c r="BM238" s="241"/>
      <c r="BN238" s="241"/>
      <c r="BO238" s="241"/>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234">
        <v>18</v>
      </c>
      <c r="CN238" s="905" t="str">
        <f t="shared" si="40"/>
        <v>|</v>
      </c>
      <c r="CO238" s="906"/>
      <c r="CP238" s="906"/>
      <c r="CQ238" s="906"/>
      <c r="CR238" s="906"/>
      <c r="CS238" s="907"/>
      <c r="CT238" s="251" t="str">
        <f t="shared" si="41"/>
        <v>|</v>
      </c>
      <c r="CU238" s="251" t="str">
        <f t="shared" si="46"/>
        <v/>
      </c>
      <c r="CV238" s="268" t="e">
        <f t="array" ref="CV238">IF(ROW(A18)&gt;COUNTA(CU$221:CU$277),"",INDEX(CU:CU,SMALL(IF(CU$221:CU$277&lt;&gt;"",ROW(CU$221:CU$277),""),ROW(A18))))</f>
        <v>#NUM!</v>
      </c>
      <c r="CW238" s="251" t="str">
        <f t="shared" si="42"/>
        <v/>
      </c>
      <c r="CX238" s="233"/>
      <c r="CY238" s="233"/>
      <c r="CZ238" s="233"/>
      <c r="DA238" s="234">
        <v>18</v>
      </c>
      <c r="DB238" s="908" t="str">
        <f t="shared" si="43"/>
        <v>|</v>
      </c>
      <c r="DC238" s="909"/>
      <c r="DD238" s="909"/>
      <c r="DE238" s="909"/>
      <c r="DF238" s="909"/>
      <c r="DG238" s="910"/>
      <c r="DH238" s="255" t="str">
        <f t="shared" si="44"/>
        <v>|</v>
      </c>
      <c r="DI238" s="255" t="str">
        <f t="shared" si="47"/>
        <v/>
      </c>
      <c r="DJ238" s="270" t="e">
        <f t="array" ref="DJ238">IF(ROW(O18)&gt;COUNTA(DI$221:DI$277),"",INDEX(DI:DI,SMALL(IF(DI$221:DI$277&lt;&gt;"",ROW(DI$221:DI$277),""),ROW(O18))))</f>
        <v>#NUM!</v>
      </c>
      <c r="DK238" s="255" t="str">
        <f t="shared" si="45"/>
        <v/>
      </c>
      <c r="DL238" s="233"/>
      <c r="DM238" s="233"/>
      <c r="DN238" s="54"/>
      <c r="DO238" s="54"/>
      <c r="DP238" s="54"/>
      <c r="DQ238" s="199"/>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2"/>
      <c r="EV238" s="52"/>
      <c r="EW238" s="52"/>
      <c r="EX238" s="52"/>
      <c r="EY238" s="52"/>
      <c r="EZ238" s="52"/>
      <c r="FA238" s="52"/>
      <c r="FB238" s="52"/>
      <c r="FC238" s="52"/>
      <c r="FD238" s="52"/>
      <c r="FE238" s="52"/>
      <c r="FF238" s="52"/>
      <c r="FG238" s="52"/>
      <c r="FH238" s="52"/>
      <c r="FI238" s="52"/>
      <c r="FJ238" s="52"/>
      <c r="FK238" s="52"/>
      <c r="FL238" s="52"/>
      <c r="FM238" s="52"/>
      <c r="FN238" s="52"/>
      <c r="FO238" s="52"/>
      <c r="FP238" s="52"/>
      <c r="FQ238" s="52"/>
      <c r="FR238" s="52"/>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2"/>
      <c r="GQ238" s="52"/>
      <c r="GR238" s="52"/>
      <c r="GS238" s="52"/>
      <c r="GT238" s="52"/>
      <c r="GU238" s="52"/>
      <c r="GV238" s="52"/>
      <c r="GW238" s="52"/>
      <c r="GX238" s="52"/>
      <c r="GY238" s="52"/>
      <c r="GZ238" s="52"/>
      <c r="HA238" s="52"/>
      <c r="HB238" s="52"/>
      <c r="HC238" s="52"/>
      <c r="HD238" s="52"/>
      <c r="HE238" s="52"/>
      <c r="HF238" s="52"/>
      <c r="HG238" s="52"/>
      <c r="HH238" s="52"/>
      <c r="HI238" s="52"/>
      <c r="HJ238" s="52"/>
      <c r="HK238" s="52"/>
      <c r="HL238" s="52"/>
      <c r="HM238" s="52"/>
      <c r="HN238" s="52"/>
    </row>
    <row r="239" spans="1:222" hidden="1">
      <c r="A239" s="52"/>
      <c r="B239" s="52"/>
      <c r="C239" s="52"/>
      <c r="D239" s="198"/>
      <c r="E239" s="54"/>
      <c r="F239" s="54"/>
      <c r="G239" s="54"/>
      <c r="H239" s="54"/>
      <c r="I239" s="54"/>
      <c r="J239" s="54"/>
      <c r="K239" s="54"/>
      <c r="L239" s="54"/>
      <c r="M239" s="54"/>
      <c r="N239" s="54"/>
      <c r="O239" s="54"/>
      <c r="P239" s="54"/>
      <c r="Q239" s="54"/>
      <c r="R239" s="54"/>
      <c r="S239" s="54"/>
      <c r="T239" s="54"/>
      <c r="U239" s="54"/>
      <c r="V239" s="54"/>
      <c r="W239" s="192"/>
      <c r="X239" s="54"/>
      <c r="Y239" s="54"/>
      <c r="Z239" s="54"/>
      <c r="AA239" s="54"/>
      <c r="AB239" s="54"/>
      <c r="AC239" s="54"/>
      <c r="AD239" s="54"/>
      <c r="AE239" s="54"/>
      <c r="AF239" s="54"/>
      <c r="AG239" s="54"/>
      <c r="AH239" s="54"/>
      <c r="AI239" s="54"/>
      <c r="AJ239" s="54"/>
      <c r="AK239" s="54"/>
      <c r="AL239" s="229">
        <v>26</v>
      </c>
      <c r="AM239" s="920" t="str">
        <f t="shared" si="39"/>
        <v>-</v>
      </c>
      <c r="AN239" s="921"/>
      <c r="AO239" s="921"/>
      <c r="AP239" s="921"/>
      <c r="AQ239" s="922"/>
      <c r="AR239" s="54"/>
      <c r="AS239" s="54"/>
      <c r="AT239" s="54"/>
      <c r="AU239" s="54"/>
      <c r="AV239" s="54"/>
      <c r="AW239" s="874" t="e">
        <f t="shared" si="37"/>
        <v>#N/A</v>
      </c>
      <c r="AX239" s="875"/>
      <c r="AY239" s="875"/>
      <c r="AZ239" s="875"/>
      <c r="BA239" s="876"/>
      <c r="BB239" s="877" t="s">
        <v>571</v>
      </c>
      <c r="BC239" s="878"/>
      <c r="BD239" s="54"/>
      <c r="BE239" s="879" t="e">
        <f t="shared" si="32"/>
        <v>#N/A</v>
      </c>
      <c r="BF239" s="880"/>
      <c r="BG239" s="880"/>
      <c r="BH239" s="880"/>
      <c r="BI239" s="881"/>
      <c r="BJ239" s="882" t="s">
        <v>571</v>
      </c>
      <c r="BK239" s="878"/>
      <c r="BL239" s="54"/>
      <c r="BM239" s="241"/>
      <c r="BN239" s="241"/>
      <c r="BO239" s="241"/>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234">
        <v>19</v>
      </c>
      <c r="CN239" s="905" t="str">
        <f t="shared" si="40"/>
        <v>|</v>
      </c>
      <c r="CO239" s="906"/>
      <c r="CP239" s="906"/>
      <c r="CQ239" s="906"/>
      <c r="CR239" s="906"/>
      <c r="CS239" s="907"/>
      <c r="CT239" s="251" t="str">
        <f t="shared" si="41"/>
        <v>|</v>
      </c>
      <c r="CU239" s="251" t="str">
        <f t="shared" si="46"/>
        <v/>
      </c>
      <c r="CV239" s="268" t="e">
        <f t="array" ref="CV239">IF(ROW(A19)&gt;COUNTA(CU$221:CU$277),"",INDEX(CU:CU,SMALL(IF(CU$221:CU$277&lt;&gt;"",ROW(CU$221:CU$277),""),ROW(A19))))</f>
        <v>#NUM!</v>
      </c>
      <c r="CW239" s="251" t="str">
        <f t="shared" si="42"/>
        <v/>
      </c>
      <c r="CX239" s="233"/>
      <c r="CY239" s="233"/>
      <c r="CZ239" s="233"/>
      <c r="DA239" s="234">
        <v>19</v>
      </c>
      <c r="DB239" s="908" t="str">
        <f t="shared" si="43"/>
        <v>|</v>
      </c>
      <c r="DC239" s="909"/>
      <c r="DD239" s="909"/>
      <c r="DE239" s="909"/>
      <c r="DF239" s="909"/>
      <c r="DG239" s="910"/>
      <c r="DH239" s="255" t="str">
        <f t="shared" si="44"/>
        <v>|</v>
      </c>
      <c r="DI239" s="255" t="str">
        <f t="shared" si="47"/>
        <v/>
      </c>
      <c r="DJ239" s="270" t="e">
        <f t="array" ref="DJ239">IF(ROW(O19)&gt;COUNTA(DI$221:DI$277),"",INDEX(DI:DI,SMALL(IF(DI$221:DI$277&lt;&gt;"",ROW(DI$221:DI$277),""),ROW(O19))))</f>
        <v>#NUM!</v>
      </c>
      <c r="DK239" s="255" t="str">
        <f t="shared" si="45"/>
        <v/>
      </c>
      <c r="DL239" s="233"/>
      <c r="DM239" s="233"/>
      <c r="DN239" s="54"/>
      <c r="DO239" s="54"/>
      <c r="DP239" s="54"/>
      <c r="DQ239" s="199"/>
      <c r="DR239" s="52"/>
      <c r="DS239" s="52"/>
      <c r="DT239" s="52"/>
      <c r="DU239" s="52"/>
      <c r="DV239" s="52"/>
      <c r="DW239" s="52"/>
      <c r="DX239" s="52"/>
      <c r="DY239" s="52"/>
      <c r="DZ239" s="52"/>
      <c r="EA239" s="52"/>
      <c r="EB239" s="52"/>
      <c r="EC239" s="52"/>
      <c r="ED239" s="52"/>
      <c r="EE239" s="52"/>
      <c r="EF239" s="52"/>
      <c r="EG239" s="52"/>
      <c r="EH239" s="52"/>
      <c r="EI239" s="52"/>
      <c r="EJ239" s="52"/>
      <c r="EK239" s="52"/>
      <c r="EL239" s="52"/>
      <c r="EM239" s="52"/>
      <c r="EN239" s="52"/>
      <c r="EO239" s="52"/>
      <c r="EP239" s="52"/>
      <c r="EQ239" s="52"/>
      <c r="ER239" s="52"/>
      <c r="ES239" s="52"/>
      <c r="ET239" s="52"/>
      <c r="EU239" s="52"/>
      <c r="EV239" s="52"/>
      <c r="EW239" s="52"/>
      <c r="EX239" s="52"/>
      <c r="EY239" s="52"/>
      <c r="EZ239" s="52"/>
      <c r="FA239" s="52"/>
      <c r="FB239" s="52"/>
      <c r="FC239" s="52"/>
      <c r="FD239" s="52"/>
      <c r="FE239" s="52"/>
      <c r="FF239" s="52"/>
      <c r="FG239" s="52"/>
      <c r="FH239" s="52"/>
      <c r="FI239" s="52"/>
      <c r="FJ239" s="52"/>
      <c r="FK239" s="52"/>
      <c r="FL239" s="52"/>
      <c r="FM239" s="52"/>
      <c r="FN239" s="52"/>
      <c r="FO239" s="52"/>
      <c r="FP239" s="52"/>
      <c r="FQ239" s="52"/>
      <c r="FR239" s="52"/>
      <c r="FS239" s="52"/>
      <c r="FT239" s="52"/>
      <c r="FU239" s="52"/>
      <c r="FV239" s="52"/>
      <c r="FW239" s="52"/>
      <c r="FX239" s="52"/>
      <c r="FY239" s="52"/>
      <c r="FZ239" s="52"/>
      <c r="GA239" s="52"/>
      <c r="GB239" s="52"/>
      <c r="GC239" s="52"/>
      <c r="GD239" s="52"/>
      <c r="GE239" s="52"/>
      <c r="GF239" s="52"/>
      <c r="GG239" s="52"/>
      <c r="GH239" s="52"/>
      <c r="GI239" s="52"/>
      <c r="GJ239" s="52"/>
      <c r="GK239" s="52"/>
      <c r="GL239" s="52"/>
      <c r="GM239" s="52"/>
      <c r="GN239" s="52"/>
      <c r="GO239" s="52"/>
      <c r="GP239" s="52"/>
      <c r="GQ239" s="52"/>
      <c r="GR239" s="52"/>
      <c r="GS239" s="52"/>
      <c r="GT239" s="52"/>
      <c r="GU239" s="52"/>
      <c r="GV239" s="52"/>
      <c r="GW239" s="52"/>
      <c r="GX239" s="52"/>
      <c r="GY239" s="52"/>
      <c r="GZ239" s="52"/>
      <c r="HA239" s="52"/>
      <c r="HB239" s="52"/>
      <c r="HC239" s="52"/>
      <c r="HD239" s="52"/>
      <c r="HE239" s="52"/>
      <c r="HF239" s="52"/>
      <c r="HG239" s="52"/>
      <c r="HH239" s="52"/>
      <c r="HI239" s="52"/>
      <c r="HJ239" s="52"/>
      <c r="HK239" s="52"/>
      <c r="HL239" s="52"/>
      <c r="HM239" s="52"/>
      <c r="HN239" s="52"/>
    </row>
    <row r="240" spans="1:222" hidden="1">
      <c r="A240" s="52"/>
      <c r="B240" s="52"/>
      <c r="C240" s="52"/>
      <c r="D240" s="198"/>
      <c r="E240" s="54"/>
      <c r="F240" s="54"/>
      <c r="G240" s="54"/>
      <c r="H240" s="54"/>
      <c r="I240" s="54"/>
      <c r="J240" s="54"/>
      <c r="K240" s="54"/>
      <c r="L240" s="54"/>
      <c r="M240" s="54"/>
      <c r="N240" s="54"/>
      <c r="O240" s="54"/>
      <c r="P240" s="54"/>
      <c r="Q240" s="54"/>
      <c r="R240" s="54"/>
      <c r="S240" s="54"/>
      <c r="T240" s="54"/>
      <c r="U240" s="54"/>
      <c r="V240" s="54"/>
      <c r="W240" s="192"/>
      <c r="X240" s="54"/>
      <c r="Y240" s="54"/>
      <c r="Z240" s="54"/>
      <c r="AA240" s="54"/>
      <c r="AB240" s="54"/>
      <c r="AC240" s="54"/>
      <c r="AD240" s="54"/>
      <c r="AE240" s="54"/>
      <c r="AF240" s="54"/>
      <c r="AG240" s="54"/>
      <c r="AH240" s="54"/>
      <c r="AI240" s="54"/>
      <c r="AJ240" s="54"/>
      <c r="AK240" s="54"/>
      <c r="AL240" s="229">
        <v>27</v>
      </c>
      <c r="AM240" s="920" t="str">
        <f t="shared" si="39"/>
        <v>-</v>
      </c>
      <c r="AN240" s="921"/>
      <c r="AO240" s="921"/>
      <c r="AP240" s="921"/>
      <c r="AQ240" s="922"/>
      <c r="AR240" s="54"/>
      <c r="AS240" s="54"/>
      <c r="AT240" s="54"/>
      <c r="AU240" s="54"/>
      <c r="AV240" s="54"/>
      <c r="AW240" s="874" t="e">
        <f t="shared" si="37"/>
        <v>#N/A</v>
      </c>
      <c r="AX240" s="875"/>
      <c r="AY240" s="875"/>
      <c r="AZ240" s="875"/>
      <c r="BA240" s="876"/>
      <c r="BB240" s="877" t="s">
        <v>572</v>
      </c>
      <c r="BC240" s="878"/>
      <c r="BD240" s="54"/>
      <c r="BE240" s="879" t="e">
        <f t="shared" si="32"/>
        <v>#N/A</v>
      </c>
      <c r="BF240" s="880"/>
      <c r="BG240" s="880"/>
      <c r="BH240" s="880"/>
      <c r="BI240" s="881"/>
      <c r="BJ240" s="882" t="s">
        <v>572</v>
      </c>
      <c r="BK240" s="878"/>
      <c r="BL240" s="54"/>
      <c r="BM240" s="241"/>
      <c r="BN240" s="241"/>
      <c r="BO240" s="241"/>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234">
        <v>20</v>
      </c>
      <c r="CN240" s="905" t="str">
        <f t="shared" si="40"/>
        <v>|</v>
      </c>
      <c r="CO240" s="906"/>
      <c r="CP240" s="906"/>
      <c r="CQ240" s="906"/>
      <c r="CR240" s="906"/>
      <c r="CS240" s="907"/>
      <c r="CT240" s="251" t="str">
        <f t="shared" si="41"/>
        <v>|</v>
      </c>
      <c r="CU240" s="251" t="str">
        <f t="shared" si="46"/>
        <v/>
      </c>
      <c r="CV240" s="268" t="e">
        <f t="array" ref="CV240">IF(ROW(A20)&gt;COUNTA(CU$221:CU$277),"",INDEX(CU:CU,SMALL(IF(CU$221:CU$277&lt;&gt;"",ROW(CU$221:CU$277),""),ROW(A20))))</f>
        <v>#NUM!</v>
      </c>
      <c r="CW240" s="251" t="str">
        <f t="shared" si="42"/>
        <v/>
      </c>
      <c r="CX240" s="233"/>
      <c r="CY240" s="233"/>
      <c r="CZ240" s="233"/>
      <c r="DA240" s="234">
        <v>20</v>
      </c>
      <c r="DB240" s="908" t="str">
        <f t="shared" si="43"/>
        <v>|</v>
      </c>
      <c r="DC240" s="909"/>
      <c r="DD240" s="909"/>
      <c r="DE240" s="909"/>
      <c r="DF240" s="909"/>
      <c r="DG240" s="910"/>
      <c r="DH240" s="255" t="str">
        <f t="shared" si="44"/>
        <v>|</v>
      </c>
      <c r="DI240" s="255" t="str">
        <f t="shared" si="47"/>
        <v/>
      </c>
      <c r="DJ240" s="270" t="e">
        <f t="array" ref="DJ240">IF(ROW(O20)&gt;COUNTA(DI$221:DI$277),"",INDEX(DI:DI,SMALL(IF(DI$221:DI$277&lt;&gt;"",ROW(DI$221:DI$277),""),ROW(O20))))</f>
        <v>#NUM!</v>
      </c>
      <c r="DK240" s="255" t="str">
        <f t="shared" si="45"/>
        <v/>
      </c>
      <c r="DL240" s="233"/>
      <c r="DM240" s="233"/>
      <c r="DN240" s="54"/>
      <c r="DO240" s="54"/>
      <c r="DP240" s="54"/>
      <c r="DQ240" s="199"/>
      <c r="DR240" s="52"/>
      <c r="DS240" s="52"/>
      <c r="DT240" s="52"/>
      <c r="DU240" s="52"/>
      <c r="DV240" s="52"/>
      <c r="DW240" s="52"/>
      <c r="DX240" s="52"/>
      <c r="DY240" s="52"/>
      <c r="DZ240" s="52"/>
      <c r="EA240" s="52"/>
      <c r="EB240" s="52"/>
      <c r="EC240" s="52"/>
      <c r="ED240" s="52"/>
      <c r="EE240" s="52"/>
      <c r="EF240" s="52"/>
      <c r="EG240" s="52"/>
      <c r="EH240" s="52"/>
      <c r="EI240" s="52"/>
      <c r="EJ240" s="52"/>
      <c r="EK240" s="52"/>
      <c r="EL240" s="52"/>
      <c r="EM240" s="52"/>
      <c r="EN240" s="52"/>
      <c r="EO240" s="52"/>
      <c r="EP240" s="52"/>
      <c r="EQ240" s="52"/>
      <c r="ER240" s="52"/>
      <c r="ES240" s="52"/>
      <c r="ET240" s="52"/>
      <c r="EU240" s="52"/>
      <c r="EV240" s="52"/>
      <c r="EW240" s="52"/>
      <c r="EX240" s="52"/>
      <c r="EY240" s="52"/>
      <c r="EZ240" s="52"/>
      <c r="FA240" s="52"/>
      <c r="FB240" s="52"/>
      <c r="FC240" s="52"/>
      <c r="FD240" s="52"/>
      <c r="FE240" s="52"/>
      <c r="FF240" s="52"/>
      <c r="FG240" s="52"/>
      <c r="FH240" s="52"/>
      <c r="FI240" s="52"/>
      <c r="FJ240" s="52"/>
      <c r="FK240" s="52"/>
      <c r="FL240" s="52"/>
      <c r="FM240" s="52"/>
      <c r="FN240" s="52"/>
      <c r="FO240" s="52"/>
      <c r="FP240" s="52"/>
      <c r="FQ240" s="52"/>
      <c r="FR240" s="52"/>
      <c r="FS240" s="52"/>
      <c r="FT240" s="52"/>
      <c r="FU240" s="52"/>
      <c r="FV240" s="52"/>
      <c r="FW240" s="52"/>
      <c r="FX240" s="52"/>
      <c r="FY240" s="52"/>
      <c r="FZ240" s="52"/>
      <c r="GA240" s="52"/>
      <c r="GB240" s="52"/>
      <c r="GC240" s="52"/>
      <c r="GD240" s="52"/>
      <c r="GE240" s="52"/>
      <c r="GF240" s="52"/>
      <c r="GG240" s="52"/>
      <c r="GH240" s="52"/>
      <c r="GI240" s="52"/>
      <c r="GJ240" s="52"/>
      <c r="GK240" s="52"/>
      <c r="GL240" s="52"/>
      <c r="GM240" s="52"/>
      <c r="GN240" s="52"/>
      <c r="GO240" s="52"/>
      <c r="GP240" s="52"/>
      <c r="GQ240" s="52"/>
      <c r="GR240" s="52"/>
      <c r="GS240" s="52"/>
      <c r="GT240" s="52"/>
      <c r="GU240" s="52"/>
      <c r="GV240" s="52"/>
      <c r="GW240" s="52"/>
      <c r="GX240" s="52"/>
      <c r="GY240" s="52"/>
      <c r="GZ240" s="52"/>
      <c r="HA240" s="52"/>
      <c r="HB240" s="52"/>
      <c r="HC240" s="52"/>
      <c r="HD240" s="52"/>
      <c r="HE240" s="52"/>
      <c r="HF240" s="52"/>
      <c r="HG240" s="52"/>
      <c r="HH240" s="52"/>
      <c r="HI240" s="52"/>
      <c r="HJ240" s="52"/>
      <c r="HK240" s="52"/>
      <c r="HL240" s="52"/>
      <c r="HM240" s="52"/>
      <c r="HN240" s="52"/>
    </row>
    <row r="241" spans="1:222" hidden="1">
      <c r="A241" s="52"/>
      <c r="B241" s="52"/>
      <c r="C241" s="52"/>
      <c r="D241" s="198"/>
      <c r="E241" s="54"/>
      <c r="F241" s="54"/>
      <c r="G241" s="54"/>
      <c r="H241" s="54"/>
      <c r="I241" s="54"/>
      <c r="J241" s="54"/>
      <c r="K241" s="54"/>
      <c r="L241" s="54"/>
      <c r="M241" s="54"/>
      <c r="N241" s="54"/>
      <c r="O241" s="54"/>
      <c r="P241" s="54"/>
      <c r="Q241" s="54"/>
      <c r="R241" s="54"/>
      <c r="S241" s="54"/>
      <c r="T241" s="54"/>
      <c r="U241" s="54"/>
      <c r="V241" s="54"/>
      <c r="W241" s="192"/>
      <c r="X241" s="54"/>
      <c r="Y241" s="54"/>
      <c r="Z241" s="54"/>
      <c r="AA241" s="54"/>
      <c r="AB241" s="54"/>
      <c r="AC241" s="54"/>
      <c r="AD241" s="54"/>
      <c r="AE241" s="54"/>
      <c r="AF241" s="54"/>
      <c r="AG241" s="54"/>
      <c r="AH241" s="54"/>
      <c r="AI241" s="54"/>
      <c r="AJ241" s="54"/>
      <c r="AK241" s="54"/>
      <c r="AL241" s="231">
        <v>28</v>
      </c>
      <c r="AM241" s="888" t="str">
        <f t="shared" si="39"/>
        <v>-</v>
      </c>
      <c r="AN241" s="889"/>
      <c r="AO241" s="889"/>
      <c r="AP241" s="889"/>
      <c r="AQ241" s="890"/>
      <c r="AR241" s="54"/>
      <c r="AS241" s="54"/>
      <c r="AT241" s="54"/>
      <c r="AU241" s="54"/>
      <c r="AV241" s="54"/>
      <c r="AW241" s="874" t="e">
        <f t="shared" si="37"/>
        <v>#N/A</v>
      </c>
      <c r="AX241" s="875"/>
      <c r="AY241" s="875"/>
      <c r="AZ241" s="875"/>
      <c r="BA241" s="876"/>
      <c r="BB241" s="877" t="s">
        <v>573</v>
      </c>
      <c r="BC241" s="878"/>
      <c r="BD241" s="54"/>
      <c r="BE241" s="879" t="e">
        <f t="shared" si="32"/>
        <v>#N/A</v>
      </c>
      <c r="BF241" s="880"/>
      <c r="BG241" s="880"/>
      <c r="BH241" s="880"/>
      <c r="BI241" s="881"/>
      <c r="BJ241" s="882" t="s">
        <v>573</v>
      </c>
      <c r="BK241" s="878"/>
      <c r="BL241" s="54"/>
      <c r="BM241" s="241"/>
      <c r="BN241" s="241"/>
      <c r="BO241" s="241"/>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234">
        <v>21</v>
      </c>
      <c r="CN241" s="905" t="str">
        <f t="shared" si="40"/>
        <v>|</v>
      </c>
      <c r="CO241" s="906"/>
      <c r="CP241" s="906"/>
      <c r="CQ241" s="906"/>
      <c r="CR241" s="906"/>
      <c r="CS241" s="907"/>
      <c r="CT241" s="251" t="str">
        <f t="shared" si="41"/>
        <v>|</v>
      </c>
      <c r="CU241" s="251" t="str">
        <f t="shared" si="46"/>
        <v/>
      </c>
      <c r="CV241" s="268" t="e">
        <f t="array" ref="CV241">IF(ROW(A21)&gt;COUNTA(CU$221:CU$277),"",INDEX(CU:CU,SMALL(IF(CU$221:CU$277&lt;&gt;"",ROW(CU$221:CU$277),""),ROW(A21))))</f>
        <v>#NUM!</v>
      </c>
      <c r="CW241" s="251" t="str">
        <f t="shared" si="42"/>
        <v/>
      </c>
      <c r="CX241" s="233"/>
      <c r="CY241" s="233"/>
      <c r="CZ241" s="233"/>
      <c r="DA241" s="234">
        <v>21</v>
      </c>
      <c r="DB241" s="908" t="str">
        <f t="shared" si="43"/>
        <v>|</v>
      </c>
      <c r="DC241" s="909"/>
      <c r="DD241" s="909"/>
      <c r="DE241" s="909"/>
      <c r="DF241" s="909"/>
      <c r="DG241" s="910"/>
      <c r="DH241" s="255" t="str">
        <f t="shared" si="44"/>
        <v>|</v>
      </c>
      <c r="DI241" s="255" t="str">
        <f t="shared" si="47"/>
        <v/>
      </c>
      <c r="DJ241" s="270" t="e">
        <f t="array" ref="DJ241">IF(ROW(O21)&gt;COUNTA(DI$221:DI$277),"",INDEX(DI:DI,SMALL(IF(DI$221:DI$277&lt;&gt;"",ROW(DI$221:DI$277),""),ROW(O21))))</f>
        <v>#NUM!</v>
      </c>
      <c r="DK241" s="255" t="str">
        <f t="shared" si="45"/>
        <v/>
      </c>
      <c r="DL241" s="233"/>
      <c r="DM241" s="233"/>
      <c r="DN241" s="54"/>
      <c r="DO241" s="54"/>
      <c r="DP241" s="54"/>
      <c r="DQ241" s="199"/>
      <c r="DR241" s="52"/>
      <c r="DS241" s="52"/>
      <c r="DT241" s="52"/>
      <c r="DU241" s="52"/>
      <c r="DV241" s="52"/>
      <c r="DW241" s="52"/>
      <c r="DX241" s="52"/>
      <c r="DY241" s="52"/>
      <c r="DZ241" s="52"/>
      <c r="EA241" s="52"/>
      <c r="EB241" s="52"/>
      <c r="EC241" s="52"/>
      <c r="ED241" s="52"/>
      <c r="EE241" s="52"/>
      <c r="EF241" s="52"/>
      <c r="EG241" s="52"/>
      <c r="EH241" s="52"/>
      <c r="EI241" s="52"/>
      <c r="EJ241" s="52"/>
      <c r="EK241" s="52"/>
      <c r="EL241" s="52"/>
      <c r="EM241" s="52"/>
      <c r="EN241" s="52"/>
      <c r="EO241" s="52"/>
      <c r="EP241" s="52"/>
      <c r="EQ241" s="52"/>
      <c r="ER241" s="52"/>
      <c r="ES241" s="52"/>
      <c r="ET241" s="52"/>
      <c r="EU241" s="52"/>
      <c r="EV241" s="52"/>
      <c r="EW241" s="52"/>
      <c r="EX241" s="52"/>
      <c r="EY241" s="52"/>
      <c r="EZ241" s="52"/>
      <c r="FA241" s="52"/>
      <c r="FB241" s="52"/>
      <c r="FC241" s="52"/>
      <c r="FD241" s="52"/>
      <c r="FE241" s="52"/>
      <c r="FF241" s="52"/>
      <c r="FG241" s="52"/>
      <c r="FH241" s="52"/>
      <c r="FI241" s="52"/>
      <c r="FJ241" s="52"/>
      <c r="FK241" s="52"/>
      <c r="FL241" s="52"/>
      <c r="FM241" s="52"/>
      <c r="FN241" s="52"/>
      <c r="FO241" s="52"/>
      <c r="FP241" s="52"/>
      <c r="FQ241" s="52"/>
      <c r="FR241" s="52"/>
      <c r="FS241" s="52"/>
      <c r="FT241" s="52"/>
      <c r="FU241" s="52"/>
      <c r="FV241" s="52"/>
      <c r="FW241" s="52"/>
      <c r="FX241" s="52"/>
      <c r="FY241" s="52"/>
      <c r="FZ241" s="52"/>
      <c r="GA241" s="52"/>
      <c r="GB241" s="52"/>
      <c r="GC241" s="52"/>
      <c r="GD241" s="52"/>
      <c r="GE241" s="52"/>
      <c r="GF241" s="52"/>
      <c r="GG241" s="52"/>
      <c r="GH241" s="52"/>
      <c r="GI241" s="52"/>
      <c r="GJ241" s="52"/>
      <c r="GK241" s="52"/>
      <c r="GL241" s="52"/>
      <c r="GM241" s="52"/>
      <c r="GN241" s="52"/>
      <c r="GO241" s="52"/>
      <c r="GP241" s="52"/>
      <c r="GQ241" s="52"/>
      <c r="GR241" s="52"/>
      <c r="GS241" s="52"/>
      <c r="GT241" s="52"/>
      <c r="GU241" s="52"/>
      <c r="GV241" s="52"/>
      <c r="GW241" s="52"/>
      <c r="GX241" s="52"/>
      <c r="GY241" s="52"/>
      <c r="GZ241" s="52"/>
      <c r="HA241" s="52"/>
      <c r="HB241" s="52"/>
      <c r="HC241" s="52"/>
      <c r="HD241" s="52"/>
      <c r="HE241" s="52"/>
      <c r="HF241" s="52"/>
      <c r="HG241" s="52"/>
      <c r="HH241" s="52"/>
      <c r="HI241" s="52"/>
      <c r="HJ241" s="52"/>
      <c r="HK241" s="52"/>
      <c r="HL241" s="52"/>
      <c r="HM241" s="52"/>
      <c r="HN241" s="52"/>
    </row>
    <row r="242" spans="1:222" hidden="1">
      <c r="A242" s="52"/>
      <c r="B242" s="52"/>
      <c r="C242" s="52"/>
      <c r="D242" s="198"/>
      <c r="E242" s="54"/>
      <c r="F242" s="54"/>
      <c r="G242" s="54"/>
      <c r="H242" s="54"/>
      <c r="I242" s="54"/>
      <c r="J242" s="54"/>
      <c r="K242" s="54"/>
      <c r="L242" s="54"/>
      <c r="M242" s="54"/>
      <c r="N242" s="54"/>
      <c r="O242" s="54"/>
      <c r="P242" s="54"/>
      <c r="Q242" s="54"/>
      <c r="R242" s="54"/>
      <c r="S242" s="54"/>
      <c r="T242" s="54"/>
      <c r="U242" s="54"/>
      <c r="V242" s="54"/>
      <c r="W242" s="192"/>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874" t="e">
        <f t="shared" si="37"/>
        <v>#N/A</v>
      </c>
      <c r="AX242" s="875"/>
      <c r="AY242" s="875"/>
      <c r="AZ242" s="875"/>
      <c r="BA242" s="876"/>
      <c r="BB242" s="877" t="s">
        <v>574</v>
      </c>
      <c r="BC242" s="878"/>
      <c r="BD242" s="54"/>
      <c r="BE242" s="879" t="e">
        <f t="shared" si="32"/>
        <v>#N/A</v>
      </c>
      <c r="BF242" s="880"/>
      <c r="BG242" s="880"/>
      <c r="BH242" s="880"/>
      <c r="BI242" s="881"/>
      <c r="BJ242" s="882" t="s">
        <v>574</v>
      </c>
      <c r="BK242" s="878"/>
      <c r="BL242" s="54"/>
      <c r="BM242" s="241"/>
      <c r="BN242" s="241"/>
      <c r="BO242" s="241"/>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234">
        <v>22</v>
      </c>
      <c r="CN242" s="905" t="str">
        <f t="shared" si="40"/>
        <v>|</v>
      </c>
      <c r="CO242" s="906"/>
      <c r="CP242" s="906"/>
      <c r="CQ242" s="906"/>
      <c r="CR242" s="906"/>
      <c r="CS242" s="907"/>
      <c r="CT242" s="251" t="str">
        <f t="shared" si="41"/>
        <v>|</v>
      </c>
      <c r="CU242" s="251" t="str">
        <f t="shared" si="46"/>
        <v/>
      </c>
      <c r="CV242" s="268" t="e">
        <f t="array" ref="CV242">IF(ROW(A22)&gt;COUNTA(CU$221:CU$277),"",INDEX(CU:CU,SMALL(IF(CU$221:CU$277&lt;&gt;"",ROW(CU$221:CU$277),""),ROW(A22))))</f>
        <v>#NUM!</v>
      </c>
      <c r="CW242" s="251" t="str">
        <f t="shared" si="42"/>
        <v/>
      </c>
      <c r="CX242" s="233"/>
      <c r="CY242" s="233"/>
      <c r="CZ242" s="233"/>
      <c r="DA242" s="234">
        <v>22</v>
      </c>
      <c r="DB242" s="908" t="str">
        <f t="shared" si="43"/>
        <v>|</v>
      </c>
      <c r="DC242" s="909"/>
      <c r="DD242" s="909"/>
      <c r="DE242" s="909"/>
      <c r="DF242" s="909"/>
      <c r="DG242" s="910"/>
      <c r="DH242" s="255" t="str">
        <f t="shared" si="44"/>
        <v>|</v>
      </c>
      <c r="DI242" s="255" t="str">
        <f t="shared" si="47"/>
        <v/>
      </c>
      <c r="DJ242" s="270" t="e">
        <f t="array" ref="DJ242">IF(ROW(O22)&gt;COUNTA(DI$221:DI$277),"",INDEX(DI:DI,SMALL(IF(DI$221:DI$277&lt;&gt;"",ROW(DI$221:DI$277),""),ROW(O22))))</f>
        <v>#NUM!</v>
      </c>
      <c r="DK242" s="255" t="str">
        <f t="shared" si="45"/>
        <v/>
      </c>
      <c r="DL242" s="233"/>
      <c r="DM242" s="233"/>
      <c r="DN242" s="54"/>
      <c r="DO242" s="54"/>
      <c r="DP242" s="54"/>
      <c r="DQ242" s="199"/>
      <c r="DR242" s="52"/>
      <c r="DS242" s="52"/>
      <c r="DT242" s="52"/>
      <c r="DU242" s="52"/>
      <c r="DV242" s="52"/>
      <c r="DW242" s="52"/>
      <c r="DX242" s="52"/>
      <c r="DY242" s="52"/>
      <c r="DZ242" s="52"/>
      <c r="EA242" s="52"/>
      <c r="EB242" s="52"/>
      <c r="EC242" s="52"/>
      <c r="ED242" s="52"/>
      <c r="EE242" s="52"/>
      <c r="EF242" s="52"/>
      <c r="EG242" s="52"/>
      <c r="EH242" s="52"/>
      <c r="EI242" s="52"/>
      <c r="EJ242" s="52"/>
      <c r="EK242" s="52"/>
      <c r="EL242" s="52"/>
      <c r="EM242" s="52"/>
      <c r="EN242" s="52"/>
      <c r="EO242" s="52"/>
      <c r="EP242" s="52"/>
      <c r="EQ242" s="52"/>
      <c r="ER242" s="52"/>
      <c r="ES242" s="52"/>
      <c r="ET242" s="52"/>
      <c r="EU242" s="52"/>
      <c r="EV242" s="52"/>
      <c r="EW242" s="52"/>
      <c r="EX242" s="52"/>
      <c r="EY242" s="52"/>
      <c r="EZ242" s="52"/>
      <c r="FA242" s="52"/>
      <c r="FB242" s="52"/>
      <c r="FC242" s="52"/>
      <c r="FD242" s="52"/>
      <c r="FE242" s="52"/>
      <c r="FF242" s="52"/>
      <c r="FG242" s="52"/>
      <c r="FH242" s="52"/>
      <c r="FI242" s="52"/>
      <c r="FJ242" s="52"/>
      <c r="FK242" s="52"/>
      <c r="FL242" s="52"/>
      <c r="FM242" s="52"/>
      <c r="FN242" s="52"/>
      <c r="FO242" s="52"/>
      <c r="FP242" s="52"/>
      <c r="FQ242" s="52"/>
      <c r="FR242" s="52"/>
      <c r="FS242" s="52"/>
      <c r="FT242" s="52"/>
      <c r="FU242" s="52"/>
      <c r="FV242" s="52"/>
      <c r="FW242" s="52"/>
      <c r="FX242" s="52"/>
      <c r="FY242" s="52"/>
      <c r="FZ242" s="52"/>
      <c r="GA242" s="52"/>
      <c r="GB242" s="52"/>
      <c r="GC242" s="52"/>
      <c r="GD242" s="52"/>
      <c r="GE242" s="52"/>
      <c r="GF242" s="52"/>
      <c r="GG242" s="52"/>
      <c r="GH242" s="52"/>
      <c r="GI242" s="52"/>
      <c r="GJ242" s="52"/>
      <c r="GK242" s="52"/>
      <c r="GL242" s="52"/>
      <c r="GM242" s="52"/>
      <c r="GN242" s="52"/>
      <c r="GO242" s="52"/>
      <c r="GP242" s="52"/>
      <c r="GQ242" s="52"/>
      <c r="GR242" s="52"/>
      <c r="GS242" s="52"/>
      <c r="GT242" s="52"/>
      <c r="GU242" s="52"/>
      <c r="GV242" s="52"/>
      <c r="GW242" s="52"/>
      <c r="GX242" s="52"/>
      <c r="GY242" s="52"/>
      <c r="GZ242" s="52"/>
      <c r="HA242" s="52"/>
      <c r="HB242" s="52"/>
      <c r="HC242" s="52"/>
      <c r="HD242" s="52"/>
      <c r="HE242" s="52"/>
      <c r="HF242" s="52"/>
      <c r="HG242" s="52"/>
      <c r="HH242" s="52"/>
      <c r="HI242" s="52"/>
      <c r="HJ242" s="52"/>
      <c r="HK242" s="52"/>
      <c r="HL242" s="52"/>
      <c r="HM242" s="52"/>
      <c r="HN242" s="52"/>
    </row>
    <row r="243" spans="1:222" hidden="1">
      <c r="A243" s="52"/>
      <c r="B243" s="52"/>
      <c r="C243" s="52"/>
      <c r="D243" s="198"/>
      <c r="E243" s="54"/>
      <c r="F243" s="54"/>
      <c r="G243" s="54"/>
      <c r="H243" s="54"/>
      <c r="I243" s="54"/>
      <c r="J243" s="54"/>
      <c r="K243" s="54"/>
      <c r="L243" s="54"/>
      <c r="M243" s="54"/>
      <c r="N243" s="54"/>
      <c r="O243" s="54"/>
      <c r="P243" s="54"/>
      <c r="Q243" s="54"/>
      <c r="R243" s="54"/>
      <c r="S243" s="54"/>
      <c r="T243" s="54"/>
      <c r="U243" s="54"/>
      <c r="V243" s="54"/>
      <c r="W243" s="192"/>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874" t="e">
        <f t="shared" si="37"/>
        <v>#N/A</v>
      </c>
      <c r="AX243" s="875"/>
      <c r="AY243" s="875"/>
      <c r="AZ243" s="875"/>
      <c r="BA243" s="876"/>
      <c r="BB243" s="877" t="s">
        <v>575</v>
      </c>
      <c r="BC243" s="878"/>
      <c r="BD243" s="54"/>
      <c r="BE243" s="879" t="e">
        <f t="shared" si="32"/>
        <v>#N/A</v>
      </c>
      <c r="BF243" s="880"/>
      <c r="BG243" s="880"/>
      <c r="BH243" s="880"/>
      <c r="BI243" s="881"/>
      <c r="BJ243" s="882" t="s">
        <v>575</v>
      </c>
      <c r="BK243" s="878"/>
      <c r="BL243" s="54"/>
      <c r="BM243" s="241"/>
      <c r="BN243" s="241"/>
      <c r="BO243" s="241"/>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234">
        <v>23</v>
      </c>
      <c r="CN243" s="905" t="str">
        <f t="shared" si="40"/>
        <v>|</v>
      </c>
      <c r="CO243" s="906"/>
      <c r="CP243" s="906"/>
      <c r="CQ243" s="906"/>
      <c r="CR243" s="906"/>
      <c r="CS243" s="907"/>
      <c r="CT243" s="251" t="str">
        <f t="shared" si="41"/>
        <v>|</v>
      </c>
      <c r="CU243" s="251" t="str">
        <f t="shared" si="46"/>
        <v/>
      </c>
      <c r="CV243" s="268" t="e">
        <f t="array" ref="CV243">IF(ROW(A23)&gt;COUNTA(CU$221:CU$277),"",INDEX(CU:CU,SMALL(IF(CU$221:CU$277&lt;&gt;"",ROW(CU$221:CU$277),""),ROW(A23))))</f>
        <v>#NUM!</v>
      </c>
      <c r="CW243" s="251" t="str">
        <f t="shared" si="42"/>
        <v/>
      </c>
      <c r="CX243" s="233"/>
      <c r="CY243" s="233"/>
      <c r="CZ243" s="233"/>
      <c r="DA243" s="234">
        <v>23</v>
      </c>
      <c r="DB243" s="908" t="str">
        <f t="shared" si="43"/>
        <v>|</v>
      </c>
      <c r="DC243" s="909"/>
      <c r="DD243" s="909"/>
      <c r="DE243" s="909"/>
      <c r="DF243" s="909"/>
      <c r="DG243" s="910"/>
      <c r="DH243" s="255" t="str">
        <f t="shared" si="44"/>
        <v>|</v>
      </c>
      <c r="DI243" s="255" t="str">
        <f t="shared" si="47"/>
        <v/>
      </c>
      <c r="DJ243" s="270" t="e">
        <f t="array" ref="DJ243">IF(ROW(O23)&gt;COUNTA(DI$221:DI$277),"",INDEX(DI:DI,SMALL(IF(DI$221:DI$277&lt;&gt;"",ROW(DI$221:DI$277),""),ROW(O23))))</f>
        <v>#NUM!</v>
      </c>
      <c r="DK243" s="255" t="str">
        <f t="shared" si="45"/>
        <v/>
      </c>
      <c r="DL243" s="233"/>
      <c r="DM243" s="233"/>
      <c r="DN243" s="54"/>
      <c r="DO243" s="54"/>
      <c r="DP243" s="54"/>
      <c r="DQ243" s="199"/>
      <c r="DR243" s="52"/>
      <c r="DS243" s="52"/>
      <c r="DT243" s="52"/>
      <c r="DU243" s="52"/>
      <c r="DV243" s="52"/>
      <c r="DW243" s="52"/>
      <c r="DX243" s="52"/>
      <c r="DY243" s="52"/>
      <c r="DZ243" s="52"/>
      <c r="EA243" s="52"/>
      <c r="EB243" s="52"/>
      <c r="EC243" s="52"/>
      <c r="ED243" s="52"/>
      <c r="EE243" s="52"/>
      <c r="EF243" s="52"/>
      <c r="EG243" s="52"/>
      <c r="EH243" s="52"/>
      <c r="EI243" s="52"/>
      <c r="EJ243" s="52"/>
      <c r="EK243" s="52"/>
      <c r="EL243" s="52"/>
      <c r="EM243" s="52"/>
      <c r="EN243" s="52"/>
      <c r="EO243" s="52"/>
      <c r="EP243" s="52"/>
      <c r="EQ243" s="52"/>
      <c r="ER243" s="52"/>
      <c r="ES243" s="52"/>
      <c r="ET243" s="52"/>
      <c r="EU243" s="52"/>
      <c r="EV243" s="52"/>
      <c r="EW243" s="52"/>
      <c r="EX243" s="52"/>
      <c r="EY243" s="52"/>
      <c r="EZ243" s="52"/>
      <c r="FA243" s="52"/>
      <c r="FB243" s="52"/>
      <c r="FC243" s="52"/>
      <c r="FD243" s="52"/>
      <c r="FE243" s="52"/>
      <c r="FF243" s="52"/>
      <c r="FG243" s="52"/>
      <c r="FH243" s="52"/>
      <c r="FI243" s="52"/>
      <c r="FJ243" s="52"/>
      <c r="FK243" s="52"/>
      <c r="FL243" s="52"/>
      <c r="FM243" s="52"/>
      <c r="FN243" s="52"/>
      <c r="FO243" s="52"/>
      <c r="FP243" s="52"/>
      <c r="FQ243" s="52"/>
      <c r="FR243" s="52"/>
      <c r="FS243" s="52"/>
      <c r="FT243" s="52"/>
      <c r="FU243" s="52"/>
      <c r="FV243" s="52"/>
      <c r="FW243" s="52"/>
      <c r="FX243" s="52"/>
      <c r="FY243" s="52"/>
      <c r="FZ243" s="52"/>
      <c r="GA243" s="52"/>
      <c r="GB243" s="52"/>
      <c r="GC243" s="52"/>
      <c r="GD243" s="52"/>
      <c r="GE243" s="52"/>
      <c r="GF243" s="52"/>
      <c r="GG243" s="52"/>
      <c r="GH243" s="52"/>
      <c r="GI243" s="52"/>
      <c r="GJ243" s="52"/>
      <c r="GK243" s="52"/>
      <c r="GL243" s="52"/>
      <c r="GM243" s="52"/>
      <c r="GN243" s="52"/>
      <c r="GO243" s="52"/>
      <c r="GP243" s="52"/>
      <c r="GQ243" s="52"/>
      <c r="GR243" s="52"/>
      <c r="GS243" s="52"/>
      <c r="GT243" s="52"/>
      <c r="GU243" s="52"/>
      <c r="GV243" s="52"/>
      <c r="GW243" s="52"/>
      <c r="GX243" s="52"/>
      <c r="GY243" s="52"/>
      <c r="GZ243" s="52"/>
      <c r="HA243" s="52"/>
      <c r="HB243" s="52"/>
      <c r="HC243" s="52"/>
      <c r="HD243" s="52"/>
      <c r="HE243" s="52"/>
      <c r="HF243" s="52"/>
      <c r="HG243" s="52"/>
      <c r="HH243" s="52"/>
      <c r="HI243" s="52"/>
      <c r="HJ243" s="52"/>
      <c r="HK243" s="52"/>
      <c r="HL243" s="52"/>
      <c r="HM243" s="52"/>
      <c r="HN243" s="52"/>
    </row>
    <row r="244" spans="1:222" hidden="1">
      <c r="A244" s="52"/>
      <c r="B244" s="52"/>
      <c r="C244" s="52"/>
      <c r="D244" s="198"/>
      <c r="E244" s="54"/>
      <c r="F244" s="54"/>
      <c r="G244" s="54"/>
      <c r="H244" s="54"/>
      <c r="I244" s="54"/>
      <c r="J244" s="54"/>
      <c r="K244" s="54"/>
      <c r="L244" s="54"/>
      <c r="M244" s="54"/>
      <c r="N244" s="54"/>
      <c r="O244" s="54"/>
      <c r="P244" s="54"/>
      <c r="Q244" s="54"/>
      <c r="R244" s="54"/>
      <c r="S244" s="54"/>
      <c r="T244" s="54"/>
      <c r="U244" s="54"/>
      <c r="V244" s="54"/>
      <c r="W244" s="192"/>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874" t="e">
        <f t="shared" si="37"/>
        <v>#N/A</v>
      </c>
      <c r="AX244" s="875"/>
      <c r="AY244" s="875"/>
      <c r="AZ244" s="875"/>
      <c r="BA244" s="876"/>
      <c r="BB244" s="877" t="s">
        <v>576</v>
      </c>
      <c r="BC244" s="878"/>
      <c r="BD244" s="54"/>
      <c r="BE244" s="879" t="e">
        <f t="shared" si="32"/>
        <v>#N/A</v>
      </c>
      <c r="BF244" s="880"/>
      <c r="BG244" s="880"/>
      <c r="BH244" s="880"/>
      <c r="BI244" s="881"/>
      <c r="BJ244" s="882" t="s">
        <v>576</v>
      </c>
      <c r="BK244" s="878"/>
      <c r="BL244" s="54"/>
      <c r="BM244" s="241"/>
      <c r="BN244" s="241"/>
      <c r="BO244" s="241"/>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234">
        <v>24</v>
      </c>
      <c r="CN244" s="905" t="str">
        <f t="shared" si="40"/>
        <v>|</v>
      </c>
      <c r="CO244" s="906"/>
      <c r="CP244" s="906"/>
      <c r="CQ244" s="906"/>
      <c r="CR244" s="906"/>
      <c r="CS244" s="907"/>
      <c r="CT244" s="251" t="str">
        <f t="shared" si="41"/>
        <v>|</v>
      </c>
      <c r="CU244" s="251" t="str">
        <f t="shared" si="46"/>
        <v/>
      </c>
      <c r="CV244" s="268" t="e">
        <f t="array" ref="CV244">IF(ROW(A24)&gt;COUNTA(CU$221:CU$277),"",INDEX(CU:CU,SMALL(IF(CU$221:CU$277&lt;&gt;"",ROW(CU$221:CU$277),""),ROW(A24))))</f>
        <v>#NUM!</v>
      </c>
      <c r="CW244" s="251" t="str">
        <f t="shared" si="42"/>
        <v/>
      </c>
      <c r="CX244" s="233"/>
      <c r="CY244" s="233"/>
      <c r="CZ244" s="233"/>
      <c r="DA244" s="234">
        <v>24</v>
      </c>
      <c r="DB244" s="908" t="str">
        <f t="shared" si="43"/>
        <v>|</v>
      </c>
      <c r="DC244" s="909"/>
      <c r="DD244" s="909"/>
      <c r="DE244" s="909"/>
      <c r="DF244" s="909"/>
      <c r="DG244" s="910"/>
      <c r="DH244" s="255" t="str">
        <f t="shared" si="44"/>
        <v>|</v>
      </c>
      <c r="DI244" s="255" t="str">
        <f t="shared" si="47"/>
        <v/>
      </c>
      <c r="DJ244" s="270" t="e">
        <f t="array" ref="DJ244">IF(ROW(O24)&gt;COUNTA(DI$221:DI$277),"",INDEX(DI:DI,SMALL(IF(DI$221:DI$277&lt;&gt;"",ROW(DI$221:DI$277),""),ROW(O24))))</f>
        <v>#NUM!</v>
      </c>
      <c r="DK244" s="255" t="str">
        <f t="shared" si="45"/>
        <v/>
      </c>
      <c r="DL244" s="233"/>
      <c r="DM244" s="233"/>
      <c r="DN244" s="54"/>
      <c r="DO244" s="54"/>
      <c r="DP244" s="54"/>
      <c r="DQ244" s="199"/>
      <c r="DR244" s="52"/>
      <c r="DS244" s="52"/>
      <c r="DT244" s="52"/>
      <c r="DU244" s="52"/>
      <c r="DV244" s="52"/>
      <c r="DW244" s="52"/>
      <c r="DX244" s="52"/>
      <c r="DY244" s="52"/>
      <c r="DZ244" s="52"/>
      <c r="EA244" s="52"/>
      <c r="EB244" s="52"/>
      <c r="EC244" s="52"/>
      <c r="ED244" s="52"/>
      <c r="EE244" s="52"/>
      <c r="EF244" s="52"/>
      <c r="EG244" s="52"/>
      <c r="EH244" s="52"/>
      <c r="EI244" s="52"/>
      <c r="EJ244" s="52"/>
      <c r="EK244" s="52"/>
      <c r="EL244" s="52"/>
      <c r="EM244" s="52"/>
      <c r="EN244" s="52"/>
      <c r="EO244" s="52"/>
      <c r="EP244" s="52"/>
      <c r="EQ244" s="52"/>
      <c r="ER244" s="52"/>
      <c r="ES244" s="52"/>
      <c r="ET244" s="52"/>
      <c r="EU244" s="52"/>
      <c r="EV244" s="52"/>
      <c r="EW244" s="52"/>
      <c r="EX244" s="52"/>
      <c r="EY244" s="52"/>
      <c r="EZ244" s="52"/>
      <c r="FA244" s="52"/>
      <c r="FB244" s="52"/>
      <c r="FC244" s="52"/>
      <c r="FD244" s="52"/>
      <c r="FE244" s="52"/>
      <c r="FF244" s="52"/>
      <c r="FG244" s="52"/>
      <c r="FH244" s="52"/>
      <c r="FI244" s="52"/>
      <c r="FJ244" s="52"/>
      <c r="FK244" s="52"/>
      <c r="FL244" s="52"/>
      <c r="FM244" s="52"/>
      <c r="FN244" s="52"/>
      <c r="FO244" s="52"/>
      <c r="FP244" s="52"/>
      <c r="FQ244" s="52"/>
      <c r="FR244" s="52"/>
      <c r="FS244" s="52"/>
      <c r="FT244" s="52"/>
      <c r="FU244" s="52"/>
      <c r="FV244" s="52"/>
      <c r="FW244" s="52"/>
      <c r="FX244" s="52"/>
      <c r="FY244" s="52"/>
      <c r="FZ244" s="52"/>
      <c r="GA244" s="52"/>
      <c r="GB244" s="52"/>
      <c r="GC244" s="52"/>
      <c r="GD244" s="52"/>
      <c r="GE244" s="52"/>
      <c r="GF244" s="52"/>
      <c r="GG244" s="52"/>
      <c r="GH244" s="52"/>
      <c r="GI244" s="52"/>
      <c r="GJ244" s="52"/>
      <c r="GK244" s="52"/>
      <c r="GL244" s="52"/>
      <c r="GM244" s="52"/>
      <c r="GN244" s="52"/>
      <c r="GO244" s="52"/>
      <c r="GP244" s="52"/>
      <c r="GQ244" s="52"/>
      <c r="GR244" s="52"/>
      <c r="GS244" s="52"/>
      <c r="GT244" s="52"/>
      <c r="GU244" s="52"/>
      <c r="GV244" s="52"/>
      <c r="GW244" s="52"/>
      <c r="GX244" s="52"/>
      <c r="GY244" s="52"/>
      <c r="GZ244" s="52"/>
      <c r="HA244" s="52"/>
      <c r="HB244" s="52"/>
      <c r="HC244" s="52"/>
      <c r="HD244" s="52"/>
      <c r="HE244" s="52"/>
      <c r="HF244" s="52"/>
      <c r="HG244" s="52"/>
      <c r="HH244" s="52"/>
      <c r="HI244" s="52"/>
      <c r="HJ244" s="52"/>
      <c r="HK244" s="52"/>
      <c r="HL244" s="52"/>
      <c r="HM244" s="52"/>
      <c r="HN244" s="52"/>
    </row>
    <row r="245" spans="1:222" hidden="1">
      <c r="A245" s="52"/>
      <c r="B245" s="52"/>
      <c r="C245" s="52"/>
      <c r="D245" s="198"/>
      <c r="E245" s="54"/>
      <c r="F245" s="54"/>
      <c r="G245" s="54"/>
      <c r="H245" s="54"/>
      <c r="I245" s="54"/>
      <c r="J245" s="54"/>
      <c r="K245" s="54"/>
      <c r="L245" s="54"/>
      <c r="M245" s="54"/>
      <c r="N245" s="54"/>
      <c r="O245" s="54"/>
      <c r="P245" s="54"/>
      <c r="Q245" s="54"/>
      <c r="R245" s="54"/>
      <c r="S245" s="54"/>
      <c r="T245" s="54"/>
      <c r="U245" s="54"/>
      <c r="V245" s="54"/>
      <c r="W245" s="192"/>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874" t="e">
        <f t="shared" si="37"/>
        <v>#N/A</v>
      </c>
      <c r="AX245" s="875"/>
      <c r="AY245" s="875"/>
      <c r="AZ245" s="875"/>
      <c r="BA245" s="876"/>
      <c r="BB245" s="877" t="s">
        <v>577</v>
      </c>
      <c r="BC245" s="878"/>
      <c r="BD245" s="54"/>
      <c r="BE245" s="879" t="e">
        <f t="shared" si="32"/>
        <v>#N/A</v>
      </c>
      <c r="BF245" s="880"/>
      <c r="BG245" s="880"/>
      <c r="BH245" s="880"/>
      <c r="BI245" s="881"/>
      <c r="BJ245" s="882" t="s">
        <v>577</v>
      </c>
      <c r="BK245" s="878"/>
      <c r="BL245" s="54"/>
      <c r="BM245" s="241"/>
      <c r="BN245" s="241"/>
      <c r="BO245" s="241"/>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234">
        <v>25</v>
      </c>
      <c r="CN245" s="905" t="str">
        <f t="shared" si="40"/>
        <v>|</v>
      </c>
      <c r="CO245" s="906"/>
      <c r="CP245" s="906"/>
      <c r="CQ245" s="906"/>
      <c r="CR245" s="906"/>
      <c r="CS245" s="907"/>
      <c r="CT245" s="251" t="str">
        <f t="shared" si="41"/>
        <v>|</v>
      </c>
      <c r="CU245" s="251" t="str">
        <f t="shared" si="46"/>
        <v/>
      </c>
      <c r="CV245" s="268" t="e">
        <f t="array" ref="CV245">IF(ROW(A25)&gt;COUNTA(CU$221:CU$277),"",INDEX(CU:CU,SMALL(IF(CU$221:CU$277&lt;&gt;"",ROW(CU$221:CU$277),""),ROW(A25))))</f>
        <v>#NUM!</v>
      </c>
      <c r="CW245" s="251" t="str">
        <f t="shared" si="42"/>
        <v/>
      </c>
      <c r="CX245" s="233"/>
      <c r="CY245" s="233"/>
      <c r="CZ245" s="233"/>
      <c r="DA245" s="234">
        <v>25</v>
      </c>
      <c r="DB245" s="908" t="str">
        <f t="shared" si="43"/>
        <v>|</v>
      </c>
      <c r="DC245" s="909"/>
      <c r="DD245" s="909"/>
      <c r="DE245" s="909"/>
      <c r="DF245" s="909"/>
      <c r="DG245" s="910"/>
      <c r="DH245" s="255" t="str">
        <f t="shared" si="44"/>
        <v>|</v>
      </c>
      <c r="DI245" s="255" t="str">
        <f t="shared" si="47"/>
        <v/>
      </c>
      <c r="DJ245" s="270" t="e">
        <f t="array" ref="DJ245">IF(ROW(O25)&gt;COUNTA(DI$221:DI$277),"",INDEX(DI:DI,SMALL(IF(DI$221:DI$277&lt;&gt;"",ROW(DI$221:DI$277),""),ROW(O25))))</f>
        <v>#NUM!</v>
      </c>
      <c r="DK245" s="255" t="str">
        <f t="shared" si="45"/>
        <v/>
      </c>
      <c r="DL245" s="233"/>
      <c r="DM245" s="233"/>
      <c r="DN245" s="54"/>
      <c r="DO245" s="54"/>
      <c r="DP245" s="54"/>
      <c r="DQ245" s="199"/>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52"/>
      <c r="EO245" s="52"/>
      <c r="EP245" s="52"/>
      <c r="EQ245" s="52"/>
      <c r="ER245" s="52"/>
      <c r="ES245" s="52"/>
      <c r="ET245" s="52"/>
      <c r="EU245" s="52"/>
      <c r="EV245" s="52"/>
      <c r="EW245" s="52"/>
      <c r="EX245" s="52"/>
      <c r="EY245" s="52"/>
      <c r="EZ245" s="52"/>
      <c r="FA245" s="52"/>
      <c r="FB245" s="52"/>
      <c r="FC245" s="52"/>
      <c r="FD245" s="52"/>
      <c r="FE245" s="52"/>
      <c r="FF245" s="52"/>
      <c r="FG245" s="52"/>
      <c r="FH245" s="52"/>
      <c r="FI245" s="52"/>
      <c r="FJ245" s="52"/>
      <c r="FK245" s="52"/>
      <c r="FL245" s="52"/>
      <c r="FM245" s="52"/>
      <c r="FN245" s="52"/>
      <c r="FO245" s="52"/>
      <c r="FP245" s="52"/>
      <c r="FQ245" s="52"/>
      <c r="FR245" s="52"/>
      <c r="FS245" s="52"/>
      <c r="FT245" s="52"/>
      <c r="FU245" s="52"/>
      <c r="FV245" s="52"/>
      <c r="FW245" s="52"/>
      <c r="FX245" s="52"/>
      <c r="FY245" s="52"/>
      <c r="FZ245" s="52"/>
      <c r="GA245" s="52"/>
      <c r="GB245" s="52"/>
      <c r="GC245" s="52"/>
      <c r="GD245" s="52"/>
      <c r="GE245" s="52"/>
      <c r="GF245" s="52"/>
      <c r="GG245" s="52"/>
      <c r="GH245" s="52"/>
      <c r="GI245" s="52"/>
      <c r="GJ245" s="52"/>
      <c r="GK245" s="52"/>
      <c r="GL245" s="52"/>
      <c r="GM245" s="52"/>
      <c r="GN245" s="52"/>
      <c r="GO245" s="52"/>
      <c r="GP245" s="52"/>
      <c r="GQ245" s="52"/>
      <c r="GR245" s="52"/>
      <c r="GS245" s="52"/>
      <c r="GT245" s="52"/>
      <c r="GU245" s="52"/>
      <c r="GV245" s="52"/>
      <c r="GW245" s="52"/>
      <c r="GX245" s="52"/>
      <c r="GY245" s="52"/>
      <c r="GZ245" s="52"/>
      <c r="HA245" s="52"/>
      <c r="HB245" s="52"/>
      <c r="HC245" s="52"/>
      <c r="HD245" s="52"/>
      <c r="HE245" s="52"/>
      <c r="HF245" s="52"/>
      <c r="HG245" s="52"/>
      <c r="HH245" s="52"/>
      <c r="HI245" s="52"/>
      <c r="HJ245" s="52"/>
      <c r="HK245" s="52"/>
      <c r="HL245" s="52"/>
      <c r="HM245" s="52"/>
      <c r="HN245" s="52"/>
    </row>
    <row r="246" spans="1:222" hidden="1">
      <c r="A246" s="52"/>
      <c r="B246" s="52"/>
      <c r="C246" s="52"/>
      <c r="D246" s="198"/>
      <c r="E246" s="54"/>
      <c r="F246" s="54"/>
      <c r="G246" s="54"/>
      <c r="H246" s="54"/>
      <c r="I246" s="54"/>
      <c r="J246" s="54"/>
      <c r="K246" s="54"/>
      <c r="L246" s="54"/>
      <c r="M246" s="54"/>
      <c r="N246" s="54"/>
      <c r="O246" s="54"/>
      <c r="P246" s="54"/>
      <c r="Q246" s="54"/>
      <c r="R246" s="54"/>
      <c r="S246" s="54"/>
      <c r="T246" s="54"/>
      <c r="U246" s="54"/>
      <c r="V246" s="54"/>
      <c r="W246" s="192"/>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874" t="e">
        <f t="shared" si="37"/>
        <v>#N/A</v>
      </c>
      <c r="AX246" s="875"/>
      <c r="AY246" s="875"/>
      <c r="AZ246" s="875"/>
      <c r="BA246" s="876"/>
      <c r="BB246" s="877" t="s">
        <v>578</v>
      </c>
      <c r="BC246" s="878"/>
      <c r="BD246" s="54"/>
      <c r="BE246" s="879" t="e">
        <f t="shared" si="32"/>
        <v>#N/A</v>
      </c>
      <c r="BF246" s="880"/>
      <c r="BG246" s="880"/>
      <c r="BH246" s="880"/>
      <c r="BI246" s="881"/>
      <c r="BJ246" s="882" t="s">
        <v>578</v>
      </c>
      <c r="BK246" s="878"/>
      <c r="BL246" s="54"/>
      <c r="BM246" s="241"/>
      <c r="BN246" s="241"/>
      <c r="BO246" s="241"/>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234">
        <v>26</v>
      </c>
      <c r="CN246" s="905" t="str">
        <f t="shared" si="40"/>
        <v>|</v>
      </c>
      <c r="CO246" s="906"/>
      <c r="CP246" s="906"/>
      <c r="CQ246" s="906"/>
      <c r="CR246" s="906"/>
      <c r="CS246" s="907"/>
      <c r="CT246" s="251" t="str">
        <f t="shared" si="41"/>
        <v>|</v>
      </c>
      <c r="CU246" s="251" t="str">
        <f t="shared" si="46"/>
        <v/>
      </c>
      <c r="CV246" s="268" t="e">
        <f t="array" ref="CV246">IF(ROW(A26)&gt;COUNTA(CU$221:CU$277),"",INDEX(CU:CU,SMALL(IF(CU$221:CU$277&lt;&gt;"",ROW(CU$221:CU$277),""),ROW(A26))))</f>
        <v>#NUM!</v>
      </c>
      <c r="CW246" s="251" t="str">
        <f t="shared" si="42"/>
        <v/>
      </c>
      <c r="CX246" s="233"/>
      <c r="CY246" s="233"/>
      <c r="CZ246" s="233"/>
      <c r="DA246" s="234">
        <v>26</v>
      </c>
      <c r="DB246" s="908" t="str">
        <f t="shared" si="43"/>
        <v>|</v>
      </c>
      <c r="DC246" s="909"/>
      <c r="DD246" s="909"/>
      <c r="DE246" s="909"/>
      <c r="DF246" s="909"/>
      <c r="DG246" s="910"/>
      <c r="DH246" s="255" t="str">
        <f t="shared" si="44"/>
        <v>|</v>
      </c>
      <c r="DI246" s="255" t="str">
        <f t="shared" si="47"/>
        <v/>
      </c>
      <c r="DJ246" s="270" t="e">
        <f t="array" ref="DJ246">IF(ROW(O26)&gt;COUNTA(DI$221:DI$277),"",INDEX(DI:DI,SMALL(IF(DI$221:DI$277&lt;&gt;"",ROW(DI$221:DI$277),""),ROW(O26))))</f>
        <v>#NUM!</v>
      </c>
      <c r="DK246" s="255" t="str">
        <f t="shared" si="45"/>
        <v/>
      </c>
      <c r="DL246" s="233"/>
      <c r="DM246" s="233"/>
      <c r="DN246" s="54"/>
      <c r="DO246" s="54"/>
      <c r="DP246" s="54"/>
      <c r="DQ246" s="199"/>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2"/>
      <c r="FH246" s="52"/>
      <c r="FI246" s="52"/>
      <c r="FJ246" s="52"/>
      <c r="FK246" s="52"/>
      <c r="FL246" s="52"/>
      <c r="FM246" s="52"/>
      <c r="FN246" s="52"/>
      <c r="FO246" s="52"/>
      <c r="FP246" s="52"/>
      <c r="FQ246" s="52"/>
      <c r="FR246" s="52"/>
      <c r="FS246" s="52"/>
      <c r="FT246" s="52"/>
      <c r="FU246" s="52"/>
      <c r="FV246" s="52"/>
      <c r="FW246" s="52"/>
      <c r="FX246" s="52"/>
      <c r="FY246" s="52"/>
      <c r="FZ246" s="52"/>
      <c r="GA246" s="52"/>
      <c r="GB246" s="52"/>
      <c r="GC246" s="52"/>
      <c r="GD246" s="52"/>
      <c r="GE246" s="52"/>
      <c r="GF246" s="52"/>
      <c r="GG246" s="52"/>
      <c r="GH246" s="52"/>
      <c r="GI246" s="52"/>
      <c r="GJ246" s="52"/>
      <c r="GK246" s="52"/>
      <c r="GL246" s="52"/>
      <c r="GM246" s="52"/>
      <c r="GN246" s="52"/>
      <c r="GO246" s="52"/>
      <c r="GP246" s="52"/>
      <c r="GQ246" s="52"/>
      <c r="GR246" s="52"/>
      <c r="GS246" s="52"/>
      <c r="GT246" s="52"/>
      <c r="GU246" s="52"/>
      <c r="GV246" s="52"/>
      <c r="GW246" s="52"/>
      <c r="GX246" s="52"/>
      <c r="GY246" s="52"/>
      <c r="GZ246" s="52"/>
      <c r="HA246" s="52"/>
      <c r="HB246" s="52"/>
      <c r="HC246" s="52"/>
      <c r="HD246" s="52"/>
      <c r="HE246" s="52"/>
      <c r="HF246" s="52"/>
      <c r="HG246" s="52"/>
      <c r="HH246" s="52"/>
      <c r="HI246" s="52"/>
      <c r="HJ246" s="52"/>
      <c r="HK246" s="52"/>
      <c r="HL246" s="52"/>
      <c r="HM246" s="52"/>
      <c r="HN246" s="52"/>
    </row>
    <row r="247" spans="1:222" hidden="1">
      <c r="A247" s="52"/>
      <c r="B247" s="52"/>
      <c r="C247" s="52"/>
      <c r="D247" s="198"/>
      <c r="E247" s="54"/>
      <c r="F247" s="54"/>
      <c r="G247" s="54"/>
      <c r="H247" s="54"/>
      <c r="I247" s="54"/>
      <c r="J247" s="54"/>
      <c r="K247" s="54"/>
      <c r="L247" s="54"/>
      <c r="M247" s="54"/>
      <c r="N247" s="54"/>
      <c r="O247" s="54"/>
      <c r="P247" s="54"/>
      <c r="Q247" s="54"/>
      <c r="R247" s="54"/>
      <c r="S247" s="54"/>
      <c r="T247" s="54"/>
      <c r="U247" s="54"/>
      <c r="V247" s="54"/>
      <c r="W247" s="192"/>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874" t="e">
        <f t="shared" si="37"/>
        <v>#N/A</v>
      </c>
      <c r="AX247" s="875"/>
      <c r="AY247" s="875"/>
      <c r="AZ247" s="875"/>
      <c r="BA247" s="876"/>
      <c r="BB247" s="877" t="s">
        <v>579</v>
      </c>
      <c r="BC247" s="878"/>
      <c r="BD247" s="54"/>
      <c r="BE247" s="879" t="e">
        <f t="shared" si="32"/>
        <v>#N/A</v>
      </c>
      <c r="BF247" s="880"/>
      <c r="BG247" s="880"/>
      <c r="BH247" s="880"/>
      <c r="BI247" s="881"/>
      <c r="BJ247" s="882" t="s">
        <v>579</v>
      </c>
      <c r="BK247" s="878"/>
      <c r="BL247" s="54"/>
      <c r="BM247" s="241"/>
      <c r="BN247" s="241"/>
      <c r="BO247" s="241"/>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234">
        <v>27</v>
      </c>
      <c r="CN247" s="905" t="str">
        <f t="shared" si="40"/>
        <v>|</v>
      </c>
      <c r="CO247" s="906"/>
      <c r="CP247" s="906"/>
      <c r="CQ247" s="906"/>
      <c r="CR247" s="906"/>
      <c r="CS247" s="907"/>
      <c r="CT247" s="251" t="str">
        <f t="shared" si="41"/>
        <v>|</v>
      </c>
      <c r="CU247" s="251" t="str">
        <f t="shared" si="46"/>
        <v/>
      </c>
      <c r="CV247" s="268" t="e">
        <f t="array" ref="CV247">IF(ROW(A27)&gt;COUNTA(CU$221:CU$277),"",INDEX(CU:CU,SMALL(IF(CU$221:CU$277&lt;&gt;"",ROW(CU$221:CU$277),""),ROW(A27))))</f>
        <v>#NUM!</v>
      </c>
      <c r="CW247" s="251" t="str">
        <f t="shared" si="42"/>
        <v/>
      </c>
      <c r="CX247" s="233"/>
      <c r="CY247" s="233"/>
      <c r="CZ247" s="233"/>
      <c r="DA247" s="234">
        <v>27</v>
      </c>
      <c r="DB247" s="908" t="str">
        <f t="shared" si="43"/>
        <v>|</v>
      </c>
      <c r="DC247" s="909"/>
      <c r="DD247" s="909"/>
      <c r="DE247" s="909"/>
      <c r="DF247" s="909"/>
      <c r="DG247" s="910"/>
      <c r="DH247" s="255" t="str">
        <f t="shared" si="44"/>
        <v>|</v>
      </c>
      <c r="DI247" s="255" t="str">
        <f t="shared" si="47"/>
        <v/>
      </c>
      <c r="DJ247" s="270" t="e">
        <f t="array" ref="DJ247">IF(ROW(O27)&gt;COUNTA(DI$221:DI$277),"",INDEX(DI:DI,SMALL(IF(DI$221:DI$277&lt;&gt;"",ROW(DI$221:DI$277),""),ROW(O27))))</f>
        <v>#NUM!</v>
      </c>
      <c r="DK247" s="255" t="str">
        <f t="shared" si="45"/>
        <v/>
      </c>
      <c r="DL247" s="233"/>
      <c r="DM247" s="233"/>
      <c r="DN247" s="54"/>
      <c r="DO247" s="54"/>
      <c r="DP247" s="54"/>
      <c r="DQ247" s="199"/>
      <c r="DR247" s="52"/>
      <c r="DS247" s="52"/>
      <c r="DT247" s="52"/>
      <c r="DU247" s="52"/>
      <c r="DV247" s="52"/>
      <c r="DW247" s="52"/>
      <c r="DX247" s="52"/>
      <c r="DY247" s="52"/>
      <c r="DZ247" s="52"/>
      <c r="EA247" s="52"/>
      <c r="EB247" s="52"/>
      <c r="EC247" s="52"/>
      <c r="ED247" s="52"/>
      <c r="EE247" s="52"/>
      <c r="EF247" s="52"/>
      <c r="EG247" s="52"/>
      <c r="EH247" s="52"/>
      <c r="EI247" s="52"/>
      <c r="EJ247" s="52"/>
      <c r="EK247" s="52"/>
      <c r="EL247" s="52"/>
      <c r="EM247" s="52"/>
      <c r="EN247" s="52"/>
      <c r="EO247" s="52"/>
      <c r="EP247" s="52"/>
      <c r="EQ247" s="52"/>
      <c r="ER247" s="52"/>
      <c r="ES247" s="52"/>
      <c r="ET247" s="52"/>
      <c r="EU247" s="52"/>
      <c r="EV247" s="52"/>
      <c r="EW247" s="52"/>
      <c r="EX247" s="52"/>
      <c r="EY247" s="52"/>
      <c r="EZ247" s="52"/>
      <c r="FA247" s="52"/>
      <c r="FB247" s="52"/>
      <c r="FC247" s="52"/>
      <c r="FD247" s="52"/>
      <c r="FE247" s="52"/>
      <c r="FF247" s="52"/>
      <c r="FG247" s="52"/>
      <c r="FH247" s="52"/>
      <c r="FI247" s="52"/>
      <c r="FJ247" s="52"/>
      <c r="FK247" s="52"/>
      <c r="FL247" s="52"/>
      <c r="FM247" s="52"/>
      <c r="FN247" s="52"/>
      <c r="FO247" s="52"/>
      <c r="FP247" s="52"/>
      <c r="FQ247" s="52"/>
      <c r="FR247" s="52"/>
      <c r="FS247" s="52"/>
      <c r="FT247" s="52"/>
      <c r="FU247" s="52"/>
      <c r="FV247" s="52"/>
      <c r="FW247" s="52"/>
      <c r="FX247" s="52"/>
      <c r="FY247" s="52"/>
      <c r="FZ247" s="52"/>
      <c r="GA247" s="52"/>
      <c r="GB247" s="52"/>
      <c r="GC247" s="52"/>
      <c r="GD247" s="52"/>
      <c r="GE247" s="52"/>
      <c r="GF247" s="52"/>
      <c r="GG247" s="52"/>
      <c r="GH247" s="52"/>
      <c r="GI247" s="52"/>
      <c r="GJ247" s="52"/>
      <c r="GK247" s="52"/>
      <c r="GL247" s="52"/>
      <c r="GM247" s="52"/>
      <c r="GN247" s="52"/>
      <c r="GO247" s="52"/>
      <c r="GP247" s="52"/>
      <c r="GQ247" s="52"/>
      <c r="GR247" s="52"/>
      <c r="GS247" s="52"/>
      <c r="GT247" s="52"/>
      <c r="GU247" s="52"/>
      <c r="GV247" s="52"/>
      <c r="GW247" s="52"/>
      <c r="GX247" s="52"/>
      <c r="GY247" s="52"/>
      <c r="GZ247" s="52"/>
      <c r="HA247" s="52"/>
      <c r="HB247" s="52"/>
      <c r="HC247" s="52"/>
      <c r="HD247" s="52"/>
      <c r="HE247" s="52"/>
      <c r="HF247" s="52"/>
      <c r="HG247" s="52"/>
      <c r="HH247" s="52"/>
      <c r="HI247" s="52"/>
      <c r="HJ247" s="52"/>
      <c r="HK247" s="52"/>
      <c r="HL247" s="52"/>
      <c r="HM247" s="52"/>
      <c r="HN247" s="52"/>
    </row>
    <row r="248" spans="1:222" hidden="1">
      <c r="A248" s="52"/>
      <c r="B248" s="52"/>
      <c r="C248" s="52"/>
      <c r="D248" s="198"/>
      <c r="E248" s="54"/>
      <c r="F248" s="54"/>
      <c r="G248" s="54"/>
      <c r="H248" s="54"/>
      <c r="I248" s="54"/>
      <c r="J248" s="54"/>
      <c r="K248" s="54"/>
      <c r="L248" s="54"/>
      <c r="M248" s="54"/>
      <c r="N248" s="54"/>
      <c r="O248" s="54"/>
      <c r="P248" s="54"/>
      <c r="Q248" s="54"/>
      <c r="R248" s="54"/>
      <c r="S248" s="54"/>
      <c r="T248" s="54"/>
      <c r="U248" s="54"/>
      <c r="V248" s="54"/>
      <c r="W248" s="192"/>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874" t="e">
        <f t="shared" si="37"/>
        <v>#N/A</v>
      </c>
      <c r="AX248" s="875"/>
      <c r="AY248" s="875"/>
      <c r="AZ248" s="875"/>
      <c r="BA248" s="876"/>
      <c r="BB248" s="877" t="s">
        <v>580</v>
      </c>
      <c r="BC248" s="878"/>
      <c r="BD248" s="54"/>
      <c r="BE248" s="879" t="e">
        <f t="shared" si="32"/>
        <v>#N/A</v>
      </c>
      <c r="BF248" s="880"/>
      <c r="BG248" s="880"/>
      <c r="BH248" s="880"/>
      <c r="BI248" s="881"/>
      <c r="BJ248" s="882" t="s">
        <v>580</v>
      </c>
      <c r="BK248" s="878"/>
      <c r="BL248" s="54"/>
      <c r="BM248" s="241"/>
      <c r="BN248" s="241"/>
      <c r="BO248" s="241"/>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234">
        <v>28</v>
      </c>
      <c r="CN248" s="905" t="str">
        <f t="shared" si="40"/>
        <v>|</v>
      </c>
      <c r="CO248" s="906"/>
      <c r="CP248" s="906"/>
      <c r="CQ248" s="906"/>
      <c r="CR248" s="906"/>
      <c r="CS248" s="907"/>
      <c r="CT248" s="251" t="str">
        <f t="shared" si="41"/>
        <v>|</v>
      </c>
      <c r="CU248" s="251" t="str">
        <f t="shared" si="46"/>
        <v/>
      </c>
      <c r="CV248" s="268" t="e">
        <f t="array" ref="CV248">IF(ROW(A28)&gt;COUNTA(CU$221:CU$277),"",INDEX(CU:CU,SMALL(IF(CU$221:CU$277&lt;&gt;"",ROW(CU$221:CU$277),""),ROW(A28))))</f>
        <v>#NUM!</v>
      </c>
      <c r="CW248" s="251" t="str">
        <f t="shared" si="42"/>
        <v/>
      </c>
      <c r="CX248" s="233"/>
      <c r="CY248" s="233"/>
      <c r="CZ248" s="233"/>
      <c r="DA248" s="234">
        <v>28</v>
      </c>
      <c r="DB248" s="908" t="str">
        <f t="shared" si="43"/>
        <v>|</v>
      </c>
      <c r="DC248" s="909"/>
      <c r="DD248" s="909"/>
      <c r="DE248" s="909"/>
      <c r="DF248" s="909"/>
      <c r="DG248" s="910"/>
      <c r="DH248" s="255" t="str">
        <f t="shared" si="44"/>
        <v>|</v>
      </c>
      <c r="DI248" s="255" t="str">
        <f t="shared" si="47"/>
        <v/>
      </c>
      <c r="DJ248" s="270" t="e">
        <f t="array" ref="DJ248">IF(ROW(O28)&gt;COUNTA(DI$221:DI$277),"",INDEX(DI:DI,SMALL(IF(DI$221:DI$277&lt;&gt;"",ROW(DI$221:DI$277),""),ROW(O28))))</f>
        <v>#NUM!</v>
      </c>
      <c r="DK248" s="255" t="str">
        <f t="shared" si="45"/>
        <v/>
      </c>
      <c r="DL248" s="233"/>
      <c r="DM248" s="233"/>
      <c r="DN248" s="54"/>
      <c r="DO248" s="54"/>
      <c r="DP248" s="54"/>
      <c r="DQ248" s="199"/>
      <c r="DR248" s="52"/>
      <c r="DS248" s="52"/>
      <c r="DT248" s="52"/>
      <c r="DU248" s="52"/>
      <c r="DV248" s="52"/>
      <c r="DW248" s="52"/>
      <c r="DX248" s="52"/>
      <c r="DY248" s="52"/>
      <c r="DZ248" s="52"/>
      <c r="EA248" s="52"/>
      <c r="EB248" s="52"/>
      <c r="EC248" s="52"/>
      <c r="ED248" s="52"/>
      <c r="EE248" s="52"/>
      <c r="EF248" s="52"/>
      <c r="EG248" s="52"/>
      <c r="EH248" s="52"/>
      <c r="EI248" s="52"/>
      <c r="EJ248" s="52"/>
      <c r="EK248" s="52"/>
      <c r="EL248" s="52"/>
      <c r="EM248" s="52"/>
      <c r="EN248" s="52"/>
      <c r="EO248" s="52"/>
      <c r="EP248" s="52"/>
      <c r="EQ248" s="52"/>
      <c r="ER248" s="52"/>
      <c r="ES248" s="52"/>
      <c r="ET248" s="52"/>
      <c r="EU248" s="52"/>
      <c r="EV248" s="52"/>
      <c r="EW248" s="52"/>
      <c r="EX248" s="52"/>
      <c r="EY248" s="52"/>
      <c r="EZ248" s="52"/>
      <c r="FA248" s="52"/>
      <c r="FB248" s="52"/>
      <c r="FC248" s="52"/>
      <c r="FD248" s="52"/>
      <c r="FE248" s="52"/>
      <c r="FF248" s="52"/>
      <c r="FG248" s="52"/>
      <c r="FH248" s="52"/>
      <c r="FI248" s="52"/>
      <c r="FJ248" s="52"/>
      <c r="FK248" s="52"/>
      <c r="FL248" s="52"/>
      <c r="FM248" s="52"/>
      <c r="FN248" s="52"/>
      <c r="FO248" s="52"/>
      <c r="FP248" s="52"/>
      <c r="FQ248" s="52"/>
      <c r="FR248" s="52"/>
      <c r="FS248" s="52"/>
      <c r="FT248" s="52"/>
      <c r="FU248" s="52"/>
      <c r="FV248" s="52"/>
      <c r="FW248" s="52"/>
      <c r="FX248" s="52"/>
      <c r="FY248" s="52"/>
      <c r="FZ248" s="52"/>
      <c r="GA248" s="52"/>
      <c r="GB248" s="52"/>
      <c r="GC248" s="52"/>
      <c r="GD248" s="52"/>
      <c r="GE248" s="52"/>
      <c r="GF248" s="52"/>
      <c r="GG248" s="52"/>
      <c r="GH248" s="52"/>
      <c r="GI248" s="52"/>
      <c r="GJ248" s="52"/>
      <c r="GK248" s="52"/>
      <c r="GL248" s="52"/>
      <c r="GM248" s="52"/>
      <c r="GN248" s="52"/>
      <c r="GO248" s="52"/>
      <c r="GP248" s="52"/>
      <c r="GQ248" s="52"/>
      <c r="GR248" s="52"/>
      <c r="GS248" s="52"/>
      <c r="GT248" s="52"/>
      <c r="GU248" s="52"/>
      <c r="GV248" s="52"/>
      <c r="GW248" s="52"/>
      <c r="GX248" s="52"/>
      <c r="GY248" s="52"/>
      <c r="GZ248" s="52"/>
      <c r="HA248" s="52"/>
      <c r="HB248" s="52"/>
      <c r="HC248" s="52"/>
      <c r="HD248" s="52"/>
      <c r="HE248" s="52"/>
      <c r="HF248" s="52"/>
      <c r="HG248" s="52"/>
      <c r="HH248" s="52"/>
      <c r="HI248" s="52"/>
      <c r="HJ248" s="52"/>
      <c r="HK248" s="52"/>
      <c r="HL248" s="52"/>
      <c r="HM248" s="52"/>
      <c r="HN248" s="52"/>
    </row>
    <row r="249" spans="1:222" hidden="1">
      <c r="A249" s="52"/>
      <c r="B249" s="52"/>
      <c r="C249" s="52"/>
      <c r="D249" s="198"/>
      <c r="E249" s="54"/>
      <c r="F249" s="54"/>
      <c r="G249" s="54"/>
      <c r="H249" s="54"/>
      <c r="I249" s="54"/>
      <c r="J249" s="54"/>
      <c r="K249" s="54"/>
      <c r="L249" s="54"/>
      <c r="M249" s="54"/>
      <c r="N249" s="54"/>
      <c r="O249" s="54"/>
      <c r="P249" s="54"/>
      <c r="Q249" s="54"/>
      <c r="R249" s="54"/>
      <c r="S249" s="54"/>
      <c r="T249" s="54"/>
      <c r="U249" s="54"/>
      <c r="V249" s="54"/>
      <c r="W249" s="192"/>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874" t="e">
        <f t="shared" si="37"/>
        <v>#N/A</v>
      </c>
      <c r="AX249" s="875"/>
      <c r="AY249" s="875"/>
      <c r="AZ249" s="875"/>
      <c r="BA249" s="876"/>
      <c r="BB249" s="877" t="s">
        <v>581</v>
      </c>
      <c r="BC249" s="878"/>
      <c r="BD249" s="54"/>
      <c r="BE249" s="879" t="e">
        <f t="shared" si="32"/>
        <v>#N/A</v>
      </c>
      <c r="BF249" s="880"/>
      <c r="BG249" s="880"/>
      <c r="BH249" s="880"/>
      <c r="BI249" s="881"/>
      <c r="BJ249" s="882" t="s">
        <v>581</v>
      </c>
      <c r="BK249" s="878"/>
      <c r="BL249" s="54"/>
      <c r="BM249" s="241"/>
      <c r="BN249" s="241"/>
      <c r="BO249" s="241"/>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234">
        <v>29</v>
      </c>
      <c r="CN249" s="917" t="str">
        <f>CONCATENATE("T","")</f>
        <v>T</v>
      </c>
      <c r="CO249" s="918"/>
      <c r="CP249" s="918"/>
      <c r="CQ249" s="918"/>
      <c r="CR249" s="918"/>
      <c r="CS249" s="919"/>
      <c r="CT249" s="259" t="str">
        <f t="shared" ref="CT249:CT277" si="48">IFERROR(CN249,"|")</f>
        <v>T</v>
      </c>
      <c r="CU249" s="259" t="str">
        <f>IF(CT249 = "|","",CT249)</f>
        <v>T</v>
      </c>
      <c r="CV249" s="268" t="e">
        <f t="array" ref="CV249">IF(ROW(A29)&gt;COUNTA(CU$221:CU$277),"",INDEX(CU:CU,SMALL(IF(CU$221:CU$277&lt;&gt;"",ROW(CU$221:CU$277),""),ROW(A29))))</f>
        <v>#NUM!</v>
      </c>
      <c r="CW249" s="251" t="str">
        <f t="shared" si="42"/>
        <v/>
      </c>
      <c r="CX249" s="233"/>
      <c r="CY249" s="233"/>
      <c r="CZ249" s="233"/>
      <c r="DA249" s="234">
        <v>29</v>
      </c>
      <c r="DB249" s="917" t="str">
        <f>CONCATENATE("T","")</f>
        <v>T</v>
      </c>
      <c r="DC249" s="918"/>
      <c r="DD249" s="918"/>
      <c r="DE249" s="918"/>
      <c r="DF249" s="918"/>
      <c r="DG249" s="919"/>
      <c r="DH249" s="259" t="str">
        <f t="shared" ref="DH249:DH277" si="49">IFERROR(DB249,"|")</f>
        <v>T</v>
      </c>
      <c r="DI249" s="259" t="str">
        <f>IF(DH249 = "|","",DH249)</f>
        <v>T</v>
      </c>
      <c r="DJ249" s="270" t="e">
        <f t="array" ref="DJ249">IF(ROW(O29)&gt;COUNTA(DI$221:DI$277),"",INDEX(DI:DI,SMALL(IF(DI$221:DI$277&lt;&gt;"",ROW(DI$221:DI$277),""),ROW(O29))))</f>
        <v>#NUM!</v>
      </c>
      <c r="DK249" s="255" t="str">
        <f t="shared" si="45"/>
        <v/>
      </c>
      <c r="DL249" s="233"/>
      <c r="DM249" s="233"/>
      <c r="DN249" s="54"/>
      <c r="DO249" s="54"/>
      <c r="DP249" s="54"/>
      <c r="DQ249" s="199"/>
      <c r="DR249" s="52"/>
      <c r="DS249" s="52"/>
      <c r="DT249" s="52"/>
      <c r="DU249" s="52"/>
      <c r="DV249" s="52"/>
      <c r="DW249" s="52"/>
      <c r="DX249" s="52"/>
      <c r="DY249" s="52"/>
      <c r="DZ249" s="52"/>
      <c r="EA249" s="52"/>
      <c r="EB249" s="52"/>
      <c r="EC249" s="52"/>
      <c r="ED249" s="52"/>
      <c r="EE249" s="52"/>
      <c r="EF249" s="52"/>
      <c r="EG249" s="52"/>
      <c r="EH249" s="52"/>
      <c r="EI249" s="52"/>
      <c r="EJ249" s="52"/>
      <c r="EK249" s="52"/>
      <c r="EL249" s="52"/>
      <c r="EM249" s="52"/>
      <c r="EN249" s="52"/>
      <c r="EO249" s="52"/>
      <c r="EP249" s="52"/>
      <c r="EQ249" s="52"/>
      <c r="ER249" s="52"/>
      <c r="ES249" s="52"/>
      <c r="ET249" s="52"/>
      <c r="EU249" s="52"/>
      <c r="EV249" s="52"/>
      <c r="EW249" s="52"/>
      <c r="EX249" s="52"/>
      <c r="EY249" s="52"/>
      <c r="EZ249" s="52"/>
      <c r="FA249" s="52"/>
      <c r="FB249" s="52"/>
      <c r="FC249" s="52"/>
      <c r="FD249" s="52"/>
      <c r="FE249" s="52"/>
      <c r="FF249" s="52"/>
      <c r="FG249" s="52"/>
      <c r="FH249" s="52"/>
      <c r="FI249" s="52"/>
      <c r="FJ249" s="52"/>
      <c r="FK249" s="52"/>
      <c r="FL249" s="52"/>
      <c r="FM249" s="52"/>
      <c r="FN249" s="52"/>
      <c r="FO249" s="52"/>
      <c r="FP249" s="52"/>
      <c r="FQ249" s="52"/>
      <c r="FR249" s="52"/>
      <c r="FS249" s="52"/>
      <c r="FT249" s="52"/>
      <c r="FU249" s="52"/>
      <c r="FV249" s="52"/>
      <c r="FW249" s="52"/>
      <c r="FX249" s="52"/>
      <c r="FY249" s="52"/>
      <c r="FZ249" s="52"/>
      <c r="GA249" s="52"/>
      <c r="GB249" s="52"/>
      <c r="GC249" s="52"/>
      <c r="GD249" s="52"/>
      <c r="GE249" s="52"/>
      <c r="GF249" s="52"/>
      <c r="GG249" s="52"/>
      <c r="GH249" s="52"/>
      <c r="GI249" s="52"/>
      <c r="GJ249" s="52"/>
      <c r="GK249" s="52"/>
      <c r="GL249" s="52"/>
      <c r="GM249" s="52"/>
      <c r="GN249" s="52"/>
      <c r="GO249" s="52"/>
      <c r="GP249" s="52"/>
      <c r="GQ249" s="52"/>
      <c r="GR249" s="52"/>
      <c r="GS249" s="52"/>
      <c r="GT249" s="52"/>
      <c r="GU249" s="52"/>
      <c r="GV249" s="52"/>
      <c r="GW249" s="52"/>
      <c r="GX249" s="52"/>
      <c r="GY249" s="52"/>
      <c r="GZ249" s="52"/>
      <c r="HA249" s="52"/>
      <c r="HB249" s="52"/>
      <c r="HC249" s="52"/>
      <c r="HD249" s="52"/>
      <c r="HE249" s="52"/>
      <c r="HF249" s="52"/>
      <c r="HG249" s="52"/>
      <c r="HH249" s="52"/>
      <c r="HI249" s="52"/>
      <c r="HJ249" s="52"/>
      <c r="HK249" s="52"/>
      <c r="HL249" s="52"/>
      <c r="HM249" s="52"/>
      <c r="HN249" s="52"/>
    </row>
    <row r="250" spans="1:222" hidden="1">
      <c r="A250" s="52"/>
      <c r="B250" s="52"/>
      <c r="C250" s="52"/>
      <c r="D250" s="198"/>
      <c r="E250" s="54"/>
      <c r="F250" s="54"/>
      <c r="G250" s="54"/>
      <c r="H250" s="54"/>
      <c r="I250" s="54"/>
      <c r="J250" s="54"/>
      <c r="K250" s="54"/>
      <c r="L250" s="54"/>
      <c r="M250" s="54"/>
      <c r="N250" s="54"/>
      <c r="O250" s="54"/>
      <c r="P250" s="54"/>
      <c r="Q250" s="54"/>
      <c r="R250" s="54"/>
      <c r="S250" s="54"/>
      <c r="T250" s="54"/>
      <c r="U250" s="54"/>
      <c r="V250" s="54"/>
      <c r="W250" s="192"/>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874" t="e">
        <f t="shared" si="37"/>
        <v>#N/A</v>
      </c>
      <c r="AX250" s="875"/>
      <c r="AY250" s="875"/>
      <c r="AZ250" s="875"/>
      <c r="BA250" s="876"/>
      <c r="BB250" s="877" t="s">
        <v>582</v>
      </c>
      <c r="BC250" s="878"/>
      <c r="BD250" s="54"/>
      <c r="BE250" s="879" t="e">
        <f t="shared" si="32"/>
        <v>#N/A</v>
      </c>
      <c r="BF250" s="880"/>
      <c r="BG250" s="880"/>
      <c r="BH250" s="880"/>
      <c r="BI250" s="881"/>
      <c r="BJ250" s="882" t="s">
        <v>582</v>
      </c>
      <c r="BK250" s="878"/>
      <c r="BL250" s="54"/>
      <c r="BM250" s="241"/>
      <c r="BN250" s="241"/>
      <c r="BO250" s="241"/>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234">
        <v>30</v>
      </c>
      <c r="CN250" s="893" t="e">
        <f>CONCATENATE("T",BR185)</f>
        <v>#N/A</v>
      </c>
      <c r="CO250" s="894"/>
      <c r="CP250" s="894"/>
      <c r="CQ250" s="894"/>
      <c r="CR250" s="894"/>
      <c r="CS250" s="895"/>
      <c r="CT250" s="252" t="str">
        <f t="shared" si="48"/>
        <v>|</v>
      </c>
      <c r="CU250" s="252" t="str">
        <f>IF(CT250 = "|","",CT250)</f>
        <v/>
      </c>
      <c r="CV250" s="268" t="e">
        <f t="array" ref="CV250">IF(ROW(A30)&gt;COUNTA(CU$221:CU$277),"",INDEX(CU:CU,SMALL(IF(CU$221:CU$277&lt;&gt;"",ROW(CU$221:CU$277),""),ROW(A30))))</f>
        <v>#NUM!</v>
      </c>
      <c r="CW250" s="251" t="str">
        <f t="shared" si="42"/>
        <v/>
      </c>
      <c r="CX250" s="233"/>
      <c r="CY250" s="233"/>
      <c r="CZ250" s="233"/>
      <c r="DA250" s="234">
        <v>30</v>
      </c>
      <c r="DB250" s="896" t="e">
        <f>CONCATENATE("T",CA185)</f>
        <v>#N/A</v>
      </c>
      <c r="DC250" s="897"/>
      <c r="DD250" s="897"/>
      <c r="DE250" s="897"/>
      <c r="DF250" s="897"/>
      <c r="DG250" s="898"/>
      <c r="DH250" s="256" t="str">
        <f t="shared" si="49"/>
        <v>|</v>
      </c>
      <c r="DI250" s="256" t="str">
        <f>IF(DH250 = "|","",DH250)</f>
        <v/>
      </c>
      <c r="DJ250" s="270" t="e">
        <f t="array" ref="DJ250">IF(ROW(O30)&gt;COUNTA(DI$221:DI$277),"",INDEX(DI:DI,SMALL(IF(DI$221:DI$277&lt;&gt;"",ROW(DI$221:DI$277),""),ROW(O30))))</f>
        <v>#NUM!</v>
      </c>
      <c r="DK250" s="255" t="str">
        <f t="shared" si="45"/>
        <v/>
      </c>
      <c r="DL250" s="233"/>
      <c r="DM250" s="233"/>
      <c r="DN250" s="54"/>
      <c r="DO250" s="54"/>
      <c r="DP250" s="54"/>
      <c r="DQ250" s="199"/>
      <c r="DR250" s="52"/>
      <c r="DS250" s="52"/>
      <c r="DT250" s="52"/>
      <c r="DU250" s="52"/>
      <c r="DV250" s="52"/>
      <c r="DW250" s="52"/>
      <c r="DX250" s="52"/>
      <c r="DY250" s="52"/>
      <c r="DZ250" s="52"/>
      <c r="EA250" s="52"/>
      <c r="EB250" s="52"/>
      <c r="EC250" s="52"/>
      <c r="ED250" s="52"/>
      <c r="EE250" s="52"/>
      <c r="EF250" s="52"/>
      <c r="EG250" s="52"/>
      <c r="EH250" s="52"/>
      <c r="EI250" s="52"/>
      <c r="EJ250" s="52"/>
      <c r="EK250" s="52"/>
      <c r="EL250" s="52"/>
      <c r="EM250" s="52"/>
      <c r="EN250" s="52"/>
      <c r="EO250" s="52"/>
      <c r="EP250" s="52"/>
      <c r="EQ250" s="52"/>
      <c r="ER250" s="52"/>
      <c r="ES250" s="52"/>
      <c r="ET250" s="52"/>
      <c r="EU250" s="52"/>
      <c r="EV250" s="52"/>
      <c r="EW250" s="52"/>
      <c r="EX250" s="52"/>
      <c r="EY250" s="52"/>
      <c r="EZ250" s="52"/>
      <c r="FA250" s="52"/>
      <c r="FB250" s="52"/>
      <c r="FC250" s="52"/>
      <c r="FD250" s="52"/>
      <c r="FE250" s="52"/>
      <c r="FF250" s="52"/>
      <c r="FG250" s="52"/>
      <c r="FH250" s="52"/>
      <c r="FI250" s="52"/>
      <c r="FJ250" s="52"/>
      <c r="FK250" s="52"/>
      <c r="FL250" s="52"/>
      <c r="FM250" s="52"/>
      <c r="FN250" s="52"/>
      <c r="FO250" s="52"/>
      <c r="FP250" s="52"/>
      <c r="FQ250" s="52"/>
      <c r="FR250" s="52"/>
      <c r="FS250" s="52"/>
      <c r="FT250" s="52"/>
      <c r="FU250" s="52"/>
      <c r="FV250" s="52"/>
      <c r="FW250" s="52"/>
      <c r="FX250" s="52"/>
      <c r="FY250" s="52"/>
      <c r="FZ250" s="52"/>
      <c r="GA250" s="52"/>
      <c r="GB250" s="52"/>
      <c r="GC250" s="52"/>
      <c r="GD250" s="52"/>
      <c r="GE250" s="52"/>
      <c r="GF250" s="52"/>
      <c r="GG250" s="52"/>
      <c r="GH250" s="52"/>
      <c r="GI250" s="52"/>
      <c r="GJ250" s="52"/>
      <c r="GK250" s="52"/>
      <c r="GL250" s="52"/>
      <c r="GM250" s="52"/>
      <c r="GN250" s="52"/>
      <c r="GO250" s="52"/>
      <c r="GP250" s="52"/>
      <c r="GQ250" s="52"/>
      <c r="GR250" s="52"/>
      <c r="GS250" s="52"/>
      <c r="GT250" s="52"/>
      <c r="GU250" s="52"/>
      <c r="GV250" s="52"/>
      <c r="GW250" s="52"/>
      <c r="GX250" s="52"/>
      <c r="GY250" s="52"/>
      <c r="GZ250" s="52"/>
      <c r="HA250" s="52"/>
      <c r="HB250" s="52"/>
      <c r="HC250" s="52"/>
      <c r="HD250" s="52"/>
      <c r="HE250" s="52"/>
      <c r="HF250" s="52"/>
      <c r="HG250" s="52"/>
      <c r="HH250" s="52"/>
      <c r="HI250" s="52"/>
      <c r="HJ250" s="52"/>
      <c r="HK250" s="52"/>
      <c r="HL250" s="52"/>
      <c r="HM250" s="52"/>
      <c r="HN250" s="52"/>
    </row>
    <row r="251" spans="1:222" hidden="1">
      <c r="A251" s="52"/>
      <c r="B251" s="52"/>
      <c r="C251" s="52"/>
      <c r="D251" s="198"/>
      <c r="E251" s="54"/>
      <c r="F251" s="54"/>
      <c r="G251" s="54"/>
      <c r="H251" s="54"/>
      <c r="I251" s="54"/>
      <c r="J251" s="54"/>
      <c r="K251" s="54"/>
      <c r="L251" s="54"/>
      <c r="M251" s="54"/>
      <c r="N251" s="54"/>
      <c r="O251" s="54"/>
      <c r="P251" s="54"/>
      <c r="Q251" s="54"/>
      <c r="R251" s="54"/>
      <c r="S251" s="54"/>
      <c r="T251" s="54"/>
      <c r="U251" s="54"/>
      <c r="V251" s="54"/>
      <c r="W251" s="192"/>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874" t="e">
        <f t="shared" si="37"/>
        <v>#N/A</v>
      </c>
      <c r="AX251" s="875"/>
      <c r="AY251" s="875"/>
      <c r="AZ251" s="875"/>
      <c r="BA251" s="876"/>
      <c r="BB251" s="877" t="s">
        <v>583</v>
      </c>
      <c r="BC251" s="878"/>
      <c r="BD251" s="54"/>
      <c r="BE251" s="879" t="e">
        <f t="shared" ref="BE251:BE314" si="50">RANK(BJ251,$AM$214:$AM$241,1)</f>
        <v>#N/A</v>
      </c>
      <c r="BF251" s="880"/>
      <c r="BG251" s="880"/>
      <c r="BH251" s="880"/>
      <c r="BI251" s="881"/>
      <c r="BJ251" s="882" t="s">
        <v>583</v>
      </c>
      <c r="BK251" s="878"/>
      <c r="BL251" s="54"/>
      <c r="BM251" s="241"/>
      <c r="BN251" s="241"/>
      <c r="BO251" s="241"/>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234">
        <v>31</v>
      </c>
      <c r="CN251" s="893" t="e">
        <f>CONCATENATE("T",BR186)</f>
        <v>#N/A</v>
      </c>
      <c r="CO251" s="894"/>
      <c r="CP251" s="894"/>
      <c r="CQ251" s="894"/>
      <c r="CR251" s="894"/>
      <c r="CS251" s="895"/>
      <c r="CT251" s="252" t="str">
        <f t="shared" si="48"/>
        <v>|</v>
      </c>
      <c r="CU251" s="252" t="str">
        <f>IF(CT251 = "|","",CT251)</f>
        <v/>
      </c>
      <c r="CV251" s="268" t="e">
        <f t="array" ref="CV251">IF(ROW(A31)&gt;COUNTA(CU$221:CU$277),"",INDEX(CU:CU,SMALL(IF(CU$221:CU$277&lt;&gt;"",ROW(CU$221:CU$277),""),ROW(A31))))</f>
        <v>#NUM!</v>
      </c>
      <c r="CW251" s="251" t="str">
        <f t="shared" si="42"/>
        <v/>
      </c>
      <c r="CX251" s="233"/>
      <c r="CY251" s="233"/>
      <c r="CZ251" s="233"/>
      <c r="DA251" s="234">
        <v>31</v>
      </c>
      <c r="DB251" s="896" t="e">
        <f>CONCATENATE("T",CA186)</f>
        <v>#N/A</v>
      </c>
      <c r="DC251" s="897"/>
      <c r="DD251" s="897"/>
      <c r="DE251" s="897"/>
      <c r="DF251" s="897"/>
      <c r="DG251" s="898"/>
      <c r="DH251" s="256" t="str">
        <f t="shared" si="49"/>
        <v>|</v>
      </c>
      <c r="DI251" s="256" t="str">
        <f t="shared" ref="DI251:DI277" si="51">IF(DH251 = "|","",DH251)</f>
        <v/>
      </c>
      <c r="DJ251" s="270" t="e">
        <f t="array" ref="DJ251">IF(ROW(O31)&gt;COUNTA(DI$221:DI$277),"",INDEX(DI:DI,SMALL(IF(DI$221:DI$277&lt;&gt;"",ROW(DI$221:DI$277),""),ROW(O31))))</f>
        <v>#NUM!</v>
      </c>
      <c r="DK251" s="255" t="str">
        <f t="shared" si="45"/>
        <v/>
      </c>
      <c r="DL251" s="233"/>
      <c r="DM251" s="233"/>
      <c r="DN251" s="54"/>
      <c r="DO251" s="54"/>
      <c r="DP251" s="54"/>
      <c r="DQ251" s="199"/>
      <c r="DR251" s="52"/>
      <c r="DS251" s="52"/>
      <c r="DT251" s="52"/>
      <c r="DU251" s="52"/>
      <c r="DV251" s="52"/>
      <c r="DW251" s="52"/>
      <c r="DX251" s="52"/>
      <c r="DY251" s="52"/>
      <c r="DZ251" s="52"/>
      <c r="EA251" s="52"/>
      <c r="EB251" s="52"/>
      <c r="EC251" s="52"/>
      <c r="ED251" s="52"/>
      <c r="EE251" s="52"/>
      <c r="EF251" s="52"/>
      <c r="EG251" s="52"/>
      <c r="EH251" s="52"/>
      <c r="EI251" s="52"/>
      <c r="EJ251" s="52"/>
      <c r="EK251" s="52"/>
      <c r="EL251" s="52"/>
      <c r="EM251" s="52"/>
      <c r="EN251" s="52"/>
      <c r="EO251" s="52"/>
      <c r="EP251" s="52"/>
      <c r="EQ251" s="52"/>
      <c r="ER251" s="52"/>
      <c r="ES251" s="52"/>
      <c r="ET251" s="52"/>
      <c r="EU251" s="52"/>
      <c r="EV251" s="52"/>
      <c r="EW251" s="52"/>
      <c r="EX251" s="52"/>
      <c r="EY251" s="52"/>
      <c r="EZ251" s="52"/>
      <c r="FA251" s="52"/>
      <c r="FB251" s="52"/>
      <c r="FC251" s="52"/>
      <c r="FD251" s="52"/>
      <c r="FE251" s="52"/>
      <c r="FF251" s="52"/>
      <c r="FG251" s="52"/>
      <c r="FH251" s="52"/>
      <c r="FI251" s="52"/>
      <c r="FJ251" s="52"/>
      <c r="FK251" s="52"/>
      <c r="FL251" s="52"/>
      <c r="FM251" s="52"/>
      <c r="FN251" s="52"/>
      <c r="FO251" s="52"/>
      <c r="FP251" s="52"/>
      <c r="FQ251" s="52"/>
      <c r="FR251" s="52"/>
      <c r="FS251" s="52"/>
      <c r="FT251" s="52"/>
      <c r="FU251" s="52"/>
      <c r="FV251" s="52"/>
      <c r="FW251" s="52"/>
      <c r="FX251" s="52"/>
      <c r="FY251" s="52"/>
      <c r="FZ251" s="52"/>
      <c r="GA251" s="52"/>
      <c r="GB251" s="52"/>
      <c r="GC251" s="52"/>
      <c r="GD251" s="52"/>
      <c r="GE251" s="52"/>
      <c r="GF251" s="52"/>
      <c r="GG251" s="52"/>
      <c r="GH251" s="52"/>
      <c r="GI251" s="52"/>
      <c r="GJ251" s="52"/>
      <c r="GK251" s="52"/>
      <c r="GL251" s="52"/>
      <c r="GM251" s="52"/>
      <c r="GN251" s="52"/>
      <c r="GO251" s="52"/>
      <c r="GP251" s="52"/>
      <c r="GQ251" s="52"/>
      <c r="GR251" s="52"/>
      <c r="GS251" s="52"/>
      <c r="GT251" s="52"/>
      <c r="GU251" s="52"/>
      <c r="GV251" s="52"/>
      <c r="GW251" s="52"/>
      <c r="GX251" s="52"/>
      <c r="GY251" s="52"/>
      <c r="GZ251" s="52"/>
      <c r="HA251" s="52"/>
      <c r="HB251" s="52"/>
      <c r="HC251" s="52"/>
      <c r="HD251" s="52"/>
      <c r="HE251" s="52"/>
      <c r="HF251" s="52"/>
      <c r="HG251" s="52"/>
      <c r="HH251" s="52"/>
      <c r="HI251" s="52"/>
      <c r="HJ251" s="52"/>
      <c r="HK251" s="52"/>
      <c r="HL251" s="52"/>
      <c r="HM251" s="52"/>
      <c r="HN251" s="52"/>
    </row>
    <row r="252" spans="1:222" hidden="1">
      <c r="A252" s="52"/>
      <c r="B252" s="52"/>
      <c r="C252" s="52"/>
      <c r="D252" s="198"/>
      <c r="E252" s="54"/>
      <c r="F252" s="54"/>
      <c r="G252" s="54"/>
      <c r="H252" s="54"/>
      <c r="I252" s="54"/>
      <c r="J252" s="54"/>
      <c r="K252" s="54"/>
      <c r="L252" s="54"/>
      <c r="M252" s="54"/>
      <c r="N252" s="54"/>
      <c r="O252" s="54"/>
      <c r="P252" s="54"/>
      <c r="Q252" s="54"/>
      <c r="R252" s="54"/>
      <c r="S252" s="54"/>
      <c r="T252" s="54"/>
      <c r="U252" s="54"/>
      <c r="V252" s="54"/>
      <c r="W252" s="192"/>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874" t="e">
        <f t="shared" si="37"/>
        <v>#N/A</v>
      </c>
      <c r="AX252" s="875"/>
      <c r="AY252" s="875"/>
      <c r="AZ252" s="875"/>
      <c r="BA252" s="876"/>
      <c r="BB252" s="877" t="s">
        <v>584</v>
      </c>
      <c r="BC252" s="878"/>
      <c r="BD252" s="54"/>
      <c r="BE252" s="879" t="e">
        <f t="shared" si="50"/>
        <v>#N/A</v>
      </c>
      <c r="BF252" s="880"/>
      <c r="BG252" s="880"/>
      <c r="BH252" s="880"/>
      <c r="BI252" s="881"/>
      <c r="BJ252" s="882" t="s">
        <v>584</v>
      </c>
      <c r="BK252" s="878"/>
      <c r="BL252" s="54"/>
      <c r="BM252" s="241"/>
      <c r="BN252" s="241"/>
      <c r="BO252" s="241"/>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234">
        <v>32</v>
      </c>
      <c r="CN252" s="893" t="e">
        <f t="shared" ref="CN252:CN277" si="52">CONCATENATE("T",BR187)</f>
        <v>#N/A</v>
      </c>
      <c r="CO252" s="894"/>
      <c r="CP252" s="894"/>
      <c r="CQ252" s="894"/>
      <c r="CR252" s="894"/>
      <c r="CS252" s="895"/>
      <c r="CT252" s="252" t="str">
        <f t="shared" si="48"/>
        <v>|</v>
      </c>
      <c r="CU252" s="252" t="str">
        <f t="shared" ref="CU252:CU277" si="53">IF(CT252 = "|","",CT252)</f>
        <v/>
      </c>
      <c r="CV252" s="268" t="e">
        <f t="array" ref="CV252">IF(ROW(A32)&gt;COUNTA(CU$221:CU$277),"",INDEX(CU:CU,SMALL(IF(CU$221:CU$277&lt;&gt;"",ROW(CU$221:CU$277),""),ROW(A32))))</f>
        <v>#NUM!</v>
      </c>
      <c r="CW252" s="251" t="str">
        <f t="shared" si="42"/>
        <v/>
      </c>
      <c r="CX252" s="233"/>
      <c r="CY252" s="233"/>
      <c r="CZ252" s="233"/>
      <c r="DA252" s="234">
        <v>32</v>
      </c>
      <c r="DB252" s="896" t="e">
        <f t="shared" ref="DB252:DB277" si="54">CONCATENATE("T",CA187)</f>
        <v>#N/A</v>
      </c>
      <c r="DC252" s="897"/>
      <c r="DD252" s="897"/>
      <c r="DE252" s="897"/>
      <c r="DF252" s="897"/>
      <c r="DG252" s="898"/>
      <c r="DH252" s="256" t="str">
        <f t="shared" si="49"/>
        <v>|</v>
      </c>
      <c r="DI252" s="256" t="str">
        <f t="shared" si="51"/>
        <v/>
      </c>
      <c r="DJ252" s="270" t="e">
        <f t="array" ref="DJ252">IF(ROW(O32)&gt;COUNTA(DI$221:DI$277),"",INDEX(DI:DI,SMALL(IF(DI$221:DI$277&lt;&gt;"",ROW(DI$221:DI$277),""),ROW(O32))))</f>
        <v>#NUM!</v>
      </c>
      <c r="DK252" s="255" t="str">
        <f t="shared" si="45"/>
        <v/>
      </c>
      <c r="DL252" s="233"/>
      <c r="DM252" s="233"/>
      <c r="DN252" s="54"/>
      <c r="DO252" s="54"/>
      <c r="DP252" s="54"/>
      <c r="DQ252" s="199"/>
      <c r="DR252" s="52"/>
      <c r="DS252" s="52"/>
      <c r="DT252" s="52"/>
      <c r="DU252" s="52"/>
      <c r="DV252" s="52"/>
      <c r="DW252" s="52"/>
      <c r="DX252" s="52"/>
      <c r="DY252" s="52"/>
      <c r="DZ252" s="52"/>
      <c r="EA252" s="52"/>
      <c r="EB252" s="52"/>
      <c r="EC252" s="52"/>
      <c r="ED252" s="52"/>
      <c r="EE252" s="52"/>
      <c r="EF252" s="52"/>
      <c r="EG252" s="52"/>
      <c r="EH252" s="52"/>
      <c r="EI252" s="52"/>
      <c r="EJ252" s="52"/>
      <c r="EK252" s="52"/>
      <c r="EL252" s="52"/>
      <c r="EM252" s="52"/>
      <c r="EN252" s="52"/>
      <c r="EO252" s="52"/>
      <c r="EP252" s="52"/>
      <c r="EQ252" s="52"/>
      <c r="ER252" s="52"/>
      <c r="ES252" s="52"/>
      <c r="ET252" s="52"/>
      <c r="EU252" s="52"/>
      <c r="EV252" s="52"/>
      <c r="EW252" s="52"/>
      <c r="EX252" s="52"/>
      <c r="EY252" s="52"/>
      <c r="EZ252" s="52"/>
      <c r="FA252" s="52"/>
      <c r="FB252" s="52"/>
      <c r="FC252" s="52"/>
      <c r="FD252" s="52"/>
      <c r="FE252" s="52"/>
      <c r="FF252" s="52"/>
      <c r="FG252" s="52"/>
      <c r="FH252" s="52"/>
      <c r="FI252" s="52"/>
      <c r="FJ252" s="52"/>
      <c r="FK252" s="52"/>
      <c r="FL252" s="52"/>
      <c r="FM252" s="52"/>
      <c r="FN252" s="52"/>
      <c r="FO252" s="52"/>
      <c r="FP252" s="52"/>
      <c r="FQ252" s="52"/>
      <c r="FR252" s="52"/>
      <c r="FS252" s="52"/>
      <c r="FT252" s="52"/>
      <c r="FU252" s="52"/>
      <c r="FV252" s="52"/>
      <c r="FW252" s="52"/>
      <c r="FX252" s="52"/>
      <c r="FY252" s="52"/>
      <c r="FZ252" s="52"/>
      <c r="GA252" s="52"/>
      <c r="GB252" s="52"/>
      <c r="GC252" s="52"/>
      <c r="GD252" s="52"/>
      <c r="GE252" s="52"/>
      <c r="GF252" s="52"/>
      <c r="GG252" s="52"/>
      <c r="GH252" s="52"/>
      <c r="GI252" s="52"/>
      <c r="GJ252" s="52"/>
      <c r="GK252" s="52"/>
      <c r="GL252" s="52"/>
      <c r="GM252" s="52"/>
      <c r="GN252" s="52"/>
      <c r="GO252" s="52"/>
      <c r="GP252" s="52"/>
      <c r="GQ252" s="52"/>
      <c r="GR252" s="52"/>
      <c r="GS252" s="52"/>
      <c r="GT252" s="52"/>
      <c r="GU252" s="52"/>
      <c r="GV252" s="52"/>
      <c r="GW252" s="52"/>
      <c r="GX252" s="52"/>
      <c r="GY252" s="52"/>
      <c r="GZ252" s="52"/>
      <c r="HA252" s="52"/>
      <c r="HB252" s="52"/>
      <c r="HC252" s="52"/>
      <c r="HD252" s="52"/>
      <c r="HE252" s="52"/>
      <c r="HF252" s="52"/>
      <c r="HG252" s="52"/>
      <c r="HH252" s="52"/>
      <c r="HI252" s="52"/>
      <c r="HJ252" s="52"/>
      <c r="HK252" s="52"/>
      <c r="HL252" s="52"/>
      <c r="HM252" s="52"/>
      <c r="HN252" s="52"/>
    </row>
    <row r="253" spans="1:222" hidden="1">
      <c r="A253" s="52"/>
      <c r="B253" s="52"/>
      <c r="C253" s="52"/>
      <c r="D253" s="198"/>
      <c r="E253" s="54"/>
      <c r="F253" s="54"/>
      <c r="G253" s="54"/>
      <c r="H253" s="54"/>
      <c r="I253" s="54"/>
      <c r="J253" s="54"/>
      <c r="K253" s="54"/>
      <c r="L253" s="54"/>
      <c r="M253" s="54"/>
      <c r="N253" s="54"/>
      <c r="O253" s="54"/>
      <c r="P253" s="54"/>
      <c r="Q253" s="54"/>
      <c r="R253" s="54"/>
      <c r="S253" s="54"/>
      <c r="T253" s="54"/>
      <c r="U253" s="54"/>
      <c r="V253" s="54"/>
      <c r="W253" s="192"/>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874" t="e">
        <f t="shared" si="37"/>
        <v>#N/A</v>
      </c>
      <c r="AX253" s="875"/>
      <c r="AY253" s="875"/>
      <c r="AZ253" s="875"/>
      <c r="BA253" s="876"/>
      <c r="BB253" s="877" t="s">
        <v>585</v>
      </c>
      <c r="BC253" s="878"/>
      <c r="BD253" s="54"/>
      <c r="BE253" s="879" t="e">
        <f t="shared" si="50"/>
        <v>#N/A</v>
      </c>
      <c r="BF253" s="880"/>
      <c r="BG253" s="880"/>
      <c r="BH253" s="880"/>
      <c r="BI253" s="881"/>
      <c r="BJ253" s="882" t="s">
        <v>585</v>
      </c>
      <c r="BK253" s="878"/>
      <c r="BL253" s="54"/>
      <c r="BM253" s="241"/>
      <c r="BN253" s="241"/>
      <c r="BO253" s="241"/>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234">
        <v>33</v>
      </c>
      <c r="CN253" s="893" t="e">
        <f t="shared" si="52"/>
        <v>#N/A</v>
      </c>
      <c r="CO253" s="894"/>
      <c r="CP253" s="894"/>
      <c r="CQ253" s="894"/>
      <c r="CR253" s="894"/>
      <c r="CS253" s="895"/>
      <c r="CT253" s="252" t="str">
        <f t="shared" si="48"/>
        <v>|</v>
      </c>
      <c r="CU253" s="252" t="str">
        <f t="shared" si="53"/>
        <v/>
      </c>
      <c r="CV253" s="268" t="e">
        <f t="array" ref="CV253">IF(ROW(A33)&gt;COUNTA(CU$221:CU$277),"",INDEX(CU:CU,SMALL(IF(CU$221:CU$277&lt;&gt;"",ROW(CU$221:CU$277),""),ROW(A33))))</f>
        <v>#NUM!</v>
      </c>
      <c r="CW253" s="251" t="str">
        <f t="shared" ref="CW253:CW277" si="55">IFERROR(CV253,"")</f>
        <v/>
      </c>
      <c r="CX253" s="233"/>
      <c r="CY253" s="233"/>
      <c r="CZ253" s="233"/>
      <c r="DA253" s="234">
        <v>33</v>
      </c>
      <c r="DB253" s="896" t="e">
        <f t="shared" si="54"/>
        <v>#N/A</v>
      </c>
      <c r="DC253" s="897"/>
      <c r="DD253" s="897"/>
      <c r="DE253" s="897"/>
      <c r="DF253" s="897"/>
      <c r="DG253" s="898"/>
      <c r="DH253" s="256" t="str">
        <f t="shared" si="49"/>
        <v>|</v>
      </c>
      <c r="DI253" s="256" t="str">
        <f t="shared" si="51"/>
        <v/>
      </c>
      <c r="DJ253" s="270" t="e">
        <f t="array" ref="DJ253">IF(ROW(O33)&gt;COUNTA(DI$221:DI$277),"",INDEX(DI:DI,SMALL(IF(DI$221:DI$277&lt;&gt;"",ROW(DI$221:DI$277),""),ROW(O33))))</f>
        <v>#NUM!</v>
      </c>
      <c r="DK253" s="255" t="str">
        <f t="shared" ref="DK253:DK277" si="56">IFERROR(DJ253,"")</f>
        <v/>
      </c>
      <c r="DL253" s="233"/>
      <c r="DM253" s="233"/>
      <c r="DN253" s="54"/>
      <c r="DO253" s="54"/>
      <c r="DP253" s="54"/>
      <c r="DQ253" s="199"/>
      <c r="DR253" s="52"/>
      <c r="DS253" s="52"/>
      <c r="DT253" s="52"/>
      <c r="DU253" s="52"/>
      <c r="DV253" s="52"/>
      <c r="DW253" s="52"/>
      <c r="DX253" s="52"/>
      <c r="DY253" s="52"/>
      <c r="DZ253" s="52"/>
      <c r="EA253" s="52"/>
      <c r="EB253" s="52"/>
      <c r="EC253" s="52"/>
      <c r="ED253" s="52"/>
      <c r="EE253" s="52"/>
      <c r="EF253" s="52"/>
      <c r="EG253" s="52"/>
      <c r="EH253" s="52"/>
      <c r="EI253" s="52"/>
      <c r="EJ253" s="52"/>
      <c r="EK253" s="52"/>
      <c r="EL253" s="52"/>
      <c r="EM253" s="52"/>
      <c r="EN253" s="52"/>
      <c r="EO253" s="52"/>
      <c r="EP253" s="52"/>
      <c r="EQ253" s="52"/>
      <c r="ER253" s="52"/>
      <c r="ES253" s="52"/>
      <c r="ET253" s="52"/>
      <c r="EU253" s="52"/>
      <c r="EV253" s="52"/>
      <c r="EW253" s="52"/>
      <c r="EX253" s="52"/>
      <c r="EY253" s="52"/>
      <c r="EZ253" s="52"/>
      <c r="FA253" s="52"/>
      <c r="FB253" s="52"/>
      <c r="FC253" s="52"/>
      <c r="FD253" s="52"/>
      <c r="FE253" s="52"/>
      <c r="FF253" s="52"/>
      <c r="FG253" s="52"/>
      <c r="FH253" s="52"/>
      <c r="FI253" s="52"/>
      <c r="FJ253" s="52"/>
      <c r="FK253" s="52"/>
      <c r="FL253" s="52"/>
      <c r="FM253" s="52"/>
      <c r="FN253" s="52"/>
      <c r="FO253" s="52"/>
      <c r="FP253" s="52"/>
      <c r="FQ253" s="52"/>
      <c r="FR253" s="52"/>
      <c r="FS253" s="52"/>
      <c r="FT253" s="52"/>
      <c r="FU253" s="52"/>
      <c r="FV253" s="52"/>
      <c r="FW253" s="52"/>
      <c r="FX253" s="52"/>
      <c r="FY253" s="52"/>
      <c r="FZ253" s="52"/>
      <c r="GA253" s="52"/>
      <c r="GB253" s="52"/>
      <c r="GC253" s="52"/>
      <c r="GD253" s="52"/>
      <c r="GE253" s="52"/>
      <c r="GF253" s="52"/>
      <c r="GG253" s="52"/>
      <c r="GH253" s="52"/>
      <c r="GI253" s="52"/>
      <c r="GJ253" s="52"/>
      <c r="GK253" s="52"/>
      <c r="GL253" s="52"/>
      <c r="GM253" s="52"/>
      <c r="GN253" s="52"/>
      <c r="GO253" s="52"/>
      <c r="GP253" s="52"/>
      <c r="GQ253" s="52"/>
      <c r="GR253" s="52"/>
      <c r="GS253" s="52"/>
      <c r="GT253" s="52"/>
      <c r="GU253" s="52"/>
      <c r="GV253" s="52"/>
      <c r="GW253" s="52"/>
      <c r="GX253" s="52"/>
      <c r="GY253" s="52"/>
      <c r="GZ253" s="52"/>
      <c r="HA253" s="52"/>
      <c r="HB253" s="52"/>
      <c r="HC253" s="52"/>
      <c r="HD253" s="52"/>
      <c r="HE253" s="52"/>
      <c r="HF253" s="52"/>
      <c r="HG253" s="52"/>
      <c r="HH253" s="52"/>
      <c r="HI253" s="52"/>
      <c r="HJ253" s="52"/>
      <c r="HK253" s="52"/>
      <c r="HL253" s="52"/>
      <c r="HM253" s="52"/>
      <c r="HN253" s="52"/>
    </row>
    <row r="254" spans="1:222" hidden="1">
      <c r="A254" s="52"/>
      <c r="B254" s="52"/>
      <c r="C254" s="52"/>
      <c r="D254" s="198"/>
      <c r="E254" s="54"/>
      <c r="F254" s="54"/>
      <c r="G254" s="54"/>
      <c r="H254" s="54"/>
      <c r="I254" s="54"/>
      <c r="J254" s="54"/>
      <c r="K254" s="54"/>
      <c r="L254" s="54"/>
      <c r="M254" s="54"/>
      <c r="N254" s="54"/>
      <c r="O254" s="54"/>
      <c r="P254" s="54"/>
      <c r="Q254" s="54"/>
      <c r="R254" s="54"/>
      <c r="S254" s="54"/>
      <c r="T254" s="54"/>
      <c r="U254" s="54"/>
      <c r="V254" s="54"/>
      <c r="W254" s="192"/>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874" t="e">
        <f t="shared" si="37"/>
        <v>#N/A</v>
      </c>
      <c r="AX254" s="875"/>
      <c r="AY254" s="875"/>
      <c r="AZ254" s="875"/>
      <c r="BA254" s="876"/>
      <c r="BB254" s="877" t="s">
        <v>586</v>
      </c>
      <c r="BC254" s="878"/>
      <c r="BD254" s="54"/>
      <c r="BE254" s="879" t="e">
        <f t="shared" si="50"/>
        <v>#N/A</v>
      </c>
      <c r="BF254" s="880"/>
      <c r="BG254" s="880"/>
      <c r="BH254" s="880"/>
      <c r="BI254" s="881"/>
      <c r="BJ254" s="882" t="s">
        <v>586</v>
      </c>
      <c r="BK254" s="878"/>
      <c r="BL254" s="54"/>
      <c r="BM254" s="241"/>
      <c r="BN254" s="241"/>
      <c r="BO254" s="241"/>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234">
        <v>34</v>
      </c>
      <c r="CN254" s="893" t="e">
        <f t="shared" si="52"/>
        <v>#N/A</v>
      </c>
      <c r="CO254" s="894"/>
      <c r="CP254" s="894"/>
      <c r="CQ254" s="894"/>
      <c r="CR254" s="894"/>
      <c r="CS254" s="895"/>
      <c r="CT254" s="252" t="str">
        <f t="shared" si="48"/>
        <v>|</v>
      </c>
      <c r="CU254" s="252" t="str">
        <f t="shared" si="53"/>
        <v/>
      </c>
      <c r="CV254" s="268" t="e">
        <f t="array" ref="CV254">IF(ROW(A34)&gt;COUNTA(CU$221:CU$277),"",INDEX(CU:CU,SMALL(IF(CU$221:CU$277&lt;&gt;"",ROW(CU$221:CU$277),""),ROW(A34))))</f>
        <v>#NUM!</v>
      </c>
      <c r="CW254" s="251" t="str">
        <f t="shared" si="55"/>
        <v/>
      </c>
      <c r="CX254" s="233"/>
      <c r="CY254" s="233"/>
      <c r="CZ254" s="233"/>
      <c r="DA254" s="234">
        <v>34</v>
      </c>
      <c r="DB254" s="896" t="e">
        <f t="shared" si="54"/>
        <v>#N/A</v>
      </c>
      <c r="DC254" s="897"/>
      <c r="DD254" s="897"/>
      <c r="DE254" s="897"/>
      <c r="DF254" s="897"/>
      <c r="DG254" s="898"/>
      <c r="DH254" s="256" t="str">
        <f t="shared" si="49"/>
        <v>|</v>
      </c>
      <c r="DI254" s="256" t="str">
        <f t="shared" si="51"/>
        <v/>
      </c>
      <c r="DJ254" s="270" t="e">
        <f t="array" ref="DJ254">IF(ROW(O34)&gt;COUNTA(DI$221:DI$277),"",INDEX(DI:DI,SMALL(IF(DI$221:DI$277&lt;&gt;"",ROW(DI$221:DI$277),""),ROW(O34))))</f>
        <v>#NUM!</v>
      </c>
      <c r="DK254" s="255" t="str">
        <f t="shared" si="56"/>
        <v/>
      </c>
      <c r="DL254" s="233"/>
      <c r="DM254" s="233"/>
      <c r="DN254" s="54"/>
      <c r="DO254" s="54"/>
      <c r="DP254" s="54"/>
      <c r="DQ254" s="199"/>
      <c r="DR254" s="52"/>
      <c r="DS254" s="52"/>
      <c r="DT254" s="52"/>
      <c r="DU254" s="52"/>
      <c r="DV254" s="52"/>
      <c r="DW254" s="52"/>
      <c r="DX254" s="52"/>
      <c r="DY254" s="52"/>
      <c r="DZ254" s="52"/>
      <c r="EA254" s="52"/>
      <c r="EB254" s="52"/>
      <c r="EC254" s="52"/>
      <c r="ED254" s="52"/>
      <c r="EE254" s="52"/>
      <c r="EF254" s="52"/>
      <c r="EG254" s="52"/>
      <c r="EH254" s="52"/>
      <c r="EI254" s="52"/>
      <c r="EJ254" s="52"/>
      <c r="EK254" s="52"/>
      <c r="EL254" s="52"/>
      <c r="EM254" s="52"/>
      <c r="EN254" s="52"/>
      <c r="EO254" s="52"/>
      <c r="EP254" s="52"/>
      <c r="EQ254" s="52"/>
      <c r="ER254" s="52"/>
      <c r="ES254" s="52"/>
      <c r="ET254" s="52"/>
      <c r="EU254" s="52"/>
      <c r="EV254" s="52"/>
      <c r="EW254" s="52"/>
      <c r="EX254" s="52"/>
      <c r="EY254" s="52"/>
      <c r="EZ254" s="52"/>
      <c r="FA254" s="52"/>
      <c r="FB254" s="52"/>
      <c r="FC254" s="52"/>
      <c r="FD254" s="52"/>
      <c r="FE254" s="52"/>
      <c r="FF254" s="52"/>
      <c r="FG254" s="52"/>
      <c r="FH254" s="52"/>
      <c r="FI254" s="52"/>
      <c r="FJ254" s="52"/>
      <c r="FK254" s="52"/>
      <c r="FL254" s="52"/>
      <c r="FM254" s="52"/>
      <c r="FN254" s="52"/>
      <c r="FO254" s="52"/>
      <c r="FP254" s="52"/>
      <c r="FQ254" s="52"/>
      <c r="FR254" s="52"/>
      <c r="FS254" s="52"/>
      <c r="FT254" s="52"/>
      <c r="FU254" s="52"/>
      <c r="FV254" s="52"/>
      <c r="FW254" s="52"/>
      <c r="FX254" s="52"/>
      <c r="FY254" s="52"/>
      <c r="FZ254" s="52"/>
      <c r="GA254" s="52"/>
      <c r="GB254" s="52"/>
      <c r="GC254" s="52"/>
      <c r="GD254" s="52"/>
      <c r="GE254" s="52"/>
      <c r="GF254" s="52"/>
      <c r="GG254" s="52"/>
      <c r="GH254" s="52"/>
      <c r="GI254" s="52"/>
      <c r="GJ254" s="52"/>
      <c r="GK254" s="52"/>
      <c r="GL254" s="52"/>
      <c r="GM254" s="52"/>
      <c r="GN254" s="52"/>
      <c r="GO254" s="52"/>
      <c r="GP254" s="52"/>
      <c r="GQ254" s="52"/>
      <c r="GR254" s="52"/>
      <c r="GS254" s="52"/>
      <c r="GT254" s="52"/>
      <c r="GU254" s="52"/>
      <c r="GV254" s="52"/>
      <c r="GW254" s="52"/>
      <c r="GX254" s="52"/>
      <c r="GY254" s="52"/>
      <c r="GZ254" s="52"/>
      <c r="HA254" s="52"/>
      <c r="HB254" s="52"/>
      <c r="HC254" s="52"/>
      <c r="HD254" s="52"/>
      <c r="HE254" s="52"/>
      <c r="HF254" s="52"/>
      <c r="HG254" s="52"/>
      <c r="HH254" s="52"/>
      <c r="HI254" s="52"/>
      <c r="HJ254" s="52"/>
      <c r="HK254" s="52"/>
      <c r="HL254" s="52"/>
      <c r="HM254" s="52"/>
      <c r="HN254" s="52"/>
    </row>
    <row r="255" spans="1:222" hidden="1">
      <c r="A255" s="52"/>
      <c r="B255" s="52"/>
      <c r="C255" s="52"/>
      <c r="D255" s="198"/>
      <c r="E255" s="54"/>
      <c r="F255" s="54"/>
      <c r="G255" s="54"/>
      <c r="H255" s="54"/>
      <c r="I255" s="54"/>
      <c r="J255" s="54"/>
      <c r="K255" s="54"/>
      <c r="L255" s="54"/>
      <c r="M255" s="54"/>
      <c r="N255" s="54"/>
      <c r="O255" s="54"/>
      <c r="P255" s="54"/>
      <c r="Q255" s="54"/>
      <c r="R255" s="54"/>
      <c r="S255" s="54"/>
      <c r="T255" s="54"/>
      <c r="U255" s="54"/>
      <c r="V255" s="54"/>
      <c r="W255" s="192"/>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874" t="e">
        <f t="shared" si="37"/>
        <v>#N/A</v>
      </c>
      <c r="AX255" s="875"/>
      <c r="AY255" s="875"/>
      <c r="AZ255" s="875"/>
      <c r="BA255" s="876"/>
      <c r="BB255" s="877" t="s">
        <v>587</v>
      </c>
      <c r="BC255" s="878"/>
      <c r="BD255" s="54"/>
      <c r="BE255" s="879" t="e">
        <f t="shared" si="50"/>
        <v>#N/A</v>
      </c>
      <c r="BF255" s="880"/>
      <c r="BG255" s="880"/>
      <c r="BH255" s="880"/>
      <c r="BI255" s="881"/>
      <c r="BJ255" s="882" t="s">
        <v>587</v>
      </c>
      <c r="BK255" s="878"/>
      <c r="BL255" s="54"/>
      <c r="BM255" s="241"/>
      <c r="BN255" s="241"/>
      <c r="BO255" s="241"/>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234">
        <v>35</v>
      </c>
      <c r="CN255" s="893" t="e">
        <f t="shared" si="52"/>
        <v>#N/A</v>
      </c>
      <c r="CO255" s="894"/>
      <c r="CP255" s="894"/>
      <c r="CQ255" s="894"/>
      <c r="CR255" s="894"/>
      <c r="CS255" s="895"/>
      <c r="CT255" s="252" t="str">
        <f t="shared" si="48"/>
        <v>|</v>
      </c>
      <c r="CU255" s="252" t="str">
        <f t="shared" si="53"/>
        <v/>
      </c>
      <c r="CV255" s="268" t="e">
        <f t="array" ref="CV255">IF(ROW(A35)&gt;COUNTA(CU$221:CU$277),"",INDEX(CU:CU,SMALL(IF(CU$221:CU$277&lt;&gt;"",ROW(CU$221:CU$277),""),ROW(A35))))</f>
        <v>#NUM!</v>
      </c>
      <c r="CW255" s="251" t="str">
        <f t="shared" si="55"/>
        <v/>
      </c>
      <c r="CX255" s="233"/>
      <c r="CY255" s="233"/>
      <c r="CZ255" s="233"/>
      <c r="DA255" s="234">
        <v>35</v>
      </c>
      <c r="DB255" s="896" t="e">
        <f t="shared" si="54"/>
        <v>#N/A</v>
      </c>
      <c r="DC255" s="897"/>
      <c r="DD255" s="897"/>
      <c r="DE255" s="897"/>
      <c r="DF255" s="897"/>
      <c r="DG255" s="898"/>
      <c r="DH255" s="256" t="str">
        <f t="shared" si="49"/>
        <v>|</v>
      </c>
      <c r="DI255" s="256" t="str">
        <f t="shared" si="51"/>
        <v/>
      </c>
      <c r="DJ255" s="270" t="e">
        <f t="array" ref="DJ255">IF(ROW(O35)&gt;COUNTA(DI$221:DI$277),"",INDEX(DI:DI,SMALL(IF(DI$221:DI$277&lt;&gt;"",ROW(DI$221:DI$277),""),ROW(O35))))</f>
        <v>#NUM!</v>
      </c>
      <c r="DK255" s="255" t="str">
        <f t="shared" si="56"/>
        <v/>
      </c>
      <c r="DL255" s="233"/>
      <c r="DM255" s="233"/>
      <c r="DN255" s="54"/>
      <c r="DO255" s="54"/>
      <c r="DP255" s="54"/>
      <c r="DQ255" s="199"/>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row>
    <row r="256" spans="1:222" hidden="1">
      <c r="A256" s="52"/>
      <c r="B256" s="52"/>
      <c r="C256" s="52"/>
      <c r="D256" s="198"/>
      <c r="E256" s="54"/>
      <c r="F256" s="54"/>
      <c r="G256" s="54"/>
      <c r="H256" s="54"/>
      <c r="I256" s="54"/>
      <c r="J256" s="54"/>
      <c r="K256" s="54"/>
      <c r="L256" s="54"/>
      <c r="M256" s="54"/>
      <c r="N256" s="54"/>
      <c r="O256" s="54"/>
      <c r="P256" s="54"/>
      <c r="Q256" s="54"/>
      <c r="R256" s="54"/>
      <c r="S256" s="54"/>
      <c r="T256" s="54"/>
      <c r="U256" s="54"/>
      <c r="V256" s="54"/>
      <c r="W256" s="192"/>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874" t="e">
        <f t="shared" si="37"/>
        <v>#N/A</v>
      </c>
      <c r="AX256" s="875"/>
      <c r="AY256" s="875"/>
      <c r="AZ256" s="875"/>
      <c r="BA256" s="876"/>
      <c r="BB256" s="877" t="s">
        <v>588</v>
      </c>
      <c r="BC256" s="878"/>
      <c r="BD256" s="54"/>
      <c r="BE256" s="879" t="e">
        <f t="shared" si="50"/>
        <v>#N/A</v>
      </c>
      <c r="BF256" s="880"/>
      <c r="BG256" s="880"/>
      <c r="BH256" s="880"/>
      <c r="BI256" s="881"/>
      <c r="BJ256" s="882" t="s">
        <v>588</v>
      </c>
      <c r="BK256" s="878"/>
      <c r="BL256" s="54"/>
      <c r="BM256" s="241"/>
      <c r="BN256" s="241"/>
      <c r="BO256" s="241"/>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234">
        <v>36</v>
      </c>
      <c r="CN256" s="893" t="e">
        <f t="shared" si="52"/>
        <v>#N/A</v>
      </c>
      <c r="CO256" s="894"/>
      <c r="CP256" s="894"/>
      <c r="CQ256" s="894"/>
      <c r="CR256" s="894"/>
      <c r="CS256" s="895"/>
      <c r="CT256" s="252" t="str">
        <f t="shared" si="48"/>
        <v>|</v>
      </c>
      <c r="CU256" s="252" t="str">
        <f t="shared" si="53"/>
        <v/>
      </c>
      <c r="CV256" s="268" t="e">
        <f t="array" ref="CV256">IF(ROW(A36)&gt;COUNTA(CU$221:CU$277),"",INDEX(CU:CU,SMALL(IF(CU$221:CU$277&lt;&gt;"",ROW(CU$221:CU$277),""),ROW(A36))))</f>
        <v>#NUM!</v>
      </c>
      <c r="CW256" s="251" t="str">
        <f t="shared" si="55"/>
        <v/>
      </c>
      <c r="CX256" s="233"/>
      <c r="CY256" s="233"/>
      <c r="CZ256" s="233"/>
      <c r="DA256" s="234">
        <v>36</v>
      </c>
      <c r="DB256" s="896" t="e">
        <f t="shared" si="54"/>
        <v>#N/A</v>
      </c>
      <c r="DC256" s="897"/>
      <c r="DD256" s="897"/>
      <c r="DE256" s="897"/>
      <c r="DF256" s="897"/>
      <c r="DG256" s="898"/>
      <c r="DH256" s="256" t="str">
        <f t="shared" si="49"/>
        <v>|</v>
      </c>
      <c r="DI256" s="256" t="str">
        <f t="shared" si="51"/>
        <v/>
      </c>
      <c r="DJ256" s="270" t="e">
        <f t="array" ref="DJ256">IF(ROW(O36)&gt;COUNTA(DI$221:DI$277),"",INDEX(DI:DI,SMALL(IF(DI$221:DI$277&lt;&gt;"",ROW(DI$221:DI$277),""),ROW(O36))))</f>
        <v>#NUM!</v>
      </c>
      <c r="DK256" s="255" t="str">
        <f t="shared" si="56"/>
        <v/>
      </c>
      <c r="DL256" s="233"/>
      <c r="DM256" s="233"/>
      <c r="DN256" s="54"/>
      <c r="DO256" s="54"/>
      <c r="DP256" s="54"/>
      <c r="DQ256" s="199"/>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GU256" s="52"/>
      <c r="GV256" s="52"/>
      <c r="GW256" s="52"/>
      <c r="GX256" s="52"/>
      <c r="GY256" s="52"/>
      <c r="GZ256" s="52"/>
      <c r="HA256" s="52"/>
      <c r="HB256" s="52"/>
      <c r="HC256" s="52"/>
      <c r="HD256" s="52"/>
      <c r="HE256" s="52"/>
      <c r="HF256" s="52"/>
      <c r="HG256" s="52"/>
      <c r="HH256" s="52"/>
      <c r="HI256" s="52"/>
      <c r="HJ256" s="52"/>
      <c r="HK256" s="52"/>
      <c r="HL256" s="52"/>
      <c r="HM256" s="52"/>
      <c r="HN256" s="52"/>
    </row>
    <row r="257" spans="1:222" hidden="1">
      <c r="A257" s="52"/>
      <c r="B257" s="52"/>
      <c r="C257" s="52"/>
      <c r="D257" s="198"/>
      <c r="E257" s="54"/>
      <c r="F257" s="54"/>
      <c r="G257" s="54"/>
      <c r="H257" s="54"/>
      <c r="I257" s="54"/>
      <c r="J257" s="54"/>
      <c r="K257" s="54"/>
      <c r="L257" s="54"/>
      <c r="M257" s="54"/>
      <c r="N257" s="54"/>
      <c r="O257" s="54"/>
      <c r="P257" s="54"/>
      <c r="Q257" s="54"/>
      <c r="R257" s="54"/>
      <c r="S257" s="54"/>
      <c r="T257" s="54"/>
      <c r="U257" s="54"/>
      <c r="V257" s="54"/>
      <c r="W257" s="192"/>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874" t="e">
        <f t="shared" si="37"/>
        <v>#N/A</v>
      </c>
      <c r="AX257" s="875"/>
      <c r="AY257" s="875"/>
      <c r="AZ257" s="875"/>
      <c r="BA257" s="876"/>
      <c r="BB257" s="877" t="s">
        <v>589</v>
      </c>
      <c r="BC257" s="878"/>
      <c r="BD257" s="54"/>
      <c r="BE257" s="879" t="e">
        <f t="shared" si="50"/>
        <v>#N/A</v>
      </c>
      <c r="BF257" s="880"/>
      <c r="BG257" s="880"/>
      <c r="BH257" s="880"/>
      <c r="BI257" s="881"/>
      <c r="BJ257" s="882" t="s">
        <v>589</v>
      </c>
      <c r="BK257" s="878"/>
      <c r="BL257" s="54"/>
      <c r="BM257" s="241"/>
      <c r="BN257" s="241"/>
      <c r="BO257" s="241"/>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234">
        <v>37</v>
      </c>
      <c r="CN257" s="893" t="e">
        <f t="shared" si="52"/>
        <v>#N/A</v>
      </c>
      <c r="CO257" s="894"/>
      <c r="CP257" s="894"/>
      <c r="CQ257" s="894"/>
      <c r="CR257" s="894"/>
      <c r="CS257" s="895"/>
      <c r="CT257" s="252" t="str">
        <f t="shared" si="48"/>
        <v>|</v>
      </c>
      <c r="CU257" s="252" t="str">
        <f t="shared" si="53"/>
        <v/>
      </c>
      <c r="CV257" s="268" t="e">
        <f t="array" ref="CV257">IF(ROW(A37)&gt;COUNTA(CU$221:CU$277),"",INDEX(CU:CU,SMALL(IF(CU$221:CU$277&lt;&gt;"",ROW(CU$221:CU$277),""),ROW(A37))))</f>
        <v>#NUM!</v>
      </c>
      <c r="CW257" s="251" t="str">
        <f t="shared" si="55"/>
        <v/>
      </c>
      <c r="CX257" s="233"/>
      <c r="CY257" s="233"/>
      <c r="CZ257" s="233"/>
      <c r="DA257" s="234">
        <v>37</v>
      </c>
      <c r="DB257" s="896" t="e">
        <f t="shared" si="54"/>
        <v>#N/A</v>
      </c>
      <c r="DC257" s="897"/>
      <c r="DD257" s="897"/>
      <c r="DE257" s="897"/>
      <c r="DF257" s="897"/>
      <c r="DG257" s="898"/>
      <c r="DH257" s="256" t="str">
        <f t="shared" si="49"/>
        <v>|</v>
      </c>
      <c r="DI257" s="256" t="str">
        <f t="shared" si="51"/>
        <v/>
      </c>
      <c r="DJ257" s="270" t="e">
        <f t="array" ref="DJ257">IF(ROW(O37)&gt;COUNTA(DI$221:DI$277),"",INDEX(DI:DI,SMALL(IF(DI$221:DI$277&lt;&gt;"",ROW(DI$221:DI$277),""),ROW(O37))))</f>
        <v>#NUM!</v>
      </c>
      <c r="DK257" s="255" t="str">
        <f t="shared" si="56"/>
        <v/>
      </c>
      <c r="DL257" s="233"/>
      <c r="DM257" s="233"/>
      <c r="DN257" s="54"/>
      <c r="DO257" s="54"/>
      <c r="DP257" s="54"/>
      <c r="DQ257" s="199"/>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GU257" s="52"/>
      <c r="GV257" s="52"/>
      <c r="GW257" s="52"/>
      <c r="GX257" s="52"/>
      <c r="GY257" s="52"/>
      <c r="GZ257" s="52"/>
      <c r="HA257" s="52"/>
      <c r="HB257" s="52"/>
      <c r="HC257" s="52"/>
      <c r="HD257" s="52"/>
      <c r="HE257" s="52"/>
      <c r="HF257" s="52"/>
      <c r="HG257" s="52"/>
      <c r="HH257" s="52"/>
      <c r="HI257" s="52"/>
      <c r="HJ257" s="52"/>
      <c r="HK257" s="52"/>
      <c r="HL257" s="52"/>
      <c r="HM257" s="52"/>
      <c r="HN257" s="52"/>
    </row>
    <row r="258" spans="1:222" hidden="1">
      <c r="A258" s="52"/>
      <c r="B258" s="52"/>
      <c r="C258" s="52"/>
      <c r="D258" s="198"/>
      <c r="E258" s="54"/>
      <c r="F258" s="54"/>
      <c r="G258" s="54"/>
      <c r="H258" s="54"/>
      <c r="I258" s="54"/>
      <c r="J258" s="54"/>
      <c r="K258" s="54"/>
      <c r="L258" s="54"/>
      <c r="M258" s="54"/>
      <c r="N258" s="54"/>
      <c r="O258" s="54"/>
      <c r="P258" s="54"/>
      <c r="Q258" s="54"/>
      <c r="R258" s="54"/>
      <c r="S258" s="54"/>
      <c r="T258" s="54"/>
      <c r="U258" s="54"/>
      <c r="V258" s="54"/>
      <c r="W258" s="192"/>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874" t="e">
        <f t="shared" si="37"/>
        <v>#N/A</v>
      </c>
      <c r="AX258" s="875"/>
      <c r="AY258" s="875"/>
      <c r="AZ258" s="875"/>
      <c r="BA258" s="876"/>
      <c r="BB258" s="877" t="s">
        <v>590</v>
      </c>
      <c r="BC258" s="878"/>
      <c r="BD258" s="54"/>
      <c r="BE258" s="879" t="e">
        <f t="shared" si="50"/>
        <v>#N/A</v>
      </c>
      <c r="BF258" s="880"/>
      <c r="BG258" s="880"/>
      <c r="BH258" s="880"/>
      <c r="BI258" s="881"/>
      <c r="BJ258" s="882" t="s">
        <v>590</v>
      </c>
      <c r="BK258" s="878"/>
      <c r="BL258" s="54"/>
      <c r="BM258" s="241"/>
      <c r="BN258" s="241"/>
      <c r="BO258" s="241"/>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234">
        <v>38</v>
      </c>
      <c r="CN258" s="893" t="e">
        <f t="shared" si="52"/>
        <v>#N/A</v>
      </c>
      <c r="CO258" s="894"/>
      <c r="CP258" s="894"/>
      <c r="CQ258" s="894"/>
      <c r="CR258" s="894"/>
      <c r="CS258" s="895"/>
      <c r="CT258" s="252" t="str">
        <f t="shared" si="48"/>
        <v>|</v>
      </c>
      <c r="CU258" s="252" t="str">
        <f t="shared" si="53"/>
        <v/>
      </c>
      <c r="CV258" s="268" t="e">
        <f t="array" ref="CV258">IF(ROW(A38)&gt;COUNTA(CU$221:CU$277),"",INDEX(CU:CU,SMALL(IF(CU$221:CU$277&lt;&gt;"",ROW(CU$221:CU$277),""),ROW(A38))))</f>
        <v>#NUM!</v>
      </c>
      <c r="CW258" s="251" t="str">
        <f t="shared" si="55"/>
        <v/>
      </c>
      <c r="CX258" s="233"/>
      <c r="CY258" s="233"/>
      <c r="CZ258" s="233"/>
      <c r="DA258" s="234">
        <v>38</v>
      </c>
      <c r="DB258" s="896" t="e">
        <f t="shared" si="54"/>
        <v>#N/A</v>
      </c>
      <c r="DC258" s="897"/>
      <c r="DD258" s="897"/>
      <c r="DE258" s="897"/>
      <c r="DF258" s="897"/>
      <c r="DG258" s="898"/>
      <c r="DH258" s="256" t="str">
        <f t="shared" si="49"/>
        <v>|</v>
      </c>
      <c r="DI258" s="256" t="str">
        <f t="shared" si="51"/>
        <v/>
      </c>
      <c r="DJ258" s="270" t="e">
        <f t="array" ref="DJ258">IF(ROW(O38)&gt;COUNTA(DI$221:DI$277),"",INDEX(DI:DI,SMALL(IF(DI$221:DI$277&lt;&gt;"",ROW(DI$221:DI$277),""),ROW(O38))))</f>
        <v>#NUM!</v>
      </c>
      <c r="DK258" s="255" t="str">
        <f t="shared" si="56"/>
        <v/>
      </c>
      <c r="DL258" s="233"/>
      <c r="DM258" s="233"/>
      <c r="DN258" s="54"/>
      <c r="DO258" s="54"/>
      <c r="DP258" s="54"/>
      <c r="DQ258" s="199"/>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GU258" s="52"/>
      <c r="GV258" s="52"/>
      <c r="GW258" s="52"/>
      <c r="GX258" s="52"/>
      <c r="GY258" s="52"/>
      <c r="GZ258" s="52"/>
      <c r="HA258" s="52"/>
      <c r="HB258" s="52"/>
      <c r="HC258" s="52"/>
      <c r="HD258" s="52"/>
      <c r="HE258" s="52"/>
      <c r="HF258" s="52"/>
      <c r="HG258" s="52"/>
      <c r="HH258" s="52"/>
      <c r="HI258" s="52"/>
      <c r="HJ258" s="52"/>
      <c r="HK258" s="52"/>
      <c r="HL258" s="52"/>
      <c r="HM258" s="52"/>
      <c r="HN258" s="52"/>
    </row>
    <row r="259" spans="1:222" hidden="1">
      <c r="A259" s="52"/>
      <c r="B259" s="52"/>
      <c r="C259" s="52"/>
      <c r="D259" s="198"/>
      <c r="E259" s="54"/>
      <c r="F259" s="54"/>
      <c r="G259" s="54"/>
      <c r="H259" s="54"/>
      <c r="I259" s="54"/>
      <c r="J259" s="54"/>
      <c r="K259" s="54"/>
      <c r="L259" s="54"/>
      <c r="M259" s="54"/>
      <c r="N259" s="54"/>
      <c r="O259" s="54"/>
      <c r="P259" s="54"/>
      <c r="Q259" s="54"/>
      <c r="R259" s="54"/>
      <c r="S259" s="54"/>
      <c r="T259" s="54"/>
      <c r="U259" s="54"/>
      <c r="V259" s="54"/>
      <c r="W259" s="192"/>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874" t="e">
        <f t="shared" si="37"/>
        <v>#N/A</v>
      </c>
      <c r="AX259" s="875"/>
      <c r="AY259" s="875"/>
      <c r="AZ259" s="875"/>
      <c r="BA259" s="876"/>
      <c r="BB259" s="877" t="s">
        <v>591</v>
      </c>
      <c r="BC259" s="878"/>
      <c r="BD259" s="54"/>
      <c r="BE259" s="879" t="e">
        <f t="shared" si="50"/>
        <v>#N/A</v>
      </c>
      <c r="BF259" s="880"/>
      <c r="BG259" s="880"/>
      <c r="BH259" s="880"/>
      <c r="BI259" s="881"/>
      <c r="BJ259" s="882" t="s">
        <v>591</v>
      </c>
      <c r="BK259" s="878"/>
      <c r="BL259" s="54"/>
      <c r="BM259" s="241"/>
      <c r="BN259" s="241"/>
      <c r="BO259" s="241"/>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234">
        <v>39</v>
      </c>
      <c r="CN259" s="893" t="e">
        <f t="shared" si="52"/>
        <v>#N/A</v>
      </c>
      <c r="CO259" s="894"/>
      <c r="CP259" s="894"/>
      <c r="CQ259" s="894"/>
      <c r="CR259" s="894"/>
      <c r="CS259" s="895"/>
      <c r="CT259" s="252" t="str">
        <f t="shared" si="48"/>
        <v>|</v>
      </c>
      <c r="CU259" s="252" t="str">
        <f t="shared" si="53"/>
        <v/>
      </c>
      <c r="CV259" s="268" t="e">
        <f t="array" ref="CV259">IF(ROW(A39)&gt;COUNTA(CU$221:CU$277),"",INDEX(CU:CU,SMALL(IF(CU$221:CU$277&lt;&gt;"",ROW(CU$221:CU$277),""),ROW(A39))))</f>
        <v>#NUM!</v>
      </c>
      <c r="CW259" s="251" t="str">
        <f t="shared" si="55"/>
        <v/>
      </c>
      <c r="CX259" s="233"/>
      <c r="CY259" s="233"/>
      <c r="CZ259" s="233"/>
      <c r="DA259" s="234">
        <v>39</v>
      </c>
      <c r="DB259" s="896" t="e">
        <f t="shared" si="54"/>
        <v>#N/A</v>
      </c>
      <c r="DC259" s="897"/>
      <c r="DD259" s="897"/>
      <c r="DE259" s="897"/>
      <c r="DF259" s="897"/>
      <c r="DG259" s="898"/>
      <c r="DH259" s="256" t="str">
        <f t="shared" si="49"/>
        <v>|</v>
      </c>
      <c r="DI259" s="256" t="str">
        <f t="shared" si="51"/>
        <v/>
      </c>
      <c r="DJ259" s="270" t="e">
        <f t="array" ref="DJ259">IF(ROW(O39)&gt;COUNTA(DI$221:DI$277),"",INDEX(DI:DI,SMALL(IF(DI$221:DI$277&lt;&gt;"",ROW(DI$221:DI$277),""),ROW(O39))))</f>
        <v>#NUM!</v>
      </c>
      <c r="DK259" s="255" t="str">
        <f t="shared" si="56"/>
        <v/>
      </c>
      <c r="DL259" s="233"/>
      <c r="DM259" s="233"/>
      <c r="DN259" s="54"/>
      <c r="DO259" s="54"/>
      <c r="DP259" s="54"/>
      <c r="DQ259" s="199"/>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GU259" s="52"/>
      <c r="GV259" s="52"/>
      <c r="GW259" s="52"/>
      <c r="GX259" s="52"/>
      <c r="GY259" s="52"/>
      <c r="GZ259" s="52"/>
      <c r="HA259" s="52"/>
      <c r="HB259" s="52"/>
      <c r="HC259" s="52"/>
      <c r="HD259" s="52"/>
      <c r="HE259" s="52"/>
      <c r="HF259" s="52"/>
      <c r="HG259" s="52"/>
      <c r="HH259" s="52"/>
      <c r="HI259" s="52"/>
      <c r="HJ259" s="52"/>
      <c r="HK259" s="52"/>
      <c r="HL259" s="52"/>
      <c r="HM259" s="52"/>
      <c r="HN259" s="52"/>
    </row>
    <row r="260" spans="1:222" hidden="1">
      <c r="A260" s="52"/>
      <c r="B260" s="52"/>
      <c r="C260" s="52"/>
      <c r="D260" s="198"/>
      <c r="E260" s="54"/>
      <c r="F260" s="54"/>
      <c r="G260" s="54"/>
      <c r="H260" s="54"/>
      <c r="I260" s="54"/>
      <c r="J260" s="54"/>
      <c r="K260" s="54"/>
      <c r="L260" s="54"/>
      <c r="M260" s="54"/>
      <c r="N260" s="54"/>
      <c r="O260" s="54"/>
      <c r="P260" s="54"/>
      <c r="Q260" s="54"/>
      <c r="R260" s="54"/>
      <c r="S260" s="54"/>
      <c r="T260" s="54"/>
      <c r="U260" s="54"/>
      <c r="V260" s="54"/>
      <c r="W260" s="192"/>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874" t="e">
        <f t="shared" si="37"/>
        <v>#N/A</v>
      </c>
      <c r="AX260" s="875"/>
      <c r="AY260" s="875"/>
      <c r="AZ260" s="875"/>
      <c r="BA260" s="876"/>
      <c r="BB260" s="877" t="s">
        <v>592</v>
      </c>
      <c r="BC260" s="878"/>
      <c r="BD260" s="54"/>
      <c r="BE260" s="879" t="e">
        <f t="shared" si="50"/>
        <v>#N/A</v>
      </c>
      <c r="BF260" s="880"/>
      <c r="BG260" s="880"/>
      <c r="BH260" s="880"/>
      <c r="BI260" s="881"/>
      <c r="BJ260" s="882" t="s">
        <v>592</v>
      </c>
      <c r="BK260" s="878"/>
      <c r="BL260" s="54"/>
      <c r="BM260" s="241"/>
      <c r="BN260" s="241"/>
      <c r="BO260" s="241"/>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234">
        <v>40</v>
      </c>
      <c r="CN260" s="893" t="e">
        <f t="shared" si="52"/>
        <v>#N/A</v>
      </c>
      <c r="CO260" s="894"/>
      <c r="CP260" s="894"/>
      <c r="CQ260" s="894"/>
      <c r="CR260" s="894"/>
      <c r="CS260" s="895"/>
      <c r="CT260" s="252" t="str">
        <f t="shared" si="48"/>
        <v>|</v>
      </c>
      <c r="CU260" s="252" t="str">
        <f t="shared" si="53"/>
        <v/>
      </c>
      <c r="CV260" s="268" t="e">
        <f t="array" ref="CV260">IF(ROW(A40)&gt;COUNTA(CU$221:CU$277),"",INDEX(CU:CU,SMALL(IF(CU$221:CU$277&lt;&gt;"",ROW(CU$221:CU$277),""),ROW(A40))))</f>
        <v>#NUM!</v>
      </c>
      <c r="CW260" s="251" t="str">
        <f t="shared" si="55"/>
        <v/>
      </c>
      <c r="CX260" s="233"/>
      <c r="CY260" s="233"/>
      <c r="CZ260" s="233"/>
      <c r="DA260" s="234">
        <v>40</v>
      </c>
      <c r="DB260" s="896" t="e">
        <f t="shared" si="54"/>
        <v>#N/A</v>
      </c>
      <c r="DC260" s="897"/>
      <c r="DD260" s="897"/>
      <c r="DE260" s="897"/>
      <c r="DF260" s="897"/>
      <c r="DG260" s="898"/>
      <c r="DH260" s="256" t="str">
        <f t="shared" si="49"/>
        <v>|</v>
      </c>
      <c r="DI260" s="256" t="str">
        <f t="shared" si="51"/>
        <v/>
      </c>
      <c r="DJ260" s="270" t="e">
        <f t="array" ref="DJ260">IF(ROW(O40)&gt;COUNTA(DI$221:DI$277),"",INDEX(DI:DI,SMALL(IF(DI$221:DI$277&lt;&gt;"",ROW(DI$221:DI$277),""),ROW(O40))))</f>
        <v>#NUM!</v>
      </c>
      <c r="DK260" s="255" t="str">
        <f t="shared" si="56"/>
        <v/>
      </c>
      <c r="DL260" s="233"/>
      <c r="DM260" s="233"/>
      <c r="DN260" s="54"/>
      <c r="DO260" s="54"/>
      <c r="DP260" s="54"/>
      <c r="DQ260" s="199"/>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GU260" s="52"/>
      <c r="GV260" s="52"/>
      <c r="GW260" s="52"/>
      <c r="GX260" s="52"/>
      <c r="GY260" s="52"/>
      <c r="GZ260" s="52"/>
      <c r="HA260" s="52"/>
      <c r="HB260" s="52"/>
      <c r="HC260" s="52"/>
      <c r="HD260" s="52"/>
      <c r="HE260" s="52"/>
      <c r="HF260" s="52"/>
      <c r="HG260" s="52"/>
      <c r="HH260" s="52"/>
      <c r="HI260" s="52"/>
      <c r="HJ260" s="52"/>
      <c r="HK260" s="52"/>
      <c r="HL260" s="52"/>
      <c r="HM260" s="52"/>
      <c r="HN260" s="52"/>
    </row>
    <row r="261" spans="1:222" hidden="1">
      <c r="A261" s="52"/>
      <c r="B261" s="52"/>
      <c r="C261" s="52"/>
      <c r="D261" s="198"/>
      <c r="E261" s="54"/>
      <c r="F261" s="54"/>
      <c r="G261" s="54"/>
      <c r="H261" s="54"/>
      <c r="I261" s="54"/>
      <c r="J261" s="54"/>
      <c r="K261" s="54"/>
      <c r="L261" s="54"/>
      <c r="M261" s="54"/>
      <c r="N261" s="54"/>
      <c r="O261" s="54"/>
      <c r="P261" s="54"/>
      <c r="Q261" s="54"/>
      <c r="R261" s="54"/>
      <c r="S261" s="54"/>
      <c r="T261" s="54"/>
      <c r="U261" s="54"/>
      <c r="V261" s="54"/>
      <c r="W261" s="192"/>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874" t="e">
        <f t="shared" si="37"/>
        <v>#N/A</v>
      </c>
      <c r="AX261" s="875"/>
      <c r="AY261" s="875"/>
      <c r="AZ261" s="875"/>
      <c r="BA261" s="876"/>
      <c r="BB261" s="877" t="s">
        <v>593</v>
      </c>
      <c r="BC261" s="878"/>
      <c r="BD261" s="54"/>
      <c r="BE261" s="879" t="e">
        <f t="shared" si="50"/>
        <v>#N/A</v>
      </c>
      <c r="BF261" s="880"/>
      <c r="BG261" s="880"/>
      <c r="BH261" s="880"/>
      <c r="BI261" s="881"/>
      <c r="BJ261" s="882" t="s">
        <v>593</v>
      </c>
      <c r="BK261" s="878"/>
      <c r="BL261" s="54"/>
      <c r="BM261" s="241"/>
      <c r="BN261" s="241"/>
      <c r="BO261" s="241"/>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234">
        <v>41</v>
      </c>
      <c r="CN261" s="893" t="e">
        <f t="shared" si="52"/>
        <v>#N/A</v>
      </c>
      <c r="CO261" s="894"/>
      <c r="CP261" s="894"/>
      <c r="CQ261" s="894"/>
      <c r="CR261" s="894"/>
      <c r="CS261" s="895"/>
      <c r="CT261" s="252" t="str">
        <f t="shared" si="48"/>
        <v>|</v>
      </c>
      <c r="CU261" s="252" t="str">
        <f t="shared" si="53"/>
        <v/>
      </c>
      <c r="CV261" s="268" t="e">
        <f t="array" ref="CV261">IF(ROW(A41)&gt;COUNTA(CU$221:CU$277),"",INDEX(CU:CU,SMALL(IF(CU$221:CU$277&lt;&gt;"",ROW(CU$221:CU$277),""),ROW(A41))))</f>
        <v>#NUM!</v>
      </c>
      <c r="CW261" s="251" t="str">
        <f t="shared" si="55"/>
        <v/>
      </c>
      <c r="CX261" s="233"/>
      <c r="CY261" s="233"/>
      <c r="CZ261" s="233"/>
      <c r="DA261" s="234">
        <v>41</v>
      </c>
      <c r="DB261" s="896" t="e">
        <f t="shared" si="54"/>
        <v>#N/A</v>
      </c>
      <c r="DC261" s="897"/>
      <c r="DD261" s="897"/>
      <c r="DE261" s="897"/>
      <c r="DF261" s="897"/>
      <c r="DG261" s="898"/>
      <c r="DH261" s="256" t="str">
        <f t="shared" si="49"/>
        <v>|</v>
      </c>
      <c r="DI261" s="256" t="str">
        <f t="shared" si="51"/>
        <v/>
      </c>
      <c r="DJ261" s="270" t="e">
        <f t="array" ref="DJ261">IF(ROW(O41)&gt;COUNTA(DI$221:DI$277),"",INDEX(DI:DI,SMALL(IF(DI$221:DI$277&lt;&gt;"",ROW(DI$221:DI$277),""),ROW(O41))))</f>
        <v>#NUM!</v>
      </c>
      <c r="DK261" s="255" t="str">
        <f t="shared" si="56"/>
        <v/>
      </c>
      <c r="DL261" s="233"/>
      <c r="DM261" s="233"/>
      <c r="DN261" s="54"/>
      <c r="DO261" s="54"/>
      <c r="DP261" s="54"/>
      <c r="DQ261" s="199"/>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52"/>
      <c r="EO261" s="52"/>
      <c r="EP261" s="52"/>
      <c r="EQ261" s="52"/>
      <c r="ER261" s="52"/>
      <c r="ES261" s="52"/>
      <c r="ET261" s="52"/>
      <c r="EU261" s="52"/>
      <c r="EV261" s="52"/>
      <c r="EW261" s="52"/>
      <c r="EX261" s="52"/>
      <c r="EY261" s="52"/>
      <c r="EZ261" s="52"/>
      <c r="FA261" s="52"/>
      <c r="FB261" s="52"/>
      <c r="FC261" s="52"/>
      <c r="FD261" s="52"/>
      <c r="FE261" s="52"/>
      <c r="FF261" s="52"/>
      <c r="FG261" s="52"/>
      <c r="FH261" s="52"/>
      <c r="FI261" s="52"/>
      <c r="FJ261" s="52"/>
      <c r="FK261" s="52"/>
      <c r="FL261" s="52"/>
      <c r="FM261" s="52"/>
      <c r="FN261" s="52"/>
      <c r="FO261" s="52"/>
      <c r="FP261" s="52"/>
      <c r="FQ261" s="52"/>
      <c r="FR261" s="52"/>
      <c r="FS261" s="52"/>
      <c r="FT261" s="52"/>
      <c r="FU261" s="52"/>
      <c r="FV261" s="52"/>
      <c r="FW261" s="52"/>
      <c r="FX261" s="52"/>
      <c r="FY261" s="52"/>
      <c r="FZ261" s="52"/>
      <c r="GA261" s="52"/>
      <c r="GB261" s="52"/>
      <c r="GC261" s="52"/>
      <c r="GD261" s="52"/>
      <c r="GE261" s="52"/>
      <c r="GF261" s="52"/>
      <c r="GG261" s="52"/>
      <c r="GH261" s="52"/>
      <c r="GI261" s="52"/>
      <c r="GJ261" s="52"/>
      <c r="GK261" s="52"/>
      <c r="GL261" s="52"/>
      <c r="GM261" s="52"/>
      <c r="GN261" s="52"/>
      <c r="GO261" s="52"/>
      <c r="GP261" s="52"/>
      <c r="GQ261" s="52"/>
      <c r="GR261" s="52"/>
      <c r="GS261" s="52"/>
      <c r="GT261" s="52"/>
      <c r="GU261" s="52"/>
      <c r="GV261" s="52"/>
      <c r="GW261" s="52"/>
      <c r="GX261" s="52"/>
      <c r="GY261" s="52"/>
      <c r="GZ261" s="52"/>
      <c r="HA261" s="52"/>
      <c r="HB261" s="52"/>
      <c r="HC261" s="52"/>
      <c r="HD261" s="52"/>
      <c r="HE261" s="52"/>
      <c r="HF261" s="52"/>
      <c r="HG261" s="52"/>
      <c r="HH261" s="52"/>
      <c r="HI261" s="52"/>
      <c r="HJ261" s="52"/>
      <c r="HK261" s="52"/>
      <c r="HL261" s="52"/>
      <c r="HM261" s="52"/>
      <c r="HN261" s="52"/>
    </row>
    <row r="262" spans="1:222" hidden="1">
      <c r="A262" s="52"/>
      <c r="B262" s="52"/>
      <c r="C262" s="52"/>
      <c r="D262" s="198"/>
      <c r="E262" s="54"/>
      <c r="F262" s="54"/>
      <c r="G262" s="54"/>
      <c r="H262" s="54"/>
      <c r="I262" s="54"/>
      <c r="J262" s="54"/>
      <c r="K262" s="54"/>
      <c r="L262" s="54"/>
      <c r="M262" s="54"/>
      <c r="N262" s="54"/>
      <c r="O262" s="54"/>
      <c r="P262" s="54"/>
      <c r="Q262" s="54"/>
      <c r="R262" s="54"/>
      <c r="S262" s="54"/>
      <c r="T262" s="54"/>
      <c r="U262" s="54"/>
      <c r="V262" s="54"/>
      <c r="W262" s="192"/>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874" t="e">
        <f t="shared" si="37"/>
        <v>#N/A</v>
      </c>
      <c r="AX262" s="875"/>
      <c r="AY262" s="875"/>
      <c r="AZ262" s="875"/>
      <c r="BA262" s="876"/>
      <c r="BB262" s="877" t="s">
        <v>594</v>
      </c>
      <c r="BC262" s="878"/>
      <c r="BD262" s="54"/>
      <c r="BE262" s="879" t="e">
        <f t="shared" si="50"/>
        <v>#N/A</v>
      </c>
      <c r="BF262" s="880"/>
      <c r="BG262" s="880"/>
      <c r="BH262" s="880"/>
      <c r="BI262" s="881"/>
      <c r="BJ262" s="882" t="s">
        <v>594</v>
      </c>
      <c r="BK262" s="878"/>
      <c r="BL262" s="54"/>
      <c r="BM262" s="241"/>
      <c r="BN262" s="241"/>
      <c r="BO262" s="241"/>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234">
        <v>42</v>
      </c>
      <c r="CN262" s="893" t="e">
        <f t="shared" si="52"/>
        <v>#N/A</v>
      </c>
      <c r="CO262" s="894"/>
      <c r="CP262" s="894"/>
      <c r="CQ262" s="894"/>
      <c r="CR262" s="894"/>
      <c r="CS262" s="895"/>
      <c r="CT262" s="252" t="str">
        <f t="shared" si="48"/>
        <v>|</v>
      </c>
      <c r="CU262" s="252" t="str">
        <f t="shared" si="53"/>
        <v/>
      </c>
      <c r="CV262" s="268" t="e">
        <f t="array" ref="CV262">IF(ROW(A42)&gt;COUNTA(CU$221:CU$277),"",INDEX(CU:CU,SMALL(IF(CU$221:CU$277&lt;&gt;"",ROW(CU$221:CU$277),""),ROW(A42))))</f>
        <v>#NUM!</v>
      </c>
      <c r="CW262" s="251" t="str">
        <f t="shared" si="55"/>
        <v/>
      </c>
      <c r="CX262" s="233"/>
      <c r="CY262" s="233"/>
      <c r="CZ262" s="233"/>
      <c r="DA262" s="234">
        <v>42</v>
      </c>
      <c r="DB262" s="896" t="e">
        <f t="shared" si="54"/>
        <v>#N/A</v>
      </c>
      <c r="DC262" s="897"/>
      <c r="DD262" s="897"/>
      <c r="DE262" s="897"/>
      <c r="DF262" s="897"/>
      <c r="DG262" s="898"/>
      <c r="DH262" s="256" t="str">
        <f t="shared" si="49"/>
        <v>|</v>
      </c>
      <c r="DI262" s="256" t="str">
        <f t="shared" si="51"/>
        <v/>
      </c>
      <c r="DJ262" s="270" t="e">
        <f t="array" ref="DJ262">IF(ROW(O42)&gt;COUNTA(DI$221:DI$277),"",INDEX(DI:DI,SMALL(IF(DI$221:DI$277&lt;&gt;"",ROW(DI$221:DI$277),""),ROW(O42))))</f>
        <v>#NUM!</v>
      </c>
      <c r="DK262" s="255" t="str">
        <f t="shared" si="56"/>
        <v/>
      </c>
      <c r="DL262" s="233"/>
      <c r="DM262" s="233"/>
      <c r="DN262" s="54"/>
      <c r="DO262" s="54"/>
      <c r="DP262" s="54"/>
      <c r="DQ262" s="199"/>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52"/>
      <c r="EO262" s="52"/>
      <c r="EP262" s="52"/>
      <c r="EQ262" s="52"/>
      <c r="ER262" s="52"/>
      <c r="ES262" s="52"/>
      <c r="ET262" s="52"/>
      <c r="EU262" s="52"/>
      <c r="EV262" s="52"/>
      <c r="EW262" s="52"/>
      <c r="EX262" s="52"/>
      <c r="EY262" s="52"/>
      <c r="EZ262" s="52"/>
      <c r="FA262" s="52"/>
      <c r="FB262" s="52"/>
      <c r="FC262" s="52"/>
      <c r="FD262" s="52"/>
      <c r="FE262" s="52"/>
      <c r="FF262" s="52"/>
      <c r="FG262" s="52"/>
      <c r="FH262" s="52"/>
      <c r="FI262" s="52"/>
      <c r="FJ262" s="52"/>
      <c r="FK262" s="52"/>
      <c r="FL262" s="52"/>
      <c r="FM262" s="52"/>
      <c r="FN262" s="52"/>
      <c r="FO262" s="52"/>
      <c r="FP262" s="52"/>
      <c r="FQ262" s="52"/>
      <c r="FR262" s="52"/>
      <c r="FS262" s="52"/>
      <c r="FT262" s="52"/>
      <c r="FU262" s="52"/>
      <c r="FV262" s="52"/>
      <c r="FW262" s="52"/>
      <c r="FX262" s="52"/>
      <c r="FY262" s="52"/>
      <c r="FZ262" s="52"/>
      <c r="GA262" s="52"/>
      <c r="GB262" s="52"/>
      <c r="GC262" s="52"/>
      <c r="GD262" s="52"/>
      <c r="GE262" s="52"/>
      <c r="GF262" s="52"/>
      <c r="GG262" s="52"/>
      <c r="GH262" s="52"/>
      <c r="GI262" s="52"/>
      <c r="GJ262" s="52"/>
      <c r="GK262" s="52"/>
      <c r="GL262" s="52"/>
      <c r="GM262" s="52"/>
      <c r="GN262" s="52"/>
      <c r="GO262" s="52"/>
      <c r="GP262" s="52"/>
      <c r="GQ262" s="52"/>
      <c r="GR262" s="52"/>
      <c r="GS262" s="52"/>
      <c r="GT262" s="52"/>
      <c r="GU262" s="52"/>
      <c r="GV262" s="52"/>
      <c r="GW262" s="52"/>
      <c r="GX262" s="52"/>
      <c r="GY262" s="52"/>
      <c r="GZ262" s="52"/>
      <c r="HA262" s="52"/>
      <c r="HB262" s="52"/>
      <c r="HC262" s="52"/>
      <c r="HD262" s="52"/>
      <c r="HE262" s="52"/>
      <c r="HF262" s="52"/>
      <c r="HG262" s="52"/>
      <c r="HH262" s="52"/>
      <c r="HI262" s="52"/>
      <c r="HJ262" s="52"/>
      <c r="HK262" s="52"/>
      <c r="HL262" s="52"/>
      <c r="HM262" s="52"/>
      <c r="HN262" s="52"/>
    </row>
    <row r="263" spans="1:222" hidden="1">
      <c r="A263" s="52"/>
      <c r="B263" s="52"/>
      <c r="C263" s="52"/>
      <c r="D263" s="198"/>
      <c r="E263" s="54"/>
      <c r="F263" s="54"/>
      <c r="G263" s="54"/>
      <c r="H263" s="54"/>
      <c r="I263" s="54"/>
      <c r="J263" s="54"/>
      <c r="K263" s="54"/>
      <c r="L263" s="54"/>
      <c r="M263" s="54"/>
      <c r="N263" s="54"/>
      <c r="O263" s="54"/>
      <c r="P263" s="54"/>
      <c r="Q263" s="54"/>
      <c r="R263" s="54"/>
      <c r="S263" s="54"/>
      <c r="T263" s="54"/>
      <c r="U263" s="54"/>
      <c r="V263" s="54"/>
      <c r="W263" s="192"/>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874" t="e">
        <f t="shared" si="37"/>
        <v>#N/A</v>
      </c>
      <c r="AX263" s="875"/>
      <c r="AY263" s="875"/>
      <c r="AZ263" s="875"/>
      <c r="BA263" s="876"/>
      <c r="BB263" s="877" t="s">
        <v>595</v>
      </c>
      <c r="BC263" s="878"/>
      <c r="BD263" s="54"/>
      <c r="BE263" s="879" t="e">
        <f t="shared" si="50"/>
        <v>#N/A</v>
      </c>
      <c r="BF263" s="880"/>
      <c r="BG263" s="880"/>
      <c r="BH263" s="880"/>
      <c r="BI263" s="881"/>
      <c r="BJ263" s="882" t="s">
        <v>595</v>
      </c>
      <c r="BK263" s="878"/>
      <c r="BL263" s="54"/>
      <c r="BM263" s="241"/>
      <c r="BN263" s="241"/>
      <c r="BO263" s="241"/>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234">
        <v>43</v>
      </c>
      <c r="CN263" s="893" t="e">
        <f t="shared" si="52"/>
        <v>#N/A</v>
      </c>
      <c r="CO263" s="894"/>
      <c r="CP263" s="894"/>
      <c r="CQ263" s="894"/>
      <c r="CR263" s="894"/>
      <c r="CS263" s="895"/>
      <c r="CT263" s="252" t="str">
        <f t="shared" si="48"/>
        <v>|</v>
      </c>
      <c r="CU263" s="252" t="str">
        <f t="shared" si="53"/>
        <v/>
      </c>
      <c r="CV263" s="268" t="e">
        <f t="array" ref="CV263">IF(ROW(A43)&gt;COUNTA(CU$221:CU$277),"",INDEX(CU:CU,SMALL(IF(CU$221:CU$277&lt;&gt;"",ROW(CU$221:CU$277),""),ROW(A43))))</f>
        <v>#NUM!</v>
      </c>
      <c r="CW263" s="251" t="str">
        <f t="shared" si="55"/>
        <v/>
      </c>
      <c r="CX263" s="233"/>
      <c r="CY263" s="233"/>
      <c r="CZ263" s="233"/>
      <c r="DA263" s="234">
        <v>43</v>
      </c>
      <c r="DB263" s="896" t="e">
        <f t="shared" si="54"/>
        <v>#N/A</v>
      </c>
      <c r="DC263" s="897"/>
      <c r="DD263" s="897"/>
      <c r="DE263" s="897"/>
      <c r="DF263" s="897"/>
      <c r="DG263" s="898"/>
      <c r="DH263" s="256" t="str">
        <f t="shared" si="49"/>
        <v>|</v>
      </c>
      <c r="DI263" s="256" t="str">
        <f t="shared" si="51"/>
        <v/>
      </c>
      <c r="DJ263" s="270" t="e">
        <f t="array" ref="DJ263">IF(ROW(O43)&gt;COUNTA(DI$221:DI$277),"",INDEX(DI:DI,SMALL(IF(DI$221:DI$277&lt;&gt;"",ROW(DI$221:DI$277),""),ROW(O43))))</f>
        <v>#NUM!</v>
      </c>
      <c r="DK263" s="255" t="str">
        <f t="shared" si="56"/>
        <v/>
      </c>
      <c r="DL263" s="233"/>
      <c r="DM263" s="233"/>
      <c r="DN263" s="54"/>
      <c r="DO263" s="54"/>
      <c r="DP263" s="54"/>
      <c r="DQ263" s="199"/>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52"/>
      <c r="EO263" s="52"/>
      <c r="EP263" s="52"/>
      <c r="EQ263" s="52"/>
      <c r="ER263" s="52"/>
      <c r="ES263" s="52"/>
      <c r="ET263" s="52"/>
      <c r="EU263" s="52"/>
      <c r="EV263" s="52"/>
      <c r="EW263" s="52"/>
      <c r="EX263" s="52"/>
      <c r="EY263" s="52"/>
      <c r="EZ263" s="52"/>
      <c r="FA263" s="52"/>
      <c r="FB263" s="52"/>
      <c r="FC263" s="52"/>
      <c r="FD263" s="52"/>
      <c r="FE263" s="52"/>
      <c r="FF263" s="52"/>
      <c r="FG263" s="52"/>
      <c r="FH263" s="52"/>
      <c r="FI263" s="52"/>
      <c r="FJ263" s="52"/>
      <c r="FK263" s="52"/>
      <c r="FL263" s="52"/>
      <c r="FM263" s="52"/>
      <c r="FN263" s="52"/>
      <c r="FO263" s="52"/>
      <c r="FP263" s="52"/>
      <c r="FQ263" s="52"/>
      <c r="FR263" s="52"/>
      <c r="FS263" s="52"/>
      <c r="FT263" s="52"/>
      <c r="FU263" s="52"/>
      <c r="FV263" s="52"/>
      <c r="FW263" s="52"/>
      <c r="FX263" s="52"/>
      <c r="FY263" s="52"/>
      <c r="FZ263" s="52"/>
      <c r="GA263" s="52"/>
      <c r="GB263" s="52"/>
      <c r="GC263" s="52"/>
      <c r="GD263" s="52"/>
      <c r="GE263" s="52"/>
      <c r="GF263" s="52"/>
      <c r="GG263" s="52"/>
      <c r="GH263" s="52"/>
      <c r="GI263" s="52"/>
      <c r="GJ263" s="52"/>
      <c r="GK263" s="52"/>
      <c r="GL263" s="52"/>
      <c r="GM263" s="52"/>
      <c r="GN263" s="52"/>
      <c r="GO263" s="52"/>
      <c r="GP263" s="52"/>
      <c r="GQ263" s="52"/>
      <c r="GR263" s="52"/>
      <c r="GS263" s="52"/>
      <c r="GT263" s="52"/>
      <c r="GU263" s="52"/>
      <c r="GV263" s="52"/>
      <c r="GW263" s="52"/>
      <c r="GX263" s="52"/>
      <c r="GY263" s="52"/>
      <c r="GZ263" s="52"/>
      <c r="HA263" s="52"/>
      <c r="HB263" s="52"/>
      <c r="HC263" s="52"/>
      <c r="HD263" s="52"/>
      <c r="HE263" s="52"/>
      <c r="HF263" s="52"/>
      <c r="HG263" s="52"/>
      <c r="HH263" s="52"/>
      <c r="HI263" s="52"/>
      <c r="HJ263" s="52"/>
      <c r="HK263" s="52"/>
      <c r="HL263" s="52"/>
      <c r="HM263" s="52"/>
      <c r="HN263" s="52"/>
    </row>
    <row r="264" spans="1:222" hidden="1">
      <c r="A264" s="52"/>
      <c r="B264" s="52"/>
      <c r="C264" s="52"/>
      <c r="D264" s="198"/>
      <c r="E264" s="54"/>
      <c r="F264" s="54"/>
      <c r="G264" s="54"/>
      <c r="H264" s="54"/>
      <c r="I264" s="54"/>
      <c r="J264" s="54"/>
      <c r="K264" s="54"/>
      <c r="L264" s="54"/>
      <c r="M264" s="54"/>
      <c r="N264" s="54"/>
      <c r="O264" s="54"/>
      <c r="P264" s="54"/>
      <c r="Q264" s="54"/>
      <c r="R264" s="54"/>
      <c r="S264" s="54"/>
      <c r="T264" s="54"/>
      <c r="U264" s="54"/>
      <c r="V264" s="54"/>
      <c r="W264" s="192"/>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874" t="e">
        <f t="shared" si="37"/>
        <v>#N/A</v>
      </c>
      <c r="AX264" s="875"/>
      <c r="AY264" s="875"/>
      <c r="AZ264" s="875"/>
      <c r="BA264" s="876"/>
      <c r="BB264" s="877" t="s">
        <v>596</v>
      </c>
      <c r="BC264" s="878"/>
      <c r="BD264" s="54"/>
      <c r="BE264" s="879" t="e">
        <f t="shared" si="50"/>
        <v>#N/A</v>
      </c>
      <c r="BF264" s="880"/>
      <c r="BG264" s="880"/>
      <c r="BH264" s="880"/>
      <c r="BI264" s="881"/>
      <c r="BJ264" s="882" t="s">
        <v>596</v>
      </c>
      <c r="BK264" s="878"/>
      <c r="BL264" s="54"/>
      <c r="BM264" s="241"/>
      <c r="BN264" s="241"/>
      <c r="BO264" s="241"/>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234">
        <v>44</v>
      </c>
      <c r="CN264" s="893" t="e">
        <f t="shared" si="52"/>
        <v>#N/A</v>
      </c>
      <c r="CO264" s="894"/>
      <c r="CP264" s="894"/>
      <c r="CQ264" s="894"/>
      <c r="CR264" s="894"/>
      <c r="CS264" s="895"/>
      <c r="CT264" s="252" t="str">
        <f t="shared" si="48"/>
        <v>|</v>
      </c>
      <c r="CU264" s="252" t="str">
        <f t="shared" si="53"/>
        <v/>
      </c>
      <c r="CV264" s="268" t="e">
        <f t="array" ref="CV264">IF(ROW(A44)&gt;COUNTA(CU$221:CU$277),"",INDEX(CU:CU,SMALL(IF(CU$221:CU$277&lt;&gt;"",ROW(CU$221:CU$277),""),ROW(A44))))</f>
        <v>#NUM!</v>
      </c>
      <c r="CW264" s="251" t="str">
        <f t="shared" si="55"/>
        <v/>
      </c>
      <c r="CX264" s="233"/>
      <c r="CY264" s="233"/>
      <c r="CZ264" s="233"/>
      <c r="DA264" s="234">
        <v>44</v>
      </c>
      <c r="DB264" s="896" t="e">
        <f t="shared" si="54"/>
        <v>#N/A</v>
      </c>
      <c r="DC264" s="897"/>
      <c r="DD264" s="897"/>
      <c r="DE264" s="897"/>
      <c r="DF264" s="897"/>
      <c r="DG264" s="898"/>
      <c r="DH264" s="256" t="str">
        <f t="shared" si="49"/>
        <v>|</v>
      </c>
      <c r="DI264" s="256" t="str">
        <f t="shared" si="51"/>
        <v/>
      </c>
      <c r="DJ264" s="270" t="e">
        <f t="array" ref="DJ264">IF(ROW(O44)&gt;COUNTA(DI$221:DI$277),"",INDEX(DI:DI,SMALL(IF(DI$221:DI$277&lt;&gt;"",ROW(DI$221:DI$277),""),ROW(O44))))</f>
        <v>#NUM!</v>
      </c>
      <c r="DK264" s="255" t="str">
        <f t="shared" si="56"/>
        <v/>
      </c>
      <c r="DL264" s="233"/>
      <c r="DM264" s="233"/>
      <c r="DN264" s="54"/>
      <c r="DO264" s="54"/>
      <c r="DP264" s="54"/>
      <c r="DQ264" s="199"/>
      <c r="DR264" s="52"/>
      <c r="DS264" s="52"/>
      <c r="DT264" s="52"/>
      <c r="DU264" s="52"/>
      <c r="DV264" s="52"/>
      <c r="DW264" s="52"/>
      <c r="DX264" s="52"/>
      <c r="DY264" s="52"/>
      <c r="DZ264" s="52"/>
      <c r="EA264" s="52"/>
      <c r="EB264" s="52"/>
      <c r="EC264" s="52"/>
      <c r="ED264" s="52"/>
      <c r="EE264" s="52"/>
      <c r="EF264" s="52"/>
      <c r="EG264" s="52"/>
      <c r="EH264" s="52"/>
      <c r="EI264" s="52"/>
      <c r="EJ264" s="52"/>
      <c r="EK264" s="52"/>
      <c r="EL264" s="52"/>
      <c r="EM264" s="52"/>
      <c r="EN264" s="52"/>
      <c r="EO264" s="52"/>
      <c r="EP264" s="52"/>
      <c r="EQ264" s="52"/>
      <c r="ER264" s="52"/>
      <c r="ES264" s="52"/>
      <c r="ET264" s="52"/>
      <c r="EU264" s="52"/>
      <c r="EV264" s="52"/>
      <c r="EW264" s="52"/>
      <c r="EX264" s="52"/>
      <c r="EY264" s="52"/>
      <c r="EZ264" s="52"/>
      <c r="FA264" s="52"/>
      <c r="FB264" s="52"/>
      <c r="FC264" s="52"/>
      <c r="FD264" s="52"/>
      <c r="FE264" s="52"/>
      <c r="FF264" s="52"/>
      <c r="FG264" s="52"/>
      <c r="FH264" s="52"/>
      <c r="FI264" s="52"/>
      <c r="FJ264" s="52"/>
      <c r="FK264" s="52"/>
      <c r="FL264" s="52"/>
      <c r="FM264" s="52"/>
      <c r="FN264" s="52"/>
      <c r="FO264" s="52"/>
      <c r="FP264" s="52"/>
      <c r="FQ264" s="52"/>
      <c r="FR264" s="52"/>
      <c r="FS264" s="52"/>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52"/>
      <c r="GQ264" s="52"/>
      <c r="GR264" s="52"/>
      <c r="GS264" s="52"/>
      <c r="GT264" s="52"/>
      <c r="GU264" s="52"/>
      <c r="GV264" s="52"/>
      <c r="GW264" s="52"/>
      <c r="GX264" s="52"/>
      <c r="GY264" s="52"/>
      <c r="GZ264" s="52"/>
      <c r="HA264" s="52"/>
      <c r="HB264" s="52"/>
      <c r="HC264" s="52"/>
      <c r="HD264" s="52"/>
      <c r="HE264" s="52"/>
      <c r="HF264" s="52"/>
      <c r="HG264" s="52"/>
      <c r="HH264" s="52"/>
      <c r="HI264" s="52"/>
      <c r="HJ264" s="52"/>
      <c r="HK264" s="52"/>
      <c r="HL264" s="52"/>
      <c r="HM264" s="52"/>
      <c r="HN264" s="52"/>
    </row>
    <row r="265" spans="1:222" hidden="1">
      <c r="A265" s="52"/>
      <c r="B265" s="52"/>
      <c r="C265" s="52"/>
      <c r="D265" s="198"/>
      <c r="E265" s="54"/>
      <c r="F265" s="54"/>
      <c r="G265" s="54"/>
      <c r="H265" s="54"/>
      <c r="I265" s="54"/>
      <c r="J265" s="54"/>
      <c r="K265" s="54"/>
      <c r="L265" s="54"/>
      <c r="M265" s="54"/>
      <c r="N265" s="54"/>
      <c r="O265" s="54"/>
      <c r="P265" s="54"/>
      <c r="Q265" s="54"/>
      <c r="R265" s="54"/>
      <c r="S265" s="54"/>
      <c r="T265" s="54"/>
      <c r="U265" s="54"/>
      <c r="V265" s="54"/>
      <c r="W265" s="192"/>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874" t="e">
        <f t="shared" si="37"/>
        <v>#N/A</v>
      </c>
      <c r="AX265" s="875"/>
      <c r="AY265" s="875"/>
      <c r="AZ265" s="875"/>
      <c r="BA265" s="876"/>
      <c r="BB265" s="877" t="s">
        <v>597</v>
      </c>
      <c r="BC265" s="878"/>
      <c r="BD265" s="54"/>
      <c r="BE265" s="879" t="e">
        <f t="shared" si="50"/>
        <v>#N/A</v>
      </c>
      <c r="BF265" s="880"/>
      <c r="BG265" s="880"/>
      <c r="BH265" s="880"/>
      <c r="BI265" s="881"/>
      <c r="BJ265" s="882" t="s">
        <v>597</v>
      </c>
      <c r="BK265" s="878"/>
      <c r="BL265" s="54"/>
      <c r="BM265" s="241"/>
      <c r="BN265" s="241"/>
      <c r="BO265" s="241"/>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234">
        <v>45</v>
      </c>
      <c r="CN265" s="893" t="e">
        <f t="shared" si="52"/>
        <v>#N/A</v>
      </c>
      <c r="CO265" s="894"/>
      <c r="CP265" s="894"/>
      <c r="CQ265" s="894"/>
      <c r="CR265" s="894"/>
      <c r="CS265" s="895"/>
      <c r="CT265" s="252" t="str">
        <f t="shared" si="48"/>
        <v>|</v>
      </c>
      <c r="CU265" s="252" t="str">
        <f t="shared" si="53"/>
        <v/>
      </c>
      <c r="CV265" s="268" t="e">
        <f t="array" ref="CV265">IF(ROW(A45)&gt;COUNTA(CU$221:CU$277),"",INDEX(CU:CU,SMALL(IF(CU$221:CU$277&lt;&gt;"",ROW(CU$221:CU$277),""),ROW(A45))))</f>
        <v>#NUM!</v>
      </c>
      <c r="CW265" s="251" t="str">
        <f t="shared" si="55"/>
        <v/>
      </c>
      <c r="CX265" s="233"/>
      <c r="CY265" s="233"/>
      <c r="CZ265" s="233"/>
      <c r="DA265" s="234">
        <v>45</v>
      </c>
      <c r="DB265" s="896" t="e">
        <f t="shared" si="54"/>
        <v>#N/A</v>
      </c>
      <c r="DC265" s="897"/>
      <c r="DD265" s="897"/>
      <c r="DE265" s="897"/>
      <c r="DF265" s="897"/>
      <c r="DG265" s="898"/>
      <c r="DH265" s="256" t="str">
        <f t="shared" si="49"/>
        <v>|</v>
      </c>
      <c r="DI265" s="256" t="str">
        <f t="shared" si="51"/>
        <v/>
      </c>
      <c r="DJ265" s="270" t="e">
        <f t="array" ref="DJ265">IF(ROW(O45)&gt;COUNTA(DI$221:DI$277),"",INDEX(DI:DI,SMALL(IF(DI$221:DI$277&lt;&gt;"",ROW(DI$221:DI$277),""),ROW(O45))))</f>
        <v>#NUM!</v>
      </c>
      <c r="DK265" s="255" t="str">
        <f t="shared" si="56"/>
        <v/>
      </c>
      <c r="DL265" s="233"/>
      <c r="DM265" s="233"/>
      <c r="DN265" s="54"/>
      <c r="DO265" s="54"/>
      <c r="DP265" s="54"/>
      <c r="DQ265" s="199"/>
      <c r="DR265" s="52"/>
      <c r="DS265" s="52"/>
      <c r="DT265" s="52"/>
      <c r="DU265" s="52"/>
      <c r="DV265" s="52"/>
      <c r="DW265" s="52"/>
      <c r="DX265" s="52"/>
      <c r="DY265" s="52"/>
      <c r="DZ265" s="52"/>
      <c r="EA265" s="52"/>
      <c r="EB265" s="52"/>
      <c r="EC265" s="52"/>
      <c r="ED265" s="52"/>
      <c r="EE265" s="52"/>
      <c r="EF265" s="52"/>
      <c r="EG265" s="52"/>
      <c r="EH265" s="52"/>
      <c r="EI265" s="52"/>
      <c r="EJ265" s="52"/>
      <c r="EK265" s="52"/>
      <c r="EL265" s="52"/>
      <c r="EM265" s="52"/>
      <c r="EN265" s="52"/>
      <c r="EO265" s="52"/>
      <c r="EP265" s="52"/>
      <c r="EQ265" s="52"/>
      <c r="ER265" s="52"/>
      <c r="ES265" s="52"/>
      <c r="ET265" s="52"/>
      <c r="EU265" s="52"/>
      <c r="EV265" s="52"/>
      <c r="EW265" s="52"/>
      <c r="EX265" s="52"/>
      <c r="EY265" s="52"/>
      <c r="EZ265" s="52"/>
      <c r="FA265" s="52"/>
      <c r="FB265" s="52"/>
      <c r="FC265" s="52"/>
      <c r="FD265" s="52"/>
      <c r="FE265" s="52"/>
      <c r="FF265" s="52"/>
      <c r="FG265" s="52"/>
      <c r="FH265" s="52"/>
      <c r="FI265" s="52"/>
      <c r="FJ265" s="52"/>
      <c r="FK265" s="52"/>
      <c r="FL265" s="52"/>
      <c r="FM265" s="52"/>
      <c r="FN265" s="52"/>
      <c r="FO265" s="52"/>
      <c r="FP265" s="52"/>
      <c r="FQ265" s="52"/>
      <c r="FR265" s="52"/>
      <c r="FS265" s="52"/>
      <c r="FT265" s="52"/>
      <c r="FU265" s="52"/>
      <c r="FV265" s="52"/>
      <c r="FW265" s="52"/>
      <c r="FX265" s="52"/>
      <c r="FY265" s="52"/>
      <c r="FZ265" s="52"/>
      <c r="GA265" s="52"/>
      <c r="GB265" s="52"/>
      <c r="GC265" s="52"/>
      <c r="GD265" s="52"/>
      <c r="GE265" s="52"/>
      <c r="GF265" s="52"/>
      <c r="GG265" s="52"/>
      <c r="GH265" s="52"/>
      <c r="GI265" s="52"/>
      <c r="GJ265" s="52"/>
      <c r="GK265" s="52"/>
      <c r="GL265" s="52"/>
      <c r="GM265" s="52"/>
      <c r="GN265" s="52"/>
      <c r="GO265" s="52"/>
      <c r="GP265" s="52"/>
      <c r="GQ265" s="52"/>
      <c r="GR265" s="52"/>
      <c r="GS265" s="52"/>
      <c r="GT265" s="52"/>
      <c r="GU265" s="52"/>
      <c r="GV265" s="52"/>
      <c r="GW265" s="52"/>
      <c r="GX265" s="52"/>
      <c r="GY265" s="52"/>
      <c r="GZ265" s="52"/>
      <c r="HA265" s="52"/>
      <c r="HB265" s="52"/>
      <c r="HC265" s="52"/>
      <c r="HD265" s="52"/>
      <c r="HE265" s="52"/>
      <c r="HF265" s="52"/>
      <c r="HG265" s="52"/>
      <c r="HH265" s="52"/>
      <c r="HI265" s="52"/>
      <c r="HJ265" s="52"/>
      <c r="HK265" s="52"/>
      <c r="HL265" s="52"/>
      <c r="HM265" s="52"/>
      <c r="HN265" s="52"/>
    </row>
    <row r="266" spans="1:222" hidden="1">
      <c r="A266" s="52"/>
      <c r="B266" s="52"/>
      <c r="C266" s="52"/>
      <c r="D266" s="198"/>
      <c r="E266" s="54"/>
      <c r="F266" s="54"/>
      <c r="G266" s="54"/>
      <c r="H266" s="54"/>
      <c r="I266" s="54"/>
      <c r="J266" s="54"/>
      <c r="K266" s="54"/>
      <c r="L266" s="54"/>
      <c r="M266" s="54"/>
      <c r="N266" s="54"/>
      <c r="O266" s="54"/>
      <c r="P266" s="54"/>
      <c r="Q266" s="54"/>
      <c r="R266" s="54"/>
      <c r="S266" s="54"/>
      <c r="T266" s="54"/>
      <c r="U266" s="54"/>
      <c r="V266" s="54"/>
      <c r="W266" s="192"/>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874" t="e">
        <f t="shared" si="37"/>
        <v>#N/A</v>
      </c>
      <c r="AX266" s="875"/>
      <c r="AY266" s="875"/>
      <c r="AZ266" s="875"/>
      <c r="BA266" s="876"/>
      <c r="BB266" s="877" t="s">
        <v>598</v>
      </c>
      <c r="BC266" s="878"/>
      <c r="BD266" s="54"/>
      <c r="BE266" s="879" t="e">
        <f t="shared" si="50"/>
        <v>#N/A</v>
      </c>
      <c r="BF266" s="880"/>
      <c r="BG266" s="880"/>
      <c r="BH266" s="880"/>
      <c r="BI266" s="881"/>
      <c r="BJ266" s="882" t="s">
        <v>598</v>
      </c>
      <c r="BK266" s="878"/>
      <c r="BL266" s="54"/>
      <c r="BM266" s="241"/>
      <c r="BN266" s="241"/>
      <c r="BO266" s="241"/>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234">
        <v>46</v>
      </c>
      <c r="CN266" s="893" t="e">
        <f t="shared" si="52"/>
        <v>#N/A</v>
      </c>
      <c r="CO266" s="894"/>
      <c r="CP266" s="894"/>
      <c r="CQ266" s="894"/>
      <c r="CR266" s="894"/>
      <c r="CS266" s="895"/>
      <c r="CT266" s="252" t="str">
        <f t="shared" si="48"/>
        <v>|</v>
      </c>
      <c r="CU266" s="252" t="str">
        <f t="shared" si="53"/>
        <v/>
      </c>
      <c r="CV266" s="268" t="e">
        <f t="array" ref="CV266">IF(ROW(A46)&gt;COUNTA(CU$221:CU$277),"",INDEX(CU:CU,SMALL(IF(CU$221:CU$277&lt;&gt;"",ROW(CU$221:CU$277),""),ROW(A46))))</f>
        <v>#NUM!</v>
      </c>
      <c r="CW266" s="251" t="str">
        <f t="shared" si="55"/>
        <v/>
      </c>
      <c r="CX266" s="233"/>
      <c r="CY266" s="233"/>
      <c r="CZ266" s="233"/>
      <c r="DA266" s="234">
        <v>46</v>
      </c>
      <c r="DB266" s="896" t="e">
        <f t="shared" si="54"/>
        <v>#N/A</v>
      </c>
      <c r="DC266" s="897"/>
      <c r="DD266" s="897"/>
      <c r="DE266" s="897"/>
      <c r="DF266" s="897"/>
      <c r="DG266" s="898"/>
      <c r="DH266" s="256" t="str">
        <f t="shared" si="49"/>
        <v>|</v>
      </c>
      <c r="DI266" s="256" t="str">
        <f t="shared" si="51"/>
        <v/>
      </c>
      <c r="DJ266" s="270" t="e">
        <f t="array" ref="DJ266">IF(ROW(O46)&gt;COUNTA(DI$221:DI$277),"",INDEX(DI:DI,SMALL(IF(DI$221:DI$277&lt;&gt;"",ROW(DI$221:DI$277),""),ROW(O46))))</f>
        <v>#NUM!</v>
      </c>
      <c r="DK266" s="255" t="str">
        <f t="shared" si="56"/>
        <v/>
      </c>
      <c r="DL266" s="233"/>
      <c r="DM266" s="233"/>
      <c r="DN266" s="54"/>
      <c r="DO266" s="54"/>
      <c r="DP266" s="54"/>
      <c r="DQ266" s="199"/>
      <c r="DR266" s="52"/>
      <c r="DS266" s="52"/>
      <c r="DT266" s="52"/>
      <c r="DU266" s="52"/>
      <c r="DV266" s="52"/>
      <c r="DW266" s="52"/>
      <c r="DX266" s="52"/>
      <c r="DY266" s="52"/>
      <c r="DZ266" s="52"/>
      <c r="EA266" s="52"/>
      <c r="EB266" s="52"/>
      <c r="EC266" s="52"/>
      <c r="ED266" s="52"/>
      <c r="EE266" s="52"/>
      <c r="EF266" s="52"/>
      <c r="EG266" s="52"/>
      <c r="EH266" s="52"/>
      <c r="EI266" s="52"/>
      <c r="EJ266" s="52"/>
      <c r="EK266" s="52"/>
      <c r="EL266" s="52"/>
      <c r="EM266" s="52"/>
      <c r="EN266" s="52"/>
      <c r="EO266" s="52"/>
      <c r="EP266" s="52"/>
      <c r="EQ266" s="52"/>
      <c r="ER266" s="52"/>
      <c r="ES266" s="52"/>
      <c r="ET266" s="52"/>
      <c r="EU266" s="52"/>
      <c r="EV266" s="52"/>
      <c r="EW266" s="52"/>
      <c r="EX266" s="52"/>
      <c r="EY266" s="52"/>
      <c r="EZ266" s="52"/>
      <c r="FA266" s="52"/>
      <c r="FB266" s="52"/>
      <c r="FC266" s="52"/>
      <c r="FD266" s="52"/>
      <c r="FE266" s="52"/>
      <c r="FF266" s="52"/>
      <c r="FG266" s="52"/>
      <c r="FH266" s="52"/>
      <c r="FI266" s="52"/>
      <c r="FJ266" s="52"/>
      <c r="FK266" s="52"/>
      <c r="FL266" s="52"/>
      <c r="FM266" s="52"/>
      <c r="FN266" s="52"/>
      <c r="FO266" s="52"/>
      <c r="FP266" s="52"/>
      <c r="FQ266" s="52"/>
      <c r="FR266" s="52"/>
      <c r="FS266" s="52"/>
      <c r="FT266" s="52"/>
      <c r="FU266" s="52"/>
      <c r="FV266" s="52"/>
      <c r="FW266" s="52"/>
      <c r="FX266" s="52"/>
      <c r="FY266" s="52"/>
      <c r="FZ266" s="52"/>
      <c r="GA266" s="52"/>
      <c r="GB266" s="52"/>
      <c r="GC266" s="52"/>
      <c r="GD266" s="52"/>
      <c r="GE266" s="52"/>
      <c r="GF266" s="52"/>
      <c r="GG266" s="52"/>
      <c r="GH266" s="52"/>
      <c r="GI266" s="52"/>
      <c r="GJ266" s="52"/>
      <c r="GK266" s="52"/>
      <c r="GL266" s="52"/>
      <c r="GM266" s="52"/>
      <c r="GN266" s="52"/>
      <c r="GO266" s="52"/>
      <c r="GP266" s="52"/>
      <c r="GQ266" s="52"/>
      <c r="GR266" s="52"/>
      <c r="GS266" s="52"/>
      <c r="GT266" s="52"/>
      <c r="GU266" s="52"/>
      <c r="GV266" s="52"/>
      <c r="GW266" s="52"/>
      <c r="GX266" s="52"/>
      <c r="GY266" s="52"/>
      <c r="GZ266" s="52"/>
      <c r="HA266" s="52"/>
      <c r="HB266" s="52"/>
      <c r="HC266" s="52"/>
      <c r="HD266" s="52"/>
      <c r="HE266" s="52"/>
      <c r="HF266" s="52"/>
      <c r="HG266" s="52"/>
      <c r="HH266" s="52"/>
      <c r="HI266" s="52"/>
      <c r="HJ266" s="52"/>
      <c r="HK266" s="52"/>
      <c r="HL266" s="52"/>
      <c r="HM266" s="52"/>
      <c r="HN266" s="52"/>
    </row>
    <row r="267" spans="1:222" hidden="1">
      <c r="A267" s="52"/>
      <c r="B267" s="52"/>
      <c r="C267" s="52"/>
      <c r="D267" s="198"/>
      <c r="E267" s="54"/>
      <c r="F267" s="54"/>
      <c r="G267" s="54"/>
      <c r="H267" s="54"/>
      <c r="I267" s="54"/>
      <c r="J267" s="54"/>
      <c r="K267" s="54"/>
      <c r="L267" s="54"/>
      <c r="M267" s="54"/>
      <c r="N267" s="54"/>
      <c r="O267" s="54"/>
      <c r="P267" s="54"/>
      <c r="Q267" s="54"/>
      <c r="R267" s="54"/>
      <c r="S267" s="54"/>
      <c r="T267" s="54"/>
      <c r="U267" s="54"/>
      <c r="V267" s="54"/>
      <c r="W267" s="192"/>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874" t="e">
        <f t="shared" ref="AW267:AW330" si="57">RANK(BB267,$AM$184:$AM$211,1)</f>
        <v>#N/A</v>
      </c>
      <c r="AX267" s="875"/>
      <c r="AY267" s="875"/>
      <c r="AZ267" s="875"/>
      <c r="BA267" s="876"/>
      <c r="BB267" s="877" t="s">
        <v>599</v>
      </c>
      <c r="BC267" s="878"/>
      <c r="BD267" s="54"/>
      <c r="BE267" s="879" t="e">
        <f t="shared" si="50"/>
        <v>#N/A</v>
      </c>
      <c r="BF267" s="880"/>
      <c r="BG267" s="880"/>
      <c r="BH267" s="880"/>
      <c r="BI267" s="881"/>
      <c r="BJ267" s="882" t="s">
        <v>599</v>
      </c>
      <c r="BK267" s="878"/>
      <c r="BL267" s="54"/>
      <c r="BM267" s="241"/>
      <c r="BN267" s="241"/>
      <c r="BO267" s="241"/>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234">
        <v>47</v>
      </c>
      <c r="CN267" s="893" t="e">
        <f t="shared" si="52"/>
        <v>#N/A</v>
      </c>
      <c r="CO267" s="894"/>
      <c r="CP267" s="894"/>
      <c r="CQ267" s="894"/>
      <c r="CR267" s="894"/>
      <c r="CS267" s="895"/>
      <c r="CT267" s="252" t="str">
        <f t="shared" si="48"/>
        <v>|</v>
      </c>
      <c r="CU267" s="252" t="str">
        <f t="shared" si="53"/>
        <v/>
      </c>
      <c r="CV267" s="268" t="e">
        <f t="array" ref="CV267">IF(ROW(A47)&gt;COUNTA(CU$221:CU$277),"",INDEX(CU:CU,SMALL(IF(CU$221:CU$277&lt;&gt;"",ROW(CU$221:CU$277),""),ROW(A47))))</f>
        <v>#NUM!</v>
      </c>
      <c r="CW267" s="251" t="str">
        <f t="shared" si="55"/>
        <v/>
      </c>
      <c r="CX267" s="233"/>
      <c r="CY267" s="233"/>
      <c r="CZ267" s="233"/>
      <c r="DA267" s="234">
        <v>47</v>
      </c>
      <c r="DB267" s="896" t="e">
        <f t="shared" si="54"/>
        <v>#N/A</v>
      </c>
      <c r="DC267" s="897"/>
      <c r="DD267" s="897"/>
      <c r="DE267" s="897"/>
      <c r="DF267" s="897"/>
      <c r="DG267" s="898"/>
      <c r="DH267" s="256" t="str">
        <f t="shared" si="49"/>
        <v>|</v>
      </c>
      <c r="DI267" s="256" t="str">
        <f t="shared" si="51"/>
        <v/>
      </c>
      <c r="DJ267" s="270" t="e">
        <f t="array" ref="DJ267">IF(ROW(O47)&gt;COUNTA(DI$221:DI$277),"",INDEX(DI:DI,SMALL(IF(DI$221:DI$277&lt;&gt;"",ROW(DI$221:DI$277),""),ROW(O47))))</f>
        <v>#NUM!</v>
      </c>
      <c r="DK267" s="255" t="str">
        <f t="shared" si="56"/>
        <v/>
      </c>
      <c r="DL267" s="233"/>
      <c r="DM267" s="233"/>
      <c r="DN267" s="54"/>
      <c r="DO267" s="54"/>
      <c r="DP267" s="54"/>
      <c r="DQ267" s="199"/>
      <c r="DR267" s="52"/>
      <c r="DS267" s="52"/>
      <c r="DT267" s="52"/>
      <c r="DU267" s="52"/>
      <c r="DV267" s="52"/>
      <c r="DW267" s="52"/>
      <c r="DX267" s="52"/>
      <c r="DY267" s="52"/>
      <c r="DZ267" s="52"/>
      <c r="EA267" s="52"/>
      <c r="EB267" s="52"/>
      <c r="EC267" s="52"/>
      <c r="ED267" s="52"/>
      <c r="EE267" s="52"/>
      <c r="EF267" s="52"/>
      <c r="EG267" s="52"/>
      <c r="EH267" s="52"/>
      <c r="EI267" s="52"/>
      <c r="EJ267" s="52"/>
      <c r="EK267" s="52"/>
      <c r="EL267" s="52"/>
      <c r="EM267" s="52"/>
      <c r="EN267" s="52"/>
      <c r="EO267" s="52"/>
      <c r="EP267" s="52"/>
      <c r="EQ267" s="52"/>
      <c r="ER267" s="52"/>
      <c r="ES267" s="52"/>
      <c r="ET267" s="52"/>
      <c r="EU267" s="52"/>
      <c r="EV267" s="52"/>
      <c r="EW267" s="52"/>
      <c r="EX267" s="52"/>
      <c r="EY267" s="52"/>
      <c r="EZ267" s="52"/>
      <c r="FA267" s="52"/>
      <c r="FB267" s="52"/>
      <c r="FC267" s="52"/>
      <c r="FD267" s="52"/>
      <c r="FE267" s="52"/>
      <c r="FF267" s="52"/>
      <c r="FG267" s="52"/>
      <c r="FH267" s="52"/>
      <c r="FI267" s="52"/>
      <c r="FJ267" s="52"/>
      <c r="FK267" s="52"/>
      <c r="FL267" s="52"/>
      <c r="FM267" s="52"/>
      <c r="FN267" s="52"/>
      <c r="FO267" s="52"/>
      <c r="FP267" s="52"/>
      <c r="FQ267" s="52"/>
      <c r="FR267" s="52"/>
      <c r="FS267" s="52"/>
      <c r="FT267" s="52"/>
      <c r="FU267" s="52"/>
      <c r="FV267" s="52"/>
      <c r="FW267" s="52"/>
      <c r="FX267" s="52"/>
      <c r="FY267" s="52"/>
      <c r="FZ267" s="52"/>
      <c r="GA267" s="52"/>
      <c r="GB267" s="52"/>
      <c r="GC267" s="52"/>
      <c r="GD267" s="52"/>
      <c r="GE267" s="52"/>
      <c r="GF267" s="52"/>
      <c r="GG267" s="52"/>
      <c r="GH267" s="52"/>
      <c r="GI267" s="52"/>
      <c r="GJ267" s="52"/>
      <c r="GK267" s="52"/>
      <c r="GL267" s="52"/>
      <c r="GM267" s="52"/>
      <c r="GN267" s="52"/>
      <c r="GO267" s="52"/>
      <c r="GP267" s="52"/>
      <c r="GQ267" s="52"/>
      <c r="GR267" s="52"/>
      <c r="GS267" s="52"/>
      <c r="GT267" s="52"/>
      <c r="GU267" s="52"/>
      <c r="GV267" s="52"/>
      <c r="GW267" s="52"/>
      <c r="GX267" s="52"/>
      <c r="GY267" s="52"/>
      <c r="GZ267" s="52"/>
      <c r="HA267" s="52"/>
      <c r="HB267" s="52"/>
      <c r="HC267" s="52"/>
      <c r="HD267" s="52"/>
      <c r="HE267" s="52"/>
      <c r="HF267" s="52"/>
      <c r="HG267" s="52"/>
      <c r="HH267" s="52"/>
      <c r="HI267" s="52"/>
      <c r="HJ267" s="52"/>
      <c r="HK267" s="52"/>
      <c r="HL267" s="52"/>
      <c r="HM267" s="52"/>
      <c r="HN267" s="52"/>
    </row>
    <row r="268" spans="1:222" hidden="1">
      <c r="A268" s="52"/>
      <c r="B268" s="52"/>
      <c r="C268" s="52"/>
      <c r="D268" s="198"/>
      <c r="E268" s="54"/>
      <c r="F268" s="54"/>
      <c r="G268" s="54"/>
      <c r="H268" s="54"/>
      <c r="I268" s="54"/>
      <c r="J268" s="54"/>
      <c r="K268" s="54"/>
      <c r="L268" s="54"/>
      <c r="M268" s="54"/>
      <c r="N268" s="54"/>
      <c r="O268" s="54"/>
      <c r="P268" s="54"/>
      <c r="Q268" s="54"/>
      <c r="R268" s="54"/>
      <c r="S268" s="54"/>
      <c r="T268" s="54"/>
      <c r="U268" s="54"/>
      <c r="V268" s="54"/>
      <c r="W268" s="192"/>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874" t="e">
        <f t="shared" si="57"/>
        <v>#N/A</v>
      </c>
      <c r="AX268" s="875"/>
      <c r="AY268" s="875"/>
      <c r="AZ268" s="875"/>
      <c r="BA268" s="876"/>
      <c r="BB268" s="877" t="s">
        <v>600</v>
      </c>
      <c r="BC268" s="878"/>
      <c r="BD268" s="54"/>
      <c r="BE268" s="879" t="e">
        <f t="shared" si="50"/>
        <v>#N/A</v>
      </c>
      <c r="BF268" s="880"/>
      <c r="BG268" s="880"/>
      <c r="BH268" s="880"/>
      <c r="BI268" s="881"/>
      <c r="BJ268" s="882" t="s">
        <v>600</v>
      </c>
      <c r="BK268" s="878"/>
      <c r="BL268" s="54"/>
      <c r="BM268" s="241"/>
      <c r="BN268" s="241"/>
      <c r="BO268" s="241"/>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234">
        <v>48</v>
      </c>
      <c r="CN268" s="893" t="e">
        <f t="shared" si="52"/>
        <v>#N/A</v>
      </c>
      <c r="CO268" s="894"/>
      <c r="CP268" s="894"/>
      <c r="CQ268" s="894"/>
      <c r="CR268" s="894"/>
      <c r="CS268" s="895"/>
      <c r="CT268" s="252" t="str">
        <f t="shared" si="48"/>
        <v>|</v>
      </c>
      <c r="CU268" s="252" t="str">
        <f t="shared" si="53"/>
        <v/>
      </c>
      <c r="CV268" s="268" t="e">
        <f t="array" ref="CV268">IF(ROW(A48)&gt;COUNTA(CU$221:CU$277),"",INDEX(CU:CU,SMALL(IF(CU$221:CU$277&lt;&gt;"",ROW(CU$221:CU$277),""),ROW(A48))))</f>
        <v>#NUM!</v>
      </c>
      <c r="CW268" s="251" t="str">
        <f t="shared" si="55"/>
        <v/>
      </c>
      <c r="CX268" s="233"/>
      <c r="CY268" s="233"/>
      <c r="CZ268" s="233"/>
      <c r="DA268" s="234">
        <v>48</v>
      </c>
      <c r="DB268" s="896" t="e">
        <f t="shared" si="54"/>
        <v>#N/A</v>
      </c>
      <c r="DC268" s="897"/>
      <c r="DD268" s="897"/>
      <c r="DE268" s="897"/>
      <c r="DF268" s="897"/>
      <c r="DG268" s="898"/>
      <c r="DH268" s="256" t="str">
        <f t="shared" si="49"/>
        <v>|</v>
      </c>
      <c r="DI268" s="256" t="str">
        <f t="shared" si="51"/>
        <v/>
      </c>
      <c r="DJ268" s="270" t="e">
        <f t="array" ref="DJ268">IF(ROW(O48)&gt;COUNTA(DI$221:DI$277),"",INDEX(DI:DI,SMALL(IF(DI$221:DI$277&lt;&gt;"",ROW(DI$221:DI$277),""),ROW(O48))))</f>
        <v>#NUM!</v>
      </c>
      <c r="DK268" s="255" t="str">
        <f t="shared" si="56"/>
        <v/>
      </c>
      <c r="DL268" s="233"/>
      <c r="DM268" s="233"/>
      <c r="DN268" s="54"/>
      <c r="DO268" s="54"/>
      <c r="DP268" s="54"/>
      <c r="DQ268" s="199"/>
      <c r="DR268" s="52"/>
      <c r="DS268" s="52"/>
      <c r="DT268" s="52"/>
      <c r="DU268" s="52"/>
      <c r="DV268" s="52"/>
      <c r="DW268" s="52"/>
      <c r="DX268" s="52"/>
      <c r="DY268" s="52"/>
      <c r="DZ268" s="52"/>
      <c r="EA268" s="52"/>
      <c r="EB268" s="52"/>
      <c r="EC268" s="52"/>
      <c r="ED268" s="52"/>
      <c r="EE268" s="52"/>
      <c r="EF268" s="52"/>
      <c r="EG268" s="52"/>
      <c r="EH268" s="52"/>
      <c r="EI268" s="52"/>
      <c r="EJ268" s="52"/>
      <c r="EK268" s="52"/>
      <c r="EL268" s="52"/>
      <c r="EM268" s="52"/>
      <c r="EN268" s="52"/>
      <c r="EO268" s="52"/>
      <c r="EP268" s="52"/>
      <c r="EQ268" s="52"/>
      <c r="ER268" s="52"/>
      <c r="ES268" s="52"/>
      <c r="ET268" s="52"/>
      <c r="EU268" s="52"/>
      <c r="EV268" s="52"/>
      <c r="EW268" s="52"/>
      <c r="EX268" s="52"/>
      <c r="EY268" s="52"/>
      <c r="EZ268" s="52"/>
      <c r="FA268" s="52"/>
      <c r="FB268" s="52"/>
      <c r="FC268" s="52"/>
      <c r="FD268" s="52"/>
      <c r="FE268" s="52"/>
      <c r="FF268" s="52"/>
      <c r="FG268" s="52"/>
      <c r="FH268" s="52"/>
      <c r="FI268" s="52"/>
      <c r="FJ268" s="52"/>
      <c r="FK268" s="52"/>
      <c r="FL268" s="52"/>
      <c r="FM268" s="52"/>
      <c r="FN268" s="52"/>
      <c r="FO268" s="52"/>
      <c r="FP268" s="52"/>
      <c r="FQ268" s="52"/>
      <c r="FR268" s="52"/>
      <c r="FS268" s="52"/>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52"/>
      <c r="GQ268" s="52"/>
      <c r="GR268" s="52"/>
      <c r="GS268" s="52"/>
      <c r="GT268" s="52"/>
      <c r="GU268" s="52"/>
      <c r="GV268" s="52"/>
      <c r="GW268" s="52"/>
      <c r="GX268" s="52"/>
      <c r="GY268" s="52"/>
      <c r="GZ268" s="52"/>
      <c r="HA268" s="52"/>
      <c r="HB268" s="52"/>
      <c r="HC268" s="52"/>
      <c r="HD268" s="52"/>
      <c r="HE268" s="52"/>
      <c r="HF268" s="52"/>
      <c r="HG268" s="52"/>
      <c r="HH268" s="52"/>
      <c r="HI268" s="52"/>
      <c r="HJ268" s="52"/>
      <c r="HK268" s="52"/>
      <c r="HL268" s="52"/>
      <c r="HM268" s="52"/>
      <c r="HN268" s="52"/>
    </row>
    <row r="269" spans="1:222" hidden="1">
      <c r="A269" s="52"/>
      <c r="B269" s="52"/>
      <c r="C269" s="52"/>
      <c r="D269" s="198"/>
      <c r="E269" s="54"/>
      <c r="F269" s="54"/>
      <c r="G269" s="54"/>
      <c r="H269" s="54"/>
      <c r="I269" s="54"/>
      <c r="J269" s="54"/>
      <c r="K269" s="54"/>
      <c r="L269" s="54"/>
      <c r="M269" s="54"/>
      <c r="N269" s="54"/>
      <c r="O269" s="54"/>
      <c r="P269" s="54"/>
      <c r="Q269" s="54"/>
      <c r="R269" s="54"/>
      <c r="S269" s="54"/>
      <c r="T269" s="54"/>
      <c r="U269" s="54"/>
      <c r="V269" s="54"/>
      <c r="W269" s="192"/>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874" t="e">
        <f t="shared" si="57"/>
        <v>#N/A</v>
      </c>
      <c r="AX269" s="875"/>
      <c r="AY269" s="875"/>
      <c r="AZ269" s="875"/>
      <c r="BA269" s="876"/>
      <c r="BB269" s="877" t="s">
        <v>601</v>
      </c>
      <c r="BC269" s="878"/>
      <c r="BD269" s="54"/>
      <c r="BE269" s="879" t="e">
        <f t="shared" si="50"/>
        <v>#N/A</v>
      </c>
      <c r="BF269" s="880"/>
      <c r="BG269" s="880"/>
      <c r="BH269" s="880"/>
      <c r="BI269" s="881"/>
      <c r="BJ269" s="882" t="s">
        <v>601</v>
      </c>
      <c r="BK269" s="878"/>
      <c r="BL269" s="54"/>
      <c r="BM269" s="241"/>
      <c r="BN269" s="241"/>
      <c r="BO269" s="241"/>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234">
        <v>49</v>
      </c>
      <c r="CN269" s="893" t="e">
        <f t="shared" si="52"/>
        <v>#N/A</v>
      </c>
      <c r="CO269" s="894"/>
      <c r="CP269" s="894"/>
      <c r="CQ269" s="894"/>
      <c r="CR269" s="894"/>
      <c r="CS269" s="895"/>
      <c r="CT269" s="252" t="str">
        <f t="shared" si="48"/>
        <v>|</v>
      </c>
      <c r="CU269" s="252" t="str">
        <f t="shared" si="53"/>
        <v/>
      </c>
      <c r="CV269" s="268" t="e">
        <f t="array" ref="CV269">IF(ROW(A49)&gt;COUNTA(CU$221:CU$277),"",INDEX(CU:CU,SMALL(IF(CU$221:CU$277&lt;&gt;"",ROW(CU$221:CU$277),""),ROW(A49))))</f>
        <v>#NUM!</v>
      </c>
      <c r="CW269" s="251" t="str">
        <f t="shared" si="55"/>
        <v/>
      </c>
      <c r="CX269" s="233"/>
      <c r="CY269" s="233"/>
      <c r="CZ269" s="233"/>
      <c r="DA269" s="234">
        <v>49</v>
      </c>
      <c r="DB269" s="896" t="e">
        <f t="shared" si="54"/>
        <v>#N/A</v>
      </c>
      <c r="DC269" s="897"/>
      <c r="DD269" s="897"/>
      <c r="DE269" s="897"/>
      <c r="DF269" s="897"/>
      <c r="DG269" s="898"/>
      <c r="DH269" s="256" t="str">
        <f t="shared" si="49"/>
        <v>|</v>
      </c>
      <c r="DI269" s="256" t="str">
        <f t="shared" si="51"/>
        <v/>
      </c>
      <c r="DJ269" s="270" t="e">
        <f t="array" ref="DJ269">IF(ROW(O49)&gt;COUNTA(DI$221:DI$277),"",INDEX(DI:DI,SMALL(IF(DI$221:DI$277&lt;&gt;"",ROW(DI$221:DI$277),""),ROW(O49))))</f>
        <v>#NUM!</v>
      </c>
      <c r="DK269" s="255" t="str">
        <f t="shared" si="56"/>
        <v/>
      </c>
      <c r="DL269" s="233"/>
      <c r="DM269" s="233"/>
      <c r="DN269" s="54"/>
      <c r="DO269" s="54"/>
      <c r="DP269" s="54"/>
      <c r="DQ269" s="199"/>
      <c r="DR269" s="52"/>
      <c r="DS269" s="52"/>
      <c r="DT269" s="52"/>
      <c r="DU269" s="52"/>
      <c r="DV269" s="52"/>
      <c r="DW269" s="52"/>
      <c r="DX269" s="52"/>
      <c r="DY269" s="52"/>
      <c r="DZ269" s="52"/>
      <c r="EA269" s="52"/>
      <c r="EB269" s="52"/>
      <c r="EC269" s="52"/>
      <c r="ED269" s="52"/>
      <c r="EE269" s="52"/>
      <c r="EF269" s="52"/>
      <c r="EG269" s="52"/>
      <c r="EH269" s="52"/>
      <c r="EI269" s="52"/>
      <c r="EJ269" s="52"/>
      <c r="EK269" s="52"/>
      <c r="EL269" s="52"/>
      <c r="EM269" s="52"/>
      <c r="EN269" s="52"/>
      <c r="EO269" s="52"/>
      <c r="EP269" s="52"/>
      <c r="EQ269" s="52"/>
      <c r="ER269" s="52"/>
      <c r="ES269" s="52"/>
      <c r="ET269" s="52"/>
      <c r="EU269" s="52"/>
      <c r="EV269" s="52"/>
      <c r="EW269" s="52"/>
      <c r="EX269" s="52"/>
      <c r="EY269" s="52"/>
      <c r="EZ269" s="52"/>
      <c r="FA269" s="52"/>
      <c r="FB269" s="52"/>
      <c r="FC269" s="52"/>
      <c r="FD269" s="52"/>
      <c r="FE269" s="52"/>
      <c r="FF269" s="52"/>
      <c r="FG269" s="52"/>
      <c r="FH269" s="52"/>
      <c r="FI269" s="52"/>
      <c r="FJ269" s="52"/>
      <c r="FK269" s="52"/>
      <c r="FL269" s="52"/>
      <c r="FM269" s="52"/>
      <c r="FN269" s="52"/>
      <c r="FO269" s="52"/>
      <c r="FP269" s="52"/>
      <c r="FQ269" s="52"/>
      <c r="FR269" s="52"/>
      <c r="FS269" s="52"/>
      <c r="FT269" s="52"/>
      <c r="FU269" s="52"/>
      <c r="FV269" s="52"/>
      <c r="FW269" s="52"/>
      <c r="FX269" s="52"/>
      <c r="FY269" s="52"/>
      <c r="FZ269" s="52"/>
      <c r="GA269" s="52"/>
      <c r="GB269" s="52"/>
      <c r="GC269" s="52"/>
      <c r="GD269" s="52"/>
      <c r="GE269" s="52"/>
      <c r="GF269" s="52"/>
      <c r="GG269" s="52"/>
      <c r="GH269" s="52"/>
      <c r="GI269" s="52"/>
      <c r="GJ269" s="52"/>
      <c r="GK269" s="52"/>
      <c r="GL269" s="52"/>
      <c r="GM269" s="52"/>
      <c r="GN269" s="52"/>
      <c r="GO269" s="52"/>
      <c r="GP269" s="52"/>
      <c r="GQ269" s="52"/>
      <c r="GR269" s="52"/>
      <c r="GS269" s="52"/>
      <c r="GT269" s="52"/>
      <c r="GU269" s="52"/>
      <c r="GV269" s="52"/>
      <c r="GW269" s="52"/>
      <c r="GX269" s="52"/>
      <c r="GY269" s="52"/>
      <c r="GZ269" s="52"/>
      <c r="HA269" s="52"/>
      <c r="HB269" s="52"/>
      <c r="HC269" s="52"/>
      <c r="HD269" s="52"/>
      <c r="HE269" s="52"/>
      <c r="HF269" s="52"/>
      <c r="HG269" s="52"/>
      <c r="HH269" s="52"/>
      <c r="HI269" s="52"/>
      <c r="HJ269" s="52"/>
      <c r="HK269" s="52"/>
      <c r="HL269" s="52"/>
      <c r="HM269" s="52"/>
      <c r="HN269" s="52"/>
    </row>
    <row r="270" spans="1:222" hidden="1">
      <c r="A270" s="52"/>
      <c r="B270" s="52"/>
      <c r="C270" s="52"/>
      <c r="D270" s="198"/>
      <c r="E270" s="54"/>
      <c r="F270" s="54"/>
      <c r="G270" s="54"/>
      <c r="H270" s="54"/>
      <c r="I270" s="54"/>
      <c r="J270" s="54"/>
      <c r="K270" s="54"/>
      <c r="L270" s="54"/>
      <c r="M270" s="54"/>
      <c r="N270" s="54"/>
      <c r="O270" s="54"/>
      <c r="P270" s="54"/>
      <c r="Q270" s="54"/>
      <c r="R270" s="54"/>
      <c r="S270" s="54"/>
      <c r="T270" s="54"/>
      <c r="U270" s="54"/>
      <c r="V270" s="54"/>
      <c r="W270" s="192"/>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874" t="e">
        <f t="shared" si="57"/>
        <v>#N/A</v>
      </c>
      <c r="AX270" s="875"/>
      <c r="AY270" s="875"/>
      <c r="AZ270" s="875"/>
      <c r="BA270" s="876"/>
      <c r="BB270" s="877" t="s">
        <v>602</v>
      </c>
      <c r="BC270" s="878"/>
      <c r="BD270" s="54"/>
      <c r="BE270" s="879" t="e">
        <f t="shared" si="50"/>
        <v>#N/A</v>
      </c>
      <c r="BF270" s="880"/>
      <c r="BG270" s="880"/>
      <c r="BH270" s="880"/>
      <c r="BI270" s="881"/>
      <c r="BJ270" s="882" t="s">
        <v>602</v>
      </c>
      <c r="BK270" s="878"/>
      <c r="BL270" s="54"/>
      <c r="BM270" s="241"/>
      <c r="BN270" s="241"/>
      <c r="BO270" s="241"/>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234">
        <v>50</v>
      </c>
      <c r="CN270" s="893" t="e">
        <f t="shared" si="52"/>
        <v>#N/A</v>
      </c>
      <c r="CO270" s="894"/>
      <c r="CP270" s="894"/>
      <c r="CQ270" s="894"/>
      <c r="CR270" s="894"/>
      <c r="CS270" s="895"/>
      <c r="CT270" s="252" t="str">
        <f t="shared" si="48"/>
        <v>|</v>
      </c>
      <c r="CU270" s="252" t="str">
        <f t="shared" si="53"/>
        <v/>
      </c>
      <c r="CV270" s="268" t="e">
        <f t="array" ref="CV270">IF(ROW(A50)&gt;COUNTA(CU$221:CU$277),"",INDEX(CU:CU,SMALL(IF(CU$221:CU$277&lt;&gt;"",ROW(CU$221:CU$277),""),ROW(A50))))</f>
        <v>#NUM!</v>
      </c>
      <c r="CW270" s="251" t="str">
        <f t="shared" si="55"/>
        <v/>
      </c>
      <c r="CX270" s="233"/>
      <c r="CY270" s="233"/>
      <c r="CZ270" s="233"/>
      <c r="DA270" s="234">
        <v>50</v>
      </c>
      <c r="DB270" s="896" t="e">
        <f t="shared" si="54"/>
        <v>#N/A</v>
      </c>
      <c r="DC270" s="897"/>
      <c r="DD270" s="897"/>
      <c r="DE270" s="897"/>
      <c r="DF270" s="897"/>
      <c r="DG270" s="898"/>
      <c r="DH270" s="256" t="str">
        <f t="shared" si="49"/>
        <v>|</v>
      </c>
      <c r="DI270" s="256" t="str">
        <f t="shared" si="51"/>
        <v/>
      </c>
      <c r="DJ270" s="270" t="e">
        <f t="array" ref="DJ270">IF(ROW(O50)&gt;COUNTA(DI$221:DI$277),"",INDEX(DI:DI,SMALL(IF(DI$221:DI$277&lt;&gt;"",ROW(DI$221:DI$277),""),ROW(O50))))</f>
        <v>#NUM!</v>
      </c>
      <c r="DK270" s="255" t="str">
        <f t="shared" si="56"/>
        <v/>
      </c>
      <c r="DL270" s="233"/>
      <c r="DM270" s="233"/>
      <c r="DN270" s="54"/>
      <c r="DO270" s="54"/>
      <c r="DP270" s="54"/>
      <c r="DQ270" s="199"/>
      <c r="DR270" s="52"/>
      <c r="DS270" s="52"/>
      <c r="DT270" s="52"/>
      <c r="DU270" s="52"/>
      <c r="DV270" s="52"/>
      <c r="DW270" s="52"/>
      <c r="DX270" s="52"/>
      <c r="DY270" s="52"/>
      <c r="DZ270" s="52"/>
      <c r="EA270" s="52"/>
      <c r="EB270" s="52"/>
      <c r="EC270" s="52"/>
      <c r="ED270" s="52"/>
      <c r="EE270" s="52"/>
      <c r="EF270" s="52"/>
      <c r="EG270" s="52"/>
      <c r="EH270" s="52"/>
      <c r="EI270" s="52"/>
      <c r="EJ270" s="52"/>
      <c r="EK270" s="52"/>
      <c r="EL270" s="52"/>
      <c r="EM270" s="52"/>
      <c r="EN270" s="52"/>
      <c r="EO270" s="52"/>
      <c r="EP270" s="52"/>
      <c r="EQ270" s="52"/>
      <c r="ER270" s="52"/>
      <c r="ES270" s="52"/>
      <c r="ET270" s="52"/>
      <c r="EU270" s="52"/>
      <c r="EV270" s="52"/>
      <c r="EW270" s="52"/>
      <c r="EX270" s="52"/>
      <c r="EY270" s="52"/>
      <c r="EZ270" s="52"/>
      <c r="FA270" s="52"/>
      <c r="FB270" s="52"/>
      <c r="FC270" s="52"/>
      <c r="FD270" s="52"/>
      <c r="FE270" s="52"/>
      <c r="FF270" s="52"/>
      <c r="FG270" s="52"/>
      <c r="FH270" s="52"/>
      <c r="FI270" s="52"/>
      <c r="FJ270" s="52"/>
      <c r="FK270" s="52"/>
      <c r="FL270" s="52"/>
      <c r="FM270" s="52"/>
      <c r="FN270" s="52"/>
      <c r="FO270" s="52"/>
      <c r="FP270" s="52"/>
      <c r="FQ270" s="52"/>
      <c r="FR270" s="52"/>
      <c r="FS270" s="52"/>
      <c r="FT270" s="52"/>
      <c r="FU270" s="52"/>
      <c r="FV270" s="52"/>
      <c r="FW270" s="52"/>
      <c r="FX270" s="52"/>
      <c r="FY270" s="52"/>
      <c r="FZ270" s="52"/>
      <c r="GA270" s="52"/>
      <c r="GB270" s="52"/>
      <c r="GC270" s="52"/>
      <c r="GD270" s="52"/>
      <c r="GE270" s="52"/>
      <c r="GF270" s="52"/>
      <c r="GG270" s="52"/>
      <c r="GH270" s="52"/>
      <c r="GI270" s="52"/>
      <c r="GJ270" s="52"/>
      <c r="GK270" s="52"/>
      <c r="GL270" s="52"/>
      <c r="GM270" s="52"/>
      <c r="GN270" s="52"/>
      <c r="GO270" s="52"/>
      <c r="GP270" s="52"/>
      <c r="GQ270" s="52"/>
      <c r="GR270" s="52"/>
      <c r="GS270" s="52"/>
      <c r="GT270" s="52"/>
      <c r="GU270" s="52"/>
      <c r="GV270" s="52"/>
      <c r="GW270" s="52"/>
      <c r="GX270" s="52"/>
      <c r="GY270" s="52"/>
      <c r="GZ270" s="52"/>
      <c r="HA270" s="52"/>
      <c r="HB270" s="52"/>
      <c r="HC270" s="52"/>
      <c r="HD270" s="52"/>
      <c r="HE270" s="52"/>
      <c r="HF270" s="52"/>
      <c r="HG270" s="52"/>
      <c r="HH270" s="52"/>
      <c r="HI270" s="52"/>
      <c r="HJ270" s="52"/>
      <c r="HK270" s="52"/>
      <c r="HL270" s="52"/>
      <c r="HM270" s="52"/>
      <c r="HN270" s="52"/>
    </row>
    <row r="271" spans="1:222" hidden="1">
      <c r="A271" s="52"/>
      <c r="B271" s="52"/>
      <c r="C271" s="52"/>
      <c r="D271" s="198"/>
      <c r="E271" s="54"/>
      <c r="F271" s="54"/>
      <c r="G271" s="54"/>
      <c r="H271" s="54"/>
      <c r="I271" s="54"/>
      <c r="J271" s="54"/>
      <c r="K271" s="54"/>
      <c r="L271" s="54"/>
      <c r="M271" s="54"/>
      <c r="N271" s="54"/>
      <c r="O271" s="54"/>
      <c r="P271" s="54"/>
      <c r="Q271" s="54"/>
      <c r="R271" s="54"/>
      <c r="S271" s="54"/>
      <c r="T271" s="54"/>
      <c r="U271" s="54"/>
      <c r="V271" s="54"/>
      <c r="W271" s="192"/>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874" t="e">
        <f t="shared" si="57"/>
        <v>#N/A</v>
      </c>
      <c r="AX271" s="875"/>
      <c r="AY271" s="875"/>
      <c r="AZ271" s="875"/>
      <c r="BA271" s="876"/>
      <c r="BB271" s="877" t="s">
        <v>603</v>
      </c>
      <c r="BC271" s="878"/>
      <c r="BD271" s="54"/>
      <c r="BE271" s="879" t="e">
        <f t="shared" si="50"/>
        <v>#N/A</v>
      </c>
      <c r="BF271" s="880"/>
      <c r="BG271" s="880"/>
      <c r="BH271" s="880"/>
      <c r="BI271" s="881"/>
      <c r="BJ271" s="882" t="s">
        <v>603</v>
      </c>
      <c r="BK271" s="878"/>
      <c r="BL271" s="54"/>
      <c r="BM271" s="241"/>
      <c r="BN271" s="241"/>
      <c r="BO271" s="241"/>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234">
        <v>51</v>
      </c>
      <c r="CN271" s="893" t="e">
        <f t="shared" si="52"/>
        <v>#N/A</v>
      </c>
      <c r="CO271" s="894"/>
      <c r="CP271" s="894"/>
      <c r="CQ271" s="894"/>
      <c r="CR271" s="894"/>
      <c r="CS271" s="895"/>
      <c r="CT271" s="252" t="str">
        <f t="shared" si="48"/>
        <v>|</v>
      </c>
      <c r="CU271" s="252" t="str">
        <f t="shared" si="53"/>
        <v/>
      </c>
      <c r="CV271" s="268" t="e">
        <f t="array" ref="CV271">IF(ROW(A51)&gt;COUNTA(CU$221:CU$277),"",INDEX(CU:CU,SMALL(IF(CU$221:CU$277&lt;&gt;"",ROW(CU$221:CU$277),""),ROW(A51))))</f>
        <v>#NUM!</v>
      </c>
      <c r="CW271" s="251" t="str">
        <f t="shared" si="55"/>
        <v/>
      </c>
      <c r="CX271" s="233"/>
      <c r="CY271" s="233"/>
      <c r="CZ271" s="233"/>
      <c r="DA271" s="234">
        <v>51</v>
      </c>
      <c r="DB271" s="896" t="e">
        <f t="shared" si="54"/>
        <v>#N/A</v>
      </c>
      <c r="DC271" s="897"/>
      <c r="DD271" s="897"/>
      <c r="DE271" s="897"/>
      <c r="DF271" s="897"/>
      <c r="DG271" s="898"/>
      <c r="DH271" s="256" t="str">
        <f t="shared" si="49"/>
        <v>|</v>
      </c>
      <c r="DI271" s="256" t="str">
        <f t="shared" si="51"/>
        <v/>
      </c>
      <c r="DJ271" s="270" t="e">
        <f t="array" ref="DJ271">IF(ROW(O51)&gt;COUNTA(DI$221:DI$277),"",INDEX(DI:DI,SMALL(IF(DI$221:DI$277&lt;&gt;"",ROW(DI$221:DI$277),""),ROW(O51))))</f>
        <v>#NUM!</v>
      </c>
      <c r="DK271" s="255" t="str">
        <f t="shared" si="56"/>
        <v/>
      </c>
      <c r="DL271" s="233"/>
      <c r="DM271" s="233"/>
      <c r="DN271" s="54"/>
      <c r="DO271" s="54"/>
      <c r="DP271" s="54"/>
      <c r="DQ271" s="199"/>
      <c r="DR271" s="52"/>
      <c r="DS271" s="52"/>
      <c r="DT271" s="52"/>
      <c r="DU271" s="52"/>
      <c r="DV271" s="52"/>
      <c r="DW271" s="52"/>
      <c r="DX271" s="52"/>
      <c r="DY271" s="52"/>
      <c r="DZ271" s="52"/>
      <c r="EA271" s="52"/>
      <c r="EB271" s="52"/>
      <c r="EC271" s="52"/>
      <c r="ED271" s="52"/>
      <c r="EE271" s="52"/>
      <c r="EF271" s="52"/>
      <c r="EG271" s="52"/>
      <c r="EH271" s="52"/>
      <c r="EI271" s="52"/>
      <c r="EJ271" s="52"/>
      <c r="EK271" s="52"/>
      <c r="EL271" s="52"/>
      <c r="EM271" s="52"/>
      <c r="EN271" s="52"/>
      <c r="EO271" s="52"/>
      <c r="EP271" s="52"/>
      <c r="EQ271" s="52"/>
      <c r="ER271" s="52"/>
      <c r="ES271" s="52"/>
      <c r="ET271" s="52"/>
      <c r="EU271" s="52"/>
      <c r="EV271" s="52"/>
      <c r="EW271" s="52"/>
      <c r="EX271" s="52"/>
      <c r="EY271" s="52"/>
      <c r="EZ271" s="52"/>
      <c r="FA271" s="52"/>
      <c r="FB271" s="52"/>
      <c r="FC271" s="52"/>
      <c r="FD271" s="52"/>
      <c r="FE271" s="52"/>
      <c r="FF271" s="52"/>
      <c r="FG271" s="52"/>
      <c r="FH271" s="52"/>
      <c r="FI271" s="52"/>
      <c r="FJ271" s="52"/>
      <c r="FK271" s="52"/>
      <c r="FL271" s="52"/>
      <c r="FM271" s="52"/>
      <c r="FN271" s="52"/>
      <c r="FO271" s="52"/>
      <c r="FP271" s="52"/>
      <c r="FQ271" s="52"/>
      <c r="FR271" s="52"/>
      <c r="FS271" s="52"/>
      <c r="FT271" s="52"/>
      <c r="FU271" s="52"/>
      <c r="FV271" s="52"/>
      <c r="FW271" s="52"/>
      <c r="FX271" s="52"/>
      <c r="FY271" s="52"/>
      <c r="FZ271" s="52"/>
      <c r="GA271" s="52"/>
      <c r="GB271" s="52"/>
      <c r="GC271" s="52"/>
      <c r="GD271" s="52"/>
      <c r="GE271" s="52"/>
      <c r="GF271" s="52"/>
      <c r="GG271" s="52"/>
      <c r="GH271" s="52"/>
      <c r="GI271" s="52"/>
      <c r="GJ271" s="52"/>
      <c r="GK271" s="52"/>
      <c r="GL271" s="52"/>
      <c r="GM271" s="52"/>
      <c r="GN271" s="52"/>
      <c r="GO271" s="52"/>
      <c r="GP271" s="52"/>
      <c r="GQ271" s="52"/>
      <c r="GR271" s="52"/>
      <c r="GS271" s="52"/>
      <c r="GT271" s="52"/>
      <c r="GU271" s="52"/>
      <c r="GV271" s="52"/>
      <c r="GW271" s="52"/>
      <c r="GX271" s="52"/>
      <c r="GY271" s="52"/>
      <c r="GZ271" s="52"/>
      <c r="HA271" s="52"/>
      <c r="HB271" s="52"/>
      <c r="HC271" s="52"/>
      <c r="HD271" s="52"/>
      <c r="HE271" s="52"/>
      <c r="HF271" s="52"/>
      <c r="HG271" s="52"/>
      <c r="HH271" s="52"/>
      <c r="HI271" s="52"/>
      <c r="HJ271" s="52"/>
      <c r="HK271" s="52"/>
      <c r="HL271" s="52"/>
      <c r="HM271" s="52"/>
      <c r="HN271" s="52"/>
    </row>
    <row r="272" spans="1:222" hidden="1">
      <c r="A272" s="52"/>
      <c r="B272" s="52"/>
      <c r="C272" s="52"/>
      <c r="D272" s="198"/>
      <c r="E272" s="54"/>
      <c r="F272" s="54"/>
      <c r="G272" s="54"/>
      <c r="H272" s="54"/>
      <c r="I272" s="54"/>
      <c r="J272" s="54"/>
      <c r="K272" s="54"/>
      <c r="L272" s="54"/>
      <c r="M272" s="54"/>
      <c r="N272" s="54"/>
      <c r="O272" s="54"/>
      <c r="P272" s="54"/>
      <c r="Q272" s="54"/>
      <c r="R272" s="54"/>
      <c r="S272" s="54"/>
      <c r="T272" s="54"/>
      <c r="U272" s="54"/>
      <c r="V272" s="54"/>
      <c r="W272" s="192"/>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874" t="e">
        <f t="shared" si="57"/>
        <v>#N/A</v>
      </c>
      <c r="AX272" s="875"/>
      <c r="AY272" s="875"/>
      <c r="AZ272" s="875"/>
      <c r="BA272" s="876"/>
      <c r="BB272" s="877" t="s">
        <v>604</v>
      </c>
      <c r="BC272" s="878"/>
      <c r="BD272" s="54"/>
      <c r="BE272" s="879" t="e">
        <f t="shared" si="50"/>
        <v>#N/A</v>
      </c>
      <c r="BF272" s="880"/>
      <c r="BG272" s="880"/>
      <c r="BH272" s="880"/>
      <c r="BI272" s="881"/>
      <c r="BJ272" s="882" t="s">
        <v>604</v>
      </c>
      <c r="BK272" s="878"/>
      <c r="BL272" s="54"/>
      <c r="BM272" s="241"/>
      <c r="BN272" s="241"/>
      <c r="BO272" s="241"/>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234">
        <v>52</v>
      </c>
      <c r="CN272" s="893" t="e">
        <f t="shared" si="52"/>
        <v>#N/A</v>
      </c>
      <c r="CO272" s="894"/>
      <c r="CP272" s="894"/>
      <c r="CQ272" s="894"/>
      <c r="CR272" s="894"/>
      <c r="CS272" s="895"/>
      <c r="CT272" s="252" t="str">
        <f t="shared" si="48"/>
        <v>|</v>
      </c>
      <c r="CU272" s="252" t="str">
        <f t="shared" si="53"/>
        <v/>
      </c>
      <c r="CV272" s="268" t="e">
        <f t="array" ref="CV272">IF(ROW(A52)&gt;COUNTA(CU$221:CU$277),"",INDEX(CU:CU,SMALL(IF(CU$221:CU$277&lt;&gt;"",ROW(CU$221:CU$277),""),ROW(A52))))</f>
        <v>#NUM!</v>
      </c>
      <c r="CW272" s="251" t="str">
        <f t="shared" si="55"/>
        <v/>
      </c>
      <c r="CX272" s="233"/>
      <c r="CY272" s="233"/>
      <c r="CZ272" s="233"/>
      <c r="DA272" s="234">
        <v>52</v>
      </c>
      <c r="DB272" s="896" t="e">
        <f t="shared" si="54"/>
        <v>#N/A</v>
      </c>
      <c r="DC272" s="897"/>
      <c r="DD272" s="897"/>
      <c r="DE272" s="897"/>
      <c r="DF272" s="897"/>
      <c r="DG272" s="898"/>
      <c r="DH272" s="256" t="str">
        <f t="shared" si="49"/>
        <v>|</v>
      </c>
      <c r="DI272" s="256" t="str">
        <f t="shared" si="51"/>
        <v/>
      </c>
      <c r="DJ272" s="270" t="e">
        <f t="array" ref="DJ272">IF(ROW(O52)&gt;COUNTA(DI$221:DI$277),"",INDEX(DI:DI,SMALL(IF(DI$221:DI$277&lt;&gt;"",ROW(DI$221:DI$277),""),ROW(O52))))</f>
        <v>#NUM!</v>
      </c>
      <c r="DK272" s="255" t="str">
        <f t="shared" si="56"/>
        <v/>
      </c>
      <c r="DL272" s="233"/>
      <c r="DM272" s="233"/>
      <c r="DN272" s="54"/>
      <c r="DO272" s="54"/>
      <c r="DP272" s="54"/>
      <c r="DQ272" s="199"/>
      <c r="DR272" s="52"/>
      <c r="DS272" s="52"/>
      <c r="DT272" s="52"/>
      <c r="DU272" s="52"/>
      <c r="DV272" s="52"/>
      <c r="DW272" s="52"/>
      <c r="DX272" s="52"/>
      <c r="DY272" s="52"/>
      <c r="DZ272" s="52"/>
      <c r="EA272" s="52"/>
      <c r="EB272" s="52"/>
      <c r="EC272" s="52"/>
      <c r="ED272" s="52"/>
      <c r="EE272" s="52"/>
      <c r="EF272" s="52"/>
      <c r="EG272" s="52"/>
      <c r="EH272" s="52"/>
      <c r="EI272" s="52"/>
      <c r="EJ272" s="52"/>
      <c r="EK272" s="52"/>
      <c r="EL272" s="52"/>
      <c r="EM272" s="52"/>
      <c r="EN272" s="52"/>
      <c r="EO272" s="52"/>
      <c r="EP272" s="52"/>
      <c r="EQ272" s="52"/>
      <c r="ER272" s="52"/>
      <c r="ES272" s="52"/>
      <c r="ET272" s="52"/>
      <c r="EU272" s="52"/>
      <c r="EV272" s="52"/>
      <c r="EW272" s="52"/>
      <c r="EX272" s="52"/>
      <c r="EY272" s="52"/>
      <c r="EZ272" s="52"/>
      <c r="FA272" s="52"/>
      <c r="FB272" s="52"/>
      <c r="FC272" s="52"/>
      <c r="FD272" s="52"/>
      <c r="FE272" s="52"/>
      <c r="FF272" s="52"/>
      <c r="FG272" s="52"/>
      <c r="FH272" s="52"/>
      <c r="FI272" s="52"/>
      <c r="FJ272" s="52"/>
      <c r="FK272" s="52"/>
      <c r="FL272" s="52"/>
      <c r="FM272" s="52"/>
      <c r="FN272" s="52"/>
      <c r="FO272" s="52"/>
      <c r="FP272" s="52"/>
      <c r="FQ272" s="52"/>
      <c r="FR272" s="52"/>
      <c r="FS272" s="52"/>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52"/>
      <c r="GQ272" s="52"/>
      <c r="GR272" s="52"/>
      <c r="GS272" s="52"/>
      <c r="GT272" s="52"/>
      <c r="GU272" s="52"/>
      <c r="GV272" s="52"/>
      <c r="GW272" s="52"/>
      <c r="GX272" s="52"/>
      <c r="GY272" s="52"/>
      <c r="GZ272" s="52"/>
      <c r="HA272" s="52"/>
      <c r="HB272" s="52"/>
      <c r="HC272" s="52"/>
      <c r="HD272" s="52"/>
      <c r="HE272" s="52"/>
      <c r="HF272" s="52"/>
      <c r="HG272" s="52"/>
      <c r="HH272" s="52"/>
      <c r="HI272" s="52"/>
      <c r="HJ272" s="52"/>
      <c r="HK272" s="52"/>
      <c r="HL272" s="52"/>
      <c r="HM272" s="52"/>
      <c r="HN272" s="52"/>
    </row>
    <row r="273" spans="1:222" hidden="1">
      <c r="A273" s="52"/>
      <c r="B273" s="52"/>
      <c r="C273" s="52"/>
      <c r="D273" s="198"/>
      <c r="E273" s="54"/>
      <c r="F273" s="54"/>
      <c r="G273" s="54"/>
      <c r="H273" s="54"/>
      <c r="I273" s="54"/>
      <c r="J273" s="54"/>
      <c r="K273" s="54"/>
      <c r="L273" s="54"/>
      <c r="M273" s="54"/>
      <c r="N273" s="54"/>
      <c r="O273" s="54"/>
      <c r="P273" s="54"/>
      <c r="Q273" s="54"/>
      <c r="R273" s="54"/>
      <c r="S273" s="54"/>
      <c r="T273" s="54"/>
      <c r="U273" s="54"/>
      <c r="V273" s="54"/>
      <c r="W273" s="192"/>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874" t="e">
        <f t="shared" si="57"/>
        <v>#N/A</v>
      </c>
      <c r="AX273" s="875"/>
      <c r="AY273" s="875"/>
      <c r="AZ273" s="875"/>
      <c r="BA273" s="876"/>
      <c r="BB273" s="877" t="s">
        <v>605</v>
      </c>
      <c r="BC273" s="878"/>
      <c r="BD273" s="54"/>
      <c r="BE273" s="879" t="e">
        <f t="shared" si="50"/>
        <v>#N/A</v>
      </c>
      <c r="BF273" s="880"/>
      <c r="BG273" s="880"/>
      <c r="BH273" s="880"/>
      <c r="BI273" s="881"/>
      <c r="BJ273" s="882" t="s">
        <v>605</v>
      </c>
      <c r="BK273" s="878"/>
      <c r="BL273" s="54"/>
      <c r="BM273" s="241"/>
      <c r="BN273" s="241"/>
      <c r="BO273" s="241"/>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234">
        <v>53</v>
      </c>
      <c r="CN273" s="893" t="e">
        <f t="shared" si="52"/>
        <v>#N/A</v>
      </c>
      <c r="CO273" s="894"/>
      <c r="CP273" s="894"/>
      <c r="CQ273" s="894"/>
      <c r="CR273" s="894"/>
      <c r="CS273" s="895"/>
      <c r="CT273" s="252" t="str">
        <f t="shared" si="48"/>
        <v>|</v>
      </c>
      <c r="CU273" s="252" t="str">
        <f t="shared" si="53"/>
        <v/>
      </c>
      <c r="CV273" s="268" t="e">
        <f t="array" ref="CV273">IF(ROW(A53)&gt;COUNTA(CU$221:CU$277),"",INDEX(CU:CU,SMALL(IF(CU$221:CU$277&lt;&gt;"",ROW(CU$221:CU$277),""),ROW(A53))))</f>
        <v>#NUM!</v>
      </c>
      <c r="CW273" s="251" t="str">
        <f t="shared" si="55"/>
        <v/>
      </c>
      <c r="CX273" s="233"/>
      <c r="CY273" s="233"/>
      <c r="CZ273" s="233"/>
      <c r="DA273" s="234">
        <v>53</v>
      </c>
      <c r="DB273" s="896" t="e">
        <f t="shared" si="54"/>
        <v>#N/A</v>
      </c>
      <c r="DC273" s="897"/>
      <c r="DD273" s="897"/>
      <c r="DE273" s="897"/>
      <c r="DF273" s="897"/>
      <c r="DG273" s="898"/>
      <c r="DH273" s="256" t="str">
        <f t="shared" si="49"/>
        <v>|</v>
      </c>
      <c r="DI273" s="256" t="str">
        <f t="shared" si="51"/>
        <v/>
      </c>
      <c r="DJ273" s="270" t="e">
        <f t="array" ref="DJ273">IF(ROW(O53)&gt;COUNTA(DI$221:DI$277),"",INDEX(DI:DI,SMALL(IF(DI$221:DI$277&lt;&gt;"",ROW(DI$221:DI$277),""),ROW(O53))))</f>
        <v>#NUM!</v>
      </c>
      <c r="DK273" s="255" t="str">
        <f t="shared" si="56"/>
        <v/>
      </c>
      <c r="DL273" s="233"/>
      <c r="DM273" s="233"/>
      <c r="DN273" s="54"/>
      <c r="DO273" s="54"/>
      <c r="DP273" s="54"/>
      <c r="DQ273" s="199"/>
      <c r="DR273" s="52"/>
      <c r="DS273" s="52"/>
      <c r="DT273" s="52"/>
      <c r="DU273" s="52"/>
      <c r="DV273" s="52"/>
      <c r="DW273" s="52"/>
      <c r="DX273" s="52"/>
      <c r="DY273" s="52"/>
      <c r="DZ273" s="52"/>
      <c r="EA273" s="52"/>
      <c r="EB273" s="52"/>
      <c r="EC273" s="52"/>
      <c r="ED273" s="52"/>
      <c r="EE273" s="52"/>
      <c r="EF273" s="52"/>
      <c r="EG273" s="52"/>
      <c r="EH273" s="52"/>
      <c r="EI273" s="52"/>
      <c r="EJ273" s="52"/>
      <c r="EK273" s="52"/>
      <c r="EL273" s="52"/>
      <c r="EM273" s="52"/>
      <c r="EN273" s="52"/>
      <c r="EO273" s="52"/>
      <c r="EP273" s="52"/>
      <c r="EQ273" s="52"/>
      <c r="ER273" s="52"/>
      <c r="ES273" s="52"/>
      <c r="ET273" s="52"/>
      <c r="EU273" s="52"/>
      <c r="EV273" s="52"/>
      <c r="EW273" s="52"/>
      <c r="EX273" s="52"/>
      <c r="EY273" s="52"/>
      <c r="EZ273" s="52"/>
      <c r="FA273" s="52"/>
      <c r="FB273" s="52"/>
      <c r="FC273" s="52"/>
      <c r="FD273" s="52"/>
      <c r="FE273" s="52"/>
      <c r="FF273" s="52"/>
      <c r="FG273" s="52"/>
      <c r="FH273" s="52"/>
      <c r="FI273" s="52"/>
      <c r="FJ273" s="52"/>
      <c r="FK273" s="52"/>
      <c r="FL273" s="52"/>
      <c r="FM273" s="52"/>
      <c r="FN273" s="52"/>
      <c r="FO273" s="52"/>
      <c r="FP273" s="52"/>
      <c r="FQ273" s="52"/>
      <c r="FR273" s="52"/>
      <c r="FS273" s="52"/>
      <c r="FT273" s="52"/>
      <c r="FU273" s="52"/>
      <c r="FV273" s="52"/>
      <c r="FW273" s="52"/>
      <c r="FX273" s="52"/>
      <c r="FY273" s="52"/>
      <c r="FZ273" s="52"/>
      <c r="GA273" s="52"/>
      <c r="GB273" s="52"/>
      <c r="GC273" s="52"/>
      <c r="GD273" s="52"/>
      <c r="GE273" s="52"/>
      <c r="GF273" s="52"/>
      <c r="GG273" s="52"/>
      <c r="GH273" s="52"/>
      <c r="GI273" s="52"/>
      <c r="GJ273" s="52"/>
      <c r="GK273" s="52"/>
      <c r="GL273" s="52"/>
      <c r="GM273" s="52"/>
      <c r="GN273" s="52"/>
      <c r="GO273" s="52"/>
      <c r="GP273" s="52"/>
      <c r="GQ273" s="52"/>
      <c r="GR273" s="52"/>
      <c r="GS273" s="52"/>
      <c r="GT273" s="52"/>
      <c r="GU273" s="52"/>
      <c r="GV273" s="52"/>
      <c r="GW273" s="52"/>
      <c r="GX273" s="52"/>
      <c r="GY273" s="52"/>
      <c r="GZ273" s="52"/>
      <c r="HA273" s="52"/>
      <c r="HB273" s="52"/>
      <c r="HC273" s="52"/>
      <c r="HD273" s="52"/>
      <c r="HE273" s="52"/>
      <c r="HF273" s="52"/>
      <c r="HG273" s="52"/>
      <c r="HH273" s="52"/>
      <c r="HI273" s="52"/>
      <c r="HJ273" s="52"/>
      <c r="HK273" s="52"/>
      <c r="HL273" s="52"/>
      <c r="HM273" s="52"/>
      <c r="HN273" s="52"/>
    </row>
    <row r="274" spans="1:222" hidden="1">
      <c r="A274" s="52"/>
      <c r="B274" s="52"/>
      <c r="C274" s="52"/>
      <c r="D274" s="198"/>
      <c r="E274" s="54"/>
      <c r="F274" s="54"/>
      <c r="G274" s="54"/>
      <c r="H274" s="54"/>
      <c r="I274" s="54"/>
      <c r="J274" s="54"/>
      <c r="K274" s="54"/>
      <c r="L274" s="54"/>
      <c r="M274" s="54"/>
      <c r="N274" s="54"/>
      <c r="O274" s="54"/>
      <c r="P274" s="54"/>
      <c r="Q274" s="54"/>
      <c r="R274" s="54"/>
      <c r="S274" s="54"/>
      <c r="T274" s="54"/>
      <c r="U274" s="54"/>
      <c r="V274" s="54"/>
      <c r="W274" s="192"/>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874" t="e">
        <f t="shared" si="57"/>
        <v>#N/A</v>
      </c>
      <c r="AX274" s="875"/>
      <c r="AY274" s="875"/>
      <c r="AZ274" s="875"/>
      <c r="BA274" s="876"/>
      <c r="BB274" s="877" t="s">
        <v>606</v>
      </c>
      <c r="BC274" s="878"/>
      <c r="BD274" s="54"/>
      <c r="BE274" s="879" t="e">
        <f t="shared" si="50"/>
        <v>#N/A</v>
      </c>
      <c r="BF274" s="880"/>
      <c r="BG274" s="880"/>
      <c r="BH274" s="880"/>
      <c r="BI274" s="881"/>
      <c r="BJ274" s="882" t="s">
        <v>606</v>
      </c>
      <c r="BK274" s="878"/>
      <c r="BL274" s="54"/>
      <c r="BM274" s="241"/>
      <c r="BN274" s="241"/>
      <c r="BO274" s="241"/>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234">
        <v>54</v>
      </c>
      <c r="CN274" s="893" t="e">
        <f t="shared" si="52"/>
        <v>#N/A</v>
      </c>
      <c r="CO274" s="894"/>
      <c r="CP274" s="894"/>
      <c r="CQ274" s="894"/>
      <c r="CR274" s="894"/>
      <c r="CS274" s="895"/>
      <c r="CT274" s="252" t="str">
        <f t="shared" si="48"/>
        <v>|</v>
      </c>
      <c r="CU274" s="252" t="str">
        <f t="shared" si="53"/>
        <v/>
      </c>
      <c r="CV274" s="268" t="e">
        <f t="array" ref="CV274">IF(ROW(A54)&gt;COUNTA(CU$221:CU$277),"",INDEX(CU:CU,SMALL(IF(CU$221:CU$277&lt;&gt;"",ROW(CU$221:CU$277),""),ROW(A54))))</f>
        <v>#NUM!</v>
      </c>
      <c r="CW274" s="251" t="str">
        <f t="shared" si="55"/>
        <v/>
      </c>
      <c r="CX274" s="233"/>
      <c r="CY274" s="233"/>
      <c r="CZ274" s="233"/>
      <c r="DA274" s="234">
        <v>54</v>
      </c>
      <c r="DB274" s="896" t="e">
        <f t="shared" si="54"/>
        <v>#N/A</v>
      </c>
      <c r="DC274" s="897"/>
      <c r="DD274" s="897"/>
      <c r="DE274" s="897"/>
      <c r="DF274" s="897"/>
      <c r="DG274" s="898"/>
      <c r="DH274" s="256" t="str">
        <f t="shared" si="49"/>
        <v>|</v>
      </c>
      <c r="DI274" s="256" t="str">
        <f t="shared" si="51"/>
        <v/>
      </c>
      <c r="DJ274" s="270" t="e">
        <f t="array" ref="DJ274">IF(ROW(O54)&gt;COUNTA(DI$221:DI$277),"",INDEX(DI:DI,SMALL(IF(DI$221:DI$277&lt;&gt;"",ROW(DI$221:DI$277),""),ROW(O54))))</f>
        <v>#NUM!</v>
      </c>
      <c r="DK274" s="255" t="str">
        <f t="shared" si="56"/>
        <v/>
      </c>
      <c r="DL274" s="233"/>
      <c r="DM274" s="233"/>
      <c r="DN274" s="54"/>
      <c r="DO274" s="54"/>
      <c r="DP274" s="54"/>
      <c r="DQ274" s="199"/>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c r="GU274" s="52"/>
      <c r="GV274" s="52"/>
      <c r="GW274" s="52"/>
      <c r="GX274" s="52"/>
      <c r="GY274" s="52"/>
      <c r="GZ274" s="52"/>
      <c r="HA274" s="52"/>
      <c r="HB274" s="52"/>
      <c r="HC274" s="52"/>
      <c r="HD274" s="52"/>
      <c r="HE274" s="52"/>
      <c r="HF274" s="52"/>
      <c r="HG274" s="52"/>
      <c r="HH274" s="52"/>
      <c r="HI274" s="52"/>
      <c r="HJ274" s="52"/>
      <c r="HK274" s="52"/>
      <c r="HL274" s="52"/>
      <c r="HM274" s="52"/>
      <c r="HN274" s="52"/>
    </row>
    <row r="275" spans="1:222" hidden="1">
      <c r="A275" s="52"/>
      <c r="B275" s="52"/>
      <c r="C275" s="52"/>
      <c r="D275" s="198"/>
      <c r="E275" s="54"/>
      <c r="F275" s="54"/>
      <c r="G275" s="54"/>
      <c r="H275" s="54"/>
      <c r="I275" s="54"/>
      <c r="J275" s="54"/>
      <c r="K275" s="54"/>
      <c r="L275" s="54"/>
      <c r="M275" s="54"/>
      <c r="N275" s="54"/>
      <c r="O275" s="54"/>
      <c r="P275" s="54"/>
      <c r="Q275" s="54"/>
      <c r="R275" s="54"/>
      <c r="S275" s="54"/>
      <c r="T275" s="54"/>
      <c r="U275" s="54"/>
      <c r="V275" s="54"/>
      <c r="W275" s="192"/>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874" t="e">
        <f t="shared" si="57"/>
        <v>#N/A</v>
      </c>
      <c r="AX275" s="875"/>
      <c r="AY275" s="875"/>
      <c r="AZ275" s="875"/>
      <c r="BA275" s="876"/>
      <c r="BB275" s="877" t="s">
        <v>607</v>
      </c>
      <c r="BC275" s="878"/>
      <c r="BD275" s="54"/>
      <c r="BE275" s="879" t="e">
        <f t="shared" si="50"/>
        <v>#N/A</v>
      </c>
      <c r="BF275" s="880"/>
      <c r="BG275" s="880"/>
      <c r="BH275" s="880"/>
      <c r="BI275" s="881"/>
      <c r="BJ275" s="882" t="s">
        <v>607</v>
      </c>
      <c r="BK275" s="878"/>
      <c r="BL275" s="54"/>
      <c r="BM275" s="241"/>
      <c r="BN275" s="241"/>
      <c r="BO275" s="241"/>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234">
        <v>55</v>
      </c>
      <c r="CN275" s="893" t="e">
        <f t="shared" si="52"/>
        <v>#N/A</v>
      </c>
      <c r="CO275" s="894"/>
      <c r="CP275" s="894"/>
      <c r="CQ275" s="894"/>
      <c r="CR275" s="894"/>
      <c r="CS275" s="895"/>
      <c r="CT275" s="252" t="str">
        <f t="shared" si="48"/>
        <v>|</v>
      </c>
      <c r="CU275" s="252" t="str">
        <f t="shared" si="53"/>
        <v/>
      </c>
      <c r="CV275" s="268" t="e">
        <f t="array" ref="CV275">IF(ROW(A55)&gt;COUNTA(CU$221:CU$277),"",INDEX(CU:CU,SMALL(IF(CU$221:CU$277&lt;&gt;"",ROW(CU$221:CU$277),""),ROW(A55))))</f>
        <v>#NUM!</v>
      </c>
      <c r="CW275" s="251" t="str">
        <f t="shared" si="55"/>
        <v/>
      </c>
      <c r="CX275" s="233"/>
      <c r="CY275" s="233"/>
      <c r="CZ275" s="233"/>
      <c r="DA275" s="234">
        <v>55</v>
      </c>
      <c r="DB275" s="896" t="e">
        <f t="shared" si="54"/>
        <v>#N/A</v>
      </c>
      <c r="DC275" s="897"/>
      <c r="DD275" s="897"/>
      <c r="DE275" s="897"/>
      <c r="DF275" s="897"/>
      <c r="DG275" s="898"/>
      <c r="DH275" s="256" t="str">
        <f t="shared" si="49"/>
        <v>|</v>
      </c>
      <c r="DI275" s="256" t="str">
        <f t="shared" si="51"/>
        <v/>
      </c>
      <c r="DJ275" s="270" t="e">
        <f t="array" ref="DJ275">IF(ROW(O55)&gt;COUNTA(DI$221:DI$277),"",INDEX(DI:DI,SMALL(IF(DI$221:DI$277&lt;&gt;"",ROW(DI$221:DI$277),""),ROW(O55))))</f>
        <v>#NUM!</v>
      </c>
      <c r="DK275" s="255" t="str">
        <f t="shared" si="56"/>
        <v/>
      </c>
      <c r="DL275" s="233"/>
      <c r="DM275" s="233"/>
      <c r="DN275" s="54"/>
      <c r="DO275" s="54"/>
      <c r="DP275" s="54"/>
      <c r="DQ275" s="199"/>
      <c r="DR275" s="52"/>
      <c r="DS275" s="52"/>
      <c r="DT275" s="52"/>
      <c r="DU275" s="52"/>
      <c r="DV275" s="52"/>
      <c r="DW275" s="52"/>
      <c r="DX275" s="52"/>
      <c r="DY275" s="52"/>
      <c r="DZ275" s="52"/>
      <c r="EA275" s="52"/>
      <c r="EB275" s="52"/>
      <c r="EC275" s="52"/>
      <c r="ED275" s="52"/>
      <c r="EE275" s="52"/>
      <c r="EF275" s="52"/>
      <c r="EG275" s="52"/>
      <c r="EH275" s="52"/>
      <c r="EI275" s="52"/>
      <c r="EJ275" s="52"/>
      <c r="EK275" s="52"/>
      <c r="EL275" s="52"/>
      <c r="EM275" s="52"/>
      <c r="EN275" s="52"/>
      <c r="EO275" s="52"/>
      <c r="EP275" s="52"/>
      <c r="EQ275" s="52"/>
      <c r="ER275" s="52"/>
      <c r="ES275" s="52"/>
      <c r="ET275" s="52"/>
      <c r="EU275" s="52"/>
      <c r="EV275" s="52"/>
      <c r="EW275" s="52"/>
      <c r="EX275" s="52"/>
      <c r="EY275" s="52"/>
      <c r="EZ275" s="52"/>
      <c r="FA275" s="52"/>
      <c r="FB275" s="52"/>
      <c r="FC275" s="52"/>
      <c r="FD275" s="52"/>
      <c r="FE275" s="52"/>
      <c r="FF275" s="52"/>
      <c r="FG275" s="52"/>
      <c r="FH275" s="52"/>
      <c r="FI275" s="52"/>
      <c r="FJ275" s="52"/>
      <c r="FK275" s="52"/>
      <c r="FL275" s="52"/>
      <c r="FM275" s="52"/>
      <c r="FN275" s="52"/>
      <c r="FO275" s="52"/>
      <c r="FP275" s="52"/>
      <c r="FQ275" s="52"/>
      <c r="FR275" s="52"/>
      <c r="FS275" s="52"/>
      <c r="FT275" s="52"/>
      <c r="FU275" s="52"/>
      <c r="FV275" s="52"/>
      <c r="FW275" s="52"/>
      <c r="FX275" s="52"/>
      <c r="FY275" s="52"/>
      <c r="FZ275" s="52"/>
      <c r="GA275" s="52"/>
      <c r="GB275" s="52"/>
      <c r="GC275" s="52"/>
      <c r="GD275" s="52"/>
      <c r="GE275" s="52"/>
      <c r="GF275" s="52"/>
      <c r="GG275" s="52"/>
      <c r="GH275" s="52"/>
      <c r="GI275" s="52"/>
      <c r="GJ275" s="52"/>
      <c r="GK275" s="52"/>
      <c r="GL275" s="52"/>
      <c r="GM275" s="52"/>
      <c r="GN275" s="52"/>
      <c r="GO275" s="52"/>
      <c r="GP275" s="52"/>
      <c r="GQ275" s="52"/>
      <c r="GR275" s="52"/>
      <c r="GS275" s="52"/>
      <c r="GT275" s="52"/>
      <c r="GU275" s="52"/>
      <c r="GV275" s="52"/>
      <c r="GW275" s="52"/>
      <c r="GX275" s="52"/>
      <c r="GY275" s="52"/>
      <c r="GZ275" s="52"/>
      <c r="HA275" s="52"/>
      <c r="HB275" s="52"/>
      <c r="HC275" s="52"/>
      <c r="HD275" s="52"/>
      <c r="HE275" s="52"/>
      <c r="HF275" s="52"/>
      <c r="HG275" s="52"/>
      <c r="HH275" s="52"/>
      <c r="HI275" s="52"/>
      <c r="HJ275" s="52"/>
      <c r="HK275" s="52"/>
      <c r="HL275" s="52"/>
      <c r="HM275" s="52"/>
      <c r="HN275" s="52"/>
    </row>
    <row r="276" spans="1:222" hidden="1">
      <c r="A276" s="52"/>
      <c r="B276" s="52"/>
      <c r="C276" s="52"/>
      <c r="D276" s="198"/>
      <c r="E276" s="54"/>
      <c r="F276" s="54"/>
      <c r="G276" s="54"/>
      <c r="H276" s="54"/>
      <c r="I276" s="54"/>
      <c r="J276" s="54"/>
      <c r="K276" s="54"/>
      <c r="L276" s="54"/>
      <c r="M276" s="54"/>
      <c r="N276" s="54"/>
      <c r="O276" s="54"/>
      <c r="P276" s="54"/>
      <c r="Q276" s="54"/>
      <c r="R276" s="54"/>
      <c r="S276" s="54"/>
      <c r="T276" s="54"/>
      <c r="U276" s="54"/>
      <c r="V276" s="54"/>
      <c r="W276" s="192"/>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874" t="e">
        <f t="shared" si="57"/>
        <v>#N/A</v>
      </c>
      <c r="AX276" s="875"/>
      <c r="AY276" s="875"/>
      <c r="AZ276" s="875"/>
      <c r="BA276" s="876"/>
      <c r="BB276" s="877" t="s">
        <v>608</v>
      </c>
      <c r="BC276" s="878"/>
      <c r="BD276" s="54"/>
      <c r="BE276" s="879" t="e">
        <f t="shared" si="50"/>
        <v>#N/A</v>
      </c>
      <c r="BF276" s="880"/>
      <c r="BG276" s="880"/>
      <c r="BH276" s="880"/>
      <c r="BI276" s="881"/>
      <c r="BJ276" s="882" t="s">
        <v>608</v>
      </c>
      <c r="BK276" s="878"/>
      <c r="BL276" s="54"/>
      <c r="BM276" s="241"/>
      <c r="BN276" s="241"/>
      <c r="BO276" s="241"/>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235">
        <v>56</v>
      </c>
      <c r="CN276" s="893" t="e">
        <f t="shared" si="52"/>
        <v>#N/A</v>
      </c>
      <c r="CO276" s="894"/>
      <c r="CP276" s="894"/>
      <c r="CQ276" s="894"/>
      <c r="CR276" s="894"/>
      <c r="CS276" s="895"/>
      <c r="CT276" s="252" t="str">
        <f t="shared" si="48"/>
        <v>|</v>
      </c>
      <c r="CU276" s="252" t="str">
        <f t="shared" si="53"/>
        <v/>
      </c>
      <c r="CV276" s="268" t="e">
        <f t="array" ref="CV276">IF(ROW(A56)&gt;COUNTA(CU$221:CU$277),"",INDEX(CU:CU,SMALL(IF(CU$221:CU$277&lt;&gt;"",ROW(CU$221:CU$277),""),ROW(A56))))</f>
        <v>#NUM!</v>
      </c>
      <c r="CW276" s="251" t="str">
        <f t="shared" si="55"/>
        <v/>
      </c>
      <c r="CX276" s="54"/>
      <c r="CY276" s="54"/>
      <c r="CZ276" s="54"/>
      <c r="DA276" s="234">
        <v>56</v>
      </c>
      <c r="DB276" s="896" t="e">
        <f t="shared" si="54"/>
        <v>#N/A</v>
      </c>
      <c r="DC276" s="897"/>
      <c r="DD276" s="897"/>
      <c r="DE276" s="897"/>
      <c r="DF276" s="897"/>
      <c r="DG276" s="898"/>
      <c r="DH276" s="256" t="str">
        <f t="shared" si="49"/>
        <v>|</v>
      </c>
      <c r="DI276" s="256" t="str">
        <f t="shared" si="51"/>
        <v/>
      </c>
      <c r="DJ276" s="270" t="e">
        <f t="array" ref="DJ276">IF(ROW(O56)&gt;COUNTA(DI$221:DI$277),"",INDEX(DI:DI,SMALL(IF(DI$221:DI$277&lt;&gt;"",ROW(DI$221:DI$277),""),ROW(O56))))</f>
        <v>#NUM!</v>
      </c>
      <c r="DK276" s="255" t="str">
        <f t="shared" si="56"/>
        <v/>
      </c>
      <c r="DL276" s="54"/>
      <c r="DM276" s="54"/>
      <c r="DN276" s="54"/>
      <c r="DO276" s="54"/>
      <c r="DP276" s="54"/>
      <c r="DQ276" s="199"/>
      <c r="DR276" s="52"/>
      <c r="DS276" s="52"/>
      <c r="DT276" s="52"/>
      <c r="DU276" s="52"/>
      <c r="DV276" s="52"/>
      <c r="DW276" s="52"/>
      <c r="DX276" s="52"/>
      <c r="DY276" s="52"/>
      <c r="DZ276" s="52"/>
      <c r="EA276" s="52"/>
      <c r="EB276" s="52"/>
      <c r="EC276" s="52"/>
      <c r="ED276" s="52"/>
      <c r="EE276" s="52"/>
      <c r="EF276" s="52"/>
      <c r="EG276" s="52"/>
      <c r="EH276" s="52"/>
      <c r="EI276" s="52"/>
      <c r="EJ276" s="52"/>
      <c r="EK276" s="52"/>
      <c r="EL276" s="52"/>
      <c r="EM276" s="52"/>
      <c r="EN276" s="52"/>
      <c r="EO276" s="52"/>
      <c r="EP276" s="52"/>
      <c r="EQ276" s="52"/>
      <c r="ER276" s="52"/>
      <c r="ES276" s="52"/>
      <c r="ET276" s="52"/>
      <c r="EU276" s="52"/>
      <c r="EV276" s="52"/>
      <c r="EW276" s="52"/>
      <c r="EX276" s="52"/>
      <c r="EY276" s="52"/>
      <c r="EZ276" s="52"/>
      <c r="FA276" s="52"/>
      <c r="FB276" s="52"/>
      <c r="FC276" s="52"/>
      <c r="FD276" s="52"/>
      <c r="FE276" s="52"/>
      <c r="FF276" s="52"/>
      <c r="FG276" s="52"/>
      <c r="FH276" s="52"/>
      <c r="FI276" s="52"/>
      <c r="FJ276" s="52"/>
      <c r="FK276" s="52"/>
      <c r="FL276" s="52"/>
      <c r="FM276" s="52"/>
      <c r="FN276" s="52"/>
      <c r="FO276" s="52"/>
      <c r="FP276" s="52"/>
      <c r="FQ276" s="52"/>
      <c r="FR276" s="52"/>
      <c r="FS276" s="52"/>
      <c r="FT276" s="52"/>
      <c r="FU276" s="52"/>
      <c r="FV276" s="52"/>
      <c r="FW276" s="52"/>
      <c r="FX276" s="52"/>
      <c r="FY276" s="52"/>
      <c r="FZ276" s="52"/>
      <c r="GA276" s="52"/>
      <c r="GB276" s="52"/>
      <c r="GC276" s="52"/>
      <c r="GD276" s="52"/>
      <c r="GE276" s="52"/>
      <c r="GF276" s="52"/>
      <c r="GG276" s="52"/>
      <c r="GH276" s="52"/>
      <c r="GI276" s="52"/>
      <c r="GJ276" s="52"/>
      <c r="GK276" s="52"/>
      <c r="GL276" s="52"/>
      <c r="GM276" s="52"/>
      <c r="GN276" s="52"/>
      <c r="GO276" s="52"/>
      <c r="GP276" s="52"/>
      <c r="GQ276" s="52"/>
      <c r="GR276" s="52"/>
      <c r="GS276" s="52"/>
      <c r="GT276" s="52"/>
      <c r="GU276" s="52"/>
      <c r="GV276" s="52"/>
      <c r="GW276" s="52"/>
      <c r="GX276" s="52"/>
      <c r="GY276" s="52"/>
      <c r="GZ276" s="52"/>
      <c r="HA276" s="52"/>
      <c r="HB276" s="52"/>
      <c r="HC276" s="52"/>
      <c r="HD276" s="52"/>
      <c r="HE276" s="52"/>
      <c r="HF276" s="52"/>
      <c r="HG276" s="52"/>
      <c r="HH276" s="52"/>
      <c r="HI276" s="52"/>
      <c r="HJ276" s="52"/>
      <c r="HK276" s="52"/>
      <c r="HL276" s="52"/>
      <c r="HM276" s="52"/>
      <c r="HN276" s="52"/>
    </row>
    <row r="277" spans="1:222" hidden="1">
      <c r="A277" s="52"/>
      <c r="B277" s="52"/>
      <c r="C277" s="52"/>
      <c r="D277" s="198"/>
      <c r="E277" s="54"/>
      <c r="F277" s="54"/>
      <c r="G277" s="54"/>
      <c r="H277" s="54"/>
      <c r="I277" s="54"/>
      <c r="J277" s="54"/>
      <c r="K277" s="54"/>
      <c r="L277" s="54"/>
      <c r="M277" s="54"/>
      <c r="N277" s="54"/>
      <c r="O277" s="54"/>
      <c r="P277" s="54"/>
      <c r="Q277" s="54"/>
      <c r="R277" s="54"/>
      <c r="S277" s="54"/>
      <c r="T277" s="54"/>
      <c r="U277" s="54"/>
      <c r="V277" s="54"/>
      <c r="W277" s="192"/>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874" t="e">
        <f t="shared" si="57"/>
        <v>#N/A</v>
      </c>
      <c r="AX277" s="875"/>
      <c r="AY277" s="875"/>
      <c r="AZ277" s="875"/>
      <c r="BA277" s="876"/>
      <c r="BB277" s="877" t="s">
        <v>609</v>
      </c>
      <c r="BC277" s="878"/>
      <c r="BD277" s="54"/>
      <c r="BE277" s="879" t="e">
        <f t="shared" si="50"/>
        <v>#N/A</v>
      </c>
      <c r="BF277" s="880"/>
      <c r="BG277" s="880"/>
      <c r="BH277" s="880"/>
      <c r="BI277" s="881"/>
      <c r="BJ277" s="882" t="s">
        <v>609</v>
      </c>
      <c r="BK277" s="878"/>
      <c r="BL277" s="54"/>
      <c r="BM277" s="241"/>
      <c r="BN277" s="241"/>
      <c r="BO277" s="241"/>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236">
        <v>57</v>
      </c>
      <c r="CN277" s="899" t="e">
        <f t="shared" si="52"/>
        <v>#N/A</v>
      </c>
      <c r="CO277" s="900"/>
      <c r="CP277" s="900"/>
      <c r="CQ277" s="900"/>
      <c r="CR277" s="900"/>
      <c r="CS277" s="901"/>
      <c r="CT277" s="253" t="str">
        <f t="shared" si="48"/>
        <v>|</v>
      </c>
      <c r="CU277" s="253" t="str">
        <f t="shared" si="53"/>
        <v/>
      </c>
      <c r="CV277" s="269" t="e">
        <f t="array" ref="CV277">IF(ROW(A57)&gt;COUNTA(CU$221:CU$277),"",INDEX(CU:CU,SMALL(IF(CU$221:CU$277&lt;&gt;"",ROW(CU$221:CU$277),""),ROW(A57))))</f>
        <v>#NUM!</v>
      </c>
      <c r="CW277" s="263" t="str">
        <f t="shared" si="55"/>
        <v/>
      </c>
      <c r="CX277" s="54"/>
      <c r="CY277" s="54"/>
      <c r="CZ277" s="54"/>
      <c r="DA277" s="236">
        <v>57</v>
      </c>
      <c r="DB277" s="902" t="e">
        <f t="shared" si="54"/>
        <v>#N/A</v>
      </c>
      <c r="DC277" s="903"/>
      <c r="DD277" s="903"/>
      <c r="DE277" s="903"/>
      <c r="DF277" s="903"/>
      <c r="DG277" s="904"/>
      <c r="DH277" s="257" t="str">
        <f t="shared" si="49"/>
        <v>|</v>
      </c>
      <c r="DI277" s="257" t="str">
        <f t="shared" si="51"/>
        <v/>
      </c>
      <c r="DJ277" s="271" t="e">
        <f t="array" ref="DJ277">IF(ROW(O57)&gt;COUNTA(DI$221:DI$277),"",INDEX(DI:DI,SMALL(IF(DI$221:DI$277&lt;&gt;"",ROW(DI$221:DI$277),""),ROW(O57))))</f>
        <v>#NUM!</v>
      </c>
      <c r="DK277" s="265" t="str">
        <f t="shared" si="56"/>
        <v/>
      </c>
      <c r="DL277" s="54"/>
      <c r="DM277" s="54"/>
      <c r="DN277" s="54"/>
      <c r="DO277" s="54"/>
      <c r="DP277" s="54"/>
      <c r="DQ277" s="199"/>
      <c r="DR277" s="52"/>
      <c r="DS277" s="52"/>
      <c r="DT277" s="52"/>
      <c r="DU277" s="52"/>
      <c r="DV277" s="52"/>
      <c r="DW277" s="52"/>
      <c r="DX277" s="52"/>
      <c r="DY277" s="52"/>
      <c r="DZ277" s="52"/>
      <c r="EA277" s="52"/>
      <c r="EB277" s="52"/>
      <c r="EC277" s="52"/>
      <c r="ED277" s="52"/>
      <c r="EE277" s="52"/>
      <c r="EF277" s="52"/>
      <c r="EG277" s="52"/>
      <c r="EH277" s="52"/>
      <c r="EI277" s="52"/>
      <c r="EJ277" s="52"/>
      <c r="EK277" s="52"/>
      <c r="EL277" s="52"/>
      <c r="EM277" s="52"/>
      <c r="EN277" s="52"/>
      <c r="EO277" s="52"/>
      <c r="EP277" s="52"/>
      <c r="EQ277" s="52"/>
      <c r="ER277" s="52"/>
      <c r="ES277" s="52"/>
      <c r="ET277" s="52"/>
      <c r="EU277" s="52"/>
      <c r="EV277" s="52"/>
      <c r="EW277" s="52"/>
      <c r="EX277" s="52"/>
      <c r="EY277" s="52"/>
      <c r="EZ277" s="52"/>
      <c r="FA277" s="52"/>
      <c r="FB277" s="52"/>
      <c r="FC277" s="52"/>
      <c r="FD277" s="52"/>
      <c r="FE277" s="52"/>
      <c r="FF277" s="52"/>
      <c r="FG277" s="52"/>
      <c r="FH277" s="52"/>
      <c r="FI277" s="52"/>
      <c r="FJ277" s="52"/>
      <c r="FK277" s="52"/>
      <c r="FL277" s="52"/>
      <c r="FM277" s="52"/>
      <c r="FN277" s="52"/>
      <c r="FO277" s="52"/>
      <c r="FP277" s="52"/>
      <c r="FQ277" s="52"/>
      <c r="FR277" s="52"/>
      <c r="FS277" s="52"/>
      <c r="FT277" s="52"/>
      <c r="FU277" s="52"/>
      <c r="FV277" s="52"/>
      <c r="FW277" s="52"/>
      <c r="FX277" s="52"/>
      <c r="FY277" s="52"/>
      <c r="FZ277" s="52"/>
      <c r="GA277" s="52"/>
      <c r="GB277" s="52"/>
      <c r="GC277" s="52"/>
      <c r="GD277" s="52"/>
      <c r="GE277" s="52"/>
      <c r="GF277" s="52"/>
      <c r="GG277" s="52"/>
      <c r="GH277" s="52"/>
      <c r="GI277" s="52"/>
      <c r="GJ277" s="52"/>
      <c r="GK277" s="52"/>
      <c r="GL277" s="52"/>
      <c r="GM277" s="52"/>
      <c r="GN277" s="52"/>
      <c r="GO277" s="52"/>
      <c r="GP277" s="52"/>
      <c r="GQ277" s="52"/>
      <c r="GR277" s="52"/>
      <c r="GS277" s="52"/>
      <c r="GT277" s="52"/>
      <c r="GU277" s="52"/>
      <c r="GV277" s="52"/>
      <c r="GW277" s="52"/>
      <c r="GX277" s="52"/>
      <c r="GY277" s="52"/>
      <c r="GZ277" s="52"/>
      <c r="HA277" s="52"/>
      <c r="HB277" s="52"/>
      <c r="HC277" s="52"/>
      <c r="HD277" s="52"/>
      <c r="HE277" s="52"/>
      <c r="HF277" s="52"/>
      <c r="HG277" s="52"/>
      <c r="HH277" s="52"/>
      <c r="HI277" s="52"/>
      <c r="HJ277" s="52"/>
      <c r="HK277" s="52"/>
      <c r="HL277" s="52"/>
      <c r="HM277" s="52"/>
      <c r="HN277" s="52"/>
    </row>
    <row r="278" spans="1:222" hidden="1">
      <c r="A278" s="52"/>
      <c r="B278" s="52"/>
      <c r="C278" s="52"/>
      <c r="D278" s="198"/>
      <c r="E278" s="54"/>
      <c r="F278" s="54"/>
      <c r="G278" s="54"/>
      <c r="H278" s="54"/>
      <c r="I278" s="54"/>
      <c r="J278" s="54"/>
      <c r="K278" s="54"/>
      <c r="L278" s="54"/>
      <c r="M278" s="54"/>
      <c r="N278" s="54"/>
      <c r="O278" s="54"/>
      <c r="P278" s="54"/>
      <c r="Q278" s="54"/>
      <c r="R278" s="54"/>
      <c r="S278" s="54"/>
      <c r="T278" s="54"/>
      <c r="U278" s="54"/>
      <c r="V278" s="54"/>
      <c r="W278" s="192"/>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874" t="e">
        <f t="shared" si="57"/>
        <v>#N/A</v>
      </c>
      <c r="AX278" s="875"/>
      <c r="AY278" s="875"/>
      <c r="AZ278" s="875"/>
      <c r="BA278" s="876"/>
      <c r="BB278" s="877" t="s">
        <v>610</v>
      </c>
      <c r="BC278" s="878"/>
      <c r="BD278" s="54"/>
      <c r="BE278" s="879" t="e">
        <f t="shared" si="50"/>
        <v>#N/A</v>
      </c>
      <c r="BF278" s="880"/>
      <c r="BG278" s="880"/>
      <c r="BH278" s="880"/>
      <c r="BI278" s="881"/>
      <c r="BJ278" s="882" t="s">
        <v>610</v>
      </c>
      <c r="BK278" s="878"/>
      <c r="BL278" s="54"/>
      <c r="BM278" s="241"/>
      <c r="BN278" s="241"/>
      <c r="BO278" s="241"/>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199"/>
      <c r="DR278" s="52"/>
      <c r="DS278" s="52"/>
      <c r="DT278" s="52"/>
      <c r="DU278" s="52"/>
      <c r="DV278" s="52"/>
      <c r="DW278" s="52"/>
      <c r="DX278" s="52"/>
      <c r="DY278" s="52"/>
      <c r="DZ278" s="52"/>
      <c r="EA278" s="52"/>
      <c r="EB278" s="52"/>
      <c r="EC278" s="52"/>
      <c r="ED278" s="52"/>
      <c r="EE278" s="52"/>
      <c r="EF278" s="52"/>
      <c r="EG278" s="52"/>
      <c r="EH278" s="52"/>
      <c r="EI278" s="52"/>
      <c r="EJ278" s="52"/>
      <c r="EK278" s="52"/>
      <c r="EL278" s="52"/>
      <c r="EM278" s="52"/>
      <c r="EN278" s="52"/>
      <c r="EO278" s="52"/>
      <c r="EP278" s="52"/>
      <c r="EQ278" s="52"/>
      <c r="ER278" s="52"/>
      <c r="ES278" s="52"/>
      <c r="ET278" s="52"/>
      <c r="EU278" s="52"/>
      <c r="EV278" s="52"/>
      <c r="EW278" s="52"/>
      <c r="EX278" s="52"/>
      <c r="EY278" s="52"/>
      <c r="EZ278" s="52"/>
      <c r="FA278" s="52"/>
      <c r="FB278" s="52"/>
      <c r="FC278" s="52"/>
      <c r="FD278" s="52"/>
      <c r="FE278" s="52"/>
      <c r="FF278" s="52"/>
      <c r="FG278" s="52"/>
      <c r="FH278" s="52"/>
      <c r="FI278" s="52"/>
      <c r="FJ278" s="52"/>
      <c r="FK278" s="52"/>
      <c r="FL278" s="52"/>
      <c r="FM278" s="52"/>
      <c r="FN278" s="52"/>
      <c r="FO278" s="52"/>
      <c r="FP278" s="52"/>
      <c r="FQ278" s="52"/>
      <c r="FR278" s="52"/>
      <c r="FS278" s="52"/>
      <c r="FT278" s="52"/>
      <c r="FU278" s="52"/>
      <c r="FV278" s="52"/>
      <c r="FW278" s="52"/>
      <c r="FX278" s="52"/>
      <c r="FY278" s="52"/>
      <c r="FZ278" s="52"/>
      <c r="GA278" s="52"/>
      <c r="GB278" s="52"/>
      <c r="GC278" s="52"/>
      <c r="GD278" s="52"/>
      <c r="GE278" s="52"/>
      <c r="GF278" s="52"/>
      <c r="GG278" s="52"/>
      <c r="GH278" s="52"/>
      <c r="GI278" s="52"/>
      <c r="GJ278" s="52"/>
      <c r="GK278" s="52"/>
      <c r="GL278" s="52"/>
      <c r="GM278" s="52"/>
      <c r="GN278" s="52"/>
      <c r="GO278" s="52"/>
      <c r="GP278" s="52"/>
      <c r="GQ278" s="52"/>
      <c r="GR278" s="52"/>
      <c r="GS278" s="52"/>
      <c r="GT278" s="52"/>
      <c r="GU278" s="52"/>
      <c r="GV278" s="52"/>
      <c r="GW278" s="52"/>
      <c r="GX278" s="52"/>
      <c r="GY278" s="52"/>
      <c r="GZ278" s="52"/>
      <c r="HA278" s="52"/>
      <c r="HB278" s="52"/>
      <c r="HC278" s="52"/>
      <c r="HD278" s="52"/>
      <c r="HE278" s="52"/>
      <c r="HF278" s="52"/>
      <c r="HG278" s="52"/>
      <c r="HH278" s="52"/>
      <c r="HI278" s="52"/>
      <c r="HJ278" s="52"/>
      <c r="HK278" s="52"/>
      <c r="HL278" s="52"/>
      <c r="HM278" s="52"/>
      <c r="HN278" s="52"/>
    </row>
    <row r="279" spans="1:222" ht="12" hidden="1">
      <c r="A279" s="52"/>
      <c r="B279" s="52"/>
      <c r="C279" s="52"/>
      <c r="D279" s="198"/>
      <c r="E279" s="54"/>
      <c r="F279" s="54"/>
      <c r="G279" s="54"/>
      <c r="H279" s="54"/>
      <c r="I279" s="54"/>
      <c r="J279" s="54"/>
      <c r="K279" s="54"/>
      <c r="L279" s="54"/>
      <c r="M279" s="54"/>
      <c r="N279" s="54"/>
      <c r="O279" s="54"/>
      <c r="P279" s="54"/>
      <c r="Q279" s="54"/>
      <c r="R279" s="54"/>
      <c r="S279" s="54"/>
      <c r="T279" s="54"/>
      <c r="U279" s="54"/>
      <c r="V279" s="54"/>
      <c r="W279" s="192"/>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874" t="e">
        <f t="shared" si="57"/>
        <v>#N/A</v>
      </c>
      <c r="AX279" s="875"/>
      <c r="AY279" s="875"/>
      <c r="AZ279" s="875"/>
      <c r="BA279" s="876"/>
      <c r="BB279" s="877" t="s">
        <v>611</v>
      </c>
      <c r="BC279" s="878"/>
      <c r="BD279" s="54"/>
      <c r="BE279" s="879" t="e">
        <f t="shared" si="50"/>
        <v>#N/A</v>
      </c>
      <c r="BF279" s="880"/>
      <c r="BG279" s="880"/>
      <c r="BH279" s="880"/>
      <c r="BI279" s="881"/>
      <c r="BJ279" s="882" t="s">
        <v>611</v>
      </c>
      <c r="BK279" s="878"/>
      <c r="BL279" s="54"/>
      <c r="BM279" s="241"/>
      <c r="BN279" s="241"/>
      <c r="BO279" s="241"/>
      <c r="BP279" s="54"/>
      <c r="BQ279" s="54"/>
      <c r="BR279" s="54"/>
      <c r="BS279" s="54"/>
      <c r="BT279" s="54"/>
      <c r="BU279" s="54"/>
      <c r="BV279" s="54"/>
      <c r="BW279" s="54"/>
      <c r="BX279" s="54"/>
      <c r="BY279" s="54"/>
      <c r="BZ279" s="54"/>
      <c r="CA279" s="54"/>
      <c r="CB279" s="54"/>
      <c r="CC279" s="54"/>
      <c r="CD279" s="54"/>
      <c r="CE279" s="54"/>
      <c r="CF279" s="54"/>
      <c r="CG279" s="54"/>
      <c r="CH279" s="54"/>
      <c r="CI279" s="54"/>
      <c r="CJ279" s="238" t="s">
        <v>515</v>
      </c>
      <c r="CK279" s="54"/>
      <c r="CL279" s="54"/>
      <c r="CM279" s="892" t="s">
        <v>1529</v>
      </c>
      <c r="CN279" s="892"/>
      <c r="CO279" s="892"/>
      <c r="CP279" s="892"/>
      <c r="CQ279" s="892"/>
      <c r="CR279" s="892"/>
      <c r="CS279" s="892"/>
      <c r="CT279" s="892"/>
      <c r="CU279" s="892"/>
      <c r="CV279" s="892"/>
      <c r="CW279" s="892"/>
      <c r="CX279" s="892"/>
      <c r="CY279" s="892"/>
      <c r="CZ279" s="892"/>
      <c r="DA279" s="892"/>
      <c r="DB279" s="892"/>
      <c r="DC279" s="892"/>
      <c r="DD279" s="892"/>
      <c r="DE279" s="892"/>
      <c r="DF279" s="892"/>
      <c r="DG279" s="892"/>
      <c r="DH279" s="892"/>
      <c r="DI279" s="892"/>
      <c r="DJ279" s="892"/>
      <c r="DK279" s="892"/>
      <c r="DL279" s="892"/>
      <c r="DM279" s="892"/>
      <c r="DN279" s="54"/>
      <c r="DO279" s="54"/>
      <c r="DP279" s="54"/>
      <c r="DQ279" s="199"/>
      <c r="DR279" s="52"/>
      <c r="DS279" s="52"/>
      <c r="DT279" s="52"/>
      <c r="DU279" s="52"/>
      <c r="DV279" s="52"/>
      <c r="DW279" s="52"/>
      <c r="DX279" s="52"/>
      <c r="DY279" s="52"/>
      <c r="DZ279" s="52"/>
      <c r="EA279" s="52"/>
      <c r="EB279" s="52"/>
      <c r="EC279" s="52"/>
      <c r="ED279" s="52"/>
      <c r="EE279" s="52"/>
      <c r="EF279" s="52"/>
      <c r="EG279" s="52"/>
      <c r="EH279" s="52"/>
      <c r="EI279" s="52"/>
      <c r="EJ279" s="52"/>
      <c r="EK279" s="52"/>
      <c r="EL279" s="52"/>
      <c r="EM279" s="52"/>
      <c r="EN279" s="52"/>
      <c r="EO279" s="52"/>
      <c r="EP279" s="52"/>
      <c r="EQ279" s="52"/>
      <c r="ER279" s="52"/>
      <c r="ES279" s="52"/>
      <c r="ET279" s="52"/>
      <c r="EU279" s="52"/>
      <c r="EV279" s="52"/>
      <c r="EW279" s="52"/>
      <c r="EX279" s="52"/>
      <c r="EY279" s="52"/>
      <c r="EZ279" s="52"/>
      <c r="FA279" s="52"/>
      <c r="FB279" s="52"/>
      <c r="FC279" s="52"/>
      <c r="FD279" s="52"/>
      <c r="FE279" s="52"/>
      <c r="FF279" s="52"/>
      <c r="FG279" s="52"/>
      <c r="FH279" s="52"/>
      <c r="FI279" s="52"/>
      <c r="FJ279" s="52"/>
      <c r="FK279" s="52"/>
      <c r="FL279" s="52"/>
      <c r="FM279" s="52"/>
      <c r="FN279" s="52"/>
      <c r="FO279" s="52"/>
      <c r="FP279" s="52"/>
      <c r="FQ279" s="52"/>
      <c r="FR279" s="52"/>
      <c r="FS279" s="52"/>
      <c r="FT279" s="52"/>
      <c r="FU279" s="52"/>
      <c r="FV279" s="52"/>
      <c r="FW279" s="52"/>
      <c r="FX279" s="52"/>
      <c r="FY279" s="52"/>
      <c r="FZ279" s="52"/>
      <c r="GA279" s="52"/>
      <c r="GB279" s="52"/>
      <c r="GC279" s="52"/>
      <c r="GD279" s="52"/>
      <c r="GE279" s="52"/>
      <c r="GF279" s="52"/>
      <c r="GG279" s="52"/>
      <c r="GH279" s="52"/>
      <c r="GI279" s="52"/>
      <c r="GJ279" s="52"/>
      <c r="GK279" s="52"/>
      <c r="GL279" s="52"/>
      <c r="GM279" s="52"/>
      <c r="GN279" s="52"/>
      <c r="GO279" s="52"/>
      <c r="GP279" s="52"/>
      <c r="GQ279" s="52"/>
      <c r="GR279" s="52"/>
      <c r="GS279" s="52"/>
      <c r="GT279" s="52"/>
      <c r="GU279" s="52"/>
      <c r="GV279" s="52"/>
      <c r="GW279" s="52"/>
      <c r="GX279" s="52"/>
      <c r="GY279" s="52"/>
      <c r="GZ279" s="52"/>
      <c r="HA279" s="52"/>
      <c r="HB279" s="52"/>
      <c r="HC279" s="52"/>
      <c r="HD279" s="52"/>
      <c r="HE279" s="52"/>
      <c r="HF279" s="52"/>
      <c r="HG279" s="52"/>
      <c r="HH279" s="52"/>
      <c r="HI279" s="52"/>
      <c r="HJ279" s="52"/>
      <c r="HK279" s="52"/>
      <c r="HL279" s="52"/>
      <c r="HM279" s="52"/>
      <c r="HN279" s="52"/>
    </row>
    <row r="280" spans="1:222" hidden="1">
      <c r="A280" s="52"/>
      <c r="B280" s="52"/>
      <c r="C280" s="52"/>
      <c r="D280" s="198"/>
      <c r="E280" s="54"/>
      <c r="F280" s="54"/>
      <c r="G280" s="54"/>
      <c r="H280" s="54"/>
      <c r="I280" s="54"/>
      <c r="J280" s="54"/>
      <c r="K280" s="54"/>
      <c r="L280" s="54"/>
      <c r="M280" s="54"/>
      <c r="N280" s="54"/>
      <c r="O280" s="54"/>
      <c r="P280" s="54"/>
      <c r="Q280" s="54"/>
      <c r="R280" s="54"/>
      <c r="S280" s="54"/>
      <c r="T280" s="54"/>
      <c r="U280" s="54"/>
      <c r="V280" s="54"/>
      <c r="W280" s="192"/>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874" t="e">
        <f t="shared" si="57"/>
        <v>#N/A</v>
      </c>
      <c r="AX280" s="875"/>
      <c r="AY280" s="875"/>
      <c r="AZ280" s="875"/>
      <c r="BA280" s="876"/>
      <c r="BB280" s="877" t="s">
        <v>612</v>
      </c>
      <c r="BC280" s="878"/>
      <c r="BD280" s="54"/>
      <c r="BE280" s="879" t="e">
        <f t="shared" si="50"/>
        <v>#N/A</v>
      </c>
      <c r="BF280" s="880"/>
      <c r="BG280" s="880"/>
      <c r="BH280" s="880"/>
      <c r="BI280" s="881"/>
      <c r="BJ280" s="882" t="s">
        <v>612</v>
      </c>
      <c r="BK280" s="878"/>
      <c r="BL280" s="54"/>
      <c r="BM280" s="241"/>
      <c r="BN280" s="241"/>
      <c r="BO280" s="241"/>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867" t="s">
        <v>1520</v>
      </c>
      <c r="CN280" s="867"/>
      <c r="CO280" s="867"/>
      <c r="CP280" s="867"/>
      <c r="CQ280" s="867"/>
      <c r="CR280" s="867"/>
      <c r="CS280" s="867"/>
      <c r="CT280" s="867"/>
      <c r="CU280" s="867"/>
      <c r="CV280" s="867"/>
      <c r="CW280" s="867"/>
      <c r="CX280" s="867"/>
      <c r="CY280" s="867"/>
      <c r="CZ280" s="232"/>
      <c r="DA280" s="867" t="s">
        <v>1521</v>
      </c>
      <c r="DB280" s="867"/>
      <c r="DC280" s="867"/>
      <c r="DD280" s="867"/>
      <c r="DE280" s="867"/>
      <c r="DF280" s="867"/>
      <c r="DG280" s="867"/>
      <c r="DH280" s="867"/>
      <c r="DI280" s="867"/>
      <c r="DJ280" s="867"/>
      <c r="DK280" s="867"/>
      <c r="DL280" s="867"/>
      <c r="DM280" s="867"/>
      <c r="DN280" s="54"/>
      <c r="DO280" s="54"/>
      <c r="DP280" s="54"/>
      <c r="DQ280" s="199"/>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52"/>
      <c r="EO280" s="52"/>
      <c r="EP280" s="52"/>
      <c r="EQ280" s="52"/>
      <c r="ER280" s="52"/>
      <c r="ES280" s="52"/>
      <c r="ET280" s="52"/>
      <c r="EU280" s="52"/>
      <c r="EV280" s="52"/>
      <c r="EW280" s="52"/>
      <c r="EX280" s="52"/>
      <c r="EY280" s="52"/>
      <c r="EZ280" s="52"/>
      <c r="FA280" s="52"/>
      <c r="FB280" s="52"/>
      <c r="FC280" s="52"/>
      <c r="FD280" s="52"/>
      <c r="FE280" s="52"/>
      <c r="FF280" s="52"/>
      <c r="FG280" s="52"/>
      <c r="FH280" s="52"/>
      <c r="FI280" s="52"/>
      <c r="FJ280" s="52"/>
      <c r="FK280" s="52"/>
      <c r="FL280" s="52"/>
      <c r="FM280" s="52"/>
      <c r="FN280" s="52"/>
      <c r="FO280" s="52"/>
      <c r="FP280" s="52"/>
      <c r="FQ280" s="52"/>
      <c r="FR280" s="52"/>
      <c r="FS280" s="52"/>
      <c r="FT280" s="52"/>
      <c r="FU280" s="52"/>
      <c r="FV280" s="52"/>
      <c r="FW280" s="52"/>
      <c r="FX280" s="52"/>
      <c r="FY280" s="52"/>
      <c r="FZ280" s="52"/>
      <c r="GA280" s="52"/>
      <c r="GB280" s="52"/>
      <c r="GC280" s="52"/>
      <c r="GD280" s="52"/>
      <c r="GE280" s="52"/>
      <c r="GF280" s="52"/>
      <c r="GG280" s="52"/>
      <c r="GH280" s="52"/>
      <c r="GI280" s="52"/>
      <c r="GJ280" s="52"/>
      <c r="GK280" s="52"/>
      <c r="GL280" s="52"/>
      <c r="GM280" s="52"/>
      <c r="GN280" s="52"/>
      <c r="GO280" s="52"/>
      <c r="GP280" s="52"/>
      <c r="GQ280" s="52"/>
      <c r="GR280" s="52"/>
      <c r="GS280" s="52"/>
      <c r="GT280" s="52"/>
      <c r="GU280" s="52"/>
      <c r="GV280" s="52"/>
      <c r="GW280" s="52"/>
      <c r="GX280" s="52"/>
      <c r="GY280" s="52"/>
      <c r="GZ280" s="52"/>
      <c r="HA280" s="52"/>
      <c r="HB280" s="52"/>
      <c r="HC280" s="52"/>
      <c r="HD280" s="52"/>
      <c r="HE280" s="52"/>
      <c r="HF280" s="52"/>
      <c r="HG280" s="52"/>
      <c r="HH280" s="52"/>
      <c r="HI280" s="52"/>
      <c r="HJ280" s="52"/>
      <c r="HK280" s="52"/>
      <c r="HL280" s="52"/>
      <c r="HM280" s="52"/>
      <c r="HN280" s="52"/>
    </row>
    <row r="281" spans="1:222" hidden="1">
      <c r="A281" s="52"/>
      <c r="B281" s="52"/>
      <c r="C281" s="52"/>
      <c r="D281" s="198"/>
      <c r="E281" s="54"/>
      <c r="F281" s="54"/>
      <c r="G281" s="54"/>
      <c r="H281" s="54"/>
      <c r="I281" s="54"/>
      <c r="J281" s="54"/>
      <c r="K281" s="54"/>
      <c r="L281" s="54"/>
      <c r="M281" s="54"/>
      <c r="N281" s="54"/>
      <c r="O281" s="54"/>
      <c r="P281" s="54"/>
      <c r="Q281" s="54"/>
      <c r="R281" s="54"/>
      <c r="S281" s="54"/>
      <c r="T281" s="54"/>
      <c r="U281" s="54"/>
      <c r="V281" s="54"/>
      <c r="W281" s="192"/>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874" t="e">
        <f t="shared" si="57"/>
        <v>#N/A</v>
      </c>
      <c r="AX281" s="875"/>
      <c r="AY281" s="875"/>
      <c r="AZ281" s="875"/>
      <c r="BA281" s="876"/>
      <c r="BB281" s="877" t="s">
        <v>613</v>
      </c>
      <c r="BC281" s="878"/>
      <c r="BD281" s="54"/>
      <c r="BE281" s="879" t="e">
        <f t="shared" si="50"/>
        <v>#N/A</v>
      </c>
      <c r="BF281" s="880"/>
      <c r="BG281" s="880"/>
      <c r="BH281" s="880"/>
      <c r="BI281" s="881"/>
      <c r="BJ281" s="882" t="s">
        <v>613</v>
      </c>
      <c r="BK281" s="878"/>
      <c r="BL281" s="54"/>
      <c r="BM281" s="241"/>
      <c r="BN281" s="241"/>
      <c r="BO281" s="241"/>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79" t="s">
        <v>512</v>
      </c>
      <c r="CN281" s="867" t="s">
        <v>1526</v>
      </c>
      <c r="CO281" s="867"/>
      <c r="CP281" s="867"/>
      <c r="CQ281" s="867"/>
      <c r="CR281" s="867"/>
      <c r="CS281" s="867"/>
      <c r="CT281" s="857" t="s">
        <v>1547</v>
      </c>
      <c r="CU281" s="857"/>
      <c r="CV281" s="857"/>
      <c r="CW281" s="857"/>
      <c r="CX281" s="857"/>
      <c r="CY281" s="857"/>
      <c r="CZ281" s="232"/>
      <c r="DA281" s="579" t="s">
        <v>512</v>
      </c>
      <c r="DB281" s="867" t="s">
        <v>1526</v>
      </c>
      <c r="DC281" s="867"/>
      <c r="DD281" s="867"/>
      <c r="DE281" s="867"/>
      <c r="DF281" s="867"/>
      <c r="DG281" s="867"/>
      <c r="DH281" s="857" t="s">
        <v>1547</v>
      </c>
      <c r="DI281" s="857"/>
      <c r="DJ281" s="857"/>
      <c r="DK281" s="857"/>
      <c r="DL281" s="857"/>
      <c r="DM281" s="857"/>
      <c r="DN281" s="54"/>
      <c r="DO281" s="54"/>
      <c r="DP281" s="54"/>
      <c r="DQ281" s="199"/>
      <c r="DR281" s="52"/>
      <c r="DS281" s="52"/>
      <c r="DT281" s="52"/>
      <c r="DU281" s="52"/>
      <c r="DV281" s="52"/>
      <c r="DW281" s="52"/>
      <c r="DX281" s="52"/>
      <c r="DY281" s="52"/>
      <c r="DZ281" s="52"/>
      <c r="EA281" s="52"/>
      <c r="EB281" s="52"/>
      <c r="EC281" s="52"/>
      <c r="ED281" s="52"/>
      <c r="EE281" s="52"/>
      <c r="EF281" s="52"/>
      <c r="EG281" s="52"/>
      <c r="EH281" s="52"/>
      <c r="EI281" s="52"/>
      <c r="EJ281" s="52"/>
      <c r="EK281" s="52"/>
      <c r="EL281" s="52"/>
      <c r="EM281" s="52"/>
      <c r="EN281" s="52"/>
      <c r="EO281" s="52"/>
      <c r="EP281" s="52"/>
      <c r="EQ281" s="52"/>
      <c r="ER281" s="52"/>
      <c r="ES281" s="52"/>
      <c r="ET281" s="52"/>
      <c r="EU281" s="52"/>
      <c r="EV281" s="52"/>
      <c r="EW281" s="52"/>
      <c r="EX281" s="52"/>
      <c r="EY281" s="52"/>
      <c r="EZ281" s="52"/>
      <c r="FA281" s="52"/>
      <c r="FB281" s="52"/>
      <c r="FC281" s="52"/>
      <c r="FD281" s="52"/>
      <c r="FE281" s="52"/>
      <c r="FF281" s="52"/>
      <c r="FG281" s="52"/>
      <c r="FH281" s="52"/>
      <c r="FI281" s="52"/>
      <c r="FJ281" s="52"/>
      <c r="FK281" s="52"/>
      <c r="FL281" s="52"/>
      <c r="FM281" s="52"/>
      <c r="FN281" s="52"/>
      <c r="FO281" s="52"/>
      <c r="FP281" s="52"/>
      <c r="FQ281" s="52"/>
      <c r="FR281" s="52"/>
      <c r="FS281" s="52"/>
      <c r="FT281" s="52"/>
      <c r="FU281" s="52"/>
      <c r="FV281" s="52"/>
      <c r="FW281" s="52"/>
      <c r="FX281" s="52"/>
      <c r="FY281" s="52"/>
      <c r="FZ281" s="52"/>
      <c r="GA281" s="52"/>
      <c r="GB281" s="52"/>
      <c r="GC281" s="52"/>
      <c r="GD281" s="52"/>
      <c r="GE281" s="52"/>
      <c r="GF281" s="52"/>
      <c r="GG281" s="52"/>
      <c r="GH281" s="52"/>
      <c r="GI281" s="52"/>
      <c r="GJ281" s="52"/>
      <c r="GK281" s="52"/>
      <c r="GL281" s="52"/>
      <c r="GM281" s="52"/>
      <c r="GN281" s="52"/>
      <c r="GO281" s="52"/>
      <c r="GP281" s="52"/>
      <c r="GQ281" s="52"/>
      <c r="GR281" s="52"/>
      <c r="GS281" s="52"/>
      <c r="GT281" s="52"/>
      <c r="GU281" s="52"/>
      <c r="GV281" s="52"/>
      <c r="GW281" s="52"/>
      <c r="GX281" s="52"/>
      <c r="GY281" s="52"/>
      <c r="GZ281" s="52"/>
      <c r="HA281" s="52"/>
      <c r="HB281" s="52"/>
      <c r="HC281" s="52"/>
      <c r="HD281" s="52"/>
      <c r="HE281" s="52"/>
      <c r="HF281" s="52"/>
      <c r="HG281" s="52"/>
      <c r="HH281" s="52"/>
      <c r="HI281" s="52"/>
      <c r="HJ281" s="52"/>
      <c r="HK281" s="52"/>
      <c r="HL281" s="52"/>
      <c r="HM281" s="52"/>
      <c r="HN281" s="52"/>
    </row>
    <row r="282" spans="1:222" hidden="1">
      <c r="A282" s="52"/>
      <c r="B282" s="52"/>
      <c r="C282" s="52"/>
      <c r="D282" s="198"/>
      <c r="E282" s="54"/>
      <c r="F282" s="54"/>
      <c r="G282" s="54"/>
      <c r="H282" s="54"/>
      <c r="I282" s="54"/>
      <c r="J282" s="54"/>
      <c r="K282" s="54"/>
      <c r="L282" s="54"/>
      <c r="M282" s="54"/>
      <c r="N282" s="54"/>
      <c r="O282" s="54"/>
      <c r="P282" s="54"/>
      <c r="Q282" s="54"/>
      <c r="R282" s="54"/>
      <c r="S282" s="54"/>
      <c r="T282" s="54"/>
      <c r="U282" s="54"/>
      <c r="V282" s="54"/>
      <c r="W282" s="192"/>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874" t="e">
        <f t="shared" si="57"/>
        <v>#N/A</v>
      </c>
      <c r="AX282" s="875"/>
      <c r="AY282" s="875"/>
      <c r="AZ282" s="875"/>
      <c r="BA282" s="876"/>
      <c r="BB282" s="877" t="s">
        <v>614</v>
      </c>
      <c r="BC282" s="878"/>
      <c r="BD282" s="54"/>
      <c r="BE282" s="879" t="e">
        <f t="shared" si="50"/>
        <v>#N/A</v>
      </c>
      <c r="BF282" s="880"/>
      <c r="BG282" s="880"/>
      <c r="BH282" s="880"/>
      <c r="BI282" s="881"/>
      <c r="BJ282" s="882" t="s">
        <v>614</v>
      </c>
      <c r="BK282" s="878"/>
      <c r="BL282" s="54"/>
      <c r="BM282" s="241"/>
      <c r="BN282" s="241"/>
      <c r="BO282" s="241"/>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234"/>
      <c r="CN282" s="911"/>
      <c r="CO282" s="912"/>
      <c r="CP282" s="912"/>
      <c r="CQ282" s="912"/>
      <c r="CR282" s="912"/>
      <c r="CS282" s="913"/>
      <c r="CT282" s="266"/>
      <c r="CU282" s="266"/>
      <c r="CV282" s="258"/>
      <c r="CW282" s="258"/>
      <c r="CX282" s="234"/>
      <c r="CY282" s="272"/>
      <c r="CZ282" s="233"/>
      <c r="DA282" s="234"/>
      <c r="DB282" s="914"/>
      <c r="DC282" s="915"/>
      <c r="DD282" s="915"/>
      <c r="DE282" s="915"/>
      <c r="DF282" s="915"/>
      <c r="DG282" s="916"/>
      <c r="DH282" s="267"/>
      <c r="DI282" s="267"/>
      <c r="DJ282" s="261"/>
      <c r="DK282" s="261"/>
      <c r="DL282" s="234"/>
      <c r="DM282" s="273"/>
      <c r="DN282" s="54"/>
      <c r="DO282" s="54"/>
      <c r="DP282" s="54"/>
      <c r="DQ282" s="199"/>
      <c r="DR282" s="52"/>
      <c r="DS282" s="52"/>
      <c r="DT282" s="52"/>
      <c r="DU282" s="52"/>
      <c r="DV282" s="52"/>
      <c r="DW282" s="52"/>
      <c r="DX282" s="52"/>
      <c r="DY282" s="52"/>
      <c r="DZ282" s="52"/>
      <c r="EA282" s="52"/>
      <c r="EB282" s="52"/>
      <c r="EC282" s="52"/>
      <c r="ED282" s="52"/>
      <c r="EE282" s="52"/>
      <c r="EF282" s="52"/>
      <c r="EG282" s="52"/>
      <c r="EH282" s="52"/>
      <c r="EI282" s="52"/>
      <c r="EJ282" s="52"/>
      <c r="EK282" s="52"/>
      <c r="EL282" s="52"/>
      <c r="EM282" s="52"/>
      <c r="EN282" s="52"/>
      <c r="EO282" s="52"/>
      <c r="EP282" s="52"/>
      <c r="EQ282" s="52"/>
      <c r="ER282" s="52"/>
      <c r="ES282" s="52"/>
      <c r="ET282" s="52"/>
      <c r="EU282" s="52"/>
      <c r="EV282" s="52"/>
      <c r="EW282" s="52"/>
      <c r="EX282" s="52"/>
      <c r="EY282" s="52"/>
      <c r="EZ282" s="52"/>
      <c r="FA282" s="52"/>
      <c r="FB282" s="52"/>
      <c r="FC282" s="52"/>
      <c r="FD282" s="52"/>
      <c r="FE282" s="52"/>
      <c r="FF282" s="52"/>
      <c r="FG282" s="52"/>
      <c r="FH282" s="52"/>
      <c r="FI282" s="52"/>
      <c r="FJ282" s="52"/>
      <c r="FK282" s="52"/>
      <c r="FL282" s="52"/>
      <c r="FM282" s="52"/>
      <c r="FN282" s="52"/>
      <c r="FO282" s="52"/>
      <c r="FP282" s="52"/>
      <c r="FQ282" s="52"/>
      <c r="FR282" s="52"/>
      <c r="FS282" s="52"/>
      <c r="FT282" s="52"/>
      <c r="FU282" s="52"/>
      <c r="FV282" s="52"/>
      <c r="FW282" s="52"/>
      <c r="FX282" s="52"/>
      <c r="FY282" s="52"/>
      <c r="FZ282" s="52"/>
      <c r="GA282" s="52"/>
      <c r="GB282" s="52"/>
      <c r="GC282" s="52"/>
      <c r="GD282" s="52"/>
      <c r="GE282" s="52"/>
      <c r="GF282" s="52"/>
      <c r="GG282" s="52"/>
      <c r="GH282" s="52"/>
      <c r="GI282" s="52"/>
      <c r="GJ282" s="52"/>
      <c r="GK282" s="52"/>
      <c r="GL282" s="52"/>
      <c r="GM282" s="52"/>
      <c r="GN282" s="52"/>
      <c r="GO282" s="52"/>
      <c r="GP282" s="52"/>
      <c r="GQ282" s="52"/>
      <c r="GR282" s="52"/>
      <c r="GS282" s="52"/>
      <c r="GT282" s="52"/>
      <c r="GU282" s="52"/>
      <c r="GV282" s="52"/>
      <c r="GW282" s="52"/>
      <c r="GX282" s="52"/>
      <c r="GY282" s="52"/>
      <c r="GZ282" s="52"/>
      <c r="HA282" s="52"/>
      <c r="HB282" s="52"/>
      <c r="HC282" s="52"/>
      <c r="HD282" s="52"/>
      <c r="HE282" s="52"/>
      <c r="HF282" s="52"/>
      <c r="HG282" s="52"/>
      <c r="HH282" s="52"/>
      <c r="HI282" s="52"/>
      <c r="HJ282" s="52"/>
      <c r="HK282" s="52"/>
      <c r="HL282" s="52"/>
      <c r="HM282" s="52"/>
      <c r="HN282" s="52"/>
    </row>
    <row r="283" spans="1:222" hidden="1">
      <c r="A283" s="52"/>
      <c r="B283" s="52"/>
      <c r="C283" s="52"/>
      <c r="D283" s="198"/>
      <c r="E283" s="54"/>
      <c r="F283" s="54"/>
      <c r="G283" s="54"/>
      <c r="H283" s="54"/>
      <c r="I283" s="54"/>
      <c r="J283" s="54"/>
      <c r="K283" s="54"/>
      <c r="L283" s="54"/>
      <c r="M283" s="54"/>
      <c r="N283" s="54"/>
      <c r="O283" s="54"/>
      <c r="P283" s="54"/>
      <c r="Q283" s="54"/>
      <c r="R283" s="54"/>
      <c r="S283" s="54"/>
      <c r="T283" s="54"/>
      <c r="U283" s="54"/>
      <c r="V283" s="54"/>
      <c r="W283" s="192"/>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874" t="e">
        <f t="shared" si="57"/>
        <v>#N/A</v>
      </c>
      <c r="AX283" s="875"/>
      <c r="AY283" s="875"/>
      <c r="AZ283" s="875"/>
      <c r="BA283" s="876"/>
      <c r="BB283" s="877" t="s">
        <v>615</v>
      </c>
      <c r="BC283" s="878"/>
      <c r="BD283" s="54"/>
      <c r="BE283" s="879" t="e">
        <f t="shared" si="50"/>
        <v>#N/A</v>
      </c>
      <c r="BF283" s="880"/>
      <c r="BG283" s="880"/>
      <c r="BH283" s="880"/>
      <c r="BI283" s="881"/>
      <c r="BJ283" s="882" t="s">
        <v>615</v>
      </c>
      <c r="BK283" s="878"/>
      <c r="BL283" s="54"/>
      <c r="BM283" s="241"/>
      <c r="BN283" s="241"/>
      <c r="BO283" s="241"/>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234">
        <v>1</v>
      </c>
      <c r="CN283" s="905" t="str">
        <f t="shared" ref="CN283:CN310" si="58">IFERROR(BR185,"|")</f>
        <v>|</v>
      </c>
      <c r="CO283" s="906"/>
      <c r="CP283" s="906"/>
      <c r="CQ283" s="906"/>
      <c r="CR283" s="906"/>
      <c r="CS283" s="907"/>
      <c r="CT283" s="251" t="str">
        <f t="shared" ref="CT283:CT310" si="59">IFERROR(CN283,"-")</f>
        <v>|</v>
      </c>
      <c r="CU283" s="251" t="str">
        <f>IF(CT283 = "|","",CT283)</f>
        <v/>
      </c>
      <c r="CV283" s="268" t="e">
        <f t="array" ref="CV283">IF(ROW(A1)&gt;COUNTA(CU$283:CU$338),"",INDEX(CU:CU,SMALL(IF(CU$283:CU$338&lt;&gt;"",ROW(CU$283:CU$338),""),ROW(A1))))</f>
        <v>#NUM!</v>
      </c>
      <c r="CW283" s="250" t="str">
        <f t="shared" ref="CW283:CW314" si="60">IFERROR(CV283,"")</f>
        <v/>
      </c>
      <c r="CX283" s="234"/>
      <c r="CY283" s="252" t="s">
        <v>424</v>
      </c>
      <c r="CZ283" s="233"/>
      <c r="DA283" s="234">
        <v>1</v>
      </c>
      <c r="DB283" s="908" t="str">
        <f t="shared" ref="DB283:DB310" si="61">IFERROR(CA185,"|")</f>
        <v>|</v>
      </c>
      <c r="DC283" s="909"/>
      <c r="DD283" s="909"/>
      <c r="DE283" s="909"/>
      <c r="DF283" s="909"/>
      <c r="DG283" s="910"/>
      <c r="DH283" s="255" t="str">
        <f t="shared" ref="DH283:DH310" si="62">IFERROR(DB283,"-")</f>
        <v>|</v>
      </c>
      <c r="DI283" s="255" t="str">
        <f>IF(DH283 = "|","",DH283)</f>
        <v/>
      </c>
      <c r="DJ283" s="270" t="e">
        <f t="array" ref="DJ283">IF(ROW(O1)&gt;COUNTA(DI$283:DI$338),"",INDEX(DI:DI,SMALL(IF(DI$283:DI$338&lt;&gt;"",ROW(DI$283:DI$338),""),ROW(O1))))</f>
        <v>#NUM!</v>
      </c>
      <c r="DK283" s="254" t="str">
        <f t="shared" ref="DK283:DK314" si="63">IFERROR(DJ283,"")</f>
        <v/>
      </c>
      <c r="DL283" s="234"/>
      <c r="DM283" s="256" t="s">
        <v>424</v>
      </c>
      <c r="DN283" s="54"/>
      <c r="DO283" s="54"/>
      <c r="DP283" s="54"/>
      <c r="DQ283" s="199"/>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52"/>
      <c r="EO283" s="52"/>
      <c r="EP283" s="52"/>
      <c r="EQ283" s="52"/>
      <c r="ER283" s="52"/>
      <c r="ES283" s="52"/>
      <c r="ET283" s="52"/>
      <c r="EU283" s="52"/>
      <c r="EV283" s="52"/>
      <c r="EW283" s="52"/>
      <c r="EX283" s="52"/>
      <c r="EY283" s="52"/>
      <c r="EZ283" s="52"/>
      <c r="FA283" s="52"/>
      <c r="FB283" s="52"/>
      <c r="FC283" s="52"/>
      <c r="FD283" s="52"/>
      <c r="FE283" s="52"/>
      <c r="FF283" s="52"/>
      <c r="FG283" s="52"/>
      <c r="FH283" s="52"/>
      <c r="FI283" s="52"/>
      <c r="FJ283" s="52"/>
      <c r="FK283" s="52"/>
      <c r="FL283" s="52"/>
      <c r="FM283" s="52"/>
      <c r="FN283" s="52"/>
      <c r="FO283" s="52"/>
      <c r="FP283" s="52"/>
      <c r="FQ283" s="52"/>
      <c r="FR283" s="52"/>
      <c r="FS283" s="52"/>
      <c r="FT283" s="52"/>
      <c r="FU283" s="52"/>
      <c r="FV283" s="52"/>
      <c r="FW283" s="52"/>
      <c r="FX283" s="52"/>
      <c r="FY283" s="52"/>
      <c r="FZ283" s="52"/>
      <c r="GA283" s="52"/>
      <c r="GB283" s="52"/>
      <c r="GC283" s="52"/>
      <c r="GD283" s="52"/>
      <c r="GE283" s="52"/>
      <c r="GF283" s="52"/>
      <c r="GG283" s="52"/>
      <c r="GH283" s="52"/>
      <c r="GI283" s="52"/>
      <c r="GJ283" s="52"/>
      <c r="GK283" s="52"/>
      <c r="GL283" s="52"/>
      <c r="GM283" s="52"/>
      <c r="GN283" s="52"/>
      <c r="GO283" s="52"/>
      <c r="GP283" s="52"/>
      <c r="GQ283" s="52"/>
      <c r="GR283" s="52"/>
      <c r="GS283" s="52"/>
      <c r="GT283" s="52"/>
      <c r="GU283" s="52"/>
      <c r="GV283" s="52"/>
      <c r="GW283" s="52"/>
      <c r="GX283" s="52"/>
      <c r="GY283" s="52"/>
      <c r="GZ283" s="52"/>
      <c r="HA283" s="52"/>
      <c r="HB283" s="52"/>
      <c r="HC283" s="52"/>
      <c r="HD283" s="52"/>
      <c r="HE283" s="52"/>
      <c r="HF283" s="52"/>
      <c r="HG283" s="52"/>
      <c r="HH283" s="52"/>
      <c r="HI283" s="52"/>
      <c r="HJ283" s="52"/>
      <c r="HK283" s="52"/>
      <c r="HL283" s="52"/>
      <c r="HM283" s="52"/>
      <c r="HN283" s="52"/>
    </row>
    <row r="284" spans="1:222" hidden="1">
      <c r="A284" s="52"/>
      <c r="B284" s="52"/>
      <c r="C284" s="52"/>
      <c r="D284" s="198"/>
      <c r="E284" s="54"/>
      <c r="F284" s="54"/>
      <c r="G284" s="54"/>
      <c r="H284" s="54"/>
      <c r="I284" s="54"/>
      <c r="J284" s="54"/>
      <c r="K284" s="54"/>
      <c r="L284" s="54"/>
      <c r="M284" s="54"/>
      <c r="N284" s="54"/>
      <c r="O284" s="54"/>
      <c r="P284" s="54"/>
      <c r="Q284" s="54"/>
      <c r="R284" s="54"/>
      <c r="S284" s="54"/>
      <c r="T284" s="54"/>
      <c r="U284" s="54"/>
      <c r="V284" s="54"/>
      <c r="W284" s="192"/>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874" t="e">
        <f t="shared" si="57"/>
        <v>#N/A</v>
      </c>
      <c r="AX284" s="875"/>
      <c r="AY284" s="875"/>
      <c r="AZ284" s="875"/>
      <c r="BA284" s="876"/>
      <c r="BB284" s="877" t="s">
        <v>616</v>
      </c>
      <c r="BC284" s="878"/>
      <c r="BD284" s="54"/>
      <c r="BE284" s="879" t="e">
        <f t="shared" si="50"/>
        <v>#N/A</v>
      </c>
      <c r="BF284" s="880"/>
      <c r="BG284" s="880"/>
      <c r="BH284" s="880"/>
      <c r="BI284" s="881"/>
      <c r="BJ284" s="882" t="s">
        <v>616</v>
      </c>
      <c r="BK284" s="878"/>
      <c r="BL284" s="54"/>
      <c r="BM284" s="241"/>
      <c r="BN284" s="241"/>
      <c r="BO284" s="241"/>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234">
        <v>2</v>
      </c>
      <c r="CN284" s="905" t="str">
        <f t="shared" si="58"/>
        <v>|</v>
      </c>
      <c r="CO284" s="906"/>
      <c r="CP284" s="906"/>
      <c r="CQ284" s="906"/>
      <c r="CR284" s="906"/>
      <c r="CS284" s="907"/>
      <c r="CT284" s="251" t="str">
        <f t="shared" si="59"/>
        <v>|</v>
      </c>
      <c r="CU284" s="251" t="str">
        <f t="shared" ref="CU284:CU310" si="64">IF(CT284 = "|","",CT284)</f>
        <v/>
      </c>
      <c r="CV284" s="268" t="e">
        <f t="array" ref="CV284">IF(ROW(A2)&gt;COUNTA(CU$283:CU$338),"",INDEX(CU:CU,SMALL(IF(CU$283:CU$338&lt;&gt;"",ROW(CU$283:CU$338),""),ROW(A2))))</f>
        <v>#NUM!</v>
      </c>
      <c r="CW284" s="251" t="str">
        <f t="shared" si="60"/>
        <v/>
      </c>
      <c r="CX284" s="234">
        <v>1</v>
      </c>
      <c r="CY284" s="250" t="str">
        <f t="shared" ref="CY284:CY315" si="65">IFERROR(CV283,"")</f>
        <v/>
      </c>
      <c r="CZ284" s="233"/>
      <c r="DA284" s="234">
        <v>2</v>
      </c>
      <c r="DB284" s="908" t="str">
        <f t="shared" si="61"/>
        <v>|</v>
      </c>
      <c r="DC284" s="909"/>
      <c r="DD284" s="909"/>
      <c r="DE284" s="909"/>
      <c r="DF284" s="909"/>
      <c r="DG284" s="910"/>
      <c r="DH284" s="255" t="str">
        <f t="shared" si="62"/>
        <v>|</v>
      </c>
      <c r="DI284" s="255" t="str">
        <f t="shared" ref="DI284:DI310" si="66">IF(DH284 = "|","",DH284)</f>
        <v/>
      </c>
      <c r="DJ284" s="270" t="e">
        <f t="array" ref="DJ284">IF(ROW(O2)&gt;COUNTA(DI$283:DI$338),"",INDEX(DI:DI,SMALL(IF(DI$283:DI$338&lt;&gt;"",ROW(DI$283:DI$338),""),ROW(O2))))</f>
        <v>#NUM!</v>
      </c>
      <c r="DK284" s="255" t="str">
        <f t="shared" si="63"/>
        <v/>
      </c>
      <c r="DL284" s="234">
        <v>1</v>
      </c>
      <c r="DM284" s="254" t="str">
        <f t="shared" ref="DM284:DM315" si="67">IFERROR(DJ283,"")</f>
        <v/>
      </c>
      <c r="DN284" s="54"/>
      <c r="DO284" s="54"/>
      <c r="DP284" s="54"/>
      <c r="DQ284" s="199"/>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52"/>
      <c r="EO284" s="52"/>
      <c r="EP284" s="52"/>
      <c r="EQ284" s="52"/>
      <c r="ER284" s="52"/>
      <c r="ES284" s="52"/>
      <c r="ET284" s="52"/>
      <c r="EU284" s="52"/>
      <c r="EV284" s="52"/>
      <c r="EW284" s="52"/>
      <c r="EX284" s="52"/>
      <c r="EY284" s="52"/>
      <c r="EZ284" s="52"/>
      <c r="FA284" s="52"/>
      <c r="FB284" s="52"/>
      <c r="FC284" s="52"/>
      <c r="FD284" s="52"/>
      <c r="FE284" s="52"/>
      <c r="FF284" s="52"/>
      <c r="FG284" s="52"/>
      <c r="FH284" s="52"/>
      <c r="FI284" s="52"/>
      <c r="FJ284" s="52"/>
      <c r="FK284" s="52"/>
      <c r="FL284" s="52"/>
      <c r="FM284" s="52"/>
      <c r="FN284" s="52"/>
      <c r="FO284" s="52"/>
      <c r="FP284" s="52"/>
      <c r="FQ284" s="52"/>
      <c r="FR284" s="52"/>
      <c r="FS284" s="52"/>
      <c r="FT284" s="52"/>
      <c r="FU284" s="52"/>
      <c r="FV284" s="52"/>
      <c r="FW284" s="52"/>
      <c r="FX284" s="52"/>
      <c r="FY284" s="52"/>
      <c r="FZ284" s="52"/>
      <c r="GA284" s="52"/>
      <c r="GB284" s="52"/>
      <c r="GC284" s="52"/>
      <c r="GD284" s="52"/>
      <c r="GE284" s="52"/>
      <c r="GF284" s="52"/>
      <c r="GG284" s="52"/>
      <c r="GH284" s="52"/>
      <c r="GI284" s="52"/>
      <c r="GJ284" s="52"/>
      <c r="GK284" s="52"/>
      <c r="GL284" s="52"/>
      <c r="GM284" s="52"/>
      <c r="GN284" s="52"/>
      <c r="GO284" s="52"/>
      <c r="GP284" s="52"/>
      <c r="GQ284" s="52"/>
      <c r="GR284" s="52"/>
      <c r="GS284" s="52"/>
      <c r="GT284" s="52"/>
      <c r="GU284" s="52"/>
      <c r="GV284" s="52"/>
      <c r="GW284" s="52"/>
      <c r="GX284" s="52"/>
      <c r="GY284" s="52"/>
      <c r="GZ284" s="52"/>
      <c r="HA284" s="52"/>
      <c r="HB284" s="52"/>
      <c r="HC284" s="52"/>
      <c r="HD284" s="52"/>
      <c r="HE284" s="52"/>
      <c r="HF284" s="52"/>
      <c r="HG284" s="52"/>
      <c r="HH284" s="52"/>
      <c r="HI284" s="52"/>
      <c r="HJ284" s="52"/>
      <c r="HK284" s="52"/>
      <c r="HL284" s="52"/>
      <c r="HM284" s="52"/>
      <c r="HN284" s="52"/>
    </row>
    <row r="285" spans="1:222" hidden="1">
      <c r="A285" s="52"/>
      <c r="B285" s="52"/>
      <c r="C285" s="52"/>
      <c r="D285" s="198"/>
      <c r="E285" s="54"/>
      <c r="F285" s="54"/>
      <c r="G285" s="54"/>
      <c r="H285" s="54"/>
      <c r="I285" s="54"/>
      <c r="J285" s="54"/>
      <c r="K285" s="54"/>
      <c r="L285" s="54"/>
      <c r="M285" s="54"/>
      <c r="N285" s="54"/>
      <c r="O285" s="54"/>
      <c r="P285" s="54"/>
      <c r="Q285" s="54"/>
      <c r="R285" s="54"/>
      <c r="S285" s="54"/>
      <c r="T285" s="54"/>
      <c r="U285" s="54"/>
      <c r="V285" s="54"/>
      <c r="W285" s="192"/>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874" t="e">
        <f t="shared" si="57"/>
        <v>#N/A</v>
      </c>
      <c r="AX285" s="875"/>
      <c r="AY285" s="875"/>
      <c r="AZ285" s="875"/>
      <c r="BA285" s="876"/>
      <c r="BB285" s="877" t="s">
        <v>617</v>
      </c>
      <c r="BC285" s="878"/>
      <c r="BD285" s="54"/>
      <c r="BE285" s="879" t="e">
        <f t="shared" si="50"/>
        <v>#N/A</v>
      </c>
      <c r="BF285" s="880"/>
      <c r="BG285" s="880"/>
      <c r="BH285" s="880"/>
      <c r="BI285" s="881"/>
      <c r="BJ285" s="882" t="s">
        <v>617</v>
      </c>
      <c r="BK285" s="878"/>
      <c r="BL285" s="54"/>
      <c r="BM285" s="241"/>
      <c r="BN285" s="241"/>
      <c r="BO285" s="241"/>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234">
        <v>3</v>
      </c>
      <c r="CN285" s="905" t="str">
        <f t="shared" si="58"/>
        <v>|</v>
      </c>
      <c r="CO285" s="906"/>
      <c r="CP285" s="906"/>
      <c r="CQ285" s="906"/>
      <c r="CR285" s="906"/>
      <c r="CS285" s="907"/>
      <c r="CT285" s="251" t="str">
        <f t="shared" si="59"/>
        <v>|</v>
      </c>
      <c r="CU285" s="251" t="str">
        <f t="shared" si="64"/>
        <v/>
      </c>
      <c r="CV285" s="268" t="e">
        <f t="array" ref="CV285">IF(ROW(A3)&gt;COUNTA(CU$283:CU$338),"",INDEX(CU:CU,SMALL(IF(CU$283:CU$338&lt;&gt;"",ROW(CU$283:CU$338),""),ROW(A3))))</f>
        <v>#NUM!</v>
      </c>
      <c r="CW285" s="251" t="str">
        <f t="shared" si="60"/>
        <v/>
      </c>
      <c r="CX285" s="234">
        <v>2</v>
      </c>
      <c r="CY285" s="250" t="str">
        <f t="shared" si="65"/>
        <v/>
      </c>
      <c r="CZ285" s="233"/>
      <c r="DA285" s="234">
        <v>3</v>
      </c>
      <c r="DB285" s="908" t="str">
        <f t="shared" si="61"/>
        <v>|</v>
      </c>
      <c r="DC285" s="909"/>
      <c r="DD285" s="909"/>
      <c r="DE285" s="909"/>
      <c r="DF285" s="909"/>
      <c r="DG285" s="910"/>
      <c r="DH285" s="255" t="str">
        <f t="shared" si="62"/>
        <v>|</v>
      </c>
      <c r="DI285" s="255" t="str">
        <f t="shared" si="66"/>
        <v/>
      </c>
      <c r="DJ285" s="270" t="e">
        <f t="array" ref="DJ285">IF(ROW(O3)&gt;COUNTA(DI$283:DI$338),"",INDEX(DI:DI,SMALL(IF(DI$283:DI$338&lt;&gt;"",ROW(DI$283:DI$338),""),ROW(O3))))</f>
        <v>#NUM!</v>
      </c>
      <c r="DK285" s="255" t="str">
        <f t="shared" si="63"/>
        <v/>
      </c>
      <c r="DL285" s="234">
        <v>2</v>
      </c>
      <c r="DM285" s="254" t="str">
        <f t="shared" si="67"/>
        <v/>
      </c>
      <c r="DN285" s="54"/>
      <c r="DO285" s="54"/>
      <c r="DP285" s="54"/>
      <c r="DQ285" s="199"/>
      <c r="DR285" s="52"/>
      <c r="DS285" s="52"/>
      <c r="DT285" s="52"/>
      <c r="DU285" s="52"/>
      <c r="DV285" s="52"/>
      <c r="DW285" s="52"/>
      <c r="DX285" s="52"/>
      <c r="DY285" s="52"/>
      <c r="DZ285" s="52"/>
      <c r="EA285" s="52"/>
      <c r="EB285" s="52"/>
      <c r="EC285" s="52"/>
      <c r="ED285" s="52"/>
      <c r="EE285" s="52"/>
      <c r="EF285" s="52"/>
      <c r="EG285" s="52"/>
      <c r="EH285" s="52"/>
      <c r="EI285" s="52"/>
      <c r="EJ285" s="52"/>
      <c r="EK285" s="52"/>
      <c r="EL285" s="52"/>
      <c r="EM285" s="52"/>
      <c r="EN285" s="52"/>
      <c r="EO285" s="52"/>
      <c r="EP285" s="52"/>
      <c r="EQ285" s="52"/>
      <c r="ER285" s="52"/>
      <c r="ES285" s="52"/>
      <c r="ET285" s="52"/>
      <c r="EU285" s="52"/>
      <c r="EV285" s="52"/>
      <c r="EW285" s="52"/>
      <c r="EX285" s="52"/>
      <c r="EY285" s="52"/>
      <c r="EZ285" s="52"/>
      <c r="FA285" s="52"/>
      <c r="FB285" s="52"/>
      <c r="FC285" s="52"/>
      <c r="FD285" s="52"/>
      <c r="FE285" s="52"/>
      <c r="FF285" s="52"/>
      <c r="FG285" s="52"/>
      <c r="FH285" s="52"/>
      <c r="FI285" s="52"/>
      <c r="FJ285" s="52"/>
      <c r="FK285" s="52"/>
      <c r="FL285" s="52"/>
      <c r="FM285" s="52"/>
      <c r="FN285" s="52"/>
      <c r="FO285" s="52"/>
      <c r="FP285" s="52"/>
      <c r="FQ285" s="52"/>
      <c r="FR285" s="52"/>
      <c r="FS285" s="52"/>
      <c r="FT285" s="52"/>
      <c r="FU285" s="52"/>
      <c r="FV285" s="52"/>
      <c r="FW285" s="52"/>
      <c r="FX285" s="52"/>
      <c r="FY285" s="52"/>
      <c r="FZ285" s="52"/>
      <c r="GA285" s="52"/>
      <c r="GB285" s="52"/>
      <c r="GC285" s="52"/>
      <c r="GD285" s="52"/>
      <c r="GE285" s="52"/>
      <c r="GF285" s="52"/>
      <c r="GG285" s="52"/>
      <c r="GH285" s="52"/>
      <c r="GI285" s="52"/>
      <c r="GJ285" s="52"/>
      <c r="GK285" s="52"/>
      <c r="GL285" s="52"/>
      <c r="GM285" s="52"/>
      <c r="GN285" s="52"/>
      <c r="GO285" s="52"/>
      <c r="GP285" s="52"/>
      <c r="GQ285" s="52"/>
      <c r="GR285" s="52"/>
      <c r="GS285" s="52"/>
      <c r="GT285" s="52"/>
      <c r="GU285" s="52"/>
      <c r="GV285" s="52"/>
      <c r="GW285" s="52"/>
      <c r="GX285" s="52"/>
      <c r="GY285" s="52"/>
      <c r="GZ285" s="52"/>
      <c r="HA285" s="52"/>
      <c r="HB285" s="52"/>
      <c r="HC285" s="52"/>
      <c r="HD285" s="52"/>
      <c r="HE285" s="52"/>
      <c r="HF285" s="52"/>
      <c r="HG285" s="52"/>
      <c r="HH285" s="52"/>
      <c r="HI285" s="52"/>
      <c r="HJ285" s="52"/>
      <c r="HK285" s="52"/>
      <c r="HL285" s="52"/>
      <c r="HM285" s="52"/>
      <c r="HN285" s="52"/>
    </row>
    <row r="286" spans="1:222" hidden="1">
      <c r="A286" s="52"/>
      <c r="B286" s="52"/>
      <c r="C286" s="52"/>
      <c r="D286" s="198"/>
      <c r="E286" s="54"/>
      <c r="F286" s="54"/>
      <c r="G286" s="54"/>
      <c r="H286" s="54"/>
      <c r="I286" s="54"/>
      <c r="J286" s="54"/>
      <c r="K286" s="54"/>
      <c r="L286" s="54"/>
      <c r="M286" s="54"/>
      <c r="N286" s="54"/>
      <c r="O286" s="54"/>
      <c r="P286" s="54"/>
      <c r="Q286" s="54"/>
      <c r="R286" s="54"/>
      <c r="S286" s="54"/>
      <c r="T286" s="54"/>
      <c r="U286" s="54"/>
      <c r="V286" s="54"/>
      <c r="W286" s="192"/>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874" t="e">
        <f t="shared" si="57"/>
        <v>#N/A</v>
      </c>
      <c r="AX286" s="875"/>
      <c r="AY286" s="875"/>
      <c r="AZ286" s="875"/>
      <c r="BA286" s="876"/>
      <c r="BB286" s="877" t="s">
        <v>618</v>
      </c>
      <c r="BC286" s="878"/>
      <c r="BD286" s="54"/>
      <c r="BE286" s="879" t="e">
        <f t="shared" si="50"/>
        <v>#N/A</v>
      </c>
      <c r="BF286" s="880"/>
      <c r="BG286" s="880"/>
      <c r="BH286" s="880"/>
      <c r="BI286" s="881"/>
      <c r="BJ286" s="882" t="s">
        <v>618</v>
      </c>
      <c r="BK286" s="878"/>
      <c r="BL286" s="54"/>
      <c r="BM286" s="241"/>
      <c r="BN286" s="241"/>
      <c r="BO286" s="241"/>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234">
        <v>4</v>
      </c>
      <c r="CN286" s="905" t="str">
        <f t="shared" si="58"/>
        <v>|</v>
      </c>
      <c r="CO286" s="906"/>
      <c r="CP286" s="906"/>
      <c r="CQ286" s="906"/>
      <c r="CR286" s="906"/>
      <c r="CS286" s="907"/>
      <c r="CT286" s="251" t="str">
        <f t="shared" si="59"/>
        <v>|</v>
      </c>
      <c r="CU286" s="251" t="str">
        <f t="shared" si="64"/>
        <v/>
      </c>
      <c r="CV286" s="268" t="e">
        <f t="array" ref="CV286">IF(ROW(A4)&gt;COUNTA(CU$283:CU$338),"",INDEX(CU:CU,SMALL(IF(CU$283:CU$338&lt;&gt;"",ROW(CU$283:CU$338),""),ROW(A4))))</f>
        <v>#NUM!</v>
      </c>
      <c r="CW286" s="251" t="str">
        <f t="shared" si="60"/>
        <v/>
      </c>
      <c r="CX286" s="234">
        <v>3</v>
      </c>
      <c r="CY286" s="250" t="str">
        <f t="shared" si="65"/>
        <v/>
      </c>
      <c r="CZ286" s="233"/>
      <c r="DA286" s="234">
        <v>4</v>
      </c>
      <c r="DB286" s="908" t="str">
        <f t="shared" si="61"/>
        <v>|</v>
      </c>
      <c r="DC286" s="909"/>
      <c r="DD286" s="909"/>
      <c r="DE286" s="909"/>
      <c r="DF286" s="909"/>
      <c r="DG286" s="910"/>
      <c r="DH286" s="255" t="str">
        <f t="shared" si="62"/>
        <v>|</v>
      </c>
      <c r="DI286" s="255" t="str">
        <f t="shared" si="66"/>
        <v/>
      </c>
      <c r="DJ286" s="270" t="e">
        <f t="array" ref="DJ286">IF(ROW(O4)&gt;COUNTA(DI$283:DI$338),"",INDEX(DI:DI,SMALL(IF(DI$283:DI$338&lt;&gt;"",ROW(DI$283:DI$338),""),ROW(O4))))</f>
        <v>#NUM!</v>
      </c>
      <c r="DK286" s="255" t="str">
        <f t="shared" si="63"/>
        <v/>
      </c>
      <c r="DL286" s="234">
        <v>3</v>
      </c>
      <c r="DM286" s="254" t="str">
        <f t="shared" si="67"/>
        <v/>
      </c>
      <c r="DN286" s="54"/>
      <c r="DO286" s="54"/>
      <c r="DP286" s="54"/>
      <c r="DQ286" s="199"/>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52"/>
      <c r="EO286" s="52"/>
      <c r="EP286" s="52"/>
      <c r="EQ286" s="52"/>
      <c r="ER286" s="52"/>
      <c r="ES286" s="52"/>
      <c r="ET286" s="52"/>
      <c r="EU286" s="52"/>
      <c r="EV286" s="52"/>
      <c r="EW286" s="52"/>
      <c r="EX286" s="52"/>
      <c r="EY286" s="52"/>
      <c r="EZ286" s="52"/>
      <c r="FA286" s="52"/>
      <c r="FB286" s="52"/>
      <c r="FC286" s="52"/>
      <c r="FD286" s="52"/>
      <c r="FE286" s="52"/>
      <c r="FF286" s="52"/>
      <c r="FG286" s="52"/>
      <c r="FH286" s="52"/>
      <c r="FI286" s="52"/>
      <c r="FJ286" s="52"/>
      <c r="FK286" s="52"/>
      <c r="FL286" s="52"/>
      <c r="FM286" s="52"/>
      <c r="FN286" s="52"/>
      <c r="FO286" s="52"/>
      <c r="FP286" s="52"/>
      <c r="FQ286" s="52"/>
      <c r="FR286" s="52"/>
      <c r="FS286" s="52"/>
      <c r="FT286" s="52"/>
      <c r="FU286" s="52"/>
      <c r="FV286" s="52"/>
      <c r="FW286" s="52"/>
      <c r="FX286" s="52"/>
      <c r="FY286" s="52"/>
      <c r="FZ286" s="52"/>
      <c r="GA286" s="52"/>
      <c r="GB286" s="52"/>
      <c r="GC286" s="52"/>
      <c r="GD286" s="52"/>
      <c r="GE286" s="52"/>
      <c r="GF286" s="52"/>
      <c r="GG286" s="52"/>
      <c r="GH286" s="52"/>
      <c r="GI286" s="52"/>
      <c r="GJ286" s="52"/>
      <c r="GK286" s="52"/>
      <c r="GL286" s="52"/>
      <c r="GM286" s="52"/>
      <c r="GN286" s="52"/>
      <c r="GO286" s="52"/>
      <c r="GP286" s="52"/>
      <c r="GQ286" s="52"/>
      <c r="GR286" s="52"/>
      <c r="GS286" s="52"/>
      <c r="GT286" s="52"/>
      <c r="GU286" s="52"/>
      <c r="GV286" s="52"/>
      <c r="GW286" s="52"/>
      <c r="GX286" s="52"/>
      <c r="GY286" s="52"/>
      <c r="GZ286" s="52"/>
      <c r="HA286" s="52"/>
      <c r="HB286" s="52"/>
      <c r="HC286" s="52"/>
      <c r="HD286" s="52"/>
      <c r="HE286" s="52"/>
      <c r="HF286" s="52"/>
      <c r="HG286" s="52"/>
      <c r="HH286" s="52"/>
      <c r="HI286" s="52"/>
      <c r="HJ286" s="52"/>
      <c r="HK286" s="52"/>
      <c r="HL286" s="52"/>
      <c r="HM286" s="52"/>
      <c r="HN286" s="52"/>
    </row>
    <row r="287" spans="1:222" hidden="1">
      <c r="A287" s="52"/>
      <c r="B287" s="52"/>
      <c r="C287" s="52"/>
      <c r="D287" s="198"/>
      <c r="E287" s="54"/>
      <c r="F287" s="54"/>
      <c r="G287" s="54"/>
      <c r="H287" s="54"/>
      <c r="I287" s="54"/>
      <c r="J287" s="54"/>
      <c r="K287" s="54"/>
      <c r="L287" s="54"/>
      <c r="M287" s="54"/>
      <c r="N287" s="54"/>
      <c r="O287" s="54"/>
      <c r="P287" s="54"/>
      <c r="Q287" s="54"/>
      <c r="R287" s="54"/>
      <c r="S287" s="54"/>
      <c r="T287" s="54"/>
      <c r="U287" s="54"/>
      <c r="V287" s="54"/>
      <c r="W287" s="192"/>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874" t="e">
        <f t="shared" si="57"/>
        <v>#N/A</v>
      </c>
      <c r="AX287" s="875"/>
      <c r="AY287" s="875"/>
      <c r="AZ287" s="875"/>
      <c r="BA287" s="876"/>
      <c r="BB287" s="877" t="s">
        <v>619</v>
      </c>
      <c r="BC287" s="878"/>
      <c r="BD287" s="54"/>
      <c r="BE287" s="879" t="e">
        <f t="shared" si="50"/>
        <v>#N/A</v>
      </c>
      <c r="BF287" s="880"/>
      <c r="BG287" s="880"/>
      <c r="BH287" s="880"/>
      <c r="BI287" s="881"/>
      <c r="BJ287" s="882" t="s">
        <v>619</v>
      </c>
      <c r="BK287" s="878"/>
      <c r="BL287" s="54"/>
      <c r="BM287" s="241"/>
      <c r="BN287" s="241"/>
      <c r="BO287" s="241"/>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234">
        <v>5</v>
      </c>
      <c r="CN287" s="905" t="str">
        <f t="shared" si="58"/>
        <v>|</v>
      </c>
      <c r="CO287" s="906"/>
      <c r="CP287" s="906"/>
      <c r="CQ287" s="906"/>
      <c r="CR287" s="906"/>
      <c r="CS287" s="907"/>
      <c r="CT287" s="251" t="str">
        <f t="shared" si="59"/>
        <v>|</v>
      </c>
      <c r="CU287" s="251" t="str">
        <f t="shared" si="64"/>
        <v/>
      </c>
      <c r="CV287" s="268" t="e">
        <f t="array" ref="CV287">IF(ROW(A5)&gt;COUNTA(CU$283:CU$338),"",INDEX(CU:CU,SMALL(IF(CU$283:CU$338&lt;&gt;"",ROW(CU$283:CU$338),""),ROW(A5))))</f>
        <v>#NUM!</v>
      </c>
      <c r="CW287" s="251" t="str">
        <f t="shared" si="60"/>
        <v/>
      </c>
      <c r="CX287" s="234">
        <v>4</v>
      </c>
      <c r="CY287" s="250" t="str">
        <f t="shared" si="65"/>
        <v/>
      </c>
      <c r="CZ287" s="233"/>
      <c r="DA287" s="234">
        <v>5</v>
      </c>
      <c r="DB287" s="908" t="str">
        <f t="shared" si="61"/>
        <v>|</v>
      </c>
      <c r="DC287" s="909"/>
      <c r="DD287" s="909"/>
      <c r="DE287" s="909"/>
      <c r="DF287" s="909"/>
      <c r="DG287" s="910"/>
      <c r="DH287" s="255" t="str">
        <f t="shared" si="62"/>
        <v>|</v>
      </c>
      <c r="DI287" s="255" t="str">
        <f t="shared" si="66"/>
        <v/>
      </c>
      <c r="DJ287" s="270" t="e">
        <f t="array" ref="DJ287">IF(ROW(O5)&gt;COUNTA(DI$283:DI$338),"",INDEX(DI:DI,SMALL(IF(DI$283:DI$338&lt;&gt;"",ROW(DI$283:DI$338),""),ROW(O5))))</f>
        <v>#NUM!</v>
      </c>
      <c r="DK287" s="255" t="str">
        <f t="shared" si="63"/>
        <v/>
      </c>
      <c r="DL287" s="234">
        <v>4</v>
      </c>
      <c r="DM287" s="254" t="str">
        <f t="shared" si="67"/>
        <v/>
      </c>
      <c r="DN287" s="54"/>
      <c r="DO287" s="54"/>
      <c r="DP287" s="54"/>
      <c r="DQ287" s="199"/>
      <c r="DR287" s="52"/>
      <c r="DS287" s="52"/>
      <c r="DT287" s="52"/>
      <c r="DU287" s="52"/>
      <c r="DV287" s="52"/>
      <c r="DW287" s="52"/>
      <c r="DX287" s="52"/>
      <c r="DY287" s="52"/>
      <c r="DZ287" s="52"/>
      <c r="EA287" s="52"/>
      <c r="EB287" s="52"/>
      <c r="EC287" s="52"/>
      <c r="ED287" s="52"/>
      <c r="EE287" s="52"/>
      <c r="EF287" s="52"/>
      <c r="EG287" s="52"/>
      <c r="EH287" s="52"/>
      <c r="EI287" s="52"/>
      <c r="EJ287" s="52"/>
      <c r="EK287" s="52"/>
      <c r="EL287" s="52"/>
      <c r="EM287" s="52"/>
      <c r="EN287" s="52"/>
      <c r="EO287" s="52"/>
      <c r="EP287" s="52"/>
      <c r="EQ287" s="52"/>
      <c r="ER287" s="52"/>
      <c r="ES287" s="52"/>
      <c r="ET287" s="52"/>
      <c r="EU287" s="52"/>
      <c r="EV287" s="52"/>
      <c r="EW287" s="52"/>
      <c r="EX287" s="52"/>
      <c r="EY287" s="52"/>
      <c r="EZ287" s="52"/>
      <c r="FA287" s="52"/>
      <c r="FB287" s="52"/>
      <c r="FC287" s="52"/>
      <c r="FD287" s="52"/>
      <c r="FE287" s="52"/>
      <c r="FF287" s="52"/>
      <c r="FG287" s="52"/>
      <c r="FH287" s="52"/>
      <c r="FI287" s="52"/>
      <c r="FJ287" s="52"/>
      <c r="FK287" s="52"/>
      <c r="FL287" s="52"/>
      <c r="FM287" s="52"/>
      <c r="FN287" s="52"/>
      <c r="FO287" s="52"/>
      <c r="FP287" s="52"/>
      <c r="FQ287" s="52"/>
      <c r="FR287" s="52"/>
      <c r="FS287" s="52"/>
      <c r="FT287" s="52"/>
      <c r="FU287" s="52"/>
      <c r="FV287" s="52"/>
      <c r="FW287" s="52"/>
      <c r="FX287" s="52"/>
      <c r="FY287" s="52"/>
      <c r="FZ287" s="52"/>
      <c r="GA287" s="52"/>
      <c r="GB287" s="52"/>
      <c r="GC287" s="52"/>
      <c r="GD287" s="52"/>
      <c r="GE287" s="52"/>
      <c r="GF287" s="52"/>
      <c r="GG287" s="52"/>
      <c r="GH287" s="52"/>
      <c r="GI287" s="52"/>
      <c r="GJ287" s="52"/>
      <c r="GK287" s="52"/>
      <c r="GL287" s="52"/>
      <c r="GM287" s="52"/>
      <c r="GN287" s="52"/>
      <c r="GO287" s="52"/>
      <c r="GP287" s="52"/>
      <c r="GQ287" s="52"/>
      <c r="GR287" s="52"/>
      <c r="GS287" s="52"/>
      <c r="GT287" s="52"/>
      <c r="GU287" s="52"/>
      <c r="GV287" s="52"/>
      <c r="GW287" s="52"/>
      <c r="GX287" s="52"/>
      <c r="GY287" s="52"/>
      <c r="GZ287" s="52"/>
      <c r="HA287" s="52"/>
      <c r="HB287" s="52"/>
      <c r="HC287" s="52"/>
      <c r="HD287" s="52"/>
      <c r="HE287" s="52"/>
      <c r="HF287" s="52"/>
      <c r="HG287" s="52"/>
      <c r="HH287" s="52"/>
      <c r="HI287" s="52"/>
      <c r="HJ287" s="52"/>
      <c r="HK287" s="52"/>
      <c r="HL287" s="52"/>
      <c r="HM287" s="52"/>
      <c r="HN287" s="52"/>
    </row>
    <row r="288" spans="1:222" hidden="1">
      <c r="A288" s="52"/>
      <c r="B288" s="52"/>
      <c r="C288" s="52"/>
      <c r="D288" s="198"/>
      <c r="E288" s="54"/>
      <c r="F288" s="54"/>
      <c r="G288" s="54"/>
      <c r="H288" s="54"/>
      <c r="I288" s="54"/>
      <c r="J288" s="54"/>
      <c r="K288" s="54"/>
      <c r="L288" s="54"/>
      <c r="M288" s="54"/>
      <c r="N288" s="54"/>
      <c r="O288" s="54"/>
      <c r="P288" s="54"/>
      <c r="Q288" s="54"/>
      <c r="R288" s="54"/>
      <c r="S288" s="54"/>
      <c r="T288" s="54"/>
      <c r="U288" s="54"/>
      <c r="V288" s="54"/>
      <c r="W288" s="192"/>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874" t="e">
        <f t="shared" si="57"/>
        <v>#N/A</v>
      </c>
      <c r="AX288" s="875"/>
      <c r="AY288" s="875"/>
      <c r="AZ288" s="875"/>
      <c r="BA288" s="876"/>
      <c r="BB288" s="877" t="s">
        <v>620</v>
      </c>
      <c r="BC288" s="878"/>
      <c r="BD288" s="54"/>
      <c r="BE288" s="879" t="e">
        <f t="shared" si="50"/>
        <v>#N/A</v>
      </c>
      <c r="BF288" s="880"/>
      <c r="BG288" s="880"/>
      <c r="BH288" s="880"/>
      <c r="BI288" s="881"/>
      <c r="BJ288" s="882" t="s">
        <v>620</v>
      </c>
      <c r="BK288" s="878"/>
      <c r="BL288" s="54"/>
      <c r="BM288" s="241"/>
      <c r="BN288" s="241"/>
      <c r="BO288" s="241"/>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234">
        <v>6</v>
      </c>
      <c r="CN288" s="905" t="str">
        <f t="shared" si="58"/>
        <v>|</v>
      </c>
      <c r="CO288" s="906"/>
      <c r="CP288" s="906"/>
      <c r="CQ288" s="906"/>
      <c r="CR288" s="906"/>
      <c r="CS288" s="907"/>
      <c r="CT288" s="251" t="str">
        <f t="shared" si="59"/>
        <v>|</v>
      </c>
      <c r="CU288" s="251" t="str">
        <f t="shared" si="64"/>
        <v/>
      </c>
      <c r="CV288" s="268" t="e">
        <f t="array" ref="CV288">IF(ROW(A6)&gt;COUNTA(CU$283:CU$338),"",INDEX(CU:CU,SMALL(IF(CU$283:CU$338&lt;&gt;"",ROW(CU$283:CU$338),""),ROW(A6))))</f>
        <v>#NUM!</v>
      </c>
      <c r="CW288" s="251" t="str">
        <f t="shared" si="60"/>
        <v/>
      </c>
      <c r="CX288" s="234">
        <v>5</v>
      </c>
      <c r="CY288" s="250" t="str">
        <f t="shared" si="65"/>
        <v/>
      </c>
      <c r="CZ288" s="233"/>
      <c r="DA288" s="234">
        <v>6</v>
      </c>
      <c r="DB288" s="908" t="str">
        <f t="shared" si="61"/>
        <v>|</v>
      </c>
      <c r="DC288" s="909"/>
      <c r="DD288" s="909"/>
      <c r="DE288" s="909"/>
      <c r="DF288" s="909"/>
      <c r="DG288" s="910"/>
      <c r="DH288" s="255" t="str">
        <f t="shared" si="62"/>
        <v>|</v>
      </c>
      <c r="DI288" s="255" t="str">
        <f t="shared" si="66"/>
        <v/>
      </c>
      <c r="DJ288" s="270" t="e">
        <f t="array" ref="DJ288">IF(ROW(O6)&gt;COUNTA(DI$283:DI$338),"",INDEX(DI:DI,SMALL(IF(DI$283:DI$338&lt;&gt;"",ROW(DI$283:DI$338),""),ROW(O6))))</f>
        <v>#NUM!</v>
      </c>
      <c r="DK288" s="255" t="str">
        <f t="shared" si="63"/>
        <v/>
      </c>
      <c r="DL288" s="234">
        <v>5</v>
      </c>
      <c r="DM288" s="254" t="str">
        <f t="shared" si="67"/>
        <v/>
      </c>
      <c r="DN288" s="54"/>
      <c r="DO288" s="54"/>
      <c r="DP288" s="54"/>
      <c r="DQ288" s="199"/>
      <c r="DR288" s="52"/>
      <c r="DS288" s="52"/>
      <c r="DT288" s="52"/>
      <c r="DU288" s="52"/>
      <c r="DV288" s="52"/>
      <c r="DW288" s="52"/>
      <c r="DX288" s="52"/>
      <c r="DY288" s="52"/>
      <c r="DZ288" s="52"/>
      <c r="EA288" s="52"/>
      <c r="EB288" s="52"/>
      <c r="EC288" s="52"/>
      <c r="ED288" s="52"/>
      <c r="EE288" s="52"/>
      <c r="EF288" s="52"/>
      <c r="EG288" s="52"/>
      <c r="EH288" s="52"/>
      <c r="EI288" s="52"/>
      <c r="EJ288" s="52"/>
      <c r="EK288" s="52"/>
      <c r="EL288" s="52"/>
      <c r="EM288" s="52"/>
      <c r="EN288" s="52"/>
      <c r="EO288" s="52"/>
      <c r="EP288" s="52"/>
      <c r="EQ288" s="52"/>
      <c r="ER288" s="52"/>
      <c r="ES288" s="52"/>
      <c r="ET288" s="52"/>
      <c r="EU288" s="52"/>
      <c r="EV288" s="52"/>
      <c r="EW288" s="52"/>
      <c r="EX288" s="52"/>
      <c r="EY288" s="52"/>
      <c r="EZ288" s="52"/>
      <c r="FA288" s="52"/>
      <c r="FB288" s="52"/>
      <c r="FC288" s="52"/>
      <c r="FD288" s="52"/>
      <c r="FE288" s="52"/>
      <c r="FF288" s="52"/>
      <c r="FG288" s="52"/>
      <c r="FH288" s="52"/>
      <c r="FI288" s="52"/>
      <c r="FJ288" s="52"/>
      <c r="FK288" s="52"/>
      <c r="FL288" s="52"/>
      <c r="FM288" s="52"/>
      <c r="FN288" s="52"/>
      <c r="FO288" s="52"/>
      <c r="FP288" s="52"/>
      <c r="FQ288" s="52"/>
      <c r="FR288" s="52"/>
      <c r="FS288" s="52"/>
      <c r="FT288" s="52"/>
      <c r="FU288" s="52"/>
      <c r="FV288" s="52"/>
      <c r="FW288" s="52"/>
      <c r="FX288" s="52"/>
      <c r="FY288" s="52"/>
      <c r="FZ288" s="52"/>
      <c r="GA288" s="52"/>
      <c r="GB288" s="52"/>
      <c r="GC288" s="52"/>
      <c r="GD288" s="52"/>
      <c r="GE288" s="52"/>
      <c r="GF288" s="52"/>
      <c r="GG288" s="52"/>
      <c r="GH288" s="52"/>
      <c r="GI288" s="52"/>
      <c r="GJ288" s="52"/>
      <c r="GK288" s="52"/>
      <c r="GL288" s="52"/>
      <c r="GM288" s="52"/>
      <c r="GN288" s="52"/>
      <c r="GO288" s="52"/>
      <c r="GP288" s="52"/>
      <c r="GQ288" s="52"/>
      <c r="GR288" s="52"/>
      <c r="GS288" s="52"/>
      <c r="GT288" s="52"/>
      <c r="GU288" s="52"/>
      <c r="GV288" s="52"/>
      <c r="GW288" s="52"/>
      <c r="GX288" s="52"/>
      <c r="GY288" s="52"/>
      <c r="GZ288" s="52"/>
      <c r="HA288" s="52"/>
      <c r="HB288" s="52"/>
      <c r="HC288" s="52"/>
      <c r="HD288" s="52"/>
      <c r="HE288" s="52"/>
      <c r="HF288" s="52"/>
      <c r="HG288" s="52"/>
      <c r="HH288" s="52"/>
      <c r="HI288" s="52"/>
      <c r="HJ288" s="52"/>
      <c r="HK288" s="52"/>
      <c r="HL288" s="52"/>
      <c r="HM288" s="52"/>
      <c r="HN288" s="52"/>
    </row>
    <row r="289" spans="1:222" hidden="1">
      <c r="A289" s="52"/>
      <c r="B289" s="52"/>
      <c r="C289" s="52"/>
      <c r="D289" s="198"/>
      <c r="E289" s="54"/>
      <c r="F289" s="54"/>
      <c r="G289" s="54"/>
      <c r="H289" s="54"/>
      <c r="I289" s="54"/>
      <c r="J289" s="54"/>
      <c r="K289" s="54"/>
      <c r="L289" s="54"/>
      <c r="M289" s="54"/>
      <c r="N289" s="54"/>
      <c r="O289" s="54"/>
      <c r="P289" s="54"/>
      <c r="Q289" s="54"/>
      <c r="R289" s="54"/>
      <c r="S289" s="54"/>
      <c r="T289" s="54"/>
      <c r="U289" s="54"/>
      <c r="V289" s="54"/>
      <c r="W289" s="192"/>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874" t="e">
        <f t="shared" si="57"/>
        <v>#N/A</v>
      </c>
      <c r="AX289" s="875"/>
      <c r="AY289" s="875"/>
      <c r="AZ289" s="875"/>
      <c r="BA289" s="876"/>
      <c r="BB289" s="877" t="s">
        <v>621</v>
      </c>
      <c r="BC289" s="878"/>
      <c r="BD289" s="54"/>
      <c r="BE289" s="879" t="e">
        <f t="shared" si="50"/>
        <v>#N/A</v>
      </c>
      <c r="BF289" s="880"/>
      <c r="BG289" s="880"/>
      <c r="BH289" s="880"/>
      <c r="BI289" s="881"/>
      <c r="BJ289" s="882" t="s">
        <v>621</v>
      </c>
      <c r="BK289" s="878"/>
      <c r="BL289" s="54"/>
      <c r="BM289" s="241"/>
      <c r="BN289" s="241"/>
      <c r="BO289" s="241"/>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234">
        <v>7</v>
      </c>
      <c r="CN289" s="905" t="str">
        <f t="shared" si="58"/>
        <v>|</v>
      </c>
      <c r="CO289" s="906"/>
      <c r="CP289" s="906"/>
      <c r="CQ289" s="906"/>
      <c r="CR289" s="906"/>
      <c r="CS289" s="907"/>
      <c r="CT289" s="251" t="str">
        <f t="shared" si="59"/>
        <v>|</v>
      </c>
      <c r="CU289" s="251" t="str">
        <f t="shared" si="64"/>
        <v/>
      </c>
      <c r="CV289" s="268" t="e">
        <f t="array" ref="CV289">IF(ROW(A7)&gt;COUNTA(CU$283:CU$338),"",INDEX(CU:CU,SMALL(IF(CU$283:CU$338&lt;&gt;"",ROW(CU$283:CU$338),""),ROW(A7))))</f>
        <v>#NUM!</v>
      </c>
      <c r="CW289" s="251" t="str">
        <f t="shared" si="60"/>
        <v/>
      </c>
      <c r="CX289" s="234">
        <v>6</v>
      </c>
      <c r="CY289" s="250" t="str">
        <f t="shared" si="65"/>
        <v/>
      </c>
      <c r="CZ289" s="233"/>
      <c r="DA289" s="234">
        <v>7</v>
      </c>
      <c r="DB289" s="908" t="str">
        <f t="shared" si="61"/>
        <v>|</v>
      </c>
      <c r="DC289" s="909"/>
      <c r="DD289" s="909"/>
      <c r="DE289" s="909"/>
      <c r="DF289" s="909"/>
      <c r="DG289" s="910"/>
      <c r="DH289" s="255" t="str">
        <f t="shared" si="62"/>
        <v>|</v>
      </c>
      <c r="DI289" s="255" t="str">
        <f t="shared" si="66"/>
        <v/>
      </c>
      <c r="DJ289" s="270" t="e">
        <f t="array" ref="DJ289">IF(ROW(O7)&gt;COUNTA(DI$283:DI$338),"",INDEX(DI:DI,SMALL(IF(DI$283:DI$338&lt;&gt;"",ROW(DI$283:DI$338),""),ROW(O7))))</f>
        <v>#NUM!</v>
      </c>
      <c r="DK289" s="255" t="str">
        <f t="shared" si="63"/>
        <v/>
      </c>
      <c r="DL289" s="234">
        <v>6</v>
      </c>
      <c r="DM289" s="254" t="str">
        <f t="shared" si="67"/>
        <v/>
      </c>
      <c r="DN289" s="54"/>
      <c r="DO289" s="54"/>
      <c r="DP289" s="54"/>
      <c r="DQ289" s="199"/>
      <c r="DR289" s="52"/>
      <c r="DS289" s="52"/>
      <c r="DT289" s="52"/>
      <c r="DU289" s="52"/>
      <c r="DV289" s="52"/>
      <c r="DW289" s="52"/>
      <c r="DX289" s="52"/>
      <c r="DY289" s="52"/>
      <c r="DZ289" s="52"/>
      <c r="EA289" s="52"/>
      <c r="EB289" s="52"/>
      <c r="EC289" s="52"/>
      <c r="ED289" s="52"/>
      <c r="EE289" s="52"/>
      <c r="EF289" s="52"/>
      <c r="EG289" s="52"/>
      <c r="EH289" s="52"/>
      <c r="EI289" s="52"/>
      <c r="EJ289" s="52"/>
      <c r="EK289" s="52"/>
      <c r="EL289" s="52"/>
      <c r="EM289" s="52"/>
      <c r="EN289" s="52"/>
      <c r="EO289" s="52"/>
      <c r="EP289" s="52"/>
      <c r="EQ289" s="52"/>
      <c r="ER289" s="52"/>
      <c r="ES289" s="52"/>
      <c r="ET289" s="52"/>
      <c r="EU289" s="52"/>
      <c r="EV289" s="52"/>
      <c r="EW289" s="52"/>
      <c r="EX289" s="52"/>
      <c r="EY289" s="52"/>
      <c r="EZ289" s="52"/>
      <c r="FA289" s="52"/>
      <c r="FB289" s="52"/>
      <c r="FC289" s="52"/>
      <c r="FD289" s="52"/>
      <c r="FE289" s="52"/>
      <c r="FF289" s="52"/>
      <c r="FG289" s="52"/>
      <c r="FH289" s="52"/>
      <c r="FI289" s="52"/>
      <c r="FJ289" s="52"/>
      <c r="FK289" s="52"/>
      <c r="FL289" s="52"/>
      <c r="FM289" s="52"/>
      <c r="FN289" s="52"/>
      <c r="FO289" s="52"/>
      <c r="FP289" s="52"/>
      <c r="FQ289" s="52"/>
      <c r="FR289" s="52"/>
      <c r="FS289" s="52"/>
      <c r="FT289" s="52"/>
      <c r="FU289" s="52"/>
      <c r="FV289" s="52"/>
      <c r="FW289" s="52"/>
      <c r="FX289" s="52"/>
      <c r="FY289" s="52"/>
      <c r="FZ289" s="52"/>
      <c r="GA289" s="52"/>
      <c r="GB289" s="52"/>
      <c r="GC289" s="52"/>
      <c r="GD289" s="52"/>
      <c r="GE289" s="52"/>
      <c r="GF289" s="52"/>
      <c r="GG289" s="52"/>
      <c r="GH289" s="52"/>
      <c r="GI289" s="52"/>
      <c r="GJ289" s="52"/>
      <c r="GK289" s="52"/>
      <c r="GL289" s="52"/>
      <c r="GM289" s="52"/>
      <c r="GN289" s="52"/>
      <c r="GO289" s="52"/>
      <c r="GP289" s="52"/>
      <c r="GQ289" s="52"/>
      <c r="GR289" s="52"/>
      <c r="GS289" s="52"/>
      <c r="GT289" s="52"/>
      <c r="GU289" s="52"/>
      <c r="GV289" s="52"/>
      <c r="GW289" s="52"/>
      <c r="GX289" s="52"/>
      <c r="GY289" s="52"/>
      <c r="GZ289" s="52"/>
      <c r="HA289" s="52"/>
      <c r="HB289" s="52"/>
      <c r="HC289" s="52"/>
      <c r="HD289" s="52"/>
      <c r="HE289" s="52"/>
      <c r="HF289" s="52"/>
      <c r="HG289" s="52"/>
      <c r="HH289" s="52"/>
      <c r="HI289" s="52"/>
      <c r="HJ289" s="52"/>
      <c r="HK289" s="52"/>
      <c r="HL289" s="52"/>
      <c r="HM289" s="52"/>
      <c r="HN289" s="52"/>
    </row>
    <row r="290" spans="1:222" hidden="1">
      <c r="A290" s="52"/>
      <c r="B290" s="52"/>
      <c r="C290" s="52"/>
      <c r="D290" s="198"/>
      <c r="E290" s="54"/>
      <c r="F290" s="54"/>
      <c r="G290" s="54"/>
      <c r="H290" s="54"/>
      <c r="I290" s="54"/>
      <c r="J290" s="54"/>
      <c r="K290" s="54"/>
      <c r="L290" s="54"/>
      <c r="M290" s="54"/>
      <c r="N290" s="54"/>
      <c r="O290" s="54"/>
      <c r="P290" s="54"/>
      <c r="Q290" s="54"/>
      <c r="R290" s="54"/>
      <c r="S290" s="54"/>
      <c r="T290" s="54"/>
      <c r="U290" s="54"/>
      <c r="V290" s="54"/>
      <c r="W290" s="192"/>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874" t="e">
        <f t="shared" si="57"/>
        <v>#N/A</v>
      </c>
      <c r="AX290" s="875"/>
      <c r="AY290" s="875"/>
      <c r="AZ290" s="875"/>
      <c r="BA290" s="876"/>
      <c r="BB290" s="877" t="s">
        <v>622</v>
      </c>
      <c r="BC290" s="878"/>
      <c r="BD290" s="54"/>
      <c r="BE290" s="879" t="e">
        <f t="shared" si="50"/>
        <v>#N/A</v>
      </c>
      <c r="BF290" s="880"/>
      <c r="BG290" s="880"/>
      <c r="BH290" s="880"/>
      <c r="BI290" s="881"/>
      <c r="BJ290" s="882" t="s">
        <v>622</v>
      </c>
      <c r="BK290" s="878"/>
      <c r="BL290" s="54"/>
      <c r="BM290" s="241"/>
      <c r="BN290" s="241"/>
      <c r="BO290" s="241"/>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234">
        <v>8</v>
      </c>
      <c r="CN290" s="905" t="str">
        <f t="shared" si="58"/>
        <v>|</v>
      </c>
      <c r="CO290" s="906"/>
      <c r="CP290" s="906"/>
      <c r="CQ290" s="906"/>
      <c r="CR290" s="906"/>
      <c r="CS290" s="907"/>
      <c r="CT290" s="251" t="str">
        <f t="shared" si="59"/>
        <v>|</v>
      </c>
      <c r="CU290" s="251" t="str">
        <f t="shared" si="64"/>
        <v/>
      </c>
      <c r="CV290" s="268" t="e">
        <f t="array" ref="CV290">IF(ROW(A8)&gt;COUNTA(CU$283:CU$338),"",INDEX(CU:CU,SMALL(IF(CU$283:CU$338&lt;&gt;"",ROW(CU$283:CU$338),""),ROW(A8))))</f>
        <v>#NUM!</v>
      </c>
      <c r="CW290" s="251" t="str">
        <f t="shared" si="60"/>
        <v/>
      </c>
      <c r="CX290" s="234">
        <v>7</v>
      </c>
      <c r="CY290" s="250" t="str">
        <f t="shared" si="65"/>
        <v/>
      </c>
      <c r="CZ290" s="233"/>
      <c r="DA290" s="234">
        <v>8</v>
      </c>
      <c r="DB290" s="908" t="str">
        <f t="shared" si="61"/>
        <v>|</v>
      </c>
      <c r="DC290" s="909"/>
      <c r="DD290" s="909"/>
      <c r="DE290" s="909"/>
      <c r="DF290" s="909"/>
      <c r="DG290" s="910"/>
      <c r="DH290" s="255" t="str">
        <f t="shared" si="62"/>
        <v>|</v>
      </c>
      <c r="DI290" s="255" t="str">
        <f t="shared" si="66"/>
        <v/>
      </c>
      <c r="DJ290" s="270" t="e">
        <f t="array" ref="DJ290">IF(ROW(O8)&gt;COUNTA(DI$283:DI$338),"",INDEX(DI:DI,SMALL(IF(DI$283:DI$338&lt;&gt;"",ROW(DI$283:DI$338),""),ROW(O8))))</f>
        <v>#NUM!</v>
      </c>
      <c r="DK290" s="255" t="str">
        <f t="shared" si="63"/>
        <v/>
      </c>
      <c r="DL290" s="234">
        <v>7</v>
      </c>
      <c r="DM290" s="254" t="str">
        <f t="shared" si="67"/>
        <v/>
      </c>
      <c r="DN290" s="54"/>
      <c r="DO290" s="54"/>
      <c r="DP290" s="54"/>
      <c r="DQ290" s="199"/>
      <c r="DR290" s="52"/>
      <c r="DS290" s="52"/>
      <c r="DT290" s="52"/>
      <c r="DU290" s="52"/>
      <c r="DV290" s="52"/>
      <c r="DW290" s="52"/>
      <c r="DX290" s="52"/>
      <c r="DY290" s="52"/>
      <c r="DZ290" s="52"/>
      <c r="EA290" s="52"/>
      <c r="EB290" s="52"/>
      <c r="EC290" s="52"/>
      <c r="ED290" s="52"/>
      <c r="EE290" s="52"/>
      <c r="EF290" s="52"/>
      <c r="EG290" s="52"/>
      <c r="EH290" s="52"/>
      <c r="EI290" s="52"/>
      <c r="EJ290" s="52"/>
      <c r="EK290" s="52"/>
      <c r="EL290" s="52"/>
      <c r="EM290" s="52"/>
      <c r="EN290" s="52"/>
      <c r="EO290" s="52"/>
      <c r="EP290" s="52"/>
      <c r="EQ290" s="52"/>
      <c r="ER290" s="52"/>
      <c r="ES290" s="52"/>
      <c r="ET290" s="52"/>
      <c r="EU290" s="52"/>
      <c r="EV290" s="52"/>
      <c r="EW290" s="52"/>
      <c r="EX290" s="52"/>
      <c r="EY290" s="52"/>
      <c r="EZ290" s="52"/>
      <c r="FA290" s="52"/>
      <c r="FB290" s="52"/>
      <c r="FC290" s="52"/>
      <c r="FD290" s="52"/>
      <c r="FE290" s="52"/>
      <c r="FF290" s="52"/>
      <c r="FG290" s="52"/>
      <c r="FH290" s="52"/>
      <c r="FI290" s="52"/>
      <c r="FJ290" s="52"/>
      <c r="FK290" s="52"/>
      <c r="FL290" s="52"/>
      <c r="FM290" s="52"/>
      <c r="FN290" s="52"/>
      <c r="FO290" s="52"/>
      <c r="FP290" s="52"/>
      <c r="FQ290" s="52"/>
      <c r="FR290" s="52"/>
      <c r="FS290" s="52"/>
      <c r="FT290" s="52"/>
      <c r="FU290" s="52"/>
      <c r="FV290" s="52"/>
      <c r="FW290" s="52"/>
      <c r="FX290" s="52"/>
      <c r="FY290" s="52"/>
      <c r="FZ290" s="52"/>
      <c r="GA290" s="52"/>
      <c r="GB290" s="52"/>
      <c r="GC290" s="52"/>
      <c r="GD290" s="52"/>
      <c r="GE290" s="52"/>
      <c r="GF290" s="52"/>
      <c r="GG290" s="52"/>
      <c r="GH290" s="52"/>
      <c r="GI290" s="52"/>
      <c r="GJ290" s="52"/>
      <c r="GK290" s="52"/>
      <c r="GL290" s="52"/>
      <c r="GM290" s="52"/>
      <c r="GN290" s="52"/>
      <c r="GO290" s="52"/>
      <c r="GP290" s="52"/>
      <c r="GQ290" s="52"/>
      <c r="GR290" s="52"/>
      <c r="GS290" s="52"/>
      <c r="GT290" s="52"/>
      <c r="GU290" s="52"/>
      <c r="GV290" s="52"/>
      <c r="GW290" s="52"/>
      <c r="GX290" s="52"/>
      <c r="GY290" s="52"/>
      <c r="GZ290" s="52"/>
      <c r="HA290" s="52"/>
      <c r="HB290" s="52"/>
      <c r="HC290" s="52"/>
      <c r="HD290" s="52"/>
      <c r="HE290" s="52"/>
      <c r="HF290" s="52"/>
      <c r="HG290" s="52"/>
      <c r="HH290" s="52"/>
      <c r="HI290" s="52"/>
      <c r="HJ290" s="52"/>
      <c r="HK290" s="52"/>
      <c r="HL290" s="52"/>
      <c r="HM290" s="52"/>
      <c r="HN290" s="52"/>
    </row>
    <row r="291" spans="1:222" hidden="1">
      <c r="A291" s="52"/>
      <c r="B291" s="52"/>
      <c r="C291" s="52"/>
      <c r="D291" s="198"/>
      <c r="E291" s="54"/>
      <c r="F291" s="54"/>
      <c r="G291" s="54"/>
      <c r="H291" s="54"/>
      <c r="I291" s="54"/>
      <c r="J291" s="54"/>
      <c r="K291" s="54"/>
      <c r="L291" s="54"/>
      <c r="M291" s="54"/>
      <c r="N291" s="54"/>
      <c r="O291" s="54"/>
      <c r="P291" s="54"/>
      <c r="Q291" s="54"/>
      <c r="R291" s="54"/>
      <c r="S291" s="54"/>
      <c r="T291" s="54"/>
      <c r="U291" s="54"/>
      <c r="V291" s="54"/>
      <c r="W291" s="192"/>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874" t="e">
        <f t="shared" si="57"/>
        <v>#N/A</v>
      </c>
      <c r="AX291" s="875"/>
      <c r="AY291" s="875"/>
      <c r="AZ291" s="875"/>
      <c r="BA291" s="876"/>
      <c r="BB291" s="877" t="s">
        <v>623</v>
      </c>
      <c r="BC291" s="878"/>
      <c r="BD291" s="54"/>
      <c r="BE291" s="879" t="e">
        <f t="shared" si="50"/>
        <v>#N/A</v>
      </c>
      <c r="BF291" s="880"/>
      <c r="BG291" s="880"/>
      <c r="BH291" s="880"/>
      <c r="BI291" s="881"/>
      <c r="BJ291" s="882" t="s">
        <v>623</v>
      </c>
      <c r="BK291" s="878"/>
      <c r="BL291" s="54"/>
      <c r="BM291" s="241"/>
      <c r="BN291" s="241"/>
      <c r="BO291" s="241"/>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234">
        <v>9</v>
      </c>
      <c r="CN291" s="905" t="str">
        <f t="shared" si="58"/>
        <v>|</v>
      </c>
      <c r="CO291" s="906"/>
      <c r="CP291" s="906"/>
      <c r="CQ291" s="906"/>
      <c r="CR291" s="906"/>
      <c r="CS291" s="907"/>
      <c r="CT291" s="251" t="str">
        <f t="shared" si="59"/>
        <v>|</v>
      </c>
      <c r="CU291" s="251" t="str">
        <f t="shared" si="64"/>
        <v/>
      </c>
      <c r="CV291" s="268" t="e">
        <f t="array" ref="CV291">IF(ROW(A9)&gt;COUNTA(CU$283:CU$338),"",INDEX(CU:CU,SMALL(IF(CU$283:CU$338&lt;&gt;"",ROW(CU$283:CU$338),""),ROW(A9))))</f>
        <v>#NUM!</v>
      </c>
      <c r="CW291" s="251" t="str">
        <f t="shared" si="60"/>
        <v/>
      </c>
      <c r="CX291" s="234">
        <v>8</v>
      </c>
      <c r="CY291" s="250" t="str">
        <f t="shared" si="65"/>
        <v/>
      </c>
      <c r="CZ291" s="233"/>
      <c r="DA291" s="234">
        <v>9</v>
      </c>
      <c r="DB291" s="908" t="str">
        <f t="shared" si="61"/>
        <v>|</v>
      </c>
      <c r="DC291" s="909"/>
      <c r="DD291" s="909"/>
      <c r="DE291" s="909"/>
      <c r="DF291" s="909"/>
      <c r="DG291" s="910"/>
      <c r="DH291" s="255" t="str">
        <f t="shared" si="62"/>
        <v>|</v>
      </c>
      <c r="DI291" s="255" t="str">
        <f t="shared" si="66"/>
        <v/>
      </c>
      <c r="DJ291" s="270" t="e">
        <f t="array" ref="DJ291">IF(ROW(O9)&gt;COUNTA(DI$283:DI$338),"",INDEX(DI:DI,SMALL(IF(DI$283:DI$338&lt;&gt;"",ROW(DI$283:DI$338),""),ROW(O9))))</f>
        <v>#NUM!</v>
      </c>
      <c r="DK291" s="255" t="str">
        <f t="shared" si="63"/>
        <v/>
      </c>
      <c r="DL291" s="234">
        <v>8</v>
      </c>
      <c r="DM291" s="254" t="str">
        <f t="shared" si="67"/>
        <v/>
      </c>
      <c r="DN291" s="54"/>
      <c r="DO291" s="54"/>
      <c r="DP291" s="54"/>
      <c r="DQ291" s="199"/>
      <c r="DR291" s="52"/>
      <c r="DS291" s="52"/>
      <c r="DT291" s="52"/>
      <c r="DU291" s="52"/>
      <c r="DV291" s="52"/>
      <c r="DW291" s="52"/>
      <c r="DX291" s="52"/>
      <c r="DY291" s="52"/>
      <c r="DZ291" s="52"/>
      <c r="EA291" s="52"/>
      <c r="EB291" s="52"/>
      <c r="EC291" s="52"/>
      <c r="ED291" s="52"/>
      <c r="EE291" s="52"/>
      <c r="EF291" s="52"/>
      <c r="EG291" s="52"/>
      <c r="EH291" s="52"/>
      <c r="EI291" s="52"/>
      <c r="EJ291" s="52"/>
      <c r="EK291" s="52"/>
      <c r="EL291" s="52"/>
      <c r="EM291" s="52"/>
      <c r="EN291" s="52"/>
      <c r="EO291" s="52"/>
      <c r="EP291" s="52"/>
      <c r="EQ291" s="52"/>
      <c r="ER291" s="52"/>
      <c r="ES291" s="52"/>
      <c r="ET291" s="52"/>
      <c r="EU291" s="52"/>
      <c r="EV291" s="52"/>
      <c r="EW291" s="52"/>
      <c r="EX291" s="52"/>
      <c r="EY291" s="52"/>
      <c r="EZ291" s="52"/>
      <c r="FA291" s="52"/>
      <c r="FB291" s="52"/>
      <c r="FC291" s="52"/>
      <c r="FD291" s="52"/>
      <c r="FE291" s="52"/>
      <c r="FF291" s="52"/>
      <c r="FG291" s="52"/>
      <c r="FH291" s="52"/>
      <c r="FI291" s="52"/>
      <c r="FJ291" s="52"/>
      <c r="FK291" s="52"/>
      <c r="FL291" s="52"/>
      <c r="FM291" s="52"/>
      <c r="FN291" s="52"/>
      <c r="FO291" s="52"/>
      <c r="FP291" s="52"/>
      <c r="FQ291" s="52"/>
      <c r="FR291" s="52"/>
      <c r="FS291" s="52"/>
      <c r="FT291" s="52"/>
      <c r="FU291" s="52"/>
      <c r="FV291" s="52"/>
      <c r="FW291" s="52"/>
      <c r="FX291" s="52"/>
      <c r="FY291" s="52"/>
      <c r="FZ291" s="52"/>
      <c r="GA291" s="52"/>
      <c r="GB291" s="52"/>
      <c r="GC291" s="52"/>
      <c r="GD291" s="52"/>
      <c r="GE291" s="52"/>
      <c r="GF291" s="52"/>
      <c r="GG291" s="52"/>
      <c r="GH291" s="52"/>
      <c r="GI291" s="52"/>
      <c r="GJ291" s="52"/>
      <c r="GK291" s="52"/>
      <c r="GL291" s="52"/>
      <c r="GM291" s="52"/>
      <c r="GN291" s="52"/>
      <c r="GO291" s="52"/>
      <c r="GP291" s="52"/>
      <c r="GQ291" s="52"/>
      <c r="GR291" s="52"/>
      <c r="GS291" s="52"/>
      <c r="GT291" s="52"/>
      <c r="GU291" s="52"/>
      <c r="GV291" s="52"/>
      <c r="GW291" s="52"/>
      <c r="GX291" s="52"/>
      <c r="GY291" s="52"/>
      <c r="GZ291" s="52"/>
      <c r="HA291" s="52"/>
      <c r="HB291" s="52"/>
      <c r="HC291" s="52"/>
      <c r="HD291" s="52"/>
      <c r="HE291" s="52"/>
      <c r="HF291" s="52"/>
      <c r="HG291" s="52"/>
      <c r="HH291" s="52"/>
      <c r="HI291" s="52"/>
      <c r="HJ291" s="52"/>
      <c r="HK291" s="52"/>
      <c r="HL291" s="52"/>
      <c r="HM291" s="52"/>
      <c r="HN291" s="52"/>
    </row>
    <row r="292" spans="1:222" hidden="1">
      <c r="A292" s="52"/>
      <c r="B292" s="52"/>
      <c r="C292" s="52"/>
      <c r="D292" s="198"/>
      <c r="E292" s="54"/>
      <c r="F292" s="54"/>
      <c r="G292" s="54"/>
      <c r="H292" s="54"/>
      <c r="I292" s="54"/>
      <c r="J292" s="54"/>
      <c r="K292" s="54"/>
      <c r="L292" s="54"/>
      <c r="M292" s="54"/>
      <c r="N292" s="54"/>
      <c r="O292" s="54"/>
      <c r="P292" s="54"/>
      <c r="Q292" s="54"/>
      <c r="R292" s="54"/>
      <c r="S292" s="54"/>
      <c r="T292" s="54"/>
      <c r="U292" s="54"/>
      <c r="V292" s="54"/>
      <c r="W292" s="192"/>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874" t="e">
        <f t="shared" si="57"/>
        <v>#N/A</v>
      </c>
      <c r="AX292" s="875"/>
      <c r="AY292" s="875"/>
      <c r="AZ292" s="875"/>
      <c r="BA292" s="876"/>
      <c r="BB292" s="877" t="s">
        <v>624</v>
      </c>
      <c r="BC292" s="878"/>
      <c r="BD292" s="54"/>
      <c r="BE292" s="879" t="e">
        <f t="shared" si="50"/>
        <v>#N/A</v>
      </c>
      <c r="BF292" s="880"/>
      <c r="BG292" s="880"/>
      <c r="BH292" s="880"/>
      <c r="BI292" s="881"/>
      <c r="BJ292" s="882" t="s">
        <v>624</v>
      </c>
      <c r="BK292" s="878"/>
      <c r="BL292" s="54"/>
      <c r="BM292" s="241"/>
      <c r="BN292" s="241"/>
      <c r="BO292" s="241"/>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234">
        <v>10</v>
      </c>
      <c r="CN292" s="905" t="str">
        <f t="shared" si="58"/>
        <v>|</v>
      </c>
      <c r="CO292" s="906"/>
      <c r="CP292" s="906"/>
      <c r="CQ292" s="906"/>
      <c r="CR292" s="906"/>
      <c r="CS292" s="907"/>
      <c r="CT292" s="251" t="str">
        <f t="shared" si="59"/>
        <v>|</v>
      </c>
      <c r="CU292" s="251" t="str">
        <f t="shared" si="64"/>
        <v/>
      </c>
      <c r="CV292" s="268" t="e">
        <f t="array" ref="CV292">IF(ROW(A10)&gt;COUNTA(CU$283:CU$338),"",INDEX(CU:CU,SMALL(IF(CU$283:CU$338&lt;&gt;"",ROW(CU$283:CU$338),""),ROW(A10))))</f>
        <v>#NUM!</v>
      </c>
      <c r="CW292" s="251" t="str">
        <f t="shared" si="60"/>
        <v/>
      </c>
      <c r="CX292" s="234">
        <v>9</v>
      </c>
      <c r="CY292" s="250" t="str">
        <f t="shared" si="65"/>
        <v/>
      </c>
      <c r="CZ292" s="233"/>
      <c r="DA292" s="234">
        <v>10</v>
      </c>
      <c r="DB292" s="908" t="str">
        <f t="shared" si="61"/>
        <v>|</v>
      </c>
      <c r="DC292" s="909"/>
      <c r="DD292" s="909"/>
      <c r="DE292" s="909"/>
      <c r="DF292" s="909"/>
      <c r="DG292" s="910"/>
      <c r="DH292" s="255" t="str">
        <f t="shared" si="62"/>
        <v>|</v>
      </c>
      <c r="DI292" s="255" t="str">
        <f t="shared" si="66"/>
        <v/>
      </c>
      <c r="DJ292" s="270" t="e">
        <f t="array" ref="DJ292">IF(ROW(O10)&gt;COUNTA(DI$283:DI$338),"",INDEX(DI:DI,SMALL(IF(DI$283:DI$338&lt;&gt;"",ROW(DI$283:DI$338),""),ROW(O10))))</f>
        <v>#NUM!</v>
      </c>
      <c r="DK292" s="255" t="str">
        <f t="shared" si="63"/>
        <v/>
      </c>
      <c r="DL292" s="234">
        <v>9</v>
      </c>
      <c r="DM292" s="254" t="str">
        <f t="shared" si="67"/>
        <v/>
      </c>
      <c r="DN292" s="54"/>
      <c r="DO292" s="54"/>
      <c r="DP292" s="54"/>
      <c r="DQ292" s="199"/>
      <c r="DR292" s="52"/>
      <c r="DS292" s="52"/>
      <c r="DT292" s="52"/>
      <c r="DU292" s="52"/>
      <c r="DV292" s="52"/>
      <c r="DW292" s="52"/>
      <c r="DX292" s="52"/>
      <c r="DY292" s="52"/>
      <c r="DZ292" s="52"/>
      <c r="EA292" s="52"/>
      <c r="EB292" s="52"/>
      <c r="EC292" s="52"/>
      <c r="ED292" s="52"/>
      <c r="EE292" s="52"/>
      <c r="EF292" s="52"/>
      <c r="EG292" s="52"/>
      <c r="EH292" s="52"/>
      <c r="EI292" s="52"/>
      <c r="EJ292" s="52"/>
      <c r="EK292" s="52"/>
      <c r="EL292" s="52"/>
      <c r="EM292" s="52"/>
      <c r="EN292" s="52"/>
      <c r="EO292" s="52"/>
      <c r="EP292" s="52"/>
      <c r="EQ292" s="52"/>
      <c r="ER292" s="52"/>
      <c r="ES292" s="52"/>
      <c r="ET292" s="52"/>
      <c r="EU292" s="52"/>
      <c r="EV292" s="52"/>
      <c r="EW292" s="52"/>
      <c r="EX292" s="52"/>
      <c r="EY292" s="52"/>
      <c r="EZ292" s="52"/>
      <c r="FA292" s="52"/>
      <c r="FB292" s="52"/>
      <c r="FC292" s="52"/>
      <c r="FD292" s="52"/>
      <c r="FE292" s="52"/>
      <c r="FF292" s="52"/>
      <c r="FG292" s="52"/>
      <c r="FH292" s="52"/>
      <c r="FI292" s="52"/>
      <c r="FJ292" s="52"/>
      <c r="FK292" s="52"/>
      <c r="FL292" s="52"/>
      <c r="FM292" s="52"/>
      <c r="FN292" s="52"/>
      <c r="FO292" s="52"/>
      <c r="FP292" s="52"/>
      <c r="FQ292" s="52"/>
      <c r="FR292" s="52"/>
      <c r="FS292" s="52"/>
      <c r="FT292" s="52"/>
      <c r="FU292" s="52"/>
      <c r="FV292" s="52"/>
      <c r="FW292" s="52"/>
      <c r="FX292" s="52"/>
      <c r="FY292" s="52"/>
      <c r="FZ292" s="52"/>
      <c r="GA292" s="52"/>
      <c r="GB292" s="52"/>
      <c r="GC292" s="52"/>
      <c r="GD292" s="52"/>
      <c r="GE292" s="52"/>
      <c r="GF292" s="52"/>
      <c r="GG292" s="52"/>
      <c r="GH292" s="52"/>
      <c r="GI292" s="52"/>
      <c r="GJ292" s="52"/>
      <c r="GK292" s="52"/>
      <c r="GL292" s="52"/>
      <c r="GM292" s="52"/>
      <c r="GN292" s="52"/>
      <c r="GO292" s="52"/>
      <c r="GP292" s="52"/>
      <c r="GQ292" s="52"/>
      <c r="GR292" s="52"/>
      <c r="GS292" s="52"/>
      <c r="GT292" s="52"/>
      <c r="GU292" s="52"/>
      <c r="GV292" s="52"/>
      <c r="GW292" s="52"/>
      <c r="GX292" s="52"/>
      <c r="GY292" s="52"/>
      <c r="GZ292" s="52"/>
      <c r="HA292" s="52"/>
      <c r="HB292" s="52"/>
      <c r="HC292" s="52"/>
      <c r="HD292" s="52"/>
      <c r="HE292" s="52"/>
      <c r="HF292" s="52"/>
      <c r="HG292" s="52"/>
      <c r="HH292" s="52"/>
      <c r="HI292" s="52"/>
      <c r="HJ292" s="52"/>
      <c r="HK292" s="52"/>
      <c r="HL292" s="52"/>
      <c r="HM292" s="52"/>
      <c r="HN292" s="52"/>
    </row>
    <row r="293" spans="1:222" hidden="1">
      <c r="A293" s="52"/>
      <c r="B293" s="52"/>
      <c r="C293" s="52"/>
      <c r="D293" s="198"/>
      <c r="E293" s="54"/>
      <c r="F293" s="54"/>
      <c r="G293" s="54"/>
      <c r="H293" s="54"/>
      <c r="I293" s="54"/>
      <c r="J293" s="54"/>
      <c r="K293" s="54"/>
      <c r="L293" s="54"/>
      <c r="M293" s="54"/>
      <c r="N293" s="54"/>
      <c r="O293" s="54"/>
      <c r="P293" s="54"/>
      <c r="Q293" s="54"/>
      <c r="R293" s="54"/>
      <c r="S293" s="54"/>
      <c r="T293" s="54"/>
      <c r="U293" s="54"/>
      <c r="V293" s="54"/>
      <c r="W293" s="192"/>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874" t="e">
        <f t="shared" si="57"/>
        <v>#N/A</v>
      </c>
      <c r="AX293" s="875"/>
      <c r="AY293" s="875"/>
      <c r="AZ293" s="875"/>
      <c r="BA293" s="876"/>
      <c r="BB293" s="877" t="s">
        <v>625</v>
      </c>
      <c r="BC293" s="878"/>
      <c r="BD293" s="54"/>
      <c r="BE293" s="879" t="e">
        <f t="shared" si="50"/>
        <v>#N/A</v>
      </c>
      <c r="BF293" s="880"/>
      <c r="BG293" s="880"/>
      <c r="BH293" s="880"/>
      <c r="BI293" s="881"/>
      <c r="BJ293" s="882" t="s">
        <v>625</v>
      </c>
      <c r="BK293" s="878"/>
      <c r="BL293" s="54"/>
      <c r="BM293" s="241"/>
      <c r="BN293" s="241"/>
      <c r="BO293" s="241"/>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234">
        <v>11</v>
      </c>
      <c r="CN293" s="905" t="str">
        <f t="shared" si="58"/>
        <v>|</v>
      </c>
      <c r="CO293" s="906"/>
      <c r="CP293" s="906"/>
      <c r="CQ293" s="906"/>
      <c r="CR293" s="906"/>
      <c r="CS293" s="907"/>
      <c r="CT293" s="251" t="str">
        <f t="shared" si="59"/>
        <v>|</v>
      </c>
      <c r="CU293" s="251" t="str">
        <f t="shared" si="64"/>
        <v/>
      </c>
      <c r="CV293" s="268" t="e">
        <f t="array" ref="CV293">IF(ROW(A11)&gt;COUNTA(CU$283:CU$338),"",INDEX(CU:CU,SMALL(IF(CU$283:CU$338&lt;&gt;"",ROW(CU$283:CU$338),""),ROW(A11))))</f>
        <v>#NUM!</v>
      </c>
      <c r="CW293" s="251" t="str">
        <f t="shared" si="60"/>
        <v/>
      </c>
      <c r="CX293" s="234">
        <v>10</v>
      </c>
      <c r="CY293" s="250" t="str">
        <f t="shared" si="65"/>
        <v/>
      </c>
      <c r="CZ293" s="233"/>
      <c r="DA293" s="234">
        <v>11</v>
      </c>
      <c r="DB293" s="908" t="str">
        <f t="shared" si="61"/>
        <v>|</v>
      </c>
      <c r="DC293" s="909"/>
      <c r="DD293" s="909"/>
      <c r="DE293" s="909"/>
      <c r="DF293" s="909"/>
      <c r="DG293" s="910"/>
      <c r="DH293" s="255" t="str">
        <f t="shared" si="62"/>
        <v>|</v>
      </c>
      <c r="DI293" s="255" t="str">
        <f t="shared" si="66"/>
        <v/>
      </c>
      <c r="DJ293" s="270" t="e">
        <f t="array" ref="DJ293">IF(ROW(O11)&gt;COUNTA(DI$283:DI$338),"",INDEX(DI:DI,SMALL(IF(DI$283:DI$338&lt;&gt;"",ROW(DI$283:DI$338),""),ROW(O11))))</f>
        <v>#NUM!</v>
      </c>
      <c r="DK293" s="255" t="str">
        <f t="shared" si="63"/>
        <v/>
      </c>
      <c r="DL293" s="234">
        <v>10</v>
      </c>
      <c r="DM293" s="254" t="str">
        <f t="shared" si="67"/>
        <v/>
      </c>
      <c r="DN293" s="54"/>
      <c r="DO293" s="54"/>
      <c r="DP293" s="54"/>
      <c r="DQ293" s="199"/>
      <c r="DR293" s="52"/>
      <c r="DS293" s="52"/>
      <c r="DT293" s="52"/>
      <c r="DU293" s="52"/>
      <c r="DV293" s="52"/>
      <c r="DW293" s="52"/>
      <c r="DX293" s="52"/>
      <c r="DY293" s="52"/>
      <c r="DZ293" s="52"/>
      <c r="EA293" s="52"/>
      <c r="EB293" s="52"/>
      <c r="EC293" s="52"/>
      <c r="ED293" s="52"/>
      <c r="EE293" s="52"/>
      <c r="EF293" s="52"/>
      <c r="EG293" s="52"/>
      <c r="EH293" s="52"/>
      <c r="EI293" s="52"/>
      <c r="EJ293" s="52"/>
      <c r="EK293" s="52"/>
      <c r="EL293" s="52"/>
      <c r="EM293" s="52"/>
      <c r="EN293" s="52"/>
      <c r="EO293" s="52"/>
      <c r="EP293" s="52"/>
      <c r="EQ293" s="52"/>
      <c r="ER293" s="52"/>
      <c r="ES293" s="52"/>
      <c r="ET293" s="52"/>
      <c r="EU293" s="52"/>
      <c r="EV293" s="52"/>
      <c r="EW293" s="52"/>
      <c r="EX293" s="52"/>
      <c r="EY293" s="52"/>
      <c r="EZ293" s="52"/>
      <c r="FA293" s="52"/>
      <c r="FB293" s="52"/>
      <c r="FC293" s="52"/>
      <c r="FD293" s="52"/>
      <c r="FE293" s="52"/>
      <c r="FF293" s="52"/>
      <c r="FG293" s="52"/>
      <c r="FH293" s="52"/>
      <c r="FI293" s="52"/>
      <c r="FJ293" s="52"/>
      <c r="FK293" s="52"/>
      <c r="FL293" s="52"/>
      <c r="FM293" s="52"/>
      <c r="FN293" s="52"/>
      <c r="FO293" s="52"/>
      <c r="FP293" s="52"/>
      <c r="FQ293" s="52"/>
      <c r="FR293" s="52"/>
      <c r="FS293" s="52"/>
      <c r="FT293" s="52"/>
      <c r="FU293" s="52"/>
      <c r="FV293" s="52"/>
      <c r="FW293" s="52"/>
      <c r="FX293" s="52"/>
      <c r="FY293" s="52"/>
      <c r="FZ293" s="52"/>
      <c r="GA293" s="52"/>
      <c r="GB293" s="52"/>
      <c r="GC293" s="52"/>
      <c r="GD293" s="52"/>
      <c r="GE293" s="52"/>
      <c r="GF293" s="52"/>
      <c r="GG293" s="52"/>
      <c r="GH293" s="52"/>
      <c r="GI293" s="52"/>
      <c r="GJ293" s="52"/>
      <c r="GK293" s="52"/>
      <c r="GL293" s="52"/>
      <c r="GM293" s="52"/>
      <c r="GN293" s="52"/>
      <c r="GO293" s="52"/>
      <c r="GP293" s="52"/>
      <c r="GQ293" s="52"/>
      <c r="GR293" s="52"/>
      <c r="GS293" s="52"/>
      <c r="GT293" s="52"/>
      <c r="GU293" s="52"/>
      <c r="GV293" s="52"/>
      <c r="GW293" s="52"/>
      <c r="GX293" s="52"/>
      <c r="GY293" s="52"/>
      <c r="GZ293" s="52"/>
      <c r="HA293" s="52"/>
      <c r="HB293" s="52"/>
      <c r="HC293" s="52"/>
      <c r="HD293" s="52"/>
      <c r="HE293" s="52"/>
      <c r="HF293" s="52"/>
      <c r="HG293" s="52"/>
      <c r="HH293" s="52"/>
      <c r="HI293" s="52"/>
      <c r="HJ293" s="52"/>
      <c r="HK293" s="52"/>
      <c r="HL293" s="52"/>
      <c r="HM293" s="52"/>
      <c r="HN293" s="52"/>
    </row>
    <row r="294" spans="1:222" hidden="1">
      <c r="A294" s="52"/>
      <c r="B294" s="52"/>
      <c r="C294" s="52"/>
      <c r="D294" s="198"/>
      <c r="E294" s="54"/>
      <c r="F294" s="54"/>
      <c r="G294" s="54"/>
      <c r="H294" s="54"/>
      <c r="I294" s="54"/>
      <c r="J294" s="54"/>
      <c r="K294" s="54"/>
      <c r="L294" s="54"/>
      <c r="M294" s="54"/>
      <c r="N294" s="54"/>
      <c r="O294" s="54"/>
      <c r="P294" s="54"/>
      <c r="Q294" s="54"/>
      <c r="R294" s="54"/>
      <c r="S294" s="54"/>
      <c r="T294" s="54"/>
      <c r="U294" s="54"/>
      <c r="V294" s="54"/>
      <c r="W294" s="192"/>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874" t="e">
        <f t="shared" si="57"/>
        <v>#N/A</v>
      </c>
      <c r="AX294" s="875"/>
      <c r="AY294" s="875"/>
      <c r="AZ294" s="875"/>
      <c r="BA294" s="876"/>
      <c r="BB294" s="877" t="s">
        <v>626</v>
      </c>
      <c r="BC294" s="878"/>
      <c r="BD294" s="54"/>
      <c r="BE294" s="879" t="e">
        <f t="shared" si="50"/>
        <v>#N/A</v>
      </c>
      <c r="BF294" s="880"/>
      <c r="BG294" s="880"/>
      <c r="BH294" s="880"/>
      <c r="BI294" s="881"/>
      <c r="BJ294" s="882" t="s">
        <v>626</v>
      </c>
      <c r="BK294" s="878"/>
      <c r="BL294" s="54"/>
      <c r="BM294" s="241"/>
      <c r="BN294" s="241"/>
      <c r="BO294" s="241"/>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234">
        <v>12</v>
      </c>
      <c r="CN294" s="905" t="str">
        <f t="shared" si="58"/>
        <v>|</v>
      </c>
      <c r="CO294" s="906"/>
      <c r="CP294" s="906"/>
      <c r="CQ294" s="906"/>
      <c r="CR294" s="906"/>
      <c r="CS294" s="907"/>
      <c r="CT294" s="251" t="str">
        <f t="shared" si="59"/>
        <v>|</v>
      </c>
      <c r="CU294" s="251" t="str">
        <f t="shared" si="64"/>
        <v/>
      </c>
      <c r="CV294" s="268" t="e">
        <f t="array" ref="CV294">IF(ROW(A12)&gt;COUNTA(CU$283:CU$338),"",INDEX(CU:CU,SMALL(IF(CU$283:CU$338&lt;&gt;"",ROW(CU$283:CU$338),""),ROW(A12))))</f>
        <v>#NUM!</v>
      </c>
      <c r="CW294" s="251" t="str">
        <f t="shared" si="60"/>
        <v/>
      </c>
      <c r="CX294" s="234">
        <v>11</v>
      </c>
      <c r="CY294" s="250" t="str">
        <f t="shared" si="65"/>
        <v/>
      </c>
      <c r="CZ294" s="233"/>
      <c r="DA294" s="234">
        <v>12</v>
      </c>
      <c r="DB294" s="908" t="str">
        <f t="shared" si="61"/>
        <v>|</v>
      </c>
      <c r="DC294" s="909"/>
      <c r="DD294" s="909"/>
      <c r="DE294" s="909"/>
      <c r="DF294" s="909"/>
      <c r="DG294" s="910"/>
      <c r="DH294" s="255" t="str">
        <f t="shared" si="62"/>
        <v>|</v>
      </c>
      <c r="DI294" s="255" t="str">
        <f t="shared" si="66"/>
        <v/>
      </c>
      <c r="DJ294" s="270" t="e">
        <f t="array" ref="DJ294">IF(ROW(O12)&gt;COUNTA(DI$283:DI$338),"",INDEX(DI:DI,SMALL(IF(DI$283:DI$338&lt;&gt;"",ROW(DI$283:DI$338),""),ROW(O12))))</f>
        <v>#NUM!</v>
      </c>
      <c r="DK294" s="255" t="str">
        <f t="shared" si="63"/>
        <v/>
      </c>
      <c r="DL294" s="234">
        <v>11</v>
      </c>
      <c r="DM294" s="254" t="str">
        <f t="shared" si="67"/>
        <v/>
      </c>
      <c r="DN294" s="54"/>
      <c r="DO294" s="54"/>
      <c r="DP294" s="54"/>
      <c r="DQ294" s="199"/>
      <c r="DR294" s="52"/>
      <c r="DS294" s="52"/>
      <c r="DT294" s="52"/>
      <c r="DU294" s="52"/>
      <c r="DV294" s="52"/>
      <c r="DW294" s="52"/>
      <c r="DX294" s="52"/>
      <c r="DY294" s="52"/>
      <c r="DZ294" s="52"/>
      <c r="EA294" s="52"/>
      <c r="EB294" s="52"/>
      <c r="EC294" s="52"/>
      <c r="ED294" s="52"/>
      <c r="EE294" s="52"/>
      <c r="EF294" s="52"/>
      <c r="EG294" s="52"/>
      <c r="EH294" s="52"/>
      <c r="EI294" s="52"/>
      <c r="EJ294" s="52"/>
      <c r="EK294" s="52"/>
      <c r="EL294" s="52"/>
      <c r="EM294" s="52"/>
      <c r="EN294" s="52"/>
      <c r="EO294" s="52"/>
      <c r="EP294" s="52"/>
      <c r="EQ294" s="52"/>
      <c r="ER294" s="52"/>
      <c r="ES294" s="52"/>
      <c r="ET294" s="52"/>
      <c r="EU294" s="52"/>
      <c r="EV294" s="52"/>
      <c r="EW294" s="52"/>
      <c r="EX294" s="52"/>
      <c r="EY294" s="52"/>
      <c r="EZ294" s="52"/>
      <c r="FA294" s="52"/>
      <c r="FB294" s="52"/>
      <c r="FC294" s="52"/>
      <c r="FD294" s="52"/>
      <c r="FE294" s="52"/>
      <c r="FF294" s="52"/>
      <c r="FG294" s="52"/>
      <c r="FH294" s="52"/>
      <c r="FI294" s="52"/>
      <c r="FJ294" s="52"/>
      <c r="FK294" s="52"/>
      <c r="FL294" s="52"/>
      <c r="FM294" s="52"/>
      <c r="FN294" s="52"/>
      <c r="FO294" s="52"/>
      <c r="FP294" s="52"/>
      <c r="FQ294" s="52"/>
      <c r="FR294" s="52"/>
      <c r="FS294" s="52"/>
      <c r="FT294" s="52"/>
      <c r="FU294" s="52"/>
      <c r="FV294" s="52"/>
      <c r="FW294" s="52"/>
      <c r="FX294" s="52"/>
      <c r="FY294" s="52"/>
      <c r="FZ294" s="52"/>
      <c r="GA294" s="52"/>
      <c r="GB294" s="52"/>
      <c r="GC294" s="52"/>
      <c r="GD294" s="52"/>
      <c r="GE294" s="52"/>
      <c r="GF294" s="52"/>
      <c r="GG294" s="52"/>
      <c r="GH294" s="52"/>
      <c r="GI294" s="52"/>
      <c r="GJ294" s="52"/>
      <c r="GK294" s="52"/>
      <c r="GL294" s="52"/>
      <c r="GM294" s="52"/>
      <c r="GN294" s="52"/>
      <c r="GO294" s="52"/>
      <c r="GP294" s="52"/>
      <c r="GQ294" s="52"/>
      <c r="GR294" s="52"/>
      <c r="GS294" s="52"/>
      <c r="GT294" s="52"/>
      <c r="GU294" s="52"/>
      <c r="GV294" s="52"/>
      <c r="GW294" s="52"/>
      <c r="GX294" s="52"/>
      <c r="GY294" s="52"/>
      <c r="GZ294" s="52"/>
      <c r="HA294" s="52"/>
      <c r="HB294" s="52"/>
      <c r="HC294" s="52"/>
      <c r="HD294" s="52"/>
      <c r="HE294" s="52"/>
      <c r="HF294" s="52"/>
      <c r="HG294" s="52"/>
      <c r="HH294" s="52"/>
      <c r="HI294" s="52"/>
      <c r="HJ294" s="52"/>
      <c r="HK294" s="52"/>
      <c r="HL294" s="52"/>
      <c r="HM294" s="52"/>
      <c r="HN294" s="52"/>
    </row>
    <row r="295" spans="1:222" hidden="1">
      <c r="A295" s="52"/>
      <c r="B295" s="52"/>
      <c r="C295" s="52"/>
      <c r="D295" s="198"/>
      <c r="E295" s="54"/>
      <c r="F295" s="54"/>
      <c r="G295" s="54"/>
      <c r="H295" s="54"/>
      <c r="I295" s="54"/>
      <c r="J295" s="54"/>
      <c r="K295" s="54"/>
      <c r="L295" s="54"/>
      <c r="M295" s="54"/>
      <c r="N295" s="54"/>
      <c r="O295" s="54"/>
      <c r="P295" s="54"/>
      <c r="Q295" s="54"/>
      <c r="R295" s="54"/>
      <c r="S295" s="54"/>
      <c r="T295" s="54"/>
      <c r="U295" s="54"/>
      <c r="V295" s="54"/>
      <c r="W295" s="192"/>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874" t="e">
        <f t="shared" si="57"/>
        <v>#N/A</v>
      </c>
      <c r="AX295" s="875"/>
      <c r="AY295" s="875"/>
      <c r="AZ295" s="875"/>
      <c r="BA295" s="876"/>
      <c r="BB295" s="877" t="s">
        <v>627</v>
      </c>
      <c r="BC295" s="878"/>
      <c r="BD295" s="54"/>
      <c r="BE295" s="879" t="e">
        <f t="shared" si="50"/>
        <v>#N/A</v>
      </c>
      <c r="BF295" s="880"/>
      <c r="BG295" s="880"/>
      <c r="BH295" s="880"/>
      <c r="BI295" s="881"/>
      <c r="BJ295" s="882" t="s">
        <v>627</v>
      </c>
      <c r="BK295" s="878"/>
      <c r="BL295" s="54"/>
      <c r="BM295" s="241"/>
      <c r="BN295" s="241"/>
      <c r="BO295" s="241"/>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234">
        <v>13</v>
      </c>
      <c r="CN295" s="905" t="str">
        <f t="shared" si="58"/>
        <v>|</v>
      </c>
      <c r="CO295" s="906"/>
      <c r="CP295" s="906"/>
      <c r="CQ295" s="906"/>
      <c r="CR295" s="906"/>
      <c r="CS295" s="907"/>
      <c r="CT295" s="251" t="str">
        <f t="shared" si="59"/>
        <v>|</v>
      </c>
      <c r="CU295" s="251" t="str">
        <f t="shared" si="64"/>
        <v/>
      </c>
      <c r="CV295" s="268" t="e">
        <f t="array" ref="CV295">IF(ROW(A13)&gt;COUNTA(CU$283:CU$338),"",INDEX(CU:CU,SMALL(IF(CU$283:CU$338&lt;&gt;"",ROW(CU$283:CU$338),""),ROW(A13))))</f>
        <v>#NUM!</v>
      </c>
      <c r="CW295" s="251" t="str">
        <f t="shared" si="60"/>
        <v/>
      </c>
      <c r="CX295" s="234">
        <v>12</v>
      </c>
      <c r="CY295" s="250" t="str">
        <f t="shared" si="65"/>
        <v/>
      </c>
      <c r="CZ295" s="233"/>
      <c r="DA295" s="234">
        <v>13</v>
      </c>
      <c r="DB295" s="908" t="str">
        <f t="shared" si="61"/>
        <v>|</v>
      </c>
      <c r="DC295" s="909"/>
      <c r="DD295" s="909"/>
      <c r="DE295" s="909"/>
      <c r="DF295" s="909"/>
      <c r="DG295" s="910"/>
      <c r="DH295" s="255" t="str">
        <f t="shared" si="62"/>
        <v>|</v>
      </c>
      <c r="DI295" s="255" t="str">
        <f t="shared" si="66"/>
        <v/>
      </c>
      <c r="DJ295" s="270" t="e">
        <f t="array" ref="DJ295">IF(ROW(O13)&gt;COUNTA(DI$283:DI$338),"",INDEX(DI:DI,SMALL(IF(DI$283:DI$338&lt;&gt;"",ROW(DI$283:DI$338),""),ROW(O13))))</f>
        <v>#NUM!</v>
      </c>
      <c r="DK295" s="255" t="str">
        <f t="shared" si="63"/>
        <v/>
      </c>
      <c r="DL295" s="234">
        <v>12</v>
      </c>
      <c r="DM295" s="254" t="str">
        <f t="shared" si="67"/>
        <v/>
      </c>
      <c r="DN295" s="54"/>
      <c r="DO295" s="54"/>
      <c r="DP295" s="54"/>
      <c r="DQ295" s="199"/>
      <c r="DR295" s="52"/>
      <c r="DS295" s="52"/>
      <c r="DT295" s="52"/>
      <c r="DU295" s="52"/>
      <c r="DV295" s="52"/>
      <c r="DW295" s="52"/>
      <c r="DX295" s="52"/>
      <c r="DY295" s="52"/>
      <c r="DZ295" s="52"/>
      <c r="EA295" s="52"/>
      <c r="EB295" s="52"/>
      <c r="EC295" s="52"/>
      <c r="ED295" s="52"/>
      <c r="EE295" s="52"/>
      <c r="EF295" s="52"/>
      <c r="EG295" s="52"/>
      <c r="EH295" s="52"/>
      <c r="EI295" s="52"/>
      <c r="EJ295" s="52"/>
      <c r="EK295" s="52"/>
      <c r="EL295" s="52"/>
      <c r="EM295" s="52"/>
      <c r="EN295" s="52"/>
      <c r="EO295" s="52"/>
      <c r="EP295" s="52"/>
      <c r="EQ295" s="52"/>
      <c r="ER295" s="52"/>
      <c r="ES295" s="52"/>
      <c r="ET295" s="52"/>
      <c r="EU295" s="52"/>
      <c r="EV295" s="52"/>
      <c r="EW295" s="52"/>
      <c r="EX295" s="52"/>
      <c r="EY295" s="52"/>
      <c r="EZ295" s="52"/>
      <c r="FA295" s="52"/>
      <c r="FB295" s="52"/>
      <c r="FC295" s="52"/>
      <c r="FD295" s="52"/>
      <c r="FE295" s="52"/>
      <c r="FF295" s="52"/>
      <c r="FG295" s="52"/>
      <c r="FH295" s="52"/>
      <c r="FI295" s="52"/>
      <c r="FJ295" s="52"/>
      <c r="FK295" s="52"/>
      <c r="FL295" s="52"/>
      <c r="FM295" s="52"/>
      <c r="FN295" s="52"/>
      <c r="FO295" s="52"/>
      <c r="FP295" s="52"/>
      <c r="FQ295" s="52"/>
      <c r="FR295" s="52"/>
      <c r="FS295" s="52"/>
      <c r="FT295" s="52"/>
      <c r="FU295" s="52"/>
      <c r="FV295" s="52"/>
      <c r="FW295" s="52"/>
      <c r="FX295" s="52"/>
      <c r="FY295" s="52"/>
      <c r="FZ295" s="52"/>
      <c r="GA295" s="52"/>
      <c r="GB295" s="52"/>
      <c r="GC295" s="52"/>
      <c r="GD295" s="52"/>
      <c r="GE295" s="52"/>
      <c r="GF295" s="52"/>
      <c r="GG295" s="52"/>
      <c r="GH295" s="52"/>
      <c r="GI295" s="52"/>
      <c r="GJ295" s="52"/>
      <c r="GK295" s="52"/>
      <c r="GL295" s="52"/>
      <c r="GM295" s="52"/>
      <c r="GN295" s="52"/>
      <c r="GO295" s="52"/>
      <c r="GP295" s="52"/>
      <c r="GQ295" s="52"/>
      <c r="GR295" s="52"/>
      <c r="GS295" s="52"/>
      <c r="GT295" s="52"/>
      <c r="GU295" s="52"/>
      <c r="GV295" s="52"/>
      <c r="GW295" s="52"/>
      <c r="GX295" s="52"/>
      <c r="GY295" s="52"/>
      <c r="GZ295" s="52"/>
      <c r="HA295" s="52"/>
      <c r="HB295" s="52"/>
      <c r="HC295" s="52"/>
      <c r="HD295" s="52"/>
      <c r="HE295" s="52"/>
      <c r="HF295" s="52"/>
      <c r="HG295" s="52"/>
      <c r="HH295" s="52"/>
      <c r="HI295" s="52"/>
      <c r="HJ295" s="52"/>
      <c r="HK295" s="52"/>
      <c r="HL295" s="52"/>
      <c r="HM295" s="52"/>
      <c r="HN295" s="52"/>
    </row>
    <row r="296" spans="1:222" hidden="1">
      <c r="A296" s="52"/>
      <c r="B296" s="52"/>
      <c r="C296" s="52"/>
      <c r="D296" s="198"/>
      <c r="E296" s="54"/>
      <c r="F296" s="54"/>
      <c r="G296" s="54"/>
      <c r="H296" s="54"/>
      <c r="I296" s="54"/>
      <c r="J296" s="54"/>
      <c r="K296" s="54"/>
      <c r="L296" s="54"/>
      <c r="M296" s="54"/>
      <c r="N296" s="54"/>
      <c r="O296" s="54"/>
      <c r="P296" s="54"/>
      <c r="Q296" s="54"/>
      <c r="R296" s="54"/>
      <c r="S296" s="54"/>
      <c r="T296" s="54"/>
      <c r="U296" s="54"/>
      <c r="V296" s="54"/>
      <c r="W296" s="192"/>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874" t="e">
        <f t="shared" si="57"/>
        <v>#N/A</v>
      </c>
      <c r="AX296" s="875"/>
      <c r="AY296" s="875"/>
      <c r="AZ296" s="875"/>
      <c r="BA296" s="876"/>
      <c r="BB296" s="877" t="s">
        <v>628</v>
      </c>
      <c r="BC296" s="878"/>
      <c r="BD296" s="54"/>
      <c r="BE296" s="879" t="e">
        <f t="shared" si="50"/>
        <v>#N/A</v>
      </c>
      <c r="BF296" s="880"/>
      <c r="BG296" s="880"/>
      <c r="BH296" s="880"/>
      <c r="BI296" s="881"/>
      <c r="BJ296" s="882" t="s">
        <v>628</v>
      </c>
      <c r="BK296" s="878"/>
      <c r="BL296" s="54"/>
      <c r="BM296" s="241"/>
      <c r="BN296" s="241"/>
      <c r="BO296" s="241"/>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234">
        <v>14</v>
      </c>
      <c r="CN296" s="905" t="str">
        <f t="shared" si="58"/>
        <v>|</v>
      </c>
      <c r="CO296" s="906"/>
      <c r="CP296" s="906"/>
      <c r="CQ296" s="906"/>
      <c r="CR296" s="906"/>
      <c r="CS296" s="907"/>
      <c r="CT296" s="251" t="str">
        <f t="shared" si="59"/>
        <v>|</v>
      </c>
      <c r="CU296" s="251" t="str">
        <f t="shared" si="64"/>
        <v/>
      </c>
      <c r="CV296" s="268" t="e">
        <f t="array" ref="CV296">IF(ROW(A14)&gt;COUNTA(CU$283:CU$338),"",INDEX(CU:CU,SMALL(IF(CU$283:CU$338&lt;&gt;"",ROW(CU$283:CU$338),""),ROW(A14))))</f>
        <v>#NUM!</v>
      </c>
      <c r="CW296" s="251" t="str">
        <f t="shared" si="60"/>
        <v/>
      </c>
      <c r="CX296" s="234">
        <v>13</v>
      </c>
      <c r="CY296" s="250" t="str">
        <f t="shared" si="65"/>
        <v/>
      </c>
      <c r="CZ296" s="233"/>
      <c r="DA296" s="234">
        <v>14</v>
      </c>
      <c r="DB296" s="908" t="str">
        <f t="shared" si="61"/>
        <v>|</v>
      </c>
      <c r="DC296" s="909"/>
      <c r="DD296" s="909"/>
      <c r="DE296" s="909"/>
      <c r="DF296" s="909"/>
      <c r="DG296" s="910"/>
      <c r="DH296" s="255" t="str">
        <f t="shared" si="62"/>
        <v>|</v>
      </c>
      <c r="DI296" s="255" t="str">
        <f t="shared" si="66"/>
        <v/>
      </c>
      <c r="DJ296" s="270" t="e">
        <f t="array" ref="DJ296">IF(ROW(O14)&gt;COUNTA(DI$283:DI$338),"",INDEX(DI:DI,SMALL(IF(DI$283:DI$338&lt;&gt;"",ROW(DI$283:DI$338),""),ROW(O14))))</f>
        <v>#NUM!</v>
      </c>
      <c r="DK296" s="255" t="str">
        <f t="shared" si="63"/>
        <v/>
      </c>
      <c r="DL296" s="234">
        <v>13</v>
      </c>
      <c r="DM296" s="254" t="str">
        <f t="shared" si="67"/>
        <v/>
      </c>
      <c r="DN296" s="54"/>
      <c r="DO296" s="54"/>
      <c r="DP296" s="54"/>
      <c r="DQ296" s="199"/>
      <c r="DR296" s="52"/>
      <c r="DS296" s="52"/>
      <c r="DT296" s="52"/>
      <c r="DU296" s="52"/>
      <c r="DV296" s="52"/>
      <c r="DW296" s="52"/>
      <c r="DX296" s="52"/>
      <c r="DY296" s="52"/>
      <c r="DZ296" s="52"/>
      <c r="EA296" s="52"/>
      <c r="EB296" s="52"/>
      <c r="EC296" s="52"/>
      <c r="ED296" s="52"/>
      <c r="EE296" s="52"/>
      <c r="EF296" s="52"/>
      <c r="EG296" s="52"/>
      <c r="EH296" s="52"/>
      <c r="EI296" s="52"/>
      <c r="EJ296" s="52"/>
      <c r="EK296" s="52"/>
      <c r="EL296" s="52"/>
      <c r="EM296" s="52"/>
      <c r="EN296" s="52"/>
      <c r="EO296" s="52"/>
      <c r="EP296" s="52"/>
      <c r="EQ296" s="52"/>
      <c r="ER296" s="52"/>
      <c r="ES296" s="52"/>
      <c r="ET296" s="52"/>
      <c r="EU296" s="52"/>
      <c r="EV296" s="52"/>
      <c r="EW296" s="52"/>
      <c r="EX296" s="52"/>
      <c r="EY296" s="52"/>
      <c r="EZ296" s="52"/>
      <c r="FA296" s="52"/>
      <c r="FB296" s="52"/>
      <c r="FC296" s="52"/>
      <c r="FD296" s="52"/>
      <c r="FE296" s="52"/>
      <c r="FF296" s="52"/>
      <c r="FG296" s="52"/>
      <c r="FH296" s="52"/>
      <c r="FI296" s="52"/>
      <c r="FJ296" s="52"/>
      <c r="FK296" s="52"/>
      <c r="FL296" s="52"/>
      <c r="FM296" s="52"/>
      <c r="FN296" s="52"/>
      <c r="FO296" s="52"/>
      <c r="FP296" s="52"/>
      <c r="FQ296" s="52"/>
      <c r="FR296" s="52"/>
      <c r="FS296" s="52"/>
      <c r="FT296" s="52"/>
      <c r="FU296" s="52"/>
      <c r="FV296" s="52"/>
      <c r="FW296" s="52"/>
      <c r="FX296" s="52"/>
      <c r="FY296" s="52"/>
      <c r="FZ296" s="52"/>
      <c r="GA296" s="52"/>
      <c r="GB296" s="52"/>
      <c r="GC296" s="52"/>
      <c r="GD296" s="52"/>
      <c r="GE296" s="52"/>
      <c r="GF296" s="52"/>
      <c r="GG296" s="52"/>
      <c r="GH296" s="52"/>
      <c r="GI296" s="52"/>
      <c r="GJ296" s="52"/>
      <c r="GK296" s="52"/>
      <c r="GL296" s="52"/>
      <c r="GM296" s="52"/>
      <c r="GN296" s="52"/>
      <c r="GO296" s="52"/>
      <c r="GP296" s="52"/>
      <c r="GQ296" s="52"/>
      <c r="GR296" s="52"/>
      <c r="GS296" s="52"/>
      <c r="GT296" s="52"/>
      <c r="GU296" s="52"/>
      <c r="GV296" s="52"/>
      <c r="GW296" s="52"/>
      <c r="GX296" s="52"/>
      <c r="GY296" s="52"/>
      <c r="GZ296" s="52"/>
      <c r="HA296" s="52"/>
      <c r="HB296" s="52"/>
      <c r="HC296" s="52"/>
      <c r="HD296" s="52"/>
      <c r="HE296" s="52"/>
      <c r="HF296" s="52"/>
      <c r="HG296" s="52"/>
      <c r="HH296" s="52"/>
      <c r="HI296" s="52"/>
      <c r="HJ296" s="52"/>
      <c r="HK296" s="52"/>
      <c r="HL296" s="52"/>
      <c r="HM296" s="52"/>
      <c r="HN296" s="52"/>
    </row>
    <row r="297" spans="1:222" hidden="1">
      <c r="A297" s="52"/>
      <c r="B297" s="52"/>
      <c r="C297" s="52"/>
      <c r="D297" s="198"/>
      <c r="E297" s="54"/>
      <c r="F297" s="54"/>
      <c r="G297" s="54"/>
      <c r="H297" s="54"/>
      <c r="I297" s="54"/>
      <c r="J297" s="54"/>
      <c r="K297" s="54"/>
      <c r="L297" s="54"/>
      <c r="M297" s="54"/>
      <c r="N297" s="54"/>
      <c r="O297" s="54"/>
      <c r="P297" s="54"/>
      <c r="Q297" s="54"/>
      <c r="R297" s="54"/>
      <c r="S297" s="54"/>
      <c r="T297" s="54"/>
      <c r="U297" s="54"/>
      <c r="V297" s="54"/>
      <c r="W297" s="192"/>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874" t="e">
        <f t="shared" si="57"/>
        <v>#N/A</v>
      </c>
      <c r="AX297" s="875"/>
      <c r="AY297" s="875"/>
      <c r="AZ297" s="875"/>
      <c r="BA297" s="876"/>
      <c r="BB297" s="877" t="s">
        <v>629</v>
      </c>
      <c r="BC297" s="878"/>
      <c r="BD297" s="54"/>
      <c r="BE297" s="879" t="e">
        <f t="shared" si="50"/>
        <v>#N/A</v>
      </c>
      <c r="BF297" s="880"/>
      <c r="BG297" s="880"/>
      <c r="BH297" s="880"/>
      <c r="BI297" s="881"/>
      <c r="BJ297" s="882" t="s">
        <v>629</v>
      </c>
      <c r="BK297" s="878"/>
      <c r="BL297" s="54"/>
      <c r="BM297" s="241"/>
      <c r="BN297" s="241"/>
      <c r="BO297" s="241"/>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234">
        <v>15</v>
      </c>
      <c r="CN297" s="905" t="str">
        <f t="shared" si="58"/>
        <v>|</v>
      </c>
      <c r="CO297" s="906"/>
      <c r="CP297" s="906"/>
      <c r="CQ297" s="906"/>
      <c r="CR297" s="906"/>
      <c r="CS297" s="907"/>
      <c r="CT297" s="251" t="str">
        <f t="shared" si="59"/>
        <v>|</v>
      </c>
      <c r="CU297" s="251" t="str">
        <f t="shared" si="64"/>
        <v/>
      </c>
      <c r="CV297" s="268" t="e">
        <f t="array" ref="CV297">IF(ROW(A15)&gt;COUNTA(CU$283:CU$338),"",INDEX(CU:CU,SMALL(IF(CU$283:CU$338&lt;&gt;"",ROW(CU$283:CU$338),""),ROW(A15))))</f>
        <v>#NUM!</v>
      </c>
      <c r="CW297" s="251" t="str">
        <f t="shared" si="60"/>
        <v/>
      </c>
      <c r="CX297" s="234">
        <v>14</v>
      </c>
      <c r="CY297" s="250" t="str">
        <f t="shared" si="65"/>
        <v/>
      </c>
      <c r="CZ297" s="233"/>
      <c r="DA297" s="234">
        <v>15</v>
      </c>
      <c r="DB297" s="908" t="str">
        <f t="shared" si="61"/>
        <v>|</v>
      </c>
      <c r="DC297" s="909"/>
      <c r="DD297" s="909"/>
      <c r="DE297" s="909"/>
      <c r="DF297" s="909"/>
      <c r="DG297" s="910"/>
      <c r="DH297" s="255" t="str">
        <f t="shared" si="62"/>
        <v>|</v>
      </c>
      <c r="DI297" s="255" t="str">
        <f t="shared" si="66"/>
        <v/>
      </c>
      <c r="DJ297" s="270" t="e">
        <f t="array" ref="DJ297">IF(ROW(O15)&gt;COUNTA(DI$283:DI$338),"",INDEX(DI:DI,SMALL(IF(DI$283:DI$338&lt;&gt;"",ROW(DI$283:DI$338),""),ROW(O15))))</f>
        <v>#NUM!</v>
      </c>
      <c r="DK297" s="255" t="str">
        <f t="shared" si="63"/>
        <v/>
      </c>
      <c r="DL297" s="234">
        <v>14</v>
      </c>
      <c r="DM297" s="254" t="str">
        <f t="shared" si="67"/>
        <v/>
      </c>
      <c r="DN297" s="54"/>
      <c r="DO297" s="54"/>
      <c r="DP297" s="54"/>
      <c r="DQ297" s="199"/>
      <c r="DR297" s="52"/>
      <c r="DS297" s="52"/>
      <c r="DT297" s="52"/>
      <c r="DU297" s="52"/>
      <c r="DV297" s="52"/>
      <c r="DW297" s="52"/>
      <c r="DX297" s="52"/>
      <c r="DY297" s="52"/>
      <c r="DZ297" s="52"/>
      <c r="EA297" s="52"/>
      <c r="EB297" s="52"/>
      <c r="EC297" s="52"/>
      <c r="ED297" s="52"/>
      <c r="EE297" s="52"/>
      <c r="EF297" s="52"/>
      <c r="EG297" s="52"/>
      <c r="EH297" s="52"/>
      <c r="EI297" s="52"/>
      <c r="EJ297" s="52"/>
      <c r="EK297" s="52"/>
      <c r="EL297" s="52"/>
      <c r="EM297" s="52"/>
      <c r="EN297" s="52"/>
      <c r="EO297" s="52"/>
      <c r="EP297" s="52"/>
      <c r="EQ297" s="52"/>
      <c r="ER297" s="52"/>
      <c r="ES297" s="52"/>
      <c r="ET297" s="52"/>
      <c r="EU297" s="52"/>
      <c r="EV297" s="52"/>
      <c r="EW297" s="52"/>
      <c r="EX297" s="52"/>
      <c r="EY297" s="52"/>
      <c r="EZ297" s="52"/>
      <c r="FA297" s="52"/>
      <c r="FB297" s="52"/>
      <c r="FC297" s="52"/>
      <c r="FD297" s="52"/>
      <c r="FE297" s="52"/>
      <c r="FF297" s="52"/>
      <c r="FG297" s="52"/>
      <c r="FH297" s="52"/>
      <c r="FI297" s="52"/>
      <c r="FJ297" s="52"/>
      <c r="FK297" s="52"/>
      <c r="FL297" s="52"/>
      <c r="FM297" s="52"/>
      <c r="FN297" s="52"/>
      <c r="FO297" s="52"/>
      <c r="FP297" s="52"/>
      <c r="FQ297" s="52"/>
      <c r="FR297" s="52"/>
      <c r="FS297" s="52"/>
      <c r="FT297" s="52"/>
      <c r="FU297" s="52"/>
      <c r="FV297" s="52"/>
      <c r="FW297" s="52"/>
      <c r="FX297" s="52"/>
      <c r="FY297" s="52"/>
      <c r="FZ297" s="52"/>
      <c r="GA297" s="52"/>
      <c r="GB297" s="52"/>
      <c r="GC297" s="52"/>
      <c r="GD297" s="52"/>
      <c r="GE297" s="52"/>
      <c r="GF297" s="52"/>
      <c r="GG297" s="52"/>
      <c r="GH297" s="52"/>
      <c r="GI297" s="52"/>
      <c r="GJ297" s="52"/>
      <c r="GK297" s="52"/>
      <c r="GL297" s="52"/>
      <c r="GM297" s="52"/>
      <c r="GN297" s="52"/>
      <c r="GO297" s="52"/>
      <c r="GP297" s="52"/>
      <c r="GQ297" s="52"/>
      <c r="GR297" s="52"/>
      <c r="GS297" s="52"/>
      <c r="GT297" s="52"/>
      <c r="GU297" s="52"/>
      <c r="GV297" s="52"/>
      <c r="GW297" s="52"/>
      <c r="GX297" s="52"/>
      <c r="GY297" s="52"/>
      <c r="GZ297" s="52"/>
      <c r="HA297" s="52"/>
      <c r="HB297" s="52"/>
      <c r="HC297" s="52"/>
      <c r="HD297" s="52"/>
      <c r="HE297" s="52"/>
      <c r="HF297" s="52"/>
      <c r="HG297" s="52"/>
      <c r="HH297" s="52"/>
      <c r="HI297" s="52"/>
      <c r="HJ297" s="52"/>
      <c r="HK297" s="52"/>
      <c r="HL297" s="52"/>
      <c r="HM297" s="52"/>
      <c r="HN297" s="52"/>
    </row>
    <row r="298" spans="1:222" hidden="1">
      <c r="A298" s="52"/>
      <c r="B298" s="52"/>
      <c r="C298" s="52"/>
      <c r="D298" s="198"/>
      <c r="E298" s="54"/>
      <c r="F298" s="54"/>
      <c r="G298" s="54"/>
      <c r="H298" s="54"/>
      <c r="I298" s="54"/>
      <c r="J298" s="54"/>
      <c r="K298" s="54"/>
      <c r="L298" s="54"/>
      <c r="M298" s="54"/>
      <c r="N298" s="54"/>
      <c r="O298" s="54"/>
      <c r="P298" s="54"/>
      <c r="Q298" s="54"/>
      <c r="R298" s="54"/>
      <c r="S298" s="54"/>
      <c r="T298" s="54"/>
      <c r="U298" s="54"/>
      <c r="V298" s="54"/>
      <c r="W298" s="192"/>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874" t="e">
        <f t="shared" si="57"/>
        <v>#N/A</v>
      </c>
      <c r="AX298" s="875"/>
      <c r="AY298" s="875"/>
      <c r="AZ298" s="875"/>
      <c r="BA298" s="876"/>
      <c r="BB298" s="877" t="s">
        <v>630</v>
      </c>
      <c r="BC298" s="878"/>
      <c r="BD298" s="54"/>
      <c r="BE298" s="879" t="e">
        <f t="shared" si="50"/>
        <v>#N/A</v>
      </c>
      <c r="BF298" s="880"/>
      <c r="BG298" s="880"/>
      <c r="BH298" s="880"/>
      <c r="BI298" s="881"/>
      <c r="BJ298" s="882" t="s">
        <v>630</v>
      </c>
      <c r="BK298" s="878"/>
      <c r="BL298" s="54"/>
      <c r="BM298" s="241"/>
      <c r="BN298" s="241"/>
      <c r="BO298" s="241"/>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234">
        <v>16</v>
      </c>
      <c r="CN298" s="905" t="str">
        <f t="shared" si="58"/>
        <v>|</v>
      </c>
      <c r="CO298" s="906"/>
      <c r="CP298" s="906"/>
      <c r="CQ298" s="906"/>
      <c r="CR298" s="906"/>
      <c r="CS298" s="907"/>
      <c r="CT298" s="251" t="str">
        <f t="shared" si="59"/>
        <v>|</v>
      </c>
      <c r="CU298" s="251" t="str">
        <f t="shared" si="64"/>
        <v/>
      </c>
      <c r="CV298" s="268" t="e">
        <f t="array" ref="CV298">IF(ROW(A16)&gt;COUNTA(CU$283:CU$338),"",INDEX(CU:CU,SMALL(IF(CU$283:CU$338&lt;&gt;"",ROW(CU$283:CU$338),""),ROW(A16))))</f>
        <v>#NUM!</v>
      </c>
      <c r="CW298" s="251" t="str">
        <f t="shared" si="60"/>
        <v/>
      </c>
      <c r="CX298" s="234">
        <v>15</v>
      </c>
      <c r="CY298" s="250" t="str">
        <f t="shared" si="65"/>
        <v/>
      </c>
      <c r="CZ298" s="233"/>
      <c r="DA298" s="234">
        <v>16</v>
      </c>
      <c r="DB298" s="908" t="str">
        <f t="shared" si="61"/>
        <v>|</v>
      </c>
      <c r="DC298" s="909"/>
      <c r="DD298" s="909"/>
      <c r="DE298" s="909"/>
      <c r="DF298" s="909"/>
      <c r="DG298" s="910"/>
      <c r="DH298" s="255" t="str">
        <f t="shared" si="62"/>
        <v>|</v>
      </c>
      <c r="DI298" s="255" t="str">
        <f t="shared" si="66"/>
        <v/>
      </c>
      <c r="DJ298" s="270" t="e">
        <f t="array" ref="DJ298">IF(ROW(O16)&gt;COUNTA(DI$283:DI$338),"",INDEX(DI:DI,SMALL(IF(DI$283:DI$338&lt;&gt;"",ROW(DI$283:DI$338),""),ROW(O16))))</f>
        <v>#NUM!</v>
      </c>
      <c r="DK298" s="255" t="str">
        <f t="shared" si="63"/>
        <v/>
      </c>
      <c r="DL298" s="234">
        <v>15</v>
      </c>
      <c r="DM298" s="254" t="str">
        <f t="shared" si="67"/>
        <v/>
      </c>
      <c r="DN298" s="54"/>
      <c r="DO298" s="54"/>
      <c r="DP298" s="54"/>
      <c r="DQ298" s="199"/>
      <c r="DR298" s="52"/>
      <c r="DS298" s="52"/>
      <c r="DT298" s="52"/>
      <c r="DU298" s="52"/>
      <c r="DV298" s="52"/>
      <c r="DW298" s="52"/>
      <c r="DX298" s="52"/>
      <c r="DY298" s="52"/>
      <c r="DZ298" s="52"/>
      <c r="EA298" s="52"/>
      <c r="EB298" s="52"/>
      <c r="EC298" s="52"/>
      <c r="ED298" s="52"/>
      <c r="EE298" s="52"/>
      <c r="EF298" s="52"/>
      <c r="EG298" s="52"/>
      <c r="EH298" s="52"/>
      <c r="EI298" s="52"/>
      <c r="EJ298" s="52"/>
      <c r="EK298" s="52"/>
      <c r="EL298" s="52"/>
      <c r="EM298" s="52"/>
      <c r="EN298" s="52"/>
      <c r="EO298" s="52"/>
      <c r="EP298" s="52"/>
      <c r="EQ298" s="52"/>
      <c r="ER298" s="52"/>
      <c r="ES298" s="52"/>
      <c r="ET298" s="52"/>
      <c r="EU298" s="52"/>
      <c r="EV298" s="52"/>
      <c r="EW298" s="52"/>
      <c r="EX298" s="52"/>
      <c r="EY298" s="52"/>
      <c r="EZ298" s="52"/>
      <c r="FA298" s="52"/>
      <c r="FB298" s="52"/>
      <c r="FC298" s="52"/>
      <c r="FD298" s="52"/>
      <c r="FE298" s="52"/>
      <c r="FF298" s="52"/>
      <c r="FG298" s="52"/>
      <c r="FH298" s="52"/>
      <c r="FI298" s="52"/>
      <c r="FJ298" s="52"/>
      <c r="FK298" s="52"/>
      <c r="FL298" s="52"/>
      <c r="FM298" s="52"/>
      <c r="FN298" s="52"/>
      <c r="FO298" s="52"/>
      <c r="FP298" s="52"/>
      <c r="FQ298" s="52"/>
      <c r="FR298" s="52"/>
      <c r="FS298" s="52"/>
      <c r="FT298" s="52"/>
      <c r="FU298" s="52"/>
      <c r="FV298" s="52"/>
      <c r="FW298" s="52"/>
      <c r="FX298" s="52"/>
      <c r="FY298" s="52"/>
      <c r="FZ298" s="52"/>
      <c r="GA298" s="52"/>
      <c r="GB298" s="52"/>
      <c r="GC298" s="52"/>
      <c r="GD298" s="52"/>
      <c r="GE298" s="52"/>
      <c r="GF298" s="52"/>
      <c r="GG298" s="52"/>
      <c r="GH298" s="52"/>
      <c r="GI298" s="52"/>
      <c r="GJ298" s="52"/>
      <c r="GK298" s="52"/>
      <c r="GL298" s="52"/>
      <c r="GM298" s="52"/>
      <c r="GN298" s="52"/>
      <c r="GO298" s="52"/>
      <c r="GP298" s="52"/>
      <c r="GQ298" s="52"/>
      <c r="GR298" s="52"/>
      <c r="GS298" s="52"/>
      <c r="GT298" s="52"/>
      <c r="GU298" s="52"/>
      <c r="GV298" s="52"/>
      <c r="GW298" s="52"/>
      <c r="GX298" s="52"/>
      <c r="GY298" s="52"/>
      <c r="GZ298" s="52"/>
      <c r="HA298" s="52"/>
      <c r="HB298" s="52"/>
      <c r="HC298" s="52"/>
      <c r="HD298" s="52"/>
      <c r="HE298" s="52"/>
      <c r="HF298" s="52"/>
      <c r="HG298" s="52"/>
      <c r="HH298" s="52"/>
      <c r="HI298" s="52"/>
      <c r="HJ298" s="52"/>
      <c r="HK298" s="52"/>
      <c r="HL298" s="52"/>
      <c r="HM298" s="52"/>
      <c r="HN298" s="52"/>
    </row>
    <row r="299" spans="1:222" hidden="1">
      <c r="A299" s="52"/>
      <c r="B299" s="52"/>
      <c r="C299" s="52"/>
      <c r="D299" s="198"/>
      <c r="E299" s="54"/>
      <c r="F299" s="54"/>
      <c r="G299" s="54"/>
      <c r="H299" s="54"/>
      <c r="I299" s="54"/>
      <c r="J299" s="54"/>
      <c r="K299" s="54"/>
      <c r="L299" s="54"/>
      <c r="M299" s="54"/>
      <c r="N299" s="54"/>
      <c r="O299" s="54"/>
      <c r="P299" s="54"/>
      <c r="Q299" s="54"/>
      <c r="R299" s="54"/>
      <c r="S299" s="54"/>
      <c r="T299" s="54"/>
      <c r="U299" s="54"/>
      <c r="V299" s="54"/>
      <c r="W299" s="192"/>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874" t="e">
        <f t="shared" si="57"/>
        <v>#N/A</v>
      </c>
      <c r="AX299" s="875"/>
      <c r="AY299" s="875"/>
      <c r="AZ299" s="875"/>
      <c r="BA299" s="876"/>
      <c r="BB299" s="877" t="s">
        <v>631</v>
      </c>
      <c r="BC299" s="878"/>
      <c r="BD299" s="54"/>
      <c r="BE299" s="879" t="e">
        <f t="shared" si="50"/>
        <v>#N/A</v>
      </c>
      <c r="BF299" s="880"/>
      <c r="BG299" s="880"/>
      <c r="BH299" s="880"/>
      <c r="BI299" s="881"/>
      <c r="BJ299" s="882" t="s">
        <v>631</v>
      </c>
      <c r="BK299" s="878"/>
      <c r="BL299" s="54"/>
      <c r="BM299" s="241"/>
      <c r="BN299" s="241"/>
      <c r="BO299" s="241"/>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234">
        <v>17</v>
      </c>
      <c r="CN299" s="905" t="str">
        <f t="shared" si="58"/>
        <v>|</v>
      </c>
      <c r="CO299" s="906"/>
      <c r="CP299" s="906"/>
      <c r="CQ299" s="906"/>
      <c r="CR299" s="906"/>
      <c r="CS299" s="907"/>
      <c r="CT299" s="251" t="str">
        <f t="shared" si="59"/>
        <v>|</v>
      </c>
      <c r="CU299" s="251" t="str">
        <f t="shared" si="64"/>
        <v/>
      </c>
      <c r="CV299" s="268" t="e">
        <f t="array" ref="CV299">IF(ROW(A17)&gt;COUNTA(CU$283:CU$338),"",INDEX(CU:CU,SMALL(IF(CU$283:CU$338&lt;&gt;"",ROW(CU$283:CU$338),""),ROW(A17))))</f>
        <v>#NUM!</v>
      </c>
      <c r="CW299" s="251" t="str">
        <f t="shared" si="60"/>
        <v/>
      </c>
      <c r="CX299" s="234">
        <v>16</v>
      </c>
      <c r="CY299" s="250" t="str">
        <f t="shared" si="65"/>
        <v/>
      </c>
      <c r="CZ299" s="233"/>
      <c r="DA299" s="234">
        <v>17</v>
      </c>
      <c r="DB299" s="908" t="str">
        <f t="shared" si="61"/>
        <v>|</v>
      </c>
      <c r="DC299" s="909"/>
      <c r="DD299" s="909"/>
      <c r="DE299" s="909"/>
      <c r="DF299" s="909"/>
      <c r="DG299" s="910"/>
      <c r="DH299" s="255" t="str">
        <f t="shared" si="62"/>
        <v>|</v>
      </c>
      <c r="DI299" s="255" t="str">
        <f t="shared" si="66"/>
        <v/>
      </c>
      <c r="DJ299" s="270" t="e">
        <f t="array" ref="DJ299">IF(ROW(O17)&gt;COUNTA(DI$283:DI$338),"",INDEX(DI:DI,SMALL(IF(DI$283:DI$338&lt;&gt;"",ROW(DI$283:DI$338),""),ROW(O17))))</f>
        <v>#NUM!</v>
      </c>
      <c r="DK299" s="255" t="str">
        <f t="shared" si="63"/>
        <v/>
      </c>
      <c r="DL299" s="234">
        <v>16</v>
      </c>
      <c r="DM299" s="254" t="str">
        <f t="shared" si="67"/>
        <v/>
      </c>
      <c r="DN299" s="54"/>
      <c r="DO299" s="54"/>
      <c r="DP299" s="54"/>
      <c r="DQ299" s="199"/>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c r="GY299" s="52"/>
      <c r="GZ299" s="52"/>
      <c r="HA299" s="52"/>
      <c r="HB299" s="52"/>
      <c r="HC299" s="52"/>
      <c r="HD299" s="52"/>
      <c r="HE299" s="52"/>
      <c r="HF299" s="52"/>
      <c r="HG299" s="52"/>
      <c r="HH299" s="52"/>
      <c r="HI299" s="52"/>
      <c r="HJ299" s="52"/>
      <c r="HK299" s="52"/>
      <c r="HL299" s="52"/>
      <c r="HM299" s="52"/>
      <c r="HN299" s="52"/>
    </row>
    <row r="300" spans="1:222" hidden="1">
      <c r="A300" s="52"/>
      <c r="B300" s="52"/>
      <c r="C300" s="52"/>
      <c r="D300" s="198"/>
      <c r="E300" s="54"/>
      <c r="F300" s="54"/>
      <c r="G300" s="54"/>
      <c r="H300" s="54"/>
      <c r="I300" s="54"/>
      <c r="J300" s="54"/>
      <c r="K300" s="54"/>
      <c r="L300" s="54"/>
      <c r="M300" s="54"/>
      <c r="N300" s="54"/>
      <c r="O300" s="54"/>
      <c r="P300" s="54"/>
      <c r="Q300" s="54"/>
      <c r="R300" s="54"/>
      <c r="S300" s="54"/>
      <c r="T300" s="54"/>
      <c r="U300" s="54"/>
      <c r="V300" s="54"/>
      <c r="W300" s="192"/>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874" t="e">
        <f t="shared" si="57"/>
        <v>#N/A</v>
      </c>
      <c r="AX300" s="875"/>
      <c r="AY300" s="875"/>
      <c r="AZ300" s="875"/>
      <c r="BA300" s="876"/>
      <c r="BB300" s="877" t="s">
        <v>632</v>
      </c>
      <c r="BC300" s="878"/>
      <c r="BD300" s="54"/>
      <c r="BE300" s="879" t="e">
        <f t="shared" si="50"/>
        <v>#N/A</v>
      </c>
      <c r="BF300" s="880"/>
      <c r="BG300" s="880"/>
      <c r="BH300" s="880"/>
      <c r="BI300" s="881"/>
      <c r="BJ300" s="882" t="s">
        <v>632</v>
      </c>
      <c r="BK300" s="878"/>
      <c r="BL300" s="54"/>
      <c r="BM300" s="241"/>
      <c r="BN300" s="241"/>
      <c r="BO300" s="241"/>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234">
        <v>18</v>
      </c>
      <c r="CN300" s="905" t="str">
        <f t="shared" si="58"/>
        <v>|</v>
      </c>
      <c r="CO300" s="906"/>
      <c r="CP300" s="906"/>
      <c r="CQ300" s="906"/>
      <c r="CR300" s="906"/>
      <c r="CS300" s="907"/>
      <c r="CT300" s="251" t="str">
        <f t="shared" si="59"/>
        <v>|</v>
      </c>
      <c r="CU300" s="251" t="str">
        <f t="shared" si="64"/>
        <v/>
      </c>
      <c r="CV300" s="268" t="e">
        <f t="array" ref="CV300">IF(ROW(A18)&gt;COUNTA(CU$283:CU$338),"",INDEX(CU:CU,SMALL(IF(CU$283:CU$338&lt;&gt;"",ROW(CU$283:CU$338),""),ROW(A18))))</f>
        <v>#NUM!</v>
      </c>
      <c r="CW300" s="251" t="str">
        <f t="shared" si="60"/>
        <v/>
      </c>
      <c r="CX300" s="234">
        <v>17</v>
      </c>
      <c r="CY300" s="250" t="str">
        <f t="shared" si="65"/>
        <v/>
      </c>
      <c r="CZ300" s="233"/>
      <c r="DA300" s="234">
        <v>18</v>
      </c>
      <c r="DB300" s="908" t="str">
        <f t="shared" si="61"/>
        <v>|</v>
      </c>
      <c r="DC300" s="909"/>
      <c r="DD300" s="909"/>
      <c r="DE300" s="909"/>
      <c r="DF300" s="909"/>
      <c r="DG300" s="910"/>
      <c r="DH300" s="255" t="str">
        <f t="shared" si="62"/>
        <v>|</v>
      </c>
      <c r="DI300" s="255" t="str">
        <f t="shared" si="66"/>
        <v/>
      </c>
      <c r="DJ300" s="270" t="e">
        <f t="array" ref="DJ300">IF(ROW(O18)&gt;COUNTA(DI$283:DI$338),"",INDEX(DI:DI,SMALL(IF(DI$283:DI$338&lt;&gt;"",ROW(DI$283:DI$338),""),ROW(O18))))</f>
        <v>#NUM!</v>
      </c>
      <c r="DK300" s="255" t="str">
        <f t="shared" si="63"/>
        <v/>
      </c>
      <c r="DL300" s="234">
        <v>17</v>
      </c>
      <c r="DM300" s="254" t="str">
        <f t="shared" si="67"/>
        <v/>
      </c>
      <c r="DN300" s="54"/>
      <c r="DO300" s="54"/>
      <c r="DP300" s="54"/>
      <c r="DQ300" s="199"/>
      <c r="DR300" s="52"/>
      <c r="DS300" s="52"/>
      <c r="DT300" s="52"/>
      <c r="DU300" s="52"/>
      <c r="DV300" s="52"/>
      <c r="DW300" s="52"/>
      <c r="DX300" s="52"/>
      <c r="DY300" s="52"/>
      <c r="DZ300" s="52"/>
      <c r="EA300" s="52"/>
      <c r="EB300" s="52"/>
      <c r="EC300" s="52"/>
      <c r="ED300" s="52"/>
      <c r="EE300" s="52"/>
      <c r="EF300" s="52"/>
      <c r="EG300" s="52"/>
      <c r="EH300" s="52"/>
      <c r="EI300" s="52"/>
      <c r="EJ300" s="52"/>
      <c r="EK300" s="52"/>
      <c r="EL300" s="52"/>
      <c r="EM300" s="52"/>
      <c r="EN300" s="52"/>
      <c r="EO300" s="52"/>
      <c r="EP300" s="52"/>
      <c r="EQ300" s="52"/>
      <c r="ER300" s="52"/>
      <c r="ES300" s="52"/>
      <c r="ET300" s="52"/>
      <c r="EU300" s="52"/>
      <c r="EV300" s="52"/>
      <c r="EW300" s="52"/>
      <c r="EX300" s="52"/>
      <c r="EY300" s="52"/>
      <c r="EZ300" s="52"/>
      <c r="FA300" s="52"/>
      <c r="FB300" s="52"/>
      <c r="FC300" s="52"/>
      <c r="FD300" s="52"/>
      <c r="FE300" s="52"/>
      <c r="FF300" s="52"/>
      <c r="FG300" s="52"/>
      <c r="FH300" s="52"/>
      <c r="FI300" s="52"/>
      <c r="FJ300" s="52"/>
      <c r="FK300" s="52"/>
      <c r="FL300" s="52"/>
      <c r="FM300" s="52"/>
      <c r="FN300" s="52"/>
      <c r="FO300" s="52"/>
      <c r="FP300" s="52"/>
      <c r="FQ300" s="52"/>
      <c r="FR300" s="52"/>
      <c r="FS300" s="52"/>
      <c r="FT300" s="52"/>
      <c r="FU300" s="52"/>
      <c r="FV300" s="52"/>
      <c r="FW300" s="52"/>
      <c r="FX300" s="52"/>
      <c r="FY300" s="52"/>
      <c r="FZ300" s="52"/>
      <c r="GA300" s="52"/>
      <c r="GB300" s="52"/>
      <c r="GC300" s="52"/>
      <c r="GD300" s="52"/>
      <c r="GE300" s="52"/>
      <c r="GF300" s="52"/>
      <c r="GG300" s="52"/>
      <c r="GH300" s="52"/>
      <c r="GI300" s="52"/>
      <c r="GJ300" s="52"/>
      <c r="GK300" s="52"/>
      <c r="GL300" s="52"/>
      <c r="GM300" s="52"/>
      <c r="GN300" s="52"/>
      <c r="GO300" s="52"/>
      <c r="GP300" s="52"/>
      <c r="GQ300" s="52"/>
      <c r="GR300" s="52"/>
      <c r="GS300" s="52"/>
      <c r="GT300" s="52"/>
      <c r="GU300" s="52"/>
      <c r="GV300" s="52"/>
      <c r="GW300" s="52"/>
      <c r="GX300" s="52"/>
      <c r="GY300" s="52"/>
      <c r="GZ300" s="52"/>
      <c r="HA300" s="52"/>
      <c r="HB300" s="52"/>
      <c r="HC300" s="52"/>
      <c r="HD300" s="52"/>
      <c r="HE300" s="52"/>
      <c r="HF300" s="52"/>
      <c r="HG300" s="52"/>
      <c r="HH300" s="52"/>
      <c r="HI300" s="52"/>
      <c r="HJ300" s="52"/>
      <c r="HK300" s="52"/>
      <c r="HL300" s="52"/>
      <c r="HM300" s="52"/>
      <c r="HN300" s="52"/>
    </row>
    <row r="301" spans="1:222" hidden="1">
      <c r="A301" s="52"/>
      <c r="B301" s="52"/>
      <c r="C301" s="52"/>
      <c r="D301" s="198"/>
      <c r="E301" s="54"/>
      <c r="F301" s="54"/>
      <c r="G301" s="54"/>
      <c r="H301" s="54"/>
      <c r="I301" s="54"/>
      <c r="J301" s="54"/>
      <c r="K301" s="54"/>
      <c r="L301" s="54"/>
      <c r="M301" s="54"/>
      <c r="N301" s="54"/>
      <c r="O301" s="54"/>
      <c r="P301" s="54"/>
      <c r="Q301" s="54"/>
      <c r="R301" s="54"/>
      <c r="S301" s="54"/>
      <c r="T301" s="54"/>
      <c r="U301" s="54"/>
      <c r="V301" s="54"/>
      <c r="W301" s="192"/>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874" t="e">
        <f t="shared" si="57"/>
        <v>#N/A</v>
      </c>
      <c r="AX301" s="875"/>
      <c r="AY301" s="875"/>
      <c r="AZ301" s="875"/>
      <c r="BA301" s="876"/>
      <c r="BB301" s="877" t="s">
        <v>633</v>
      </c>
      <c r="BC301" s="878"/>
      <c r="BD301" s="54"/>
      <c r="BE301" s="879" t="e">
        <f t="shared" si="50"/>
        <v>#N/A</v>
      </c>
      <c r="BF301" s="880"/>
      <c r="BG301" s="880"/>
      <c r="BH301" s="880"/>
      <c r="BI301" s="881"/>
      <c r="BJ301" s="882" t="s">
        <v>633</v>
      </c>
      <c r="BK301" s="878"/>
      <c r="BL301" s="54"/>
      <c r="BM301" s="241"/>
      <c r="BN301" s="241"/>
      <c r="BO301" s="241"/>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234">
        <v>19</v>
      </c>
      <c r="CN301" s="905" t="str">
        <f t="shared" si="58"/>
        <v>|</v>
      </c>
      <c r="CO301" s="906"/>
      <c r="CP301" s="906"/>
      <c r="CQ301" s="906"/>
      <c r="CR301" s="906"/>
      <c r="CS301" s="907"/>
      <c r="CT301" s="251" t="str">
        <f t="shared" si="59"/>
        <v>|</v>
      </c>
      <c r="CU301" s="251" t="str">
        <f t="shared" si="64"/>
        <v/>
      </c>
      <c r="CV301" s="268" t="e">
        <f t="array" ref="CV301">IF(ROW(A19)&gt;COUNTA(CU$283:CU$338),"",INDEX(CU:CU,SMALL(IF(CU$283:CU$338&lt;&gt;"",ROW(CU$283:CU$338),""),ROW(A19))))</f>
        <v>#NUM!</v>
      </c>
      <c r="CW301" s="251" t="str">
        <f t="shared" si="60"/>
        <v/>
      </c>
      <c r="CX301" s="234">
        <v>18</v>
      </c>
      <c r="CY301" s="250" t="str">
        <f t="shared" si="65"/>
        <v/>
      </c>
      <c r="CZ301" s="233"/>
      <c r="DA301" s="234">
        <v>19</v>
      </c>
      <c r="DB301" s="908" t="str">
        <f t="shared" si="61"/>
        <v>|</v>
      </c>
      <c r="DC301" s="909"/>
      <c r="DD301" s="909"/>
      <c r="DE301" s="909"/>
      <c r="DF301" s="909"/>
      <c r="DG301" s="910"/>
      <c r="DH301" s="255" t="str">
        <f t="shared" si="62"/>
        <v>|</v>
      </c>
      <c r="DI301" s="255" t="str">
        <f t="shared" si="66"/>
        <v/>
      </c>
      <c r="DJ301" s="270" t="e">
        <f t="array" ref="DJ301">IF(ROW(O19)&gt;COUNTA(DI$283:DI$338),"",INDEX(DI:DI,SMALL(IF(DI$283:DI$338&lt;&gt;"",ROW(DI$283:DI$338),""),ROW(O19))))</f>
        <v>#NUM!</v>
      </c>
      <c r="DK301" s="255" t="str">
        <f t="shared" si="63"/>
        <v/>
      </c>
      <c r="DL301" s="234">
        <v>18</v>
      </c>
      <c r="DM301" s="254" t="str">
        <f t="shared" si="67"/>
        <v/>
      </c>
      <c r="DN301" s="54"/>
      <c r="DO301" s="54"/>
      <c r="DP301" s="54"/>
      <c r="DQ301" s="199"/>
      <c r="DR301" s="52"/>
      <c r="DS301" s="52"/>
      <c r="DT301" s="52"/>
      <c r="DU301" s="52"/>
      <c r="DV301" s="52"/>
      <c r="DW301" s="52"/>
      <c r="DX301" s="52"/>
      <c r="DY301" s="52"/>
      <c r="DZ301" s="52"/>
      <c r="EA301" s="52"/>
      <c r="EB301" s="52"/>
      <c r="EC301" s="52"/>
      <c r="ED301" s="52"/>
      <c r="EE301" s="52"/>
      <c r="EF301" s="52"/>
      <c r="EG301" s="52"/>
      <c r="EH301" s="52"/>
      <c r="EI301" s="52"/>
      <c r="EJ301" s="52"/>
      <c r="EK301" s="52"/>
      <c r="EL301" s="52"/>
      <c r="EM301" s="52"/>
      <c r="EN301" s="52"/>
      <c r="EO301" s="52"/>
      <c r="EP301" s="52"/>
      <c r="EQ301" s="52"/>
      <c r="ER301" s="52"/>
      <c r="ES301" s="52"/>
      <c r="ET301" s="52"/>
      <c r="EU301" s="52"/>
      <c r="EV301" s="52"/>
      <c r="EW301" s="52"/>
      <c r="EX301" s="52"/>
      <c r="EY301" s="52"/>
      <c r="EZ301" s="52"/>
      <c r="FA301" s="52"/>
      <c r="FB301" s="52"/>
      <c r="FC301" s="52"/>
      <c r="FD301" s="52"/>
      <c r="FE301" s="52"/>
      <c r="FF301" s="52"/>
      <c r="FG301" s="52"/>
      <c r="FH301" s="52"/>
      <c r="FI301" s="52"/>
      <c r="FJ301" s="52"/>
      <c r="FK301" s="52"/>
      <c r="FL301" s="52"/>
      <c r="FM301" s="52"/>
      <c r="FN301" s="52"/>
      <c r="FO301" s="52"/>
      <c r="FP301" s="52"/>
      <c r="FQ301" s="52"/>
      <c r="FR301" s="52"/>
      <c r="FS301" s="52"/>
      <c r="FT301" s="52"/>
      <c r="FU301" s="52"/>
      <c r="FV301" s="52"/>
      <c r="FW301" s="52"/>
      <c r="FX301" s="52"/>
      <c r="FY301" s="52"/>
      <c r="FZ301" s="52"/>
      <c r="GA301" s="52"/>
      <c r="GB301" s="52"/>
      <c r="GC301" s="52"/>
      <c r="GD301" s="52"/>
      <c r="GE301" s="52"/>
      <c r="GF301" s="52"/>
      <c r="GG301" s="52"/>
      <c r="GH301" s="52"/>
      <c r="GI301" s="52"/>
      <c r="GJ301" s="52"/>
      <c r="GK301" s="52"/>
      <c r="GL301" s="52"/>
      <c r="GM301" s="52"/>
      <c r="GN301" s="52"/>
      <c r="GO301" s="52"/>
      <c r="GP301" s="52"/>
      <c r="GQ301" s="52"/>
      <c r="GR301" s="52"/>
      <c r="GS301" s="52"/>
      <c r="GT301" s="52"/>
      <c r="GU301" s="52"/>
      <c r="GV301" s="52"/>
      <c r="GW301" s="52"/>
      <c r="GX301" s="52"/>
      <c r="GY301" s="52"/>
      <c r="GZ301" s="52"/>
      <c r="HA301" s="52"/>
      <c r="HB301" s="52"/>
      <c r="HC301" s="52"/>
      <c r="HD301" s="52"/>
      <c r="HE301" s="52"/>
      <c r="HF301" s="52"/>
      <c r="HG301" s="52"/>
      <c r="HH301" s="52"/>
      <c r="HI301" s="52"/>
      <c r="HJ301" s="52"/>
      <c r="HK301" s="52"/>
      <c r="HL301" s="52"/>
      <c r="HM301" s="52"/>
      <c r="HN301" s="52"/>
    </row>
    <row r="302" spans="1:222" hidden="1">
      <c r="A302" s="52"/>
      <c r="B302" s="52"/>
      <c r="C302" s="52"/>
      <c r="D302" s="198"/>
      <c r="E302" s="54"/>
      <c r="F302" s="54"/>
      <c r="G302" s="54"/>
      <c r="H302" s="54"/>
      <c r="I302" s="54"/>
      <c r="J302" s="54"/>
      <c r="K302" s="54"/>
      <c r="L302" s="54"/>
      <c r="M302" s="54"/>
      <c r="N302" s="54"/>
      <c r="O302" s="54"/>
      <c r="P302" s="54"/>
      <c r="Q302" s="54"/>
      <c r="R302" s="54"/>
      <c r="S302" s="54"/>
      <c r="T302" s="54"/>
      <c r="U302" s="54"/>
      <c r="V302" s="54"/>
      <c r="W302" s="192"/>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874" t="e">
        <f t="shared" si="57"/>
        <v>#N/A</v>
      </c>
      <c r="AX302" s="875"/>
      <c r="AY302" s="875"/>
      <c r="AZ302" s="875"/>
      <c r="BA302" s="876"/>
      <c r="BB302" s="877" t="s">
        <v>634</v>
      </c>
      <c r="BC302" s="878"/>
      <c r="BD302" s="54"/>
      <c r="BE302" s="879" t="e">
        <f t="shared" si="50"/>
        <v>#N/A</v>
      </c>
      <c r="BF302" s="880"/>
      <c r="BG302" s="880"/>
      <c r="BH302" s="880"/>
      <c r="BI302" s="881"/>
      <c r="BJ302" s="882" t="s">
        <v>634</v>
      </c>
      <c r="BK302" s="878"/>
      <c r="BL302" s="54"/>
      <c r="BM302" s="241"/>
      <c r="BN302" s="241"/>
      <c r="BO302" s="241"/>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234">
        <v>20</v>
      </c>
      <c r="CN302" s="905" t="str">
        <f t="shared" si="58"/>
        <v>|</v>
      </c>
      <c r="CO302" s="906"/>
      <c r="CP302" s="906"/>
      <c r="CQ302" s="906"/>
      <c r="CR302" s="906"/>
      <c r="CS302" s="907"/>
      <c r="CT302" s="251" t="str">
        <f t="shared" si="59"/>
        <v>|</v>
      </c>
      <c r="CU302" s="251" t="str">
        <f t="shared" si="64"/>
        <v/>
      </c>
      <c r="CV302" s="268" t="e">
        <f t="array" ref="CV302">IF(ROW(A20)&gt;COUNTA(CU$283:CU$338),"",INDEX(CU:CU,SMALL(IF(CU$283:CU$338&lt;&gt;"",ROW(CU$283:CU$338),""),ROW(A20))))</f>
        <v>#NUM!</v>
      </c>
      <c r="CW302" s="251" t="str">
        <f t="shared" si="60"/>
        <v/>
      </c>
      <c r="CX302" s="234">
        <v>19</v>
      </c>
      <c r="CY302" s="250" t="str">
        <f t="shared" si="65"/>
        <v/>
      </c>
      <c r="CZ302" s="233"/>
      <c r="DA302" s="234">
        <v>20</v>
      </c>
      <c r="DB302" s="908" t="str">
        <f t="shared" si="61"/>
        <v>|</v>
      </c>
      <c r="DC302" s="909"/>
      <c r="DD302" s="909"/>
      <c r="DE302" s="909"/>
      <c r="DF302" s="909"/>
      <c r="DG302" s="910"/>
      <c r="DH302" s="255" t="str">
        <f t="shared" si="62"/>
        <v>|</v>
      </c>
      <c r="DI302" s="255" t="str">
        <f t="shared" si="66"/>
        <v/>
      </c>
      <c r="DJ302" s="270" t="e">
        <f t="array" ref="DJ302">IF(ROW(O20)&gt;COUNTA(DI$283:DI$338),"",INDEX(DI:DI,SMALL(IF(DI$283:DI$338&lt;&gt;"",ROW(DI$283:DI$338),""),ROW(O20))))</f>
        <v>#NUM!</v>
      </c>
      <c r="DK302" s="255" t="str">
        <f t="shared" si="63"/>
        <v/>
      </c>
      <c r="DL302" s="234">
        <v>19</v>
      </c>
      <c r="DM302" s="254" t="str">
        <f t="shared" si="67"/>
        <v/>
      </c>
      <c r="DN302" s="54"/>
      <c r="DO302" s="54"/>
      <c r="DP302" s="54"/>
      <c r="DQ302" s="199"/>
      <c r="DR302" s="52"/>
      <c r="DS302" s="52"/>
      <c r="DT302" s="52"/>
      <c r="DU302" s="52"/>
      <c r="DV302" s="52"/>
      <c r="DW302" s="52"/>
      <c r="DX302" s="52"/>
      <c r="DY302" s="52"/>
      <c r="DZ302" s="52"/>
      <c r="EA302" s="52"/>
      <c r="EB302" s="52"/>
      <c r="EC302" s="52"/>
      <c r="ED302" s="52"/>
      <c r="EE302" s="52"/>
      <c r="EF302" s="52"/>
      <c r="EG302" s="52"/>
      <c r="EH302" s="52"/>
      <c r="EI302" s="52"/>
      <c r="EJ302" s="52"/>
      <c r="EK302" s="52"/>
      <c r="EL302" s="52"/>
      <c r="EM302" s="52"/>
      <c r="EN302" s="52"/>
      <c r="EO302" s="52"/>
      <c r="EP302" s="52"/>
      <c r="EQ302" s="52"/>
      <c r="ER302" s="52"/>
      <c r="ES302" s="52"/>
      <c r="ET302" s="52"/>
      <c r="EU302" s="52"/>
      <c r="EV302" s="52"/>
      <c r="EW302" s="52"/>
      <c r="EX302" s="52"/>
      <c r="EY302" s="52"/>
      <c r="EZ302" s="52"/>
      <c r="FA302" s="52"/>
      <c r="FB302" s="52"/>
      <c r="FC302" s="52"/>
      <c r="FD302" s="52"/>
      <c r="FE302" s="52"/>
      <c r="FF302" s="52"/>
      <c r="FG302" s="52"/>
      <c r="FH302" s="52"/>
      <c r="FI302" s="52"/>
      <c r="FJ302" s="52"/>
      <c r="FK302" s="52"/>
      <c r="FL302" s="52"/>
      <c r="FM302" s="52"/>
      <c r="FN302" s="52"/>
      <c r="FO302" s="52"/>
      <c r="FP302" s="52"/>
      <c r="FQ302" s="52"/>
      <c r="FR302" s="52"/>
      <c r="FS302" s="52"/>
      <c r="FT302" s="52"/>
      <c r="FU302" s="52"/>
      <c r="FV302" s="52"/>
      <c r="FW302" s="52"/>
      <c r="FX302" s="52"/>
      <c r="FY302" s="52"/>
      <c r="FZ302" s="52"/>
      <c r="GA302" s="52"/>
      <c r="GB302" s="52"/>
      <c r="GC302" s="52"/>
      <c r="GD302" s="52"/>
      <c r="GE302" s="52"/>
      <c r="GF302" s="52"/>
      <c r="GG302" s="52"/>
      <c r="GH302" s="52"/>
      <c r="GI302" s="52"/>
      <c r="GJ302" s="52"/>
      <c r="GK302" s="52"/>
      <c r="GL302" s="52"/>
      <c r="GM302" s="52"/>
      <c r="GN302" s="52"/>
      <c r="GO302" s="52"/>
      <c r="GP302" s="52"/>
      <c r="GQ302" s="52"/>
      <c r="GR302" s="52"/>
      <c r="GS302" s="52"/>
      <c r="GT302" s="52"/>
      <c r="GU302" s="52"/>
      <c r="GV302" s="52"/>
      <c r="GW302" s="52"/>
      <c r="GX302" s="52"/>
      <c r="GY302" s="52"/>
      <c r="GZ302" s="52"/>
      <c r="HA302" s="52"/>
      <c r="HB302" s="52"/>
      <c r="HC302" s="52"/>
      <c r="HD302" s="52"/>
      <c r="HE302" s="52"/>
      <c r="HF302" s="52"/>
      <c r="HG302" s="52"/>
      <c r="HH302" s="52"/>
      <c r="HI302" s="52"/>
      <c r="HJ302" s="52"/>
      <c r="HK302" s="52"/>
      <c r="HL302" s="52"/>
      <c r="HM302" s="52"/>
      <c r="HN302" s="52"/>
    </row>
    <row r="303" spans="1:222" hidden="1">
      <c r="A303" s="52"/>
      <c r="B303" s="52"/>
      <c r="C303" s="52"/>
      <c r="D303" s="198"/>
      <c r="E303" s="54"/>
      <c r="F303" s="54"/>
      <c r="G303" s="54"/>
      <c r="H303" s="54"/>
      <c r="I303" s="54"/>
      <c r="J303" s="54"/>
      <c r="K303" s="54"/>
      <c r="L303" s="54"/>
      <c r="M303" s="54"/>
      <c r="N303" s="54"/>
      <c r="O303" s="54"/>
      <c r="P303" s="54"/>
      <c r="Q303" s="54"/>
      <c r="R303" s="54"/>
      <c r="S303" s="54"/>
      <c r="T303" s="54"/>
      <c r="U303" s="54"/>
      <c r="V303" s="54"/>
      <c r="W303" s="192"/>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874" t="e">
        <f t="shared" si="57"/>
        <v>#N/A</v>
      </c>
      <c r="AX303" s="875"/>
      <c r="AY303" s="875"/>
      <c r="AZ303" s="875"/>
      <c r="BA303" s="876"/>
      <c r="BB303" s="877" t="s">
        <v>635</v>
      </c>
      <c r="BC303" s="878"/>
      <c r="BD303" s="54"/>
      <c r="BE303" s="879" t="e">
        <f t="shared" si="50"/>
        <v>#N/A</v>
      </c>
      <c r="BF303" s="880"/>
      <c r="BG303" s="880"/>
      <c r="BH303" s="880"/>
      <c r="BI303" s="881"/>
      <c r="BJ303" s="882" t="s">
        <v>635</v>
      </c>
      <c r="BK303" s="878"/>
      <c r="BL303" s="54"/>
      <c r="BM303" s="241"/>
      <c r="BN303" s="241"/>
      <c r="BO303" s="241"/>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234">
        <v>21</v>
      </c>
      <c r="CN303" s="905" t="str">
        <f t="shared" si="58"/>
        <v>|</v>
      </c>
      <c r="CO303" s="906"/>
      <c r="CP303" s="906"/>
      <c r="CQ303" s="906"/>
      <c r="CR303" s="906"/>
      <c r="CS303" s="907"/>
      <c r="CT303" s="251" t="str">
        <f t="shared" si="59"/>
        <v>|</v>
      </c>
      <c r="CU303" s="251" t="str">
        <f t="shared" si="64"/>
        <v/>
      </c>
      <c r="CV303" s="268" t="e">
        <f t="array" ref="CV303">IF(ROW(A21)&gt;COUNTA(CU$283:CU$338),"",INDEX(CU:CU,SMALL(IF(CU$283:CU$338&lt;&gt;"",ROW(CU$283:CU$338),""),ROW(A21))))</f>
        <v>#NUM!</v>
      </c>
      <c r="CW303" s="251" t="str">
        <f t="shared" si="60"/>
        <v/>
      </c>
      <c r="CX303" s="234">
        <v>20</v>
      </c>
      <c r="CY303" s="250" t="str">
        <f t="shared" si="65"/>
        <v/>
      </c>
      <c r="CZ303" s="233"/>
      <c r="DA303" s="234">
        <v>21</v>
      </c>
      <c r="DB303" s="908" t="str">
        <f t="shared" si="61"/>
        <v>|</v>
      </c>
      <c r="DC303" s="909"/>
      <c r="DD303" s="909"/>
      <c r="DE303" s="909"/>
      <c r="DF303" s="909"/>
      <c r="DG303" s="910"/>
      <c r="DH303" s="255" t="str">
        <f t="shared" si="62"/>
        <v>|</v>
      </c>
      <c r="DI303" s="255" t="str">
        <f t="shared" si="66"/>
        <v/>
      </c>
      <c r="DJ303" s="270" t="e">
        <f t="array" ref="DJ303">IF(ROW(O21)&gt;COUNTA(DI$283:DI$338),"",INDEX(DI:DI,SMALL(IF(DI$283:DI$338&lt;&gt;"",ROW(DI$283:DI$338),""),ROW(O21))))</f>
        <v>#NUM!</v>
      </c>
      <c r="DK303" s="255" t="str">
        <f t="shared" si="63"/>
        <v/>
      </c>
      <c r="DL303" s="234">
        <v>20</v>
      </c>
      <c r="DM303" s="254" t="str">
        <f t="shared" si="67"/>
        <v/>
      </c>
      <c r="DN303" s="54"/>
      <c r="DO303" s="54"/>
      <c r="DP303" s="54"/>
      <c r="DQ303" s="199"/>
      <c r="DR303" s="52"/>
      <c r="DS303" s="52"/>
      <c r="DT303" s="52"/>
      <c r="DU303" s="52"/>
      <c r="DV303" s="52"/>
      <c r="DW303" s="52"/>
      <c r="DX303" s="52"/>
      <c r="DY303" s="52"/>
      <c r="DZ303" s="52"/>
      <c r="EA303" s="52"/>
      <c r="EB303" s="52"/>
      <c r="EC303" s="52"/>
      <c r="ED303" s="52"/>
      <c r="EE303" s="52"/>
      <c r="EF303" s="52"/>
      <c r="EG303" s="52"/>
      <c r="EH303" s="52"/>
      <c r="EI303" s="52"/>
      <c r="EJ303" s="52"/>
      <c r="EK303" s="52"/>
      <c r="EL303" s="52"/>
      <c r="EM303" s="52"/>
      <c r="EN303" s="52"/>
      <c r="EO303" s="52"/>
      <c r="EP303" s="52"/>
      <c r="EQ303" s="52"/>
      <c r="ER303" s="52"/>
      <c r="ES303" s="52"/>
      <c r="ET303" s="52"/>
      <c r="EU303" s="52"/>
      <c r="EV303" s="52"/>
      <c r="EW303" s="52"/>
      <c r="EX303" s="52"/>
      <c r="EY303" s="52"/>
      <c r="EZ303" s="52"/>
      <c r="FA303" s="52"/>
      <c r="FB303" s="52"/>
      <c r="FC303" s="52"/>
      <c r="FD303" s="52"/>
      <c r="FE303" s="52"/>
      <c r="FF303" s="52"/>
      <c r="FG303" s="52"/>
      <c r="FH303" s="52"/>
      <c r="FI303" s="52"/>
      <c r="FJ303" s="52"/>
      <c r="FK303" s="52"/>
      <c r="FL303" s="52"/>
      <c r="FM303" s="52"/>
      <c r="FN303" s="52"/>
      <c r="FO303" s="52"/>
      <c r="FP303" s="52"/>
      <c r="FQ303" s="52"/>
      <c r="FR303" s="52"/>
      <c r="FS303" s="52"/>
      <c r="FT303" s="52"/>
      <c r="FU303" s="52"/>
      <c r="FV303" s="52"/>
      <c r="FW303" s="52"/>
      <c r="FX303" s="52"/>
      <c r="FY303" s="52"/>
      <c r="FZ303" s="52"/>
      <c r="GA303" s="52"/>
      <c r="GB303" s="52"/>
      <c r="GC303" s="52"/>
      <c r="GD303" s="52"/>
      <c r="GE303" s="52"/>
      <c r="GF303" s="52"/>
      <c r="GG303" s="52"/>
      <c r="GH303" s="52"/>
      <c r="GI303" s="52"/>
      <c r="GJ303" s="52"/>
      <c r="GK303" s="52"/>
      <c r="GL303" s="52"/>
      <c r="GM303" s="52"/>
      <c r="GN303" s="52"/>
      <c r="GO303" s="52"/>
      <c r="GP303" s="52"/>
      <c r="GQ303" s="52"/>
      <c r="GR303" s="52"/>
      <c r="GS303" s="52"/>
      <c r="GT303" s="52"/>
      <c r="GU303" s="52"/>
      <c r="GV303" s="52"/>
      <c r="GW303" s="52"/>
      <c r="GX303" s="52"/>
      <c r="GY303" s="52"/>
      <c r="GZ303" s="52"/>
      <c r="HA303" s="52"/>
      <c r="HB303" s="52"/>
      <c r="HC303" s="52"/>
      <c r="HD303" s="52"/>
      <c r="HE303" s="52"/>
      <c r="HF303" s="52"/>
      <c r="HG303" s="52"/>
      <c r="HH303" s="52"/>
      <c r="HI303" s="52"/>
      <c r="HJ303" s="52"/>
      <c r="HK303" s="52"/>
      <c r="HL303" s="52"/>
      <c r="HM303" s="52"/>
      <c r="HN303" s="52"/>
    </row>
    <row r="304" spans="1:222" hidden="1">
      <c r="A304" s="52"/>
      <c r="B304" s="52"/>
      <c r="C304" s="52"/>
      <c r="D304" s="198"/>
      <c r="E304" s="54"/>
      <c r="F304" s="54"/>
      <c r="G304" s="54"/>
      <c r="H304" s="54"/>
      <c r="I304" s="54"/>
      <c r="J304" s="54"/>
      <c r="K304" s="54"/>
      <c r="L304" s="54"/>
      <c r="M304" s="54"/>
      <c r="N304" s="54"/>
      <c r="O304" s="54"/>
      <c r="P304" s="54"/>
      <c r="Q304" s="54"/>
      <c r="R304" s="54"/>
      <c r="S304" s="54"/>
      <c r="T304" s="54"/>
      <c r="U304" s="54"/>
      <c r="V304" s="54"/>
      <c r="W304" s="192"/>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874" t="e">
        <f t="shared" si="57"/>
        <v>#N/A</v>
      </c>
      <c r="AX304" s="875"/>
      <c r="AY304" s="875"/>
      <c r="AZ304" s="875"/>
      <c r="BA304" s="876"/>
      <c r="BB304" s="877" t="s">
        <v>636</v>
      </c>
      <c r="BC304" s="878"/>
      <c r="BD304" s="54"/>
      <c r="BE304" s="879" t="e">
        <f t="shared" si="50"/>
        <v>#N/A</v>
      </c>
      <c r="BF304" s="880"/>
      <c r="BG304" s="880"/>
      <c r="BH304" s="880"/>
      <c r="BI304" s="881"/>
      <c r="BJ304" s="882" t="s">
        <v>636</v>
      </c>
      <c r="BK304" s="878"/>
      <c r="BL304" s="54"/>
      <c r="BM304" s="241"/>
      <c r="BN304" s="241"/>
      <c r="BO304" s="241"/>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234">
        <v>22</v>
      </c>
      <c r="CN304" s="905" t="str">
        <f t="shared" si="58"/>
        <v>|</v>
      </c>
      <c r="CO304" s="906"/>
      <c r="CP304" s="906"/>
      <c r="CQ304" s="906"/>
      <c r="CR304" s="906"/>
      <c r="CS304" s="907"/>
      <c r="CT304" s="251" t="str">
        <f t="shared" si="59"/>
        <v>|</v>
      </c>
      <c r="CU304" s="251" t="str">
        <f t="shared" si="64"/>
        <v/>
      </c>
      <c r="CV304" s="268" t="e">
        <f t="array" ref="CV304">IF(ROW(A22)&gt;COUNTA(CU$283:CU$338),"",INDEX(CU:CU,SMALL(IF(CU$283:CU$338&lt;&gt;"",ROW(CU$283:CU$338),""),ROW(A22))))</f>
        <v>#NUM!</v>
      </c>
      <c r="CW304" s="251" t="str">
        <f t="shared" si="60"/>
        <v/>
      </c>
      <c r="CX304" s="234">
        <v>21</v>
      </c>
      <c r="CY304" s="250" t="str">
        <f t="shared" si="65"/>
        <v/>
      </c>
      <c r="CZ304" s="233"/>
      <c r="DA304" s="234">
        <v>22</v>
      </c>
      <c r="DB304" s="908" t="str">
        <f t="shared" si="61"/>
        <v>|</v>
      </c>
      <c r="DC304" s="909"/>
      <c r="DD304" s="909"/>
      <c r="DE304" s="909"/>
      <c r="DF304" s="909"/>
      <c r="DG304" s="910"/>
      <c r="DH304" s="255" t="str">
        <f t="shared" si="62"/>
        <v>|</v>
      </c>
      <c r="DI304" s="255" t="str">
        <f t="shared" si="66"/>
        <v/>
      </c>
      <c r="DJ304" s="270" t="e">
        <f t="array" ref="DJ304">IF(ROW(O22)&gt;COUNTA(DI$283:DI$338),"",INDEX(DI:DI,SMALL(IF(DI$283:DI$338&lt;&gt;"",ROW(DI$283:DI$338),""),ROW(O22))))</f>
        <v>#NUM!</v>
      </c>
      <c r="DK304" s="255" t="str">
        <f t="shared" si="63"/>
        <v/>
      </c>
      <c r="DL304" s="234">
        <v>21</v>
      </c>
      <c r="DM304" s="254" t="str">
        <f t="shared" si="67"/>
        <v/>
      </c>
      <c r="DN304" s="54"/>
      <c r="DO304" s="54"/>
      <c r="DP304" s="54"/>
      <c r="DQ304" s="199"/>
      <c r="DR304" s="52"/>
      <c r="DS304" s="52"/>
      <c r="DT304" s="52"/>
      <c r="DU304" s="52"/>
      <c r="DV304" s="52"/>
      <c r="DW304" s="52"/>
      <c r="DX304" s="52"/>
      <c r="DY304" s="52"/>
      <c r="DZ304" s="52"/>
      <c r="EA304" s="52"/>
      <c r="EB304" s="52"/>
      <c r="EC304" s="52"/>
      <c r="ED304" s="52"/>
      <c r="EE304" s="52"/>
      <c r="EF304" s="52"/>
      <c r="EG304" s="52"/>
      <c r="EH304" s="52"/>
      <c r="EI304" s="52"/>
      <c r="EJ304" s="52"/>
      <c r="EK304" s="52"/>
      <c r="EL304" s="52"/>
      <c r="EM304" s="52"/>
      <c r="EN304" s="52"/>
      <c r="EO304" s="52"/>
      <c r="EP304" s="52"/>
      <c r="EQ304" s="52"/>
      <c r="ER304" s="52"/>
      <c r="ES304" s="52"/>
      <c r="ET304" s="52"/>
      <c r="EU304" s="52"/>
      <c r="EV304" s="52"/>
      <c r="EW304" s="52"/>
      <c r="EX304" s="52"/>
      <c r="EY304" s="52"/>
      <c r="EZ304" s="52"/>
      <c r="FA304" s="52"/>
      <c r="FB304" s="52"/>
      <c r="FC304" s="52"/>
      <c r="FD304" s="52"/>
      <c r="FE304" s="52"/>
      <c r="FF304" s="52"/>
      <c r="FG304" s="52"/>
      <c r="FH304" s="52"/>
      <c r="FI304" s="52"/>
      <c r="FJ304" s="52"/>
      <c r="FK304" s="52"/>
      <c r="FL304" s="52"/>
      <c r="FM304" s="52"/>
      <c r="FN304" s="52"/>
      <c r="FO304" s="52"/>
      <c r="FP304" s="52"/>
      <c r="FQ304" s="52"/>
      <c r="FR304" s="52"/>
      <c r="FS304" s="52"/>
      <c r="FT304" s="52"/>
      <c r="FU304" s="52"/>
      <c r="FV304" s="52"/>
      <c r="FW304" s="52"/>
      <c r="FX304" s="52"/>
      <c r="FY304" s="52"/>
      <c r="FZ304" s="52"/>
      <c r="GA304" s="52"/>
      <c r="GB304" s="52"/>
      <c r="GC304" s="52"/>
      <c r="GD304" s="52"/>
      <c r="GE304" s="52"/>
      <c r="GF304" s="52"/>
      <c r="GG304" s="52"/>
      <c r="GH304" s="52"/>
      <c r="GI304" s="52"/>
      <c r="GJ304" s="52"/>
      <c r="GK304" s="52"/>
      <c r="GL304" s="52"/>
      <c r="GM304" s="52"/>
      <c r="GN304" s="52"/>
      <c r="GO304" s="52"/>
      <c r="GP304" s="52"/>
      <c r="GQ304" s="52"/>
      <c r="GR304" s="52"/>
      <c r="GS304" s="52"/>
      <c r="GT304" s="52"/>
      <c r="GU304" s="52"/>
      <c r="GV304" s="52"/>
      <c r="GW304" s="52"/>
      <c r="GX304" s="52"/>
      <c r="GY304" s="52"/>
      <c r="GZ304" s="52"/>
      <c r="HA304" s="52"/>
      <c r="HB304" s="52"/>
      <c r="HC304" s="52"/>
      <c r="HD304" s="52"/>
      <c r="HE304" s="52"/>
      <c r="HF304" s="52"/>
      <c r="HG304" s="52"/>
      <c r="HH304" s="52"/>
      <c r="HI304" s="52"/>
      <c r="HJ304" s="52"/>
      <c r="HK304" s="52"/>
      <c r="HL304" s="52"/>
      <c r="HM304" s="52"/>
      <c r="HN304" s="52"/>
    </row>
    <row r="305" spans="1:222" hidden="1">
      <c r="A305" s="52"/>
      <c r="B305" s="52"/>
      <c r="C305" s="52"/>
      <c r="D305" s="198"/>
      <c r="E305" s="54"/>
      <c r="F305" s="54"/>
      <c r="G305" s="54"/>
      <c r="H305" s="54"/>
      <c r="I305" s="54"/>
      <c r="J305" s="54"/>
      <c r="K305" s="54"/>
      <c r="L305" s="54"/>
      <c r="M305" s="54"/>
      <c r="N305" s="54"/>
      <c r="O305" s="54"/>
      <c r="P305" s="54"/>
      <c r="Q305" s="54"/>
      <c r="R305" s="54"/>
      <c r="S305" s="54"/>
      <c r="T305" s="54"/>
      <c r="U305" s="54"/>
      <c r="V305" s="54"/>
      <c r="W305" s="192"/>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874" t="e">
        <f t="shared" si="57"/>
        <v>#N/A</v>
      </c>
      <c r="AX305" s="875"/>
      <c r="AY305" s="875"/>
      <c r="AZ305" s="875"/>
      <c r="BA305" s="876"/>
      <c r="BB305" s="877" t="s">
        <v>637</v>
      </c>
      <c r="BC305" s="878"/>
      <c r="BD305" s="54"/>
      <c r="BE305" s="879" t="e">
        <f t="shared" si="50"/>
        <v>#N/A</v>
      </c>
      <c r="BF305" s="880"/>
      <c r="BG305" s="880"/>
      <c r="BH305" s="880"/>
      <c r="BI305" s="881"/>
      <c r="BJ305" s="882" t="s">
        <v>637</v>
      </c>
      <c r="BK305" s="878"/>
      <c r="BL305" s="54"/>
      <c r="BM305" s="241"/>
      <c r="BN305" s="241"/>
      <c r="BO305" s="241"/>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234">
        <v>23</v>
      </c>
      <c r="CN305" s="905" t="str">
        <f t="shared" si="58"/>
        <v>|</v>
      </c>
      <c r="CO305" s="906"/>
      <c r="CP305" s="906"/>
      <c r="CQ305" s="906"/>
      <c r="CR305" s="906"/>
      <c r="CS305" s="907"/>
      <c r="CT305" s="251" t="str">
        <f t="shared" si="59"/>
        <v>|</v>
      </c>
      <c r="CU305" s="251" t="str">
        <f t="shared" si="64"/>
        <v/>
      </c>
      <c r="CV305" s="268" t="e">
        <f t="array" ref="CV305">IF(ROW(A23)&gt;COUNTA(CU$283:CU$338),"",INDEX(CU:CU,SMALL(IF(CU$283:CU$338&lt;&gt;"",ROW(CU$283:CU$338),""),ROW(A23))))</f>
        <v>#NUM!</v>
      </c>
      <c r="CW305" s="251" t="str">
        <f t="shared" si="60"/>
        <v/>
      </c>
      <c r="CX305" s="234">
        <v>22</v>
      </c>
      <c r="CY305" s="250" t="str">
        <f t="shared" si="65"/>
        <v/>
      </c>
      <c r="CZ305" s="233"/>
      <c r="DA305" s="234">
        <v>23</v>
      </c>
      <c r="DB305" s="908" t="str">
        <f t="shared" si="61"/>
        <v>|</v>
      </c>
      <c r="DC305" s="909"/>
      <c r="DD305" s="909"/>
      <c r="DE305" s="909"/>
      <c r="DF305" s="909"/>
      <c r="DG305" s="910"/>
      <c r="DH305" s="255" t="str">
        <f t="shared" si="62"/>
        <v>|</v>
      </c>
      <c r="DI305" s="255" t="str">
        <f t="shared" si="66"/>
        <v/>
      </c>
      <c r="DJ305" s="270" t="e">
        <f t="array" ref="DJ305">IF(ROW(O23)&gt;COUNTA(DI$283:DI$338),"",INDEX(DI:DI,SMALL(IF(DI$283:DI$338&lt;&gt;"",ROW(DI$283:DI$338),""),ROW(O23))))</f>
        <v>#NUM!</v>
      </c>
      <c r="DK305" s="255" t="str">
        <f t="shared" si="63"/>
        <v/>
      </c>
      <c r="DL305" s="234">
        <v>22</v>
      </c>
      <c r="DM305" s="254" t="str">
        <f t="shared" si="67"/>
        <v/>
      </c>
      <c r="DN305" s="54"/>
      <c r="DO305" s="54"/>
      <c r="DP305" s="54"/>
      <c r="DQ305" s="199"/>
      <c r="DR305" s="52"/>
      <c r="DS305" s="52"/>
      <c r="DT305" s="52"/>
      <c r="DU305" s="52"/>
      <c r="DV305" s="52"/>
      <c r="DW305" s="52"/>
      <c r="DX305" s="52"/>
      <c r="DY305" s="52"/>
      <c r="DZ305" s="52"/>
      <c r="EA305" s="52"/>
      <c r="EB305" s="52"/>
      <c r="EC305" s="52"/>
      <c r="ED305" s="52"/>
      <c r="EE305" s="52"/>
      <c r="EF305" s="52"/>
      <c r="EG305" s="52"/>
      <c r="EH305" s="52"/>
      <c r="EI305" s="52"/>
      <c r="EJ305" s="52"/>
      <c r="EK305" s="52"/>
      <c r="EL305" s="52"/>
      <c r="EM305" s="52"/>
      <c r="EN305" s="52"/>
      <c r="EO305" s="52"/>
      <c r="EP305" s="52"/>
      <c r="EQ305" s="52"/>
      <c r="ER305" s="52"/>
      <c r="ES305" s="52"/>
      <c r="ET305" s="52"/>
      <c r="EU305" s="52"/>
      <c r="EV305" s="52"/>
      <c r="EW305" s="52"/>
      <c r="EX305" s="52"/>
      <c r="EY305" s="52"/>
      <c r="EZ305" s="52"/>
      <c r="FA305" s="52"/>
      <c r="FB305" s="52"/>
      <c r="FC305" s="52"/>
      <c r="FD305" s="52"/>
      <c r="FE305" s="52"/>
      <c r="FF305" s="52"/>
      <c r="FG305" s="52"/>
      <c r="FH305" s="52"/>
      <c r="FI305" s="52"/>
      <c r="FJ305" s="52"/>
      <c r="FK305" s="52"/>
      <c r="FL305" s="52"/>
      <c r="FM305" s="52"/>
      <c r="FN305" s="52"/>
      <c r="FO305" s="52"/>
      <c r="FP305" s="52"/>
      <c r="FQ305" s="52"/>
      <c r="FR305" s="52"/>
      <c r="FS305" s="52"/>
      <c r="FT305" s="52"/>
      <c r="FU305" s="52"/>
      <c r="FV305" s="52"/>
      <c r="FW305" s="52"/>
      <c r="FX305" s="52"/>
      <c r="FY305" s="52"/>
      <c r="FZ305" s="52"/>
      <c r="GA305" s="52"/>
      <c r="GB305" s="52"/>
      <c r="GC305" s="52"/>
      <c r="GD305" s="52"/>
      <c r="GE305" s="52"/>
      <c r="GF305" s="52"/>
      <c r="GG305" s="52"/>
      <c r="GH305" s="52"/>
      <c r="GI305" s="52"/>
      <c r="GJ305" s="52"/>
      <c r="GK305" s="52"/>
      <c r="GL305" s="52"/>
      <c r="GM305" s="52"/>
      <c r="GN305" s="52"/>
      <c r="GO305" s="52"/>
      <c r="GP305" s="52"/>
      <c r="GQ305" s="52"/>
      <c r="GR305" s="52"/>
      <c r="GS305" s="52"/>
      <c r="GT305" s="52"/>
      <c r="GU305" s="52"/>
      <c r="GV305" s="52"/>
      <c r="GW305" s="52"/>
      <c r="GX305" s="52"/>
      <c r="GY305" s="52"/>
      <c r="GZ305" s="52"/>
      <c r="HA305" s="52"/>
      <c r="HB305" s="52"/>
      <c r="HC305" s="52"/>
      <c r="HD305" s="52"/>
      <c r="HE305" s="52"/>
      <c r="HF305" s="52"/>
      <c r="HG305" s="52"/>
      <c r="HH305" s="52"/>
      <c r="HI305" s="52"/>
      <c r="HJ305" s="52"/>
      <c r="HK305" s="52"/>
      <c r="HL305" s="52"/>
      <c r="HM305" s="52"/>
      <c r="HN305" s="52"/>
    </row>
    <row r="306" spans="1:222" hidden="1">
      <c r="A306" s="52"/>
      <c r="B306" s="52"/>
      <c r="C306" s="52"/>
      <c r="D306" s="198"/>
      <c r="E306" s="54"/>
      <c r="F306" s="54"/>
      <c r="G306" s="54"/>
      <c r="H306" s="54"/>
      <c r="I306" s="54"/>
      <c r="J306" s="54"/>
      <c r="K306" s="54"/>
      <c r="L306" s="54"/>
      <c r="M306" s="54"/>
      <c r="N306" s="54"/>
      <c r="O306" s="54"/>
      <c r="P306" s="54"/>
      <c r="Q306" s="54"/>
      <c r="R306" s="54"/>
      <c r="S306" s="54"/>
      <c r="T306" s="54"/>
      <c r="U306" s="54"/>
      <c r="V306" s="54"/>
      <c r="W306" s="192"/>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874" t="e">
        <f t="shared" si="57"/>
        <v>#N/A</v>
      </c>
      <c r="AX306" s="875"/>
      <c r="AY306" s="875"/>
      <c r="AZ306" s="875"/>
      <c r="BA306" s="876"/>
      <c r="BB306" s="877" t="s">
        <v>638</v>
      </c>
      <c r="BC306" s="878"/>
      <c r="BD306" s="54"/>
      <c r="BE306" s="879" t="e">
        <f t="shared" si="50"/>
        <v>#N/A</v>
      </c>
      <c r="BF306" s="880"/>
      <c r="BG306" s="880"/>
      <c r="BH306" s="880"/>
      <c r="BI306" s="881"/>
      <c r="BJ306" s="882" t="s">
        <v>638</v>
      </c>
      <c r="BK306" s="878"/>
      <c r="BL306" s="54"/>
      <c r="BM306" s="241"/>
      <c r="BN306" s="241"/>
      <c r="BO306" s="241"/>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234">
        <v>24</v>
      </c>
      <c r="CN306" s="905" t="str">
        <f t="shared" si="58"/>
        <v>|</v>
      </c>
      <c r="CO306" s="906"/>
      <c r="CP306" s="906"/>
      <c r="CQ306" s="906"/>
      <c r="CR306" s="906"/>
      <c r="CS306" s="907"/>
      <c r="CT306" s="251" t="str">
        <f t="shared" si="59"/>
        <v>|</v>
      </c>
      <c r="CU306" s="251" t="str">
        <f t="shared" si="64"/>
        <v/>
      </c>
      <c r="CV306" s="268" t="e">
        <f t="array" ref="CV306">IF(ROW(A24)&gt;COUNTA(CU$283:CU$338),"",INDEX(CU:CU,SMALL(IF(CU$283:CU$338&lt;&gt;"",ROW(CU$283:CU$338),""),ROW(A24))))</f>
        <v>#NUM!</v>
      </c>
      <c r="CW306" s="251" t="str">
        <f t="shared" si="60"/>
        <v/>
      </c>
      <c r="CX306" s="234">
        <v>23</v>
      </c>
      <c r="CY306" s="250" t="str">
        <f t="shared" si="65"/>
        <v/>
      </c>
      <c r="CZ306" s="233"/>
      <c r="DA306" s="234">
        <v>24</v>
      </c>
      <c r="DB306" s="908" t="str">
        <f t="shared" si="61"/>
        <v>|</v>
      </c>
      <c r="DC306" s="909"/>
      <c r="DD306" s="909"/>
      <c r="DE306" s="909"/>
      <c r="DF306" s="909"/>
      <c r="DG306" s="910"/>
      <c r="DH306" s="255" t="str">
        <f t="shared" si="62"/>
        <v>|</v>
      </c>
      <c r="DI306" s="255" t="str">
        <f t="shared" si="66"/>
        <v/>
      </c>
      <c r="DJ306" s="270" t="e">
        <f t="array" ref="DJ306">IF(ROW(O24)&gt;COUNTA(DI$283:DI$338),"",INDEX(DI:DI,SMALL(IF(DI$283:DI$338&lt;&gt;"",ROW(DI$283:DI$338),""),ROW(O24))))</f>
        <v>#NUM!</v>
      </c>
      <c r="DK306" s="255" t="str">
        <f t="shared" si="63"/>
        <v/>
      </c>
      <c r="DL306" s="234">
        <v>23</v>
      </c>
      <c r="DM306" s="254" t="str">
        <f t="shared" si="67"/>
        <v/>
      </c>
      <c r="DN306" s="54"/>
      <c r="DO306" s="54"/>
      <c r="DP306" s="54"/>
      <c r="DQ306" s="199"/>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2"/>
      <c r="FH306" s="52"/>
      <c r="FI306" s="52"/>
      <c r="FJ306" s="52"/>
      <c r="FK306" s="52"/>
      <c r="FL306" s="52"/>
      <c r="FM306" s="52"/>
      <c r="FN306" s="52"/>
      <c r="FO306" s="52"/>
      <c r="FP306" s="52"/>
      <c r="FQ306" s="52"/>
      <c r="FR306" s="52"/>
      <c r="FS306" s="52"/>
      <c r="FT306" s="52"/>
      <c r="FU306" s="52"/>
      <c r="FV306" s="52"/>
      <c r="FW306" s="52"/>
      <c r="FX306" s="52"/>
      <c r="FY306" s="52"/>
      <c r="FZ306" s="52"/>
      <c r="GA306" s="52"/>
      <c r="GB306" s="52"/>
      <c r="GC306" s="52"/>
      <c r="GD306" s="52"/>
      <c r="GE306" s="52"/>
      <c r="GF306" s="52"/>
      <c r="GG306" s="52"/>
      <c r="GH306" s="52"/>
      <c r="GI306" s="52"/>
      <c r="GJ306" s="52"/>
      <c r="GK306" s="52"/>
      <c r="GL306" s="52"/>
      <c r="GM306" s="52"/>
      <c r="GN306" s="52"/>
      <c r="GO306" s="52"/>
      <c r="GP306" s="52"/>
      <c r="GQ306" s="52"/>
      <c r="GR306" s="52"/>
      <c r="GS306" s="52"/>
      <c r="GT306" s="52"/>
      <c r="GU306" s="52"/>
      <c r="GV306" s="52"/>
      <c r="GW306" s="52"/>
      <c r="GX306" s="52"/>
      <c r="GY306" s="52"/>
      <c r="GZ306" s="52"/>
      <c r="HA306" s="52"/>
      <c r="HB306" s="52"/>
      <c r="HC306" s="52"/>
      <c r="HD306" s="52"/>
      <c r="HE306" s="52"/>
      <c r="HF306" s="52"/>
      <c r="HG306" s="52"/>
      <c r="HH306" s="52"/>
      <c r="HI306" s="52"/>
      <c r="HJ306" s="52"/>
      <c r="HK306" s="52"/>
      <c r="HL306" s="52"/>
      <c r="HM306" s="52"/>
      <c r="HN306" s="52"/>
    </row>
    <row r="307" spans="1:222" hidden="1">
      <c r="A307" s="52"/>
      <c r="B307" s="52"/>
      <c r="C307" s="52"/>
      <c r="D307" s="198"/>
      <c r="E307" s="54"/>
      <c r="F307" s="54"/>
      <c r="G307" s="54"/>
      <c r="H307" s="54"/>
      <c r="I307" s="54"/>
      <c r="J307" s="54"/>
      <c r="K307" s="54"/>
      <c r="L307" s="54"/>
      <c r="M307" s="54"/>
      <c r="N307" s="54"/>
      <c r="O307" s="54"/>
      <c r="P307" s="54"/>
      <c r="Q307" s="54"/>
      <c r="R307" s="54"/>
      <c r="S307" s="54"/>
      <c r="T307" s="54"/>
      <c r="U307" s="54"/>
      <c r="V307" s="54"/>
      <c r="W307" s="192"/>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874" t="e">
        <f t="shared" si="57"/>
        <v>#N/A</v>
      </c>
      <c r="AX307" s="875"/>
      <c r="AY307" s="875"/>
      <c r="AZ307" s="875"/>
      <c r="BA307" s="876"/>
      <c r="BB307" s="877" t="s">
        <v>639</v>
      </c>
      <c r="BC307" s="878"/>
      <c r="BD307" s="54"/>
      <c r="BE307" s="879" t="e">
        <f t="shared" si="50"/>
        <v>#N/A</v>
      </c>
      <c r="BF307" s="880"/>
      <c r="BG307" s="880"/>
      <c r="BH307" s="880"/>
      <c r="BI307" s="881"/>
      <c r="BJ307" s="882" t="s">
        <v>639</v>
      </c>
      <c r="BK307" s="878"/>
      <c r="BL307" s="54"/>
      <c r="BM307" s="241"/>
      <c r="BN307" s="241"/>
      <c r="BO307" s="241"/>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234">
        <v>25</v>
      </c>
      <c r="CN307" s="905" t="str">
        <f t="shared" si="58"/>
        <v>|</v>
      </c>
      <c r="CO307" s="906"/>
      <c r="CP307" s="906"/>
      <c r="CQ307" s="906"/>
      <c r="CR307" s="906"/>
      <c r="CS307" s="907"/>
      <c r="CT307" s="251" t="str">
        <f t="shared" si="59"/>
        <v>|</v>
      </c>
      <c r="CU307" s="251" t="str">
        <f t="shared" si="64"/>
        <v/>
      </c>
      <c r="CV307" s="268" t="e">
        <f t="array" ref="CV307">IF(ROW(A25)&gt;COUNTA(CU$283:CU$338),"",INDEX(CU:CU,SMALL(IF(CU$283:CU$338&lt;&gt;"",ROW(CU$283:CU$338),""),ROW(A25))))</f>
        <v>#NUM!</v>
      </c>
      <c r="CW307" s="251" t="str">
        <f t="shared" si="60"/>
        <v/>
      </c>
      <c r="CX307" s="234">
        <v>24</v>
      </c>
      <c r="CY307" s="250" t="str">
        <f t="shared" si="65"/>
        <v/>
      </c>
      <c r="CZ307" s="233"/>
      <c r="DA307" s="234">
        <v>25</v>
      </c>
      <c r="DB307" s="908" t="str">
        <f t="shared" si="61"/>
        <v>|</v>
      </c>
      <c r="DC307" s="909"/>
      <c r="DD307" s="909"/>
      <c r="DE307" s="909"/>
      <c r="DF307" s="909"/>
      <c r="DG307" s="910"/>
      <c r="DH307" s="255" t="str">
        <f t="shared" si="62"/>
        <v>|</v>
      </c>
      <c r="DI307" s="255" t="str">
        <f t="shared" si="66"/>
        <v/>
      </c>
      <c r="DJ307" s="270" t="e">
        <f t="array" ref="DJ307">IF(ROW(O25)&gt;COUNTA(DI$283:DI$338),"",INDEX(DI:DI,SMALL(IF(DI$283:DI$338&lt;&gt;"",ROW(DI$283:DI$338),""),ROW(O25))))</f>
        <v>#NUM!</v>
      </c>
      <c r="DK307" s="255" t="str">
        <f t="shared" si="63"/>
        <v/>
      </c>
      <c r="DL307" s="234">
        <v>24</v>
      </c>
      <c r="DM307" s="254" t="str">
        <f t="shared" si="67"/>
        <v/>
      </c>
      <c r="DN307" s="54"/>
      <c r="DO307" s="54"/>
      <c r="DP307" s="54"/>
      <c r="DQ307" s="199"/>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2"/>
      <c r="EV307" s="52"/>
      <c r="EW307" s="52"/>
      <c r="EX307" s="52"/>
      <c r="EY307" s="52"/>
      <c r="EZ307" s="52"/>
      <c r="FA307" s="52"/>
      <c r="FB307" s="52"/>
      <c r="FC307" s="52"/>
      <c r="FD307" s="52"/>
      <c r="FE307" s="52"/>
      <c r="FF307" s="52"/>
      <c r="FG307" s="52"/>
      <c r="FH307" s="52"/>
      <c r="FI307" s="52"/>
      <c r="FJ307" s="52"/>
      <c r="FK307" s="52"/>
      <c r="FL307" s="52"/>
      <c r="FM307" s="52"/>
      <c r="FN307" s="52"/>
      <c r="FO307" s="52"/>
      <c r="FP307" s="52"/>
      <c r="FQ307" s="52"/>
      <c r="FR307" s="52"/>
      <c r="FS307" s="52"/>
      <c r="FT307" s="52"/>
      <c r="FU307" s="52"/>
      <c r="FV307" s="52"/>
      <c r="FW307" s="52"/>
      <c r="FX307" s="52"/>
      <c r="FY307" s="52"/>
      <c r="FZ307" s="52"/>
      <c r="GA307" s="52"/>
      <c r="GB307" s="52"/>
      <c r="GC307" s="52"/>
      <c r="GD307" s="52"/>
      <c r="GE307" s="52"/>
      <c r="GF307" s="52"/>
      <c r="GG307" s="52"/>
      <c r="GH307" s="52"/>
      <c r="GI307" s="52"/>
      <c r="GJ307" s="52"/>
      <c r="GK307" s="52"/>
      <c r="GL307" s="52"/>
      <c r="GM307" s="52"/>
      <c r="GN307" s="52"/>
      <c r="GO307" s="52"/>
      <c r="GP307" s="52"/>
      <c r="GQ307" s="52"/>
      <c r="GR307" s="52"/>
      <c r="GS307" s="52"/>
      <c r="GT307" s="52"/>
      <c r="GU307" s="52"/>
      <c r="GV307" s="52"/>
      <c r="GW307" s="52"/>
      <c r="GX307" s="52"/>
      <c r="GY307" s="52"/>
      <c r="GZ307" s="52"/>
      <c r="HA307" s="52"/>
      <c r="HB307" s="52"/>
      <c r="HC307" s="52"/>
      <c r="HD307" s="52"/>
      <c r="HE307" s="52"/>
      <c r="HF307" s="52"/>
      <c r="HG307" s="52"/>
      <c r="HH307" s="52"/>
      <c r="HI307" s="52"/>
      <c r="HJ307" s="52"/>
      <c r="HK307" s="52"/>
      <c r="HL307" s="52"/>
      <c r="HM307" s="52"/>
      <c r="HN307" s="52"/>
    </row>
    <row r="308" spans="1:222" hidden="1">
      <c r="A308" s="52"/>
      <c r="B308" s="52"/>
      <c r="C308" s="52"/>
      <c r="D308" s="198"/>
      <c r="E308" s="54"/>
      <c r="F308" s="54"/>
      <c r="G308" s="54"/>
      <c r="H308" s="54"/>
      <c r="I308" s="54"/>
      <c r="J308" s="54"/>
      <c r="K308" s="54"/>
      <c r="L308" s="54"/>
      <c r="M308" s="54"/>
      <c r="N308" s="54"/>
      <c r="O308" s="54"/>
      <c r="P308" s="54"/>
      <c r="Q308" s="54"/>
      <c r="R308" s="54"/>
      <c r="S308" s="54"/>
      <c r="T308" s="54"/>
      <c r="U308" s="54"/>
      <c r="V308" s="54"/>
      <c r="W308" s="192"/>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874" t="e">
        <f t="shared" si="57"/>
        <v>#N/A</v>
      </c>
      <c r="AX308" s="875"/>
      <c r="AY308" s="875"/>
      <c r="AZ308" s="875"/>
      <c r="BA308" s="876"/>
      <c r="BB308" s="877" t="s">
        <v>640</v>
      </c>
      <c r="BC308" s="878"/>
      <c r="BD308" s="54"/>
      <c r="BE308" s="879" t="e">
        <f t="shared" si="50"/>
        <v>#N/A</v>
      </c>
      <c r="BF308" s="880"/>
      <c r="BG308" s="880"/>
      <c r="BH308" s="880"/>
      <c r="BI308" s="881"/>
      <c r="BJ308" s="882" t="s">
        <v>640</v>
      </c>
      <c r="BK308" s="878"/>
      <c r="BL308" s="54"/>
      <c r="BM308" s="241"/>
      <c r="BN308" s="241"/>
      <c r="BO308" s="241"/>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234">
        <v>26</v>
      </c>
      <c r="CN308" s="905" t="str">
        <f t="shared" si="58"/>
        <v>|</v>
      </c>
      <c r="CO308" s="906"/>
      <c r="CP308" s="906"/>
      <c r="CQ308" s="906"/>
      <c r="CR308" s="906"/>
      <c r="CS308" s="907"/>
      <c r="CT308" s="251" t="str">
        <f t="shared" si="59"/>
        <v>|</v>
      </c>
      <c r="CU308" s="251" t="str">
        <f t="shared" si="64"/>
        <v/>
      </c>
      <c r="CV308" s="268" t="e">
        <f t="array" ref="CV308">IF(ROW(A26)&gt;COUNTA(CU$283:CU$338),"",INDEX(CU:CU,SMALL(IF(CU$283:CU$338&lt;&gt;"",ROW(CU$283:CU$338),""),ROW(A26))))</f>
        <v>#NUM!</v>
      </c>
      <c r="CW308" s="251" t="str">
        <f t="shared" si="60"/>
        <v/>
      </c>
      <c r="CX308" s="234">
        <v>25</v>
      </c>
      <c r="CY308" s="250" t="str">
        <f t="shared" si="65"/>
        <v/>
      </c>
      <c r="CZ308" s="233"/>
      <c r="DA308" s="234">
        <v>26</v>
      </c>
      <c r="DB308" s="908" t="str">
        <f t="shared" si="61"/>
        <v>|</v>
      </c>
      <c r="DC308" s="909"/>
      <c r="DD308" s="909"/>
      <c r="DE308" s="909"/>
      <c r="DF308" s="909"/>
      <c r="DG308" s="910"/>
      <c r="DH308" s="255" t="str">
        <f t="shared" si="62"/>
        <v>|</v>
      </c>
      <c r="DI308" s="255" t="str">
        <f t="shared" si="66"/>
        <v/>
      </c>
      <c r="DJ308" s="270" t="e">
        <f t="array" ref="DJ308">IF(ROW(O26)&gt;COUNTA(DI$283:DI$338),"",INDEX(DI:DI,SMALL(IF(DI$283:DI$338&lt;&gt;"",ROW(DI$283:DI$338),""),ROW(O26))))</f>
        <v>#NUM!</v>
      </c>
      <c r="DK308" s="255" t="str">
        <f t="shared" si="63"/>
        <v/>
      </c>
      <c r="DL308" s="234">
        <v>25</v>
      </c>
      <c r="DM308" s="254" t="str">
        <f t="shared" si="67"/>
        <v/>
      </c>
      <c r="DN308" s="54"/>
      <c r="DO308" s="54"/>
      <c r="DP308" s="54"/>
      <c r="DQ308" s="199"/>
      <c r="DR308" s="52"/>
      <c r="DS308" s="52"/>
      <c r="DT308" s="52"/>
      <c r="DU308" s="52"/>
      <c r="DV308" s="52"/>
      <c r="DW308" s="52"/>
      <c r="DX308" s="52"/>
      <c r="DY308" s="52"/>
      <c r="DZ308" s="52"/>
      <c r="EA308" s="52"/>
      <c r="EB308" s="52"/>
      <c r="EC308" s="52"/>
      <c r="ED308" s="52"/>
      <c r="EE308" s="52"/>
      <c r="EF308" s="52"/>
      <c r="EG308" s="52"/>
      <c r="EH308" s="52"/>
      <c r="EI308" s="52"/>
      <c r="EJ308" s="52"/>
      <c r="EK308" s="52"/>
      <c r="EL308" s="52"/>
      <c r="EM308" s="52"/>
      <c r="EN308" s="52"/>
      <c r="EO308" s="52"/>
      <c r="EP308" s="52"/>
      <c r="EQ308" s="52"/>
      <c r="ER308" s="52"/>
      <c r="ES308" s="52"/>
      <c r="ET308" s="52"/>
      <c r="EU308" s="52"/>
      <c r="EV308" s="52"/>
      <c r="EW308" s="52"/>
      <c r="EX308" s="52"/>
      <c r="EY308" s="52"/>
      <c r="EZ308" s="52"/>
      <c r="FA308" s="52"/>
      <c r="FB308" s="52"/>
      <c r="FC308" s="52"/>
      <c r="FD308" s="52"/>
      <c r="FE308" s="52"/>
      <c r="FF308" s="52"/>
      <c r="FG308" s="52"/>
      <c r="FH308" s="52"/>
      <c r="FI308" s="52"/>
      <c r="FJ308" s="52"/>
      <c r="FK308" s="52"/>
      <c r="FL308" s="52"/>
      <c r="FM308" s="52"/>
      <c r="FN308" s="52"/>
      <c r="FO308" s="52"/>
      <c r="FP308" s="52"/>
      <c r="FQ308" s="52"/>
      <c r="FR308" s="52"/>
      <c r="FS308" s="52"/>
      <c r="FT308" s="52"/>
      <c r="FU308" s="52"/>
      <c r="FV308" s="52"/>
      <c r="FW308" s="52"/>
      <c r="FX308" s="52"/>
      <c r="FY308" s="52"/>
      <c r="FZ308" s="52"/>
      <c r="GA308" s="52"/>
      <c r="GB308" s="52"/>
      <c r="GC308" s="52"/>
      <c r="GD308" s="52"/>
      <c r="GE308" s="52"/>
      <c r="GF308" s="52"/>
      <c r="GG308" s="52"/>
      <c r="GH308" s="52"/>
      <c r="GI308" s="52"/>
      <c r="GJ308" s="52"/>
      <c r="GK308" s="52"/>
      <c r="GL308" s="52"/>
      <c r="GM308" s="52"/>
      <c r="GN308" s="52"/>
      <c r="GO308" s="52"/>
      <c r="GP308" s="52"/>
      <c r="GQ308" s="52"/>
      <c r="GR308" s="52"/>
      <c r="GS308" s="52"/>
      <c r="GT308" s="52"/>
      <c r="GU308" s="52"/>
      <c r="GV308" s="52"/>
      <c r="GW308" s="52"/>
      <c r="GX308" s="52"/>
      <c r="GY308" s="52"/>
      <c r="GZ308" s="52"/>
      <c r="HA308" s="52"/>
      <c r="HB308" s="52"/>
      <c r="HC308" s="52"/>
      <c r="HD308" s="52"/>
      <c r="HE308" s="52"/>
      <c r="HF308" s="52"/>
      <c r="HG308" s="52"/>
      <c r="HH308" s="52"/>
      <c r="HI308" s="52"/>
      <c r="HJ308" s="52"/>
      <c r="HK308" s="52"/>
      <c r="HL308" s="52"/>
      <c r="HM308" s="52"/>
      <c r="HN308" s="52"/>
    </row>
    <row r="309" spans="1:222" hidden="1">
      <c r="A309" s="52"/>
      <c r="B309" s="52"/>
      <c r="C309" s="52"/>
      <c r="D309" s="198"/>
      <c r="E309" s="54"/>
      <c r="F309" s="54"/>
      <c r="G309" s="54"/>
      <c r="H309" s="54"/>
      <c r="I309" s="54"/>
      <c r="J309" s="54"/>
      <c r="K309" s="54"/>
      <c r="L309" s="54"/>
      <c r="M309" s="54"/>
      <c r="N309" s="54"/>
      <c r="O309" s="54"/>
      <c r="P309" s="54"/>
      <c r="Q309" s="54"/>
      <c r="R309" s="54"/>
      <c r="S309" s="54"/>
      <c r="T309" s="54"/>
      <c r="U309" s="54"/>
      <c r="V309" s="54"/>
      <c r="W309" s="192"/>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874" t="e">
        <f t="shared" si="57"/>
        <v>#N/A</v>
      </c>
      <c r="AX309" s="875"/>
      <c r="AY309" s="875"/>
      <c r="AZ309" s="875"/>
      <c r="BA309" s="876"/>
      <c r="BB309" s="877" t="s">
        <v>641</v>
      </c>
      <c r="BC309" s="878"/>
      <c r="BD309" s="54"/>
      <c r="BE309" s="879" t="e">
        <f t="shared" si="50"/>
        <v>#N/A</v>
      </c>
      <c r="BF309" s="880"/>
      <c r="BG309" s="880"/>
      <c r="BH309" s="880"/>
      <c r="BI309" s="881"/>
      <c r="BJ309" s="882" t="s">
        <v>641</v>
      </c>
      <c r="BK309" s="878"/>
      <c r="BL309" s="54"/>
      <c r="BM309" s="241"/>
      <c r="BN309" s="241"/>
      <c r="BO309" s="241"/>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234">
        <v>27</v>
      </c>
      <c r="CN309" s="905" t="str">
        <f t="shared" si="58"/>
        <v>|</v>
      </c>
      <c r="CO309" s="906"/>
      <c r="CP309" s="906"/>
      <c r="CQ309" s="906"/>
      <c r="CR309" s="906"/>
      <c r="CS309" s="907"/>
      <c r="CT309" s="251" t="str">
        <f t="shared" si="59"/>
        <v>|</v>
      </c>
      <c r="CU309" s="251" t="str">
        <f t="shared" si="64"/>
        <v/>
      </c>
      <c r="CV309" s="268" t="e">
        <f t="array" ref="CV309">IF(ROW(A27)&gt;COUNTA(CU$283:CU$338),"",INDEX(CU:CU,SMALL(IF(CU$283:CU$338&lt;&gt;"",ROW(CU$283:CU$338),""),ROW(A27))))</f>
        <v>#NUM!</v>
      </c>
      <c r="CW309" s="251" t="str">
        <f t="shared" si="60"/>
        <v/>
      </c>
      <c r="CX309" s="234">
        <v>26</v>
      </c>
      <c r="CY309" s="250" t="str">
        <f t="shared" si="65"/>
        <v/>
      </c>
      <c r="CZ309" s="233"/>
      <c r="DA309" s="234">
        <v>27</v>
      </c>
      <c r="DB309" s="908" t="str">
        <f t="shared" si="61"/>
        <v>|</v>
      </c>
      <c r="DC309" s="909"/>
      <c r="DD309" s="909"/>
      <c r="DE309" s="909"/>
      <c r="DF309" s="909"/>
      <c r="DG309" s="910"/>
      <c r="DH309" s="255" t="str">
        <f t="shared" si="62"/>
        <v>|</v>
      </c>
      <c r="DI309" s="255" t="str">
        <f t="shared" si="66"/>
        <v/>
      </c>
      <c r="DJ309" s="270" t="e">
        <f t="array" ref="DJ309">IF(ROW(O27)&gt;COUNTA(DI$283:DI$338),"",INDEX(DI:DI,SMALL(IF(DI$283:DI$338&lt;&gt;"",ROW(DI$283:DI$338),""),ROW(O27))))</f>
        <v>#NUM!</v>
      </c>
      <c r="DK309" s="255" t="str">
        <f t="shared" si="63"/>
        <v/>
      </c>
      <c r="DL309" s="234">
        <v>26</v>
      </c>
      <c r="DM309" s="254" t="str">
        <f t="shared" si="67"/>
        <v/>
      </c>
      <c r="DN309" s="54"/>
      <c r="DO309" s="54"/>
      <c r="DP309" s="54"/>
      <c r="DQ309" s="199"/>
      <c r="DR309" s="52"/>
      <c r="DS309" s="52"/>
      <c r="DT309" s="52"/>
      <c r="DU309" s="52"/>
      <c r="DV309" s="52"/>
      <c r="DW309" s="52"/>
      <c r="DX309" s="52"/>
      <c r="DY309" s="52"/>
      <c r="DZ309" s="52"/>
      <c r="EA309" s="52"/>
      <c r="EB309" s="52"/>
      <c r="EC309" s="52"/>
      <c r="ED309" s="52"/>
      <c r="EE309" s="52"/>
      <c r="EF309" s="52"/>
      <c r="EG309" s="52"/>
      <c r="EH309" s="52"/>
      <c r="EI309" s="52"/>
      <c r="EJ309" s="52"/>
      <c r="EK309" s="52"/>
      <c r="EL309" s="52"/>
      <c r="EM309" s="52"/>
      <c r="EN309" s="52"/>
      <c r="EO309" s="52"/>
      <c r="EP309" s="52"/>
      <c r="EQ309" s="52"/>
      <c r="ER309" s="52"/>
      <c r="ES309" s="52"/>
      <c r="ET309" s="52"/>
      <c r="EU309" s="52"/>
      <c r="EV309" s="52"/>
      <c r="EW309" s="52"/>
      <c r="EX309" s="52"/>
      <c r="EY309" s="52"/>
      <c r="EZ309" s="52"/>
      <c r="FA309" s="52"/>
      <c r="FB309" s="52"/>
      <c r="FC309" s="52"/>
      <c r="FD309" s="52"/>
      <c r="FE309" s="52"/>
      <c r="FF309" s="52"/>
      <c r="FG309" s="52"/>
      <c r="FH309" s="52"/>
      <c r="FI309" s="52"/>
      <c r="FJ309" s="52"/>
      <c r="FK309" s="52"/>
      <c r="FL309" s="52"/>
      <c r="FM309" s="52"/>
      <c r="FN309" s="52"/>
      <c r="FO309" s="52"/>
      <c r="FP309" s="52"/>
      <c r="FQ309" s="52"/>
      <c r="FR309" s="52"/>
      <c r="FS309" s="52"/>
      <c r="FT309" s="52"/>
      <c r="FU309" s="52"/>
      <c r="FV309" s="52"/>
      <c r="FW309" s="52"/>
      <c r="FX309" s="52"/>
      <c r="FY309" s="52"/>
      <c r="FZ309" s="52"/>
      <c r="GA309" s="52"/>
      <c r="GB309" s="52"/>
      <c r="GC309" s="52"/>
      <c r="GD309" s="52"/>
      <c r="GE309" s="52"/>
      <c r="GF309" s="52"/>
      <c r="GG309" s="52"/>
      <c r="GH309" s="52"/>
      <c r="GI309" s="52"/>
      <c r="GJ309" s="52"/>
      <c r="GK309" s="52"/>
      <c r="GL309" s="52"/>
      <c r="GM309" s="52"/>
      <c r="GN309" s="52"/>
      <c r="GO309" s="52"/>
      <c r="GP309" s="52"/>
      <c r="GQ309" s="52"/>
      <c r="GR309" s="52"/>
      <c r="GS309" s="52"/>
      <c r="GT309" s="52"/>
      <c r="GU309" s="52"/>
      <c r="GV309" s="52"/>
      <c r="GW309" s="52"/>
      <c r="GX309" s="52"/>
      <c r="GY309" s="52"/>
      <c r="GZ309" s="52"/>
      <c r="HA309" s="52"/>
      <c r="HB309" s="52"/>
      <c r="HC309" s="52"/>
      <c r="HD309" s="52"/>
      <c r="HE309" s="52"/>
      <c r="HF309" s="52"/>
      <c r="HG309" s="52"/>
      <c r="HH309" s="52"/>
      <c r="HI309" s="52"/>
      <c r="HJ309" s="52"/>
      <c r="HK309" s="52"/>
      <c r="HL309" s="52"/>
      <c r="HM309" s="52"/>
      <c r="HN309" s="52"/>
    </row>
    <row r="310" spans="1:222" hidden="1">
      <c r="A310" s="52"/>
      <c r="B310" s="52"/>
      <c r="C310" s="52"/>
      <c r="D310" s="198"/>
      <c r="E310" s="54"/>
      <c r="F310" s="54"/>
      <c r="G310" s="54"/>
      <c r="H310" s="54"/>
      <c r="I310" s="54"/>
      <c r="J310" s="54"/>
      <c r="K310" s="54"/>
      <c r="L310" s="54"/>
      <c r="M310" s="54"/>
      <c r="N310" s="54"/>
      <c r="O310" s="54"/>
      <c r="P310" s="54"/>
      <c r="Q310" s="54"/>
      <c r="R310" s="54"/>
      <c r="S310" s="54"/>
      <c r="T310" s="54"/>
      <c r="U310" s="54"/>
      <c r="V310" s="54"/>
      <c r="W310" s="192"/>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874" t="e">
        <f t="shared" si="57"/>
        <v>#N/A</v>
      </c>
      <c r="AX310" s="875"/>
      <c r="AY310" s="875"/>
      <c r="AZ310" s="875"/>
      <c r="BA310" s="876"/>
      <c r="BB310" s="877" t="s">
        <v>642</v>
      </c>
      <c r="BC310" s="878"/>
      <c r="BD310" s="54"/>
      <c r="BE310" s="879" t="e">
        <f t="shared" si="50"/>
        <v>#N/A</v>
      </c>
      <c r="BF310" s="880"/>
      <c r="BG310" s="880"/>
      <c r="BH310" s="880"/>
      <c r="BI310" s="881"/>
      <c r="BJ310" s="882" t="s">
        <v>642</v>
      </c>
      <c r="BK310" s="878"/>
      <c r="BL310" s="54"/>
      <c r="BM310" s="241"/>
      <c r="BN310" s="241"/>
      <c r="BO310" s="241"/>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234">
        <v>28</v>
      </c>
      <c r="CN310" s="905" t="str">
        <f t="shared" si="58"/>
        <v>|</v>
      </c>
      <c r="CO310" s="906"/>
      <c r="CP310" s="906"/>
      <c r="CQ310" s="906"/>
      <c r="CR310" s="906"/>
      <c r="CS310" s="907"/>
      <c r="CT310" s="251" t="str">
        <f t="shared" si="59"/>
        <v>|</v>
      </c>
      <c r="CU310" s="251" t="str">
        <f t="shared" si="64"/>
        <v/>
      </c>
      <c r="CV310" s="268" t="e">
        <f t="array" ref="CV310">IF(ROW(A28)&gt;COUNTA(CU$283:CU$338),"",INDEX(CU:CU,SMALL(IF(CU$283:CU$338&lt;&gt;"",ROW(CU$283:CU$338),""),ROW(A28))))</f>
        <v>#NUM!</v>
      </c>
      <c r="CW310" s="251" t="str">
        <f t="shared" si="60"/>
        <v/>
      </c>
      <c r="CX310" s="234">
        <v>27</v>
      </c>
      <c r="CY310" s="250" t="str">
        <f t="shared" si="65"/>
        <v/>
      </c>
      <c r="CZ310" s="233"/>
      <c r="DA310" s="234">
        <v>28</v>
      </c>
      <c r="DB310" s="908" t="str">
        <f t="shared" si="61"/>
        <v>|</v>
      </c>
      <c r="DC310" s="909"/>
      <c r="DD310" s="909"/>
      <c r="DE310" s="909"/>
      <c r="DF310" s="909"/>
      <c r="DG310" s="910"/>
      <c r="DH310" s="255" t="str">
        <f t="shared" si="62"/>
        <v>|</v>
      </c>
      <c r="DI310" s="255" t="str">
        <f t="shared" si="66"/>
        <v/>
      </c>
      <c r="DJ310" s="270" t="e">
        <f t="array" ref="DJ310">IF(ROW(O28)&gt;COUNTA(DI$283:DI$338),"",INDEX(DI:DI,SMALL(IF(DI$283:DI$338&lt;&gt;"",ROW(DI$283:DI$338),""),ROW(O28))))</f>
        <v>#NUM!</v>
      </c>
      <c r="DK310" s="255" t="str">
        <f t="shared" si="63"/>
        <v/>
      </c>
      <c r="DL310" s="234">
        <v>27</v>
      </c>
      <c r="DM310" s="254" t="str">
        <f t="shared" si="67"/>
        <v/>
      </c>
      <c r="DN310" s="54"/>
      <c r="DO310" s="54"/>
      <c r="DP310" s="54"/>
      <c r="DQ310" s="199"/>
      <c r="DR310" s="52"/>
      <c r="DS310" s="52"/>
      <c r="DT310" s="52"/>
      <c r="DU310" s="52"/>
      <c r="DV310" s="52"/>
      <c r="DW310" s="52"/>
      <c r="DX310" s="52"/>
      <c r="DY310" s="52"/>
      <c r="DZ310" s="52"/>
      <c r="EA310" s="52"/>
      <c r="EB310" s="52"/>
      <c r="EC310" s="52"/>
      <c r="ED310" s="52"/>
      <c r="EE310" s="52"/>
      <c r="EF310" s="52"/>
      <c r="EG310" s="52"/>
      <c r="EH310" s="52"/>
      <c r="EI310" s="52"/>
      <c r="EJ310" s="52"/>
      <c r="EK310" s="52"/>
      <c r="EL310" s="52"/>
      <c r="EM310" s="52"/>
      <c r="EN310" s="52"/>
      <c r="EO310" s="52"/>
      <c r="EP310" s="52"/>
      <c r="EQ310" s="52"/>
      <c r="ER310" s="52"/>
      <c r="ES310" s="52"/>
      <c r="ET310" s="52"/>
      <c r="EU310" s="52"/>
      <c r="EV310" s="52"/>
      <c r="EW310" s="52"/>
      <c r="EX310" s="52"/>
      <c r="EY310" s="52"/>
      <c r="EZ310" s="52"/>
      <c r="FA310" s="52"/>
      <c r="FB310" s="52"/>
      <c r="FC310" s="52"/>
      <c r="FD310" s="52"/>
      <c r="FE310" s="52"/>
      <c r="FF310" s="52"/>
      <c r="FG310" s="52"/>
      <c r="FH310" s="52"/>
      <c r="FI310" s="52"/>
      <c r="FJ310" s="52"/>
      <c r="FK310" s="52"/>
      <c r="FL310" s="52"/>
      <c r="FM310" s="52"/>
      <c r="FN310" s="52"/>
      <c r="FO310" s="52"/>
      <c r="FP310" s="52"/>
      <c r="FQ310" s="52"/>
      <c r="FR310" s="52"/>
      <c r="FS310" s="52"/>
      <c r="FT310" s="52"/>
      <c r="FU310" s="52"/>
      <c r="FV310" s="52"/>
      <c r="FW310" s="52"/>
      <c r="FX310" s="52"/>
      <c r="FY310" s="52"/>
      <c r="FZ310" s="52"/>
      <c r="GA310" s="52"/>
      <c r="GB310" s="52"/>
      <c r="GC310" s="52"/>
      <c r="GD310" s="52"/>
      <c r="GE310" s="52"/>
      <c r="GF310" s="52"/>
      <c r="GG310" s="52"/>
      <c r="GH310" s="52"/>
      <c r="GI310" s="52"/>
      <c r="GJ310" s="52"/>
      <c r="GK310" s="52"/>
      <c r="GL310" s="52"/>
      <c r="GM310" s="52"/>
      <c r="GN310" s="52"/>
      <c r="GO310" s="52"/>
      <c r="GP310" s="52"/>
      <c r="GQ310" s="52"/>
      <c r="GR310" s="52"/>
      <c r="GS310" s="52"/>
      <c r="GT310" s="52"/>
      <c r="GU310" s="52"/>
      <c r="GV310" s="52"/>
      <c r="GW310" s="52"/>
      <c r="GX310" s="52"/>
      <c r="GY310" s="52"/>
      <c r="GZ310" s="52"/>
      <c r="HA310" s="52"/>
      <c r="HB310" s="52"/>
      <c r="HC310" s="52"/>
      <c r="HD310" s="52"/>
      <c r="HE310" s="52"/>
      <c r="HF310" s="52"/>
      <c r="HG310" s="52"/>
      <c r="HH310" s="52"/>
      <c r="HI310" s="52"/>
      <c r="HJ310" s="52"/>
      <c r="HK310" s="52"/>
      <c r="HL310" s="52"/>
      <c r="HM310" s="52"/>
      <c r="HN310" s="52"/>
    </row>
    <row r="311" spans="1:222" hidden="1">
      <c r="A311" s="52"/>
      <c r="B311" s="52"/>
      <c r="C311" s="52"/>
      <c r="D311" s="198"/>
      <c r="E311" s="54"/>
      <c r="F311" s="54"/>
      <c r="G311" s="54"/>
      <c r="H311" s="54"/>
      <c r="I311" s="54"/>
      <c r="J311" s="54"/>
      <c r="K311" s="54"/>
      <c r="L311" s="54"/>
      <c r="M311" s="54"/>
      <c r="N311" s="54"/>
      <c r="O311" s="54"/>
      <c r="P311" s="54"/>
      <c r="Q311" s="54"/>
      <c r="R311" s="54"/>
      <c r="S311" s="54"/>
      <c r="T311" s="54"/>
      <c r="U311" s="54"/>
      <c r="V311" s="54"/>
      <c r="W311" s="192"/>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874" t="e">
        <f t="shared" si="57"/>
        <v>#N/A</v>
      </c>
      <c r="AX311" s="875"/>
      <c r="AY311" s="875"/>
      <c r="AZ311" s="875"/>
      <c r="BA311" s="876"/>
      <c r="BB311" s="877" t="s">
        <v>643</v>
      </c>
      <c r="BC311" s="878"/>
      <c r="BD311" s="54"/>
      <c r="BE311" s="879" t="e">
        <f t="shared" si="50"/>
        <v>#N/A</v>
      </c>
      <c r="BF311" s="880"/>
      <c r="BG311" s="880"/>
      <c r="BH311" s="880"/>
      <c r="BI311" s="881"/>
      <c r="BJ311" s="882" t="s">
        <v>643</v>
      </c>
      <c r="BK311" s="878"/>
      <c r="BL311" s="54"/>
      <c r="BM311" s="241"/>
      <c r="BN311" s="241"/>
      <c r="BO311" s="241"/>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234">
        <v>29</v>
      </c>
      <c r="CN311" s="893" t="e">
        <f>CONCATENATE("*",BR185)</f>
        <v>#N/A</v>
      </c>
      <c r="CO311" s="894"/>
      <c r="CP311" s="894"/>
      <c r="CQ311" s="894"/>
      <c r="CR311" s="894"/>
      <c r="CS311" s="895"/>
      <c r="CT311" s="252" t="str">
        <f t="shared" ref="CT311:CT338" si="68">IFERROR(CN311,"|")</f>
        <v>|</v>
      </c>
      <c r="CU311" s="252" t="str">
        <f>IF(CT311 = "|","",CT311)</f>
        <v/>
      </c>
      <c r="CV311" s="268" t="e">
        <f t="array" ref="CV311">IF(ROW(A29)&gt;COUNTA(CU$283:CU$338),"",INDEX(CU:CU,SMALL(IF(CU$283:CU$338&lt;&gt;"",ROW(CU$283:CU$338),""),ROW(A29))))</f>
        <v>#NUM!</v>
      </c>
      <c r="CW311" s="251" t="str">
        <f t="shared" si="60"/>
        <v/>
      </c>
      <c r="CX311" s="234">
        <v>28</v>
      </c>
      <c r="CY311" s="250" t="str">
        <f t="shared" si="65"/>
        <v/>
      </c>
      <c r="CZ311" s="233"/>
      <c r="DA311" s="234">
        <v>29</v>
      </c>
      <c r="DB311" s="896" t="e">
        <f>CONCATENATE("*",CA185)</f>
        <v>#N/A</v>
      </c>
      <c r="DC311" s="897"/>
      <c r="DD311" s="897"/>
      <c r="DE311" s="897"/>
      <c r="DF311" s="897"/>
      <c r="DG311" s="898"/>
      <c r="DH311" s="256" t="str">
        <f t="shared" ref="DH311:DH338" si="69">IFERROR(DB311,"|")</f>
        <v>|</v>
      </c>
      <c r="DI311" s="255" t="str">
        <f>IF(DH311 = "|","",DH311)</f>
        <v/>
      </c>
      <c r="DJ311" s="270" t="e">
        <f t="array" ref="DJ311">IF(ROW(O29)&gt;COUNTA(DI$283:DI$338),"",INDEX(DI:DI,SMALL(IF(DI$283:DI$338&lt;&gt;"",ROW(DI$283:DI$338),""),ROW(O29))))</f>
        <v>#NUM!</v>
      </c>
      <c r="DK311" s="255" t="str">
        <f t="shared" si="63"/>
        <v/>
      </c>
      <c r="DL311" s="234">
        <v>28</v>
      </c>
      <c r="DM311" s="254" t="str">
        <f t="shared" si="67"/>
        <v/>
      </c>
      <c r="DN311" s="54"/>
      <c r="DO311" s="54"/>
      <c r="DP311" s="54"/>
      <c r="DQ311" s="199"/>
      <c r="DR311" s="52"/>
      <c r="DS311" s="52"/>
      <c r="DT311" s="52"/>
      <c r="DU311" s="52"/>
      <c r="DV311" s="52"/>
      <c r="DW311" s="52"/>
      <c r="DX311" s="52"/>
      <c r="DY311" s="52"/>
      <c r="DZ311" s="52"/>
      <c r="EA311" s="52"/>
      <c r="EB311" s="52"/>
      <c r="EC311" s="52"/>
      <c r="ED311" s="52"/>
      <c r="EE311" s="52"/>
      <c r="EF311" s="52"/>
      <c r="EG311" s="52"/>
      <c r="EH311" s="52"/>
      <c r="EI311" s="52"/>
      <c r="EJ311" s="52"/>
      <c r="EK311" s="52"/>
      <c r="EL311" s="52"/>
      <c r="EM311" s="52"/>
      <c r="EN311" s="52"/>
      <c r="EO311" s="52"/>
      <c r="EP311" s="52"/>
      <c r="EQ311" s="52"/>
      <c r="ER311" s="52"/>
      <c r="ES311" s="52"/>
      <c r="ET311" s="52"/>
      <c r="EU311" s="52"/>
      <c r="EV311" s="52"/>
      <c r="EW311" s="52"/>
      <c r="EX311" s="52"/>
      <c r="EY311" s="52"/>
      <c r="EZ311" s="52"/>
      <c r="FA311" s="52"/>
      <c r="FB311" s="52"/>
      <c r="FC311" s="52"/>
      <c r="FD311" s="52"/>
      <c r="FE311" s="52"/>
      <c r="FF311" s="52"/>
      <c r="FG311" s="52"/>
      <c r="FH311" s="52"/>
      <c r="FI311" s="52"/>
      <c r="FJ311" s="52"/>
      <c r="FK311" s="52"/>
      <c r="FL311" s="52"/>
      <c r="FM311" s="52"/>
      <c r="FN311" s="52"/>
      <c r="FO311" s="52"/>
      <c r="FP311" s="52"/>
      <c r="FQ311" s="52"/>
      <c r="FR311" s="52"/>
      <c r="FS311" s="52"/>
      <c r="FT311" s="52"/>
      <c r="FU311" s="52"/>
      <c r="FV311" s="52"/>
      <c r="FW311" s="52"/>
      <c r="FX311" s="52"/>
      <c r="FY311" s="52"/>
      <c r="FZ311" s="52"/>
      <c r="GA311" s="52"/>
      <c r="GB311" s="52"/>
      <c r="GC311" s="52"/>
      <c r="GD311" s="52"/>
      <c r="GE311" s="52"/>
      <c r="GF311" s="52"/>
      <c r="GG311" s="52"/>
      <c r="GH311" s="52"/>
      <c r="GI311" s="52"/>
      <c r="GJ311" s="52"/>
      <c r="GK311" s="52"/>
      <c r="GL311" s="52"/>
      <c r="GM311" s="52"/>
      <c r="GN311" s="52"/>
      <c r="GO311" s="52"/>
      <c r="GP311" s="52"/>
      <c r="GQ311" s="52"/>
      <c r="GR311" s="52"/>
      <c r="GS311" s="52"/>
      <c r="GT311" s="52"/>
      <c r="GU311" s="52"/>
      <c r="GV311" s="52"/>
      <c r="GW311" s="52"/>
      <c r="GX311" s="52"/>
      <c r="GY311" s="52"/>
      <c r="GZ311" s="52"/>
      <c r="HA311" s="52"/>
      <c r="HB311" s="52"/>
      <c r="HC311" s="52"/>
      <c r="HD311" s="52"/>
      <c r="HE311" s="52"/>
      <c r="HF311" s="52"/>
      <c r="HG311" s="52"/>
      <c r="HH311" s="52"/>
      <c r="HI311" s="52"/>
      <c r="HJ311" s="52"/>
      <c r="HK311" s="52"/>
      <c r="HL311" s="52"/>
      <c r="HM311" s="52"/>
      <c r="HN311" s="52"/>
    </row>
    <row r="312" spans="1:222" hidden="1">
      <c r="A312" s="52"/>
      <c r="B312" s="52"/>
      <c r="C312" s="52"/>
      <c r="D312" s="198"/>
      <c r="E312" s="54"/>
      <c r="F312" s="54"/>
      <c r="G312" s="54"/>
      <c r="H312" s="54"/>
      <c r="I312" s="54"/>
      <c r="J312" s="54"/>
      <c r="K312" s="54"/>
      <c r="L312" s="54"/>
      <c r="M312" s="54"/>
      <c r="N312" s="54"/>
      <c r="O312" s="54"/>
      <c r="P312" s="54"/>
      <c r="Q312" s="54"/>
      <c r="R312" s="54"/>
      <c r="S312" s="54"/>
      <c r="T312" s="54"/>
      <c r="U312" s="54"/>
      <c r="V312" s="54"/>
      <c r="W312" s="192"/>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874" t="e">
        <f t="shared" si="57"/>
        <v>#N/A</v>
      </c>
      <c r="AX312" s="875"/>
      <c r="AY312" s="875"/>
      <c r="AZ312" s="875"/>
      <c r="BA312" s="876"/>
      <c r="BB312" s="877" t="s">
        <v>644</v>
      </c>
      <c r="BC312" s="878"/>
      <c r="BD312" s="54"/>
      <c r="BE312" s="879" t="e">
        <f t="shared" si="50"/>
        <v>#N/A</v>
      </c>
      <c r="BF312" s="880"/>
      <c r="BG312" s="880"/>
      <c r="BH312" s="880"/>
      <c r="BI312" s="881"/>
      <c r="BJ312" s="882" t="s">
        <v>644</v>
      </c>
      <c r="BK312" s="878"/>
      <c r="BL312" s="54"/>
      <c r="BM312" s="241"/>
      <c r="BN312" s="241"/>
      <c r="BO312" s="241"/>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234">
        <v>30</v>
      </c>
      <c r="CN312" s="893" t="e">
        <f>CONCATENATE("*",BR186)</f>
        <v>#N/A</v>
      </c>
      <c r="CO312" s="894"/>
      <c r="CP312" s="894"/>
      <c r="CQ312" s="894"/>
      <c r="CR312" s="894"/>
      <c r="CS312" s="895"/>
      <c r="CT312" s="252" t="str">
        <f t="shared" si="68"/>
        <v>|</v>
      </c>
      <c r="CU312" s="252" t="str">
        <f>IF(CT312 = "|","",CT312)</f>
        <v/>
      </c>
      <c r="CV312" s="268" t="e">
        <f t="array" ref="CV312">IF(ROW(A30)&gt;COUNTA(CU$283:CU$338),"",INDEX(CU:CU,SMALL(IF(CU$283:CU$338&lt;&gt;"",ROW(CU$283:CU$338),""),ROW(A30))))</f>
        <v>#NUM!</v>
      </c>
      <c r="CW312" s="251" t="str">
        <f t="shared" si="60"/>
        <v/>
      </c>
      <c r="CX312" s="234">
        <v>29</v>
      </c>
      <c r="CY312" s="250" t="str">
        <f t="shared" si="65"/>
        <v/>
      </c>
      <c r="CZ312" s="233"/>
      <c r="DA312" s="234">
        <v>30</v>
      </c>
      <c r="DB312" s="896" t="e">
        <f>CONCATENATE("*",CA186)</f>
        <v>#N/A</v>
      </c>
      <c r="DC312" s="897"/>
      <c r="DD312" s="897"/>
      <c r="DE312" s="897"/>
      <c r="DF312" s="897"/>
      <c r="DG312" s="898"/>
      <c r="DH312" s="256" t="str">
        <f t="shared" si="69"/>
        <v>|</v>
      </c>
      <c r="DI312" s="255" t="str">
        <f>IF(DH312 = "|","",DH312)</f>
        <v/>
      </c>
      <c r="DJ312" s="270" t="e">
        <f t="array" ref="DJ312">IF(ROW(O30)&gt;COUNTA(DI$283:DI$338),"",INDEX(DI:DI,SMALL(IF(DI$283:DI$338&lt;&gt;"",ROW(DI$283:DI$338),""),ROW(O30))))</f>
        <v>#NUM!</v>
      </c>
      <c r="DK312" s="255" t="str">
        <f t="shared" si="63"/>
        <v/>
      </c>
      <c r="DL312" s="234">
        <v>29</v>
      </c>
      <c r="DM312" s="254" t="str">
        <f t="shared" si="67"/>
        <v/>
      </c>
      <c r="DN312" s="54"/>
      <c r="DO312" s="54"/>
      <c r="DP312" s="54"/>
      <c r="DQ312" s="199"/>
      <c r="DR312" s="52"/>
      <c r="DS312" s="52"/>
      <c r="DT312" s="52"/>
      <c r="DU312" s="52"/>
      <c r="DV312" s="52"/>
      <c r="DW312" s="52"/>
      <c r="DX312" s="52"/>
      <c r="DY312" s="52"/>
      <c r="DZ312" s="52"/>
      <c r="EA312" s="52"/>
      <c r="EB312" s="52"/>
      <c r="EC312" s="52"/>
      <c r="ED312" s="52"/>
      <c r="EE312" s="52"/>
      <c r="EF312" s="52"/>
      <c r="EG312" s="52"/>
      <c r="EH312" s="52"/>
      <c r="EI312" s="52"/>
      <c r="EJ312" s="52"/>
      <c r="EK312" s="52"/>
      <c r="EL312" s="52"/>
      <c r="EM312" s="52"/>
      <c r="EN312" s="52"/>
      <c r="EO312" s="52"/>
      <c r="EP312" s="52"/>
      <c r="EQ312" s="52"/>
      <c r="ER312" s="52"/>
      <c r="ES312" s="52"/>
      <c r="ET312" s="52"/>
      <c r="EU312" s="52"/>
      <c r="EV312" s="52"/>
      <c r="EW312" s="52"/>
      <c r="EX312" s="52"/>
      <c r="EY312" s="52"/>
      <c r="EZ312" s="52"/>
      <c r="FA312" s="52"/>
      <c r="FB312" s="52"/>
      <c r="FC312" s="52"/>
      <c r="FD312" s="52"/>
      <c r="FE312" s="52"/>
      <c r="FF312" s="52"/>
      <c r="FG312" s="52"/>
      <c r="FH312" s="52"/>
      <c r="FI312" s="52"/>
      <c r="FJ312" s="52"/>
      <c r="FK312" s="52"/>
      <c r="FL312" s="52"/>
      <c r="FM312" s="52"/>
      <c r="FN312" s="52"/>
      <c r="FO312" s="52"/>
      <c r="FP312" s="52"/>
      <c r="FQ312" s="52"/>
      <c r="FR312" s="52"/>
      <c r="FS312" s="52"/>
      <c r="FT312" s="52"/>
      <c r="FU312" s="52"/>
      <c r="FV312" s="52"/>
      <c r="FW312" s="52"/>
      <c r="FX312" s="52"/>
      <c r="FY312" s="52"/>
      <c r="FZ312" s="52"/>
      <c r="GA312" s="52"/>
      <c r="GB312" s="52"/>
      <c r="GC312" s="52"/>
      <c r="GD312" s="52"/>
      <c r="GE312" s="52"/>
      <c r="GF312" s="52"/>
      <c r="GG312" s="52"/>
      <c r="GH312" s="52"/>
      <c r="GI312" s="52"/>
      <c r="GJ312" s="52"/>
      <c r="GK312" s="52"/>
      <c r="GL312" s="52"/>
      <c r="GM312" s="52"/>
      <c r="GN312" s="52"/>
      <c r="GO312" s="52"/>
      <c r="GP312" s="52"/>
      <c r="GQ312" s="52"/>
      <c r="GR312" s="52"/>
      <c r="GS312" s="52"/>
      <c r="GT312" s="52"/>
      <c r="GU312" s="52"/>
      <c r="GV312" s="52"/>
      <c r="GW312" s="52"/>
      <c r="GX312" s="52"/>
      <c r="GY312" s="52"/>
      <c r="GZ312" s="52"/>
      <c r="HA312" s="52"/>
      <c r="HB312" s="52"/>
      <c r="HC312" s="52"/>
      <c r="HD312" s="52"/>
      <c r="HE312" s="52"/>
      <c r="HF312" s="52"/>
      <c r="HG312" s="52"/>
      <c r="HH312" s="52"/>
      <c r="HI312" s="52"/>
      <c r="HJ312" s="52"/>
      <c r="HK312" s="52"/>
      <c r="HL312" s="52"/>
      <c r="HM312" s="52"/>
      <c r="HN312" s="52"/>
    </row>
    <row r="313" spans="1:222" hidden="1">
      <c r="A313" s="52"/>
      <c r="B313" s="52"/>
      <c r="C313" s="52"/>
      <c r="D313" s="198"/>
      <c r="E313" s="54"/>
      <c r="F313" s="54"/>
      <c r="G313" s="54"/>
      <c r="H313" s="54"/>
      <c r="I313" s="54"/>
      <c r="J313" s="54"/>
      <c r="K313" s="54"/>
      <c r="L313" s="54"/>
      <c r="M313" s="54"/>
      <c r="N313" s="54"/>
      <c r="O313" s="54"/>
      <c r="P313" s="54"/>
      <c r="Q313" s="54"/>
      <c r="R313" s="54"/>
      <c r="S313" s="54"/>
      <c r="T313" s="54"/>
      <c r="U313" s="54"/>
      <c r="V313" s="54"/>
      <c r="W313" s="192"/>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874" t="e">
        <f t="shared" si="57"/>
        <v>#N/A</v>
      </c>
      <c r="AX313" s="875"/>
      <c r="AY313" s="875"/>
      <c r="AZ313" s="875"/>
      <c r="BA313" s="876"/>
      <c r="BB313" s="877" t="s">
        <v>645</v>
      </c>
      <c r="BC313" s="878"/>
      <c r="BD313" s="54"/>
      <c r="BE313" s="879" t="e">
        <f t="shared" si="50"/>
        <v>#N/A</v>
      </c>
      <c r="BF313" s="880"/>
      <c r="BG313" s="880"/>
      <c r="BH313" s="880"/>
      <c r="BI313" s="881"/>
      <c r="BJ313" s="882" t="s">
        <v>645</v>
      </c>
      <c r="BK313" s="878"/>
      <c r="BL313" s="54"/>
      <c r="BM313" s="241"/>
      <c r="BN313" s="241"/>
      <c r="BO313" s="241"/>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234">
        <v>31</v>
      </c>
      <c r="CN313" s="893" t="e">
        <f t="shared" ref="CN313:CN338" si="70">CONCATENATE("*",BR187)</f>
        <v>#N/A</v>
      </c>
      <c r="CO313" s="894"/>
      <c r="CP313" s="894"/>
      <c r="CQ313" s="894"/>
      <c r="CR313" s="894"/>
      <c r="CS313" s="895"/>
      <c r="CT313" s="252" t="str">
        <f t="shared" si="68"/>
        <v>|</v>
      </c>
      <c r="CU313" s="252" t="str">
        <f>IF(CT313 = "|","",CT313)</f>
        <v/>
      </c>
      <c r="CV313" s="268" t="e">
        <f t="array" ref="CV313">IF(ROW(A31)&gt;COUNTA(CU$283:CU$338),"",INDEX(CU:CU,SMALL(IF(CU$283:CU$338&lt;&gt;"",ROW(CU$283:CU$338),""),ROW(A31))))</f>
        <v>#NUM!</v>
      </c>
      <c r="CW313" s="251" t="str">
        <f t="shared" si="60"/>
        <v/>
      </c>
      <c r="CX313" s="234">
        <v>30</v>
      </c>
      <c r="CY313" s="250" t="str">
        <f t="shared" si="65"/>
        <v/>
      </c>
      <c r="CZ313" s="233"/>
      <c r="DA313" s="234">
        <v>31</v>
      </c>
      <c r="DB313" s="896" t="e">
        <f t="shared" ref="DB313:DB338" si="71">CONCATENATE("*",CA187)</f>
        <v>#N/A</v>
      </c>
      <c r="DC313" s="897"/>
      <c r="DD313" s="897"/>
      <c r="DE313" s="897"/>
      <c r="DF313" s="897"/>
      <c r="DG313" s="898"/>
      <c r="DH313" s="256" t="str">
        <f t="shared" si="69"/>
        <v>|</v>
      </c>
      <c r="DI313" s="255" t="str">
        <f>IF(DH313 = "|","",DH313)</f>
        <v/>
      </c>
      <c r="DJ313" s="270" t="e">
        <f t="array" ref="DJ313">IF(ROW(O31)&gt;COUNTA(DI$283:DI$338),"",INDEX(DI:DI,SMALL(IF(DI$283:DI$338&lt;&gt;"",ROW(DI$283:DI$338),""),ROW(O31))))</f>
        <v>#NUM!</v>
      </c>
      <c r="DK313" s="255" t="str">
        <f t="shared" si="63"/>
        <v/>
      </c>
      <c r="DL313" s="234">
        <v>30</v>
      </c>
      <c r="DM313" s="254" t="str">
        <f t="shared" si="67"/>
        <v/>
      </c>
      <c r="DN313" s="54"/>
      <c r="DO313" s="54"/>
      <c r="DP313" s="54"/>
      <c r="DQ313" s="199"/>
      <c r="DR313" s="52"/>
      <c r="DS313" s="52"/>
      <c r="DT313" s="52"/>
      <c r="DU313" s="52"/>
      <c r="DV313" s="52"/>
      <c r="DW313" s="52"/>
      <c r="DX313" s="52"/>
      <c r="DY313" s="52"/>
      <c r="DZ313" s="52"/>
      <c r="EA313" s="52"/>
      <c r="EB313" s="52"/>
      <c r="EC313" s="52"/>
      <c r="ED313" s="52"/>
      <c r="EE313" s="52"/>
      <c r="EF313" s="52"/>
      <c r="EG313" s="52"/>
      <c r="EH313" s="52"/>
      <c r="EI313" s="52"/>
      <c r="EJ313" s="52"/>
      <c r="EK313" s="52"/>
      <c r="EL313" s="52"/>
      <c r="EM313" s="52"/>
      <c r="EN313" s="52"/>
      <c r="EO313" s="52"/>
      <c r="EP313" s="52"/>
      <c r="EQ313" s="52"/>
      <c r="ER313" s="52"/>
      <c r="ES313" s="52"/>
      <c r="ET313" s="52"/>
      <c r="EU313" s="52"/>
      <c r="EV313" s="52"/>
      <c r="EW313" s="52"/>
      <c r="EX313" s="52"/>
      <c r="EY313" s="52"/>
      <c r="EZ313" s="52"/>
      <c r="FA313" s="52"/>
      <c r="FB313" s="52"/>
      <c r="FC313" s="52"/>
      <c r="FD313" s="52"/>
      <c r="FE313" s="52"/>
      <c r="FF313" s="52"/>
      <c r="FG313" s="52"/>
      <c r="FH313" s="52"/>
      <c r="FI313" s="52"/>
      <c r="FJ313" s="52"/>
      <c r="FK313" s="52"/>
      <c r="FL313" s="52"/>
      <c r="FM313" s="52"/>
      <c r="FN313" s="52"/>
      <c r="FO313" s="52"/>
      <c r="FP313" s="52"/>
      <c r="FQ313" s="52"/>
      <c r="FR313" s="52"/>
      <c r="FS313" s="52"/>
      <c r="FT313" s="52"/>
      <c r="FU313" s="52"/>
      <c r="FV313" s="52"/>
      <c r="FW313" s="52"/>
      <c r="FX313" s="52"/>
      <c r="FY313" s="52"/>
      <c r="FZ313" s="52"/>
      <c r="GA313" s="52"/>
      <c r="GB313" s="52"/>
      <c r="GC313" s="52"/>
      <c r="GD313" s="52"/>
      <c r="GE313" s="52"/>
      <c r="GF313" s="52"/>
      <c r="GG313" s="52"/>
      <c r="GH313" s="52"/>
      <c r="GI313" s="52"/>
      <c r="GJ313" s="52"/>
      <c r="GK313" s="52"/>
      <c r="GL313" s="52"/>
      <c r="GM313" s="52"/>
      <c r="GN313" s="52"/>
      <c r="GO313" s="52"/>
      <c r="GP313" s="52"/>
      <c r="GQ313" s="52"/>
      <c r="GR313" s="52"/>
      <c r="GS313" s="52"/>
      <c r="GT313" s="52"/>
      <c r="GU313" s="52"/>
      <c r="GV313" s="52"/>
      <c r="GW313" s="52"/>
      <c r="GX313" s="52"/>
      <c r="GY313" s="52"/>
      <c r="GZ313" s="52"/>
      <c r="HA313" s="52"/>
      <c r="HB313" s="52"/>
      <c r="HC313" s="52"/>
      <c r="HD313" s="52"/>
      <c r="HE313" s="52"/>
      <c r="HF313" s="52"/>
      <c r="HG313" s="52"/>
      <c r="HH313" s="52"/>
      <c r="HI313" s="52"/>
      <c r="HJ313" s="52"/>
      <c r="HK313" s="52"/>
      <c r="HL313" s="52"/>
      <c r="HM313" s="52"/>
      <c r="HN313" s="52"/>
    </row>
    <row r="314" spans="1:222" hidden="1">
      <c r="A314" s="52"/>
      <c r="B314" s="52"/>
      <c r="C314" s="52"/>
      <c r="D314" s="198"/>
      <c r="E314" s="54"/>
      <c r="F314" s="54"/>
      <c r="G314" s="54"/>
      <c r="H314" s="54"/>
      <c r="I314" s="54"/>
      <c r="J314" s="54"/>
      <c r="K314" s="54"/>
      <c r="L314" s="54"/>
      <c r="M314" s="54"/>
      <c r="N314" s="54"/>
      <c r="O314" s="54"/>
      <c r="P314" s="54"/>
      <c r="Q314" s="54"/>
      <c r="R314" s="54"/>
      <c r="S314" s="54"/>
      <c r="T314" s="54"/>
      <c r="U314" s="54"/>
      <c r="V314" s="54"/>
      <c r="W314" s="192"/>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874" t="e">
        <f t="shared" si="57"/>
        <v>#N/A</v>
      </c>
      <c r="AX314" s="875"/>
      <c r="AY314" s="875"/>
      <c r="AZ314" s="875"/>
      <c r="BA314" s="876"/>
      <c r="BB314" s="877" t="s">
        <v>646</v>
      </c>
      <c r="BC314" s="878"/>
      <c r="BD314" s="54"/>
      <c r="BE314" s="879" t="e">
        <f t="shared" si="50"/>
        <v>#N/A</v>
      </c>
      <c r="BF314" s="880"/>
      <c r="BG314" s="880"/>
      <c r="BH314" s="880"/>
      <c r="BI314" s="881"/>
      <c r="BJ314" s="882" t="s">
        <v>646</v>
      </c>
      <c r="BK314" s="878"/>
      <c r="BL314" s="54"/>
      <c r="BM314" s="241"/>
      <c r="BN314" s="241"/>
      <c r="BO314" s="241"/>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234">
        <v>32</v>
      </c>
      <c r="CN314" s="893" t="e">
        <f t="shared" si="70"/>
        <v>#N/A</v>
      </c>
      <c r="CO314" s="894"/>
      <c r="CP314" s="894"/>
      <c r="CQ314" s="894"/>
      <c r="CR314" s="894"/>
      <c r="CS314" s="895"/>
      <c r="CT314" s="252" t="str">
        <f t="shared" si="68"/>
        <v>|</v>
      </c>
      <c r="CU314" s="252" t="str">
        <f t="shared" ref="CU314:CU338" si="72">IF(CT314 = "|","",CT314)</f>
        <v/>
      </c>
      <c r="CV314" s="268" t="e">
        <f t="array" ref="CV314">IF(ROW(A32)&gt;COUNTA(CU$283:CU$338),"",INDEX(CU:CU,SMALL(IF(CU$283:CU$338&lt;&gt;"",ROW(CU$283:CU$338),""),ROW(A32))))</f>
        <v>#NUM!</v>
      </c>
      <c r="CW314" s="251" t="str">
        <f t="shared" si="60"/>
        <v/>
      </c>
      <c r="CX314" s="234">
        <v>31</v>
      </c>
      <c r="CY314" s="250" t="str">
        <f t="shared" si="65"/>
        <v/>
      </c>
      <c r="CZ314" s="233"/>
      <c r="DA314" s="234">
        <v>32</v>
      </c>
      <c r="DB314" s="896" t="e">
        <f t="shared" si="71"/>
        <v>#N/A</v>
      </c>
      <c r="DC314" s="897"/>
      <c r="DD314" s="897"/>
      <c r="DE314" s="897"/>
      <c r="DF314" s="897"/>
      <c r="DG314" s="898"/>
      <c r="DH314" s="256" t="str">
        <f t="shared" si="69"/>
        <v>|</v>
      </c>
      <c r="DI314" s="255" t="str">
        <f t="shared" ref="DI314:DI338" si="73">IF(DH314 = "|","",DH314)</f>
        <v/>
      </c>
      <c r="DJ314" s="270" t="e">
        <f t="array" ref="DJ314">IF(ROW(O32)&gt;COUNTA(DI$283:DI$338),"",INDEX(DI:DI,SMALL(IF(DI$283:DI$338&lt;&gt;"",ROW(DI$283:DI$338),""),ROW(O32))))</f>
        <v>#NUM!</v>
      </c>
      <c r="DK314" s="255" t="str">
        <f t="shared" si="63"/>
        <v/>
      </c>
      <c r="DL314" s="234">
        <v>31</v>
      </c>
      <c r="DM314" s="254" t="str">
        <f t="shared" si="67"/>
        <v/>
      </c>
      <c r="DN314" s="54"/>
      <c r="DO314" s="54"/>
      <c r="DP314" s="54"/>
      <c r="DQ314" s="199"/>
      <c r="DR314" s="52"/>
      <c r="DS314" s="52"/>
      <c r="DT314" s="52"/>
      <c r="DU314" s="52"/>
      <c r="DV314" s="52"/>
      <c r="DW314" s="52"/>
      <c r="DX314" s="52"/>
      <c r="DY314" s="52"/>
      <c r="DZ314" s="52"/>
      <c r="EA314" s="52"/>
      <c r="EB314" s="52"/>
      <c r="EC314" s="52"/>
      <c r="ED314" s="52"/>
      <c r="EE314" s="52"/>
      <c r="EF314" s="52"/>
      <c r="EG314" s="52"/>
      <c r="EH314" s="52"/>
      <c r="EI314" s="52"/>
      <c r="EJ314" s="52"/>
      <c r="EK314" s="52"/>
      <c r="EL314" s="52"/>
      <c r="EM314" s="52"/>
      <c r="EN314" s="52"/>
      <c r="EO314" s="52"/>
      <c r="EP314" s="52"/>
      <c r="EQ314" s="52"/>
      <c r="ER314" s="52"/>
      <c r="ES314" s="52"/>
      <c r="ET314" s="52"/>
      <c r="EU314" s="52"/>
      <c r="EV314" s="52"/>
      <c r="EW314" s="52"/>
      <c r="EX314" s="52"/>
      <c r="EY314" s="52"/>
      <c r="EZ314" s="52"/>
      <c r="FA314" s="52"/>
      <c r="FB314" s="52"/>
      <c r="FC314" s="52"/>
      <c r="FD314" s="52"/>
      <c r="FE314" s="52"/>
      <c r="FF314" s="52"/>
      <c r="FG314" s="52"/>
      <c r="FH314" s="52"/>
      <c r="FI314" s="52"/>
      <c r="FJ314" s="52"/>
      <c r="FK314" s="52"/>
      <c r="FL314" s="52"/>
      <c r="FM314" s="52"/>
      <c r="FN314" s="52"/>
      <c r="FO314" s="52"/>
      <c r="FP314" s="52"/>
      <c r="FQ314" s="52"/>
      <c r="FR314" s="52"/>
      <c r="FS314" s="52"/>
      <c r="FT314" s="52"/>
      <c r="FU314" s="52"/>
      <c r="FV314" s="52"/>
      <c r="FW314" s="52"/>
      <c r="FX314" s="52"/>
      <c r="FY314" s="52"/>
      <c r="FZ314" s="52"/>
      <c r="GA314" s="52"/>
      <c r="GB314" s="52"/>
      <c r="GC314" s="52"/>
      <c r="GD314" s="52"/>
      <c r="GE314" s="52"/>
      <c r="GF314" s="52"/>
      <c r="GG314" s="52"/>
      <c r="GH314" s="52"/>
      <c r="GI314" s="52"/>
      <c r="GJ314" s="52"/>
      <c r="GK314" s="52"/>
      <c r="GL314" s="52"/>
      <c r="GM314" s="52"/>
      <c r="GN314" s="52"/>
      <c r="GO314" s="52"/>
      <c r="GP314" s="52"/>
      <c r="GQ314" s="52"/>
      <c r="GR314" s="52"/>
      <c r="GS314" s="52"/>
      <c r="GT314" s="52"/>
      <c r="GU314" s="52"/>
      <c r="GV314" s="52"/>
      <c r="GW314" s="52"/>
      <c r="GX314" s="52"/>
      <c r="GY314" s="52"/>
      <c r="GZ314" s="52"/>
      <c r="HA314" s="52"/>
      <c r="HB314" s="52"/>
      <c r="HC314" s="52"/>
      <c r="HD314" s="52"/>
      <c r="HE314" s="52"/>
      <c r="HF314" s="52"/>
      <c r="HG314" s="52"/>
      <c r="HH314" s="52"/>
      <c r="HI314" s="52"/>
      <c r="HJ314" s="52"/>
      <c r="HK314" s="52"/>
      <c r="HL314" s="52"/>
      <c r="HM314" s="52"/>
      <c r="HN314" s="52"/>
    </row>
    <row r="315" spans="1:222" s="52" customFormat="1" hidden="1">
      <c r="D315" s="198"/>
      <c r="E315" s="54"/>
      <c r="F315" s="54"/>
      <c r="G315" s="54"/>
      <c r="H315" s="54"/>
      <c r="I315" s="54"/>
      <c r="J315" s="54"/>
      <c r="K315" s="54"/>
      <c r="L315" s="54"/>
      <c r="M315" s="54"/>
      <c r="N315" s="54"/>
      <c r="O315" s="54"/>
      <c r="P315" s="54"/>
      <c r="Q315" s="54"/>
      <c r="R315" s="54"/>
      <c r="S315" s="54"/>
      <c r="T315" s="54"/>
      <c r="U315" s="54"/>
      <c r="V315" s="54"/>
      <c r="W315" s="192"/>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874" t="e">
        <f t="shared" si="57"/>
        <v>#N/A</v>
      </c>
      <c r="AX315" s="875"/>
      <c r="AY315" s="875"/>
      <c r="AZ315" s="875"/>
      <c r="BA315" s="876"/>
      <c r="BB315" s="877" t="s">
        <v>647</v>
      </c>
      <c r="BC315" s="878"/>
      <c r="BD315" s="54"/>
      <c r="BE315" s="879" t="e">
        <f t="shared" ref="BE315:BE378" si="74">RANK(BJ315,$AM$214:$AM$241,1)</f>
        <v>#N/A</v>
      </c>
      <c r="BF315" s="880"/>
      <c r="BG315" s="880"/>
      <c r="BH315" s="880"/>
      <c r="BI315" s="881"/>
      <c r="BJ315" s="882" t="s">
        <v>647</v>
      </c>
      <c r="BK315" s="878"/>
      <c r="BL315" s="54"/>
      <c r="BM315" s="241"/>
      <c r="BN315" s="241"/>
      <c r="BO315" s="241"/>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234">
        <v>33</v>
      </c>
      <c r="CN315" s="893" t="e">
        <f t="shared" si="70"/>
        <v>#N/A</v>
      </c>
      <c r="CO315" s="894"/>
      <c r="CP315" s="894"/>
      <c r="CQ315" s="894"/>
      <c r="CR315" s="894"/>
      <c r="CS315" s="895"/>
      <c r="CT315" s="252" t="str">
        <f t="shared" si="68"/>
        <v>|</v>
      </c>
      <c r="CU315" s="252" t="str">
        <f t="shared" si="72"/>
        <v/>
      </c>
      <c r="CV315" s="268" t="e">
        <f t="array" ref="CV315">IF(ROW(A33)&gt;COUNTA(CU$283:CU$338),"",INDEX(CU:CU,SMALL(IF(CU$283:CU$338&lt;&gt;"",ROW(CU$283:CU$338),""),ROW(A33))))</f>
        <v>#NUM!</v>
      </c>
      <c r="CW315" s="251" t="str">
        <f t="shared" ref="CW315:CW338" si="75">IFERROR(CV315,"")</f>
        <v/>
      </c>
      <c r="CX315" s="234">
        <v>32</v>
      </c>
      <c r="CY315" s="250" t="str">
        <f t="shared" si="65"/>
        <v/>
      </c>
      <c r="CZ315" s="233"/>
      <c r="DA315" s="234">
        <v>33</v>
      </c>
      <c r="DB315" s="896" t="e">
        <f t="shared" si="71"/>
        <v>#N/A</v>
      </c>
      <c r="DC315" s="897"/>
      <c r="DD315" s="897"/>
      <c r="DE315" s="897"/>
      <c r="DF315" s="897"/>
      <c r="DG315" s="898"/>
      <c r="DH315" s="256" t="str">
        <f t="shared" si="69"/>
        <v>|</v>
      </c>
      <c r="DI315" s="255" t="str">
        <f t="shared" si="73"/>
        <v/>
      </c>
      <c r="DJ315" s="270" t="e">
        <f t="array" ref="DJ315">IF(ROW(O33)&gt;COUNTA(DI$283:DI$338),"",INDEX(DI:DI,SMALL(IF(DI$283:DI$338&lt;&gt;"",ROW(DI$283:DI$338),""),ROW(O33))))</f>
        <v>#NUM!</v>
      </c>
      <c r="DK315" s="255" t="str">
        <f t="shared" ref="DK315:DK338" si="76">IFERROR(DJ315,"")</f>
        <v/>
      </c>
      <c r="DL315" s="234">
        <v>32</v>
      </c>
      <c r="DM315" s="254" t="str">
        <f t="shared" si="67"/>
        <v/>
      </c>
      <c r="DN315" s="54"/>
      <c r="DO315" s="54"/>
      <c r="DP315" s="54"/>
      <c r="DQ315" s="199"/>
    </row>
    <row r="316" spans="1:222" s="52" customFormat="1" hidden="1">
      <c r="D316" s="198"/>
      <c r="E316" s="54"/>
      <c r="F316" s="54"/>
      <c r="G316" s="54"/>
      <c r="H316" s="54"/>
      <c r="I316" s="54"/>
      <c r="J316" s="54"/>
      <c r="K316" s="54"/>
      <c r="L316" s="54"/>
      <c r="M316" s="54"/>
      <c r="N316" s="54"/>
      <c r="O316" s="54"/>
      <c r="P316" s="54"/>
      <c r="Q316" s="54"/>
      <c r="R316" s="54"/>
      <c r="S316" s="54"/>
      <c r="T316" s="54"/>
      <c r="U316" s="54"/>
      <c r="V316" s="54"/>
      <c r="W316" s="192"/>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874" t="e">
        <f t="shared" si="57"/>
        <v>#N/A</v>
      </c>
      <c r="AX316" s="875"/>
      <c r="AY316" s="875"/>
      <c r="AZ316" s="875"/>
      <c r="BA316" s="876"/>
      <c r="BB316" s="877" t="s">
        <v>648</v>
      </c>
      <c r="BC316" s="878"/>
      <c r="BD316" s="54"/>
      <c r="BE316" s="879" t="e">
        <f t="shared" si="74"/>
        <v>#N/A</v>
      </c>
      <c r="BF316" s="880"/>
      <c r="BG316" s="880"/>
      <c r="BH316" s="880"/>
      <c r="BI316" s="881"/>
      <c r="BJ316" s="882" t="s">
        <v>648</v>
      </c>
      <c r="BK316" s="878"/>
      <c r="BL316" s="54"/>
      <c r="BM316" s="241"/>
      <c r="BN316" s="241"/>
      <c r="BO316" s="241"/>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234">
        <v>34</v>
      </c>
      <c r="CN316" s="893" t="e">
        <f t="shared" si="70"/>
        <v>#N/A</v>
      </c>
      <c r="CO316" s="894"/>
      <c r="CP316" s="894"/>
      <c r="CQ316" s="894"/>
      <c r="CR316" s="894"/>
      <c r="CS316" s="895"/>
      <c r="CT316" s="252" t="str">
        <f t="shared" si="68"/>
        <v>|</v>
      </c>
      <c r="CU316" s="252" t="str">
        <f t="shared" si="72"/>
        <v/>
      </c>
      <c r="CV316" s="268" t="e">
        <f t="array" ref="CV316">IF(ROW(A34)&gt;COUNTA(CU$283:CU$338),"",INDEX(CU:CU,SMALL(IF(CU$283:CU$338&lt;&gt;"",ROW(CU$283:CU$338),""),ROW(A34))))</f>
        <v>#NUM!</v>
      </c>
      <c r="CW316" s="251" t="str">
        <f t="shared" si="75"/>
        <v/>
      </c>
      <c r="CX316" s="234">
        <v>33</v>
      </c>
      <c r="CY316" s="250" t="str">
        <f t="shared" ref="CY316:CY339" si="77">IFERROR(CV315,"")</f>
        <v/>
      </c>
      <c r="CZ316" s="233"/>
      <c r="DA316" s="234">
        <v>34</v>
      </c>
      <c r="DB316" s="896" t="e">
        <f t="shared" si="71"/>
        <v>#N/A</v>
      </c>
      <c r="DC316" s="897"/>
      <c r="DD316" s="897"/>
      <c r="DE316" s="897"/>
      <c r="DF316" s="897"/>
      <c r="DG316" s="898"/>
      <c r="DH316" s="256" t="str">
        <f t="shared" si="69"/>
        <v>|</v>
      </c>
      <c r="DI316" s="255" t="str">
        <f t="shared" si="73"/>
        <v/>
      </c>
      <c r="DJ316" s="270" t="e">
        <f t="array" ref="DJ316">IF(ROW(O34)&gt;COUNTA(DI$283:DI$338),"",INDEX(DI:DI,SMALL(IF(DI$283:DI$338&lt;&gt;"",ROW(DI$283:DI$338),""),ROW(O34))))</f>
        <v>#NUM!</v>
      </c>
      <c r="DK316" s="255" t="str">
        <f t="shared" si="76"/>
        <v/>
      </c>
      <c r="DL316" s="234">
        <v>33</v>
      </c>
      <c r="DM316" s="254" t="str">
        <f t="shared" ref="DM316:DM339" si="78">IFERROR(DJ315,"")</f>
        <v/>
      </c>
      <c r="DN316" s="54"/>
      <c r="DO316" s="54"/>
      <c r="DP316" s="54"/>
      <c r="DQ316" s="199"/>
    </row>
    <row r="317" spans="1:222" s="52" customFormat="1" hidden="1">
      <c r="D317" s="198"/>
      <c r="E317" s="54"/>
      <c r="F317" s="54"/>
      <c r="G317" s="54"/>
      <c r="H317" s="54"/>
      <c r="I317" s="54"/>
      <c r="J317" s="54"/>
      <c r="K317" s="54"/>
      <c r="L317" s="54"/>
      <c r="M317" s="54"/>
      <c r="N317" s="54"/>
      <c r="O317" s="54"/>
      <c r="P317" s="54"/>
      <c r="Q317" s="54"/>
      <c r="R317" s="54"/>
      <c r="S317" s="54"/>
      <c r="T317" s="54"/>
      <c r="U317" s="54"/>
      <c r="V317" s="54"/>
      <c r="W317" s="192"/>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874" t="e">
        <f t="shared" si="57"/>
        <v>#N/A</v>
      </c>
      <c r="AX317" s="875"/>
      <c r="AY317" s="875"/>
      <c r="AZ317" s="875"/>
      <c r="BA317" s="876"/>
      <c r="BB317" s="877" t="s">
        <v>649</v>
      </c>
      <c r="BC317" s="878"/>
      <c r="BD317" s="54"/>
      <c r="BE317" s="879" t="e">
        <f t="shared" si="74"/>
        <v>#N/A</v>
      </c>
      <c r="BF317" s="880"/>
      <c r="BG317" s="880"/>
      <c r="BH317" s="880"/>
      <c r="BI317" s="881"/>
      <c r="BJ317" s="882" t="s">
        <v>649</v>
      </c>
      <c r="BK317" s="878"/>
      <c r="BL317" s="54"/>
      <c r="BM317" s="241"/>
      <c r="BN317" s="241"/>
      <c r="BO317" s="241"/>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234">
        <v>35</v>
      </c>
      <c r="CN317" s="893" t="e">
        <f t="shared" si="70"/>
        <v>#N/A</v>
      </c>
      <c r="CO317" s="894"/>
      <c r="CP317" s="894"/>
      <c r="CQ317" s="894"/>
      <c r="CR317" s="894"/>
      <c r="CS317" s="895"/>
      <c r="CT317" s="252" t="str">
        <f t="shared" si="68"/>
        <v>|</v>
      </c>
      <c r="CU317" s="252" t="str">
        <f t="shared" si="72"/>
        <v/>
      </c>
      <c r="CV317" s="268" t="e">
        <f t="array" ref="CV317">IF(ROW(A35)&gt;COUNTA(CU$283:CU$338),"",INDEX(CU:CU,SMALL(IF(CU$283:CU$338&lt;&gt;"",ROW(CU$283:CU$338),""),ROW(A35))))</f>
        <v>#NUM!</v>
      </c>
      <c r="CW317" s="251" t="str">
        <f t="shared" si="75"/>
        <v/>
      </c>
      <c r="CX317" s="234">
        <v>34</v>
      </c>
      <c r="CY317" s="250" t="str">
        <f t="shared" si="77"/>
        <v/>
      </c>
      <c r="CZ317" s="233"/>
      <c r="DA317" s="234">
        <v>35</v>
      </c>
      <c r="DB317" s="896" t="e">
        <f t="shared" si="71"/>
        <v>#N/A</v>
      </c>
      <c r="DC317" s="897"/>
      <c r="DD317" s="897"/>
      <c r="DE317" s="897"/>
      <c r="DF317" s="897"/>
      <c r="DG317" s="898"/>
      <c r="DH317" s="256" t="str">
        <f t="shared" si="69"/>
        <v>|</v>
      </c>
      <c r="DI317" s="255" t="str">
        <f t="shared" si="73"/>
        <v/>
      </c>
      <c r="DJ317" s="270" t="e">
        <f t="array" ref="DJ317">IF(ROW(O35)&gt;COUNTA(DI$283:DI$338),"",INDEX(DI:DI,SMALL(IF(DI$283:DI$338&lt;&gt;"",ROW(DI$283:DI$338),""),ROW(O35))))</f>
        <v>#NUM!</v>
      </c>
      <c r="DK317" s="255" t="str">
        <f t="shared" si="76"/>
        <v/>
      </c>
      <c r="DL317" s="234">
        <v>34</v>
      </c>
      <c r="DM317" s="254" t="str">
        <f t="shared" si="78"/>
        <v/>
      </c>
      <c r="DN317" s="54"/>
      <c r="DO317" s="54"/>
      <c r="DP317" s="54"/>
      <c r="DQ317" s="199"/>
    </row>
    <row r="318" spans="1:222" s="52" customFormat="1" hidden="1">
      <c r="D318" s="198"/>
      <c r="E318" s="54"/>
      <c r="F318" s="54"/>
      <c r="G318" s="54"/>
      <c r="H318" s="54"/>
      <c r="I318" s="54"/>
      <c r="J318" s="54"/>
      <c r="K318" s="54"/>
      <c r="L318" s="54"/>
      <c r="M318" s="54"/>
      <c r="N318" s="54"/>
      <c r="O318" s="54"/>
      <c r="P318" s="54"/>
      <c r="Q318" s="54"/>
      <c r="R318" s="54"/>
      <c r="S318" s="54"/>
      <c r="T318" s="54"/>
      <c r="U318" s="54"/>
      <c r="V318" s="54"/>
      <c r="W318" s="192"/>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874" t="e">
        <f t="shared" si="57"/>
        <v>#N/A</v>
      </c>
      <c r="AX318" s="875"/>
      <c r="AY318" s="875"/>
      <c r="AZ318" s="875"/>
      <c r="BA318" s="876"/>
      <c r="BB318" s="877" t="s">
        <v>650</v>
      </c>
      <c r="BC318" s="878"/>
      <c r="BD318" s="54"/>
      <c r="BE318" s="879" t="e">
        <f t="shared" si="74"/>
        <v>#N/A</v>
      </c>
      <c r="BF318" s="880"/>
      <c r="BG318" s="880"/>
      <c r="BH318" s="880"/>
      <c r="BI318" s="881"/>
      <c r="BJ318" s="882" t="s">
        <v>650</v>
      </c>
      <c r="BK318" s="878"/>
      <c r="BL318" s="54"/>
      <c r="BM318" s="241"/>
      <c r="BN318" s="241"/>
      <c r="BO318" s="241"/>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234">
        <v>36</v>
      </c>
      <c r="CN318" s="893" t="e">
        <f t="shared" si="70"/>
        <v>#N/A</v>
      </c>
      <c r="CO318" s="894"/>
      <c r="CP318" s="894"/>
      <c r="CQ318" s="894"/>
      <c r="CR318" s="894"/>
      <c r="CS318" s="895"/>
      <c r="CT318" s="252" t="str">
        <f t="shared" si="68"/>
        <v>|</v>
      </c>
      <c r="CU318" s="252" t="str">
        <f t="shared" si="72"/>
        <v/>
      </c>
      <c r="CV318" s="268" t="e">
        <f t="array" ref="CV318">IF(ROW(A36)&gt;COUNTA(CU$283:CU$338),"",INDEX(CU:CU,SMALL(IF(CU$283:CU$338&lt;&gt;"",ROW(CU$283:CU$338),""),ROW(A36))))</f>
        <v>#NUM!</v>
      </c>
      <c r="CW318" s="251" t="str">
        <f t="shared" si="75"/>
        <v/>
      </c>
      <c r="CX318" s="234">
        <v>35</v>
      </c>
      <c r="CY318" s="250" t="str">
        <f t="shared" si="77"/>
        <v/>
      </c>
      <c r="CZ318" s="233"/>
      <c r="DA318" s="234">
        <v>36</v>
      </c>
      <c r="DB318" s="896" t="e">
        <f t="shared" si="71"/>
        <v>#N/A</v>
      </c>
      <c r="DC318" s="897"/>
      <c r="DD318" s="897"/>
      <c r="DE318" s="897"/>
      <c r="DF318" s="897"/>
      <c r="DG318" s="898"/>
      <c r="DH318" s="256" t="str">
        <f t="shared" si="69"/>
        <v>|</v>
      </c>
      <c r="DI318" s="255" t="str">
        <f t="shared" si="73"/>
        <v/>
      </c>
      <c r="DJ318" s="270" t="e">
        <f t="array" ref="DJ318">IF(ROW(O36)&gt;COUNTA(DI$283:DI$338),"",INDEX(DI:DI,SMALL(IF(DI$283:DI$338&lt;&gt;"",ROW(DI$283:DI$338),""),ROW(O36))))</f>
        <v>#NUM!</v>
      </c>
      <c r="DK318" s="255" t="str">
        <f t="shared" si="76"/>
        <v/>
      </c>
      <c r="DL318" s="234">
        <v>35</v>
      </c>
      <c r="DM318" s="254" t="str">
        <f t="shared" si="78"/>
        <v/>
      </c>
      <c r="DN318" s="54"/>
      <c r="DO318" s="54"/>
      <c r="DP318" s="54"/>
      <c r="DQ318" s="199"/>
    </row>
    <row r="319" spans="1:222" s="52" customFormat="1" hidden="1">
      <c r="D319" s="198"/>
      <c r="E319" s="54"/>
      <c r="F319" s="54"/>
      <c r="G319" s="54"/>
      <c r="H319" s="54"/>
      <c r="I319" s="54"/>
      <c r="J319" s="54"/>
      <c r="K319" s="54"/>
      <c r="L319" s="54"/>
      <c r="M319" s="54"/>
      <c r="N319" s="54"/>
      <c r="O319" s="54"/>
      <c r="P319" s="54"/>
      <c r="Q319" s="54"/>
      <c r="R319" s="54"/>
      <c r="S319" s="54"/>
      <c r="T319" s="54"/>
      <c r="U319" s="54"/>
      <c r="V319" s="54"/>
      <c r="W319" s="192"/>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874" t="e">
        <f t="shared" si="57"/>
        <v>#N/A</v>
      </c>
      <c r="AX319" s="875"/>
      <c r="AY319" s="875"/>
      <c r="AZ319" s="875"/>
      <c r="BA319" s="876"/>
      <c r="BB319" s="877" t="s">
        <v>651</v>
      </c>
      <c r="BC319" s="878"/>
      <c r="BD319" s="54"/>
      <c r="BE319" s="879" t="e">
        <f t="shared" si="74"/>
        <v>#N/A</v>
      </c>
      <c r="BF319" s="880"/>
      <c r="BG319" s="880"/>
      <c r="BH319" s="880"/>
      <c r="BI319" s="881"/>
      <c r="BJ319" s="882" t="s">
        <v>651</v>
      </c>
      <c r="BK319" s="878"/>
      <c r="BL319" s="54"/>
      <c r="BM319" s="241"/>
      <c r="BN319" s="241"/>
      <c r="BO319" s="241"/>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234">
        <v>37</v>
      </c>
      <c r="CN319" s="893" t="e">
        <f t="shared" si="70"/>
        <v>#N/A</v>
      </c>
      <c r="CO319" s="894"/>
      <c r="CP319" s="894"/>
      <c r="CQ319" s="894"/>
      <c r="CR319" s="894"/>
      <c r="CS319" s="895"/>
      <c r="CT319" s="252" t="str">
        <f t="shared" si="68"/>
        <v>|</v>
      </c>
      <c r="CU319" s="252" t="str">
        <f t="shared" si="72"/>
        <v/>
      </c>
      <c r="CV319" s="268" t="e">
        <f t="array" ref="CV319">IF(ROW(A37)&gt;COUNTA(CU$283:CU$338),"",INDEX(CU:CU,SMALL(IF(CU$283:CU$338&lt;&gt;"",ROW(CU$283:CU$338),""),ROW(A37))))</f>
        <v>#NUM!</v>
      </c>
      <c r="CW319" s="251" t="str">
        <f t="shared" si="75"/>
        <v/>
      </c>
      <c r="CX319" s="234">
        <v>36</v>
      </c>
      <c r="CY319" s="250" t="str">
        <f t="shared" si="77"/>
        <v/>
      </c>
      <c r="CZ319" s="233"/>
      <c r="DA319" s="234">
        <v>37</v>
      </c>
      <c r="DB319" s="896" t="e">
        <f t="shared" si="71"/>
        <v>#N/A</v>
      </c>
      <c r="DC319" s="897"/>
      <c r="DD319" s="897"/>
      <c r="DE319" s="897"/>
      <c r="DF319" s="897"/>
      <c r="DG319" s="898"/>
      <c r="DH319" s="256" t="str">
        <f t="shared" si="69"/>
        <v>|</v>
      </c>
      <c r="DI319" s="255" t="str">
        <f t="shared" si="73"/>
        <v/>
      </c>
      <c r="DJ319" s="270" t="e">
        <f t="array" ref="DJ319">IF(ROW(O37)&gt;COUNTA(DI$283:DI$338),"",INDEX(DI:DI,SMALL(IF(DI$283:DI$338&lt;&gt;"",ROW(DI$283:DI$338),""),ROW(O37))))</f>
        <v>#NUM!</v>
      </c>
      <c r="DK319" s="255" t="str">
        <f t="shared" si="76"/>
        <v/>
      </c>
      <c r="DL319" s="234">
        <v>36</v>
      </c>
      <c r="DM319" s="254" t="str">
        <f t="shared" si="78"/>
        <v/>
      </c>
      <c r="DN319" s="54"/>
      <c r="DO319" s="54"/>
      <c r="DP319" s="54"/>
      <c r="DQ319" s="199"/>
    </row>
    <row r="320" spans="1:222" s="52" customFormat="1" hidden="1">
      <c r="D320" s="198"/>
      <c r="E320" s="54"/>
      <c r="F320" s="54"/>
      <c r="G320" s="54"/>
      <c r="H320" s="54"/>
      <c r="I320" s="54"/>
      <c r="J320" s="54"/>
      <c r="K320" s="54"/>
      <c r="L320" s="54"/>
      <c r="M320" s="54"/>
      <c r="N320" s="54"/>
      <c r="O320" s="54"/>
      <c r="P320" s="54"/>
      <c r="Q320" s="54"/>
      <c r="R320" s="54"/>
      <c r="S320" s="54"/>
      <c r="T320" s="54"/>
      <c r="U320" s="54"/>
      <c r="V320" s="54"/>
      <c r="W320" s="192"/>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874" t="e">
        <f t="shared" si="57"/>
        <v>#N/A</v>
      </c>
      <c r="AX320" s="875"/>
      <c r="AY320" s="875"/>
      <c r="AZ320" s="875"/>
      <c r="BA320" s="876"/>
      <c r="BB320" s="877" t="s">
        <v>652</v>
      </c>
      <c r="BC320" s="878"/>
      <c r="BD320" s="54"/>
      <c r="BE320" s="879" t="e">
        <f t="shared" si="74"/>
        <v>#N/A</v>
      </c>
      <c r="BF320" s="880"/>
      <c r="BG320" s="880"/>
      <c r="BH320" s="880"/>
      <c r="BI320" s="881"/>
      <c r="BJ320" s="882" t="s">
        <v>652</v>
      </c>
      <c r="BK320" s="878"/>
      <c r="BL320" s="54"/>
      <c r="BM320" s="241"/>
      <c r="BN320" s="241"/>
      <c r="BO320" s="241"/>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234">
        <v>38</v>
      </c>
      <c r="CN320" s="893" t="e">
        <f t="shared" si="70"/>
        <v>#N/A</v>
      </c>
      <c r="CO320" s="894"/>
      <c r="CP320" s="894"/>
      <c r="CQ320" s="894"/>
      <c r="CR320" s="894"/>
      <c r="CS320" s="895"/>
      <c r="CT320" s="252" t="str">
        <f t="shared" si="68"/>
        <v>|</v>
      </c>
      <c r="CU320" s="252" t="str">
        <f t="shared" si="72"/>
        <v/>
      </c>
      <c r="CV320" s="268" t="e">
        <f t="array" ref="CV320">IF(ROW(A38)&gt;COUNTA(CU$283:CU$338),"",INDEX(CU:CU,SMALL(IF(CU$283:CU$338&lt;&gt;"",ROW(CU$283:CU$338),""),ROW(A38))))</f>
        <v>#NUM!</v>
      </c>
      <c r="CW320" s="251" t="str">
        <f t="shared" si="75"/>
        <v/>
      </c>
      <c r="CX320" s="234">
        <v>37</v>
      </c>
      <c r="CY320" s="250" t="str">
        <f t="shared" si="77"/>
        <v/>
      </c>
      <c r="CZ320" s="233"/>
      <c r="DA320" s="234">
        <v>38</v>
      </c>
      <c r="DB320" s="896" t="e">
        <f t="shared" si="71"/>
        <v>#N/A</v>
      </c>
      <c r="DC320" s="897"/>
      <c r="DD320" s="897"/>
      <c r="DE320" s="897"/>
      <c r="DF320" s="897"/>
      <c r="DG320" s="898"/>
      <c r="DH320" s="256" t="str">
        <f t="shared" si="69"/>
        <v>|</v>
      </c>
      <c r="DI320" s="255" t="str">
        <f t="shared" si="73"/>
        <v/>
      </c>
      <c r="DJ320" s="270" t="e">
        <f t="array" ref="DJ320">IF(ROW(O38)&gt;COUNTA(DI$283:DI$338),"",INDEX(DI:DI,SMALL(IF(DI$283:DI$338&lt;&gt;"",ROW(DI$283:DI$338),""),ROW(O38))))</f>
        <v>#NUM!</v>
      </c>
      <c r="DK320" s="255" t="str">
        <f t="shared" si="76"/>
        <v/>
      </c>
      <c r="DL320" s="234">
        <v>37</v>
      </c>
      <c r="DM320" s="254" t="str">
        <f t="shared" si="78"/>
        <v/>
      </c>
      <c r="DN320" s="54"/>
      <c r="DO320" s="54"/>
      <c r="DP320" s="54"/>
      <c r="DQ320" s="199"/>
    </row>
    <row r="321" spans="4:121" s="52" customFormat="1" hidden="1">
      <c r="D321" s="198"/>
      <c r="E321" s="54"/>
      <c r="F321" s="54"/>
      <c r="G321" s="54"/>
      <c r="H321" s="54"/>
      <c r="I321" s="54"/>
      <c r="J321" s="54"/>
      <c r="K321" s="54"/>
      <c r="L321" s="54"/>
      <c r="M321" s="54"/>
      <c r="N321" s="54"/>
      <c r="O321" s="54"/>
      <c r="P321" s="54"/>
      <c r="Q321" s="54"/>
      <c r="R321" s="54"/>
      <c r="S321" s="54"/>
      <c r="T321" s="54"/>
      <c r="U321" s="54"/>
      <c r="V321" s="54"/>
      <c r="W321" s="192"/>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874" t="e">
        <f t="shared" si="57"/>
        <v>#N/A</v>
      </c>
      <c r="AX321" s="875"/>
      <c r="AY321" s="875"/>
      <c r="AZ321" s="875"/>
      <c r="BA321" s="876"/>
      <c r="BB321" s="877" t="s">
        <v>653</v>
      </c>
      <c r="BC321" s="878"/>
      <c r="BD321" s="54"/>
      <c r="BE321" s="879" t="e">
        <f t="shared" si="74"/>
        <v>#N/A</v>
      </c>
      <c r="BF321" s="880"/>
      <c r="BG321" s="880"/>
      <c r="BH321" s="880"/>
      <c r="BI321" s="881"/>
      <c r="BJ321" s="882" t="s">
        <v>653</v>
      </c>
      <c r="BK321" s="878"/>
      <c r="BL321" s="54"/>
      <c r="BM321" s="241"/>
      <c r="BN321" s="241"/>
      <c r="BO321" s="241"/>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234">
        <v>39</v>
      </c>
      <c r="CN321" s="893" t="e">
        <f t="shared" si="70"/>
        <v>#N/A</v>
      </c>
      <c r="CO321" s="894"/>
      <c r="CP321" s="894"/>
      <c r="CQ321" s="894"/>
      <c r="CR321" s="894"/>
      <c r="CS321" s="895"/>
      <c r="CT321" s="252" t="str">
        <f t="shared" si="68"/>
        <v>|</v>
      </c>
      <c r="CU321" s="252" t="str">
        <f t="shared" si="72"/>
        <v/>
      </c>
      <c r="CV321" s="268" t="e">
        <f t="array" ref="CV321">IF(ROW(A39)&gt;COUNTA(CU$283:CU$338),"",INDEX(CU:CU,SMALL(IF(CU$283:CU$338&lt;&gt;"",ROW(CU$283:CU$338),""),ROW(A39))))</f>
        <v>#NUM!</v>
      </c>
      <c r="CW321" s="251" t="str">
        <f t="shared" si="75"/>
        <v/>
      </c>
      <c r="CX321" s="234">
        <v>38</v>
      </c>
      <c r="CY321" s="250" t="str">
        <f t="shared" si="77"/>
        <v/>
      </c>
      <c r="CZ321" s="233"/>
      <c r="DA321" s="234">
        <v>39</v>
      </c>
      <c r="DB321" s="896" t="e">
        <f t="shared" si="71"/>
        <v>#N/A</v>
      </c>
      <c r="DC321" s="897"/>
      <c r="DD321" s="897"/>
      <c r="DE321" s="897"/>
      <c r="DF321" s="897"/>
      <c r="DG321" s="898"/>
      <c r="DH321" s="256" t="str">
        <f t="shared" si="69"/>
        <v>|</v>
      </c>
      <c r="DI321" s="255" t="str">
        <f t="shared" si="73"/>
        <v/>
      </c>
      <c r="DJ321" s="270" t="e">
        <f t="array" ref="DJ321">IF(ROW(O39)&gt;COUNTA(DI$283:DI$338),"",INDEX(DI:DI,SMALL(IF(DI$283:DI$338&lt;&gt;"",ROW(DI$283:DI$338),""),ROW(O39))))</f>
        <v>#NUM!</v>
      </c>
      <c r="DK321" s="255" t="str">
        <f t="shared" si="76"/>
        <v/>
      </c>
      <c r="DL321" s="234">
        <v>38</v>
      </c>
      <c r="DM321" s="254" t="str">
        <f t="shared" si="78"/>
        <v/>
      </c>
      <c r="DN321" s="54"/>
      <c r="DO321" s="54"/>
      <c r="DP321" s="54"/>
      <c r="DQ321" s="199"/>
    </row>
    <row r="322" spans="4:121" s="52" customFormat="1" hidden="1">
      <c r="D322" s="198"/>
      <c r="E322" s="54"/>
      <c r="F322" s="54"/>
      <c r="G322" s="54"/>
      <c r="H322" s="54"/>
      <c r="I322" s="54"/>
      <c r="J322" s="54"/>
      <c r="K322" s="54"/>
      <c r="L322" s="54"/>
      <c r="M322" s="54"/>
      <c r="N322" s="54"/>
      <c r="O322" s="54"/>
      <c r="P322" s="54"/>
      <c r="Q322" s="54"/>
      <c r="R322" s="54"/>
      <c r="S322" s="54"/>
      <c r="T322" s="54"/>
      <c r="U322" s="54"/>
      <c r="V322" s="54"/>
      <c r="W322" s="192"/>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874" t="e">
        <f t="shared" si="57"/>
        <v>#N/A</v>
      </c>
      <c r="AX322" s="875"/>
      <c r="AY322" s="875"/>
      <c r="AZ322" s="875"/>
      <c r="BA322" s="876"/>
      <c r="BB322" s="877" t="s">
        <v>654</v>
      </c>
      <c r="BC322" s="878"/>
      <c r="BD322" s="54"/>
      <c r="BE322" s="879" t="e">
        <f t="shared" si="74"/>
        <v>#N/A</v>
      </c>
      <c r="BF322" s="880"/>
      <c r="BG322" s="880"/>
      <c r="BH322" s="880"/>
      <c r="BI322" s="881"/>
      <c r="BJ322" s="882" t="s">
        <v>654</v>
      </c>
      <c r="BK322" s="878"/>
      <c r="BL322" s="54"/>
      <c r="BM322" s="241"/>
      <c r="BN322" s="241"/>
      <c r="BO322" s="241"/>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234">
        <v>40</v>
      </c>
      <c r="CN322" s="893" t="e">
        <f t="shared" si="70"/>
        <v>#N/A</v>
      </c>
      <c r="CO322" s="894"/>
      <c r="CP322" s="894"/>
      <c r="CQ322" s="894"/>
      <c r="CR322" s="894"/>
      <c r="CS322" s="895"/>
      <c r="CT322" s="252" t="str">
        <f t="shared" si="68"/>
        <v>|</v>
      </c>
      <c r="CU322" s="252" t="str">
        <f t="shared" si="72"/>
        <v/>
      </c>
      <c r="CV322" s="268" t="e">
        <f t="array" ref="CV322">IF(ROW(A40)&gt;COUNTA(CU$283:CU$338),"",INDEX(CU:CU,SMALL(IF(CU$283:CU$338&lt;&gt;"",ROW(CU$283:CU$338),""),ROW(A40))))</f>
        <v>#NUM!</v>
      </c>
      <c r="CW322" s="251" t="str">
        <f t="shared" si="75"/>
        <v/>
      </c>
      <c r="CX322" s="234">
        <v>39</v>
      </c>
      <c r="CY322" s="250" t="str">
        <f t="shared" si="77"/>
        <v/>
      </c>
      <c r="CZ322" s="233"/>
      <c r="DA322" s="234">
        <v>40</v>
      </c>
      <c r="DB322" s="896" t="e">
        <f t="shared" si="71"/>
        <v>#N/A</v>
      </c>
      <c r="DC322" s="897"/>
      <c r="DD322" s="897"/>
      <c r="DE322" s="897"/>
      <c r="DF322" s="897"/>
      <c r="DG322" s="898"/>
      <c r="DH322" s="256" t="str">
        <f t="shared" si="69"/>
        <v>|</v>
      </c>
      <c r="DI322" s="255" t="str">
        <f t="shared" si="73"/>
        <v/>
      </c>
      <c r="DJ322" s="270" t="e">
        <f t="array" ref="DJ322">IF(ROW(O40)&gt;COUNTA(DI$283:DI$338),"",INDEX(DI:DI,SMALL(IF(DI$283:DI$338&lt;&gt;"",ROW(DI$283:DI$338),""),ROW(O40))))</f>
        <v>#NUM!</v>
      </c>
      <c r="DK322" s="255" t="str">
        <f t="shared" si="76"/>
        <v/>
      </c>
      <c r="DL322" s="234">
        <v>39</v>
      </c>
      <c r="DM322" s="254" t="str">
        <f t="shared" si="78"/>
        <v/>
      </c>
      <c r="DN322" s="54"/>
      <c r="DO322" s="54"/>
      <c r="DP322" s="54"/>
      <c r="DQ322" s="199"/>
    </row>
    <row r="323" spans="4:121" s="52" customFormat="1" hidden="1">
      <c r="D323" s="198"/>
      <c r="E323" s="54"/>
      <c r="F323" s="54"/>
      <c r="G323" s="54"/>
      <c r="H323" s="54"/>
      <c r="I323" s="54"/>
      <c r="J323" s="54"/>
      <c r="K323" s="54"/>
      <c r="L323" s="54"/>
      <c r="M323" s="54"/>
      <c r="N323" s="54"/>
      <c r="O323" s="54"/>
      <c r="P323" s="54"/>
      <c r="Q323" s="54"/>
      <c r="R323" s="54"/>
      <c r="S323" s="54"/>
      <c r="T323" s="54"/>
      <c r="U323" s="54"/>
      <c r="V323" s="54"/>
      <c r="W323" s="192"/>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874" t="e">
        <f t="shared" si="57"/>
        <v>#N/A</v>
      </c>
      <c r="AX323" s="875"/>
      <c r="AY323" s="875"/>
      <c r="AZ323" s="875"/>
      <c r="BA323" s="876"/>
      <c r="BB323" s="877" t="s">
        <v>655</v>
      </c>
      <c r="BC323" s="878"/>
      <c r="BD323" s="54"/>
      <c r="BE323" s="879" t="e">
        <f t="shared" si="74"/>
        <v>#N/A</v>
      </c>
      <c r="BF323" s="880"/>
      <c r="BG323" s="880"/>
      <c r="BH323" s="880"/>
      <c r="BI323" s="881"/>
      <c r="BJ323" s="882" t="s">
        <v>655</v>
      </c>
      <c r="BK323" s="878"/>
      <c r="BL323" s="54"/>
      <c r="BM323" s="241"/>
      <c r="BN323" s="241"/>
      <c r="BO323" s="241"/>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234">
        <v>41</v>
      </c>
      <c r="CN323" s="893" t="e">
        <f t="shared" si="70"/>
        <v>#N/A</v>
      </c>
      <c r="CO323" s="894"/>
      <c r="CP323" s="894"/>
      <c r="CQ323" s="894"/>
      <c r="CR323" s="894"/>
      <c r="CS323" s="895"/>
      <c r="CT323" s="252" t="str">
        <f t="shared" si="68"/>
        <v>|</v>
      </c>
      <c r="CU323" s="252" t="str">
        <f t="shared" si="72"/>
        <v/>
      </c>
      <c r="CV323" s="268" t="e">
        <f t="array" ref="CV323">IF(ROW(A41)&gt;COUNTA(CU$283:CU$338),"",INDEX(CU:CU,SMALL(IF(CU$283:CU$338&lt;&gt;"",ROW(CU$283:CU$338),""),ROW(A41))))</f>
        <v>#NUM!</v>
      </c>
      <c r="CW323" s="251" t="str">
        <f t="shared" si="75"/>
        <v/>
      </c>
      <c r="CX323" s="234">
        <v>40</v>
      </c>
      <c r="CY323" s="250" t="str">
        <f t="shared" si="77"/>
        <v/>
      </c>
      <c r="CZ323" s="233"/>
      <c r="DA323" s="234">
        <v>41</v>
      </c>
      <c r="DB323" s="896" t="e">
        <f t="shared" si="71"/>
        <v>#N/A</v>
      </c>
      <c r="DC323" s="897"/>
      <c r="DD323" s="897"/>
      <c r="DE323" s="897"/>
      <c r="DF323" s="897"/>
      <c r="DG323" s="898"/>
      <c r="DH323" s="256" t="str">
        <f t="shared" si="69"/>
        <v>|</v>
      </c>
      <c r="DI323" s="255" t="str">
        <f t="shared" si="73"/>
        <v/>
      </c>
      <c r="DJ323" s="270" t="e">
        <f t="array" ref="DJ323">IF(ROW(O41)&gt;COUNTA(DI$283:DI$338),"",INDEX(DI:DI,SMALL(IF(DI$283:DI$338&lt;&gt;"",ROW(DI$283:DI$338),""),ROW(O41))))</f>
        <v>#NUM!</v>
      </c>
      <c r="DK323" s="255" t="str">
        <f t="shared" si="76"/>
        <v/>
      </c>
      <c r="DL323" s="234">
        <v>40</v>
      </c>
      <c r="DM323" s="254" t="str">
        <f t="shared" si="78"/>
        <v/>
      </c>
      <c r="DN323" s="54"/>
      <c r="DO323" s="54"/>
      <c r="DP323" s="54"/>
      <c r="DQ323" s="199"/>
    </row>
    <row r="324" spans="4:121" s="52" customFormat="1" hidden="1">
      <c r="D324" s="198"/>
      <c r="E324" s="54"/>
      <c r="F324" s="54"/>
      <c r="G324" s="54"/>
      <c r="H324" s="54"/>
      <c r="I324" s="54"/>
      <c r="J324" s="54"/>
      <c r="K324" s="54"/>
      <c r="L324" s="54"/>
      <c r="M324" s="54"/>
      <c r="N324" s="54"/>
      <c r="O324" s="54"/>
      <c r="P324" s="54"/>
      <c r="Q324" s="54"/>
      <c r="R324" s="54"/>
      <c r="S324" s="54"/>
      <c r="T324" s="54"/>
      <c r="U324" s="54"/>
      <c r="V324" s="54"/>
      <c r="W324" s="192"/>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874" t="e">
        <f t="shared" si="57"/>
        <v>#N/A</v>
      </c>
      <c r="AX324" s="875"/>
      <c r="AY324" s="875"/>
      <c r="AZ324" s="875"/>
      <c r="BA324" s="876"/>
      <c r="BB324" s="877" t="s">
        <v>656</v>
      </c>
      <c r="BC324" s="878"/>
      <c r="BD324" s="54"/>
      <c r="BE324" s="879" t="e">
        <f t="shared" si="74"/>
        <v>#N/A</v>
      </c>
      <c r="BF324" s="880"/>
      <c r="BG324" s="880"/>
      <c r="BH324" s="880"/>
      <c r="BI324" s="881"/>
      <c r="BJ324" s="882" t="s">
        <v>656</v>
      </c>
      <c r="BK324" s="878"/>
      <c r="BL324" s="54"/>
      <c r="BM324" s="241"/>
      <c r="BN324" s="241"/>
      <c r="BO324" s="241"/>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234">
        <v>42</v>
      </c>
      <c r="CN324" s="893" t="e">
        <f t="shared" si="70"/>
        <v>#N/A</v>
      </c>
      <c r="CO324" s="894"/>
      <c r="CP324" s="894"/>
      <c r="CQ324" s="894"/>
      <c r="CR324" s="894"/>
      <c r="CS324" s="895"/>
      <c r="CT324" s="252" t="str">
        <f t="shared" si="68"/>
        <v>|</v>
      </c>
      <c r="CU324" s="252" t="str">
        <f t="shared" si="72"/>
        <v/>
      </c>
      <c r="CV324" s="268" t="e">
        <f t="array" ref="CV324">IF(ROW(A42)&gt;COUNTA(CU$283:CU$338),"",INDEX(CU:CU,SMALL(IF(CU$283:CU$338&lt;&gt;"",ROW(CU$283:CU$338),""),ROW(A42))))</f>
        <v>#NUM!</v>
      </c>
      <c r="CW324" s="251" t="str">
        <f t="shared" si="75"/>
        <v/>
      </c>
      <c r="CX324" s="234">
        <v>41</v>
      </c>
      <c r="CY324" s="250" t="str">
        <f t="shared" si="77"/>
        <v/>
      </c>
      <c r="CZ324" s="233"/>
      <c r="DA324" s="234">
        <v>42</v>
      </c>
      <c r="DB324" s="896" t="e">
        <f t="shared" si="71"/>
        <v>#N/A</v>
      </c>
      <c r="DC324" s="897"/>
      <c r="DD324" s="897"/>
      <c r="DE324" s="897"/>
      <c r="DF324" s="897"/>
      <c r="DG324" s="898"/>
      <c r="DH324" s="256" t="str">
        <f t="shared" si="69"/>
        <v>|</v>
      </c>
      <c r="DI324" s="255" t="str">
        <f t="shared" si="73"/>
        <v/>
      </c>
      <c r="DJ324" s="270" t="e">
        <f t="array" ref="DJ324">IF(ROW(O42)&gt;COUNTA(DI$283:DI$338),"",INDEX(DI:DI,SMALL(IF(DI$283:DI$338&lt;&gt;"",ROW(DI$283:DI$338),""),ROW(O42))))</f>
        <v>#NUM!</v>
      </c>
      <c r="DK324" s="255" t="str">
        <f t="shared" si="76"/>
        <v/>
      </c>
      <c r="DL324" s="234">
        <v>41</v>
      </c>
      <c r="DM324" s="254" t="str">
        <f t="shared" si="78"/>
        <v/>
      </c>
      <c r="DN324" s="54"/>
      <c r="DO324" s="54"/>
      <c r="DP324" s="54"/>
      <c r="DQ324" s="199"/>
    </row>
    <row r="325" spans="4:121" s="52" customFormat="1" hidden="1">
      <c r="D325" s="198"/>
      <c r="E325" s="54"/>
      <c r="F325" s="54"/>
      <c r="G325" s="54"/>
      <c r="H325" s="54"/>
      <c r="I325" s="54"/>
      <c r="J325" s="54"/>
      <c r="K325" s="54"/>
      <c r="L325" s="54"/>
      <c r="M325" s="54"/>
      <c r="N325" s="54"/>
      <c r="O325" s="54"/>
      <c r="P325" s="54"/>
      <c r="Q325" s="54"/>
      <c r="R325" s="54"/>
      <c r="S325" s="54"/>
      <c r="T325" s="54"/>
      <c r="U325" s="54"/>
      <c r="V325" s="54"/>
      <c r="W325" s="192"/>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874" t="e">
        <f t="shared" si="57"/>
        <v>#N/A</v>
      </c>
      <c r="AX325" s="875"/>
      <c r="AY325" s="875"/>
      <c r="AZ325" s="875"/>
      <c r="BA325" s="876"/>
      <c r="BB325" s="877" t="s">
        <v>657</v>
      </c>
      <c r="BC325" s="878"/>
      <c r="BD325" s="54"/>
      <c r="BE325" s="879" t="e">
        <f t="shared" si="74"/>
        <v>#N/A</v>
      </c>
      <c r="BF325" s="880"/>
      <c r="BG325" s="880"/>
      <c r="BH325" s="880"/>
      <c r="BI325" s="881"/>
      <c r="BJ325" s="882" t="s">
        <v>657</v>
      </c>
      <c r="BK325" s="878"/>
      <c r="BL325" s="54"/>
      <c r="BM325" s="241"/>
      <c r="BN325" s="241"/>
      <c r="BO325" s="241"/>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234">
        <v>43</v>
      </c>
      <c r="CN325" s="893" t="e">
        <f t="shared" si="70"/>
        <v>#N/A</v>
      </c>
      <c r="CO325" s="894"/>
      <c r="CP325" s="894"/>
      <c r="CQ325" s="894"/>
      <c r="CR325" s="894"/>
      <c r="CS325" s="895"/>
      <c r="CT325" s="252" t="str">
        <f t="shared" si="68"/>
        <v>|</v>
      </c>
      <c r="CU325" s="252" t="str">
        <f t="shared" si="72"/>
        <v/>
      </c>
      <c r="CV325" s="268" t="e">
        <f t="array" ref="CV325">IF(ROW(A43)&gt;COUNTA(CU$283:CU$338),"",INDEX(CU:CU,SMALL(IF(CU$283:CU$338&lt;&gt;"",ROW(CU$283:CU$338),""),ROW(A43))))</f>
        <v>#NUM!</v>
      </c>
      <c r="CW325" s="251" t="str">
        <f t="shared" si="75"/>
        <v/>
      </c>
      <c r="CX325" s="234">
        <v>42</v>
      </c>
      <c r="CY325" s="250" t="str">
        <f t="shared" si="77"/>
        <v/>
      </c>
      <c r="CZ325" s="233"/>
      <c r="DA325" s="234">
        <v>43</v>
      </c>
      <c r="DB325" s="896" t="e">
        <f t="shared" si="71"/>
        <v>#N/A</v>
      </c>
      <c r="DC325" s="897"/>
      <c r="DD325" s="897"/>
      <c r="DE325" s="897"/>
      <c r="DF325" s="897"/>
      <c r="DG325" s="898"/>
      <c r="DH325" s="256" t="str">
        <f t="shared" si="69"/>
        <v>|</v>
      </c>
      <c r="DI325" s="255" t="str">
        <f t="shared" si="73"/>
        <v/>
      </c>
      <c r="DJ325" s="270" t="e">
        <f t="array" ref="DJ325">IF(ROW(O43)&gt;COUNTA(DI$283:DI$338),"",INDEX(DI:DI,SMALL(IF(DI$283:DI$338&lt;&gt;"",ROW(DI$283:DI$338),""),ROW(O43))))</f>
        <v>#NUM!</v>
      </c>
      <c r="DK325" s="255" t="str">
        <f t="shared" si="76"/>
        <v/>
      </c>
      <c r="DL325" s="234">
        <v>42</v>
      </c>
      <c r="DM325" s="254" t="str">
        <f t="shared" si="78"/>
        <v/>
      </c>
      <c r="DN325" s="54"/>
      <c r="DO325" s="54"/>
      <c r="DP325" s="54"/>
      <c r="DQ325" s="199"/>
    </row>
    <row r="326" spans="4:121" s="52" customFormat="1" hidden="1">
      <c r="D326" s="198"/>
      <c r="E326" s="54"/>
      <c r="F326" s="54"/>
      <c r="G326" s="54"/>
      <c r="H326" s="54"/>
      <c r="I326" s="54"/>
      <c r="J326" s="54"/>
      <c r="K326" s="54"/>
      <c r="L326" s="54"/>
      <c r="M326" s="54"/>
      <c r="N326" s="54"/>
      <c r="O326" s="54"/>
      <c r="P326" s="54"/>
      <c r="Q326" s="54"/>
      <c r="R326" s="54"/>
      <c r="S326" s="54"/>
      <c r="T326" s="54"/>
      <c r="U326" s="54"/>
      <c r="V326" s="54"/>
      <c r="W326" s="192"/>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874" t="e">
        <f t="shared" si="57"/>
        <v>#N/A</v>
      </c>
      <c r="AX326" s="875"/>
      <c r="AY326" s="875"/>
      <c r="AZ326" s="875"/>
      <c r="BA326" s="876"/>
      <c r="BB326" s="877" t="s">
        <v>658</v>
      </c>
      <c r="BC326" s="878"/>
      <c r="BD326" s="54"/>
      <c r="BE326" s="879" t="e">
        <f t="shared" si="74"/>
        <v>#N/A</v>
      </c>
      <c r="BF326" s="880"/>
      <c r="BG326" s="880"/>
      <c r="BH326" s="880"/>
      <c r="BI326" s="881"/>
      <c r="BJ326" s="882" t="s">
        <v>658</v>
      </c>
      <c r="BK326" s="878"/>
      <c r="BL326" s="54"/>
      <c r="BM326" s="241"/>
      <c r="BN326" s="241"/>
      <c r="BO326" s="241"/>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234">
        <v>44</v>
      </c>
      <c r="CN326" s="893" t="e">
        <f t="shared" si="70"/>
        <v>#N/A</v>
      </c>
      <c r="CO326" s="894"/>
      <c r="CP326" s="894"/>
      <c r="CQ326" s="894"/>
      <c r="CR326" s="894"/>
      <c r="CS326" s="895"/>
      <c r="CT326" s="252" t="str">
        <f t="shared" si="68"/>
        <v>|</v>
      </c>
      <c r="CU326" s="252" t="str">
        <f t="shared" si="72"/>
        <v/>
      </c>
      <c r="CV326" s="268" t="e">
        <f t="array" ref="CV326">IF(ROW(A44)&gt;COUNTA(CU$283:CU$338),"",INDEX(CU:CU,SMALL(IF(CU$283:CU$338&lt;&gt;"",ROW(CU$283:CU$338),""),ROW(A44))))</f>
        <v>#NUM!</v>
      </c>
      <c r="CW326" s="251" t="str">
        <f t="shared" si="75"/>
        <v/>
      </c>
      <c r="CX326" s="234">
        <v>43</v>
      </c>
      <c r="CY326" s="250" t="str">
        <f t="shared" si="77"/>
        <v/>
      </c>
      <c r="CZ326" s="233"/>
      <c r="DA326" s="234">
        <v>44</v>
      </c>
      <c r="DB326" s="896" t="e">
        <f t="shared" si="71"/>
        <v>#N/A</v>
      </c>
      <c r="DC326" s="897"/>
      <c r="DD326" s="897"/>
      <c r="DE326" s="897"/>
      <c r="DF326" s="897"/>
      <c r="DG326" s="898"/>
      <c r="DH326" s="256" t="str">
        <f t="shared" si="69"/>
        <v>|</v>
      </c>
      <c r="DI326" s="255" t="str">
        <f t="shared" si="73"/>
        <v/>
      </c>
      <c r="DJ326" s="270" t="e">
        <f t="array" ref="DJ326">IF(ROW(O44)&gt;COUNTA(DI$283:DI$338),"",INDEX(DI:DI,SMALL(IF(DI$283:DI$338&lt;&gt;"",ROW(DI$283:DI$338),""),ROW(O44))))</f>
        <v>#NUM!</v>
      </c>
      <c r="DK326" s="255" t="str">
        <f t="shared" si="76"/>
        <v/>
      </c>
      <c r="DL326" s="234">
        <v>43</v>
      </c>
      <c r="DM326" s="254" t="str">
        <f t="shared" si="78"/>
        <v/>
      </c>
      <c r="DN326" s="54"/>
      <c r="DO326" s="54"/>
      <c r="DP326" s="54"/>
      <c r="DQ326" s="199"/>
    </row>
    <row r="327" spans="4:121" s="52" customFormat="1" hidden="1">
      <c r="D327" s="198"/>
      <c r="E327" s="54"/>
      <c r="F327" s="54"/>
      <c r="G327" s="54"/>
      <c r="H327" s="54"/>
      <c r="I327" s="54"/>
      <c r="J327" s="54"/>
      <c r="K327" s="54"/>
      <c r="L327" s="54"/>
      <c r="M327" s="54"/>
      <c r="N327" s="54"/>
      <c r="O327" s="54"/>
      <c r="P327" s="54"/>
      <c r="Q327" s="54"/>
      <c r="R327" s="54"/>
      <c r="S327" s="54"/>
      <c r="T327" s="54"/>
      <c r="U327" s="54"/>
      <c r="V327" s="54"/>
      <c r="W327" s="192"/>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874" t="e">
        <f t="shared" si="57"/>
        <v>#N/A</v>
      </c>
      <c r="AX327" s="875"/>
      <c r="AY327" s="875"/>
      <c r="AZ327" s="875"/>
      <c r="BA327" s="876"/>
      <c r="BB327" s="877" t="s">
        <v>659</v>
      </c>
      <c r="BC327" s="878"/>
      <c r="BD327" s="54"/>
      <c r="BE327" s="879" t="e">
        <f t="shared" si="74"/>
        <v>#N/A</v>
      </c>
      <c r="BF327" s="880"/>
      <c r="BG327" s="880"/>
      <c r="BH327" s="880"/>
      <c r="BI327" s="881"/>
      <c r="BJ327" s="882" t="s">
        <v>659</v>
      </c>
      <c r="BK327" s="878"/>
      <c r="BL327" s="54"/>
      <c r="BM327" s="241"/>
      <c r="BN327" s="241"/>
      <c r="BO327" s="241"/>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234">
        <v>45</v>
      </c>
      <c r="CN327" s="893" t="e">
        <f t="shared" si="70"/>
        <v>#N/A</v>
      </c>
      <c r="CO327" s="894"/>
      <c r="CP327" s="894"/>
      <c r="CQ327" s="894"/>
      <c r="CR327" s="894"/>
      <c r="CS327" s="895"/>
      <c r="CT327" s="252" t="str">
        <f t="shared" si="68"/>
        <v>|</v>
      </c>
      <c r="CU327" s="252" t="str">
        <f t="shared" si="72"/>
        <v/>
      </c>
      <c r="CV327" s="268" t="e">
        <f t="array" ref="CV327">IF(ROW(A45)&gt;COUNTA(CU$283:CU$338),"",INDEX(CU:CU,SMALL(IF(CU$283:CU$338&lt;&gt;"",ROW(CU$283:CU$338),""),ROW(A45))))</f>
        <v>#NUM!</v>
      </c>
      <c r="CW327" s="251" t="str">
        <f t="shared" si="75"/>
        <v/>
      </c>
      <c r="CX327" s="234">
        <v>44</v>
      </c>
      <c r="CY327" s="250" t="str">
        <f t="shared" si="77"/>
        <v/>
      </c>
      <c r="CZ327" s="233"/>
      <c r="DA327" s="234">
        <v>45</v>
      </c>
      <c r="DB327" s="896" t="e">
        <f t="shared" si="71"/>
        <v>#N/A</v>
      </c>
      <c r="DC327" s="897"/>
      <c r="DD327" s="897"/>
      <c r="DE327" s="897"/>
      <c r="DF327" s="897"/>
      <c r="DG327" s="898"/>
      <c r="DH327" s="256" t="str">
        <f t="shared" si="69"/>
        <v>|</v>
      </c>
      <c r="DI327" s="255" t="str">
        <f t="shared" si="73"/>
        <v/>
      </c>
      <c r="DJ327" s="270" t="e">
        <f t="array" ref="DJ327">IF(ROW(O45)&gt;COUNTA(DI$283:DI$338),"",INDEX(DI:DI,SMALL(IF(DI$283:DI$338&lt;&gt;"",ROW(DI$283:DI$338),""),ROW(O45))))</f>
        <v>#NUM!</v>
      </c>
      <c r="DK327" s="255" t="str">
        <f t="shared" si="76"/>
        <v/>
      </c>
      <c r="DL327" s="234">
        <v>44</v>
      </c>
      <c r="DM327" s="254" t="str">
        <f t="shared" si="78"/>
        <v/>
      </c>
      <c r="DN327" s="54"/>
      <c r="DO327" s="54"/>
      <c r="DP327" s="54"/>
      <c r="DQ327" s="199"/>
    </row>
    <row r="328" spans="4:121" s="52" customFormat="1" hidden="1">
      <c r="D328" s="198"/>
      <c r="E328" s="54"/>
      <c r="F328" s="54"/>
      <c r="G328" s="54"/>
      <c r="H328" s="54"/>
      <c r="I328" s="54"/>
      <c r="J328" s="54"/>
      <c r="K328" s="54"/>
      <c r="L328" s="54"/>
      <c r="M328" s="54"/>
      <c r="N328" s="54"/>
      <c r="O328" s="54"/>
      <c r="P328" s="54"/>
      <c r="Q328" s="54"/>
      <c r="R328" s="54"/>
      <c r="S328" s="54"/>
      <c r="T328" s="54"/>
      <c r="U328" s="54"/>
      <c r="V328" s="54"/>
      <c r="W328" s="192"/>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874" t="e">
        <f t="shared" si="57"/>
        <v>#N/A</v>
      </c>
      <c r="AX328" s="875"/>
      <c r="AY328" s="875"/>
      <c r="AZ328" s="875"/>
      <c r="BA328" s="876"/>
      <c r="BB328" s="877" t="s">
        <v>660</v>
      </c>
      <c r="BC328" s="878"/>
      <c r="BD328" s="54"/>
      <c r="BE328" s="879" t="e">
        <f t="shared" si="74"/>
        <v>#N/A</v>
      </c>
      <c r="BF328" s="880"/>
      <c r="BG328" s="880"/>
      <c r="BH328" s="880"/>
      <c r="BI328" s="881"/>
      <c r="BJ328" s="882" t="s">
        <v>660</v>
      </c>
      <c r="BK328" s="878"/>
      <c r="BL328" s="54"/>
      <c r="BM328" s="241"/>
      <c r="BN328" s="241"/>
      <c r="BO328" s="241"/>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234">
        <v>46</v>
      </c>
      <c r="CN328" s="893" t="e">
        <f t="shared" si="70"/>
        <v>#N/A</v>
      </c>
      <c r="CO328" s="894"/>
      <c r="CP328" s="894"/>
      <c r="CQ328" s="894"/>
      <c r="CR328" s="894"/>
      <c r="CS328" s="895"/>
      <c r="CT328" s="252" t="str">
        <f t="shared" si="68"/>
        <v>|</v>
      </c>
      <c r="CU328" s="252" t="str">
        <f t="shared" si="72"/>
        <v/>
      </c>
      <c r="CV328" s="268" t="e">
        <f t="array" ref="CV328">IF(ROW(A46)&gt;COUNTA(CU$283:CU$338),"",INDEX(CU:CU,SMALL(IF(CU$283:CU$338&lt;&gt;"",ROW(CU$283:CU$338),""),ROW(A46))))</f>
        <v>#NUM!</v>
      </c>
      <c r="CW328" s="251" t="str">
        <f t="shared" si="75"/>
        <v/>
      </c>
      <c r="CX328" s="234">
        <v>45</v>
      </c>
      <c r="CY328" s="250" t="str">
        <f t="shared" si="77"/>
        <v/>
      </c>
      <c r="CZ328" s="233"/>
      <c r="DA328" s="234">
        <v>46</v>
      </c>
      <c r="DB328" s="896" t="e">
        <f t="shared" si="71"/>
        <v>#N/A</v>
      </c>
      <c r="DC328" s="897"/>
      <c r="DD328" s="897"/>
      <c r="DE328" s="897"/>
      <c r="DF328" s="897"/>
      <c r="DG328" s="898"/>
      <c r="DH328" s="256" t="str">
        <f t="shared" si="69"/>
        <v>|</v>
      </c>
      <c r="DI328" s="255" t="str">
        <f t="shared" si="73"/>
        <v/>
      </c>
      <c r="DJ328" s="270" t="e">
        <f t="array" ref="DJ328">IF(ROW(O46)&gt;COUNTA(DI$283:DI$338),"",INDEX(DI:DI,SMALL(IF(DI$283:DI$338&lt;&gt;"",ROW(DI$283:DI$338),""),ROW(O46))))</f>
        <v>#NUM!</v>
      </c>
      <c r="DK328" s="255" t="str">
        <f t="shared" si="76"/>
        <v/>
      </c>
      <c r="DL328" s="234">
        <v>45</v>
      </c>
      <c r="DM328" s="254" t="str">
        <f t="shared" si="78"/>
        <v/>
      </c>
      <c r="DN328" s="54"/>
      <c r="DO328" s="54"/>
      <c r="DP328" s="54"/>
      <c r="DQ328" s="199"/>
    </row>
    <row r="329" spans="4:121" s="52" customFormat="1" hidden="1">
      <c r="D329" s="198"/>
      <c r="E329" s="54"/>
      <c r="F329" s="54"/>
      <c r="G329" s="54"/>
      <c r="H329" s="54"/>
      <c r="I329" s="54"/>
      <c r="J329" s="54"/>
      <c r="K329" s="54"/>
      <c r="L329" s="54"/>
      <c r="M329" s="54"/>
      <c r="N329" s="54"/>
      <c r="O329" s="54"/>
      <c r="P329" s="54"/>
      <c r="Q329" s="54"/>
      <c r="R329" s="54"/>
      <c r="S329" s="54"/>
      <c r="T329" s="54"/>
      <c r="U329" s="54"/>
      <c r="V329" s="54"/>
      <c r="W329" s="192"/>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874" t="e">
        <f t="shared" si="57"/>
        <v>#N/A</v>
      </c>
      <c r="AX329" s="875"/>
      <c r="AY329" s="875"/>
      <c r="AZ329" s="875"/>
      <c r="BA329" s="876"/>
      <c r="BB329" s="877" t="s">
        <v>661</v>
      </c>
      <c r="BC329" s="878"/>
      <c r="BD329" s="54"/>
      <c r="BE329" s="879" t="e">
        <f t="shared" si="74"/>
        <v>#N/A</v>
      </c>
      <c r="BF329" s="880"/>
      <c r="BG329" s="880"/>
      <c r="BH329" s="880"/>
      <c r="BI329" s="881"/>
      <c r="BJ329" s="882" t="s">
        <v>661</v>
      </c>
      <c r="BK329" s="878"/>
      <c r="BL329" s="54"/>
      <c r="BM329" s="241"/>
      <c r="BN329" s="241"/>
      <c r="BO329" s="241"/>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234">
        <v>47</v>
      </c>
      <c r="CN329" s="893" t="e">
        <f t="shared" si="70"/>
        <v>#N/A</v>
      </c>
      <c r="CO329" s="894"/>
      <c r="CP329" s="894"/>
      <c r="CQ329" s="894"/>
      <c r="CR329" s="894"/>
      <c r="CS329" s="895"/>
      <c r="CT329" s="252" t="str">
        <f t="shared" si="68"/>
        <v>|</v>
      </c>
      <c r="CU329" s="252" t="str">
        <f t="shared" si="72"/>
        <v/>
      </c>
      <c r="CV329" s="268" t="e">
        <f t="array" ref="CV329">IF(ROW(A47)&gt;COUNTA(CU$283:CU$338),"",INDEX(CU:CU,SMALL(IF(CU$283:CU$338&lt;&gt;"",ROW(CU$283:CU$338),""),ROW(A47))))</f>
        <v>#NUM!</v>
      </c>
      <c r="CW329" s="251" t="str">
        <f t="shared" si="75"/>
        <v/>
      </c>
      <c r="CX329" s="234">
        <v>46</v>
      </c>
      <c r="CY329" s="250" t="str">
        <f t="shared" si="77"/>
        <v/>
      </c>
      <c r="CZ329" s="233"/>
      <c r="DA329" s="234">
        <v>47</v>
      </c>
      <c r="DB329" s="896" t="e">
        <f t="shared" si="71"/>
        <v>#N/A</v>
      </c>
      <c r="DC329" s="897"/>
      <c r="DD329" s="897"/>
      <c r="DE329" s="897"/>
      <c r="DF329" s="897"/>
      <c r="DG329" s="898"/>
      <c r="DH329" s="256" t="str">
        <f t="shared" si="69"/>
        <v>|</v>
      </c>
      <c r="DI329" s="255" t="str">
        <f t="shared" si="73"/>
        <v/>
      </c>
      <c r="DJ329" s="270" t="e">
        <f t="array" ref="DJ329">IF(ROW(O47)&gt;COUNTA(DI$283:DI$338),"",INDEX(DI:DI,SMALL(IF(DI$283:DI$338&lt;&gt;"",ROW(DI$283:DI$338),""),ROW(O47))))</f>
        <v>#NUM!</v>
      </c>
      <c r="DK329" s="255" t="str">
        <f t="shared" si="76"/>
        <v/>
      </c>
      <c r="DL329" s="234">
        <v>46</v>
      </c>
      <c r="DM329" s="254" t="str">
        <f t="shared" si="78"/>
        <v/>
      </c>
      <c r="DN329" s="54"/>
      <c r="DO329" s="54"/>
      <c r="DP329" s="54"/>
      <c r="DQ329" s="199"/>
    </row>
    <row r="330" spans="4:121" s="52" customFormat="1" hidden="1">
      <c r="D330" s="198"/>
      <c r="E330" s="54"/>
      <c r="F330" s="54"/>
      <c r="G330" s="54"/>
      <c r="H330" s="54"/>
      <c r="I330" s="54"/>
      <c r="J330" s="54"/>
      <c r="K330" s="54"/>
      <c r="L330" s="54"/>
      <c r="M330" s="54"/>
      <c r="N330" s="54"/>
      <c r="O330" s="54"/>
      <c r="P330" s="54"/>
      <c r="Q330" s="54"/>
      <c r="R330" s="54"/>
      <c r="S330" s="54"/>
      <c r="T330" s="54"/>
      <c r="U330" s="54"/>
      <c r="V330" s="54"/>
      <c r="W330" s="192"/>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874" t="e">
        <f t="shared" si="57"/>
        <v>#N/A</v>
      </c>
      <c r="AX330" s="875"/>
      <c r="AY330" s="875"/>
      <c r="AZ330" s="875"/>
      <c r="BA330" s="876"/>
      <c r="BB330" s="877" t="s">
        <v>662</v>
      </c>
      <c r="BC330" s="878"/>
      <c r="BD330" s="54"/>
      <c r="BE330" s="879" t="e">
        <f t="shared" si="74"/>
        <v>#N/A</v>
      </c>
      <c r="BF330" s="880"/>
      <c r="BG330" s="880"/>
      <c r="BH330" s="880"/>
      <c r="BI330" s="881"/>
      <c r="BJ330" s="882" t="s">
        <v>662</v>
      </c>
      <c r="BK330" s="878"/>
      <c r="BL330" s="54"/>
      <c r="BM330" s="241"/>
      <c r="BN330" s="241"/>
      <c r="BO330" s="241"/>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234">
        <v>48</v>
      </c>
      <c r="CN330" s="893" t="e">
        <f t="shared" si="70"/>
        <v>#N/A</v>
      </c>
      <c r="CO330" s="894"/>
      <c r="CP330" s="894"/>
      <c r="CQ330" s="894"/>
      <c r="CR330" s="894"/>
      <c r="CS330" s="895"/>
      <c r="CT330" s="252" t="str">
        <f t="shared" si="68"/>
        <v>|</v>
      </c>
      <c r="CU330" s="252" t="str">
        <f t="shared" si="72"/>
        <v/>
      </c>
      <c r="CV330" s="268" t="e">
        <f t="array" ref="CV330">IF(ROW(A48)&gt;COUNTA(CU$283:CU$338),"",INDEX(CU:CU,SMALL(IF(CU$283:CU$338&lt;&gt;"",ROW(CU$283:CU$338),""),ROW(A48))))</f>
        <v>#NUM!</v>
      </c>
      <c r="CW330" s="251" t="str">
        <f t="shared" si="75"/>
        <v/>
      </c>
      <c r="CX330" s="234">
        <v>47</v>
      </c>
      <c r="CY330" s="250" t="str">
        <f t="shared" si="77"/>
        <v/>
      </c>
      <c r="CZ330" s="233"/>
      <c r="DA330" s="234">
        <v>48</v>
      </c>
      <c r="DB330" s="896" t="e">
        <f t="shared" si="71"/>
        <v>#N/A</v>
      </c>
      <c r="DC330" s="897"/>
      <c r="DD330" s="897"/>
      <c r="DE330" s="897"/>
      <c r="DF330" s="897"/>
      <c r="DG330" s="898"/>
      <c r="DH330" s="256" t="str">
        <f t="shared" si="69"/>
        <v>|</v>
      </c>
      <c r="DI330" s="255" t="str">
        <f t="shared" si="73"/>
        <v/>
      </c>
      <c r="DJ330" s="270" t="e">
        <f t="array" ref="DJ330">IF(ROW(O48)&gt;COUNTA(DI$283:DI$338),"",INDEX(DI:DI,SMALL(IF(DI$283:DI$338&lt;&gt;"",ROW(DI$283:DI$338),""),ROW(O48))))</f>
        <v>#NUM!</v>
      </c>
      <c r="DK330" s="255" t="str">
        <f t="shared" si="76"/>
        <v/>
      </c>
      <c r="DL330" s="234">
        <v>47</v>
      </c>
      <c r="DM330" s="254" t="str">
        <f t="shared" si="78"/>
        <v/>
      </c>
      <c r="DN330" s="54"/>
      <c r="DO330" s="54"/>
      <c r="DP330" s="54"/>
      <c r="DQ330" s="199"/>
    </row>
    <row r="331" spans="4:121" s="52" customFormat="1" hidden="1">
      <c r="D331" s="198"/>
      <c r="E331" s="54"/>
      <c r="F331" s="54"/>
      <c r="G331" s="54"/>
      <c r="H331" s="54"/>
      <c r="I331" s="54"/>
      <c r="J331" s="54"/>
      <c r="K331" s="54"/>
      <c r="L331" s="54"/>
      <c r="M331" s="54"/>
      <c r="N331" s="54"/>
      <c r="O331" s="54"/>
      <c r="P331" s="54"/>
      <c r="Q331" s="54"/>
      <c r="R331" s="54"/>
      <c r="S331" s="54"/>
      <c r="T331" s="54"/>
      <c r="U331" s="54"/>
      <c r="V331" s="54"/>
      <c r="W331" s="192"/>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874" t="e">
        <f t="shared" ref="AW331:AW394" si="79">RANK(BB331,$AM$184:$AM$211,1)</f>
        <v>#N/A</v>
      </c>
      <c r="AX331" s="875"/>
      <c r="AY331" s="875"/>
      <c r="AZ331" s="875"/>
      <c r="BA331" s="876"/>
      <c r="BB331" s="877" t="s">
        <v>663</v>
      </c>
      <c r="BC331" s="878"/>
      <c r="BD331" s="54"/>
      <c r="BE331" s="879" t="e">
        <f t="shared" si="74"/>
        <v>#N/A</v>
      </c>
      <c r="BF331" s="880"/>
      <c r="BG331" s="880"/>
      <c r="BH331" s="880"/>
      <c r="BI331" s="881"/>
      <c r="BJ331" s="882" t="s">
        <v>663</v>
      </c>
      <c r="BK331" s="878"/>
      <c r="BL331" s="54"/>
      <c r="BM331" s="241"/>
      <c r="BN331" s="241"/>
      <c r="BO331" s="241"/>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234">
        <v>49</v>
      </c>
      <c r="CN331" s="893" t="e">
        <f t="shared" si="70"/>
        <v>#N/A</v>
      </c>
      <c r="CO331" s="894"/>
      <c r="CP331" s="894"/>
      <c r="CQ331" s="894"/>
      <c r="CR331" s="894"/>
      <c r="CS331" s="895"/>
      <c r="CT331" s="252" t="str">
        <f t="shared" si="68"/>
        <v>|</v>
      </c>
      <c r="CU331" s="252" t="str">
        <f t="shared" si="72"/>
        <v/>
      </c>
      <c r="CV331" s="268" t="e">
        <f t="array" ref="CV331">IF(ROW(A49)&gt;COUNTA(CU$283:CU$338),"",INDEX(CU:CU,SMALL(IF(CU$283:CU$338&lt;&gt;"",ROW(CU$283:CU$338),""),ROW(A49))))</f>
        <v>#NUM!</v>
      </c>
      <c r="CW331" s="251" t="str">
        <f t="shared" si="75"/>
        <v/>
      </c>
      <c r="CX331" s="234">
        <v>48</v>
      </c>
      <c r="CY331" s="250" t="str">
        <f t="shared" si="77"/>
        <v/>
      </c>
      <c r="CZ331" s="233"/>
      <c r="DA331" s="234">
        <v>49</v>
      </c>
      <c r="DB331" s="896" t="e">
        <f t="shared" si="71"/>
        <v>#N/A</v>
      </c>
      <c r="DC331" s="897"/>
      <c r="DD331" s="897"/>
      <c r="DE331" s="897"/>
      <c r="DF331" s="897"/>
      <c r="DG331" s="898"/>
      <c r="DH331" s="256" t="str">
        <f t="shared" si="69"/>
        <v>|</v>
      </c>
      <c r="DI331" s="255" t="str">
        <f t="shared" si="73"/>
        <v/>
      </c>
      <c r="DJ331" s="270" t="e">
        <f t="array" ref="DJ331">IF(ROW(O49)&gt;COUNTA(DI$283:DI$338),"",INDEX(DI:DI,SMALL(IF(DI$283:DI$338&lt;&gt;"",ROW(DI$283:DI$338),""),ROW(O49))))</f>
        <v>#NUM!</v>
      </c>
      <c r="DK331" s="255" t="str">
        <f t="shared" si="76"/>
        <v/>
      </c>
      <c r="DL331" s="234">
        <v>48</v>
      </c>
      <c r="DM331" s="254" t="str">
        <f t="shared" si="78"/>
        <v/>
      </c>
      <c r="DN331" s="54"/>
      <c r="DO331" s="54"/>
      <c r="DP331" s="54"/>
      <c r="DQ331" s="199"/>
    </row>
    <row r="332" spans="4:121" s="52" customFormat="1" hidden="1">
      <c r="D332" s="198"/>
      <c r="E332" s="54"/>
      <c r="F332" s="54"/>
      <c r="G332" s="54"/>
      <c r="H332" s="54"/>
      <c r="I332" s="54"/>
      <c r="J332" s="54"/>
      <c r="K332" s="54"/>
      <c r="L332" s="54"/>
      <c r="M332" s="54"/>
      <c r="N332" s="54"/>
      <c r="O332" s="54"/>
      <c r="P332" s="54"/>
      <c r="Q332" s="54"/>
      <c r="R332" s="54"/>
      <c r="S332" s="54"/>
      <c r="T332" s="54"/>
      <c r="U332" s="54"/>
      <c r="V332" s="54"/>
      <c r="W332" s="192"/>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874" t="e">
        <f t="shared" si="79"/>
        <v>#N/A</v>
      </c>
      <c r="AX332" s="875"/>
      <c r="AY332" s="875"/>
      <c r="AZ332" s="875"/>
      <c r="BA332" s="876"/>
      <c r="BB332" s="877" t="s">
        <v>664</v>
      </c>
      <c r="BC332" s="878"/>
      <c r="BD332" s="54"/>
      <c r="BE332" s="879" t="e">
        <f t="shared" si="74"/>
        <v>#N/A</v>
      </c>
      <c r="BF332" s="880"/>
      <c r="BG332" s="880"/>
      <c r="BH332" s="880"/>
      <c r="BI332" s="881"/>
      <c r="BJ332" s="882" t="s">
        <v>664</v>
      </c>
      <c r="BK332" s="878"/>
      <c r="BL332" s="54"/>
      <c r="BM332" s="241"/>
      <c r="BN332" s="241"/>
      <c r="BO332" s="241"/>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234">
        <v>50</v>
      </c>
      <c r="CN332" s="893" t="e">
        <f t="shared" si="70"/>
        <v>#N/A</v>
      </c>
      <c r="CO332" s="894"/>
      <c r="CP332" s="894"/>
      <c r="CQ332" s="894"/>
      <c r="CR332" s="894"/>
      <c r="CS332" s="895"/>
      <c r="CT332" s="252" t="str">
        <f t="shared" si="68"/>
        <v>|</v>
      </c>
      <c r="CU332" s="252" t="str">
        <f t="shared" si="72"/>
        <v/>
      </c>
      <c r="CV332" s="268" t="e">
        <f t="array" ref="CV332">IF(ROW(A50)&gt;COUNTA(CU$283:CU$338),"",INDEX(CU:CU,SMALL(IF(CU$283:CU$338&lt;&gt;"",ROW(CU$283:CU$338),""),ROW(A50))))</f>
        <v>#NUM!</v>
      </c>
      <c r="CW332" s="251" t="str">
        <f t="shared" si="75"/>
        <v/>
      </c>
      <c r="CX332" s="234">
        <v>49</v>
      </c>
      <c r="CY332" s="250" t="str">
        <f t="shared" si="77"/>
        <v/>
      </c>
      <c r="CZ332" s="233"/>
      <c r="DA332" s="234">
        <v>50</v>
      </c>
      <c r="DB332" s="896" t="e">
        <f t="shared" si="71"/>
        <v>#N/A</v>
      </c>
      <c r="DC332" s="897"/>
      <c r="DD332" s="897"/>
      <c r="DE332" s="897"/>
      <c r="DF332" s="897"/>
      <c r="DG332" s="898"/>
      <c r="DH332" s="256" t="str">
        <f t="shared" si="69"/>
        <v>|</v>
      </c>
      <c r="DI332" s="255" t="str">
        <f t="shared" si="73"/>
        <v/>
      </c>
      <c r="DJ332" s="270" t="e">
        <f t="array" ref="DJ332">IF(ROW(O50)&gt;COUNTA(DI$283:DI$338),"",INDEX(DI:DI,SMALL(IF(DI$283:DI$338&lt;&gt;"",ROW(DI$283:DI$338),""),ROW(O50))))</f>
        <v>#NUM!</v>
      </c>
      <c r="DK332" s="255" t="str">
        <f t="shared" si="76"/>
        <v/>
      </c>
      <c r="DL332" s="234">
        <v>49</v>
      </c>
      <c r="DM332" s="254" t="str">
        <f t="shared" si="78"/>
        <v/>
      </c>
      <c r="DN332" s="54"/>
      <c r="DO332" s="54"/>
      <c r="DP332" s="54"/>
      <c r="DQ332" s="199"/>
    </row>
    <row r="333" spans="4:121" s="52" customFormat="1" hidden="1">
      <c r="D333" s="198"/>
      <c r="E333" s="54"/>
      <c r="F333" s="54"/>
      <c r="G333" s="54"/>
      <c r="H333" s="54"/>
      <c r="I333" s="54"/>
      <c r="J333" s="54"/>
      <c r="K333" s="54"/>
      <c r="L333" s="54"/>
      <c r="M333" s="54"/>
      <c r="N333" s="54"/>
      <c r="O333" s="54"/>
      <c r="P333" s="54"/>
      <c r="Q333" s="54"/>
      <c r="R333" s="54"/>
      <c r="S333" s="54"/>
      <c r="T333" s="54"/>
      <c r="U333" s="54"/>
      <c r="V333" s="54"/>
      <c r="W333" s="192"/>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874" t="e">
        <f t="shared" si="79"/>
        <v>#N/A</v>
      </c>
      <c r="AX333" s="875"/>
      <c r="AY333" s="875"/>
      <c r="AZ333" s="875"/>
      <c r="BA333" s="876"/>
      <c r="BB333" s="877" t="s">
        <v>665</v>
      </c>
      <c r="BC333" s="878"/>
      <c r="BD333" s="54"/>
      <c r="BE333" s="879" t="e">
        <f t="shared" si="74"/>
        <v>#N/A</v>
      </c>
      <c r="BF333" s="880"/>
      <c r="BG333" s="880"/>
      <c r="BH333" s="880"/>
      <c r="BI333" s="881"/>
      <c r="BJ333" s="882" t="s">
        <v>665</v>
      </c>
      <c r="BK333" s="878"/>
      <c r="BL333" s="54"/>
      <c r="BM333" s="241"/>
      <c r="BN333" s="241"/>
      <c r="BO333" s="241"/>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234">
        <v>51</v>
      </c>
      <c r="CN333" s="893" t="e">
        <f t="shared" si="70"/>
        <v>#N/A</v>
      </c>
      <c r="CO333" s="894"/>
      <c r="CP333" s="894"/>
      <c r="CQ333" s="894"/>
      <c r="CR333" s="894"/>
      <c r="CS333" s="895"/>
      <c r="CT333" s="252" t="str">
        <f t="shared" si="68"/>
        <v>|</v>
      </c>
      <c r="CU333" s="252" t="str">
        <f t="shared" si="72"/>
        <v/>
      </c>
      <c r="CV333" s="268" t="e">
        <f t="array" ref="CV333">IF(ROW(A51)&gt;COUNTA(CU$283:CU$338),"",INDEX(CU:CU,SMALL(IF(CU$283:CU$338&lt;&gt;"",ROW(CU$283:CU$338),""),ROW(A51))))</f>
        <v>#NUM!</v>
      </c>
      <c r="CW333" s="251" t="str">
        <f t="shared" si="75"/>
        <v/>
      </c>
      <c r="CX333" s="234">
        <v>50</v>
      </c>
      <c r="CY333" s="250" t="str">
        <f t="shared" si="77"/>
        <v/>
      </c>
      <c r="CZ333" s="233"/>
      <c r="DA333" s="234">
        <v>51</v>
      </c>
      <c r="DB333" s="896" t="e">
        <f t="shared" si="71"/>
        <v>#N/A</v>
      </c>
      <c r="DC333" s="897"/>
      <c r="DD333" s="897"/>
      <c r="DE333" s="897"/>
      <c r="DF333" s="897"/>
      <c r="DG333" s="898"/>
      <c r="DH333" s="256" t="str">
        <f t="shared" si="69"/>
        <v>|</v>
      </c>
      <c r="DI333" s="255" t="str">
        <f t="shared" si="73"/>
        <v/>
      </c>
      <c r="DJ333" s="270" t="e">
        <f t="array" ref="DJ333">IF(ROW(O51)&gt;COUNTA(DI$283:DI$338),"",INDEX(DI:DI,SMALL(IF(DI$283:DI$338&lt;&gt;"",ROW(DI$283:DI$338),""),ROW(O51))))</f>
        <v>#NUM!</v>
      </c>
      <c r="DK333" s="255" t="str">
        <f t="shared" si="76"/>
        <v/>
      </c>
      <c r="DL333" s="234">
        <v>50</v>
      </c>
      <c r="DM333" s="254" t="str">
        <f t="shared" si="78"/>
        <v/>
      </c>
      <c r="DN333" s="54"/>
      <c r="DO333" s="54"/>
      <c r="DP333" s="54"/>
      <c r="DQ333" s="199"/>
    </row>
    <row r="334" spans="4:121" s="52" customFormat="1" hidden="1">
      <c r="D334" s="198"/>
      <c r="E334" s="54"/>
      <c r="F334" s="54"/>
      <c r="G334" s="54"/>
      <c r="H334" s="54"/>
      <c r="I334" s="54"/>
      <c r="J334" s="54"/>
      <c r="K334" s="54"/>
      <c r="L334" s="54"/>
      <c r="M334" s="54"/>
      <c r="N334" s="54"/>
      <c r="O334" s="54"/>
      <c r="P334" s="54"/>
      <c r="Q334" s="54"/>
      <c r="R334" s="54"/>
      <c r="S334" s="54"/>
      <c r="T334" s="54"/>
      <c r="U334" s="54"/>
      <c r="V334" s="54"/>
      <c r="W334" s="192"/>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874" t="e">
        <f t="shared" si="79"/>
        <v>#N/A</v>
      </c>
      <c r="AX334" s="875"/>
      <c r="AY334" s="875"/>
      <c r="AZ334" s="875"/>
      <c r="BA334" s="876"/>
      <c r="BB334" s="877" t="s">
        <v>666</v>
      </c>
      <c r="BC334" s="878"/>
      <c r="BD334" s="54"/>
      <c r="BE334" s="879" t="e">
        <f t="shared" si="74"/>
        <v>#N/A</v>
      </c>
      <c r="BF334" s="880"/>
      <c r="BG334" s="880"/>
      <c r="BH334" s="880"/>
      <c r="BI334" s="881"/>
      <c r="BJ334" s="882" t="s">
        <v>666</v>
      </c>
      <c r="BK334" s="878"/>
      <c r="BL334" s="54"/>
      <c r="BM334" s="241"/>
      <c r="BN334" s="241"/>
      <c r="BO334" s="241"/>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234">
        <v>52</v>
      </c>
      <c r="CN334" s="893" t="e">
        <f t="shared" si="70"/>
        <v>#N/A</v>
      </c>
      <c r="CO334" s="894"/>
      <c r="CP334" s="894"/>
      <c r="CQ334" s="894"/>
      <c r="CR334" s="894"/>
      <c r="CS334" s="895"/>
      <c r="CT334" s="252" t="str">
        <f t="shared" si="68"/>
        <v>|</v>
      </c>
      <c r="CU334" s="252" t="str">
        <f t="shared" si="72"/>
        <v/>
      </c>
      <c r="CV334" s="268" t="e">
        <f t="array" ref="CV334">IF(ROW(A52)&gt;COUNTA(CU$283:CU$338),"",INDEX(CU:CU,SMALL(IF(CU$283:CU$338&lt;&gt;"",ROW(CU$283:CU$338),""),ROW(A52))))</f>
        <v>#NUM!</v>
      </c>
      <c r="CW334" s="251" t="str">
        <f t="shared" si="75"/>
        <v/>
      </c>
      <c r="CX334" s="234">
        <v>51</v>
      </c>
      <c r="CY334" s="250" t="str">
        <f t="shared" si="77"/>
        <v/>
      </c>
      <c r="CZ334" s="233"/>
      <c r="DA334" s="234">
        <v>52</v>
      </c>
      <c r="DB334" s="896" t="e">
        <f t="shared" si="71"/>
        <v>#N/A</v>
      </c>
      <c r="DC334" s="897"/>
      <c r="DD334" s="897"/>
      <c r="DE334" s="897"/>
      <c r="DF334" s="897"/>
      <c r="DG334" s="898"/>
      <c r="DH334" s="256" t="str">
        <f t="shared" si="69"/>
        <v>|</v>
      </c>
      <c r="DI334" s="255" t="str">
        <f t="shared" si="73"/>
        <v/>
      </c>
      <c r="DJ334" s="270" t="e">
        <f t="array" ref="DJ334">IF(ROW(O52)&gt;COUNTA(DI$283:DI$338),"",INDEX(DI:DI,SMALL(IF(DI$283:DI$338&lt;&gt;"",ROW(DI$283:DI$338),""),ROW(O52))))</f>
        <v>#NUM!</v>
      </c>
      <c r="DK334" s="255" t="str">
        <f t="shared" si="76"/>
        <v/>
      </c>
      <c r="DL334" s="234">
        <v>51</v>
      </c>
      <c r="DM334" s="254" t="str">
        <f t="shared" si="78"/>
        <v/>
      </c>
      <c r="DN334" s="54"/>
      <c r="DO334" s="54"/>
      <c r="DP334" s="54"/>
      <c r="DQ334" s="199"/>
    </row>
    <row r="335" spans="4:121" s="52" customFormat="1" hidden="1">
      <c r="D335" s="198"/>
      <c r="E335" s="54"/>
      <c r="F335" s="54"/>
      <c r="G335" s="54"/>
      <c r="H335" s="54"/>
      <c r="I335" s="54"/>
      <c r="J335" s="54"/>
      <c r="K335" s="54"/>
      <c r="L335" s="54"/>
      <c r="M335" s="54"/>
      <c r="N335" s="54"/>
      <c r="O335" s="54"/>
      <c r="P335" s="54"/>
      <c r="Q335" s="54"/>
      <c r="R335" s="54"/>
      <c r="S335" s="54"/>
      <c r="T335" s="54"/>
      <c r="U335" s="54"/>
      <c r="V335" s="54"/>
      <c r="W335" s="192"/>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874" t="e">
        <f t="shared" si="79"/>
        <v>#N/A</v>
      </c>
      <c r="AX335" s="875"/>
      <c r="AY335" s="875"/>
      <c r="AZ335" s="875"/>
      <c r="BA335" s="876"/>
      <c r="BB335" s="877" t="s">
        <v>667</v>
      </c>
      <c r="BC335" s="878"/>
      <c r="BD335" s="54"/>
      <c r="BE335" s="879" t="e">
        <f t="shared" si="74"/>
        <v>#N/A</v>
      </c>
      <c r="BF335" s="880"/>
      <c r="BG335" s="880"/>
      <c r="BH335" s="880"/>
      <c r="BI335" s="881"/>
      <c r="BJ335" s="882" t="s">
        <v>667</v>
      </c>
      <c r="BK335" s="878"/>
      <c r="BL335" s="54"/>
      <c r="BM335" s="241"/>
      <c r="BN335" s="241"/>
      <c r="BO335" s="241"/>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234">
        <v>53</v>
      </c>
      <c r="CN335" s="893" t="e">
        <f t="shared" si="70"/>
        <v>#N/A</v>
      </c>
      <c r="CO335" s="894"/>
      <c r="CP335" s="894"/>
      <c r="CQ335" s="894"/>
      <c r="CR335" s="894"/>
      <c r="CS335" s="895"/>
      <c r="CT335" s="252" t="str">
        <f t="shared" si="68"/>
        <v>|</v>
      </c>
      <c r="CU335" s="252" t="str">
        <f t="shared" si="72"/>
        <v/>
      </c>
      <c r="CV335" s="268" t="e">
        <f t="array" ref="CV335">IF(ROW(A53)&gt;COUNTA(CU$283:CU$338),"",INDEX(CU:CU,SMALL(IF(CU$283:CU$338&lt;&gt;"",ROW(CU$283:CU$338),""),ROW(A53))))</f>
        <v>#NUM!</v>
      </c>
      <c r="CW335" s="251" t="str">
        <f t="shared" si="75"/>
        <v/>
      </c>
      <c r="CX335" s="234">
        <v>52</v>
      </c>
      <c r="CY335" s="250" t="str">
        <f t="shared" si="77"/>
        <v/>
      </c>
      <c r="CZ335" s="233"/>
      <c r="DA335" s="234">
        <v>53</v>
      </c>
      <c r="DB335" s="896" t="e">
        <f t="shared" si="71"/>
        <v>#N/A</v>
      </c>
      <c r="DC335" s="897"/>
      <c r="DD335" s="897"/>
      <c r="DE335" s="897"/>
      <c r="DF335" s="897"/>
      <c r="DG335" s="898"/>
      <c r="DH335" s="256" t="str">
        <f t="shared" si="69"/>
        <v>|</v>
      </c>
      <c r="DI335" s="255" t="str">
        <f t="shared" si="73"/>
        <v/>
      </c>
      <c r="DJ335" s="270" t="e">
        <f t="array" ref="DJ335">IF(ROW(O53)&gt;COUNTA(DI$283:DI$338),"",INDEX(DI:DI,SMALL(IF(DI$283:DI$338&lt;&gt;"",ROW(DI$283:DI$338),""),ROW(O53))))</f>
        <v>#NUM!</v>
      </c>
      <c r="DK335" s="255" t="str">
        <f t="shared" si="76"/>
        <v/>
      </c>
      <c r="DL335" s="234">
        <v>52</v>
      </c>
      <c r="DM335" s="254" t="str">
        <f t="shared" si="78"/>
        <v/>
      </c>
      <c r="DN335" s="54"/>
      <c r="DO335" s="54"/>
      <c r="DP335" s="54"/>
      <c r="DQ335" s="199"/>
    </row>
    <row r="336" spans="4:121" s="52" customFormat="1" hidden="1">
      <c r="D336" s="198"/>
      <c r="E336" s="54"/>
      <c r="F336" s="54"/>
      <c r="G336" s="54"/>
      <c r="H336" s="54"/>
      <c r="I336" s="54"/>
      <c r="J336" s="54"/>
      <c r="K336" s="54"/>
      <c r="L336" s="54"/>
      <c r="M336" s="54"/>
      <c r="N336" s="54"/>
      <c r="O336" s="54"/>
      <c r="P336" s="54"/>
      <c r="Q336" s="54"/>
      <c r="R336" s="54"/>
      <c r="S336" s="54"/>
      <c r="T336" s="54"/>
      <c r="U336" s="54"/>
      <c r="V336" s="54"/>
      <c r="W336" s="192"/>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874" t="e">
        <f t="shared" si="79"/>
        <v>#N/A</v>
      </c>
      <c r="AX336" s="875"/>
      <c r="AY336" s="875"/>
      <c r="AZ336" s="875"/>
      <c r="BA336" s="876"/>
      <c r="BB336" s="877" t="s">
        <v>668</v>
      </c>
      <c r="BC336" s="878"/>
      <c r="BD336" s="54"/>
      <c r="BE336" s="879" t="e">
        <f t="shared" si="74"/>
        <v>#N/A</v>
      </c>
      <c r="BF336" s="880"/>
      <c r="BG336" s="880"/>
      <c r="BH336" s="880"/>
      <c r="BI336" s="881"/>
      <c r="BJ336" s="882" t="s">
        <v>668</v>
      </c>
      <c r="BK336" s="878"/>
      <c r="BL336" s="54"/>
      <c r="BM336" s="241"/>
      <c r="BN336" s="241"/>
      <c r="BO336" s="241"/>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234">
        <v>54</v>
      </c>
      <c r="CN336" s="893" t="e">
        <f t="shared" si="70"/>
        <v>#N/A</v>
      </c>
      <c r="CO336" s="894"/>
      <c r="CP336" s="894"/>
      <c r="CQ336" s="894"/>
      <c r="CR336" s="894"/>
      <c r="CS336" s="895"/>
      <c r="CT336" s="252" t="str">
        <f t="shared" si="68"/>
        <v>|</v>
      </c>
      <c r="CU336" s="252" t="str">
        <f t="shared" si="72"/>
        <v/>
      </c>
      <c r="CV336" s="268" t="e">
        <f t="array" ref="CV336">IF(ROW(A54)&gt;COUNTA(CU$283:CU$338),"",INDEX(CU:CU,SMALL(IF(CU$283:CU$338&lt;&gt;"",ROW(CU$283:CU$338),""),ROW(A54))))</f>
        <v>#NUM!</v>
      </c>
      <c r="CW336" s="251" t="str">
        <f t="shared" si="75"/>
        <v/>
      </c>
      <c r="CX336" s="234">
        <v>53</v>
      </c>
      <c r="CY336" s="250" t="str">
        <f t="shared" si="77"/>
        <v/>
      </c>
      <c r="CZ336" s="233"/>
      <c r="DA336" s="234">
        <v>54</v>
      </c>
      <c r="DB336" s="896" t="e">
        <f t="shared" si="71"/>
        <v>#N/A</v>
      </c>
      <c r="DC336" s="897"/>
      <c r="DD336" s="897"/>
      <c r="DE336" s="897"/>
      <c r="DF336" s="897"/>
      <c r="DG336" s="898"/>
      <c r="DH336" s="256" t="str">
        <f t="shared" si="69"/>
        <v>|</v>
      </c>
      <c r="DI336" s="255" t="str">
        <f t="shared" si="73"/>
        <v/>
      </c>
      <c r="DJ336" s="270" t="e">
        <f t="array" ref="DJ336">IF(ROW(O54)&gt;COUNTA(DI$283:DI$338),"",INDEX(DI:DI,SMALL(IF(DI$283:DI$338&lt;&gt;"",ROW(DI$283:DI$338),""),ROW(O54))))</f>
        <v>#NUM!</v>
      </c>
      <c r="DK336" s="255" t="str">
        <f t="shared" si="76"/>
        <v/>
      </c>
      <c r="DL336" s="234">
        <v>53</v>
      </c>
      <c r="DM336" s="254" t="str">
        <f t="shared" si="78"/>
        <v/>
      </c>
      <c r="DN336" s="54"/>
      <c r="DO336" s="54"/>
      <c r="DP336" s="54"/>
      <c r="DQ336" s="199"/>
    </row>
    <row r="337" spans="4:121" s="52" customFormat="1" hidden="1">
      <c r="D337" s="198"/>
      <c r="E337" s="54"/>
      <c r="F337" s="54"/>
      <c r="G337" s="54"/>
      <c r="H337" s="54"/>
      <c r="I337" s="54"/>
      <c r="J337" s="54"/>
      <c r="K337" s="54"/>
      <c r="L337" s="54"/>
      <c r="M337" s="54"/>
      <c r="N337" s="54"/>
      <c r="O337" s="54"/>
      <c r="P337" s="54"/>
      <c r="Q337" s="54"/>
      <c r="R337" s="54"/>
      <c r="S337" s="54"/>
      <c r="T337" s="54"/>
      <c r="U337" s="54"/>
      <c r="V337" s="54"/>
      <c r="W337" s="192"/>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874" t="e">
        <f t="shared" si="79"/>
        <v>#N/A</v>
      </c>
      <c r="AX337" s="875"/>
      <c r="AY337" s="875"/>
      <c r="AZ337" s="875"/>
      <c r="BA337" s="876"/>
      <c r="BB337" s="877" t="s">
        <v>669</v>
      </c>
      <c r="BC337" s="878"/>
      <c r="BD337" s="54"/>
      <c r="BE337" s="879" t="e">
        <f t="shared" si="74"/>
        <v>#N/A</v>
      </c>
      <c r="BF337" s="880"/>
      <c r="BG337" s="880"/>
      <c r="BH337" s="880"/>
      <c r="BI337" s="881"/>
      <c r="BJ337" s="882" t="s">
        <v>669</v>
      </c>
      <c r="BK337" s="878"/>
      <c r="BL337" s="54"/>
      <c r="BM337" s="241"/>
      <c r="BN337" s="241"/>
      <c r="BO337" s="241"/>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234">
        <v>55</v>
      </c>
      <c r="CN337" s="893" t="e">
        <f t="shared" si="70"/>
        <v>#N/A</v>
      </c>
      <c r="CO337" s="894"/>
      <c r="CP337" s="894"/>
      <c r="CQ337" s="894"/>
      <c r="CR337" s="894"/>
      <c r="CS337" s="895"/>
      <c r="CT337" s="252" t="str">
        <f t="shared" si="68"/>
        <v>|</v>
      </c>
      <c r="CU337" s="252" t="str">
        <f t="shared" si="72"/>
        <v/>
      </c>
      <c r="CV337" s="268" t="e">
        <f t="array" ref="CV337">IF(ROW(A55)&gt;COUNTA(CU$283:CU$338),"",INDEX(CU:CU,SMALL(IF(CU$283:CU$338&lt;&gt;"",ROW(CU$283:CU$338),""),ROW(A55))))</f>
        <v>#NUM!</v>
      </c>
      <c r="CW337" s="251" t="str">
        <f t="shared" si="75"/>
        <v/>
      </c>
      <c r="CX337" s="234">
        <v>54</v>
      </c>
      <c r="CY337" s="250" t="str">
        <f t="shared" si="77"/>
        <v/>
      </c>
      <c r="CZ337" s="233"/>
      <c r="DA337" s="234">
        <v>55</v>
      </c>
      <c r="DB337" s="896" t="e">
        <f t="shared" si="71"/>
        <v>#N/A</v>
      </c>
      <c r="DC337" s="897"/>
      <c r="DD337" s="897"/>
      <c r="DE337" s="897"/>
      <c r="DF337" s="897"/>
      <c r="DG337" s="898"/>
      <c r="DH337" s="256" t="str">
        <f t="shared" si="69"/>
        <v>|</v>
      </c>
      <c r="DI337" s="255" t="str">
        <f t="shared" si="73"/>
        <v/>
      </c>
      <c r="DJ337" s="270" t="e">
        <f t="array" ref="DJ337">IF(ROW(O55)&gt;COUNTA(DI$283:DI$338),"",INDEX(DI:DI,SMALL(IF(DI$283:DI$338&lt;&gt;"",ROW(DI$283:DI$338),""),ROW(O55))))</f>
        <v>#NUM!</v>
      </c>
      <c r="DK337" s="255" t="str">
        <f t="shared" si="76"/>
        <v/>
      </c>
      <c r="DL337" s="234">
        <v>54</v>
      </c>
      <c r="DM337" s="254" t="str">
        <f t="shared" si="78"/>
        <v/>
      </c>
      <c r="DN337" s="54"/>
      <c r="DO337" s="54"/>
      <c r="DP337" s="54"/>
      <c r="DQ337" s="199"/>
    </row>
    <row r="338" spans="4:121" s="52" customFormat="1" hidden="1">
      <c r="D338" s="198"/>
      <c r="E338" s="54"/>
      <c r="F338" s="54"/>
      <c r="G338" s="54"/>
      <c r="H338" s="54"/>
      <c r="I338" s="54"/>
      <c r="J338" s="54"/>
      <c r="K338" s="54"/>
      <c r="L338" s="54"/>
      <c r="M338" s="54"/>
      <c r="N338" s="54"/>
      <c r="O338" s="54"/>
      <c r="P338" s="54"/>
      <c r="Q338" s="54"/>
      <c r="R338" s="54"/>
      <c r="S338" s="54"/>
      <c r="T338" s="54"/>
      <c r="U338" s="54"/>
      <c r="V338" s="54"/>
      <c r="W338" s="192"/>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874" t="e">
        <f t="shared" si="79"/>
        <v>#N/A</v>
      </c>
      <c r="AX338" s="875"/>
      <c r="AY338" s="875"/>
      <c r="AZ338" s="875"/>
      <c r="BA338" s="876"/>
      <c r="BB338" s="877" t="s">
        <v>670</v>
      </c>
      <c r="BC338" s="878"/>
      <c r="BD338" s="54"/>
      <c r="BE338" s="879" t="e">
        <f t="shared" si="74"/>
        <v>#N/A</v>
      </c>
      <c r="BF338" s="880"/>
      <c r="BG338" s="880"/>
      <c r="BH338" s="880"/>
      <c r="BI338" s="881"/>
      <c r="BJ338" s="882" t="s">
        <v>670</v>
      </c>
      <c r="BK338" s="878"/>
      <c r="BL338" s="54"/>
      <c r="BM338" s="241"/>
      <c r="BN338" s="241"/>
      <c r="BO338" s="241"/>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236">
        <v>56</v>
      </c>
      <c r="CN338" s="899" t="e">
        <f t="shared" si="70"/>
        <v>#N/A</v>
      </c>
      <c r="CO338" s="900"/>
      <c r="CP338" s="900"/>
      <c r="CQ338" s="900"/>
      <c r="CR338" s="900"/>
      <c r="CS338" s="901"/>
      <c r="CT338" s="253" t="str">
        <f t="shared" si="68"/>
        <v>|</v>
      </c>
      <c r="CU338" s="253" t="str">
        <f t="shared" si="72"/>
        <v/>
      </c>
      <c r="CV338" s="269" t="e">
        <f t="array" ref="CV338">IF(ROW(A56)&gt;COUNTA(CU$283:CU$338),"",INDEX(CU:CU,SMALL(IF(CU$283:CU$338&lt;&gt;"",ROW(CU$283:CU$338),""),ROW(A56))))</f>
        <v>#NUM!</v>
      </c>
      <c r="CW338" s="263" t="str">
        <f t="shared" si="75"/>
        <v/>
      </c>
      <c r="CX338" s="234">
        <v>55</v>
      </c>
      <c r="CY338" s="250" t="str">
        <f t="shared" si="77"/>
        <v/>
      </c>
      <c r="CZ338" s="54"/>
      <c r="DA338" s="236">
        <v>56</v>
      </c>
      <c r="DB338" s="902" t="e">
        <f t="shared" si="71"/>
        <v>#N/A</v>
      </c>
      <c r="DC338" s="903"/>
      <c r="DD338" s="903"/>
      <c r="DE338" s="903"/>
      <c r="DF338" s="903"/>
      <c r="DG338" s="904"/>
      <c r="DH338" s="257" t="str">
        <f t="shared" si="69"/>
        <v>|</v>
      </c>
      <c r="DI338" s="265" t="str">
        <f t="shared" si="73"/>
        <v/>
      </c>
      <c r="DJ338" s="271" t="e">
        <f t="array" ref="DJ338">IF(ROW(O56)&gt;COUNTA(DI$283:DI$338),"",INDEX(DI:DI,SMALL(IF(DI$283:DI$338&lt;&gt;"",ROW(DI$283:DI$338),""),ROW(O56))))</f>
        <v>#NUM!</v>
      </c>
      <c r="DK338" s="265" t="str">
        <f t="shared" si="76"/>
        <v/>
      </c>
      <c r="DL338" s="234">
        <v>55</v>
      </c>
      <c r="DM338" s="254" t="str">
        <f t="shared" si="78"/>
        <v/>
      </c>
      <c r="DN338" s="54"/>
      <c r="DO338" s="54"/>
      <c r="DP338" s="54"/>
      <c r="DQ338" s="199"/>
    </row>
    <row r="339" spans="4:121" s="52" customFormat="1" hidden="1">
      <c r="D339" s="198"/>
      <c r="E339" s="54"/>
      <c r="F339" s="54"/>
      <c r="G339" s="54"/>
      <c r="H339" s="54"/>
      <c r="I339" s="54"/>
      <c r="J339" s="54"/>
      <c r="K339" s="54"/>
      <c r="L339" s="54"/>
      <c r="M339" s="54"/>
      <c r="N339" s="54"/>
      <c r="O339" s="54"/>
      <c r="P339" s="54"/>
      <c r="Q339" s="54"/>
      <c r="R339" s="54"/>
      <c r="S339" s="54"/>
      <c r="T339" s="54"/>
      <c r="U339" s="54"/>
      <c r="V339" s="54"/>
      <c r="W339" s="192"/>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874" t="e">
        <f t="shared" si="79"/>
        <v>#N/A</v>
      </c>
      <c r="AX339" s="875"/>
      <c r="AY339" s="875"/>
      <c r="AZ339" s="875"/>
      <c r="BA339" s="876"/>
      <c r="BB339" s="877" t="s">
        <v>671</v>
      </c>
      <c r="BC339" s="878"/>
      <c r="BD339" s="54"/>
      <c r="BE339" s="879" t="e">
        <f t="shared" si="74"/>
        <v>#N/A</v>
      </c>
      <c r="BF339" s="880"/>
      <c r="BG339" s="880"/>
      <c r="BH339" s="880"/>
      <c r="BI339" s="881"/>
      <c r="BJ339" s="882" t="s">
        <v>671</v>
      </c>
      <c r="BK339" s="878"/>
      <c r="BL339" s="54"/>
      <c r="BM339" s="241"/>
      <c r="BN339" s="241"/>
      <c r="BO339" s="241"/>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236">
        <v>56</v>
      </c>
      <c r="CY339" s="263" t="str">
        <f t="shared" si="77"/>
        <v/>
      </c>
      <c r="CZ339" s="54"/>
      <c r="DA339" s="54"/>
      <c r="DB339" s="54"/>
      <c r="DC339" s="54"/>
      <c r="DD339" s="54"/>
      <c r="DE339" s="54"/>
      <c r="DF339" s="54"/>
      <c r="DG339" s="54"/>
      <c r="DH339" s="54"/>
      <c r="DI339" s="54"/>
      <c r="DJ339" s="54"/>
      <c r="DK339" s="54"/>
      <c r="DL339" s="236">
        <v>56</v>
      </c>
      <c r="DM339" s="265" t="str">
        <f t="shared" si="78"/>
        <v/>
      </c>
      <c r="DN339" s="54"/>
      <c r="DO339" s="54"/>
      <c r="DP339" s="54"/>
      <c r="DQ339" s="199"/>
    </row>
    <row r="340" spans="4:121" s="52" customFormat="1" hidden="1">
      <c r="D340" s="198"/>
      <c r="E340" s="54"/>
      <c r="F340" s="54"/>
      <c r="G340" s="54"/>
      <c r="H340" s="54"/>
      <c r="I340" s="54"/>
      <c r="J340" s="54"/>
      <c r="K340" s="54"/>
      <c r="L340" s="54"/>
      <c r="M340" s="54"/>
      <c r="N340" s="54"/>
      <c r="O340" s="54"/>
      <c r="P340" s="54"/>
      <c r="Q340" s="54"/>
      <c r="R340" s="54"/>
      <c r="S340" s="54"/>
      <c r="T340" s="54"/>
      <c r="U340" s="54"/>
      <c r="V340" s="54"/>
      <c r="W340" s="192"/>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874" t="e">
        <f t="shared" si="79"/>
        <v>#N/A</v>
      </c>
      <c r="AX340" s="875"/>
      <c r="AY340" s="875"/>
      <c r="AZ340" s="875"/>
      <c r="BA340" s="876"/>
      <c r="BB340" s="877" t="s">
        <v>672</v>
      </c>
      <c r="BC340" s="878"/>
      <c r="BD340" s="54"/>
      <c r="BE340" s="879" t="e">
        <f t="shared" si="74"/>
        <v>#N/A</v>
      </c>
      <c r="BF340" s="880"/>
      <c r="BG340" s="880"/>
      <c r="BH340" s="880"/>
      <c r="BI340" s="881"/>
      <c r="BJ340" s="882" t="s">
        <v>672</v>
      </c>
      <c r="BK340" s="878"/>
      <c r="BL340" s="54"/>
      <c r="BM340" s="241"/>
      <c r="BN340" s="241"/>
      <c r="BO340" s="241"/>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199"/>
    </row>
    <row r="341" spans="4:121" s="52" customFormat="1" hidden="1">
      <c r="D341" s="198"/>
      <c r="E341" s="54"/>
      <c r="F341" s="54"/>
      <c r="G341" s="54"/>
      <c r="H341" s="54"/>
      <c r="I341" s="54"/>
      <c r="J341" s="54"/>
      <c r="K341" s="54"/>
      <c r="L341" s="54"/>
      <c r="M341" s="54"/>
      <c r="N341" s="54"/>
      <c r="O341" s="54"/>
      <c r="P341" s="54"/>
      <c r="Q341" s="54"/>
      <c r="R341" s="54"/>
      <c r="S341" s="54"/>
      <c r="T341" s="54"/>
      <c r="U341" s="54"/>
      <c r="V341" s="54"/>
      <c r="W341" s="192"/>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874" t="e">
        <f t="shared" si="79"/>
        <v>#N/A</v>
      </c>
      <c r="AX341" s="875"/>
      <c r="AY341" s="875"/>
      <c r="AZ341" s="875"/>
      <c r="BA341" s="876"/>
      <c r="BB341" s="877" t="s">
        <v>673</v>
      </c>
      <c r="BC341" s="878"/>
      <c r="BD341" s="54"/>
      <c r="BE341" s="879" t="e">
        <f t="shared" si="74"/>
        <v>#N/A</v>
      </c>
      <c r="BF341" s="880"/>
      <c r="BG341" s="880"/>
      <c r="BH341" s="880"/>
      <c r="BI341" s="881"/>
      <c r="BJ341" s="882" t="s">
        <v>673</v>
      </c>
      <c r="BK341" s="878"/>
      <c r="BL341" s="54"/>
      <c r="BM341" s="241"/>
      <c r="BN341" s="241"/>
      <c r="BO341" s="241"/>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199"/>
    </row>
    <row r="342" spans="4:121" s="52" customFormat="1" hidden="1">
      <c r="D342" s="198"/>
      <c r="E342" s="54"/>
      <c r="F342" s="54"/>
      <c r="G342" s="54"/>
      <c r="H342" s="54"/>
      <c r="I342" s="54"/>
      <c r="J342" s="54"/>
      <c r="K342" s="54"/>
      <c r="L342" s="54"/>
      <c r="M342" s="54"/>
      <c r="N342" s="54"/>
      <c r="O342" s="54"/>
      <c r="P342" s="54"/>
      <c r="Q342" s="54"/>
      <c r="R342" s="54"/>
      <c r="S342" s="54"/>
      <c r="T342" s="54"/>
      <c r="U342" s="54"/>
      <c r="V342" s="54"/>
      <c r="W342" s="192"/>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874" t="e">
        <f t="shared" si="79"/>
        <v>#N/A</v>
      </c>
      <c r="AX342" s="875"/>
      <c r="AY342" s="875"/>
      <c r="AZ342" s="875"/>
      <c r="BA342" s="876"/>
      <c r="BB342" s="877" t="s">
        <v>674</v>
      </c>
      <c r="BC342" s="878"/>
      <c r="BD342" s="54"/>
      <c r="BE342" s="879" t="e">
        <f t="shared" si="74"/>
        <v>#N/A</v>
      </c>
      <c r="BF342" s="880"/>
      <c r="BG342" s="880"/>
      <c r="BH342" s="880"/>
      <c r="BI342" s="881"/>
      <c r="BJ342" s="882" t="s">
        <v>674</v>
      </c>
      <c r="BK342" s="878"/>
      <c r="BL342" s="54"/>
      <c r="BM342" s="241"/>
      <c r="BN342" s="241"/>
      <c r="BO342" s="241"/>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199"/>
    </row>
    <row r="343" spans="4:121" s="52" customFormat="1" hidden="1">
      <c r="D343" s="198"/>
      <c r="E343" s="54"/>
      <c r="F343" s="54"/>
      <c r="G343" s="54"/>
      <c r="H343" s="54"/>
      <c r="I343" s="54"/>
      <c r="J343" s="54"/>
      <c r="K343" s="54"/>
      <c r="L343" s="54"/>
      <c r="M343" s="54"/>
      <c r="N343" s="54"/>
      <c r="O343" s="54"/>
      <c r="P343" s="54"/>
      <c r="Q343" s="54"/>
      <c r="R343" s="54"/>
      <c r="S343" s="54"/>
      <c r="T343" s="54"/>
      <c r="U343" s="54"/>
      <c r="V343" s="54"/>
      <c r="W343" s="192"/>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874" t="e">
        <f t="shared" si="79"/>
        <v>#N/A</v>
      </c>
      <c r="AX343" s="875"/>
      <c r="AY343" s="875"/>
      <c r="AZ343" s="875"/>
      <c r="BA343" s="876"/>
      <c r="BB343" s="877" t="s">
        <v>675</v>
      </c>
      <c r="BC343" s="878"/>
      <c r="BD343" s="54"/>
      <c r="BE343" s="879" t="e">
        <f t="shared" si="74"/>
        <v>#N/A</v>
      </c>
      <c r="BF343" s="880"/>
      <c r="BG343" s="880"/>
      <c r="BH343" s="880"/>
      <c r="BI343" s="881"/>
      <c r="BJ343" s="882" t="s">
        <v>675</v>
      </c>
      <c r="BK343" s="878"/>
      <c r="BL343" s="54"/>
      <c r="BM343" s="241"/>
      <c r="BN343" s="241"/>
      <c r="BO343" s="241"/>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199"/>
    </row>
    <row r="344" spans="4:121" s="52" customFormat="1" hidden="1">
      <c r="D344" s="198"/>
      <c r="E344" s="54"/>
      <c r="F344" s="54"/>
      <c r="G344" s="54"/>
      <c r="H344" s="54"/>
      <c r="I344" s="54"/>
      <c r="J344" s="54"/>
      <c r="K344" s="54"/>
      <c r="L344" s="54"/>
      <c r="M344" s="54"/>
      <c r="N344" s="54"/>
      <c r="O344" s="54"/>
      <c r="P344" s="54"/>
      <c r="Q344" s="54"/>
      <c r="R344" s="54"/>
      <c r="S344" s="54"/>
      <c r="T344" s="54"/>
      <c r="U344" s="54"/>
      <c r="V344" s="54"/>
      <c r="W344" s="192"/>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874" t="e">
        <f t="shared" si="79"/>
        <v>#N/A</v>
      </c>
      <c r="AX344" s="875"/>
      <c r="AY344" s="875"/>
      <c r="AZ344" s="875"/>
      <c r="BA344" s="876"/>
      <c r="BB344" s="877" t="s">
        <v>676</v>
      </c>
      <c r="BC344" s="878"/>
      <c r="BD344" s="54"/>
      <c r="BE344" s="879" t="e">
        <f t="shared" si="74"/>
        <v>#N/A</v>
      </c>
      <c r="BF344" s="880"/>
      <c r="BG344" s="880"/>
      <c r="BH344" s="880"/>
      <c r="BI344" s="881"/>
      <c r="BJ344" s="882" t="s">
        <v>676</v>
      </c>
      <c r="BK344" s="878"/>
      <c r="BL344" s="54"/>
      <c r="BM344" s="241"/>
      <c r="BN344" s="241"/>
      <c r="BO344" s="241"/>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199"/>
    </row>
    <row r="345" spans="4:121" s="52" customFormat="1" hidden="1">
      <c r="D345" s="198"/>
      <c r="E345" s="54"/>
      <c r="F345" s="54"/>
      <c r="G345" s="54"/>
      <c r="H345" s="54"/>
      <c r="I345" s="54"/>
      <c r="J345" s="54"/>
      <c r="K345" s="54"/>
      <c r="L345" s="54"/>
      <c r="M345" s="54"/>
      <c r="N345" s="54"/>
      <c r="O345" s="54"/>
      <c r="P345" s="54"/>
      <c r="Q345" s="54"/>
      <c r="R345" s="54"/>
      <c r="S345" s="54"/>
      <c r="T345" s="54"/>
      <c r="U345" s="54"/>
      <c r="V345" s="54"/>
      <c r="W345" s="192"/>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874" t="e">
        <f t="shared" si="79"/>
        <v>#N/A</v>
      </c>
      <c r="AX345" s="875"/>
      <c r="AY345" s="875"/>
      <c r="AZ345" s="875"/>
      <c r="BA345" s="876"/>
      <c r="BB345" s="877" t="s">
        <v>677</v>
      </c>
      <c r="BC345" s="878"/>
      <c r="BD345" s="54"/>
      <c r="BE345" s="879" t="e">
        <f t="shared" si="74"/>
        <v>#N/A</v>
      </c>
      <c r="BF345" s="880"/>
      <c r="BG345" s="880"/>
      <c r="BH345" s="880"/>
      <c r="BI345" s="881"/>
      <c r="BJ345" s="882" t="s">
        <v>677</v>
      </c>
      <c r="BK345" s="878"/>
      <c r="BL345" s="54"/>
      <c r="BM345" s="241"/>
      <c r="BN345" s="241"/>
      <c r="BO345" s="241"/>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199"/>
    </row>
    <row r="346" spans="4:121" s="52" customFormat="1" hidden="1">
      <c r="D346" s="198"/>
      <c r="E346" s="54"/>
      <c r="F346" s="54"/>
      <c r="G346" s="54"/>
      <c r="H346" s="54"/>
      <c r="I346" s="54"/>
      <c r="J346" s="54"/>
      <c r="K346" s="54"/>
      <c r="L346" s="54"/>
      <c r="M346" s="54"/>
      <c r="N346" s="54"/>
      <c r="O346" s="54"/>
      <c r="P346" s="54"/>
      <c r="Q346" s="54"/>
      <c r="R346" s="54"/>
      <c r="S346" s="54"/>
      <c r="T346" s="54"/>
      <c r="U346" s="54"/>
      <c r="V346" s="54"/>
      <c r="W346" s="192"/>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874" t="e">
        <f t="shared" si="79"/>
        <v>#N/A</v>
      </c>
      <c r="AX346" s="875"/>
      <c r="AY346" s="875"/>
      <c r="AZ346" s="875"/>
      <c r="BA346" s="876"/>
      <c r="BB346" s="877" t="s">
        <v>678</v>
      </c>
      <c r="BC346" s="878"/>
      <c r="BD346" s="54"/>
      <c r="BE346" s="879" t="e">
        <f t="shared" si="74"/>
        <v>#N/A</v>
      </c>
      <c r="BF346" s="880"/>
      <c r="BG346" s="880"/>
      <c r="BH346" s="880"/>
      <c r="BI346" s="881"/>
      <c r="BJ346" s="882" t="s">
        <v>678</v>
      </c>
      <c r="BK346" s="878"/>
      <c r="BL346" s="54"/>
      <c r="BM346" s="241"/>
      <c r="BN346" s="241"/>
      <c r="BO346" s="241"/>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199"/>
    </row>
    <row r="347" spans="4:121" s="52" customFormat="1" hidden="1">
      <c r="D347" s="198"/>
      <c r="E347" s="54"/>
      <c r="F347" s="54"/>
      <c r="G347" s="54"/>
      <c r="H347" s="54"/>
      <c r="I347" s="54"/>
      <c r="J347" s="54"/>
      <c r="K347" s="54"/>
      <c r="L347" s="54"/>
      <c r="M347" s="54"/>
      <c r="N347" s="54"/>
      <c r="O347" s="54"/>
      <c r="P347" s="54"/>
      <c r="Q347" s="54"/>
      <c r="R347" s="54"/>
      <c r="S347" s="54"/>
      <c r="T347" s="54"/>
      <c r="U347" s="54"/>
      <c r="V347" s="54"/>
      <c r="W347" s="192"/>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874" t="e">
        <f t="shared" si="79"/>
        <v>#N/A</v>
      </c>
      <c r="AX347" s="875"/>
      <c r="AY347" s="875"/>
      <c r="AZ347" s="875"/>
      <c r="BA347" s="876"/>
      <c r="BB347" s="877" t="s">
        <v>679</v>
      </c>
      <c r="BC347" s="878"/>
      <c r="BD347" s="54"/>
      <c r="BE347" s="879" t="e">
        <f t="shared" si="74"/>
        <v>#N/A</v>
      </c>
      <c r="BF347" s="880"/>
      <c r="BG347" s="880"/>
      <c r="BH347" s="880"/>
      <c r="BI347" s="881"/>
      <c r="BJ347" s="882" t="s">
        <v>679</v>
      </c>
      <c r="BK347" s="878"/>
      <c r="BL347" s="54"/>
      <c r="BM347" s="241"/>
      <c r="BN347" s="241"/>
      <c r="BO347" s="241"/>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199"/>
    </row>
    <row r="348" spans="4:121" s="52" customFormat="1" hidden="1">
      <c r="D348" s="198"/>
      <c r="E348" s="54"/>
      <c r="F348" s="54"/>
      <c r="G348" s="54"/>
      <c r="H348" s="54"/>
      <c r="I348" s="54"/>
      <c r="J348" s="54"/>
      <c r="K348" s="54"/>
      <c r="L348" s="54"/>
      <c r="M348" s="54"/>
      <c r="N348" s="54"/>
      <c r="O348" s="54"/>
      <c r="P348" s="54"/>
      <c r="Q348" s="54"/>
      <c r="R348" s="54"/>
      <c r="S348" s="54"/>
      <c r="T348" s="54"/>
      <c r="U348" s="54"/>
      <c r="V348" s="54"/>
      <c r="W348" s="192"/>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874" t="e">
        <f t="shared" si="79"/>
        <v>#N/A</v>
      </c>
      <c r="AX348" s="875"/>
      <c r="AY348" s="875"/>
      <c r="AZ348" s="875"/>
      <c r="BA348" s="876"/>
      <c r="BB348" s="877" t="s">
        <v>680</v>
      </c>
      <c r="BC348" s="878"/>
      <c r="BD348" s="54"/>
      <c r="BE348" s="879" t="e">
        <f t="shared" si="74"/>
        <v>#N/A</v>
      </c>
      <c r="BF348" s="880"/>
      <c r="BG348" s="880"/>
      <c r="BH348" s="880"/>
      <c r="BI348" s="881"/>
      <c r="BJ348" s="882" t="s">
        <v>680</v>
      </c>
      <c r="BK348" s="878"/>
      <c r="BL348" s="54"/>
      <c r="BM348" s="241"/>
      <c r="BN348" s="241"/>
      <c r="BO348" s="241"/>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199"/>
    </row>
    <row r="349" spans="4:121" s="52" customFormat="1" hidden="1">
      <c r="D349" s="198"/>
      <c r="E349" s="54"/>
      <c r="F349" s="54"/>
      <c r="G349" s="54"/>
      <c r="H349" s="54"/>
      <c r="I349" s="54"/>
      <c r="J349" s="54"/>
      <c r="K349" s="54"/>
      <c r="L349" s="54"/>
      <c r="M349" s="54"/>
      <c r="N349" s="54"/>
      <c r="O349" s="54"/>
      <c r="P349" s="54"/>
      <c r="Q349" s="54"/>
      <c r="R349" s="54"/>
      <c r="S349" s="54"/>
      <c r="T349" s="54"/>
      <c r="U349" s="54"/>
      <c r="V349" s="54"/>
      <c r="W349" s="192"/>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874" t="e">
        <f t="shared" si="79"/>
        <v>#N/A</v>
      </c>
      <c r="AX349" s="875"/>
      <c r="AY349" s="875"/>
      <c r="AZ349" s="875"/>
      <c r="BA349" s="876"/>
      <c r="BB349" s="877" t="s">
        <v>681</v>
      </c>
      <c r="BC349" s="878"/>
      <c r="BD349" s="54"/>
      <c r="BE349" s="879" t="e">
        <f t="shared" si="74"/>
        <v>#N/A</v>
      </c>
      <c r="BF349" s="880"/>
      <c r="BG349" s="880"/>
      <c r="BH349" s="880"/>
      <c r="BI349" s="881"/>
      <c r="BJ349" s="882" t="s">
        <v>681</v>
      </c>
      <c r="BK349" s="878"/>
      <c r="BL349" s="54"/>
      <c r="BM349" s="241"/>
      <c r="BN349" s="241"/>
      <c r="BO349" s="241"/>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199"/>
    </row>
    <row r="350" spans="4:121" s="52" customFormat="1" hidden="1">
      <c r="D350" s="198"/>
      <c r="E350" s="54"/>
      <c r="F350" s="54"/>
      <c r="G350" s="54"/>
      <c r="H350" s="54"/>
      <c r="I350" s="54"/>
      <c r="J350" s="54"/>
      <c r="K350" s="54"/>
      <c r="L350" s="54"/>
      <c r="M350" s="54"/>
      <c r="N350" s="54"/>
      <c r="O350" s="54"/>
      <c r="P350" s="54"/>
      <c r="Q350" s="54"/>
      <c r="R350" s="54"/>
      <c r="S350" s="54"/>
      <c r="T350" s="54"/>
      <c r="U350" s="54"/>
      <c r="V350" s="54"/>
      <c r="W350" s="192"/>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874" t="e">
        <f t="shared" si="79"/>
        <v>#N/A</v>
      </c>
      <c r="AX350" s="875"/>
      <c r="AY350" s="875"/>
      <c r="AZ350" s="875"/>
      <c r="BA350" s="876"/>
      <c r="BB350" s="877" t="s">
        <v>682</v>
      </c>
      <c r="BC350" s="878"/>
      <c r="BD350" s="54"/>
      <c r="BE350" s="879" t="e">
        <f t="shared" si="74"/>
        <v>#N/A</v>
      </c>
      <c r="BF350" s="880"/>
      <c r="BG350" s="880"/>
      <c r="BH350" s="880"/>
      <c r="BI350" s="881"/>
      <c r="BJ350" s="882" t="s">
        <v>682</v>
      </c>
      <c r="BK350" s="878"/>
      <c r="BL350" s="54"/>
      <c r="BM350" s="241"/>
      <c r="BN350" s="241"/>
      <c r="BO350" s="241"/>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199"/>
    </row>
    <row r="351" spans="4:121" s="52" customFormat="1" hidden="1">
      <c r="D351" s="198"/>
      <c r="E351" s="54"/>
      <c r="F351" s="54"/>
      <c r="G351" s="54"/>
      <c r="H351" s="54"/>
      <c r="I351" s="54"/>
      <c r="J351" s="54"/>
      <c r="K351" s="54"/>
      <c r="L351" s="54"/>
      <c r="M351" s="54"/>
      <c r="N351" s="54"/>
      <c r="O351" s="54"/>
      <c r="P351" s="54"/>
      <c r="Q351" s="54"/>
      <c r="R351" s="54"/>
      <c r="S351" s="54"/>
      <c r="T351" s="54"/>
      <c r="U351" s="54"/>
      <c r="V351" s="54"/>
      <c r="W351" s="192"/>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874" t="e">
        <f t="shared" si="79"/>
        <v>#N/A</v>
      </c>
      <c r="AX351" s="875"/>
      <c r="AY351" s="875"/>
      <c r="AZ351" s="875"/>
      <c r="BA351" s="876"/>
      <c r="BB351" s="877" t="s">
        <v>683</v>
      </c>
      <c r="BC351" s="878"/>
      <c r="BD351" s="54"/>
      <c r="BE351" s="879" t="e">
        <f t="shared" si="74"/>
        <v>#N/A</v>
      </c>
      <c r="BF351" s="880"/>
      <c r="BG351" s="880"/>
      <c r="BH351" s="880"/>
      <c r="BI351" s="881"/>
      <c r="BJ351" s="882" t="s">
        <v>683</v>
      </c>
      <c r="BK351" s="878"/>
      <c r="BL351" s="54"/>
      <c r="BM351" s="241"/>
      <c r="BN351" s="241"/>
      <c r="BO351" s="241"/>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199"/>
    </row>
    <row r="352" spans="4:121" s="52" customFormat="1" hidden="1">
      <c r="D352" s="198"/>
      <c r="E352" s="54"/>
      <c r="F352" s="54"/>
      <c r="G352" s="54"/>
      <c r="H352" s="54"/>
      <c r="I352" s="54"/>
      <c r="J352" s="54"/>
      <c r="K352" s="54"/>
      <c r="L352" s="54"/>
      <c r="M352" s="54"/>
      <c r="N352" s="54"/>
      <c r="O352" s="54"/>
      <c r="P352" s="54"/>
      <c r="Q352" s="54"/>
      <c r="R352" s="54"/>
      <c r="S352" s="54"/>
      <c r="T352" s="54"/>
      <c r="U352" s="54"/>
      <c r="V352" s="54"/>
      <c r="W352" s="192"/>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874" t="e">
        <f t="shared" si="79"/>
        <v>#N/A</v>
      </c>
      <c r="AX352" s="875"/>
      <c r="AY352" s="875"/>
      <c r="AZ352" s="875"/>
      <c r="BA352" s="876"/>
      <c r="BB352" s="877" t="s">
        <v>684</v>
      </c>
      <c r="BC352" s="878"/>
      <c r="BD352" s="54"/>
      <c r="BE352" s="879" t="e">
        <f t="shared" si="74"/>
        <v>#N/A</v>
      </c>
      <c r="BF352" s="880"/>
      <c r="BG352" s="880"/>
      <c r="BH352" s="880"/>
      <c r="BI352" s="881"/>
      <c r="BJ352" s="882" t="s">
        <v>684</v>
      </c>
      <c r="BK352" s="878"/>
      <c r="BL352" s="54"/>
      <c r="BM352" s="241"/>
      <c r="BN352" s="241"/>
      <c r="BO352" s="241"/>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199"/>
    </row>
    <row r="353" spans="4:121" s="52" customFormat="1" hidden="1">
      <c r="D353" s="198"/>
      <c r="E353" s="54"/>
      <c r="F353" s="54"/>
      <c r="G353" s="54"/>
      <c r="H353" s="54"/>
      <c r="I353" s="54"/>
      <c r="J353" s="54"/>
      <c r="K353" s="54"/>
      <c r="L353" s="54"/>
      <c r="M353" s="54"/>
      <c r="N353" s="54"/>
      <c r="O353" s="54"/>
      <c r="P353" s="54"/>
      <c r="Q353" s="54"/>
      <c r="R353" s="54"/>
      <c r="S353" s="54"/>
      <c r="T353" s="54"/>
      <c r="U353" s="54"/>
      <c r="V353" s="54"/>
      <c r="W353" s="192"/>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874" t="e">
        <f t="shared" si="79"/>
        <v>#N/A</v>
      </c>
      <c r="AX353" s="875"/>
      <c r="AY353" s="875"/>
      <c r="AZ353" s="875"/>
      <c r="BA353" s="876"/>
      <c r="BB353" s="877" t="s">
        <v>685</v>
      </c>
      <c r="BC353" s="878"/>
      <c r="BD353" s="54"/>
      <c r="BE353" s="879" t="e">
        <f t="shared" si="74"/>
        <v>#N/A</v>
      </c>
      <c r="BF353" s="880"/>
      <c r="BG353" s="880"/>
      <c r="BH353" s="880"/>
      <c r="BI353" s="881"/>
      <c r="BJ353" s="882" t="s">
        <v>685</v>
      </c>
      <c r="BK353" s="878"/>
      <c r="BL353" s="54"/>
      <c r="BM353" s="241"/>
      <c r="BN353" s="241"/>
      <c r="BO353" s="241"/>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199"/>
    </row>
    <row r="354" spans="4:121" s="52" customFormat="1" hidden="1">
      <c r="D354" s="198"/>
      <c r="E354" s="54"/>
      <c r="F354" s="54"/>
      <c r="G354" s="54"/>
      <c r="H354" s="54"/>
      <c r="I354" s="54"/>
      <c r="J354" s="54"/>
      <c r="K354" s="54"/>
      <c r="L354" s="54"/>
      <c r="M354" s="54"/>
      <c r="N354" s="54"/>
      <c r="O354" s="54"/>
      <c r="P354" s="54"/>
      <c r="Q354" s="54"/>
      <c r="R354" s="54"/>
      <c r="S354" s="54"/>
      <c r="T354" s="54"/>
      <c r="U354" s="54"/>
      <c r="V354" s="54"/>
      <c r="W354" s="192"/>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874" t="e">
        <f t="shared" si="79"/>
        <v>#N/A</v>
      </c>
      <c r="AX354" s="875"/>
      <c r="AY354" s="875"/>
      <c r="AZ354" s="875"/>
      <c r="BA354" s="876"/>
      <c r="BB354" s="877" t="s">
        <v>686</v>
      </c>
      <c r="BC354" s="878"/>
      <c r="BD354" s="54"/>
      <c r="BE354" s="879" t="e">
        <f t="shared" si="74"/>
        <v>#N/A</v>
      </c>
      <c r="BF354" s="880"/>
      <c r="BG354" s="880"/>
      <c r="BH354" s="880"/>
      <c r="BI354" s="881"/>
      <c r="BJ354" s="882" t="s">
        <v>686</v>
      </c>
      <c r="BK354" s="878"/>
      <c r="BL354" s="54"/>
      <c r="BM354" s="241"/>
      <c r="BN354" s="241"/>
      <c r="BO354" s="241"/>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199"/>
    </row>
    <row r="355" spans="4:121" s="52" customFormat="1" hidden="1">
      <c r="D355" s="198"/>
      <c r="E355" s="54"/>
      <c r="F355" s="54"/>
      <c r="G355" s="54"/>
      <c r="H355" s="54"/>
      <c r="I355" s="54"/>
      <c r="J355" s="54"/>
      <c r="K355" s="54"/>
      <c r="L355" s="54"/>
      <c r="M355" s="54"/>
      <c r="N355" s="54"/>
      <c r="O355" s="54"/>
      <c r="P355" s="54"/>
      <c r="Q355" s="54"/>
      <c r="R355" s="54"/>
      <c r="S355" s="54"/>
      <c r="T355" s="54"/>
      <c r="U355" s="54"/>
      <c r="V355" s="54"/>
      <c r="W355" s="192"/>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874" t="e">
        <f t="shared" si="79"/>
        <v>#N/A</v>
      </c>
      <c r="AX355" s="875"/>
      <c r="AY355" s="875"/>
      <c r="AZ355" s="875"/>
      <c r="BA355" s="876"/>
      <c r="BB355" s="877" t="s">
        <v>687</v>
      </c>
      <c r="BC355" s="878"/>
      <c r="BD355" s="54"/>
      <c r="BE355" s="879" t="e">
        <f t="shared" si="74"/>
        <v>#N/A</v>
      </c>
      <c r="BF355" s="880"/>
      <c r="BG355" s="880"/>
      <c r="BH355" s="880"/>
      <c r="BI355" s="881"/>
      <c r="BJ355" s="882" t="s">
        <v>687</v>
      </c>
      <c r="BK355" s="878"/>
      <c r="BL355" s="54"/>
      <c r="BM355" s="241"/>
      <c r="BN355" s="241"/>
      <c r="BO355" s="241"/>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199"/>
    </row>
    <row r="356" spans="4:121" s="52" customFormat="1" hidden="1">
      <c r="D356" s="198"/>
      <c r="E356" s="54"/>
      <c r="F356" s="54"/>
      <c r="G356" s="54"/>
      <c r="H356" s="54"/>
      <c r="I356" s="54"/>
      <c r="J356" s="54"/>
      <c r="K356" s="54"/>
      <c r="L356" s="54"/>
      <c r="M356" s="54"/>
      <c r="N356" s="54"/>
      <c r="O356" s="54"/>
      <c r="P356" s="54"/>
      <c r="Q356" s="54"/>
      <c r="R356" s="54"/>
      <c r="S356" s="54"/>
      <c r="T356" s="54"/>
      <c r="U356" s="54"/>
      <c r="V356" s="54"/>
      <c r="W356" s="192"/>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874" t="e">
        <f t="shared" si="79"/>
        <v>#N/A</v>
      </c>
      <c r="AX356" s="875"/>
      <c r="AY356" s="875"/>
      <c r="AZ356" s="875"/>
      <c r="BA356" s="876"/>
      <c r="BB356" s="877" t="s">
        <v>688</v>
      </c>
      <c r="BC356" s="878"/>
      <c r="BD356" s="54"/>
      <c r="BE356" s="879" t="e">
        <f t="shared" si="74"/>
        <v>#N/A</v>
      </c>
      <c r="BF356" s="880"/>
      <c r="BG356" s="880"/>
      <c r="BH356" s="880"/>
      <c r="BI356" s="881"/>
      <c r="BJ356" s="882" t="s">
        <v>688</v>
      </c>
      <c r="BK356" s="878"/>
      <c r="BL356" s="54"/>
      <c r="BM356" s="241"/>
      <c r="BN356" s="241"/>
      <c r="BO356" s="241"/>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199"/>
    </row>
    <row r="357" spans="4:121" s="52" customFormat="1" hidden="1">
      <c r="D357" s="198"/>
      <c r="E357" s="54"/>
      <c r="F357" s="54"/>
      <c r="G357" s="54"/>
      <c r="H357" s="54"/>
      <c r="I357" s="54"/>
      <c r="J357" s="54"/>
      <c r="K357" s="54"/>
      <c r="L357" s="54"/>
      <c r="M357" s="54"/>
      <c r="N357" s="54"/>
      <c r="O357" s="54"/>
      <c r="P357" s="54"/>
      <c r="Q357" s="54"/>
      <c r="R357" s="54"/>
      <c r="S357" s="54"/>
      <c r="T357" s="54"/>
      <c r="U357" s="54"/>
      <c r="V357" s="54"/>
      <c r="W357" s="192"/>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874" t="e">
        <f t="shared" si="79"/>
        <v>#N/A</v>
      </c>
      <c r="AX357" s="875"/>
      <c r="AY357" s="875"/>
      <c r="AZ357" s="875"/>
      <c r="BA357" s="876"/>
      <c r="BB357" s="877" t="s">
        <v>689</v>
      </c>
      <c r="BC357" s="878"/>
      <c r="BD357" s="54"/>
      <c r="BE357" s="879" t="e">
        <f t="shared" si="74"/>
        <v>#N/A</v>
      </c>
      <c r="BF357" s="880"/>
      <c r="BG357" s="880"/>
      <c r="BH357" s="880"/>
      <c r="BI357" s="881"/>
      <c r="BJ357" s="882" t="s">
        <v>689</v>
      </c>
      <c r="BK357" s="878"/>
      <c r="BL357" s="54"/>
      <c r="BM357" s="241"/>
      <c r="BN357" s="241"/>
      <c r="BO357" s="241"/>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199"/>
    </row>
    <row r="358" spans="4:121" s="52" customFormat="1" hidden="1">
      <c r="D358" s="198"/>
      <c r="E358" s="54"/>
      <c r="F358" s="54"/>
      <c r="G358" s="54"/>
      <c r="H358" s="54"/>
      <c r="I358" s="54"/>
      <c r="J358" s="54"/>
      <c r="K358" s="54"/>
      <c r="L358" s="54"/>
      <c r="M358" s="54"/>
      <c r="N358" s="54"/>
      <c r="O358" s="54"/>
      <c r="P358" s="54"/>
      <c r="Q358" s="54"/>
      <c r="R358" s="54"/>
      <c r="S358" s="54"/>
      <c r="T358" s="54"/>
      <c r="U358" s="54"/>
      <c r="V358" s="54"/>
      <c r="W358" s="192"/>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874" t="e">
        <f t="shared" si="79"/>
        <v>#N/A</v>
      </c>
      <c r="AX358" s="875"/>
      <c r="AY358" s="875"/>
      <c r="AZ358" s="875"/>
      <c r="BA358" s="876"/>
      <c r="BB358" s="877" t="s">
        <v>690</v>
      </c>
      <c r="BC358" s="878"/>
      <c r="BD358" s="54"/>
      <c r="BE358" s="879" t="e">
        <f t="shared" si="74"/>
        <v>#N/A</v>
      </c>
      <c r="BF358" s="880"/>
      <c r="BG358" s="880"/>
      <c r="BH358" s="880"/>
      <c r="BI358" s="881"/>
      <c r="BJ358" s="882" t="s">
        <v>690</v>
      </c>
      <c r="BK358" s="878"/>
      <c r="BL358" s="54"/>
      <c r="BM358" s="241"/>
      <c r="BN358" s="241"/>
      <c r="BO358" s="241"/>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199"/>
    </row>
    <row r="359" spans="4:121" s="52" customFormat="1" hidden="1">
      <c r="D359" s="198"/>
      <c r="E359" s="54"/>
      <c r="F359" s="54"/>
      <c r="G359" s="54"/>
      <c r="H359" s="54"/>
      <c r="I359" s="54"/>
      <c r="J359" s="54"/>
      <c r="K359" s="54"/>
      <c r="L359" s="54"/>
      <c r="M359" s="54"/>
      <c r="N359" s="54"/>
      <c r="O359" s="54"/>
      <c r="P359" s="54"/>
      <c r="Q359" s="54"/>
      <c r="R359" s="54"/>
      <c r="S359" s="54"/>
      <c r="T359" s="54"/>
      <c r="U359" s="54"/>
      <c r="V359" s="54"/>
      <c r="W359" s="192"/>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874" t="e">
        <f t="shared" si="79"/>
        <v>#N/A</v>
      </c>
      <c r="AX359" s="875"/>
      <c r="AY359" s="875"/>
      <c r="AZ359" s="875"/>
      <c r="BA359" s="876"/>
      <c r="BB359" s="877" t="s">
        <v>691</v>
      </c>
      <c r="BC359" s="878"/>
      <c r="BD359" s="54"/>
      <c r="BE359" s="879" t="e">
        <f t="shared" si="74"/>
        <v>#N/A</v>
      </c>
      <c r="BF359" s="880"/>
      <c r="BG359" s="880"/>
      <c r="BH359" s="880"/>
      <c r="BI359" s="881"/>
      <c r="BJ359" s="882" t="s">
        <v>691</v>
      </c>
      <c r="BK359" s="878"/>
      <c r="BL359" s="54"/>
      <c r="BM359" s="241"/>
      <c r="BN359" s="241"/>
      <c r="BO359" s="241"/>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199"/>
    </row>
    <row r="360" spans="4:121" s="52" customFormat="1" hidden="1">
      <c r="D360" s="198"/>
      <c r="E360" s="54"/>
      <c r="F360" s="54"/>
      <c r="G360" s="54"/>
      <c r="H360" s="54"/>
      <c r="I360" s="54"/>
      <c r="J360" s="54"/>
      <c r="K360" s="54"/>
      <c r="L360" s="54"/>
      <c r="M360" s="54"/>
      <c r="N360" s="54"/>
      <c r="O360" s="54"/>
      <c r="P360" s="54"/>
      <c r="Q360" s="54"/>
      <c r="R360" s="54"/>
      <c r="S360" s="54"/>
      <c r="T360" s="54"/>
      <c r="U360" s="54"/>
      <c r="V360" s="54"/>
      <c r="W360" s="192"/>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874" t="e">
        <f t="shared" si="79"/>
        <v>#N/A</v>
      </c>
      <c r="AX360" s="875"/>
      <c r="AY360" s="875"/>
      <c r="AZ360" s="875"/>
      <c r="BA360" s="876"/>
      <c r="BB360" s="877" t="s">
        <v>692</v>
      </c>
      <c r="BC360" s="878"/>
      <c r="BD360" s="54"/>
      <c r="BE360" s="879" t="e">
        <f t="shared" si="74"/>
        <v>#N/A</v>
      </c>
      <c r="BF360" s="880"/>
      <c r="BG360" s="880"/>
      <c r="BH360" s="880"/>
      <c r="BI360" s="881"/>
      <c r="BJ360" s="882" t="s">
        <v>692</v>
      </c>
      <c r="BK360" s="878"/>
      <c r="BL360" s="54"/>
      <c r="BM360" s="241"/>
      <c r="BN360" s="241"/>
      <c r="BO360" s="241"/>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199"/>
    </row>
    <row r="361" spans="4:121" s="52" customFormat="1" hidden="1">
      <c r="D361" s="198"/>
      <c r="E361" s="54"/>
      <c r="F361" s="54"/>
      <c r="G361" s="54"/>
      <c r="H361" s="54"/>
      <c r="I361" s="54"/>
      <c r="J361" s="54"/>
      <c r="K361" s="54"/>
      <c r="L361" s="54"/>
      <c r="M361" s="54"/>
      <c r="N361" s="54"/>
      <c r="O361" s="54"/>
      <c r="P361" s="54"/>
      <c r="Q361" s="54"/>
      <c r="R361" s="54"/>
      <c r="S361" s="54"/>
      <c r="T361" s="54"/>
      <c r="U361" s="54"/>
      <c r="V361" s="54"/>
      <c r="W361" s="192"/>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874" t="e">
        <f t="shared" si="79"/>
        <v>#N/A</v>
      </c>
      <c r="AX361" s="875"/>
      <c r="AY361" s="875"/>
      <c r="AZ361" s="875"/>
      <c r="BA361" s="876"/>
      <c r="BB361" s="877" t="s">
        <v>693</v>
      </c>
      <c r="BC361" s="878"/>
      <c r="BD361" s="54"/>
      <c r="BE361" s="879" t="e">
        <f t="shared" si="74"/>
        <v>#N/A</v>
      </c>
      <c r="BF361" s="880"/>
      <c r="BG361" s="880"/>
      <c r="BH361" s="880"/>
      <c r="BI361" s="881"/>
      <c r="BJ361" s="882" t="s">
        <v>693</v>
      </c>
      <c r="BK361" s="878"/>
      <c r="BL361" s="54"/>
      <c r="BM361" s="241"/>
      <c r="BN361" s="241"/>
      <c r="BO361" s="241"/>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199"/>
    </row>
    <row r="362" spans="4:121" s="52" customFormat="1" hidden="1">
      <c r="D362" s="198"/>
      <c r="E362" s="54"/>
      <c r="F362" s="54"/>
      <c r="G362" s="54"/>
      <c r="H362" s="54"/>
      <c r="I362" s="54"/>
      <c r="J362" s="54"/>
      <c r="K362" s="54"/>
      <c r="L362" s="54"/>
      <c r="M362" s="54"/>
      <c r="N362" s="54"/>
      <c r="O362" s="54"/>
      <c r="P362" s="54"/>
      <c r="Q362" s="54"/>
      <c r="R362" s="54"/>
      <c r="S362" s="54"/>
      <c r="T362" s="54"/>
      <c r="U362" s="54"/>
      <c r="V362" s="54"/>
      <c r="W362" s="192"/>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874" t="e">
        <f t="shared" si="79"/>
        <v>#N/A</v>
      </c>
      <c r="AX362" s="875"/>
      <c r="AY362" s="875"/>
      <c r="AZ362" s="875"/>
      <c r="BA362" s="876"/>
      <c r="BB362" s="877" t="s">
        <v>694</v>
      </c>
      <c r="BC362" s="878"/>
      <c r="BD362" s="54"/>
      <c r="BE362" s="879" t="e">
        <f t="shared" si="74"/>
        <v>#N/A</v>
      </c>
      <c r="BF362" s="880"/>
      <c r="BG362" s="880"/>
      <c r="BH362" s="880"/>
      <c r="BI362" s="881"/>
      <c r="BJ362" s="882" t="s">
        <v>694</v>
      </c>
      <c r="BK362" s="878"/>
      <c r="BL362" s="54"/>
      <c r="BM362" s="241"/>
      <c r="BN362" s="241"/>
      <c r="BO362" s="241"/>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199"/>
    </row>
    <row r="363" spans="4:121" s="52" customFormat="1" hidden="1">
      <c r="D363" s="198"/>
      <c r="E363" s="54"/>
      <c r="F363" s="54"/>
      <c r="G363" s="54"/>
      <c r="H363" s="54"/>
      <c r="I363" s="54"/>
      <c r="J363" s="54"/>
      <c r="K363" s="54"/>
      <c r="L363" s="54"/>
      <c r="M363" s="54"/>
      <c r="N363" s="54"/>
      <c r="O363" s="54"/>
      <c r="P363" s="54"/>
      <c r="Q363" s="54"/>
      <c r="R363" s="54"/>
      <c r="S363" s="54"/>
      <c r="T363" s="54"/>
      <c r="U363" s="54"/>
      <c r="V363" s="54"/>
      <c r="W363" s="192"/>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874" t="e">
        <f t="shared" si="79"/>
        <v>#N/A</v>
      </c>
      <c r="AX363" s="875"/>
      <c r="AY363" s="875"/>
      <c r="AZ363" s="875"/>
      <c r="BA363" s="876"/>
      <c r="BB363" s="877" t="s">
        <v>695</v>
      </c>
      <c r="BC363" s="878"/>
      <c r="BD363" s="54"/>
      <c r="BE363" s="879" t="e">
        <f t="shared" si="74"/>
        <v>#N/A</v>
      </c>
      <c r="BF363" s="880"/>
      <c r="BG363" s="880"/>
      <c r="BH363" s="880"/>
      <c r="BI363" s="881"/>
      <c r="BJ363" s="882" t="s">
        <v>695</v>
      </c>
      <c r="BK363" s="878"/>
      <c r="BL363" s="54"/>
      <c r="BM363" s="241"/>
      <c r="BN363" s="241"/>
      <c r="BO363" s="241"/>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199"/>
    </row>
    <row r="364" spans="4:121" s="52" customFormat="1" hidden="1">
      <c r="D364" s="198"/>
      <c r="E364" s="54"/>
      <c r="F364" s="54"/>
      <c r="G364" s="54"/>
      <c r="H364" s="54"/>
      <c r="I364" s="54"/>
      <c r="J364" s="54"/>
      <c r="K364" s="54"/>
      <c r="L364" s="54"/>
      <c r="M364" s="54"/>
      <c r="N364" s="54"/>
      <c r="O364" s="54"/>
      <c r="P364" s="54"/>
      <c r="Q364" s="54"/>
      <c r="R364" s="54"/>
      <c r="S364" s="54"/>
      <c r="T364" s="54"/>
      <c r="U364" s="54"/>
      <c r="V364" s="54"/>
      <c r="W364" s="192"/>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874" t="e">
        <f t="shared" si="79"/>
        <v>#N/A</v>
      </c>
      <c r="AX364" s="875"/>
      <c r="AY364" s="875"/>
      <c r="AZ364" s="875"/>
      <c r="BA364" s="876"/>
      <c r="BB364" s="877" t="s">
        <v>696</v>
      </c>
      <c r="BC364" s="878"/>
      <c r="BD364" s="54"/>
      <c r="BE364" s="879" t="e">
        <f t="shared" si="74"/>
        <v>#N/A</v>
      </c>
      <c r="BF364" s="880"/>
      <c r="BG364" s="880"/>
      <c r="BH364" s="880"/>
      <c r="BI364" s="881"/>
      <c r="BJ364" s="882" t="s">
        <v>696</v>
      </c>
      <c r="BK364" s="878"/>
      <c r="BL364" s="54"/>
      <c r="BM364" s="241"/>
      <c r="BN364" s="241"/>
      <c r="BO364" s="241"/>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199"/>
    </row>
    <row r="365" spans="4:121" s="52" customFormat="1" hidden="1">
      <c r="D365" s="198"/>
      <c r="E365" s="54"/>
      <c r="F365" s="54"/>
      <c r="G365" s="54"/>
      <c r="H365" s="54"/>
      <c r="I365" s="54"/>
      <c r="J365" s="54"/>
      <c r="K365" s="54"/>
      <c r="L365" s="54"/>
      <c r="M365" s="54"/>
      <c r="N365" s="54"/>
      <c r="O365" s="54"/>
      <c r="P365" s="54"/>
      <c r="Q365" s="54"/>
      <c r="R365" s="54"/>
      <c r="S365" s="54"/>
      <c r="T365" s="54"/>
      <c r="U365" s="54"/>
      <c r="V365" s="54"/>
      <c r="W365" s="192"/>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874" t="e">
        <f t="shared" si="79"/>
        <v>#N/A</v>
      </c>
      <c r="AX365" s="875"/>
      <c r="AY365" s="875"/>
      <c r="AZ365" s="875"/>
      <c r="BA365" s="876"/>
      <c r="BB365" s="877" t="s">
        <v>697</v>
      </c>
      <c r="BC365" s="878"/>
      <c r="BD365" s="54"/>
      <c r="BE365" s="879" t="e">
        <f t="shared" si="74"/>
        <v>#N/A</v>
      </c>
      <c r="BF365" s="880"/>
      <c r="BG365" s="880"/>
      <c r="BH365" s="880"/>
      <c r="BI365" s="881"/>
      <c r="BJ365" s="882" t="s">
        <v>697</v>
      </c>
      <c r="BK365" s="878"/>
      <c r="BL365" s="54"/>
      <c r="BM365" s="241"/>
      <c r="BN365" s="241"/>
      <c r="BO365" s="241"/>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199"/>
    </row>
    <row r="366" spans="4:121" s="52" customFormat="1" hidden="1">
      <c r="D366" s="198"/>
      <c r="E366" s="54"/>
      <c r="F366" s="54"/>
      <c r="G366" s="54"/>
      <c r="H366" s="54"/>
      <c r="I366" s="54"/>
      <c r="J366" s="54"/>
      <c r="K366" s="54"/>
      <c r="L366" s="54"/>
      <c r="M366" s="54"/>
      <c r="N366" s="54"/>
      <c r="O366" s="54"/>
      <c r="P366" s="54"/>
      <c r="Q366" s="54"/>
      <c r="R366" s="54"/>
      <c r="S366" s="54"/>
      <c r="T366" s="54"/>
      <c r="U366" s="54"/>
      <c r="V366" s="54"/>
      <c r="W366" s="192"/>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874" t="e">
        <f t="shared" si="79"/>
        <v>#N/A</v>
      </c>
      <c r="AX366" s="875"/>
      <c r="AY366" s="875"/>
      <c r="AZ366" s="875"/>
      <c r="BA366" s="876"/>
      <c r="BB366" s="877" t="s">
        <v>698</v>
      </c>
      <c r="BC366" s="878"/>
      <c r="BD366" s="54"/>
      <c r="BE366" s="879" t="e">
        <f t="shared" si="74"/>
        <v>#N/A</v>
      </c>
      <c r="BF366" s="880"/>
      <c r="BG366" s="880"/>
      <c r="BH366" s="880"/>
      <c r="BI366" s="881"/>
      <c r="BJ366" s="882" t="s">
        <v>698</v>
      </c>
      <c r="BK366" s="878"/>
      <c r="BL366" s="54"/>
      <c r="BM366" s="241"/>
      <c r="BN366" s="241"/>
      <c r="BO366" s="241"/>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199"/>
    </row>
    <row r="367" spans="4:121" s="52" customFormat="1" hidden="1">
      <c r="D367" s="198"/>
      <c r="E367" s="54"/>
      <c r="F367" s="54"/>
      <c r="G367" s="54"/>
      <c r="H367" s="54"/>
      <c r="I367" s="54"/>
      <c r="J367" s="54"/>
      <c r="K367" s="54"/>
      <c r="L367" s="54"/>
      <c r="M367" s="54"/>
      <c r="N367" s="54"/>
      <c r="O367" s="54"/>
      <c r="P367" s="54"/>
      <c r="Q367" s="54"/>
      <c r="R367" s="54"/>
      <c r="S367" s="54"/>
      <c r="T367" s="54"/>
      <c r="U367" s="54"/>
      <c r="V367" s="54"/>
      <c r="W367" s="192"/>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874" t="e">
        <f t="shared" si="79"/>
        <v>#N/A</v>
      </c>
      <c r="AX367" s="875"/>
      <c r="AY367" s="875"/>
      <c r="AZ367" s="875"/>
      <c r="BA367" s="876"/>
      <c r="BB367" s="877" t="s">
        <v>699</v>
      </c>
      <c r="BC367" s="878"/>
      <c r="BD367" s="54"/>
      <c r="BE367" s="879" t="e">
        <f t="shared" si="74"/>
        <v>#N/A</v>
      </c>
      <c r="BF367" s="880"/>
      <c r="BG367" s="880"/>
      <c r="BH367" s="880"/>
      <c r="BI367" s="881"/>
      <c r="BJ367" s="882" t="s">
        <v>699</v>
      </c>
      <c r="BK367" s="878"/>
      <c r="BL367" s="54"/>
      <c r="BM367" s="241"/>
      <c r="BN367" s="241"/>
      <c r="BO367" s="241"/>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199"/>
    </row>
    <row r="368" spans="4:121" s="52" customFormat="1" hidden="1">
      <c r="D368" s="198"/>
      <c r="E368" s="54"/>
      <c r="F368" s="54"/>
      <c r="G368" s="54"/>
      <c r="H368" s="54"/>
      <c r="I368" s="54"/>
      <c r="J368" s="54"/>
      <c r="K368" s="54"/>
      <c r="L368" s="54"/>
      <c r="M368" s="54"/>
      <c r="N368" s="54"/>
      <c r="O368" s="54"/>
      <c r="P368" s="54"/>
      <c r="Q368" s="54"/>
      <c r="R368" s="54"/>
      <c r="S368" s="54"/>
      <c r="T368" s="54"/>
      <c r="U368" s="54"/>
      <c r="V368" s="54"/>
      <c r="W368" s="192"/>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874" t="e">
        <f t="shared" si="79"/>
        <v>#N/A</v>
      </c>
      <c r="AX368" s="875"/>
      <c r="AY368" s="875"/>
      <c r="AZ368" s="875"/>
      <c r="BA368" s="876"/>
      <c r="BB368" s="877" t="s">
        <v>700</v>
      </c>
      <c r="BC368" s="878"/>
      <c r="BD368" s="54"/>
      <c r="BE368" s="879" t="e">
        <f t="shared" si="74"/>
        <v>#N/A</v>
      </c>
      <c r="BF368" s="880"/>
      <c r="BG368" s="880"/>
      <c r="BH368" s="880"/>
      <c r="BI368" s="881"/>
      <c r="BJ368" s="882" t="s">
        <v>700</v>
      </c>
      <c r="BK368" s="878"/>
      <c r="BL368" s="54"/>
      <c r="BM368" s="241"/>
      <c r="BN368" s="241"/>
      <c r="BO368" s="241"/>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199"/>
    </row>
    <row r="369" spans="4:121" s="52" customFormat="1" hidden="1">
      <c r="D369" s="198"/>
      <c r="E369" s="54"/>
      <c r="F369" s="54"/>
      <c r="G369" s="54"/>
      <c r="H369" s="54"/>
      <c r="I369" s="54"/>
      <c r="J369" s="54"/>
      <c r="K369" s="54"/>
      <c r="L369" s="54"/>
      <c r="M369" s="54"/>
      <c r="N369" s="54"/>
      <c r="O369" s="54"/>
      <c r="P369" s="54"/>
      <c r="Q369" s="54"/>
      <c r="R369" s="54"/>
      <c r="S369" s="54"/>
      <c r="T369" s="54"/>
      <c r="U369" s="54"/>
      <c r="V369" s="54"/>
      <c r="W369" s="192"/>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874" t="e">
        <f t="shared" si="79"/>
        <v>#N/A</v>
      </c>
      <c r="AX369" s="875"/>
      <c r="AY369" s="875"/>
      <c r="AZ369" s="875"/>
      <c r="BA369" s="876"/>
      <c r="BB369" s="877" t="s">
        <v>701</v>
      </c>
      <c r="BC369" s="878"/>
      <c r="BD369" s="54"/>
      <c r="BE369" s="879" t="e">
        <f t="shared" si="74"/>
        <v>#N/A</v>
      </c>
      <c r="BF369" s="880"/>
      <c r="BG369" s="880"/>
      <c r="BH369" s="880"/>
      <c r="BI369" s="881"/>
      <c r="BJ369" s="882" t="s">
        <v>701</v>
      </c>
      <c r="BK369" s="878"/>
      <c r="BL369" s="54"/>
      <c r="BM369" s="241"/>
      <c r="BN369" s="241"/>
      <c r="BO369" s="241"/>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199"/>
    </row>
    <row r="370" spans="4:121" s="52" customFormat="1" hidden="1">
      <c r="D370" s="198"/>
      <c r="E370" s="54"/>
      <c r="F370" s="54"/>
      <c r="G370" s="54"/>
      <c r="H370" s="54"/>
      <c r="I370" s="54"/>
      <c r="J370" s="54"/>
      <c r="K370" s="54"/>
      <c r="L370" s="54"/>
      <c r="M370" s="54"/>
      <c r="N370" s="54"/>
      <c r="O370" s="54"/>
      <c r="P370" s="54"/>
      <c r="Q370" s="54"/>
      <c r="R370" s="54"/>
      <c r="S370" s="54"/>
      <c r="T370" s="54"/>
      <c r="U370" s="54"/>
      <c r="V370" s="54"/>
      <c r="W370" s="192"/>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874" t="e">
        <f t="shared" si="79"/>
        <v>#N/A</v>
      </c>
      <c r="AX370" s="875"/>
      <c r="AY370" s="875"/>
      <c r="AZ370" s="875"/>
      <c r="BA370" s="876"/>
      <c r="BB370" s="877" t="s">
        <v>702</v>
      </c>
      <c r="BC370" s="878"/>
      <c r="BD370" s="54"/>
      <c r="BE370" s="879" t="e">
        <f t="shared" si="74"/>
        <v>#N/A</v>
      </c>
      <c r="BF370" s="880"/>
      <c r="BG370" s="880"/>
      <c r="BH370" s="880"/>
      <c r="BI370" s="881"/>
      <c r="BJ370" s="882" t="s">
        <v>702</v>
      </c>
      <c r="BK370" s="878"/>
      <c r="BL370" s="54"/>
      <c r="BM370" s="241"/>
      <c r="BN370" s="241"/>
      <c r="BO370" s="241"/>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199"/>
    </row>
    <row r="371" spans="4:121" s="52" customFormat="1" hidden="1">
      <c r="D371" s="198"/>
      <c r="E371" s="54"/>
      <c r="F371" s="54"/>
      <c r="G371" s="54"/>
      <c r="H371" s="54"/>
      <c r="I371" s="54"/>
      <c r="J371" s="54"/>
      <c r="K371" s="54"/>
      <c r="L371" s="54"/>
      <c r="M371" s="54"/>
      <c r="N371" s="54"/>
      <c r="O371" s="54"/>
      <c r="P371" s="54"/>
      <c r="Q371" s="54"/>
      <c r="R371" s="54"/>
      <c r="S371" s="54"/>
      <c r="T371" s="54"/>
      <c r="U371" s="54"/>
      <c r="V371" s="54"/>
      <c r="W371" s="192"/>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874" t="e">
        <f t="shared" si="79"/>
        <v>#N/A</v>
      </c>
      <c r="AX371" s="875"/>
      <c r="AY371" s="875"/>
      <c r="AZ371" s="875"/>
      <c r="BA371" s="876"/>
      <c r="BB371" s="877" t="s">
        <v>703</v>
      </c>
      <c r="BC371" s="878"/>
      <c r="BD371" s="54"/>
      <c r="BE371" s="879" t="e">
        <f t="shared" si="74"/>
        <v>#N/A</v>
      </c>
      <c r="BF371" s="880"/>
      <c r="BG371" s="880"/>
      <c r="BH371" s="880"/>
      <c r="BI371" s="881"/>
      <c r="BJ371" s="882" t="s">
        <v>703</v>
      </c>
      <c r="BK371" s="878"/>
      <c r="BL371" s="54"/>
      <c r="BM371" s="241"/>
      <c r="BN371" s="241"/>
      <c r="BO371" s="241"/>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199"/>
    </row>
    <row r="372" spans="4:121" s="52" customFormat="1" hidden="1">
      <c r="D372" s="198"/>
      <c r="E372" s="54"/>
      <c r="F372" s="54"/>
      <c r="G372" s="54"/>
      <c r="H372" s="54"/>
      <c r="I372" s="54"/>
      <c r="J372" s="54"/>
      <c r="K372" s="54"/>
      <c r="L372" s="54"/>
      <c r="M372" s="54"/>
      <c r="N372" s="54"/>
      <c r="O372" s="54"/>
      <c r="P372" s="54"/>
      <c r="Q372" s="54"/>
      <c r="R372" s="54"/>
      <c r="S372" s="54"/>
      <c r="T372" s="54"/>
      <c r="U372" s="54"/>
      <c r="V372" s="54"/>
      <c r="W372" s="192"/>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874" t="e">
        <f t="shared" si="79"/>
        <v>#N/A</v>
      </c>
      <c r="AX372" s="875"/>
      <c r="AY372" s="875"/>
      <c r="AZ372" s="875"/>
      <c r="BA372" s="876"/>
      <c r="BB372" s="877" t="s">
        <v>704</v>
      </c>
      <c r="BC372" s="878"/>
      <c r="BD372" s="54"/>
      <c r="BE372" s="879" t="e">
        <f t="shared" si="74"/>
        <v>#N/A</v>
      </c>
      <c r="BF372" s="880"/>
      <c r="BG372" s="880"/>
      <c r="BH372" s="880"/>
      <c r="BI372" s="881"/>
      <c r="BJ372" s="882" t="s">
        <v>704</v>
      </c>
      <c r="BK372" s="878"/>
      <c r="BL372" s="54"/>
      <c r="BM372" s="241"/>
      <c r="BN372" s="241"/>
      <c r="BO372" s="241"/>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199"/>
    </row>
    <row r="373" spans="4:121" s="52" customFormat="1" hidden="1">
      <c r="D373" s="198"/>
      <c r="E373" s="54"/>
      <c r="F373" s="54"/>
      <c r="G373" s="54"/>
      <c r="H373" s="54"/>
      <c r="I373" s="54"/>
      <c r="J373" s="54"/>
      <c r="K373" s="54"/>
      <c r="L373" s="54"/>
      <c r="M373" s="54"/>
      <c r="N373" s="54"/>
      <c r="O373" s="54"/>
      <c r="P373" s="54"/>
      <c r="Q373" s="54"/>
      <c r="R373" s="54"/>
      <c r="S373" s="54"/>
      <c r="T373" s="54"/>
      <c r="U373" s="54"/>
      <c r="V373" s="54"/>
      <c r="W373" s="192"/>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874" t="e">
        <f t="shared" si="79"/>
        <v>#N/A</v>
      </c>
      <c r="AX373" s="875"/>
      <c r="AY373" s="875"/>
      <c r="AZ373" s="875"/>
      <c r="BA373" s="876"/>
      <c r="BB373" s="877" t="s">
        <v>705</v>
      </c>
      <c r="BC373" s="878"/>
      <c r="BD373" s="54"/>
      <c r="BE373" s="879" t="e">
        <f t="shared" si="74"/>
        <v>#N/A</v>
      </c>
      <c r="BF373" s="880"/>
      <c r="BG373" s="880"/>
      <c r="BH373" s="880"/>
      <c r="BI373" s="881"/>
      <c r="BJ373" s="882" t="s">
        <v>705</v>
      </c>
      <c r="BK373" s="878"/>
      <c r="BL373" s="54"/>
      <c r="BM373" s="241"/>
      <c r="BN373" s="241"/>
      <c r="BO373" s="241"/>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199"/>
    </row>
    <row r="374" spans="4:121" s="52" customFormat="1" hidden="1">
      <c r="D374" s="198"/>
      <c r="E374" s="54"/>
      <c r="F374" s="54"/>
      <c r="G374" s="54"/>
      <c r="H374" s="54"/>
      <c r="I374" s="54"/>
      <c r="J374" s="54"/>
      <c r="K374" s="54"/>
      <c r="L374" s="54"/>
      <c r="M374" s="54"/>
      <c r="N374" s="54"/>
      <c r="O374" s="54"/>
      <c r="P374" s="54"/>
      <c r="Q374" s="54"/>
      <c r="R374" s="54"/>
      <c r="S374" s="54"/>
      <c r="T374" s="54"/>
      <c r="U374" s="54"/>
      <c r="V374" s="54"/>
      <c r="W374" s="192"/>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874" t="e">
        <f t="shared" si="79"/>
        <v>#N/A</v>
      </c>
      <c r="AX374" s="875"/>
      <c r="AY374" s="875"/>
      <c r="AZ374" s="875"/>
      <c r="BA374" s="876"/>
      <c r="BB374" s="877" t="s">
        <v>706</v>
      </c>
      <c r="BC374" s="878"/>
      <c r="BD374" s="54"/>
      <c r="BE374" s="879" t="e">
        <f t="shared" si="74"/>
        <v>#N/A</v>
      </c>
      <c r="BF374" s="880"/>
      <c r="BG374" s="880"/>
      <c r="BH374" s="880"/>
      <c r="BI374" s="881"/>
      <c r="BJ374" s="882" t="s">
        <v>706</v>
      </c>
      <c r="BK374" s="878"/>
      <c r="BL374" s="54"/>
      <c r="BM374" s="241"/>
      <c r="BN374" s="241"/>
      <c r="BO374" s="241"/>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199"/>
    </row>
    <row r="375" spans="4:121" s="52" customFormat="1" hidden="1">
      <c r="D375" s="198"/>
      <c r="E375" s="54"/>
      <c r="F375" s="54"/>
      <c r="G375" s="54"/>
      <c r="H375" s="54"/>
      <c r="I375" s="54"/>
      <c r="J375" s="54"/>
      <c r="K375" s="54"/>
      <c r="L375" s="54"/>
      <c r="M375" s="54"/>
      <c r="N375" s="54"/>
      <c r="O375" s="54"/>
      <c r="P375" s="54"/>
      <c r="Q375" s="54"/>
      <c r="R375" s="54"/>
      <c r="S375" s="54"/>
      <c r="T375" s="54"/>
      <c r="U375" s="54"/>
      <c r="V375" s="54"/>
      <c r="W375" s="192"/>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874" t="e">
        <f t="shared" si="79"/>
        <v>#N/A</v>
      </c>
      <c r="AX375" s="875"/>
      <c r="AY375" s="875"/>
      <c r="AZ375" s="875"/>
      <c r="BA375" s="876"/>
      <c r="BB375" s="877" t="s">
        <v>707</v>
      </c>
      <c r="BC375" s="878"/>
      <c r="BD375" s="54"/>
      <c r="BE375" s="879" t="e">
        <f t="shared" si="74"/>
        <v>#N/A</v>
      </c>
      <c r="BF375" s="880"/>
      <c r="BG375" s="880"/>
      <c r="BH375" s="880"/>
      <c r="BI375" s="881"/>
      <c r="BJ375" s="882" t="s">
        <v>707</v>
      </c>
      <c r="BK375" s="878"/>
      <c r="BL375" s="54"/>
      <c r="BM375" s="241"/>
      <c r="BN375" s="241"/>
      <c r="BO375" s="241"/>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199"/>
    </row>
    <row r="376" spans="4:121" s="52" customFormat="1" hidden="1">
      <c r="D376" s="198"/>
      <c r="E376" s="54"/>
      <c r="F376" s="54"/>
      <c r="G376" s="54"/>
      <c r="H376" s="54"/>
      <c r="I376" s="54"/>
      <c r="J376" s="54"/>
      <c r="K376" s="54"/>
      <c r="L376" s="54"/>
      <c r="M376" s="54"/>
      <c r="N376" s="54"/>
      <c r="O376" s="54"/>
      <c r="P376" s="54"/>
      <c r="Q376" s="54"/>
      <c r="R376" s="54"/>
      <c r="S376" s="54"/>
      <c r="T376" s="54"/>
      <c r="U376" s="54"/>
      <c r="V376" s="54"/>
      <c r="W376" s="192"/>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874" t="e">
        <f t="shared" si="79"/>
        <v>#N/A</v>
      </c>
      <c r="AX376" s="875"/>
      <c r="AY376" s="875"/>
      <c r="AZ376" s="875"/>
      <c r="BA376" s="876"/>
      <c r="BB376" s="877" t="s">
        <v>708</v>
      </c>
      <c r="BC376" s="878"/>
      <c r="BD376" s="54"/>
      <c r="BE376" s="879" t="e">
        <f t="shared" si="74"/>
        <v>#N/A</v>
      </c>
      <c r="BF376" s="880"/>
      <c r="BG376" s="880"/>
      <c r="BH376" s="880"/>
      <c r="BI376" s="881"/>
      <c r="BJ376" s="882" t="s">
        <v>708</v>
      </c>
      <c r="BK376" s="878"/>
      <c r="BL376" s="54"/>
      <c r="BM376" s="241"/>
      <c r="BN376" s="241"/>
      <c r="BO376" s="241"/>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199"/>
    </row>
    <row r="377" spans="4:121" s="52" customFormat="1" hidden="1">
      <c r="D377" s="198"/>
      <c r="E377" s="54"/>
      <c r="F377" s="54"/>
      <c r="G377" s="54"/>
      <c r="H377" s="54"/>
      <c r="I377" s="54"/>
      <c r="J377" s="54"/>
      <c r="K377" s="54"/>
      <c r="L377" s="54"/>
      <c r="M377" s="54"/>
      <c r="N377" s="54"/>
      <c r="O377" s="54"/>
      <c r="P377" s="54"/>
      <c r="Q377" s="54"/>
      <c r="R377" s="54"/>
      <c r="S377" s="54"/>
      <c r="T377" s="54"/>
      <c r="U377" s="54"/>
      <c r="V377" s="54"/>
      <c r="W377" s="192"/>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874" t="e">
        <f t="shared" si="79"/>
        <v>#N/A</v>
      </c>
      <c r="AX377" s="875"/>
      <c r="AY377" s="875"/>
      <c r="AZ377" s="875"/>
      <c r="BA377" s="876"/>
      <c r="BB377" s="877" t="s">
        <v>709</v>
      </c>
      <c r="BC377" s="878"/>
      <c r="BD377" s="54"/>
      <c r="BE377" s="879" t="e">
        <f t="shared" si="74"/>
        <v>#N/A</v>
      </c>
      <c r="BF377" s="880"/>
      <c r="BG377" s="880"/>
      <c r="BH377" s="880"/>
      <c r="BI377" s="881"/>
      <c r="BJ377" s="882" t="s">
        <v>709</v>
      </c>
      <c r="BK377" s="878"/>
      <c r="BL377" s="54"/>
      <c r="BM377" s="241"/>
      <c r="BN377" s="241"/>
      <c r="BO377" s="241"/>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199"/>
    </row>
    <row r="378" spans="4:121" s="52" customFormat="1" hidden="1">
      <c r="D378" s="198"/>
      <c r="E378" s="54"/>
      <c r="F378" s="54"/>
      <c r="G378" s="54"/>
      <c r="H378" s="54"/>
      <c r="I378" s="54"/>
      <c r="J378" s="54"/>
      <c r="K378" s="54"/>
      <c r="L378" s="54"/>
      <c r="M378" s="54"/>
      <c r="N378" s="54"/>
      <c r="O378" s="54"/>
      <c r="P378" s="54"/>
      <c r="Q378" s="54"/>
      <c r="R378" s="54"/>
      <c r="S378" s="54"/>
      <c r="T378" s="54"/>
      <c r="U378" s="54"/>
      <c r="V378" s="54"/>
      <c r="W378" s="192"/>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874" t="e">
        <f t="shared" si="79"/>
        <v>#N/A</v>
      </c>
      <c r="AX378" s="875"/>
      <c r="AY378" s="875"/>
      <c r="AZ378" s="875"/>
      <c r="BA378" s="876"/>
      <c r="BB378" s="877" t="s">
        <v>710</v>
      </c>
      <c r="BC378" s="878"/>
      <c r="BD378" s="54"/>
      <c r="BE378" s="879" t="e">
        <f t="shared" si="74"/>
        <v>#N/A</v>
      </c>
      <c r="BF378" s="880"/>
      <c r="BG378" s="880"/>
      <c r="BH378" s="880"/>
      <c r="BI378" s="881"/>
      <c r="BJ378" s="882" t="s">
        <v>710</v>
      </c>
      <c r="BK378" s="878"/>
      <c r="BL378" s="54"/>
      <c r="BM378" s="241"/>
      <c r="BN378" s="241"/>
      <c r="BO378" s="241"/>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199"/>
    </row>
    <row r="379" spans="4:121" s="52" customFormat="1" hidden="1">
      <c r="D379" s="198"/>
      <c r="E379" s="54"/>
      <c r="F379" s="54"/>
      <c r="G379" s="54"/>
      <c r="H379" s="54"/>
      <c r="I379" s="54"/>
      <c r="J379" s="54"/>
      <c r="K379" s="54"/>
      <c r="L379" s="54"/>
      <c r="M379" s="54"/>
      <c r="N379" s="54"/>
      <c r="O379" s="54"/>
      <c r="P379" s="54"/>
      <c r="Q379" s="54"/>
      <c r="R379" s="54"/>
      <c r="S379" s="54"/>
      <c r="T379" s="54"/>
      <c r="U379" s="54"/>
      <c r="V379" s="54"/>
      <c r="W379" s="192"/>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874" t="e">
        <f t="shared" si="79"/>
        <v>#N/A</v>
      </c>
      <c r="AX379" s="875"/>
      <c r="AY379" s="875"/>
      <c r="AZ379" s="875"/>
      <c r="BA379" s="876"/>
      <c r="BB379" s="877" t="s">
        <v>711</v>
      </c>
      <c r="BC379" s="878"/>
      <c r="BD379" s="54"/>
      <c r="BE379" s="879" t="e">
        <f t="shared" ref="BE379:BE442" si="80">RANK(BJ379,$AM$214:$AM$241,1)</f>
        <v>#N/A</v>
      </c>
      <c r="BF379" s="880"/>
      <c r="BG379" s="880"/>
      <c r="BH379" s="880"/>
      <c r="BI379" s="881"/>
      <c r="BJ379" s="882" t="s">
        <v>711</v>
      </c>
      <c r="BK379" s="878"/>
      <c r="BL379" s="54"/>
      <c r="BM379" s="241"/>
      <c r="BN379" s="241"/>
      <c r="BO379" s="241"/>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199"/>
    </row>
    <row r="380" spans="4:121" s="52" customFormat="1" hidden="1">
      <c r="D380" s="198"/>
      <c r="E380" s="54"/>
      <c r="F380" s="54"/>
      <c r="G380" s="54"/>
      <c r="H380" s="54"/>
      <c r="I380" s="54"/>
      <c r="J380" s="54"/>
      <c r="K380" s="54"/>
      <c r="L380" s="54"/>
      <c r="M380" s="54"/>
      <c r="N380" s="54"/>
      <c r="O380" s="54"/>
      <c r="P380" s="54"/>
      <c r="Q380" s="54"/>
      <c r="R380" s="54"/>
      <c r="S380" s="54"/>
      <c r="T380" s="54"/>
      <c r="U380" s="54"/>
      <c r="V380" s="54"/>
      <c r="W380" s="192"/>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874" t="e">
        <f t="shared" si="79"/>
        <v>#N/A</v>
      </c>
      <c r="AX380" s="875"/>
      <c r="AY380" s="875"/>
      <c r="AZ380" s="875"/>
      <c r="BA380" s="876"/>
      <c r="BB380" s="877" t="s">
        <v>712</v>
      </c>
      <c r="BC380" s="878"/>
      <c r="BD380" s="54"/>
      <c r="BE380" s="879" t="e">
        <f t="shared" si="80"/>
        <v>#N/A</v>
      </c>
      <c r="BF380" s="880"/>
      <c r="BG380" s="880"/>
      <c r="BH380" s="880"/>
      <c r="BI380" s="881"/>
      <c r="BJ380" s="882" t="s">
        <v>712</v>
      </c>
      <c r="BK380" s="878"/>
      <c r="BL380" s="54"/>
      <c r="BM380" s="241"/>
      <c r="BN380" s="241"/>
      <c r="BO380" s="241"/>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199"/>
    </row>
    <row r="381" spans="4:121" s="52" customFormat="1" hidden="1">
      <c r="D381" s="198"/>
      <c r="E381" s="54"/>
      <c r="F381" s="54"/>
      <c r="G381" s="54"/>
      <c r="H381" s="54"/>
      <c r="I381" s="54"/>
      <c r="J381" s="54"/>
      <c r="K381" s="54"/>
      <c r="L381" s="54"/>
      <c r="M381" s="54"/>
      <c r="N381" s="54"/>
      <c r="O381" s="54"/>
      <c r="P381" s="54"/>
      <c r="Q381" s="54"/>
      <c r="R381" s="54"/>
      <c r="S381" s="54"/>
      <c r="T381" s="54"/>
      <c r="U381" s="54"/>
      <c r="V381" s="54"/>
      <c r="W381" s="192"/>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874" t="e">
        <f t="shared" si="79"/>
        <v>#N/A</v>
      </c>
      <c r="AX381" s="875"/>
      <c r="AY381" s="875"/>
      <c r="AZ381" s="875"/>
      <c r="BA381" s="876"/>
      <c r="BB381" s="877" t="s">
        <v>713</v>
      </c>
      <c r="BC381" s="878"/>
      <c r="BD381" s="54"/>
      <c r="BE381" s="879" t="e">
        <f t="shared" si="80"/>
        <v>#N/A</v>
      </c>
      <c r="BF381" s="880"/>
      <c r="BG381" s="880"/>
      <c r="BH381" s="880"/>
      <c r="BI381" s="881"/>
      <c r="BJ381" s="882" t="s">
        <v>713</v>
      </c>
      <c r="BK381" s="878"/>
      <c r="BL381" s="54"/>
      <c r="BM381" s="241"/>
      <c r="BN381" s="241"/>
      <c r="BO381" s="241"/>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199"/>
    </row>
    <row r="382" spans="4:121" s="52" customFormat="1" hidden="1">
      <c r="D382" s="198"/>
      <c r="E382" s="54"/>
      <c r="F382" s="54"/>
      <c r="G382" s="54"/>
      <c r="H382" s="54"/>
      <c r="I382" s="54"/>
      <c r="J382" s="54"/>
      <c r="K382" s="54"/>
      <c r="L382" s="54"/>
      <c r="M382" s="54"/>
      <c r="N382" s="54"/>
      <c r="O382" s="54"/>
      <c r="P382" s="54"/>
      <c r="Q382" s="54"/>
      <c r="R382" s="54"/>
      <c r="S382" s="54"/>
      <c r="T382" s="54"/>
      <c r="U382" s="54"/>
      <c r="V382" s="54"/>
      <c r="W382" s="192"/>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874" t="e">
        <f t="shared" si="79"/>
        <v>#N/A</v>
      </c>
      <c r="AX382" s="875"/>
      <c r="AY382" s="875"/>
      <c r="AZ382" s="875"/>
      <c r="BA382" s="876"/>
      <c r="BB382" s="877" t="s">
        <v>714</v>
      </c>
      <c r="BC382" s="878"/>
      <c r="BD382" s="54"/>
      <c r="BE382" s="879" t="e">
        <f t="shared" si="80"/>
        <v>#N/A</v>
      </c>
      <c r="BF382" s="880"/>
      <c r="BG382" s="880"/>
      <c r="BH382" s="880"/>
      <c r="BI382" s="881"/>
      <c r="BJ382" s="882" t="s">
        <v>714</v>
      </c>
      <c r="BK382" s="878"/>
      <c r="BL382" s="54"/>
      <c r="BM382" s="241"/>
      <c r="BN382" s="241"/>
      <c r="BO382" s="241"/>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199"/>
    </row>
    <row r="383" spans="4:121" s="52" customFormat="1" hidden="1">
      <c r="D383" s="198"/>
      <c r="E383" s="54"/>
      <c r="F383" s="54"/>
      <c r="G383" s="54"/>
      <c r="H383" s="54"/>
      <c r="I383" s="54"/>
      <c r="J383" s="54"/>
      <c r="K383" s="54"/>
      <c r="L383" s="54"/>
      <c r="M383" s="54"/>
      <c r="N383" s="54"/>
      <c r="O383" s="54"/>
      <c r="P383" s="54"/>
      <c r="Q383" s="54"/>
      <c r="R383" s="54"/>
      <c r="S383" s="54"/>
      <c r="T383" s="54"/>
      <c r="U383" s="54"/>
      <c r="V383" s="54"/>
      <c r="W383" s="192"/>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874" t="e">
        <f t="shared" si="79"/>
        <v>#N/A</v>
      </c>
      <c r="AX383" s="875"/>
      <c r="AY383" s="875"/>
      <c r="AZ383" s="875"/>
      <c r="BA383" s="876"/>
      <c r="BB383" s="877" t="s">
        <v>715</v>
      </c>
      <c r="BC383" s="878"/>
      <c r="BD383" s="54"/>
      <c r="BE383" s="879" t="e">
        <f t="shared" si="80"/>
        <v>#N/A</v>
      </c>
      <c r="BF383" s="880"/>
      <c r="BG383" s="880"/>
      <c r="BH383" s="880"/>
      <c r="BI383" s="881"/>
      <c r="BJ383" s="882" t="s">
        <v>715</v>
      </c>
      <c r="BK383" s="878"/>
      <c r="BL383" s="54"/>
      <c r="BM383" s="241"/>
      <c r="BN383" s="241"/>
      <c r="BO383" s="241"/>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199"/>
    </row>
    <row r="384" spans="4:121" s="52" customFormat="1" hidden="1">
      <c r="D384" s="198"/>
      <c r="E384" s="54"/>
      <c r="F384" s="54"/>
      <c r="G384" s="54"/>
      <c r="H384" s="54"/>
      <c r="I384" s="54"/>
      <c r="J384" s="54"/>
      <c r="K384" s="54"/>
      <c r="L384" s="54"/>
      <c r="M384" s="54"/>
      <c r="N384" s="54"/>
      <c r="O384" s="54"/>
      <c r="P384" s="54"/>
      <c r="Q384" s="54"/>
      <c r="R384" s="54"/>
      <c r="S384" s="54"/>
      <c r="T384" s="54"/>
      <c r="U384" s="54"/>
      <c r="V384" s="54"/>
      <c r="W384" s="192"/>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874" t="e">
        <f t="shared" si="79"/>
        <v>#N/A</v>
      </c>
      <c r="AX384" s="875"/>
      <c r="AY384" s="875"/>
      <c r="AZ384" s="875"/>
      <c r="BA384" s="876"/>
      <c r="BB384" s="877" t="s">
        <v>716</v>
      </c>
      <c r="BC384" s="878"/>
      <c r="BD384" s="54"/>
      <c r="BE384" s="879" t="e">
        <f t="shared" si="80"/>
        <v>#N/A</v>
      </c>
      <c r="BF384" s="880"/>
      <c r="BG384" s="880"/>
      <c r="BH384" s="880"/>
      <c r="BI384" s="881"/>
      <c r="BJ384" s="882" t="s">
        <v>716</v>
      </c>
      <c r="BK384" s="878"/>
      <c r="BL384" s="54"/>
      <c r="BM384" s="241"/>
      <c r="BN384" s="241"/>
      <c r="BO384" s="241"/>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199"/>
    </row>
    <row r="385" spans="4:121" s="52" customFormat="1" hidden="1">
      <c r="D385" s="198"/>
      <c r="E385" s="54"/>
      <c r="F385" s="54"/>
      <c r="G385" s="54"/>
      <c r="H385" s="54"/>
      <c r="I385" s="54"/>
      <c r="J385" s="54"/>
      <c r="K385" s="54"/>
      <c r="L385" s="54"/>
      <c r="M385" s="54"/>
      <c r="N385" s="54"/>
      <c r="O385" s="54"/>
      <c r="P385" s="54"/>
      <c r="Q385" s="54"/>
      <c r="R385" s="54"/>
      <c r="S385" s="54"/>
      <c r="T385" s="54"/>
      <c r="U385" s="54"/>
      <c r="V385" s="54"/>
      <c r="W385" s="192"/>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874" t="e">
        <f t="shared" si="79"/>
        <v>#N/A</v>
      </c>
      <c r="AX385" s="875"/>
      <c r="AY385" s="875"/>
      <c r="AZ385" s="875"/>
      <c r="BA385" s="876"/>
      <c r="BB385" s="877" t="s">
        <v>717</v>
      </c>
      <c r="BC385" s="878"/>
      <c r="BD385" s="54"/>
      <c r="BE385" s="879" t="e">
        <f t="shared" si="80"/>
        <v>#N/A</v>
      </c>
      <c r="BF385" s="880"/>
      <c r="BG385" s="880"/>
      <c r="BH385" s="880"/>
      <c r="BI385" s="881"/>
      <c r="BJ385" s="882" t="s">
        <v>717</v>
      </c>
      <c r="BK385" s="878"/>
      <c r="BL385" s="54"/>
      <c r="BM385" s="241"/>
      <c r="BN385" s="241"/>
      <c r="BO385" s="241"/>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199"/>
    </row>
    <row r="386" spans="4:121" s="52" customFormat="1" hidden="1">
      <c r="D386" s="198"/>
      <c r="E386" s="54"/>
      <c r="F386" s="54"/>
      <c r="G386" s="54"/>
      <c r="H386" s="54"/>
      <c r="I386" s="54"/>
      <c r="J386" s="54"/>
      <c r="K386" s="54"/>
      <c r="L386" s="54"/>
      <c r="M386" s="54"/>
      <c r="N386" s="54"/>
      <c r="O386" s="54"/>
      <c r="P386" s="54"/>
      <c r="Q386" s="54"/>
      <c r="R386" s="54"/>
      <c r="S386" s="54"/>
      <c r="T386" s="54"/>
      <c r="U386" s="54"/>
      <c r="V386" s="54"/>
      <c r="W386" s="192"/>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874" t="e">
        <f t="shared" si="79"/>
        <v>#N/A</v>
      </c>
      <c r="AX386" s="875"/>
      <c r="AY386" s="875"/>
      <c r="AZ386" s="875"/>
      <c r="BA386" s="876"/>
      <c r="BB386" s="877" t="s">
        <v>718</v>
      </c>
      <c r="BC386" s="878"/>
      <c r="BD386" s="54"/>
      <c r="BE386" s="879" t="e">
        <f t="shared" si="80"/>
        <v>#N/A</v>
      </c>
      <c r="BF386" s="880"/>
      <c r="BG386" s="880"/>
      <c r="BH386" s="880"/>
      <c r="BI386" s="881"/>
      <c r="BJ386" s="882" t="s">
        <v>718</v>
      </c>
      <c r="BK386" s="878"/>
      <c r="BL386" s="54"/>
      <c r="BM386" s="241"/>
      <c r="BN386" s="241"/>
      <c r="BO386" s="241"/>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199"/>
    </row>
    <row r="387" spans="4:121" s="52" customFormat="1" hidden="1">
      <c r="D387" s="198"/>
      <c r="E387" s="54"/>
      <c r="F387" s="54"/>
      <c r="G387" s="54"/>
      <c r="H387" s="54"/>
      <c r="I387" s="54"/>
      <c r="J387" s="54"/>
      <c r="K387" s="54"/>
      <c r="L387" s="54"/>
      <c r="M387" s="54"/>
      <c r="N387" s="54"/>
      <c r="O387" s="54"/>
      <c r="P387" s="54"/>
      <c r="Q387" s="54"/>
      <c r="R387" s="54"/>
      <c r="S387" s="54"/>
      <c r="T387" s="54"/>
      <c r="U387" s="54"/>
      <c r="V387" s="54"/>
      <c r="W387" s="192"/>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874" t="e">
        <f t="shared" si="79"/>
        <v>#N/A</v>
      </c>
      <c r="AX387" s="875"/>
      <c r="AY387" s="875"/>
      <c r="AZ387" s="875"/>
      <c r="BA387" s="876"/>
      <c r="BB387" s="877" t="s">
        <v>719</v>
      </c>
      <c r="BC387" s="878"/>
      <c r="BD387" s="54"/>
      <c r="BE387" s="879" t="e">
        <f t="shared" si="80"/>
        <v>#N/A</v>
      </c>
      <c r="BF387" s="880"/>
      <c r="BG387" s="880"/>
      <c r="BH387" s="880"/>
      <c r="BI387" s="881"/>
      <c r="BJ387" s="882" t="s">
        <v>719</v>
      </c>
      <c r="BK387" s="878"/>
      <c r="BL387" s="54"/>
      <c r="BM387" s="241"/>
      <c r="BN387" s="241"/>
      <c r="BO387" s="241"/>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199"/>
    </row>
    <row r="388" spans="4:121" s="52" customFormat="1" hidden="1">
      <c r="D388" s="198"/>
      <c r="E388" s="54"/>
      <c r="F388" s="54"/>
      <c r="G388" s="54"/>
      <c r="H388" s="54"/>
      <c r="I388" s="54"/>
      <c r="J388" s="54"/>
      <c r="K388" s="54"/>
      <c r="L388" s="54"/>
      <c r="M388" s="54"/>
      <c r="N388" s="54"/>
      <c r="O388" s="54"/>
      <c r="P388" s="54"/>
      <c r="Q388" s="54"/>
      <c r="R388" s="54"/>
      <c r="S388" s="54"/>
      <c r="T388" s="54"/>
      <c r="U388" s="54"/>
      <c r="V388" s="54"/>
      <c r="W388" s="192"/>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874" t="e">
        <f t="shared" si="79"/>
        <v>#N/A</v>
      </c>
      <c r="AX388" s="875"/>
      <c r="AY388" s="875"/>
      <c r="AZ388" s="875"/>
      <c r="BA388" s="876"/>
      <c r="BB388" s="877" t="s">
        <v>720</v>
      </c>
      <c r="BC388" s="878"/>
      <c r="BD388" s="54"/>
      <c r="BE388" s="879" t="e">
        <f t="shared" si="80"/>
        <v>#N/A</v>
      </c>
      <c r="BF388" s="880"/>
      <c r="BG388" s="880"/>
      <c r="BH388" s="880"/>
      <c r="BI388" s="881"/>
      <c r="BJ388" s="882" t="s">
        <v>720</v>
      </c>
      <c r="BK388" s="878"/>
      <c r="BL388" s="54"/>
      <c r="BM388" s="241"/>
      <c r="BN388" s="241"/>
      <c r="BO388" s="241"/>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199"/>
    </row>
    <row r="389" spans="4:121" s="52" customFormat="1" hidden="1">
      <c r="D389" s="198"/>
      <c r="E389" s="54"/>
      <c r="F389" s="54"/>
      <c r="G389" s="54"/>
      <c r="H389" s="54"/>
      <c r="I389" s="54"/>
      <c r="J389" s="54"/>
      <c r="K389" s="54"/>
      <c r="L389" s="54"/>
      <c r="M389" s="54"/>
      <c r="N389" s="54"/>
      <c r="O389" s="54"/>
      <c r="P389" s="54"/>
      <c r="Q389" s="54"/>
      <c r="R389" s="54"/>
      <c r="S389" s="54"/>
      <c r="T389" s="54"/>
      <c r="U389" s="54"/>
      <c r="V389" s="54"/>
      <c r="W389" s="192"/>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874" t="e">
        <f t="shared" si="79"/>
        <v>#N/A</v>
      </c>
      <c r="AX389" s="875"/>
      <c r="AY389" s="875"/>
      <c r="AZ389" s="875"/>
      <c r="BA389" s="876"/>
      <c r="BB389" s="877" t="s">
        <v>721</v>
      </c>
      <c r="BC389" s="878"/>
      <c r="BD389" s="54"/>
      <c r="BE389" s="879" t="e">
        <f t="shared" si="80"/>
        <v>#N/A</v>
      </c>
      <c r="BF389" s="880"/>
      <c r="BG389" s="880"/>
      <c r="BH389" s="880"/>
      <c r="BI389" s="881"/>
      <c r="BJ389" s="882" t="s">
        <v>721</v>
      </c>
      <c r="BK389" s="878"/>
      <c r="BL389" s="54"/>
      <c r="BM389" s="241"/>
      <c r="BN389" s="241"/>
      <c r="BO389" s="241"/>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199"/>
    </row>
    <row r="390" spans="4:121" s="52" customFormat="1" hidden="1">
      <c r="D390" s="198"/>
      <c r="E390" s="54"/>
      <c r="F390" s="54"/>
      <c r="G390" s="54"/>
      <c r="H390" s="54"/>
      <c r="I390" s="54"/>
      <c r="J390" s="54"/>
      <c r="K390" s="54"/>
      <c r="L390" s="54"/>
      <c r="M390" s="54"/>
      <c r="N390" s="54"/>
      <c r="O390" s="54"/>
      <c r="P390" s="54"/>
      <c r="Q390" s="54"/>
      <c r="R390" s="54"/>
      <c r="S390" s="54"/>
      <c r="T390" s="54"/>
      <c r="U390" s="54"/>
      <c r="V390" s="54"/>
      <c r="W390" s="192"/>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874" t="e">
        <f t="shared" si="79"/>
        <v>#N/A</v>
      </c>
      <c r="AX390" s="875"/>
      <c r="AY390" s="875"/>
      <c r="AZ390" s="875"/>
      <c r="BA390" s="876"/>
      <c r="BB390" s="877" t="s">
        <v>722</v>
      </c>
      <c r="BC390" s="878"/>
      <c r="BD390" s="54"/>
      <c r="BE390" s="879" t="e">
        <f t="shared" si="80"/>
        <v>#N/A</v>
      </c>
      <c r="BF390" s="880"/>
      <c r="BG390" s="880"/>
      <c r="BH390" s="880"/>
      <c r="BI390" s="881"/>
      <c r="BJ390" s="882" t="s">
        <v>722</v>
      </c>
      <c r="BK390" s="878"/>
      <c r="BL390" s="54"/>
      <c r="BM390" s="241"/>
      <c r="BN390" s="241"/>
      <c r="BO390" s="241"/>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199"/>
    </row>
    <row r="391" spans="4:121" s="52" customFormat="1" hidden="1">
      <c r="D391" s="198"/>
      <c r="E391" s="54"/>
      <c r="F391" s="54"/>
      <c r="G391" s="54"/>
      <c r="H391" s="54"/>
      <c r="I391" s="54"/>
      <c r="J391" s="54"/>
      <c r="K391" s="54"/>
      <c r="L391" s="54"/>
      <c r="M391" s="54"/>
      <c r="N391" s="54"/>
      <c r="O391" s="54"/>
      <c r="P391" s="54"/>
      <c r="Q391" s="54"/>
      <c r="R391" s="54"/>
      <c r="S391" s="54"/>
      <c r="T391" s="54"/>
      <c r="U391" s="54"/>
      <c r="V391" s="54"/>
      <c r="W391" s="192"/>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874" t="e">
        <f t="shared" si="79"/>
        <v>#N/A</v>
      </c>
      <c r="AX391" s="875"/>
      <c r="AY391" s="875"/>
      <c r="AZ391" s="875"/>
      <c r="BA391" s="876"/>
      <c r="BB391" s="877" t="s">
        <v>723</v>
      </c>
      <c r="BC391" s="878"/>
      <c r="BD391" s="54"/>
      <c r="BE391" s="879" t="e">
        <f t="shared" si="80"/>
        <v>#N/A</v>
      </c>
      <c r="BF391" s="880"/>
      <c r="BG391" s="880"/>
      <c r="BH391" s="880"/>
      <c r="BI391" s="881"/>
      <c r="BJ391" s="882" t="s">
        <v>723</v>
      </c>
      <c r="BK391" s="878"/>
      <c r="BL391" s="54"/>
      <c r="BM391" s="241"/>
      <c r="BN391" s="241"/>
      <c r="BO391" s="241"/>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199"/>
    </row>
    <row r="392" spans="4:121" s="52" customFormat="1" hidden="1">
      <c r="D392" s="198"/>
      <c r="E392" s="54"/>
      <c r="F392" s="54"/>
      <c r="G392" s="54"/>
      <c r="H392" s="54"/>
      <c r="I392" s="54"/>
      <c r="J392" s="54"/>
      <c r="K392" s="54"/>
      <c r="L392" s="54"/>
      <c r="M392" s="54"/>
      <c r="N392" s="54"/>
      <c r="O392" s="54"/>
      <c r="P392" s="54"/>
      <c r="Q392" s="54"/>
      <c r="R392" s="54"/>
      <c r="S392" s="54"/>
      <c r="T392" s="54"/>
      <c r="U392" s="54"/>
      <c r="V392" s="54"/>
      <c r="W392" s="192"/>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874" t="e">
        <f t="shared" si="79"/>
        <v>#N/A</v>
      </c>
      <c r="AX392" s="875"/>
      <c r="AY392" s="875"/>
      <c r="AZ392" s="875"/>
      <c r="BA392" s="876"/>
      <c r="BB392" s="877" t="s">
        <v>724</v>
      </c>
      <c r="BC392" s="878"/>
      <c r="BD392" s="54"/>
      <c r="BE392" s="879" t="e">
        <f t="shared" si="80"/>
        <v>#N/A</v>
      </c>
      <c r="BF392" s="880"/>
      <c r="BG392" s="880"/>
      <c r="BH392" s="880"/>
      <c r="BI392" s="881"/>
      <c r="BJ392" s="882" t="s">
        <v>724</v>
      </c>
      <c r="BK392" s="878"/>
      <c r="BL392" s="54"/>
      <c r="BM392" s="241"/>
      <c r="BN392" s="241"/>
      <c r="BO392" s="241"/>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199"/>
    </row>
    <row r="393" spans="4:121" s="52" customFormat="1" hidden="1">
      <c r="D393" s="198"/>
      <c r="E393" s="54"/>
      <c r="F393" s="54"/>
      <c r="G393" s="54"/>
      <c r="H393" s="54"/>
      <c r="I393" s="54"/>
      <c r="J393" s="54"/>
      <c r="K393" s="54"/>
      <c r="L393" s="54"/>
      <c r="M393" s="54"/>
      <c r="N393" s="54"/>
      <c r="O393" s="54"/>
      <c r="P393" s="54"/>
      <c r="Q393" s="54"/>
      <c r="R393" s="54"/>
      <c r="S393" s="54"/>
      <c r="T393" s="54"/>
      <c r="U393" s="54"/>
      <c r="V393" s="54"/>
      <c r="W393" s="192"/>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874" t="e">
        <f t="shared" si="79"/>
        <v>#N/A</v>
      </c>
      <c r="AX393" s="875"/>
      <c r="AY393" s="875"/>
      <c r="AZ393" s="875"/>
      <c r="BA393" s="876"/>
      <c r="BB393" s="877" t="s">
        <v>725</v>
      </c>
      <c r="BC393" s="878"/>
      <c r="BD393" s="54"/>
      <c r="BE393" s="879" t="e">
        <f t="shared" si="80"/>
        <v>#N/A</v>
      </c>
      <c r="BF393" s="880"/>
      <c r="BG393" s="880"/>
      <c r="BH393" s="880"/>
      <c r="BI393" s="881"/>
      <c r="BJ393" s="882" t="s">
        <v>725</v>
      </c>
      <c r="BK393" s="878"/>
      <c r="BL393" s="54"/>
      <c r="BM393" s="241"/>
      <c r="BN393" s="241"/>
      <c r="BO393" s="241"/>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199"/>
    </row>
    <row r="394" spans="4:121" s="52" customFormat="1" hidden="1">
      <c r="D394" s="198"/>
      <c r="E394" s="54"/>
      <c r="F394" s="54"/>
      <c r="G394" s="54"/>
      <c r="H394" s="54"/>
      <c r="I394" s="54"/>
      <c r="J394" s="54"/>
      <c r="K394" s="54"/>
      <c r="L394" s="54"/>
      <c r="M394" s="54"/>
      <c r="N394" s="54"/>
      <c r="O394" s="54"/>
      <c r="P394" s="54"/>
      <c r="Q394" s="54"/>
      <c r="R394" s="54"/>
      <c r="S394" s="54"/>
      <c r="T394" s="54"/>
      <c r="U394" s="54"/>
      <c r="V394" s="54"/>
      <c r="W394" s="192"/>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874" t="e">
        <f t="shared" si="79"/>
        <v>#N/A</v>
      </c>
      <c r="AX394" s="875"/>
      <c r="AY394" s="875"/>
      <c r="AZ394" s="875"/>
      <c r="BA394" s="876"/>
      <c r="BB394" s="877" t="s">
        <v>726</v>
      </c>
      <c r="BC394" s="878"/>
      <c r="BD394" s="54"/>
      <c r="BE394" s="879" t="e">
        <f t="shared" si="80"/>
        <v>#N/A</v>
      </c>
      <c r="BF394" s="880"/>
      <c r="BG394" s="880"/>
      <c r="BH394" s="880"/>
      <c r="BI394" s="881"/>
      <c r="BJ394" s="882" t="s">
        <v>726</v>
      </c>
      <c r="BK394" s="878"/>
      <c r="BL394" s="54"/>
      <c r="BM394" s="241"/>
      <c r="BN394" s="241"/>
      <c r="BO394" s="241"/>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199"/>
    </row>
    <row r="395" spans="4:121" s="52" customFormat="1" hidden="1">
      <c r="D395" s="198"/>
      <c r="E395" s="54"/>
      <c r="F395" s="54"/>
      <c r="G395" s="54"/>
      <c r="H395" s="54"/>
      <c r="I395" s="54"/>
      <c r="J395" s="54"/>
      <c r="K395" s="54"/>
      <c r="L395" s="54"/>
      <c r="M395" s="54"/>
      <c r="N395" s="54"/>
      <c r="O395" s="54"/>
      <c r="P395" s="54"/>
      <c r="Q395" s="54"/>
      <c r="R395" s="54"/>
      <c r="S395" s="54"/>
      <c r="T395" s="54"/>
      <c r="U395" s="54"/>
      <c r="V395" s="54"/>
      <c r="W395" s="192"/>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874" t="e">
        <f t="shared" ref="AW395:AW458" si="81">RANK(BB395,$AM$184:$AM$211,1)</f>
        <v>#N/A</v>
      </c>
      <c r="AX395" s="875"/>
      <c r="AY395" s="875"/>
      <c r="AZ395" s="875"/>
      <c r="BA395" s="876"/>
      <c r="BB395" s="877" t="s">
        <v>727</v>
      </c>
      <c r="BC395" s="878"/>
      <c r="BD395" s="54"/>
      <c r="BE395" s="879" t="e">
        <f t="shared" si="80"/>
        <v>#N/A</v>
      </c>
      <c r="BF395" s="880"/>
      <c r="BG395" s="880"/>
      <c r="BH395" s="880"/>
      <c r="BI395" s="881"/>
      <c r="BJ395" s="882" t="s">
        <v>727</v>
      </c>
      <c r="BK395" s="878"/>
      <c r="BL395" s="54"/>
      <c r="BM395" s="241"/>
      <c r="BN395" s="241"/>
      <c r="BO395" s="241"/>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199"/>
    </row>
    <row r="396" spans="4:121" s="52" customFormat="1" hidden="1">
      <c r="D396" s="198"/>
      <c r="E396" s="54"/>
      <c r="F396" s="54"/>
      <c r="G396" s="54"/>
      <c r="H396" s="54"/>
      <c r="I396" s="54"/>
      <c r="J396" s="54"/>
      <c r="K396" s="54"/>
      <c r="L396" s="54"/>
      <c r="M396" s="54"/>
      <c r="N396" s="54"/>
      <c r="O396" s="54"/>
      <c r="P396" s="54"/>
      <c r="Q396" s="54"/>
      <c r="R396" s="54"/>
      <c r="S396" s="54"/>
      <c r="T396" s="54"/>
      <c r="U396" s="54"/>
      <c r="V396" s="54"/>
      <c r="W396" s="192"/>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874" t="e">
        <f t="shared" si="81"/>
        <v>#N/A</v>
      </c>
      <c r="AX396" s="875"/>
      <c r="AY396" s="875"/>
      <c r="AZ396" s="875"/>
      <c r="BA396" s="876"/>
      <c r="BB396" s="877" t="s">
        <v>728</v>
      </c>
      <c r="BC396" s="878"/>
      <c r="BD396" s="54"/>
      <c r="BE396" s="879" t="e">
        <f t="shared" si="80"/>
        <v>#N/A</v>
      </c>
      <c r="BF396" s="880"/>
      <c r="BG396" s="880"/>
      <c r="BH396" s="880"/>
      <c r="BI396" s="881"/>
      <c r="BJ396" s="882" t="s">
        <v>728</v>
      </c>
      <c r="BK396" s="878"/>
      <c r="BL396" s="54"/>
      <c r="BM396" s="241"/>
      <c r="BN396" s="241"/>
      <c r="BO396" s="241"/>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199"/>
    </row>
    <row r="397" spans="4:121" s="52" customFormat="1" hidden="1">
      <c r="D397" s="198"/>
      <c r="E397" s="54"/>
      <c r="F397" s="54"/>
      <c r="G397" s="54"/>
      <c r="H397" s="54"/>
      <c r="I397" s="54"/>
      <c r="J397" s="54"/>
      <c r="K397" s="54"/>
      <c r="L397" s="54"/>
      <c r="M397" s="54"/>
      <c r="N397" s="54"/>
      <c r="O397" s="54"/>
      <c r="P397" s="54"/>
      <c r="Q397" s="54"/>
      <c r="R397" s="54"/>
      <c r="S397" s="54"/>
      <c r="T397" s="54"/>
      <c r="U397" s="54"/>
      <c r="V397" s="54"/>
      <c r="W397" s="192"/>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874" t="e">
        <f t="shared" si="81"/>
        <v>#N/A</v>
      </c>
      <c r="AX397" s="875"/>
      <c r="AY397" s="875"/>
      <c r="AZ397" s="875"/>
      <c r="BA397" s="876"/>
      <c r="BB397" s="877" t="s">
        <v>729</v>
      </c>
      <c r="BC397" s="878"/>
      <c r="BD397" s="54"/>
      <c r="BE397" s="879" t="e">
        <f t="shared" si="80"/>
        <v>#N/A</v>
      </c>
      <c r="BF397" s="880"/>
      <c r="BG397" s="880"/>
      <c r="BH397" s="880"/>
      <c r="BI397" s="881"/>
      <c r="BJ397" s="882" t="s">
        <v>729</v>
      </c>
      <c r="BK397" s="878"/>
      <c r="BL397" s="54"/>
      <c r="BM397" s="241"/>
      <c r="BN397" s="241"/>
      <c r="BO397" s="241"/>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199"/>
    </row>
    <row r="398" spans="4:121" s="52" customFormat="1" hidden="1">
      <c r="D398" s="198"/>
      <c r="E398" s="54"/>
      <c r="F398" s="54"/>
      <c r="G398" s="54"/>
      <c r="H398" s="54"/>
      <c r="I398" s="54"/>
      <c r="J398" s="54"/>
      <c r="K398" s="54"/>
      <c r="L398" s="54"/>
      <c r="M398" s="54"/>
      <c r="N398" s="54"/>
      <c r="O398" s="54"/>
      <c r="P398" s="54"/>
      <c r="Q398" s="54"/>
      <c r="R398" s="54"/>
      <c r="S398" s="54"/>
      <c r="T398" s="54"/>
      <c r="U398" s="54"/>
      <c r="V398" s="54"/>
      <c r="W398" s="192"/>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874" t="e">
        <f t="shared" si="81"/>
        <v>#N/A</v>
      </c>
      <c r="AX398" s="875"/>
      <c r="AY398" s="875"/>
      <c r="AZ398" s="875"/>
      <c r="BA398" s="876"/>
      <c r="BB398" s="877" t="s">
        <v>730</v>
      </c>
      <c r="BC398" s="878"/>
      <c r="BD398" s="54"/>
      <c r="BE398" s="879" t="e">
        <f t="shared" si="80"/>
        <v>#N/A</v>
      </c>
      <c r="BF398" s="880"/>
      <c r="BG398" s="880"/>
      <c r="BH398" s="880"/>
      <c r="BI398" s="881"/>
      <c r="BJ398" s="882" t="s">
        <v>730</v>
      </c>
      <c r="BK398" s="878"/>
      <c r="BL398" s="54"/>
      <c r="BM398" s="241"/>
      <c r="BN398" s="241"/>
      <c r="BO398" s="241"/>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199"/>
    </row>
    <row r="399" spans="4:121" s="52" customFormat="1" hidden="1">
      <c r="D399" s="198"/>
      <c r="E399" s="54"/>
      <c r="F399" s="54"/>
      <c r="G399" s="54"/>
      <c r="H399" s="54"/>
      <c r="I399" s="54"/>
      <c r="J399" s="54"/>
      <c r="K399" s="54"/>
      <c r="L399" s="54"/>
      <c r="M399" s="54"/>
      <c r="N399" s="54"/>
      <c r="O399" s="54"/>
      <c r="P399" s="54"/>
      <c r="Q399" s="54"/>
      <c r="R399" s="54"/>
      <c r="S399" s="54"/>
      <c r="T399" s="54"/>
      <c r="U399" s="54"/>
      <c r="V399" s="54"/>
      <c r="W399" s="192"/>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874" t="e">
        <f t="shared" si="81"/>
        <v>#N/A</v>
      </c>
      <c r="AX399" s="875"/>
      <c r="AY399" s="875"/>
      <c r="AZ399" s="875"/>
      <c r="BA399" s="876"/>
      <c r="BB399" s="877" t="s">
        <v>731</v>
      </c>
      <c r="BC399" s="878"/>
      <c r="BD399" s="54"/>
      <c r="BE399" s="879" t="e">
        <f t="shared" si="80"/>
        <v>#N/A</v>
      </c>
      <c r="BF399" s="880"/>
      <c r="BG399" s="880"/>
      <c r="BH399" s="880"/>
      <c r="BI399" s="881"/>
      <c r="BJ399" s="882" t="s">
        <v>731</v>
      </c>
      <c r="BK399" s="878"/>
      <c r="BL399" s="54"/>
      <c r="BM399" s="241"/>
      <c r="BN399" s="241"/>
      <c r="BO399" s="241"/>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199"/>
    </row>
    <row r="400" spans="4:121" s="52" customFormat="1" hidden="1">
      <c r="D400" s="198"/>
      <c r="E400" s="54"/>
      <c r="F400" s="54"/>
      <c r="G400" s="54"/>
      <c r="H400" s="54"/>
      <c r="I400" s="54"/>
      <c r="J400" s="54"/>
      <c r="K400" s="54"/>
      <c r="L400" s="54"/>
      <c r="M400" s="54"/>
      <c r="N400" s="54"/>
      <c r="O400" s="54"/>
      <c r="P400" s="54"/>
      <c r="Q400" s="54"/>
      <c r="R400" s="54"/>
      <c r="S400" s="54"/>
      <c r="T400" s="54"/>
      <c r="U400" s="54"/>
      <c r="V400" s="54"/>
      <c r="W400" s="192"/>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874" t="e">
        <f t="shared" si="81"/>
        <v>#N/A</v>
      </c>
      <c r="AX400" s="875"/>
      <c r="AY400" s="875"/>
      <c r="AZ400" s="875"/>
      <c r="BA400" s="876"/>
      <c r="BB400" s="877" t="s">
        <v>732</v>
      </c>
      <c r="BC400" s="878"/>
      <c r="BD400" s="54"/>
      <c r="BE400" s="879" t="e">
        <f t="shared" si="80"/>
        <v>#N/A</v>
      </c>
      <c r="BF400" s="880"/>
      <c r="BG400" s="880"/>
      <c r="BH400" s="880"/>
      <c r="BI400" s="881"/>
      <c r="BJ400" s="882" t="s">
        <v>732</v>
      </c>
      <c r="BK400" s="878"/>
      <c r="BL400" s="54"/>
      <c r="BM400" s="241"/>
      <c r="BN400" s="241"/>
      <c r="BO400" s="241"/>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199"/>
    </row>
    <row r="401" spans="4:121" s="52" customFormat="1" hidden="1">
      <c r="D401" s="198"/>
      <c r="E401" s="54"/>
      <c r="F401" s="54"/>
      <c r="G401" s="54"/>
      <c r="H401" s="54"/>
      <c r="I401" s="54"/>
      <c r="J401" s="54"/>
      <c r="K401" s="54"/>
      <c r="L401" s="54"/>
      <c r="M401" s="54"/>
      <c r="N401" s="54"/>
      <c r="O401" s="54"/>
      <c r="P401" s="54"/>
      <c r="Q401" s="54"/>
      <c r="R401" s="54"/>
      <c r="S401" s="54"/>
      <c r="T401" s="54"/>
      <c r="U401" s="54"/>
      <c r="V401" s="54"/>
      <c r="W401" s="192"/>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874" t="e">
        <f t="shared" si="81"/>
        <v>#N/A</v>
      </c>
      <c r="AX401" s="875"/>
      <c r="AY401" s="875"/>
      <c r="AZ401" s="875"/>
      <c r="BA401" s="876"/>
      <c r="BB401" s="877" t="s">
        <v>733</v>
      </c>
      <c r="BC401" s="878"/>
      <c r="BD401" s="54"/>
      <c r="BE401" s="879" t="e">
        <f t="shared" si="80"/>
        <v>#N/A</v>
      </c>
      <c r="BF401" s="880"/>
      <c r="BG401" s="880"/>
      <c r="BH401" s="880"/>
      <c r="BI401" s="881"/>
      <c r="BJ401" s="882" t="s">
        <v>733</v>
      </c>
      <c r="BK401" s="878"/>
      <c r="BL401" s="54"/>
      <c r="BM401" s="241"/>
      <c r="BN401" s="241"/>
      <c r="BO401" s="241"/>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199"/>
    </row>
    <row r="402" spans="4:121" s="52" customFormat="1" hidden="1">
      <c r="D402" s="198"/>
      <c r="E402" s="54"/>
      <c r="F402" s="54"/>
      <c r="G402" s="54"/>
      <c r="H402" s="54"/>
      <c r="I402" s="54"/>
      <c r="J402" s="54"/>
      <c r="K402" s="54"/>
      <c r="L402" s="54"/>
      <c r="M402" s="54"/>
      <c r="N402" s="54"/>
      <c r="O402" s="54"/>
      <c r="P402" s="54"/>
      <c r="Q402" s="54"/>
      <c r="R402" s="54"/>
      <c r="S402" s="54"/>
      <c r="T402" s="54"/>
      <c r="U402" s="54"/>
      <c r="V402" s="54"/>
      <c r="W402" s="192"/>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874" t="e">
        <f t="shared" si="81"/>
        <v>#N/A</v>
      </c>
      <c r="AX402" s="875"/>
      <c r="AY402" s="875"/>
      <c r="AZ402" s="875"/>
      <c r="BA402" s="876"/>
      <c r="BB402" s="877" t="s">
        <v>734</v>
      </c>
      <c r="BC402" s="878"/>
      <c r="BD402" s="54"/>
      <c r="BE402" s="879" t="e">
        <f t="shared" si="80"/>
        <v>#N/A</v>
      </c>
      <c r="BF402" s="880"/>
      <c r="BG402" s="880"/>
      <c r="BH402" s="880"/>
      <c r="BI402" s="881"/>
      <c r="BJ402" s="882" t="s">
        <v>734</v>
      </c>
      <c r="BK402" s="878"/>
      <c r="BL402" s="54"/>
      <c r="BM402" s="241"/>
      <c r="BN402" s="241"/>
      <c r="BO402" s="241"/>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199"/>
    </row>
    <row r="403" spans="4:121" s="52" customFormat="1" hidden="1">
      <c r="D403" s="198"/>
      <c r="E403" s="54"/>
      <c r="F403" s="54"/>
      <c r="G403" s="54"/>
      <c r="H403" s="54"/>
      <c r="I403" s="54"/>
      <c r="J403" s="54"/>
      <c r="K403" s="54"/>
      <c r="L403" s="54"/>
      <c r="M403" s="54"/>
      <c r="N403" s="54"/>
      <c r="O403" s="54"/>
      <c r="P403" s="54"/>
      <c r="Q403" s="54"/>
      <c r="R403" s="54"/>
      <c r="S403" s="54"/>
      <c r="T403" s="54"/>
      <c r="U403" s="54"/>
      <c r="V403" s="54"/>
      <c r="W403" s="192"/>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874" t="e">
        <f t="shared" si="81"/>
        <v>#N/A</v>
      </c>
      <c r="AX403" s="875"/>
      <c r="AY403" s="875"/>
      <c r="AZ403" s="875"/>
      <c r="BA403" s="876"/>
      <c r="BB403" s="877" t="s">
        <v>735</v>
      </c>
      <c r="BC403" s="878"/>
      <c r="BD403" s="54"/>
      <c r="BE403" s="879" t="e">
        <f t="shared" si="80"/>
        <v>#N/A</v>
      </c>
      <c r="BF403" s="880"/>
      <c r="BG403" s="880"/>
      <c r="BH403" s="880"/>
      <c r="BI403" s="881"/>
      <c r="BJ403" s="882" t="s">
        <v>735</v>
      </c>
      <c r="BK403" s="878"/>
      <c r="BL403" s="54"/>
      <c r="BM403" s="241"/>
      <c r="BN403" s="241"/>
      <c r="BO403" s="241"/>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199"/>
    </row>
    <row r="404" spans="4:121" s="52" customFormat="1" hidden="1">
      <c r="D404" s="198"/>
      <c r="E404" s="54"/>
      <c r="F404" s="54"/>
      <c r="G404" s="54"/>
      <c r="H404" s="54"/>
      <c r="I404" s="54"/>
      <c r="J404" s="54"/>
      <c r="K404" s="54"/>
      <c r="L404" s="54"/>
      <c r="M404" s="54"/>
      <c r="N404" s="54"/>
      <c r="O404" s="54"/>
      <c r="P404" s="54"/>
      <c r="Q404" s="54"/>
      <c r="R404" s="54"/>
      <c r="S404" s="54"/>
      <c r="T404" s="54"/>
      <c r="U404" s="54"/>
      <c r="V404" s="54"/>
      <c r="W404" s="192"/>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874" t="e">
        <f t="shared" si="81"/>
        <v>#N/A</v>
      </c>
      <c r="AX404" s="875"/>
      <c r="AY404" s="875"/>
      <c r="AZ404" s="875"/>
      <c r="BA404" s="876"/>
      <c r="BB404" s="877" t="s">
        <v>736</v>
      </c>
      <c r="BC404" s="878"/>
      <c r="BD404" s="54"/>
      <c r="BE404" s="879" t="e">
        <f t="shared" si="80"/>
        <v>#N/A</v>
      </c>
      <c r="BF404" s="880"/>
      <c r="BG404" s="880"/>
      <c r="BH404" s="880"/>
      <c r="BI404" s="881"/>
      <c r="BJ404" s="882" t="s">
        <v>736</v>
      </c>
      <c r="BK404" s="878"/>
      <c r="BL404" s="54"/>
      <c r="BM404" s="241"/>
      <c r="BN404" s="241"/>
      <c r="BO404" s="241"/>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199"/>
    </row>
    <row r="405" spans="4:121" s="52" customFormat="1" hidden="1">
      <c r="D405" s="198"/>
      <c r="E405" s="54"/>
      <c r="F405" s="54"/>
      <c r="G405" s="54"/>
      <c r="H405" s="54"/>
      <c r="I405" s="54"/>
      <c r="J405" s="54"/>
      <c r="K405" s="54"/>
      <c r="L405" s="54"/>
      <c r="M405" s="54"/>
      <c r="N405" s="54"/>
      <c r="O405" s="54"/>
      <c r="P405" s="54"/>
      <c r="Q405" s="54"/>
      <c r="R405" s="54"/>
      <c r="S405" s="54"/>
      <c r="T405" s="54"/>
      <c r="U405" s="54"/>
      <c r="V405" s="54"/>
      <c r="W405" s="192"/>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874" t="e">
        <f t="shared" si="81"/>
        <v>#N/A</v>
      </c>
      <c r="AX405" s="875"/>
      <c r="AY405" s="875"/>
      <c r="AZ405" s="875"/>
      <c r="BA405" s="876"/>
      <c r="BB405" s="877" t="s">
        <v>737</v>
      </c>
      <c r="BC405" s="878"/>
      <c r="BD405" s="54"/>
      <c r="BE405" s="879" t="e">
        <f t="shared" si="80"/>
        <v>#N/A</v>
      </c>
      <c r="BF405" s="880"/>
      <c r="BG405" s="880"/>
      <c r="BH405" s="880"/>
      <c r="BI405" s="881"/>
      <c r="BJ405" s="882" t="s">
        <v>737</v>
      </c>
      <c r="BK405" s="878"/>
      <c r="BL405" s="54"/>
      <c r="BM405" s="241"/>
      <c r="BN405" s="241"/>
      <c r="BO405" s="241"/>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199"/>
    </row>
    <row r="406" spans="4:121" s="52" customFormat="1" hidden="1">
      <c r="D406" s="198"/>
      <c r="E406" s="54"/>
      <c r="F406" s="54"/>
      <c r="G406" s="54"/>
      <c r="H406" s="54"/>
      <c r="I406" s="54"/>
      <c r="J406" s="54"/>
      <c r="K406" s="54"/>
      <c r="L406" s="54"/>
      <c r="M406" s="54"/>
      <c r="N406" s="54"/>
      <c r="O406" s="54"/>
      <c r="P406" s="54"/>
      <c r="Q406" s="54"/>
      <c r="R406" s="54"/>
      <c r="S406" s="54"/>
      <c r="T406" s="54"/>
      <c r="U406" s="54"/>
      <c r="V406" s="54"/>
      <c r="W406" s="192"/>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874" t="e">
        <f t="shared" si="81"/>
        <v>#N/A</v>
      </c>
      <c r="AX406" s="875"/>
      <c r="AY406" s="875"/>
      <c r="AZ406" s="875"/>
      <c r="BA406" s="876"/>
      <c r="BB406" s="877" t="s">
        <v>738</v>
      </c>
      <c r="BC406" s="878"/>
      <c r="BD406" s="54"/>
      <c r="BE406" s="879" t="e">
        <f t="shared" si="80"/>
        <v>#N/A</v>
      </c>
      <c r="BF406" s="880"/>
      <c r="BG406" s="880"/>
      <c r="BH406" s="880"/>
      <c r="BI406" s="881"/>
      <c r="BJ406" s="882" t="s">
        <v>738</v>
      </c>
      <c r="BK406" s="878"/>
      <c r="BL406" s="54"/>
      <c r="BM406" s="241"/>
      <c r="BN406" s="241"/>
      <c r="BO406" s="241"/>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199"/>
    </row>
    <row r="407" spans="4:121" s="52" customFormat="1" hidden="1">
      <c r="D407" s="198"/>
      <c r="E407" s="54"/>
      <c r="F407" s="54"/>
      <c r="G407" s="54"/>
      <c r="H407" s="54"/>
      <c r="I407" s="54"/>
      <c r="J407" s="54"/>
      <c r="K407" s="54"/>
      <c r="L407" s="54"/>
      <c r="M407" s="54"/>
      <c r="N407" s="54"/>
      <c r="O407" s="54"/>
      <c r="P407" s="54"/>
      <c r="Q407" s="54"/>
      <c r="R407" s="54"/>
      <c r="S407" s="54"/>
      <c r="T407" s="54"/>
      <c r="U407" s="54"/>
      <c r="V407" s="54"/>
      <c r="W407" s="192"/>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874" t="e">
        <f t="shared" si="81"/>
        <v>#N/A</v>
      </c>
      <c r="AX407" s="875"/>
      <c r="AY407" s="875"/>
      <c r="AZ407" s="875"/>
      <c r="BA407" s="876"/>
      <c r="BB407" s="877" t="s">
        <v>739</v>
      </c>
      <c r="BC407" s="878"/>
      <c r="BD407" s="54"/>
      <c r="BE407" s="879" t="e">
        <f t="shared" si="80"/>
        <v>#N/A</v>
      </c>
      <c r="BF407" s="880"/>
      <c r="BG407" s="880"/>
      <c r="BH407" s="880"/>
      <c r="BI407" s="881"/>
      <c r="BJ407" s="882" t="s">
        <v>739</v>
      </c>
      <c r="BK407" s="878"/>
      <c r="BL407" s="54"/>
      <c r="BM407" s="241"/>
      <c r="BN407" s="241"/>
      <c r="BO407" s="241"/>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199"/>
    </row>
    <row r="408" spans="4:121" s="52" customFormat="1" hidden="1">
      <c r="D408" s="198"/>
      <c r="E408" s="54"/>
      <c r="F408" s="54"/>
      <c r="G408" s="54"/>
      <c r="H408" s="54"/>
      <c r="I408" s="54"/>
      <c r="J408" s="54"/>
      <c r="K408" s="54"/>
      <c r="L408" s="54"/>
      <c r="M408" s="54"/>
      <c r="N408" s="54"/>
      <c r="O408" s="54"/>
      <c r="P408" s="54"/>
      <c r="Q408" s="54"/>
      <c r="R408" s="54"/>
      <c r="S408" s="54"/>
      <c r="T408" s="54"/>
      <c r="U408" s="54"/>
      <c r="V408" s="54"/>
      <c r="W408" s="192"/>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874" t="e">
        <f t="shared" si="81"/>
        <v>#N/A</v>
      </c>
      <c r="AX408" s="875"/>
      <c r="AY408" s="875"/>
      <c r="AZ408" s="875"/>
      <c r="BA408" s="876"/>
      <c r="BB408" s="877" t="s">
        <v>740</v>
      </c>
      <c r="BC408" s="878"/>
      <c r="BD408" s="54"/>
      <c r="BE408" s="879" t="e">
        <f t="shared" si="80"/>
        <v>#N/A</v>
      </c>
      <c r="BF408" s="880"/>
      <c r="BG408" s="880"/>
      <c r="BH408" s="880"/>
      <c r="BI408" s="881"/>
      <c r="BJ408" s="882" t="s">
        <v>740</v>
      </c>
      <c r="BK408" s="878"/>
      <c r="BL408" s="54"/>
      <c r="BM408" s="241"/>
      <c r="BN408" s="241"/>
      <c r="BO408" s="241"/>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199"/>
    </row>
    <row r="409" spans="4:121" s="52" customFormat="1" hidden="1">
      <c r="D409" s="198"/>
      <c r="E409" s="54"/>
      <c r="F409" s="54"/>
      <c r="G409" s="54"/>
      <c r="H409" s="54"/>
      <c r="I409" s="54"/>
      <c r="J409" s="54"/>
      <c r="K409" s="54"/>
      <c r="L409" s="54"/>
      <c r="M409" s="54"/>
      <c r="N409" s="54"/>
      <c r="O409" s="54"/>
      <c r="P409" s="54"/>
      <c r="Q409" s="54"/>
      <c r="R409" s="54"/>
      <c r="S409" s="54"/>
      <c r="T409" s="54"/>
      <c r="U409" s="54"/>
      <c r="V409" s="54"/>
      <c r="W409" s="192"/>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874" t="e">
        <f t="shared" si="81"/>
        <v>#N/A</v>
      </c>
      <c r="AX409" s="875"/>
      <c r="AY409" s="875"/>
      <c r="AZ409" s="875"/>
      <c r="BA409" s="876"/>
      <c r="BB409" s="877" t="s">
        <v>741</v>
      </c>
      <c r="BC409" s="878"/>
      <c r="BD409" s="54"/>
      <c r="BE409" s="879" t="e">
        <f t="shared" si="80"/>
        <v>#N/A</v>
      </c>
      <c r="BF409" s="880"/>
      <c r="BG409" s="880"/>
      <c r="BH409" s="880"/>
      <c r="BI409" s="881"/>
      <c r="BJ409" s="882" t="s">
        <v>741</v>
      </c>
      <c r="BK409" s="878"/>
      <c r="BL409" s="54"/>
      <c r="BM409" s="241"/>
      <c r="BN409" s="241"/>
      <c r="BO409" s="241"/>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199"/>
    </row>
    <row r="410" spans="4:121" s="52" customFormat="1" hidden="1">
      <c r="D410" s="198"/>
      <c r="E410" s="54"/>
      <c r="F410" s="54"/>
      <c r="G410" s="54"/>
      <c r="H410" s="54"/>
      <c r="I410" s="54"/>
      <c r="J410" s="54"/>
      <c r="K410" s="54"/>
      <c r="L410" s="54"/>
      <c r="M410" s="54"/>
      <c r="N410" s="54"/>
      <c r="O410" s="54"/>
      <c r="P410" s="54"/>
      <c r="Q410" s="54"/>
      <c r="R410" s="54"/>
      <c r="S410" s="54"/>
      <c r="T410" s="54"/>
      <c r="U410" s="54"/>
      <c r="V410" s="54"/>
      <c r="W410" s="192"/>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874" t="e">
        <f t="shared" si="81"/>
        <v>#N/A</v>
      </c>
      <c r="AX410" s="875"/>
      <c r="AY410" s="875"/>
      <c r="AZ410" s="875"/>
      <c r="BA410" s="876"/>
      <c r="BB410" s="877" t="s">
        <v>742</v>
      </c>
      <c r="BC410" s="878"/>
      <c r="BD410" s="54"/>
      <c r="BE410" s="879" t="e">
        <f t="shared" si="80"/>
        <v>#N/A</v>
      </c>
      <c r="BF410" s="880"/>
      <c r="BG410" s="880"/>
      <c r="BH410" s="880"/>
      <c r="BI410" s="881"/>
      <c r="BJ410" s="882" t="s">
        <v>742</v>
      </c>
      <c r="BK410" s="878"/>
      <c r="BL410" s="54"/>
      <c r="BM410" s="241"/>
      <c r="BN410" s="241"/>
      <c r="BO410" s="241"/>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199"/>
    </row>
    <row r="411" spans="4:121" s="52" customFormat="1" hidden="1">
      <c r="D411" s="198"/>
      <c r="E411" s="54"/>
      <c r="F411" s="54"/>
      <c r="G411" s="54"/>
      <c r="H411" s="54"/>
      <c r="I411" s="54"/>
      <c r="J411" s="54"/>
      <c r="K411" s="54"/>
      <c r="L411" s="54"/>
      <c r="M411" s="54"/>
      <c r="N411" s="54"/>
      <c r="O411" s="54"/>
      <c r="P411" s="54"/>
      <c r="Q411" s="54"/>
      <c r="R411" s="54"/>
      <c r="S411" s="54"/>
      <c r="T411" s="54"/>
      <c r="U411" s="54"/>
      <c r="V411" s="54"/>
      <c r="W411" s="192"/>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874" t="e">
        <f t="shared" si="81"/>
        <v>#N/A</v>
      </c>
      <c r="AX411" s="875"/>
      <c r="AY411" s="875"/>
      <c r="AZ411" s="875"/>
      <c r="BA411" s="876"/>
      <c r="BB411" s="877" t="s">
        <v>743</v>
      </c>
      <c r="BC411" s="878"/>
      <c r="BD411" s="54"/>
      <c r="BE411" s="879" t="e">
        <f t="shared" si="80"/>
        <v>#N/A</v>
      </c>
      <c r="BF411" s="880"/>
      <c r="BG411" s="880"/>
      <c r="BH411" s="880"/>
      <c r="BI411" s="881"/>
      <c r="BJ411" s="882" t="s">
        <v>743</v>
      </c>
      <c r="BK411" s="878"/>
      <c r="BL411" s="54"/>
      <c r="BM411" s="241"/>
      <c r="BN411" s="241"/>
      <c r="BO411" s="241"/>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199"/>
    </row>
    <row r="412" spans="4:121" s="52" customFormat="1" hidden="1">
      <c r="D412" s="198"/>
      <c r="E412" s="54"/>
      <c r="F412" s="54"/>
      <c r="G412" s="54"/>
      <c r="H412" s="54"/>
      <c r="I412" s="54"/>
      <c r="J412" s="54"/>
      <c r="K412" s="54"/>
      <c r="L412" s="54"/>
      <c r="M412" s="54"/>
      <c r="N412" s="54"/>
      <c r="O412" s="54"/>
      <c r="P412" s="54"/>
      <c r="Q412" s="54"/>
      <c r="R412" s="54"/>
      <c r="S412" s="54"/>
      <c r="T412" s="54"/>
      <c r="U412" s="54"/>
      <c r="V412" s="54"/>
      <c r="W412" s="192"/>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874" t="e">
        <f t="shared" si="81"/>
        <v>#N/A</v>
      </c>
      <c r="AX412" s="875"/>
      <c r="AY412" s="875"/>
      <c r="AZ412" s="875"/>
      <c r="BA412" s="876"/>
      <c r="BB412" s="877" t="s">
        <v>744</v>
      </c>
      <c r="BC412" s="878"/>
      <c r="BD412" s="54"/>
      <c r="BE412" s="879" t="e">
        <f t="shared" si="80"/>
        <v>#N/A</v>
      </c>
      <c r="BF412" s="880"/>
      <c r="BG412" s="880"/>
      <c r="BH412" s="880"/>
      <c r="BI412" s="881"/>
      <c r="BJ412" s="882" t="s">
        <v>744</v>
      </c>
      <c r="BK412" s="878"/>
      <c r="BL412" s="54"/>
      <c r="BM412" s="241"/>
      <c r="BN412" s="241"/>
      <c r="BO412" s="241"/>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199"/>
    </row>
    <row r="413" spans="4:121" s="52" customFormat="1" hidden="1">
      <c r="D413" s="198"/>
      <c r="E413" s="54"/>
      <c r="F413" s="54"/>
      <c r="G413" s="54"/>
      <c r="H413" s="54"/>
      <c r="I413" s="54"/>
      <c r="J413" s="54"/>
      <c r="K413" s="54"/>
      <c r="L413" s="54"/>
      <c r="M413" s="54"/>
      <c r="N413" s="54"/>
      <c r="O413" s="54"/>
      <c r="P413" s="54"/>
      <c r="Q413" s="54"/>
      <c r="R413" s="54"/>
      <c r="S413" s="54"/>
      <c r="T413" s="54"/>
      <c r="U413" s="54"/>
      <c r="V413" s="54"/>
      <c r="W413" s="192"/>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874" t="e">
        <f t="shared" si="81"/>
        <v>#N/A</v>
      </c>
      <c r="AX413" s="875"/>
      <c r="AY413" s="875"/>
      <c r="AZ413" s="875"/>
      <c r="BA413" s="876"/>
      <c r="BB413" s="877" t="s">
        <v>745</v>
      </c>
      <c r="BC413" s="878"/>
      <c r="BD413" s="54"/>
      <c r="BE413" s="879" t="e">
        <f t="shared" si="80"/>
        <v>#N/A</v>
      </c>
      <c r="BF413" s="880"/>
      <c r="BG413" s="880"/>
      <c r="BH413" s="880"/>
      <c r="BI413" s="881"/>
      <c r="BJ413" s="882" t="s">
        <v>745</v>
      </c>
      <c r="BK413" s="878"/>
      <c r="BL413" s="54"/>
      <c r="BM413" s="241"/>
      <c r="BN413" s="241"/>
      <c r="BO413" s="241"/>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199"/>
    </row>
    <row r="414" spans="4:121" s="52" customFormat="1" hidden="1">
      <c r="D414" s="198"/>
      <c r="E414" s="54"/>
      <c r="F414" s="54"/>
      <c r="G414" s="54"/>
      <c r="H414" s="54"/>
      <c r="I414" s="54"/>
      <c r="J414" s="54"/>
      <c r="K414" s="54"/>
      <c r="L414" s="54"/>
      <c r="M414" s="54"/>
      <c r="N414" s="54"/>
      <c r="O414" s="54"/>
      <c r="P414" s="54"/>
      <c r="Q414" s="54"/>
      <c r="R414" s="54"/>
      <c r="S414" s="54"/>
      <c r="T414" s="54"/>
      <c r="U414" s="54"/>
      <c r="V414" s="54"/>
      <c r="W414" s="192"/>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874" t="e">
        <f t="shared" si="81"/>
        <v>#N/A</v>
      </c>
      <c r="AX414" s="875"/>
      <c r="AY414" s="875"/>
      <c r="AZ414" s="875"/>
      <c r="BA414" s="876"/>
      <c r="BB414" s="877" t="s">
        <v>746</v>
      </c>
      <c r="BC414" s="878"/>
      <c r="BD414" s="54"/>
      <c r="BE414" s="879" t="e">
        <f t="shared" si="80"/>
        <v>#N/A</v>
      </c>
      <c r="BF414" s="880"/>
      <c r="BG414" s="880"/>
      <c r="BH414" s="880"/>
      <c r="BI414" s="881"/>
      <c r="BJ414" s="882" t="s">
        <v>746</v>
      </c>
      <c r="BK414" s="878"/>
      <c r="BL414" s="54"/>
      <c r="BM414" s="241"/>
      <c r="BN414" s="241"/>
      <c r="BO414" s="241"/>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199"/>
    </row>
    <row r="415" spans="4:121" s="52" customFormat="1" hidden="1">
      <c r="D415" s="198"/>
      <c r="E415" s="54"/>
      <c r="F415" s="54"/>
      <c r="G415" s="54"/>
      <c r="H415" s="54"/>
      <c r="I415" s="54"/>
      <c r="J415" s="54"/>
      <c r="K415" s="54"/>
      <c r="L415" s="54"/>
      <c r="M415" s="54"/>
      <c r="N415" s="54"/>
      <c r="O415" s="54"/>
      <c r="P415" s="54"/>
      <c r="Q415" s="54"/>
      <c r="R415" s="54"/>
      <c r="S415" s="54"/>
      <c r="T415" s="54"/>
      <c r="U415" s="54"/>
      <c r="V415" s="54"/>
      <c r="W415" s="192"/>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874" t="e">
        <f t="shared" si="81"/>
        <v>#N/A</v>
      </c>
      <c r="AX415" s="875"/>
      <c r="AY415" s="875"/>
      <c r="AZ415" s="875"/>
      <c r="BA415" s="876"/>
      <c r="BB415" s="877" t="s">
        <v>747</v>
      </c>
      <c r="BC415" s="878"/>
      <c r="BD415" s="54"/>
      <c r="BE415" s="879" t="e">
        <f t="shared" si="80"/>
        <v>#N/A</v>
      </c>
      <c r="BF415" s="880"/>
      <c r="BG415" s="880"/>
      <c r="BH415" s="880"/>
      <c r="BI415" s="881"/>
      <c r="BJ415" s="882" t="s">
        <v>747</v>
      </c>
      <c r="BK415" s="878"/>
      <c r="BL415" s="54"/>
      <c r="BM415" s="241"/>
      <c r="BN415" s="241"/>
      <c r="BO415" s="241"/>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199"/>
    </row>
    <row r="416" spans="4:121" s="52" customFormat="1" hidden="1">
      <c r="D416" s="198"/>
      <c r="E416" s="54"/>
      <c r="F416" s="54"/>
      <c r="G416" s="54"/>
      <c r="H416" s="54"/>
      <c r="I416" s="54"/>
      <c r="J416" s="54"/>
      <c r="K416" s="54"/>
      <c r="L416" s="54"/>
      <c r="M416" s="54"/>
      <c r="N416" s="54"/>
      <c r="O416" s="54"/>
      <c r="P416" s="54"/>
      <c r="Q416" s="54"/>
      <c r="R416" s="54"/>
      <c r="S416" s="54"/>
      <c r="T416" s="54"/>
      <c r="U416" s="54"/>
      <c r="V416" s="54"/>
      <c r="W416" s="192"/>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874" t="e">
        <f t="shared" si="81"/>
        <v>#N/A</v>
      </c>
      <c r="AX416" s="875"/>
      <c r="AY416" s="875"/>
      <c r="AZ416" s="875"/>
      <c r="BA416" s="876"/>
      <c r="BB416" s="877" t="s">
        <v>748</v>
      </c>
      <c r="BC416" s="878"/>
      <c r="BD416" s="54"/>
      <c r="BE416" s="879" t="e">
        <f t="shared" si="80"/>
        <v>#N/A</v>
      </c>
      <c r="BF416" s="880"/>
      <c r="BG416" s="880"/>
      <c r="BH416" s="880"/>
      <c r="BI416" s="881"/>
      <c r="BJ416" s="882" t="s">
        <v>748</v>
      </c>
      <c r="BK416" s="878"/>
      <c r="BL416" s="54"/>
      <c r="BM416" s="241"/>
      <c r="BN416" s="241"/>
      <c r="BO416" s="241"/>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199"/>
    </row>
    <row r="417" spans="4:121" s="52" customFormat="1" hidden="1">
      <c r="D417" s="198"/>
      <c r="E417" s="54"/>
      <c r="F417" s="54"/>
      <c r="G417" s="54"/>
      <c r="H417" s="54"/>
      <c r="I417" s="54"/>
      <c r="J417" s="54"/>
      <c r="K417" s="54"/>
      <c r="L417" s="54"/>
      <c r="M417" s="54"/>
      <c r="N417" s="54"/>
      <c r="O417" s="54"/>
      <c r="P417" s="54"/>
      <c r="Q417" s="54"/>
      <c r="R417" s="54"/>
      <c r="S417" s="54"/>
      <c r="T417" s="54"/>
      <c r="U417" s="54"/>
      <c r="V417" s="54"/>
      <c r="W417" s="192"/>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874" t="e">
        <f t="shared" si="81"/>
        <v>#N/A</v>
      </c>
      <c r="AX417" s="875"/>
      <c r="AY417" s="875"/>
      <c r="AZ417" s="875"/>
      <c r="BA417" s="876"/>
      <c r="BB417" s="877" t="s">
        <v>749</v>
      </c>
      <c r="BC417" s="878"/>
      <c r="BD417" s="54"/>
      <c r="BE417" s="879" t="e">
        <f t="shared" si="80"/>
        <v>#N/A</v>
      </c>
      <c r="BF417" s="880"/>
      <c r="BG417" s="880"/>
      <c r="BH417" s="880"/>
      <c r="BI417" s="881"/>
      <c r="BJ417" s="882" t="s">
        <v>749</v>
      </c>
      <c r="BK417" s="878"/>
      <c r="BL417" s="54"/>
      <c r="BM417" s="241"/>
      <c r="BN417" s="241"/>
      <c r="BO417" s="241"/>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199"/>
    </row>
    <row r="418" spans="4:121" s="52" customFormat="1" hidden="1">
      <c r="D418" s="198"/>
      <c r="E418" s="54"/>
      <c r="F418" s="54"/>
      <c r="G418" s="54"/>
      <c r="H418" s="54"/>
      <c r="I418" s="54"/>
      <c r="J418" s="54"/>
      <c r="K418" s="54"/>
      <c r="L418" s="54"/>
      <c r="M418" s="54"/>
      <c r="N418" s="54"/>
      <c r="O418" s="54"/>
      <c r="P418" s="54"/>
      <c r="Q418" s="54"/>
      <c r="R418" s="54"/>
      <c r="S418" s="54"/>
      <c r="T418" s="54"/>
      <c r="U418" s="54"/>
      <c r="V418" s="54"/>
      <c r="W418" s="192"/>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874" t="e">
        <f t="shared" si="81"/>
        <v>#N/A</v>
      </c>
      <c r="AX418" s="875"/>
      <c r="AY418" s="875"/>
      <c r="AZ418" s="875"/>
      <c r="BA418" s="876"/>
      <c r="BB418" s="877" t="s">
        <v>750</v>
      </c>
      <c r="BC418" s="878"/>
      <c r="BD418" s="54"/>
      <c r="BE418" s="879" t="e">
        <f t="shared" si="80"/>
        <v>#N/A</v>
      </c>
      <c r="BF418" s="880"/>
      <c r="BG418" s="880"/>
      <c r="BH418" s="880"/>
      <c r="BI418" s="881"/>
      <c r="BJ418" s="882" t="s">
        <v>750</v>
      </c>
      <c r="BK418" s="878"/>
      <c r="BL418" s="54"/>
      <c r="BM418" s="241"/>
      <c r="BN418" s="241"/>
      <c r="BO418" s="241"/>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199"/>
    </row>
    <row r="419" spans="4:121" s="52" customFormat="1" hidden="1">
      <c r="D419" s="198"/>
      <c r="E419" s="54"/>
      <c r="F419" s="54"/>
      <c r="G419" s="54"/>
      <c r="H419" s="54"/>
      <c r="I419" s="54"/>
      <c r="J419" s="54"/>
      <c r="K419" s="54"/>
      <c r="L419" s="54"/>
      <c r="M419" s="54"/>
      <c r="N419" s="54"/>
      <c r="O419" s="54"/>
      <c r="P419" s="54"/>
      <c r="Q419" s="54"/>
      <c r="R419" s="54"/>
      <c r="S419" s="54"/>
      <c r="T419" s="54"/>
      <c r="U419" s="54"/>
      <c r="V419" s="54"/>
      <c r="W419" s="192"/>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874" t="e">
        <f t="shared" si="81"/>
        <v>#N/A</v>
      </c>
      <c r="AX419" s="875"/>
      <c r="AY419" s="875"/>
      <c r="AZ419" s="875"/>
      <c r="BA419" s="876"/>
      <c r="BB419" s="877" t="s">
        <v>751</v>
      </c>
      <c r="BC419" s="878"/>
      <c r="BD419" s="54"/>
      <c r="BE419" s="879" t="e">
        <f t="shared" si="80"/>
        <v>#N/A</v>
      </c>
      <c r="BF419" s="880"/>
      <c r="BG419" s="880"/>
      <c r="BH419" s="880"/>
      <c r="BI419" s="881"/>
      <c r="BJ419" s="882" t="s">
        <v>751</v>
      </c>
      <c r="BK419" s="878"/>
      <c r="BL419" s="54"/>
      <c r="BM419" s="241"/>
      <c r="BN419" s="241"/>
      <c r="BO419" s="241"/>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199"/>
    </row>
    <row r="420" spans="4:121" s="52" customFormat="1" hidden="1">
      <c r="D420" s="198"/>
      <c r="E420" s="54"/>
      <c r="F420" s="54"/>
      <c r="G420" s="54"/>
      <c r="H420" s="54"/>
      <c r="I420" s="54"/>
      <c r="J420" s="54"/>
      <c r="K420" s="54"/>
      <c r="L420" s="54"/>
      <c r="M420" s="54"/>
      <c r="N420" s="54"/>
      <c r="O420" s="54"/>
      <c r="P420" s="54"/>
      <c r="Q420" s="54"/>
      <c r="R420" s="54"/>
      <c r="S420" s="54"/>
      <c r="T420" s="54"/>
      <c r="U420" s="54"/>
      <c r="V420" s="54"/>
      <c r="W420" s="192"/>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874" t="e">
        <f t="shared" si="81"/>
        <v>#N/A</v>
      </c>
      <c r="AX420" s="875"/>
      <c r="AY420" s="875"/>
      <c r="AZ420" s="875"/>
      <c r="BA420" s="876"/>
      <c r="BB420" s="877" t="s">
        <v>752</v>
      </c>
      <c r="BC420" s="878"/>
      <c r="BD420" s="54"/>
      <c r="BE420" s="879" t="e">
        <f t="shared" si="80"/>
        <v>#N/A</v>
      </c>
      <c r="BF420" s="880"/>
      <c r="BG420" s="880"/>
      <c r="BH420" s="880"/>
      <c r="BI420" s="881"/>
      <c r="BJ420" s="882" t="s">
        <v>752</v>
      </c>
      <c r="BK420" s="878"/>
      <c r="BL420" s="54"/>
      <c r="BM420" s="241"/>
      <c r="BN420" s="241"/>
      <c r="BO420" s="241"/>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199"/>
    </row>
    <row r="421" spans="4:121" s="52" customFormat="1" hidden="1">
      <c r="D421" s="198"/>
      <c r="E421" s="54"/>
      <c r="F421" s="54"/>
      <c r="G421" s="54"/>
      <c r="H421" s="54"/>
      <c r="I421" s="54"/>
      <c r="J421" s="54"/>
      <c r="K421" s="54"/>
      <c r="L421" s="54"/>
      <c r="M421" s="54"/>
      <c r="N421" s="54"/>
      <c r="O421" s="54"/>
      <c r="P421" s="54"/>
      <c r="Q421" s="54"/>
      <c r="R421" s="54"/>
      <c r="S421" s="54"/>
      <c r="T421" s="54"/>
      <c r="U421" s="54"/>
      <c r="V421" s="54"/>
      <c r="W421" s="192"/>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874" t="e">
        <f t="shared" si="81"/>
        <v>#N/A</v>
      </c>
      <c r="AX421" s="875"/>
      <c r="AY421" s="875"/>
      <c r="AZ421" s="875"/>
      <c r="BA421" s="876"/>
      <c r="BB421" s="877" t="s">
        <v>753</v>
      </c>
      <c r="BC421" s="878"/>
      <c r="BD421" s="54"/>
      <c r="BE421" s="879" t="e">
        <f t="shared" si="80"/>
        <v>#N/A</v>
      </c>
      <c r="BF421" s="880"/>
      <c r="BG421" s="880"/>
      <c r="BH421" s="880"/>
      <c r="BI421" s="881"/>
      <c r="BJ421" s="882" t="s">
        <v>753</v>
      </c>
      <c r="BK421" s="878"/>
      <c r="BL421" s="54"/>
      <c r="BM421" s="241"/>
      <c r="BN421" s="241"/>
      <c r="BO421" s="241"/>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199"/>
    </row>
    <row r="422" spans="4:121" s="52" customFormat="1" hidden="1">
      <c r="D422" s="198"/>
      <c r="E422" s="54"/>
      <c r="F422" s="54"/>
      <c r="G422" s="54"/>
      <c r="H422" s="54"/>
      <c r="I422" s="54"/>
      <c r="J422" s="54"/>
      <c r="K422" s="54"/>
      <c r="L422" s="54"/>
      <c r="M422" s="54"/>
      <c r="N422" s="54"/>
      <c r="O422" s="54"/>
      <c r="P422" s="54"/>
      <c r="Q422" s="54"/>
      <c r="R422" s="54"/>
      <c r="S422" s="54"/>
      <c r="T422" s="54"/>
      <c r="U422" s="54"/>
      <c r="V422" s="54"/>
      <c r="W422" s="192"/>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874" t="e">
        <f t="shared" si="81"/>
        <v>#N/A</v>
      </c>
      <c r="AX422" s="875"/>
      <c r="AY422" s="875"/>
      <c r="AZ422" s="875"/>
      <c r="BA422" s="876"/>
      <c r="BB422" s="877" t="s">
        <v>754</v>
      </c>
      <c r="BC422" s="878"/>
      <c r="BD422" s="54"/>
      <c r="BE422" s="879" t="e">
        <f t="shared" si="80"/>
        <v>#N/A</v>
      </c>
      <c r="BF422" s="880"/>
      <c r="BG422" s="880"/>
      <c r="BH422" s="880"/>
      <c r="BI422" s="881"/>
      <c r="BJ422" s="882" t="s">
        <v>754</v>
      </c>
      <c r="BK422" s="878"/>
      <c r="BL422" s="54"/>
      <c r="BM422" s="241"/>
      <c r="BN422" s="241"/>
      <c r="BO422" s="241"/>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199"/>
    </row>
    <row r="423" spans="4:121" s="52" customFormat="1" hidden="1">
      <c r="D423" s="198"/>
      <c r="E423" s="54"/>
      <c r="F423" s="54"/>
      <c r="G423" s="54"/>
      <c r="H423" s="54"/>
      <c r="I423" s="54"/>
      <c r="J423" s="54"/>
      <c r="K423" s="54"/>
      <c r="L423" s="54"/>
      <c r="M423" s="54"/>
      <c r="N423" s="54"/>
      <c r="O423" s="54"/>
      <c r="P423" s="54"/>
      <c r="Q423" s="54"/>
      <c r="R423" s="54"/>
      <c r="S423" s="54"/>
      <c r="T423" s="54"/>
      <c r="U423" s="54"/>
      <c r="V423" s="54"/>
      <c r="W423" s="192"/>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874" t="e">
        <f t="shared" si="81"/>
        <v>#N/A</v>
      </c>
      <c r="AX423" s="875"/>
      <c r="AY423" s="875"/>
      <c r="AZ423" s="875"/>
      <c r="BA423" s="876"/>
      <c r="BB423" s="877" t="s">
        <v>755</v>
      </c>
      <c r="BC423" s="878"/>
      <c r="BD423" s="54"/>
      <c r="BE423" s="879" t="e">
        <f t="shared" si="80"/>
        <v>#N/A</v>
      </c>
      <c r="BF423" s="880"/>
      <c r="BG423" s="880"/>
      <c r="BH423" s="880"/>
      <c r="BI423" s="881"/>
      <c r="BJ423" s="882" t="s">
        <v>755</v>
      </c>
      <c r="BK423" s="878"/>
      <c r="BL423" s="54"/>
      <c r="BM423" s="241"/>
      <c r="BN423" s="241"/>
      <c r="BO423" s="241"/>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199"/>
    </row>
    <row r="424" spans="4:121" s="52" customFormat="1" hidden="1">
      <c r="D424" s="198"/>
      <c r="E424" s="54"/>
      <c r="F424" s="54"/>
      <c r="G424" s="54"/>
      <c r="H424" s="54"/>
      <c r="I424" s="54"/>
      <c r="J424" s="54"/>
      <c r="K424" s="54"/>
      <c r="L424" s="54"/>
      <c r="M424" s="54"/>
      <c r="N424" s="54"/>
      <c r="O424" s="54"/>
      <c r="P424" s="54"/>
      <c r="Q424" s="54"/>
      <c r="R424" s="54"/>
      <c r="S424" s="54"/>
      <c r="T424" s="54"/>
      <c r="U424" s="54"/>
      <c r="V424" s="54"/>
      <c r="W424" s="192"/>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874" t="e">
        <f t="shared" si="81"/>
        <v>#N/A</v>
      </c>
      <c r="AX424" s="875"/>
      <c r="AY424" s="875"/>
      <c r="AZ424" s="875"/>
      <c r="BA424" s="876"/>
      <c r="BB424" s="877" t="s">
        <v>756</v>
      </c>
      <c r="BC424" s="878"/>
      <c r="BD424" s="54"/>
      <c r="BE424" s="879" t="e">
        <f t="shared" si="80"/>
        <v>#N/A</v>
      </c>
      <c r="BF424" s="880"/>
      <c r="BG424" s="880"/>
      <c r="BH424" s="880"/>
      <c r="BI424" s="881"/>
      <c r="BJ424" s="882" t="s">
        <v>756</v>
      </c>
      <c r="BK424" s="878"/>
      <c r="BL424" s="54"/>
      <c r="BM424" s="241"/>
      <c r="BN424" s="241"/>
      <c r="BO424" s="241"/>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199"/>
    </row>
    <row r="425" spans="4:121" s="52" customFormat="1" hidden="1">
      <c r="D425" s="198"/>
      <c r="E425" s="54"/>
      <c r="F425" s="54"/>
      <c r="G425" s="54"/>
      <c r="H425" s="54"/>
      <c r="I425" s="54"/>
      <c r="J425" s="54"/>
      <c r="K425" s="54"/>
      <c r="L425" s="54"/>
      <c r="M425" s="54"/>
      <c r="N425" s="54"/>
      <c r="O425" s="54"/>
      <c r="P425" s="54"/>
      <c r="Q425" s="54"/>
      <c r="R425" s="54"/>
      <c r="S425" s="54"/>
      <c r="T425" s="54"/>
      <c r="U425" s="54"/>
      <c r="V425" s="54"/>
      <c r="W425" s="192"/>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874" t="e">
        <f t="shared" si="81"/>
        <v>#N/A</v>
      </c>
      <c r="AX425" s="875"/>
      <c r="AY425" s="875"/>
      <c r="AZ425" s="875"/>
      <c r="BA425" s="876"/>
      <c r="BB425" s="877" t="s">
        <v>757</v>
      </c>
      <c r="BC425" s="878"/>
      <c r="BD425" s="54"/>
      <c r="BE425" s="879" t="e">
        <f t="shared" si="80"/>
        <v>#N/A</v>
      </c>
      <c r="BF425" s="880"/>
      <c r="BG425" s="880"/>
      <c r="BH425" s="880"/>
      <c r="BI425" s="881"/>
      <c r="BJ425" s="882" t="s">
        <v>757</v>
      </c>
      <c r="BK425" s="878"/>
      <c r="BL425" s="54"/>
      <c r="BM425" s="241"/>
      <c r="BN425" s="241"/>
      <c r="BO425" s="241"/>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199"/>
    </row>
    <row r="426" spans="4:121" s="52" customFormat="1" hidden="1">
      <c r="D426" s="198"/>
      <c r="E426" s="54"/>
      <c r="F426" s="54"/>
      <c r="G426" s="54"/>
      <c r="H426" s="54"/>
      <c r="I426" s="54"/>
      <c r="J426" s="54"/>
      <c r="K426" s="54"/>
      <c r="L426" s="54"/>
      <c r="M426" s="54"/>
      <c r="N426" s="54"/>
      <c r="O426" s="54"/>
      <c r="P426" s="54"/>
      <c r="Q426" s="54"/>
      <c r="R426" s="54"/>
      <c r="S426" s="54"/>
      <c r="T426" s="54"/>
      <c r="U426" s="54"/>
      <c r="V426" s="54"/>
      <c r="W426" s="192"/>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874" t="e">
        <f t="shared" si="81"/>
        <v>#N/A</v>
      </c>
      <c r="AX426" s="875"/>
      <c r="AY426" s="875"/>
      <c r="AZ426" s="875"/>
      <c r="BA426" s="876"/>
      <c r="BB426" s="877" t="s">
        <v>758</v>
      </c>
      <c r="BC426" s="878"/>
      <c r="BD426" s="54"/>
      <c r="BE426" s="879" t="e">
        <f t="shared" si="80"/>
        <v>#N/A</v>
      </c>
      <c r="BF426" s="880"/>
      <c r="BG426" s="880"/>
      <c r="BH426" s="880"/>
      <c r="BI426" s="881"/>
      <c r="BJ426" s="882" t="s">
        <v>758</v>
      </c>
      <c r="BK426" s="878"/>
      <c r="BL426" s="54"/>
      <c r="BM426" s="241"/>
      <c r="BN426" s="241"/>
      <c r="BO426" s="241"/>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199"/>
    </row>
    <row r="427" spans="4:121" s="52" customFormat="1" hidden="1">
      <c r="D427" s="198"/>
      <c r="E427" s="54"/>
      <c r="F427" s="54"/>
      <c r="G427" s="54"/>
      <c r="H427" s="54"/>
      <c r="I427" s="54"/>
      <c r="J427" s="54"/>
      <c r="K427" s="54"/>
      <c r="L427" s="54"/>
      <c r="M427" s="54"/>
      <c r="N427" s="54"/>
      <c r="O427" s="54"/>
      <c r="P427" s="54"/>
      <c r="Q427" s="54"/>
      <c r="R427" s="54"/>
      <c r="S427" s="54"/>
      <c r="T427" s="54"/>
      <c r="U427" s="54"/>
      <c r="V427" s="54"/>
      <c r="W427" s="192"/>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874" t="e">
        <f t="shared" si="81"/>
        <v>#N/A</v>
      </c>
      <c r="AX427" s="875"/>
      <c r="AY427" s="875"/>
      <c r="AZ427" s="875"/>
      <c r="BA427" s="876"/>
      <c r="BB427" s="877" t="s">
        <v>759</v>
      </c>
      <c r="BC427" s="878"/>
      <c r="BD427" s="54"/>
      <c r="BE427" s="879" t="e">
        <f t="shared" si="80"/>
        <v>#N/A</v>
      </c>
      <c r="BF427" s="880"/>
      <c r="BG427" s="880"/>
      <c r="BH427" s="880"/>
      <c r="BI427" s="881"/>
      <c r="BJ427" s="882" t="s">
        <v>759</v>
      </c>
      <c r="BK427" s="878"/>
      <c r="BL427" s="54"/>
      <c r="BM427" s="241"/>
      <c r="BN427" s="241"/>
      <c r="BO427" s="241"/>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199"/>
    </row>
    <row r="428" spans="4:121" s="52" customFormat="1" hidden="1">
      <c r="D428" s="198"/>
      <c r="E428" s="54"/>
      <c r="F428" s="54"/>
      <c r="G428" s="54"/>
      <c r="H428" s="54"/>
      <c r="I428" s="54"/>
      <c r="J428" s="54"/>
      <c r="K428" s="54"/>
      <c r="L428" s="54"/>
      <c r="M428" s="54"/>
      <c r="N428" s="54"/>
      <c r="O428" s="54"/>
      <c r="P428" s="54"/>
      <c r="Q428" s="54"/>
      <c r="R428" s="54"/>
      <c r="S428" s="54"/>
      <c r="T428" s="54"/>
      <c r="U428" s="54"/>
      <c r="V428" s="54"/>
      <c r="W428" s="192"/>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874" t="e">
        <f t="shared" si="81"/>
        <v>#N/A</v>
      </c>
      <c r="AX428" s="875"/>
      <c r="AY428" s="875"/>
      <c r="AZ428" s="875"/>
      <c r="BA428" s="876"/>
      <c r="BB428" s="877" t="s">
        <v>760</v>
      </c>
      <c r="BC428" s="878"/>
      <c r="BD428" s="54"/>
      <c r="BE428" s="879" t="e">
        <f t="shared" si="80"/>
        <v>#N/A</v>
      </c>
      <c r="BF428" s="880"/>
      <c r="BG428" s="880"/>
      <c r="BH428" s="880"/>
      <c r="BI428" s="881"/>
      <c r="BJ428" s="882" t="s">
        <v>760</v>
      </c>
      <c r="BK428" s="878"/>
      <c r="BL428" s="54"/>
      <c r="BM428" s="241"/>
      <c r="BN428" s="241"/>
      <c r="BO428" s="241"/>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199"/>
    </row>
    <row r="429" spans="4:121" s="52" customFormat="1" hidden="1">
      <c r="D429" s="198"/>
      <c r="E429" s="54"/>
      <c r="F429" s="54"/>
      <c r="G429" s="54"/>
      <c r="H429" s="54"/>
      <c r="I429" s="54"/>
      <c r="J429" s="54"/>
      <c r="K429" s="54"/>
      <c r="L429" s="54"/>
      <c r="M429" s="54"/>
      <c r="N429" s="54"/>
      <c r="O429" s="54"/>
      <c r="P429" s="54"/>
      <c r="Q429" s="54"/>
      <c r="R429" s="54"/>
      <c r="S429" s="54"/>
      <c r="T429" s="54"/>
      <c r="U429" s="54"/>
      <c r="V429" s="54"/>
      <c r="W429" s="192"/>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874" t="e">
        <f t="shared" si="81"/>
        <v>#N/A</v>
      </c>
      <c r="AX429" s="875"/>
      <c r="AY429" s="875"/>
      <c r="AZ429" s="875"/>
      <c r="BA429" s="876"/>
      <c r="BB429" s="877" t="s">
        <v>761</v>
      </c>
      <c r="BC429" s="878"/>
      <c r="BD429" s="54"/>
      <c r="BE429" s="879" t="e">
        <f t="shared" si="80"/>
        <v>#N/A</v>
      </c>
      <c r="BF429" s="880"/>
      <c r="BG429" s="880"/>
      <c r="BH429" s="880"/>
      <c r="BI429" s="881"/>
      <c r="BJ429" s="882" t="s">
        <v>761</v>
      </c>
      <c r="BK429" s="878"/>
      <c r="BL429" s="54"/>
      <c r="BM429" s="241"/>
      <c r="BN429" s="241"/>
      <c r="BO429" s="241"/>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199"/>
    </row>
    <row r="430" spans="4:121" s="52" customFormat="1" hidden="1">
      <c r="D430" s="198"/>
      <c r="E430" s="54"/>
      <c r="F430" s="54"/>
      <c r="G430" s="54"/>
      <c r="H430" s="54"/>
      <c r="I430" s="54"/>
      <c r="J430" s="54"/>
      <c r="K430" s="54"/>
      <c r="L430" s="54"/>
      <c r="M430" s="54"/>
      <c r="N430" s="54"/>
      <c r="O430" s="54"/>
      <c r="P430" s="54"/>
      <c r="Q430" s="54"/>
      <c r="R430" s="54"/>
      <c r="S430" s="54"/>
      <c r="T430" s="54"/>
      <c r="U430" s="54"/>
      <c r="V430" s="54"/>
      <c r="W430" s="192"/>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874" t="e">
        <f t="shared" si="81"/>
        <v>#N/A</v>
      </c>
      <c r="AX430" s="875"/>
      <c r="AY430" s="875"/>
      <c r="AZ430" s="875"/>
      <c r="BA430" s="876"/>
      <c r="BB430" s="877" t="s">
        <v>762</v>
      </c>
      <c r="BC430" s="878"/>
      <c r="BD430" s="54"/>
      <c r="BE430" s="879" t="e">
        <f t="shared" si="80"/>
        <v>#N/A</v>
      </c>
      <c r="BF430" s="880"/>
      <c r="BG430" s="880"/>
      <c r="BH430" s="880"/>
      <c r="BI430" s="881"/>
      <c r="BJ430" s="882" t="s">
        <v>762</v>
      </c>
      <c r="BK430" s="878"/>
      <c r="BL430" s="54"/>
      <c r="BM430" s="241"/>
      <c r="BN430" s="241"/>
      <c r="BO430" s="241"/>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199"/>
    </row>
    <row r="431" spans="4:121" s="52" customFormat="1" hidden="1">
      <c r="D431" s="198"/>
      <c r="E431" s="54"/>
      <c r="F431" s="54"/>
      <c r="G431" s="54"/>
      <c r="H431" s="54"/>
      <c r="I431" s="54"/>
      <c r="J431" s="54"/>
      <c r="K431" s="54"/>
      <c r="L431" s="54"/>
      <c r="M431" s="54"/>
      <c r="N431" s="54"/>
      <c r="O431" s="54"/>
      <c r="P431" s="54"/>
      <c r="Q431" s="54"/>
      <c r="R431" s="54"/>
      <c r="S431" s="54"/>
      <c r="T431" s="54"/>
      <c r="U431" s="54"/>
      <c r="V431" s="54"/>
      <c r="W431" s="192"/>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874" t="e">
        <f t="shared" si="81"/>
        <v>#N/A</v>
      </c>
      <c r="AX431" s="875"/>
      <c r="AY431" s="875"/>
      <c r="AZ431" s="875"/>
      <c r="BA431" s="876"/>
      <c r="BB431" s="877" t="s">
        <v>763</v>
      </c>
      <c r="BC431" s="878"/>
      <c r="BD431" s="54"/>
      <c r="BE431" s="879" t="e">
        <f t="shared" si="80"/>
        <v>#N/A</v>
      </c>
      <c r="BF431" s="880"/>
      <c r="BG431" s="880"/>
      <c r="BH431" s="880"/>
      <c r="BI431" s="881"/>
      <c r="BJ431" s="882" t="s">
        <v>763</v>
      </c>
      <c r="BK431" s="878"/>
      <c r="BL431" s="54"/>
      <c r="BM431" s="241"/>
      <c r="BN431" s="241"/>
      <c r="BO431" s="241"/>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199"/>
    </row>
    <row r="432" spans="4:121" s="52" customFormat="1" hidden="1">
      <c r="D432" s="198"/>
      <c r="E432" s="54"/>
      <c r="F432" s="54"/>
      <c r="G432" s="54"/>
      <c r="H432" s="54"/>
      <c r="I432" s="54"/>
      <c r="J432" s="54"/>
      <c r="K432" s="54"/>
      <c r="L432" s="54"/>
      <c r="M432" s="54"/>
      <c r="N432" s="54"/>
      <c r="O432" s="54"/>
      <c r="P432" s="54"/>
      <c r="Q432" s="54"/>
      <c r="R432" s="54"/>
      <c r="S432" s="54"/>
      <c r="T432" s="54"/>
      <c r="U432" s="54"/>
      <c r="V432" s="54"/>
      <c r="W432" s="192"/>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874" t="e">
        <f t="shared" si="81"/>
        <v>#N/A</v>
      </c>
      <c r="AX432" s="875"/>
      <c r="AY432" s="875"/>
      <c r="AZ432" s="875"/>
      <c r="BA432" s="876"/>
      <c r="BB432" s="877" t="s">
        <v>764</v>
      </c>
      <c r="BC432" s="878"/>
      <c r="BD432" s="54"/>
      <c r="BE432" s="879" t="e">
        <f t="shared" si="80"/>
        <v>#N/A</v>
      </c>
      <c r="BF432" s="880"/>
      <c r="BG432" s="880"/>
      <c r="BH432" s="880"/>
      <c r="BI432" s="881"/>
      <c r="BJ432" s="882" t="s">
        <v>764</v>
      </c>
      <c r="BK432" s="878"/>
      <c r="BL432" s="54"/>
      <c r="BM432" s="241"/>
      <c r="BN432" s="241"/>
      <c r="BO432" s="241"/>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199"/>
    </row>
    <row r="433" spans="4:121" s="52" customFormat="1" hidden="1">
      <c r="D433" s="198"/>
      <c r="E433" s="54"/>
      <c r="F433" s="54"/>
      <c r="G433" s="54"/>
      <c r="H433" s="54"/>
      <c r="I433" s="54"/>
      <c r="J433" s="54"/>
      <c r="K433" s="54"/>
      <c r="L433" s="54"/>
      <c r="M433" s="54"/>
      <c r="N433" s="54"/>
      <c r="O433" s="54"/>
      <c r="P433" s="54"/>
      <c r="Q433" s="54"/>
      <c r="R433" s="54"/>
      <c r="S433" s="54"/>
      <c r="T433" s="54"/>
      <c r="U433" s="54"/>
      <c r="V433" s="54"/>
      <c r="W433" s="192"/>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874" t="e">
        <f t="shared" si="81"/>
        <v>#N/A</v>
      </c>
      <c r="AX433" s="875"/>
      <c r="AY433" s="875"/>
      <c r="AZ433" s="875"/>
      <c r="BA433" s="876"/>
      <c r="BB433" s="877" t="s">
        <v>765</v>
      </c>
      <c r="BC433" s="878"/>
      <c r="BD433" s="54"/>
      <c r="BE433" s="879" t="e">
        <f t="shared" si="80"/>
        <v>#N/A</v>
      </c>
      <c r="BF433" s="880"/>
      <c r="BG433" s="880"/>
      <c r="BH433" s="880"/>
      <c r="BI433" s="881"/>
      <c r="BJ433" s="882" t="s">
        <v>765</v>
      </c>
      <c r="BK433" s="878"/>
      <c r="BL433" s="54"/>
      <c r="BM433" s="241"/>
      <c r="BN433" s="241"/>
      <c r="BO433" s="241"/>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199"/>
    </row>
    <row r="434" spans="4:121" s="52" customFormat="1" hidden="1">
      <c r="D434" s="198"/>
      <c r="E434" s="54"/>
      <c r="F434" s="54"/>
      <c r="G434" s="54"/>
      <c r="H434" s="54"/>
      <c r="I434" s="54"/>
      <c r="J434" s="54"/>
      <c r="K434" s="54"/>
      <c r="L434" s="54"/>
      <c r="M434" s="54"/>
      <c r="N434" s="54"/>
      <c r="O434" s="54"/>
      <c r="P434" s="54"/>
      <c r="Q434" s="54"/>
      <c r="R434" s="54"/>
      <c r="S434" s="54"/>
      <c r="T434" s="54"/>
      <c r="U434" s="54"/>
      <c r="V434" s="54"/>
      <c r="W434" s="192"/>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874" t="e">
        <f t="shared" si="81"/>
        <v>#N/A</v>
      </c>
      <c r="AX434" s="875"/>
      <c r="AY434" s="875"/>
      <c r="AZ434" s="875"/>
      <c r="BA434" s="876"/>
      <c r="BB434" s="877" t="s">
        <v>766</v>
      </c>
      <c r="BC434" s="878"/>
      <c r="BD434" s="54"/>
      <c r="BE434" s="879" t="e">
        <f t="shared" si="80"/>
        <v>#N/A</v>
      </c>
      <c r="BF434" s="880"/>
      <c r="BG434" s="880"/>
      <c r="BH434" s="880"/>
      <c r="BI434" s="881"/>
      <c r="BJ434" s="882" t="s">
        <v>766</v>
      </c>
      <c r="BK434" s="878"/>
      <c r="BL434" s="54"/>
      <c r="BM434" s="241"/>
      <c r="BN434" s="241"/>
      <c r="BO434" s="241"/>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199"/>
    </row>
    <row r="435" spans="4:121" s="52" customFormat="1" hidden="1">
      <c r="D435" s="198"/>
      <c r="E435" s="54"/>
      <c r="F435" s="54"/>
      <c r="G435" s="54"/>
      <c r="H435" s="54"/>
      <c r="I435" s="54"/>
      <c r="J435" s="54"/>
      <c r="K435" s="54"/>
      <c r="L435" s="54"/>
      <c r="M435" s="54"/>
      <c r="N435" s="54"/>
      <c r="O435" s="54"/>
      <c r="P435" s="54"/>
      <c r="Q435" s="54"/>
      <c r="R435" s="54"/>
      <c r="S435" s="54"/>
      <c r="T435" s="54"/>
      <c r="U435" s="54"/>
      <c r="V435" s="54"/>
      <c r="W435" s="192"/>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874" t="e">
        <f t="shared" si="81"/>
        <v>#N/A</v>
      </c>
      <c r="AX435" s="875"/>
      <c r="AY435" s="875"/>
      <c r="AZ435" s="875"/>
      <c r="BA435" s="876"/>
      <c r="BB435" s="877" t="s">
        <v>767</v>
      </c>
      <c r="BC435" s="878"/>
      <c r="BD435" s="54"/>
      <c r="BE435" s="879" t="e">
        <f t="shared" si="80"/>
        <v>#N/A</v>
      </c>
      <c r="BF435" s="880"/>
      <c r="BG435" s="880"/>
      <c r="BH435" s="880"/>
      <c r="BI435" s="881"/>
      <c r="BJ435" s="882" t="s">
        <v>767</v>
      </c>
      <c r="BK435" s="878"/>
      <c r="BL435" s="54"/>
      <c r="BM435" s="241"/>
      <c r="BN435" s="241"/>
      <c r="BO435" s="241"/>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199"/>
    </row>
    <row r="436" spans="4:121" s="52" customFormat="1" hidden="1">
      <c r="D436" s="198"/>
      <c r="E436" s="54"/>
      <c r="F436" s="54"/>
      <c r="G436" s="54"/>
      <c r="H436" s="54"/>
      <c r="I436" s="54"/>
      <c r="J436" s="54"/>
      <c r="K436" s="54"/>
      <c r="L436" s="54"/>
      <c r="M436" s="54"/>
      <c r="N436" s="54"/>
      <c r="O436" s="54"/>
      <c r="P436" s="54"/>
      <c r="Q436" s="54"/>
      <c r="R436" s="54"/>
      <c r="S436" s="54"/>
      <c r="T436" s="54"/>
      <c r="U436" s="54"/>
      <c r="V436" s="54"/>
      <c r="W436" s="192"/>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874" t="e">
        <f t="shared" si="81"/>
        <v>#N/A</v>
      </c>
      <c r="AX436" s="875"/>
      <c r="AY436" s="875"/>
      <c r="AZ436" s="875"/>
      <c r="BA436" s="876"/>
      <c r="BB436" s="877" t="s">
        <v>768</v>
      </c>
      <c r="BC436" s="878"/>
      <c r="BD436" s="54"/>
      <c r="BE436" s="879" t="e">
        <f t="shared" si="80"/>
        <v>#N/A</v>
      </c>
      <c r="BF436" s="880"/>
      <c r="BG436" s="880"/>
      <c r="BH436" s="880"/>
      <c r="BI436" s="881"/>
      <c r="BJ436" s="882" t="s">
        <v>768</v>
      </c>
      <c r="BK436" s="878"/>
      <c r="BL436" s="54"/>
      <c r="BM436" s="241"/>
      <c r="BN436" s="241"/>
      <c r="BO436" s="241"/>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199"/>
    </row>
    <row r="437" spans="4:121" s="52" customFormat="1" hidden="1">
      <c r="D437" s="198"/>
      <c r="E437" s="54"/>
      <c r="F437" s="54"/>
      <c r="G437" s="54"/>
      <c r="H437" s="54"/>
      <c r="I437" s="54"/>
      <c r="J437" s="54"/>
      <c r="K437" s="54"/>
      <c r="L437" s="54"/>
      <c r="M437" s="54"/>
      <c r="N437" s="54"/>
      <c r="O437" s="54"/>
      <c r="P437" s="54"/>
      <c r="Q437" s="54"/>
      <c r="R437" s="54"/>
      <c r="S437" s="54"/>
      <c r="T437" s="54"/>
      <c r="U437" s="54"/>
      <c r="V437" s="54"/>
      <c r="W437" s="192"/>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874" t="e">
        <f t="shared" si="81"/>
        <v>#N/A</v>
      </c>
      <c r="AX437" s="875"/>
      <c r="AY437" s="875"/>
      <c r="AZ437" s="875"/>
      <c r="BA437" s="876"/>
      <c r="BB437" s="877" t="s">
        <v>769</v>
      </c>
      <c r="BC437" s="878"/>
      <c r="BD437" s="54"/>
      <c r="BE437" s="879" t="e">
        <f t="shared" si="80"/>
        <v>#N/A</v>
      </c>
      <c r="BF437" s="880"/>
      <c r="BG437" s="880"/>
      <c r="BH437" s="880"/>
      <c r="BI437" s="881"/>
      <c r="BJ437" s="882" t="s">
        <v>769</v>
      </c>
      <c r="BK437" s="878"/>
      <c r="BL437" s="54"/>
      <c r="BM437" s="241"/>
      <c r="BN437" s="241"/>
      <c r="BO437" s="241"/>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199"/>
    </row>
    <row r="438" spans="4:121" s="52" customFormat="1" hidden="1">
      <c r="D438" s="198"/>
      <c r="E438" s="54"/>
      <c r="F438" s="54"/>
      <c r="G438" s="54"/>
      <c r="H438" s="54"/>
      <c r="I438" s="54"/>
      <c r="J438" s="54"/>
      <c r="K438" s="54"/>
      <c r="L438" s="54"/>
      <c r="M438" s="54"/>
      <c r="N438" s="54"/>
      <c r="O438" s="54"/>
      <c r="P438" s="54"/>
      <c r="Q438" s="54"/>
      <c r="R438" s="54"/>
      <c r="S438" s="54"/>
      <c r="T438" s="54"/>
      <c r="U438" s="54"/>
      <c r="V438" s="54"/>
      <c r="W438" s="192"/>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874" t="e">
        <f t="shared" si="81"/>
        <v>#N/A</v>
      </c>
      <c r="AX438" s="875"/>
      <c r="AY438" s="875"/>
      <c r="AZ438" s="875"/>
      <c r="BA438" s="876"/>
      <c r="BB438" s="877" t="s">
        <v>770</v>
      </c>
      <c r="BC438" s="878"/>
      <c r="BD438" s="54"/>
      <c r="BE438" s="879" t="e">
        <f t="shared" si="80"/>
        <v>#N/A</v>
      </c>
      <c r="BF438" s="880"/>
      <c r="BG438" s="880"/>
      <c r="BH438" s="880"/>
      <c r="BI438" s="881"/>
      <c r="BJ438" s="882" t="s">
        <v>770</v>
      </c>
      <c r="BK438" s="878"/>
      <c r="BL438" s="54"/>
      <c r="BM438" s="241"/>
      <c r="BN438" s="241"/>
      <c r="BO438" s="241"/>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199"/>
    </row>
    <row r="439" spans="4:121" s="52" customFormat="1" hidden="1">
      <c r="D439" s="198"/>
      <c r="E439" s="54"/>
      <c r="F439" s="54"/>
      <c r="G439" s="54"/>
      <c r="H439" s="54"/>
      <c r="I439" s="54"/>
      <c r="J439" s="54"/>
      <c r="K439" s="54"/>
      <c r="L439" s="54"/>
      <c r="M439" s="54"/>
      <c r="N439" s="54"/>
      <c r="O439" s="54"/>
      <c r="P439" s="54"/>
      <c r="Q439" s="54"/>
      <c r="R439" s="54"/>
      <c r="S439" s="54"/>
      <c r="T439" s="54"/>
      <c r="U439" s="54"/>
      <c r="V439" s="54"/>
      <c r="W439" s="192"/>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874" t="e">
        <f t="shared" si="81"/>
        <v>#N/A</v>
      </c>
      <c r="AX439" s="875"/>
      <c r="AY439" s="875"/>
      <c r="AZ439" s="875"/>
      <c r="BA439" s="876"/>
      <c r="BB439" s="877" t="s">
        <v>771</v>
      </c>
      <c r="BC439" s="878"/>
      <c r="BD439" s="54"/>
      <c r="BE439" s="879" t="e">
        <f t="shared" si="80"/>
        <v>#N/A</v>
      </c>
      <c r="BF439" s="880"/>
      <c r="BG439" s="880"/>
      <c r="BH439" s="880"/>
      <c r="BI439" s="881"/>
      <c r="BJ439" s="882" t="s">
        <v>771</v>
      </c>
      <c r="BK439" s="878"/>
      <c r="BL439" s="54"/>
      <c r="BM439" s="241"/>
      <c r="BN439" s="241"/>
      <c r="BO439" s="241"/>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199"/>
    </row>
    <row r="440" spans="4:121" s="52" customFormat="1" hidden="1">
      <c r="D440" s="198"/>
      <c r="E440" s="54"/>
      <c r="F440" s="54"/>
      <c r="G440" s="54"/>
      <c r="H440" s="54"/>
      <c r="I440" s="54"/>
      <c r="J440" s="54"/>
      <c r="K440" s="54"/>
      <c r="L440" s="54"/>
      <c r="M440" s="54"/>
      <c r="N440" s="54"/>
      <c r="O440" s="54"/>
      <c r="P440" s="54"/>
      <c r="Q440" s="54"/>
      <c r="R440" s="54"/>
      <c r="S440" s="54"/>
      <c r="T440" s="54"/>
      <c r="U440" s="54"/>
      <c r="V440" s="54"/>
      <c r="W440" s="192"/>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874" t="e">
        <f t="shared" si="81"/>
        <v>#N/A</v>
      </c>
      <c r="AX440" s="875"/>
      <c r="AY440" s="875"/>
      <c r="AZ440" s="875"/>
      <c r="BA440" s="876"/>
      <c r="BB440" s="877" t="s">
        <v>772</v>
      </c>
      <c r="BC440" s="878"/>
      <c r="BD440" s="54"/>
      <c r="BE440" s="879" t="e">
        <f t="shared" si="80"/>
        <v>#N/A</v>
      </c>
      <c r="BF440" s="880"/>
      <c r="BG440" s="880"/>
      <c r="BH440" s="880"/>
      <c r="BI440" s="881"/>
      <c r="BJ440" s="882" t="s">
        <v>772</v>
      </c>
      <c r="BK440" s="878"/>
      <c r="BL440" s="54"/>
      <c r="BM440" s="241"/>
      <c r="BN440" s="241"/>
      <c r="BO440" s="241"/>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199"/>
    </row>
    <row r="441" spans="4:121" s="52" customFormat="1" hidden="1">
      <c r="D441" s="198"/>
      <c r="E441" s="54"/>
      <c r="F441" s="54"/>
      <c r="G441" s="54"/>
      <c r="H441" s="54"/>
      <c r="I441" s="54"/>
      <c r="J441" s="54"/>
      <c r="K441" s="54"/>
      <c r="L441" s="54"/>
      <c r="M441" s="54"/>
      <c r="N441" s="54"/>
      <c r="O441" s="54"/>
      <c r="P441" s="54"/>
      <c r="Q441" s="54"/>
      <c r="R441" s="54"/>
      <c r="S441" s="54"/>
      <c r="T441" s="54"/>
      <c r="U441" s="54"/>
      <c r="V441" s="54"/>
      <c r="W441" s="192"/>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874" t="e">
        <f t="shared" si="81"/>
        <v>#N/A</v>
      </c>
      <c r="AX441" s="875"/>
      <c r="AY441" s="875"/>
      <c r="AZ441" s="875"/>
      <c r="BA441" s="876"/>
      <c r="BB441" s="877" t="s">
        <v>773</v>
      </c>
      <c r="BC441" s="878"/>
      <c r="BD441" s="54"/>
      <c r="BE441" s="879" t="e">
        <f t="shared" si="80"/>
        <v>#N/A</v>
      </c>
      <c r="BF441" s="880"/>
      <c r="BG441" s="880"/>
      <c r="BH441" s="880"/>
      <c r="BI441" s="881"/>
      <c r="BJ441" s="882" t="s">
        <v>773</v>
      </c>
      <c r="BK441" s="878"/>
      <c r="BL441" s="54"/>
      <c r="BM441" s="241"/>
      <c r="BN441" s="241"/>
      <c r="BO441" s="241"/>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199"/>
    </row>
    <row r="442" spans="4:121" s="52" customFormat="1" hidden="1">
      <c r="D442" s="198"/>
      <c r="E442" s="54"/>
      <c r="F442" s="54"/>
      <c r="G442" s="54"/>
      <c r="H442" s="54"/>
      <c r="I442" s="54"/>
      <c r="J442" s="54"/>
      <c r="K442" s="54"/>
      <c r="L442" s="54"/>
      <c r="M442" s="54"/>
      <c r="N442" s="54"/>
      <c r="O442" s="54"/>
      <c r="P442" s="54"/>
      <c r="Q442" s="54"/>
      <c r="R442" s="54"/>
      <c r="S442" s="54"/>
      <c r="T442" s="54"/>
      <c r="U442" s="54"/>
      <c r="V442" s="54"/>
      <c r="W442" s="192"/>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874" t="e">
        <f t="shared" si="81"/>
        <v>#N/A</v>
      </c>
      <c r="AX442" s="875"/>
      <c r="AY442" s="875"/>
      <c r="AZ442" s="875"/>
      <c r="BA442" s="876"/>
      <c r="BB442" s="877" t="s">
        <v>774</v>
      </c>
      <c r="BC442" s="878"/>
      <c r="BD442" s="54"/>
      <c r="BE442" s="879" t="e">
        <f t="shared" si="80"/>
        <v>#N/A</v>
      </c>
      <c r="BF442" s="880"/>
      <c r="BG442" s="880"/>
      <c r="BH442" s="880"/>
      <c r="BI442" s="881"/>
      <c r="BJ442" s="882" t="s">
        <v>774</v>
      </c>
      <c r="BK442" s="878"/>
      <c r="BL442" s="54"/>
      <c r="BM442" s="241"/>
      <c r="BN442" s="241"/>
      <c r="BO442" s="241"/>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199"/>
    </row>
    <row r="443" spans="4:121" s="52" customFormat="1" hidden="1">
      <c r="D443" s="198"/>
      <c r="E443" s="54"/>
      <c r="F443" s="54"/>
      <c r="G443" s="54"/>
      <c r="H443" s="54"/>
      <c r="I443" s="54"/>
      <c r="J443" s="54"/>
      <c r="K443" s="54"/>
      <c r="L443" s="54"/>
      <c r="M443" s="54"/>
      <c r="N443" s="54"/>
      <c r="O443" s="54"/>
      <c r="P443" s="54"/>
      <c r="Q443" s="54"/>
      <c r="R443" s="54"/>
      <c r="S443" s="54"/>
      <c r="T443" s="54"/>
      <c r="U443" s="54"/>
      <c r="V443" s="54"/>
      <c r="W443" s="192"/>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874" t="e">
        <f t="shared" si="81"/>
        <v>#N/A</v>
      </c>
      <c r="AX443" s="875"/>
      <c r="AY443" s="875"/>
      <c r="AZ443" s="875"/>
      <c r="BA443" s="876"/>
      <c r="BB443" s="877" t="s">
        <v>775</v>
      </c>
      <c r="BC443" s="878"/>
      <c r="BD443" s="54"/>
      <c r="BE443" s="879" t="e">
        <f t="shared" ref="BE443:BE506" si="82">RANK(BJ443,$AM$214:$AM$241,1)</f>
        <v>#N/A</v>
      </c>
      <c r="BF443" s="880"/>
      <c r="BG443" s="880"/>
      <c r="BH443" s="880"/>
      <c r="BI443" s="881"/>
      <c r="BJ443" s="882" t="s">
        <v>775</v>
      </c>
      <c r="BK443" s="878"/>
      <c r="BL443" s="54"/>
      <c r="BM443" s="241"/>
      <c r="BN443" s="241"/>
      <c r="BO443" s="241"/>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199"/>
    </row>
    <row r="444" spans="4:121" s="52" customFormat="1" hidden="1">
      <c r="D444" s="198"/>
      <c r="E444" s="54"/>
      <c r="F444" s="54"/>
      <c r="G444" s="54"/>
      <c r="H444" s="54"/>
      <c r="I444" s="54"/>
      <c r="J444" s="54"/>
      <c r="K444" s="54"/>
      <c r="L444" s="54"/>
      <c r="M444" s="54"/>
      <c r="N444" s="54"/>
      <c r="O444" s="54"/>
      <c r="P444" s="54"/>
      <c r="Q444" s="54"/>
      <c r="R444" s="54"/>
      <c r="S444" s="54"/>
      <c r="T444" s="54"/>
      <c r="U444" s="54"/>
      <c r="V444" s="54"/>
      <c r="W444" s="192"/>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874" t="e">
        <f t="shared" si="81"/>
        <v>#N/A</v>
      </c>
      <c r="AX444" s="875"/>
      <c r="AY444" s="875"/>
      <c r="AZ444" s="875"/>
      <c r="BA444" s="876"/>
      <c r="BB444" s="877" t="s">
        <v>776</v>
      </c>
      <c r="BC444" s="878"/>
      <c r="BD444" s="54"/>
      <c r="BE444" s="879" t="e">
        <f t="shared" si="82"/>
        <v>#N/A</v>
      </c>
      <c r="BF444" s="880"/>
      <c r="BG444" s="880"/>
      <c r="BH444" s="880"/>
      <c r="BI444" s="881"/>
      <c r="BJ444" s="882" t="s">
        <v>776</v>
      </c>
      <c r="BK444" s="878"/>
      <c r="BL444" s="54"/>
      <c r="BM444" s="241"/>
      <c r="BN444" s="241"/>
      <c r="BO444" s="241"/>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199"/>
    </row>
    <row r="445" spans="4:121" s="52" customFormat="1" hidden="1">
      <c r="D445" s="198"/>
      <c r="E445" s="54"/>
      <c r="F445" s="54"/>
      <c r="G445" s="54"/>
      <c r="H445" s="54"/>
      <c r="I445" s="54"/>
      <c r="J445" s="54"/>
      <c r="K445" s="54"/>
      <c r="L445" s="54"/>
      <c r="M445" s="54"/>
      <c r="N445" s="54"/>
      <c r="O445" s="54"/>
      <c r="P445" s="54"/>
      <c r="Q445" s="54"/>
      <c r="R445" s="54"/>
      <c r="S445" s="54"/>
      <c r="T445" s="54"/>
      <c r="U445" s="54"/>
      <c r="V445" s="54"/>
      <c r="W445" s="192"/>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874" t="e">
        <f t="shared" si="81"/>
        <v>#N/A</v>
      </c>
      <c r="AX445" s="875"/>
      <c r="AY445" s="875"/>
      <c r="AZ445" s="875"/>
      <c r="BA445" s="876"/>
      <c r="BB445" s="877" t="s">
        <v>777</v>
      </c>
      <c r="BC445" s="878"/>
      <c r="BD445" s="54"/>
      <c r="BE445" s="879" t="e">
        <f t="shared" si="82"/>
        <v>#N/A</v>
      </c>
      <c r="BF445" s="880"/>
      <c r="BG445" s="880"/>
      <c r="BH445" s="880"/>
      <c r="BI445" s="881"/>
      <c r="BJ445" s="882" t="s">
        <v>777</v>
      </c>
      <c r="BK445" s="878"/>
      <c r="BL445" s="54"/>
      <c r="BM445" s="241"/>
      <c r="BN445" s="241"/>
      <c r="BO445" s="241"/>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199"/>
    </row>
    <row r="446" spans="4:121" s="52" customFormat="1" hidden="1">
      <c r="D446" s="198"/>
      <c r="E446" s="54"/>
      <c r="F446" s="54"/>
      <c r="G446" s="54"/>
      <c r="H446" s="54"/>
      <c r="I446" s="54"/>
      <c r="J446" s="54"/>
      <c r="K446" s="54"/>
      <c r="L446" s="54"/>
      <c r="M446" s="54"/>
      <c r="N446" s="54"/>
      <c r="O446" s="54"/>
      <c r="P446" s="54"/>
      <c r="Q446" s="54"/>
      <c r="R446" s="54"/>
      <c r="S446" s="54"/>
      <c r="T446" s="54"/>
      <c r="U446" s="54"/>
      <c r="V446" s="54"/>
      <c r="W446" s="192"/>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874" t="e">
        <f t="shared" si="81"/>
        <v>#N/A</v>
      </c>
      <c r="AX446" s="875"/>
      <c r="AY446" s="875"/>
      <c r="AZ446" s="875"/>
      <c r="BA446" s="876"/>
      <c r="BB446" s="877" t="s">
        <v>778</v>
      </c>
      <c r="BC446" s="878"/>
      <c r="BD446" s="54"/>
      <c r="BE446" s="879" t="e">
        <f t="shared" si="82"/>
        <v>#N/A</v>
      </c>
      <c r="BF446" s="880"/>
      <c r="BG446" s="880"/>
      <c r="BH446" s="880"/>
      <c r="BI446" s="881"/>
      <c r="BJ446" s="882" t="s">
        <v>778</v>
      </c>
      <c r="BK446" s="878"/>
      <c r="BL446" s="54"/>
      <c r="BM446" s="241"/>
      <c r="BN446" s="241"/>
      <c r="BO446" s="241"/>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199"/>
    </row>
    <row r="447" spans="4:121" s="52" customFormat="1" hidden="1">
      <c r="D447" s="198"/>
      <c r="E447" s="54"/>
      <c r="F447" s="54"/>
      <c r="G447" s="54"/>
      <c r="H447" s="54"/>
      <c r="I447" s="54"/>
      <c r="J447" s="54"/>
      <c r="K447" s="54"/>
      <c r="L447" s="54"/>
      <c r="M447" s="54"/>
      <c r="N447" s="54"/>
      <c r="O447" s="54"/>
      <c r="P447" s="54"/>
      <c r="Q447" s="54"/>
      <c r="R447" s="54"/>
      <c r="S447" s="54"/>
      <c r="T447" s="54"/>
      <c r="U447" s="54"/>
      <c r="V447" s="54"/>
      <c r="W447" s="192"/>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874" t="e">
        <f t="shared" si="81"/>
        <v>#N/A</v>
      </c>
      <c r="AX447" s="875"/>
      <c r="AY447" s="875"/>
      <c r="AZ447" s="875"/>
      <c r="BA447" s="876"/>
      <c r="BB447" s="877" t="s">
        <v>779</v>
      </c>
      <c r="BC447" s="878"/>
      <c r="BD447" s="54"/>
      <c r="BE447" s="879" t="e">
        <f t="shared" si="82"/>
        <v>#N/A</v>
      </c>
      <c r="BF447" s="880"/>
      <c r="BG447" s="880"/>
      <c r="BH447" s="880"/>
      <c r="BI447" s="881"/>
      <c r="BJ447" s="882" t="s">
        <v>779</v>
      </c>
      <c r="BK447" s="878"/>
      <c r="BL447" s="54"/>
      <c r="BM447" s="241"/>
      <c r="BN447" s="241"/>
      <c r="BO447" s="241"/>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199"/>
    </row>
    <row r="448" spans="4:121" s="52" customFormat="1" hidden="1">
      <c r="D448" s="198"/>
      <c r="E448" s="54"/>
      <c r="F448" s="54"/>
      <c r="G448" s="54"/>
      <c r="H448" s="54"/>
      <c r="I448" s="54"/>
      <c r="J448" s="54"/>
      <c r="K448" s="54"/>
      <c r="L448" s="54"/>
      <c r="M448" s="54"/>
      <c r="N448" s="54"/>
      <c r="O448" s="54"/>
      <c r="P448" s="54"/>
      <c r="Q448" s="54"/>
      <c r="R448" s="54"/>
      <c r="S448" s="54"/>
      <c r="T448" s="54"/>
      <c r="U448" s="54"/>
      <c r="V448" s="54"/>
      <c r="W448" s="192"/>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874" t="e">
        <f t="shared" si="81"/>
        <v>#N/A</v>
      </c>
      <c r="AX448" s="875"/>
      <c r="AY448" s="875"/>
      <c r="AZ448" s="875"/>
      <c r="BA448" s="876"/>
      <c r="BB448" s="877" t="s">
        <v>780</v>
      </c>
      <c r="BC448" s="878"/>
      <c r="BD448" s="54"/>
      <c r="BE448" s="879" t="e">
        <f t="shared" si="82"/>
        <v>#N/A</v>
      </c>
      <c r="BF448" s="880"/>
      <c r="BG448" s="880"/>
      <c r="BH448" s="880"/>
      <c r="BI448" s="881"/>
      <c r="BJ448" s="882" t="s">
        <v>780</v>
      </c>
      <c r="BK448" s="878"/>
      <c r="BL448" s="54"/>
      <c r="BM448" s="241"/>
      <c r="BN448" s="241"/>
      <c r="BO448" s="241"/>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199"/>
    </row>
    <row r="449" spans="4:121" s="52" customFormat="1" hidden="1">
      <c r="D449" s="198"/>
      <c r="E449" s="54"/>
      <c r="F449" s="54"/>
      <c r="G449" s="54"/>
      <c r="H449" s="54"/>
      <c r="I449" s="54"/>
      <c r="J449" s="54"/>
      <c r="K449" s="54"/>
      <c r="L449" s="54"/>
      <c r="M449" s="54"/>
      <c r="N449" s="54"/>
      <c r="O449" s="54"/>
      <c r="P449" s="54"/>
      <c r="Q449" s="54"/>
      <c r="R449" s="54"/>
      <c r="S449" s="54"/>
      <c r="T449" s="54"/>
      <c r="U449" s="54"/>
      <c r="V449" s="54"/>
      <c r="W449" s="192"/>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874" t="e">
        <f t="shared" si="81"/>
        <v>#N/A</v>
      </c>
      <c r="AX449" s="875"/>
      <c r="AY449" s="875"/>
      <c r="AZ449" s="875"/>
      <c r="BA449" s="876"/>
      <c r="BB449" s="877" t="s">
        <v>781</v>
      </c>
      <c r="BC449" s="878"/>
      <c r="BD449" s="54"/>
      <c r="BE449" s="879" t="e">
        <f t="shared" si="82"/>
        <v>#N/A</v>
      </c>
      <c r="BF449" s="880"/>
      <c r="BG449" s="880"/>
      <c r="BH449" s="880"/>
      <c r="BI449" s="881"/>
      <c r="BJ449" s="882" t="s">
        <v>781</v>
      </c>
      <c r="BK449" s="878"/>
      <c r="BL449" s="54"/>
      <c r="BM449" s="241"/>
      <c r="BN449" s="241"/>
      <c r="BO449" s="241"/>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199"/>
    </row>
    <row r="450" spans="4:121" s="52" customFormat="1" hidden="1">
      <c r="D450" s="198"/>
      <c r="E450" s="54"/>
      <c r="F450" s="54"/>
      <c r="G450" s="54"/>
      <c r="H450" s="54"/>
      <c r="I450" s="54"/>
      <c r="J450" s="54"/>
      <c r="K450" s="54"/>
      <c r="L450" s="54"/>
      <c r="M450" s="54"/>
      <c r="N450" s="54"/>
      <c r="O450" s="54"/>
      <c r="P450" s="54"/>
      <c r="Q450" s="54"/>
      <c r="R450" s="54"/>
      <c r="S450" s="54"/>
      <c r="T450" s="54"/>
      <c r="U450" s="54"/>
      <c r="V450" s="54"/>
      <c r="W450" s="192"/>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874" t="e">
        <f t="shared" si="81"/>
        <v>#N/A</v>
      </c>
      <c r="AX450" s="875"/>
      <c r="AY450" s="875"/>
      <c r="AZ450" s="875"/>
      <c r="BA450" s="876"/>
      <c r="BB450" s="877" t="s">
        <v>782</v>
      </c>
      <c r="BC450" s="878"/>
      <c r="BD450" s="54"/>
      <c r="BE450" s="879" t="e">
        <f t="shared" si="82"/>
        <v>#N/A</v>
      </c>
      <c r="BF450" s="880"/>
      <c r="BG450" s="880"/>
      <c r="BH450" s="880"/>
      <c r="BI450" s="881"/>
      <c r="BJ450" s="882" t="s">
        <v>782</v>
      </c>
      <c r="BK450" s="878"/>
      <c r="BL450" s="54"/>
      <c r="BM450" s="241"/>
      <c r="BN450" s="241"/>
      <c r="BO450" s="241"/>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199"/>
    </row>
    <row r="451" spans="4:121" s="52" customFormat="1" hidden="1">
      <c r="D451" s="198"/>
      <c r="E451" s="54"/>
      <c r="F451" s="54"/>
      <c r="G451" s="54"/>
      <c r="H451" s="54"/>
      <c r="I451" s="54"/>
      <c r="J451" s="54"/>
      <c r="K451" s="54"/>
      <c r="L451" s="54"/>
      <c r="M451" s="54"/>
      <c r="N451" s="54"/>
      <c r="O451" s="54"/>
      <c r="P451" s="54"/>
      <c r="Q451" s="54"/>
      <c r="R451" s="54"/>
      <c r="S451" s="54"/>
      <c r="T451" s="54"/>
      <c r="U451" s="54"/>
      <c r="V451" s="54"/>
      <c r="W451" s="192"/>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874" t="e">
        <f t="shared" si="81"/>
        <v>#N/A</v>
      </c>
      <c r="AX451" s="875"/>
      <c r="AY451" s="875"/>
      <c r="AZ451" s="875"/>
      <c r="BA451" s="876"/>
      <c r="BB451" s="877" t="s">
        <v>783</v>
      </c>
      <c r="BC451" s="878"/>
      <c r="BD451" s="54"/>
      <c r="BE451" s="879" t="e">
        <f t="shared" si="82"/>
        <v>#N/A</v>
      </c>
      <c r="BF451" s="880"/>
      <c r="BG451" s="880"/>
      <c r="BH451" s="880"/>
      <c r="BI451" s="881"/>
      <c r="BJ451" s="882" t="s">
        <v>783</v>
      </c>
      <c r="BK451" s="878"/>
      <c r="BL451" s="54"/>
      <c r="BM451" s="241"/>
      <c r="BN451" s="241"/>
      <c r="BO451" s="241"/>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199"/>
    </row>
    <row r="452" spans="4:121" s="52" customFormat="1" hidden="1">
      <c r="D452" s="198"/>
      <c r="E452" s="54"/>
      <c r="F452" s="54"/>
      <c r="G452" s="54"/>
      <c r="H452" s="54"/>
      <c r="I452" s="54"/>
      <c r="J452" s="54"/>
      <c r="K452" s="54"/>
      <c r="L452" s="54"/>
      <c r="M452" s="54"/>
      <c r="N452" s="54"/>
      <c r="O452" s="54"/>
      <c r="P452" s="54"/>
      <c r="Q452" s="54"/>
      <c r="R452" s="54"/>
      <c r="S452" s="54"/>
      <c r="T452" s="54"/>
      <c r="U452" s="54"/>
      <c r="V452" s="54"/>
      <c r="W452" s="192"/>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874" t="e">
        <f t="shared" si="81"/>
        <v>#N/A</v>
      </c>
      <c r="AX452" s="875"/>
      <c r="AY452" s="875"/>
      <c r="AZ452" s="875"/>
      <c r="BA452" s="876"/>
      <c r="BB452" s="877" t="s">
        <v>784</v>
      </c>
      <c r="BC452" s="878"/>
      <c r="BD452" s="54"/>
      <c r="BE452" s="879" t="e">
        <f t="shared" si="82"/>
        <v>#N/A</v>
      </c>
      <c r="BF452" s="880"/>
      <c r="BG452" s="880"/>
      <c r="BH452" s="880"/>
      <c r="BI452" s="881"/>
      <c r="BJ452" s="882" t="s">
        <v>784</v>
      </c>
      <c r="BK452" s="878"/>
      <c r="BL452" s="54"/>
      <c r="BM452" s="241"/>
      <c r="BN452" s="241"/>
      <c r="BO452" s="241"/>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199"/>
    </row>
    <row r="453" spans="4:121" s="52" customFormat="1" hidden="1">
      <c r="D453" s="198"/>
      <c r="E453" s="54"/>
      <c r="F453" s="54"/>
      <c r="G453" s="54"/>
      <c r="H453" s="54"/>
      <c r="I453" s="54"/>
      <c r="J453" s="54"/>
      <c r="K453" s="54"/>
      <c r="L453" s="54"/>
      <c r="M453" s="54"/>
      <c r="N453" s="54"/>
      <c r="O453" s="54"/>
      <c r="P453" s="54"/>
      <c r="Q453" s="54"/>
      <c r="R453" s="54"/>
      <c r="S453" s="54"/>
      <c r="T453" s="54"/>
      <c r="U453" s="54"/>
      <c r="V453" s="54"/>
      <c r="W453" s="192"/>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874" t="e">
        <f t="shared" si="81"/>
        <v>#N/A</v>
      </c>
      <c r="AX453" s="875"/>
      <c r="AY453" s="875"/>
      <c r="AZ453" s="875"/>
      <c r="BA453" s="876"/>
      <c r="BB453" s="877" t="s">
        <v>785</v>
      </c>
      <c r="BC453" s="878"/>
      <c r="BD453" s="54"/>
      <c r="BE453" s="879" t="e">
        <f t="shared" si="82"/>
        <v>#N/A</v>
      </c>
      <c r="BF453" s="880"/>
      <c r="BG453" s="880"/>
      <c r="BH453" s="880"/>
      <c r="BI453" s="881"/>
      <c r="BJ453" s="882" t="s">
        <v>785</v>
      </c>
      <c r="BK453" s="878"/>
      <c r="BL453" s="54"/>
      <c r="BM453" s="241"/>
      <c r="BN453" s="241"/>
      <c r="BO453" s="241"/>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199"/>
    </row>
    <row r="454" spans="4:121" s="52" customFormat="1" hidden="1">
      <c r="D454" s="198"/>
      <c r="E454" s="54"/>
      <c r="F454" s="54"/>
      <c r="G454" s="54"/>
      <c r="H454" s="54"/>
      <c r="I454" s="54"/>
      <c r="J454" s="54"/>
      <c r="K454" s="54"/>
      <c r="L454" s="54"/>
      <c r="M454" s="54"/>
      <c r="N454" s="54"/>
      <c r="O454" s="54"/>
      <c r="P454" s="54"/>
      <c r="Q454" s="54"/>
      <c r="R454" s="54"/>
      <c r="S454" s="54"/>
      <c r="T454" s="54"/>
      <c r="U454" s="54"/>
      <c r="V454" s="54"/>
      <c r="W454" s="192"/>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874" t="e">
        <f t="shared" si="81"/>
        <v>#N/A</v>
      </c>
      <c r="AX454" s="875"/>
      <c r="AY454" s="875"/>
      <c r="AZ454" s="875"/>
      <c r="BA454" s="876"/>
      <c r="BB454" s="877" t="s">
        <v>786</v>
      </c>
      <c r="BC454" s="878"/>
      <c r="BD454" s="54"/>
      <c r="BE454" s="879" t="e">
        <f t="shared" si="82"/>
        <v>#N/A</v>
      </c>
      <c r="BF454" s="880"/>
      <c r="BG454" s="880"/>
      <c r="BH454" s="880"/>
      <c r="BI454" s="881"/>
      <c r="BJ454" s="882" t="s">
        <v>786</v>
      </c>
      <c r="BK454" s="878"/>
      <c r="BL454" s="54"/>
      <c r="BM454" s="241"/>
      <c r="BN454" s="241"/>
      <c r="BO454" s="241"/>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199"/>
    </row>
    <row r="455" spans="4:121" s="52" customFormat="1" hidden="1">
      <c r="D455" s="198"/>
      <c r="E455" s="54"/>
      <c r="F455" s="54"/>
      <c r="G455" s="54"/>
      <c r="H455" s="54"/>
      <c r="I455" s="54"/>
      <c r="J455" s="54"/>
      <c r="K455" s="54"/>
      <c r="L455" s="54"/>
      <c r="M455" s="54"/>
      <c r="N455" s="54"/>
      <c r="O455" s="54"/>
      <c r="P455" s="54"/>
      <c r="Q455" s="54"/>
      <c r="R455" s="54"/>
      <c r="S455" s="54"/>
      <c r="T455" s="54"/>
      <c r="U455" s="54"/>
      <c r="V455" s="54"/>
      <c r="W455" s="192"/>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874" t="e">
        <f t="shared" si="81"/>
        <v>#N/A</v>
      </c>
      <c r="AX455" s="875"/>
      <c r="AY455" s="875"/>
      <c r="AZ455" s="875"/>
      <c r="BA455" s="876"/>
      <c r="BB455" s="877" t="s">
        <v>787</v>
      </c>
      <c r="BC455" s="878"/>
      <c r="BD455" s="54"/>
      <c r="BE455" s="879" t="e">
        <f t="shared" si="82"/>
        <v>#N/A</v>
      </c>
      <c r="BF455" s="880"/>
      <c r="BG455" s="880"/>
      <c r="BH455" s="880"/>
      <c r="BI455" s="881"/>
      <c r="BJ455" s="882" t="s">
        <v>787</v>
      </c>
      <c r="BK455" s="878"/>
      <c r="BL455" s="54"/>
      <c r="BM455" s="241"/>
      <c r="BN455" s="241"/>
      <c r="BO455" s="241"/>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199"/>
    </row>
    <row r="456" spans="4:121" s="52" customFormat="1" hidden="1">
      <c r="D456" s="198"/>
      <c r="E456" s="54"/>
      <c r="F456" s="54"/>
      <c r="G456" s="54"/>
      <c r="H456" s="54"/>
      <c r="I456" s="54"/>
      <c r="J456" s="54"/>
      <c r="K456" s="54"/>
      <c r="L456" s="54"/>
      <c r="M456" s="54"/>
      <c r="N456" s="54"/>
      <c r="O456" s="54"/>
      <c r="P456" s="54"/>
      <c r="Q456" s="54"/>
      <c r="R456" s="54"/>
      <c r="S456" s="54"/>
      <c r="T456" s="54"/>
      <c r="U456" s="54"/>
      <c r="V456" s="54"/>
      <c r="W456" s="192"/>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874" t="e">
        <f t="shared" si="81"/>
        <v>#N/A</v>
      </c>
      <c r="AX456" s="875"/>
      <c r="AY456" s="875"/>
      <c r="AZ456" s="875"/>
      <c r="BA456" s="876"/>
      <c r="BB456" s="877" t="s">
        <v>788</v>
      </c>
      <c r="BC456" s="878"/>
      <c r="BD456" s="54"/>
      <c r="BE456" s="879" t="e">
        <f t="shared" si="82"/>
        <v>#N/A</v>
      </c>
      <c r="BF456" s="880"/>
      <c r="BG456" s="880"/>
      <c r="BH456" s="880"/>
      <c r="BI456" s="881"/>
      <c r="BJ456" s="882" t="s">
        <v>788</v>
      </c>
      <c r="BK456" s="878"/>
      <c r="BL456" s="54"/>
      <c r="BM456" s="241"/>
      <c r="BN456" s="241"/>
      <c r="BO456" s="241"/>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199"/>
    </row>
    <row r="457" spans="4:121" s="52" customFormat="1" hidden="1">
      <c r="D457" s="198"/>
      <c r="E457" s="54"/>
      <c r="F457" s="54"/>
      <c r="G457" s="54"/>
      <c r="H457" s="54"/>
      <c r="I457" s="54"/>
      <c r="J457" s="54"/>
      <c r="K457" s="54"/>
      <c r="L457" s="54"/>
      <c r="M457" s="54"/>
      <c r="N457" s="54"/>
      <c r="O457" s="54"/>
      <c r="P457" s="54"/>
      <c r="Q457" s="54"/>
      <c r="R457" s="54"/>
      <c r="S457" s="54"/>
      <c r="T457" s="54"/>
      <c r="U457" s="54"/>
      <c r="V457" s="54"/>
      <c r="W457" s="192"/>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874" t="e">
        <f t="shared" si="81"/>
        <v>#N/A</v>
      </c>
      <c r="AX457" s="875"/>
      <c r="AY457" s="875"/>
      <c r="AZ457" s="875"/>
      <c r="BA457" s="876"/>
      <c r="BB457" s="877" t="s">
        <v>789</v>
      </c>
      <c r="BC457" s="878"/>
      <c r="BD457" s="54"/>
      <c r="BE457" s="879" t="e">
        <f t="shared" si="82"/>
        <v>#N/A</v>
      </c>
      <c r="BF457" s="880"/>
      <c r="BG457" s="880"/>
      <c r="BH457" s="880"/>
      <c r="BI457" s="881"/>
      <c r="BJ457" s="882" t="s">
        <v>789</v>
      </c>
      <c r="BK457" s="878"/>
      <c r="BL457" s="54"/>
      <c r="BM457" s="241"/>
      <c r="BN457" s="241"/>
      <c r="BO457" s="241"/>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199"/>
    </row>
    <row r="458" spans="4:121" s="52" customFormat="1" hidden="1">
      <c r="D458" s="198"/>
      <c r="E458" s="54"/>
      <c r="F458" s="54"/>
      <c r="G458" s="54"/>
      <c r="H458" s="54"/>
      <c r="I458" s="54"/>
      <c r="J458" s="54"/>
      <c r="K458" s="54"/>
      <c r="L458" s="54"/>
      <c r="M458" s="54"/>
      <c r="N458" s="54"/>
      <c r="O458" s="54"/>
      <c r="P458" s="54"/>
      <c r="Q458" s="54"/>
      <c r="R458" s="54"/>
      <c r="S458" s="54"/>
      <c r="T458" s="54"/>
      <c r="U458" s="54"/>
      <c r="V458" s="54"/>
      <c r="W458" s="192"/>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874" t="e">
        <f t="shared" si="81"/>
        <v>#N/A</v>
      </c>
      <c r="AX458" s="875"/>
      <c r="AY458" s="875"/>
      <c r="AZ458" s="875"/>
      <c r="BA458" s="876"/>
      <c r="BB458" s="877" t="s">
        <v>790</v>
      </c>
      <c r="BC458" s="878"/>
      <c r="BD458" s="54"/>
      <c r="BE458" s="879" t="e">
        <f t="shared" si="82"/>
        <v>#N/A</v>
      </c>
      <c r="BF458" s="880"/>
      <c r="BG458" s="880"/>
      <c r="BH458" s="880"/>
      <c r="BI458" s="881"/>
      <c r="BJ458" s="882" t="s">
        <v>790</v>
      </c>
      <c r="BK458" s="878"/>
      <c r="BL458" s="54"/>
      <c r="BM458" s="241"/>
      <c r="BN458" s="241"/>
      <c r="BO458" s="241"/>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199"/>
    </row>
    <row r="459" spans="4:121" s="52" customFormat="1" hidden="1">
      <c r="D459" s="198"/>
      <c r="E459" s="54"/>
      <c r="F459" s="54"/>
      <c r="G459" s="54"/>
      <c r="H459" s="54"/>
      <c r="I459" s="54"/>
      <c r="J459" s="54"/>
      <c r="K459" s="54"/>
      <c r="L459" s="54"/>
      <c r="M459" s="54"/>
      <c r="N459" s="54"/>
      <c r="O459" s="54"/>
      <c r="P459" s="54"/>
      <c r="Q459" s="54"/>
      <c r="R459" s="54"/>
      <c r="S459" s="54"/>
      <c r="T459" s="54"/>
      <c r="U459" s="54"/>
      <c r="V459" s="54"/>
      <c r="W459" s="192"/>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874" t="e">
        <f t="shared" ref="AW459:AW522" si="83">RANK(BB459,$AM$184:$AM$211,1)</f>
        <v>#N/A</v>
      </c>
      <c r="AX459" s="875"/>
      <c r="AY459" s="875"/>
      <c r="AZ459" s="875"/>
      <c r="BA459" s="876"/>
      <c r="BB459" s="877" t="s">
        <v>791</v>
      </c>
      <c r="BC459" s="878"/>
      <c r="BD459" s="54"/>
      <c r="BE459" s="879" t="e">
        <f t="shared" si="82"/>
        <v>#N/A</v>
      </c>
      <c r="BF459" s="880"/>
      <c r="BG459" s="880"/>
      <c r="BH459" s="880"/>
      <c r="BI459" s="881"/>
      <c r="BJ459" s="882" t="s">
        <v>791</v>
      </c>
      <c r="BK459" s="878"/>
      <c r="BL459" s="54"/>
      <c r="BM459" s="241"/>
      <c r="BN459" s="241"/>
      <c r="BO459" s="241"/>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199"/>
    </row>
    <row r="460" spans="4:121" s="52" customFormat="1" hidden="1">
      <c r="D460" s="198"/>
      <c r="E460" s="54"/>
      <c r="F460" s="54"/>
      <c r="G460" s="54"/>
      <c r="H460" s="54"/>
      <c r="I460" s="54"/>
      <c r="J460" s="54"/>
      <c r="K460" s="54"/>
      <c r="L460" s="54"/>
      <c r="M460" s="54"/>
      <c r="N460" s="54"/>
      <c r="O460" s="54"/>
      <c r="P460" s="54"/>
      <c r="Q460" s="54"/>
      <c r="R460" s="54"/>
      <c r="S460" s="54"/>
      <c r="T460" s="54"/>
      <c r="U460" s="54"/>
      <c r="V460" s="54"/>
      <c r="W460" s="192"/>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874" t="e">
        <f t="shared" si="83"/>
        <v>#N/A</v>
      </c>
      <c r="AX460" s="875"/>
      <c r="AY460" s="875"/>
      <c r="AZ460" s="875"/>
      <c r="BA460" s="876"/>
      <c r="BB460" s="877" t="s">
        <v>792</v>
      </c>
      <c r="BC460" s="878"/>
      <c r="BD460" s="54"/>
      <c r="BE460" s="879" t="e">
        <f t="shared" si="82"/>
        <v>#N/A</v>
      </c>
      <c r="BF460" s="880"/>
      <c r="BG460" s="880"/>
      <c r="BH460" s="880"/>
      <c r="BI460" s="881"/>
      <c r="BJ460" s="882" t="s">
        <v>792</v>
      </c>
      <c r="BK460" s="878"/>
      <c r="BL460" s="54"/>
      <c r="BM460" s="241"/>
      <c r="BN460" s="241"/>
      <c r="BO460" s="241"/>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199"/>
    </row>
    <row r="461" spans="4:121" s="52" customFormat="1" hidden="1">
      <c r="D461" s="198"/>
      <c r="E461" s="54"/>
      <c r="F461" s="54"/>
      <c r="G461" s="54"/>
      <c r="H461" s="54"/>
      <c r="I461" s="54"/>
      <c r="J461" s="54"/>
      <c r="K461" s="54"/>
      <c r="L461" s="54"/>
      <c r="M461" s="54"/>
      <c r="N461" s="54"/>
      <c r="O461" s="54"/>
      <c r="P461" s="54"/>
      <c r="Q461" s="54"/>
      <c r="R461" s="54"/>
      <c r="S461" s="54"/>
      <c r="T461" s="54"/>
      <c r="U461" s="54"/>
      <c r="V461" s="54"/>
      <c r="W461" s="192"/>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874" t="e">
        <f t="shared" si="83"/>
        <v>#N/A</v>
      </c>
      <c r="AX461" s="875"/>
      <c r="AY461" s="875"/>
      <c r="AZ461" s="875"/>
      <c r="BA461" s="876"/>
      <c r="BB461" s="877" t="s">
        <v>793</v>
      </c>
      <c r="BC461" s="878"/>
      <c r="BD461" s="54"/>
      <c r="BE461" s="879" t="e">
        <f t="shared" si="82"/>
        <v>#N/A</v>
      </c>
      <c r="BF461" s="880"/>
      <c r="BG461" s="880"/>
      <c r="BH461" s="880"/>
      <c r="BI461" s="881"/>
      <c r="BJ461" s="882" t="s">
        <v>793</v>
      </c>
      <c r="BK461" s="878"/>
      <c r="BL461" s="54"/>
      <c r="BM461" s="241"/>
      <c r="BN461" s="241"/>
      <c r="BO461" s="241"/>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199"/>
    </row>
    <row r="462" spans="4:121" s="52" customFormat="1" hidden="1">
      <c r="D462" s="198"/>
      <c r="E462" s="54"/>
      <c r="F462" s="54"/>
      <c r="G462" s="54"/>
      <c r="H462" s="54"/>
      <c r="I462" s="54"/>
      <c r="J462" s="54"/>
      <c r="K462" s="54"/>
      <c r="L462" s="54"/>
      <c r="M462" s="54"/>
      <c r="N462" s="54"/>
      <c r="O462" s="54"/>
      <c r="P462" s="54"/>
      <c r="Q462" s="54"/>
      <c r="R462" s="54"/>
      <c r="S462" s="54"/>
      <c r="T462" s="54"/>
      <c r="U462" s="54"/>
      <c r="V462" s="54"/>
      <c r="W462" s="192"/>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874" t="e">
        <f t="shared" si="83"/>
        <v>#N/A</v>
      </c>
      <c r="AX462" s="875"/>
      <c r="AY462" s="875"/>
      <c r="AZ462" s="875"/>
      <c r="BA462" s="876"/>
      <c r="BB462" s="877" t="s">
        <v>794</v>
      </c>
      <c r="BC462" s="878"/>
      <c r="BD462" s="54"/>
      <c r="BE462" s="879" t="e">
        <f t="shared" si="82"/>
        <v>#N/A</v>
      </c>
      <c r="BF462" s="880"/>
      <c r="BG462" s="880"/>
      <c r="BH462" s="880"/>
      <c r="BI462" s="881"/>
      <c r="BJ462" s="882" t="s">
        <v>794</v>
      </c>
      <c r="BK462" s="878"/>
      <c r="BL462" s="54"/>
      <c r="BM462" s="241"/>
      <c r="BN462" s="241"/>
      <c r="BO462" s="241"/>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199"/>
    </row>
    <row r="463" spans="4:121" s="52" customFormat="1" hidden="1">
      <c r="D463" s="198"/>
      <c r="E463" s="54"/>
      <c r="F463" s="54"/>
      <c r="G463" s="54"/>
      <c r="H463" s="54"/>
      <c r="I463" s="54"/>
      <c r="J463" s="54"/>
      <c r="K463" s="54"/>
      <c r="L463" s="54"/>
      <c r="M463" s="54"/>
      <c r="N463" s="54"/>
      <c r="O463" s="54"/>
      <c r="P463" s="54"/>
      <c r="Q463" s="54"/>
      <c r="R463" s="54"/>
      <c r="S463" s="54"/>
      <c r="T463" s="54"/>
      <c r="U463" s="54"/>
      <c r="V463" s="54"/>
      <c r="W463" s="192"/>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874" t="e">
        <f t="shared" si="83"/>
        <v>#N/A</v>
      </c>
      <c r="AX463" s="875"/>
      <c r="AY463" s="875"/>
      <c r="AZ463" s="875"/>
      <c r="BA463" s="876"/>
      <c r="BB463" s="877" t="s">
        <v>795</v>
      </c>
      <c r="BC463" s="878"/>
      <c r="BD463" s="54"/>
      <c r="BE463" s="879" t="e">
        <f t="shared" si="82"/>
        <v>#N/A</v>
      </c>
      <c r="BF463" s="880"/>
      <c r="BG463" s="880"/>
      <c r="BH463" s="880"/>
      <c r="BI463" s="881"/>
      <c r="BJ463" s="882" t="s">
        <v>795</v>
      </c>
      <c r="BK463" s="878"/>
      <c r="BL463" s="54"/>
      <c r="BM463" s="241"/>
      <c r="BN463" s="241"/>
      <c r="BO463" s="241"/>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199"/>
    </row>
    <row r="464" spans="4:121" s="52" customFormat="1" hidden="1">
      <c r="D464" s="198"/>
      <c r="E464" s="54"/>
      <c r="F464" s="54"/>
      <c r="G464" s="54"/>
      <c r="H464" s="54"/>
      <c r="I464" s="54"/>
      <c r="J464" s="54"/>
      <c r="K464" s="54"/>
      <c r="L464" s="54"/>
      <c r="M464" s="54"/>
      <c r="N464" s="54"/>
      <c r="O464" s="54"/>
      <c r="P464" s="54"/>
      <c r="Q464" s="54"/>
      <c r="R464" s="54"/>
      <c r="S464" s="54"/>
      <c r="T464" s="54"/>
      <c r="U464" s="54"/>
      <c r="V464" s="54"/>
      <c r="W464" s="192"/>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874" t="e">
        <f t="shared" si="83"/>
        <v>#N/A</v>
      </c>
      <c r="AX464" s="875"/>
      <c r="AY464" s="875"/>
      <c r="AZ464" s="875"/>
      <c r="BA464" s="876"/>
      <c r="BB464" s="877" t="s">
        <v>796</v>
      </c>
      <c r="BC464" s="878"/>
      <c r="BD464" s="54"/>
      <c r="BE464" s="879" t="e">
        <f t="shared" si="82"/>
        <v>#N/A</v>
      </c>
      <c r="BF464" s="880"/>
      <c r="BG464" s="880"/>
      <c r="BH464" s="880"/>
      <c r="BI464" s="881"/>
      <c r="BJ464" s="882" t="s">
        <v>796</v>
      </c>
      <c r="BK464" s="878"/>
      <c r="BL464" s="54"/>
      <c r="BM464" s="241"/>
      <c r="BN464" s="241"/>
      <c r="BO464" s="241"/>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199"/>
    </row>
    <row r="465" spans="4:121" s="52" customFormat="1" hidden="1">
      <c r="D465" s="198"/>
      <c r="E465" s="54"/>
      <c r="F465" s="54"/>
      <c r="G465" s="54"/>
      <c r="H465" s="54"/>
      <c r="I465" s="54"/>
      <c r="J465" s="54"/>
      <c r="K465" s="54"/>
      <c r="L465" s="54"/>
      <c r="M465" s="54"/>
      <c r="N465" s="54"/>
      <c r="O465" s="54"/>
      <c r="P465" s="54"/>
      <c r="Q465" s="54"/>
      <c r="R465" s="54"/>
      <c r="S465" s="54"/>
      <c r="T465" s="54"/>
      <c r="U465" s="54"/>
      <c r="V465" s="54"/>
      <c r="W465" s="192"/>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874" t="e">
        <f t="shared" si="83"/>
        <v>#N/A</v>
      </c>
      <c r="AX465" s="875"/>
      <c r="AY465" s="875"/>
      <c r="AZ465" s="875"/>
      <c r="BA465" s="876"/>
      <c r="BB465" s="877" t="s">
        <v>797</v>
      </c>
      <c r="BC465" s="878"/>
      <c r="BD465" s="54"/>
      <c r="BE465" s="879" t="e">
        <f t="shared" si="82"/>
        <v>#N/A</v>
      </c>
      <c r="BF465" s="880"/>
      <c r="BG465" s="880"/>
      <c r="BH465" s="880"/>
      <c r="BI465" s="881"/>
      <c r="BJ465" s="882" t="s">
        <v>797</v>
      </c>
      <c r="BK465" s="878"/>
      <c r="BL465" s="54"/>
      <c r="BM465" s="241"/>
      <c r="BN465" s="241"/>
      <c r="BO465" s="241"/>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199"/>
    </row>
    <row r="466" spans="4:121" s="52" customFormat="1" hidden="1">
      <c r="D466" s="198"/>
      <c r="E466" s="54"/>
      <c r="F466" s="54"/>
      <c r="G466" s="54"/>
      <c r="H466" s="54"/>
      <c r="I466" s="54"/>
      <c r="J466" s="54"/>
      <c r="K466" s="54"/>
      <c r="L466" s="54"/>
      <c r="M466" s="54"/>
      <c r="N466" s="54"/>
      <c r="O466" s="54"/>
      <c r="P466" s="54"/>
      <c r="Q466" s="54"/>
      <c r="R466" s="54"/>
      <c r="S466" s="54"/>
      <c r="T466" s="54"/>
      <c r="U466" s="54"/>
      <c r="V466" s="54"/>
      <c r="W466" s="192"/>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874" t="e">
        <f t="shared" si="83"/>
        <v>#N/A</v>
      </c>
      <c r="AX466" s="875"/>
      <c r="AY466" s="875"/>
      <c r="AZ466" s="875"/>
      <c r="BA466" s="876"/>
      <c r="BB466" s="877" t="s">
        <v>798</v>
      </c>
      <c r="BC466" s="878"/>
      <c r="BD466" s="54"/>
      <c r="BE466" s="879" t="e">
        <f t="shared" si="82"/>
        <v>#N/A</v>
      </c>
      <c r="BF466" s="880"/>
      <c r="BG466" s="880"/>
      <c r="BH466" s="880"/>
      <c r="BI466" s="881"/>
      <c r="BJ466" s="882" t="s">
        <v>798</v>
      </c>
      <c r="BK466" s="878"/>
      <c r="BL466" s="54"/>
      <c r="BM466" s="241"/>
      <c r="BN466" s="241"/>
      <c r="BO466" s="241"/>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199"/>
    </row>
    <row r="467" spans="4:121" s="52" customFormat="1" hidden="1">
      <c r="D467" s="198"/>
      <c r="E467" s="54"/>
      <c r="F467" s="54"/>
      <c r="G467" s="54"/>
      <c r="H467" s="54"/>
      <c r="I467" s="54"/>
      <c r="J467" s="54"/>
      <c r="K467" s="54"/>
      <c r="L467" s="54"/>
      <c r="M467" s="54"/>
      <c r="N467" s="54"/>
      <c r="O467" s="54"/>
      <c r="P467" s="54"/>
      <c r="Q467" s="54"/>
      <c r="R467" s="54"/>
      <c r="S467" s="54"/>
      <c r="T467" s="54"/>
      <c r="U467" s="54"/>
      <c r="V467" s="54"/>
      <c r="W467" s="192"/>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874" t="e">
        <f t="shared" si="83"/>
        <v>#N/A</v>
      </c>
      <c r="AX467" s="875"/>
      <c r="AY467" s="875"/>
      <c r="AZ467" s="875"/>
      <c r="BA467" s="876"/>
      <c r="BB467" s="877" t="s">
        <v>799</v>
      </c>
      <c r="BC467" s="878"/>
      <c r="BD467" s="54"/>
      <c r="BE467" s="879" t="e">
        <f t="shared" si="82"/>
        <v>#N/A</v>
      </c>
      <c r="BF467" s="880"/>
      <c r="BG467" s="880"/>
      <c r="BH467" s="880"/>
      <c r="BI467" s="881"/>
      <c r="BJ467" s="882" t="s">
        <v>799</v>
      </c>
      <c r="BK467" s="878"/>
      <c r="BL467" s="54"/>
      <c r="BM467" s="241"/>
      <c r="BN467" s="241"/>
      <c r="BO467" s="241"/>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199"/>
    </row>
    <row r="468" spans="4:121" s="52" customFormat="1" hidden="1">
      <c r="D468" s="198"/>
      <c r="E468" s="54"/>
      <c r="F468" s="54"/>
      <c r="G468" s="54"/>
      <c r="H468" s="54"/>
      <c r="I468" s="54"/>
      <c r="J468" s="54"/>
      <c r="K468" s="54"/>
      <c r="L468" s="54"/>
      <c r="M468" s="54"/>
      <c r="N468" s="54"/>
      <c r="O468" s="54"/>
      <c r="P468" s="54"/>
      <c r="Q468" s="54"/>
      <c r="R468" s="54"/>
      <c r="S468" s="54"/>
      <c r="T468" s="54"/>
      <c r="U468" s="54"/>
      <c r="V468" s="54"/>
      <c r="W468" s="192"/>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874" t="e">
        <f t="shared" si="83"/>
        <v>#N/A</v>
      </c>
      <c r="AX468" s="875"/>
      <c r="AY468" s="875"/>
      <c r="AZ468" s="875"/>
      <c r="BA468" s="876"/>
      <c r="BB468" s="877" t="s">
        <v>800</v>
      </c>
      <c r="BC468" s="878"/>
      <c r="BD468" s="54"/>
      <c r="BE468" s="879" t="e">
        <f t="shared" si="82"/>
        <v>#N/A</v>
      </c>
      <c r="BF468" s="880"/>
      <c r="BG468" s="880"/>
      <c r="BH468" s="880"/>
      <c r="BI468" s="881"/>
      <c r="BJ468" s="882" t="s">
        <v>800</v>
      </c>
      <c r="BK468" s="878"/>
      <c r="BL468" s="54"/>
      <c r="BM468" s="241"/>
      <c r="BN468" s="241"/>
      <c r="BO468" s="241"/>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199"/>
    </row>
    <row r="469" spans="4:121" s="52" customFormat="1" hidden="1">
      <c r="D469" s="198"/>
      <c r="E469" s="54"/>
      <c r="F469" s="54"/>
      <c r="G469" s="54"/>
      <c r="H469" s="54"/>
      <c r="I469" s="54"/>
      <c r="J469" s="54"/>
      <c r="K469" s="54"/>
      <c r="L469" s="54"/>
      <c r="M469" s="54"/>
      <c r="N469" s="54"/>
      <c r="O469" s="54"/>
      <c r="P469" s="54"/>
      <c r="Q469" s="54"/>
      <c r="R469" s="54"/>
      <c r="S469" s="54"/>
      <c r="T469" s="54"/>
      <c r="U469" s="54"/>
      <c r="V469" s="54"/>
      <c r="W469" s="192"/>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874" t="e">
        <f t="shared" si="83"/>
        <v>#N/A</v>
      </c>
      <c r="AX469" s="875"/>
      <c r="AY469" s="875"/>
      <c r="AZ469" s="875"/>
      <c r="BA469" s="876"/>
      <c r="BB469" s="877" t="s">
        <v>801</v>
      </c>
      <c r="BC469" s="878"/>
      <c r="BD469" s="54"/>
      <c r="BE469" s="879" t="e">
        <f t="shared" si="82"/>
        <v>#N/A</v>
      </c>
      <c r="BF469" s="880"/>
      <c r="BG469" s="880"/>
      <c r="BH469" s="880"/>
      <c r="BI469" s="881"/>
      <c r="BJ469" s="882" t="s">
        <v>801</v>
      </c>
      <c r="BK469" s="878"/>
      <c r="BL469" s="54"/>
      <c r="BM469" s="241"/>
      <c r="BN469" s="241"/>
      <c r="BO469" s="241"/>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199"/>
    </row>
    <row r="470" spans="4:121" s="52" customFormat="1" hidden="1">
      <c r="D470" s="198"/>
      <c r="E470" s="54"/>
      <c r="F470" s="54"/>
      <c r="G470" s="54"/>
      <c r="H470" s="54"/>
      <c r="I470" s="54"/>
      <c r="J470" s="54"/>
      <c r="K470" s="54"/>
      <c r="L470" s="54"/>
      <c r="M470" s="54"/>
      <c r="N470" s="54"/>
      <c r="O470" s="54"/>
      <c r="P470" s="54"/>
      <c r="Q470" s="54"/>
      <c r="R470" s="54"/>
      <c r="S470" s="54"/>
      <c r="T470" s="54"/>
      <c r="U470" s="54"/>
      <c r="V470" s="54"/>
      <c r="W470" s="192"/>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874" t="e">
        <f t="shared" si="83"/>
        <v>#N/A</v>
      </c>
      <c r="AX470" s="875"/>
      <c r="AY470" s="875"/>
      <c r="AZ470" s="875"/>
      <c r="BA470" s="876"/>
      <c r="BB470" s="877" t="s">
        <v>802</v>
      </c>
      <c r="BC470" s="878"/>
      <c r="BD470" s="54"/>
      <c r="BE470" s="879" t="e">
        <f t="shared" si="82"/>
        <v>#N/A</v>
      </c>
      <c r="BF470" s="880"/>
      <c r="BG470" s="880"/>
      <c r="BH470" s="880"/>
      <c r="BI470" s="881"/>
      <c r="BJ470" s="882" t="s">
        <v>802</v>
      </c>
      <c r="BK470" s="878"/>
      <c r="BL470" s="54"/>
      <c r="BM470" s="241"/>
      <c r="BN470" s="241"/>
      <c r="BO470" s="241"/>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199"/>
    </row>
    <row r="471" spans="4:121" s="52" customFormat="1" hidden="1">
      <c r="D471" s="198"/>
      <c r="E471" s="54"/>
      <c r="F471" s="54"/>
      <c r="G471" s="54"/>
      <c r="H471" s="54"/>
      <c r="I471" s="54"/>
      <c r="J471" s="54"/>
      <c r="K471" s="54"/>
      <c r="L471" s="54"/>
      <c r="M471" s="54"/>
      <c r="N471" s="54"/>
      <c r="O471" s="54"/>
      <c r="P471" s="54"/>
      <c r="Q471" s="54"/>
      <c r="R471" s="54"/>
      <c r="S471" s="54"/>
      <c r="T471" s="54"/>
      <c r="U471" s="54"/>
      <c r="V471" s="54"/>
      <c r="W471" s="192"/>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874" t="e">
        <f t="shared" si="83"/>
        <v>#N/A</v>
      </c>
      <c r="AX471" s="875"/>
      <c r="AY471" s="875"/>
      <c r="AZ471" s="875"/>
      <c r="BA471" s="876"/>
      <c r="BB471" s="877" t="s">
        <v>803</v>
      </c>
      <c r="BC471" s="878"/>
      <c r="BD471" s="54"/>
      <c r="BE471" s="879" t="e">
        <f t="shared" si="82"/>
        <v>#N/A</v>
      </c>
      <c r="BF471" s="880"/>
      <c r="BG471" s="880"/>
      <c r="BH471" s="880"/>
      <c r="BI471" s="881"/>
      <c r="BJ471" s="882" t="s">
        <v>803</v>
      </c>
      <c r="BK471" s="878"/>
      <c r="BL471" s="54"/>
      <c r="BM471" s="241"/>
      <c r="BN471" s="241"/>
      <c r="BO471" s="241"/>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199"/>
    </row>
    <row r="472" spans="4:121" s="52" customFormat="1" hidden="1">
      <c r="D472" s="198"/>
      <c r="E472" s="54"/>
      <c r="F472" s="54"/>
      <c r="G472" s="54"/>
      <c r="H472" s="54"/>
      <c r="I472" s="54"/>
      <c r="J472" s="54"/>
      <c r="K472" s="54"/>
      <c r="L472" s="54"/>
      <c r="M472" s="54"/>
      <c r="N472" s="54"/>
      <c r="O472" s="54"/>
      <c r="P472" s="54"/>
      <c r="Q472" s="54"/>
      <c r="R472" s="54"/>
      <c r="S472" s="54"/>
      <c r="T472" s="54"/>
      <c r="U472" s="54"/>
      <c r="V472" s="54"/>
      <c r="W472" s="192"/>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874" t="e">
        <f t="shared" si="83"/>
        <v>#N/A</v>
      </c>
      <c r="AX472" s="875"/>
      <c r="AY472" s="875"/>
      <c r="AZ472" s="875"/>
      <c r="BA472" s="876"/>
      <c r="BB472" s="877" t="s">
        <v>804</v>
      </c>
      <c r="BC472" s="878"/>
      <c r="BD472" s="54"/>
      <c r="BE472" s="879" t="e">
        <f t="shared" si="82"/>
        <v>#N/A</v>
      </c>
      <c r="BF472" s="880"/>
      <c r="BG472" s="880"/>
      <c r="BH472" s="880"/>
      <c r="BI472" s="881"/>
      <c r="BJ472" s="882" t="s">
        <v>804</v>
      </c>
      <c r="BK472" s="878"/>
      <c r="BL472" s="54"/>
      <c r="BM472" s="241"/>
      <c r="BN472" s="241"/>
      <c r="BO472" s="241"/>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199"/>
    </row>
    <row r="473" spans="4:121" s="52" customFormat="1" hidden="1">
      <c r="D473" s="198"/>
      <c r="E473" s="54"/>
      <c r="F473" s="54"/>
      <c r="G473" s="54"/>
      <c r="H473" s="54"/>
      <c r="I473" s="54"/>
      <c r="J473" s="54"/>
      <c r="K473" s="54"/>
      <c r="L473" s="54"/>
      <c r="M473" s="54"/>
      <c r="N473" s="54"/>
      <c r="O473" s="54"/>
      <c r="P473" s="54"/>
      <c r="Q473" s="54"/>
      <c r="R473" s="54"/>
      <c r="S473" s="54"/>
      <c r="T473" s="54"/>
      <c r="U473" s="54"/>
      <c r="V473" s="54"/>
      <c r="W473" s="192"/>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874" t="e">
        <f t="shared" si="83"/>
        <v>#N/A</v>
      </c>
      <c r="AX473" s="875"/>
      <c r="AY473" s="875"/>
      <c r="AZ473" s="875"/>
      <c r="BA473" s="876"/>
      <c r="BB473" s="877" t="s">
        <v>805</v>
      </c>
      <c r="BC473" s="878"/>
      <c r="BD473" s="54"/>
      <c r="BE473" s="879" t="e">
        <f t="shared" si="82"/>
        <v>#N/A</v>
      </c>
      <c r="BF473" s="880"/>
      <c r="BG473" s="880"/>
      <c r="BH473" s="880"/>
      <c r="BI473" s="881"/>
      <c r="BJ473" s="882" t="s">
        <v>805</v>
      </c>
      <c r="BK473" s="878"/>
      <c r="BL473" s="54"/>
      <c r="BM473" s="241"/>
      <c r="BN473" s="241"/>
      <c r="BO473" s="241"/>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199"/>
    </row>
    <row r="474" spans="4:121" s="52" customFormat="1" hidden="1">
      <c r="D474" s="198"/>
      <c r="E474" s="54"/>
      <c r="F474" s="54"/>
      <c r="G474" s="54"/>
      <c r="H474" s="54"/>
      <c r="I474" s="54"/>
      <c r="J474" s="54"/>
      <c r="K474" s="54"/>
      <c r="L474" s="54"/>
      <c r="M474" s="54"/>
      <c r="N474" s="54"/>
      <c r="O474" s="54"/>
      <c r="P474" s="54"/>
      <c r="Q474" s="54"/>
      <c r="R474" s="54"/>
      <c r="S474" s="54"/>
      <c r="T474" s="54"/>
      <c r="U474" s="54"/>
      <c r="V474" s="54"/>
      <c r="W474" s="192"/>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874" t="e">
        <f t="shared" si="83"/>
        <v>#N/A</v>
      </c>
      <c r="AX474" s="875"/>
      <c r="AY474" s="875"/>
      <c r="AZ474" s="875"/>
      <c r="BA474" s="876"/>
      <c r="BB474" s="877" t="s">
        <v>806</v>
      </c>
      <c r="BC474" s="878"/>
      <c r="BD474" s="54"/>
      <c r="BE474" s="879" t="e">
        <f t="shared" si="82"/>
        <v>#N/A</v>
      </c>
      <c r="BF474" s="880"/>
      <c r="BG474" s="880"/>
      <c r="BH474" s="880"/>
      <c r="BI474" s="881"/>
      <c r="BJ474" s="882" t="s">
        <v>806</v>
      </c>
      <c r="BK474" s="878"/>
      <c r="BL474" s="54"/>
      <c r="BM474" s="241"/>
      <c r="BN474" s="241"/>
      <c r="BO474" s="241"/>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199"/>
    </row>
    <row r="475" spans="4:121" s="52" customFormat="1" hidden="1">
      <c r="D475" s="198"/>
      <c r="E475" s="54"/>
      <c r="F475" s="54"/>
      <c r="G475" s="54"/>
      <c r="H475" s="54"/>
      <c r="I475" s="54"/>
      <c r="J475" s="54"/>
      <c r="K475" s="54"/>
      <c r="L475" s="54"/>
      <c r="M475" s="54"/>
      <c r="N475" s="54"/>
      <c r="O475" s="54"/>
      <c r="P475" s="54"/>
      <c r="Q475" s="54"/>
      <c r="R475" s="54"/>
      <c r="S475" s="54"/>
      <c r="T475" s="54"/>
      <c r="U475" s="54"/>
      <c r="V475" s="54"/>
      <c r="W475" s="192"/>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874" t="e">
        <f t="shared" si="83"/>
        <v>#N/A</v>
      </c>
      <c r="AX475" s="875"/>
      <c r="AY475" s="875"/>
      <c r="AZ475" s="875"/>
      <c r="BA475" s="876"/>
      <c r="BB475" s="877" t="s">
        <v>807</v>
      </c>
      <c r="BC475" s="878"/>
      <c r="BD475" s="54"/>
      <c r="BE475" s="879" t="e">
        <f t="shared" si="82"/>
        <v>#N/A</v>
      </c>
      <c r="BF475" s="880"/>
      <c r="BG475" s="880"/>
      <c r="BH475" s="880"/>
      <c r="BI475" s="881"/>
      <c r="BJ475" s="882" t="s">
        <v>807</v>
      </c>
      <c r="BK475" s="878"/>
      <c r="BL475" s="54"/>
      <c r="BM475" s="241"/>
      <c r="BN475" s="241"/>
      <c r="BO475" s="241"/>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199"/>
    </row>
    <row r="476" spans="4:121" s="52" customFormat="1" hidden="1">
      <c r="D476" s="198"/>
      <c r="E476" s="54"/>
      <c r="F476" s="54"/>
      <c r="G476" s="54"/>
      <c r="H476" s="54"/>
      <c r="I476" s="54"/>
      <c r="J476" s="54"/>
      <c r="K476" s="54"/>
      <c r="L476" s="54"/>
      <c r="M476" s="54"/>
      <c r="N476" s="54"/>
      <c r="O476" s="54"/>
      <c r="P476" s="54"/>
      <c r="Q476" s="54"/>
      <c r="R476" s="54"/>
      <c r="S476" s="54"/>
      <c r="T476" s="54"/>
      <c r="U476" s="54"/>
      <c r="V476" s="54"/>
      <c r="W476" s="192"/>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874" t="e">
        <f t="shared" si="83"/>
        <v>#N/A</v>
      </c>
      <c r="AX476" s="875"/>
      <c r="AY476" s="875"/>
      <c r="AZ476" s="875"/>
      <c r="BA476" s="876"/>
      <c r="BB476" s="877" t="s">
        <v>808</v>
      </c>
      <c r="BC476" s="878"/>
      <c r="BD476" s="54"/>
      <c r="BE476" s="879" t="e">
        <f t="shared" si="82"/>
        <v>#N/A</v>
      </c>
      <c r="BF476" s="880"/>
      <c r="BG476" s="880"/>
      <c r="BH476" s="880"/>
      <c r="BI476" s="881"/>
      <c r="BJ476" s="882" t="s">
        <v>808</v>
      </c>
      <c r="BK476" s="878"/>
      <c r="BL476" s="54"/>
      <c r="BM476" s="241"/>
      <c r="BN476" s="241"/>
      <c r="BO476" s="241"/>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199"/>
    </row>
    <row r="477" spans="4:121" s="52" customFormat="1" hidden="1">
      <c r="D477" s="198"/>
      <c r="E477" s="54"/>
      <c r="F477" s="54"/>
      <c r="G477" s="54"/>
      <c r="H477" s="54"/>
      <c r="I477" s="54"/>
      <c r="J477" s="54"/>
      <c r="K477" s="54"/>
      <c r="L477" s="54"/>
      <c r="M477" s="54"/>
      <c r="N477" s="54"/>
      <c r="O477" s="54"/>
      <c r="P477" s="54"/>
      <c r="Q477" s="54"/>
      <c r="R477" s="54"/>
      <c r="S477" s="54"/>
      <c r="T477" s="54"/>
      <c r="U477" s="54"/>
      <c r="V477" s="54"/>
      <c r="W477" s="192"/>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874" t="e">
        <f t="shared" si="83"/>
        <v>#N/A</v>
      </c>
      <c r="AX477" s="875"/>
      <c r="AY477" s="875"/>
      <c r="AZ477" s="875"/>
      <c r="BA477" s="876"/>
      <c r="BB477" s="877" t="s">
        <v>809</v>
      </c>
      <c r="BC477" s="878"/>
      <c r="BD477" s="54"/>
      <c r="BE477" s="879" t="e">
        <f t="shared" si="82"/>
        <v>#N/A</v>
      </c>
      <c r="BF477" s="880"/>
      <c r="BG477" s="880"/>
      <c r="BH477" s="880"/>
      <c r="BI477" s="881"/>
      <c r="BJ477" s="882" t="s">
        <v>809</v>
      </c>
      <c r="BK477" s="878"/>
      <c r="BL477" s="54"/>
      <c r="BM477" s="241"/>
      <c r="BN477" s="241"/>
      <c r="BO477" s="241"/>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199"/>
    </row>
    <row r="478" spans="4:121" s="52" customFormat="1" hidden="1">
      <c r="D478" s="198"/>
      <c r="E478" s="54"/>
      <c r="F478" s="54"/>
      <c r="G478" s="54"/>
      <c r="H478" s="54"/>
      <c r="I478" s="54"/>
      <c r="J478" s="54"/>
      <c r="K478" s="54"/>
      <c r="L478" s="54"/>
      <c r="M478" s="54"/>
      <c r="N478" s="54"/>
      <c r="O478" s="54"/>
      <c r="P478" s="54"/>
      <c r="Q478" s="54"/>
      <c r="R478" s="54"/>
      <c r="S478" s="54"/>
      <c r="T478" s="54"/>
      <c r="U478" s="54"/>
      <c r="V478" s="54"/>
      <c r="W478" s="192"/>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874" t="e">
        <f t="shared" si="83"/>
        <v>#N/A</v>
      </c>
      <c r="AX478" s="875"/>
      <c r="AY478" s="875"/>
      <c r="AZ478" s="875"/>
      <c r="BA478" s="876"/>
      <c r="BB478" s="877" t="s">
        <v>810</v>
      </c>
      <c r="BC478" s="878"/>
      <c r="BD478" s="54"/>
      <c r="BE478" s="879" t="e">
        <f t="shared" si="82"/>
        <v>#N/A</v>
      </c>
      <c r="BF478" s="880"/>
      <c r="BG478" s="880"/>
      <c r="BH478" s="880"/>
      <c r="BI478" s="881"/>
      <c r="BJ478" s="882" t="s">
        <v>810</v>
      </c>
      <c r="BK478" s="878"/>
      <c r="BL478" s="54"/>
      <c r="BM478" s="241"/>
      <c r="BN478" s="241"/>
      <c r="BO478" s="241"/>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199"/>
    </row>
    <row r="479" spans="4:121" s="52" customFormat="1" hidden="1">
      <c r="D479" s="198"/>
      <c r="E479" s="54"/>
      <c r="F479" s="54"/>
      <c r="G479" s="54"/>
      <c r="H479" s="54"/>
      <c r="I479" s="54"/>
      <c r="J479" s="54"/>
      <c r="K479" s="54"/>
      <c r="L479" s="54"/>
      <c r="M479" s="54"/>
      <c r="N479" s="54"/>
      <c r="O479" s="54"/>
      <c r="P479" s="54"/>
      <c r="Q479" s="54"/>
      <c r="R479" s="54"/>
      <c r="S479" s="54"/>
      <c r="T479" s="54"/>
      <c r="U479" s="54"/>
      <c r="V479" s="54"/>
      <c r="W479" s="192"/>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874" t="e">
        <f t="shared" si="83"/>
        <v>#N/A</v>
      </c>
      <c r="AX479" s="875"/>
      <c r="AY479" s="875"/>
      <c r="AZ479" s="875"/>
      <c r="BA479" s="876"/>
      <c r="BB479" s="877" t="s">
        <v>811</v>
      </c>
      <c r="BC479" s="878"/>
      <c r="BD479" s="54"/>
      <c r="BE479" s="879" t="e">
        <f t="shared" si="82"/>
        <v>#N/A</v>
      </c>
      <c r="BF479" s="880"/>
      <c r="BG479" s="880"/>
      <c r="BH479" s="880"/>
      <c r="BI479" s="881"/>
      <c r="BJ479" s="882" t="s">
        <v>811</v>
      </c>
      <c r="BK479" s="878"/>
      <c r="BL479" s="54"/>
      <c r="BM479" s="241"/>
      <c r="BN479" s="241"/>
      <c r="BO479" s="241"/>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199"/>
    </row>
    <row r="480" spans="4:121" s="52" customFormat="1" hidden="1">
      <c r="D480" s="198"/>
      <c r="E480" s="54"/>
      <c r="F480" s="54"/>
      <c r="G480" s="54"/>
      <c r="H480" s="54"/>
      <c r="I480" s="54"/>
      <c r="J480" s="54"/>
      <c r="K480" s="54"/>
      <c r="L480" s="54"/>
      <c r="M480" s="54"/>
      <c r="N480" s="54"/>
      <c r="O480" s="54"/>
      <c r="P480" s="54"/>
      <c r="Q480" s="54"/>
      <c r="R480" s="54"/>
      <c r="S480" s="54"/>
      <c r="T480" s="54"/>
      <c r="U480" s="54"/>
      <c r="V480" s="54"/>
      <c r="W480" s="192"/>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874" t="e">
        <f t="shared" si="83"/>
        <v>#N/A</v>
      </c>
      <c r="AX480" s="875"/>
      <c r="AY480" s="875"/>
      <c r="AZ480" s="875"/>
      <c r="BA480" s="876"/>
      <c r="BB480" s="877" t="s">
        <v>812</v>
      </c>
      <c r="BC480" s="878"/>
      <c r="BD480" s="54"/>
      <c r="BE480" s="879" t="e">
        <f t="shared" si="82"/>
        <v>#N/A</v>
      </c>
      <c r="BF480" s="880"/>
      <c r="BG480" s="880"/>
      <c r="BH480" s="880"/>
      <c r="BI480" s="881"/>
      <c r="BJ480" s="882" t="s">
        <v>812</v>
      </c>
      <c r="BK480" s="878"/>
      <c r="BL480" s="54"/>
      <c r="BM480" s="241"/>
      <c r="BN480" s="241"/>
      <c r="BO480" s="241"/>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199"/>
    </row>
    <row r="481" spans="4:121" s="52" customFormat="1" hidden="1">
      <c r="D481" s="198"/>
      <c r="E481" s="54"/>
      <c r="F481" s="54"/>
      <c r="G481" s="54"/>
      <c r="H481" s="54"/>
      <c r="I481" s="54"/>
      <c r="J481" s="54"/>
      <c r="K481" s="54"/>
      <c r="L481" s="54"/>
      <c r="M481" s="54"/>
      <c r="N481" s="54"/>
      <c r="O481" s="54"/>
      <c r="P481" s="54"/>
      <c r="Q481" s="54"/>
      <c r="R481" s="54"/>
      <c r="S481" s="54"/>
      <c r="T481" s="54"/>
      <c r="U481" s="54"/>
      <c r="V481" s="54"/>
      <c r="W481" s="192"/>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874" t="e">
        <f t="shared" si="83"/>
        <v>#N/A</v>
      </c>
      <c r="AX481" s="875"/>
      <c r="AY481" s="875"/>
      <c r="AZ481" s="875"/>
      <c r="BA481" s="876"/>
      <c r="BB481" s="877" t="s">
        <v>813</v>
      </c>
      <c r="BC481" s="878"/>
      <c r="BD481" s="54"/>
      <c r="BE481" s="879" t="e">
        <f t="shared" si="82"/>
        <v>#N/A</v>
      </c>
      <c r="BF481" s="880"/>
      <c r="BG481" s="880"/>
      <c r="BH481" s="880"/>
      <c r="BI481" s="881"/>
      <c r="BJ481" s="882" t="s">
        <v>813</v>
      </c>
      <c r="BK481" s="878"/>
      <c r="BL481" s="54"/>
      <c r="BM481" s="241"/>
      <c r="BN481" s="241"/>
      <c r="BO481" s="241"/>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199"/>
    </row>
    <row r="482" spans="4:121" s="52" customFormat="1" hidden="1">
      <c r="D482" s="198"/>
      <c r="E482" s="54"/>
      <c r="F482" s="54"/>
      <c r="G482" s="54"/>
      <c r="H482" s="54"/>
      <c r="I482" s="54"/>
      <c r="J482" s="54"/>
      <c r="K482" s="54"/>
      <c r="L482" s="54"/>
      <c r="M482" s="54"/>
      <c r="N482" s="54"/>
      <c r="O482" s="54"/>
      <c r="P482" s="54"/>
      <c r="Q482" s="54"/>
      <c r="R482" s="54"/>
      <c r="S482" s="54"/>
      <c r="T482" s="54"/>
      <c r="U482" s="54"/>
      <c r="V482" s="54"/>
      <c r="W482" s="192"/>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874" t="e">
        <f t="shared" si="83"/>
        <v>#N/A</v>
      </c>
      <c r="AX482" s="875"/>
      <c r="AY482" s="875"/>
      <c r="AZ482" s="875"/>
      <c r="BA482" s="876"/>
      <c r="BB482" s="877" t="s">
        <v>814</v>
      </c>
      <c r="BC482" s="878"/>
      <c r="BD482" s="54"/>
      <c r="BE482" s="879" t="e">
        <f t="shared" si="82"/>
        <v>#N/A</v>
      </c>
      <c r="BF482" s="880"/>
      <c r="BG482" s="880"/>
      <c r="BH482" s="880"/>
      <c r="BI482" s="881"/>
      <c r="BJ482" s="882" t="s">
        <v>814</v>
      </c>
      <c r="BK482" s="878"/>
      <c r="BL482" s="54"/>
      <c r="BM482" s="241"/>
      <c r="BN482" s="241"/>
      <c r="BO482" s="241"/>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199"/>
    </row>
    <row r="483" spans="4:121" s="52" customFormat="1" hidden="1">
      <c r="D483" s="198"/>
      <c r="E483" s="54"/>
      <c r="F483" s="54"/>
      <c r="G483" s="54"/>
      <c r="H483" s="54"/>
      <c r="I483" s="54"/>
      <c r="J483" s="54"/>
      <c r="K483" s="54"/>
      <c r="L483" s="54"/>
      <c r="M483" s="54"/>
      <c r="N483" s="54"/>
      <c r="O483" s="54"/>
      <c r="P483" s="54"/>
      <c r="Q483" s="54"/>
      <c r="R483" s="54"/>
      <c r="S483" s="54"/>
      <c r="T483" s="54"/>
      <c r="U483" s="54"/>
      <c r="V483" s="54"/>
      <c r="W483" s="192"/>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874" t="e">
        <f t="shared" si="83"/>
        <v>#N/A</v>
      </c>
      <c r="AX483" s="875"/>
      <c r="AY483" s="875"/>
      <c r="AZ483" s="875"/>
      <c r="BA483" s="876"/>
      <c r="BB483" s="877" t="s">
        <v>815</v>
      </c>
      <c r="BC483" s="878"/>
      <c r="BD483" s="54"/>
      <c r="BE483" s="879" t="e">
        <f t="shared" si="82"/>
        <v>#N/A</v>
      </c>
      <c r="BF483" s="880"/>
      <c r="BG483" s="880"/>
      <c r="BH483" s="880"/>
      <c r="BI483" s="881"/>
      <c r="BJ483" s="882" t="s">
        <v>815</v>
      </c>
      <c r="BK483" s="878"/>
      <c r="BL483" s="54"/>
      <c r="BM483" s="241"/>
      <c r="BN483" s="241"/>
      <c r="BO483" s="241"/>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199"/>
    </row>
    <row r="484" spans="4:121" s="52" customFormat="1" hidden="1">
      <c r="D484" s="198"/>
      <c r="E484" s="54"/>
      <c r="F484" s="54"/>
      <c r="G484" s="54"/>
      <c r="H484" s="54"/>
      <c r="I484" s="54"/>
      <c r="J484" s="54"/>
      <c r="K484" s="54"/>
      <c r="L484" s="54"/>
      <c r="M484" s="54"/>
      <c r="N484" s="54"/>
      <c r="O484" s="54"/>
      <c r="P484" s="54"/>
      <c r="Q484" s="54"/>
      <c r="R484" s="54"/>
      <c r="S484" s="54"/>
      <c r="T484" s="54"/>
      <c r="U484" s="54"/>
      <c r="V484" s="54"/>
      <c r="W484" s="192"/>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874" t="e">
        <f t="shared" si="83"/>
        <v>#N/A</v>
      </c>
      <c r="AX484" s="875"/>
      <c r="AY484" s="875"/>
      <c r="AZ484" s="875"/>
      <c r="BA484" s="876"/>
      <c r="BB484" s="877" t="s">
        <v>816</v>
      </c>
      <c r="BC484" s="878"/>
      <c r="BD484" s="54"/>
      <c r="BE484" s="879" t="e">
        <f t="shared" si="82"/>
        <v>#N/A</v>
      </c>
      <c r="BF484" s="880"/>
      <c r="BG484" s="880"/>
      <c r="BH484" s="880"/>
      <c r="BI484" s="881"/>
      <c r="BJ484" s="882" t="s">
        <v>816</v>
      </c>
      <c r="BK484" s="878"/>
      <c r="BL484" s="54"/>
      <c r="BM484" s="241"/>
      <c r="BN484" s="241"/>
      <c r="BO484" s="241"/>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199"/>
    </row>
    <row r="485" spans="4:121" s="52" customFormat="1" hidden="1">
      <c r="D485" s="198"/>
      <c r="E485" s="54"/>
      <c r="F485" s="54"/>
      <c r="G485" s="54"/>
      <c r="H485" s="54"/>
      <c r="I485" s="54"/>
      <c r="J485" s="54"/>
      <c r="K485" s="54"/>
      <c r="L485" s="54"/>
      <c r="M485" s="54"/>
      <c r="N485" s="54"/>
      <c r="O485" s="54"/>
      <c r="P485" s="54"/>
      <c r="Q485" s="54"/>
      <c r="R485" s="54"/>
      <c r="S485" s="54"/>
      <c r="T485" s="54"/>
      <c r="U485" s="54"/>
      <c r="V485" s="54"/>
      <c r="W485" s="192"/>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874" t="e">
        <f t="shared" si="83"/>
        <v>#N/A</v>
      </c>
      <c r="AX485" s="875"/>
      <c r="AY485" s="875"/>
      <c r="AZ485" s="875"/>
      <c r="BA485" s="876"/>
      <c r="BB485" s="877" t="s">
        <v>817</v>
      </c>
      <c r="BC485" s="878"/>
      <c r="BD485" s="54"/>
      <c r="BE485" s="879" t="e">
        <f t="shared" si="82"/>
        <v>#N/A</v>
      </c>
      <c r="BF485" s="880"/>
      <c r="BG485" s="880"/>
      <c r="BH485" s="880"/>
      <c r="BI485" s="881"/>
      <c r="BJ485" s="882" t="s">
        <v>817</v>
      </c>
      <c r="BK485" s="878"/>
      <c r="BL485" s="54"/>
      <c r="BM485" s="241"/>
      <c r="BN485" s="241"/>
      <c r="BO485" s="241"/>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199"/>
    </row>
    <row r="486" spans="4:121" s="52" customFormat="1" hidden="1">
      <c r="D486" s="198"/>
      <c r="E486" s="54"/>
      <c r="F486" s="54"/>
      <c r="G486" s="54"/>
      <c r="H486" s="54"/>
      <c r="I486" s="54"/>
      <c r="J486" s="54"/>
      <c r="K486" s="54"/>
      <c r="L486" s="54"/>
      <c r="M486" s="54"/>
      <c r="N486" s="54"/>
      <c r="O486" s="54"/>
      <c r="P486" s="54"/>
      <c r="Q486" s="54"/>
      <c r="R486" s="54"/>
      <c r="S486" s="54"/>
      <c r="T486" s="54"/>
      <c r="U486" s="54"/>
      <c r="V486" s="54"/>
      <c r="W486" s="192"/>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874" t="e">
        <f t="shared" si="83"/>
        <v>#N/A</v>
      </c>
      <c r="AX486" s="875"/>
      <c r="AY486" s="875"/>
      <c r="AZ486" s="875"/>
      <c r="BA486" s="876"/>
      <c r="BB486" s="877" t="s">
        <v>818</v>
      </c>
      <c r="BC486" s="878"/>
      <c r="BD486" s="54"/>
      <c r="BE486" s="879" t="e">
        <f t="shared" si="82"/>
        <v>#N/A</v>
      </c>
      <c r="BF486" s="880"/>
      <c r="BG486" s="880"/>
      <c r="BH486" s="880"/>
      <c r="BI486" s="881"/>
      <c r="BJ486" s="882" t="s">
        <v>818</v>
      </c>
      <c r="BK486" s="878"/>
      <c r="BL486" s="54"/>
      <c r="BM486" s="241"/>
      <c r="BN486" s="241"/>
      <c r="BO486" s="241"/>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199"/>
    </row>
    <row r="487" spans="4:121" s="52" customFormat="1" hidden="1">
      <c r="D487" s="198"/>
      <c r="E487" s="54"/>
      <c r="F487" s="54"/>
      <c r="G487" s="54"/>
      <c r="H487" s="54"/>
      <c r="I487" s="54"/>
      <c r="J487" s="54"/>
      <c r="K487" s="54"/>
      <c r="L487" s="54"/>
      <c r="M487" s="54"/>
      <c r="N487" s="54"/>
      <c r="O487" s="54"/>
      <c r="P487" s="54"/>
      <c r="Q487" s="54"/>
      <c r="R487" s="54"/>
      <c r="S487" s="54"/>
      <c r="T487" s="54"/>
      <c r="U487" s="54"/>
      <c r="V487" s="54"/>
      <c r="W487" s="192"/>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874" t="e">
        <f t="shared" si="83"/>
        <v>#N/A</v>
      </c>
      <c r="AX487" s="875"/>
      <c r="AY487" s="875"/>
      <c r="AZ487" s="875"/>
      <c r="BA487" s="876"/>
      <c r="BB487" s="877" t="s">
        <v>819</v>
      </c>
      <c r="BC487" s="878"/>
      <c r="BD487" s="54"/>
      <c r="BE487" s="879" t="e">
        <f t="shared" si="82"/>
        <v>#N/A</v>
      </c>
      <c r="BF487" s="880"/>
      <c r="BG487" s="880"/>
      <c r="BH487" s="880"/>
      <c r="BI487" s="881"/>
      <c r="BJ487" s="882" t="s">
        <v>819</v>
      </c>
      <c r="BK487" s="878"/>
      <c r="BL487" s="54"/>
      <c r="BM487" s="241"/>
      <c r="BN487" s="241"/>
      <c r="BO487" s="241"/>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199"/>
    </row>
    <row r="488" spans="4:121" s="52" customFormat="1" hidden="1">
      <c r="D488" s="198"/>
      <c r="E488" s="54"/>
      <c r="F488" s="54"/>
      <c r="G488" s="54"/>
      <c r="H488" s="54"/>
      <c r="I488" s="54"/>
      <c r="J488" s="54"/>
      <c r="K488" s="54"/>
      <c r="L488" s="54"/>
      <c r="M488" s="54"/>
      <c r="N488" s="54"/>
      <c r="O488" s="54"/>
      <c r="P488" s="54"/>
      <c r="Q488" s="54"/>
      <c r="R488" s="54"/>
      <c r="S488" s="54"/>
      <c r="T488" s="54"/>
      <c r="U488" s="54"/>
      <c r="V488" s="54"/>
      <c r="W488" s="192"/>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874" t="e">
        <f t="shared" si="83"/>
        <v>#N/A</v>
      </c>
      <c r="AX488" s="875"/>
      <c r="AY488" s="875"/>
      <c r="AZ488" s="875"/>
      <c r="BA488" s="876"/>
      <c r="BB488" s="877" t="s">
        <v>820</v>
      </c>
      <c r="BC488" s="878"/>
      <c r="BD488" s="54"/>
      <c r="BE488" s="879" t="e">
        <f t="shared" si="82"/>
        <v>#N/A</v>
      </c>
      <c r="BF488" s="880"/>
      <c r="BG488" s="880"/>
      <c r="BH488" s="880"/>
      <c r="BI488" s="881"/>
      <c r="BJ488" s="882" t="s">
        <v>820</v>
      </c>
      <c r="BK488" s="878"/>
      <c r="BL488" s="54"/>
      <c r="BM488" s="241"/>
      <c r="BN488" s="241"/>
      <c r="BO488" s="241"/>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199"/>
    </row>
    <row r="489" spans="4:121" s="52" customFormat="1" hidden="1">
      <c r="D489" s="198"/>
      <c r="E489" s="54"/>
      <c r="F489" s="54"/>
      <c r="G489" s="54"/>
      <c r="H489" s="54"/>
      <c r="I489" s="54"/>
      <c r="J489" s="54"/>
      <c r="K489" s="54"/>
      <c r="L489" s="54"/>
      <c r="M489" s="54"/>
      <c r="N489" s="54"/>
      <c r="O489" s="54"/>
      <c r="P489" s="54"/>
      <c r="Q489" s="54"/>
      <c r="R489" s="54"/>
      <c r="S489" s="54"/>
      <c r="T489" s="54"/>
      <c r="U489" s="54"/>
      <c r="V489" s="54"/>
      <c r="W489" s="192"/>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874" t="e">
        <f t="shared" si="83"/>
        <v>#N/A</v>
      </c>
      <c r="AX489" s="875"/>
      <c r="AY489" s="875"/>
      <c r="AZ489" s="875"/>
      <c r="BA489" s="876"/>
      <c r="BB489" s="877" t="s">
        <v>821</v>
      </c>
      <c r="BC489" s="878"/>
      <c r="BD489" s="54"/>
      <c r="BE489" s="879" t="e">
        <f t="shared" si="82"/>
        <v>#N/A</v>
      </c>
      <c r="BF489" s="880"/>
      <c r="BG489" s="880"/>
      <c r="BH489" s="880"/>
      <c r="BI489" s="881"/>
      <c r="BJ489" s="882" t="s">
        <v>821</v>
      </c>
      <c r="BK489" s="878"/>
      <c r="BL489" s="54"/>
      <c r="BM489" s="241"/>
      <c r="BN489" s="241"/>
      <c r="BO489" s="241"/>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199"/>
    </row>
    <row r="490" spans="4:121" s="52" customFormat="1" hidden="1">
      <c r="D490" s="198"/>
      <c r="E490" s="54"/>
      <c r="F490" s="54"/>
      <c r="G490" s="54"/>
      <c r="H490" s="54"/>
      <c r="I490" s="54"/>
      <c r="J490" s="54"/>
      <c r="K490" s="54"/>
      <c r="L490" s="54"/>
      <c r="M490" s="54"/>
      <c r="N490" s="54"/>
      <c r="O490" s="54"/>
      <c r="P490" s="54"/>
      <c r="Q490" s="54"/>
      <c r="R490" s="54"/>
      <c r="S490" s="54"/>
      <c r="T490" s="54"/>
      <c r="U490" s="54"/>
      <c r="V490" s="54"/>
      <c r="W490" s="192"/>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874" t="e">
        <f t="shared" si="83"/>
        <v>#N/A</v>
      </c>
      <c r="AX490" s="875"/>
      <c r="AY490" s="875"/>
      <c r="AZ490" s="875"/>
      <c r="BA490" s="876"/>
      <c r="BB490" s="877" t="s">
        <v>822</v>
      </c>
      <c r="BC490" s="878"/>
      <c r="BD490" s="54"/>
      <c r="BE490" s="879" t="e">
        <f t="shared" si="82"/>
        <v>#N/A</v>
      </c>
      <c r="BF490" s="880"/>
      <c r="BG490" s="880"/>
      <c r="BH490" s="880"/>
      <c r="BI490" s="881"/>
      <c r="BJ490" s="882" t="s">
        <v>822</v>
      </c>
      <c r="BK490" s="878"/>
      <c r="BL490" s="54"/>
      <c r="BM490" s="241"/>
      <c r="BN490" s="241"/>
      <c r="BO490" s="241"/>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199"/>
    </row>
    <row r="491" spans="4:121" s="52" customFormat="1" hidden="1">
      <c r="D491" s="198"/>
      <c r="E491" s="54"/>
      <c r="F491" s="54"/>
      <c r="G491" s="54"/>
      <c r="H491" s="54"/>
      <c r="I491" s="54"/>
      <c r="J491" s="54"/>
      <c r="K491" s="54"/>
      <c r="L491" s="54"/>
      <c r="M491" s="54"/>
      <c r="N491" s="54"/>
      <c r="O491" s="54"/>
      <c r="P491" s="54"/>
      <c r="Q491" s="54"/>
      <c r="R491" s="54"/>
      <c r="S491" s="54"/>
      <c r="T491" s="54"/>
      <c r="U491" s="54"/>
      <c r="V491" s="54"/>
      <c r="W491" s="192"/>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874" t="e">
        <f t="shared" si="83"/>
        <v>#N/A</v>
      </c>
      <c r="AX491" s="875"/>
      <c r="AY491" s="875"/>
      <c r="AZ491" s="875"/>
      <c r="BA491" s="876"/>
      <c r="BB491" s="877" t="s">
        <v>823</v>
      </c>
      <c r="BC491" s="878"/>
      <c r="BD491" s="54"/>
      <c r="BE491" s="879" t="e">
        <f t="shared" si="82"/>
        <v>#N/A</v>
      </c>
      <c r="BF491" s="880"/>
      <c r="BG491" s="880"/>
      <c r="BH491" s="880"/>
      <c r="BI491" s="881"/>
      <c r="BJ491" s="882" t="s">
        <v>823</v>
      </c>
      <c r="BK491" s="878"/>
      <c r="BL491" s="54"/>
      <c r="BM491" s="241"/>
      <c r="BN491" s="241"/>
      <c r="BO491" s="241"/>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199"/>
    </row>
    <row r="492" spans="4:121" s="52" customFormat="1" hidden="1">
      <c r="D492" s="198"/>
      <c r="E492" s="54"/>
      <c r="F492" s="54"/>
      <c r="G492" s="54"/>
      <c r="H492" s="54"/>
      <c r="I492" s="54"/>
      <c r="J492" s="54"/>
      <c r="K492" s="54"/>
      <c r="L492" s="54"/>
      <c r="M492" s="54"/>
      <c r="N492" s="54"/>
      <c r="O492" s="54"/>
      <c r="P492" s="54"/>
      <c r="Q492" s="54"/>
      <c r="R492" s="54"/>
      <c r="S492" s="54"/>
      <c r="T492" s="54"/>
      <c r="U492" s="54"/>
      <c r="V492" s="54"/>
      <c r="W492" s="192"/>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874" t="e">
        <f t="shared" si="83"/>
        <v>#N/A</v>
      </c>
      <c r="AX492" s="875"/>
      <c r="AY492" s="875"/>
      <c r="AZ492" s="875"/>
      <c r="BA492" s="876"/>
      <c r="BB492" s="877" t="s">
        <v>824</v>
      </c>
      <c r="BC492" s="878"/>
      <c r="BD492" s="54"/>
      <c r="BE492" s="879" t="e">
        <f t="shared" si="82"/>
        <v>#N/A</v>
      </c>
      <c r="BF492" s="880"/>
      <c r="BG492" s="880"/>
      <c r="BH492" s="880"/>
      <c r="BI492" s="881"/>
      <c r="BJ492" s="882" t="s">
        <v>824</v>
      </c>
      <c r="BK492" s="878"/>
      <c r="BL492" s="54"/>
      <c r="BM492" s="241"/>
      <c r="BN492" s="241"/>
      <c r="BO492" s="241"/>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199"/>
    </row>
    <row r="493" spans="4:121" s="52" customFormat="1" hidden="1">
      <c r="D493" s="198"/>
      <c r="E493" s="54"/>
      <c r="F493" s="54"/>
      <c r="G493" s="54"/>
      <c r="H493" s="54"/>
      <c r="I493" s="54"/>
      <c r="J493" s="54"/>
      <c r="K493" s="54"/>
      <c r="L493" s="54"/>
      <c r="M493" s="54"/>
      <c r="N493" s="54"/>
      <c r="O493" s="54"/>
      <c r="P493" s="54"/>
      <c r="Q493" s="54"/>
      <c r="R493" s="54"/>
      <c r="S493" s="54"/>
      <c r="T493" s="54"/>
      <c r="U493" s="54"/>
      <c r="V493" s="54"/>
      <c r="W493" s="192"/>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874" t="e">
        <f t="shared" si="83"/>
        <v>#N/A</v>
      </c>
      <c r="AX493" s="875"/>
      <c r="AY493" s="875"/>
      <c r="AZ493" s="875"/>
      <c r="BA493" s="876"/>
      <c r="BB493" s="877" t="s">
        <v>825</v>
      </c>
      <c r="BC493" s="878"/>
      <c r="BD493" s="54"/>
      <c r="BE493" s="879" t="e">
        <f t="shared" si="82"/>
        <v>#N/A</v>
      </c>
      <c r="BF493" s="880"/>
      <c r="BG493" s="880"/>
      <c r="BH493" s="880"/>
      <c r="BI493" s="881"/>
      <c r="BJ493" s="882" t="s">
        <v>825</v>
      </c>
      <c r="BK493" s="878"/>
      <c r="BL493" s="54"/>
      <c r="BM493" s="241"/>
      <c r="BN493" s="241"/>
      <c r="BO493" s="241"/>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199"/>
    </row>
    <row r="494" spans="4:121" s="52" customFormat="1" hidden="1">
      <c r="D494" s="198"/>
      <c r="E494" s="54"/>
      <c r="F494" s="54"/>
      <c r="G494" s="54"/>
      <c r="H494" s="54"/>
      <c r="I494" s="54"/>
      <c r="J494" s="54"/>
      <c r="K494" s="54"/>
      <c r="L494" s="54"/>
      <c r="M494" s="54"/>
      <c r="N494" s="54"/>
      <c r="O494" s="54"/>
      <c r="P494" s="54"/>
      <c r="Q494" s="54"/>
      <c r="R494" s="54"/>
      <c r="S494" s="54"/>
      <c r="T494" s="54"/>
      <c r="U494" s="54"/>
      <c r="V494" s="54"/>
      <c r="W494" s="192"/>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874" t="e">
        <f t="shared" si="83"/>
        <v>#N/A</v>
      </c>
      <c r="AX494" s="875"/>
      <c r="AY494" s="875"/>
      <c r="AZ494" s="875"/>
      <c r="BA494" s="876"/>
      <c r="BB494" s="877" t="s">
        <v>826</v>
      </c>
      <c r="BC494" s="878"/>
      <c r="BD494" s="54"/>
      <c r="BE494" s="879" t="e">
        <f t="shared" si="82"/>
        <v>#N/A</v>
      </c>
      <c r="BF494" s="880"/>
      <c r="BG494" s="880"/>
      <c r="BH494" s="880"/>
      <c r="BI494" s="881"/>
      <c r="BJ494" s="882" t="s">
        <v>826</v>
      </c>
      <c r="BK494" s="878"/>
      <c r="BL494" s="54"/>
      <c r="BM494" s="241"/>
      <c r="BN494" s="241"/>
      <c r="BO494" s="241"/>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199"/>
    </row>
    <row r="495" spans="4:121" s="52" customFormat="1" hidden="1">
      <c r="D495" s="198"/>
      <c r="E495" s="54"/>
      <c r="F495" s="54"/>
      <c r="G495" s="54"/>
      <c r="H495" s="54"/>
      <c r="I495" s="54"/>
      <c r="J495" s="54"/>
      <c r="K495" s="54"/>
      <c r="L495" s="54"/>
      <c r="M495" s="54"/>
      <c r="N495" s="54"/>
      <c r="O495" s="54"/>
      <c r="P495" s="54"/>
      <c r="Q495" s="54"/>
      <c r="R495" s="54"/>
      <c r="S495" s="54"/>
      <c r="T495" s="54"/>
      <c r="U495" s="54"/>
      <c r="V495" s="54"/>
      <c r="W495" s="192"/>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874" t="e">
        <f t="shared" si="83"/>
        <v>#N/A</v>
      </c>
      <c r="AX495" s="875"/>
      <c r="AY495" s="875"/>
      <c r="AZ495" s="875"/>
      <c r="BA495" s="876"/>
      <c r="BB495" s="877" t="s">
        <v>827</v>
      </c>
      <c r="BC495" s="878"/>
      <c r="BD495" s="54"/>
      <c r="BE495" s="879" t="e">
        <f t="shared" si="82"/>
        <v>#N/A</v>
      </c>
      <c r="BF495" s="880"/>
      <c r="BG495" s="880"/>
      <c r="BH495" s="880"/>
      <c r="BI495" s="881"/>
      <c r="BJ495" s="882" t="s">
        <v>827</v>
      </c>
      <c r="BK495" s="878"/>
      <c r="BL495" s="54"/>
      <c r="BM495" s="241"/>
      <c r="BN495" s="241"/>
      <c r="BO495" s="241"/>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199"/>
    </row>
    <row r="496" spans="4:121" s="52" customFormat="1" hidden="1">
      <c r="D496" s="198"/>
      <c r="E496" s="54"/>
      <c r="F496" s="54"/>
      <c r="G496" s="54"/>
      <c r="H496" s="54"/>
      <c r="I496" s="54"/>
      <c r="J496" s="54"/>
      <c r="K496" s="54"/>
      <c r="L496" s="54"/>
      <c r="M496" s="54"/>
      <c r="N496" s="54"/>
      <c r="O496" s="54"/>
      <c r="P496" s="54"/>
      <c r="Q496" s="54"/>
      <c r="R496" s="54"/>
      <c r="S496" s="54"/>
      <c r="T496" s="54"/>
      <c r="U496" s="54"/>
      <c r="V496" s="54"/>
      <c r="W496" s="192"/>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874" t="e">
        <f t="shared" si="83"/>
        <v>#N/A</v>
      </c>
      <c r="AX496" s="875"/>
      <c r="AY496" s="875"/>
      <c r="AZ496" s="875"/>
      <c r="BA496" s="876"/>
      <c r="BB496" s="877" t="s">
        <v>828</v>
      </c>
      <c r="BC496" s="878"/>
      <c r="BD496" s="54"/>
      <c r="BE496" s="879" t="e">
        <f t="shared" si="82"/>
        <v>#N/A</v>
      </c>
      <c r="BF496" s="880"/>
      <c r="BG496" s="880"/>
      <c r="BH496" s="880"/>
      <c r="BI496" s="881"/>
      <c r="BJ496" s="882" t="s">
        <v>828</v>
      </c>
      <c r="BK496" s="878"/>
      <c r="BL496" s="54"/>
      <c r="BM496" s="241"/>
      <c r="BN496" s="241"/>
      <c r="BO496" s="241"/>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199"/>
    </row>
    <row r="497" spans="4:121" s="52" customFormat="1" hidden="1">
      <c r="D497" s="198"/>
      <c r="E497" s="54"/>
      <c r="F497" s="54"/>
      <c r="G497" s="54"/>
      <c r="H497" s="54"/>
      <c r="I497" s="54"/>
      <c r="J497" s="54"/>
      <c r="K497" s="54"/>
      <c r="L497" s="54"/>
      <c r="M497" s="54"/>
      <c r="N497" s="54"/>
      <c r="O497" s="54"/>
      <c r="P497" s="54"/>
      <c r="Q497" s="54"/>
      <c r="R497" s="54"/>
      <c r="S497" s="54"/>
      <c r="T497" s="54"/>
      <c r="U497" s="54"/>
      <c r="V497" s="54"/>
      <c r="W497" s="192"/>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874" t="e">
        <f t="shared" si="83"/>
        <v>#N/A</v>
      </c>
      <c r="AX497" s="875"/>
      <c r="AY497" s="875"/>
      <c r="AZ497" s="875"/>
      <c r="BA497" s="876"/>
      <c r="BB497" s="877" t="s">
        <v>829</v>
      </c>
      <c r="BC497" s="878"/>
      <c r="BD497" s="54"/>
      <c r="BE497" s="879" t="e">
        <f t="shared" si="82"/>
        <v>#N/A</v>
      </c>
      <c r="BF497" s="880"/>
      <c r="BG497" s="880"/>
      <c r="BH497" s="880"/>
      <c r="BI497" s="881"/>
      <c r="BJ497" s="882" t="s">
        <v>829</v>
      </c>
      <c r="BK497" s="878"/>
      <c r="BL497" s="54"/>
      <c r="BM497" s="241"/>
      <c r="BN497" s="241"/>
      <c r="BO497" s="241"/>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199"/>
    </row>
    <row r="498" spans="4:121" s="52" customFormat="1" hidden="1">
      <c r="D498" s="198"/>
      <c r="E498" s="54"/>
      <c r="F498" s="54"/>
      <c r="G498" s="54"/>
      <c r="H498" s="54"/>
      <c r="I498" s="54"/>
      <c r="J498" s="54"/>
      <c r="K498" s="54"/>
      <c r="L498" s="54"/>
      <c r="M498" s="54"/>
      <c r="N498" s="54"/>
      <c r="O498" s="54"/>
      <c r="P498" s="54"/>
      <c r="Q498" s="54"/>
      <c r="R498" s="54"/>
      <c r="S498" s="54"/>
      <c r="T498" s="54"/>
      <c r="U498" s="54"/>
      <c r="V498" s="54"/>
      <c r="W498" s="192"/>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874" t="e">
        <f t="shared" si="83"/>
        <v>#N/A</v>
      </c>
      <c r="AX498" s="875"/>
      <c r="AY498" s="875"/>
      <c r="AZ498" s="875"/>
      <c r="BA498" s="876"/>
      <c r="BB498" s="877" t="s">
        <v>830</v>
      </c>
      <c r="BC498" s="878"/>
      <c r="BD498" s="54"/>
      <c r="BE498" s="879" t="e">
        <f t="shared" si="82"/>
        <v>#N/A</v>
      </c>
      <c r="BF498" s="880"/>
      <c r="BG498" s="880"/>
      <c r="BH498" s="880"/>
      <c r="BI498" s="881"/>
      <c r="BJ498" s="882" t="s">
        <v>830</v>
      </c>
      <c r="BK498" s="878"/>
      <c r="BL498" s="54"/>
      <c r="BM498" s="241"/>
      <c r="BN498" s="241"/>
      <c r="BO498" s="241"/>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199"/>
    </row>
    <row r="499" spans="4:121" s="52" customFormat="1" hidden="1">
      <c r="D499" s="198"/>
      <c r="E499" s="54"/>
      <c r="F499" s="54"/>
      <c r="G499" s="54"/>
      <c r="H499" s="54"/>
      <c r="I499" s="54"/>
      <c r="J499" s="54"/>
      <c r="K499" s="54"/>
      <c r="L499" s="54"/>
      <c r="M499" s="54"/>
      <c r="N499" s="54"/>
      <c r="O499" s="54"/>
      <c r="P499" s="54"/>
      <c r="Q499" s="54"/>
      <c r="R499" s="54"/>
      <c r="S499" s="54"/>
      <c r="T499" s="54"/>
      <c r="U499" s="54"/>
      <c r="V499" s="54"/>
      <c r="W499" s="192"/>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874" t="e">
        <f t="shared" si="83"/>
        <v>#N/A</v>
      </c>
      <c r="AX499" s="875"/>
      <c r="AY499" s="875"/>
      <c r="AZ499" s="875"/>
      <c r="BA499" s="876"/>
      <c r="BB499" s="877" t="s">
        <v>831</v>
      </c>
      <c r="BC499" s="878"/>
      <c r="BD499" s="54"/>
      <c r="BE499" s="879" t="e">
        <f t="shared" si="82"/>
        <v>#N/A</v>
      </c>
      <c r="BF499" s="880"/>
      <c r="BG499" s="880"/>
      <c r="BH499" s="880"/>
      <c r="BI499" s="881"/>
      <c r="BJ499" s="882" t="s">
        <v>831</v>
      </c>
      <c r="BK499" s="878"/>
      <c r="BL499" s="54"/>
      <c r="BM499" s="241"/>
      <c r="BN499" s="241"/>
      <c r="BO499" s="241"/>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199"/>
    </row>
    <row r="500" spans="4:121" s="52" customFormat="1" hidden="1">
      <c r="D500" s="198"/>
      <c r="E500" s="54"/>
      <c r="F500" s="54"/>
      <c r="G500" s="54"/>
      <c r="H500" s="54"/>
      <c r="I500" s="54"/>
      <c r="J500" s="54"/>
      <c r="K500" s="54"/>
      <c r="L500" s="54"/>
      <c r="M500" s="54"/>
      <c r="N500" s="54"/>
      <c r="O500" s="54"/>
      <c r="P500" s="54"/>
      <c r="Q500" s="54"/>
      <c r="R500" s="54"/>
      <c r="S500" s="54"/>
      <c r="T500" s="54"/>
      <c r="U500" s="54"/>
      <c r="V500" s="54"/>
      <c r="W500" s="192"/>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874" t="e">
        <f t="shared" si="83"/>
        <v>#N/A</v>
      </c>
      <c r="AX500" s="875"/>
      <c r="AY500" s="875"/>
      <c r="AZ500" s="875"/>
      <c r="BA500" s="876"/>
      <c r="BB500" s="877" t="s">
        <v>832</v>
      </c>
      <c r="BC500" s="878"/>
      <c r="BD500" s="54"/>
      <c r="BE500" s="879" t="e">
        <f t="shared" si="82"/>
        <v>#N/A</v>
      </c>
      <c r="BF500" s="880"/>
      <c r="BG500" s="880"/>
      <c r="BH500" s="880"/>
      <c r="BI500" s="881"/>
      <c r="BJ500" s="882" t="s">
        <v>832</v>
      </c>
      <c r="BK500" s="878"/>
      <c r="BL500" s="54"/>
      <c r="BM500" s="241"/>
      <c r="BN500" s="241"/>
      <c r="BO500" s="241"/>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199"/>
    </row>
    <row r="501" spans="4:121" s="52" customFormat="1" hidden="1">
      <c r="D501" s="198"/>
      <c r="E501" s="54"/>
      <c r="F501" s="54"/>
      <c r="G501" s="54"/>
      <c r="H501" s="54"/>
      <c r="I501" s="54"/>
      <c r="J501" s="54"/>
      <c r="K501" s="54"/>
      <c r="L501" s="54"/>
      <c r="M501" s="54"/>
      <c r="N501" s="54"/>
      <c r="O501" s="54"/>
      <c r="P501" s="54"/>
      <c r="Q501" s="54"/>
      <c r="R501" s="54"/>
      <c r="S501" s="54"/>
      <c r="T501" s="54"/>
      <c r="U501" s="54"/>
      <c r="V501" s="54"/>
      <c r="W501" s="192"/>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874" t="e">
        <f t="shared" si="83"/>
        <v>#N/A</v>
      </c>
      <c r="AX501" s="875"/>
      <c r="AY501" s="875"/>
      <c r="AZ501" s="875"/>
      <c r="BA501" s="876"/>
      <c r="BB501" s="877" t="s">
        <v>833</v>
      </c>
      <c r="BC501" s="878"/>
      <c r="BD501" s="54"/>
      <c r="BE501" s="879" t="e">
        <f t="shared" si="82"/>
        <v>#N/A</v>
      </c>
      <c r="BF501" s="880"/>
      <c r="BG501" s="880"/>
      <c r="BH501" s="880"/>
      <c r="BI501" s="881"/>
      <c r="BJ501" s="882" t="s">
        <v>833</v>
      </c>
      <c r="BK501" s="878"/>
      <c r="BL501" s="54"/>
      <c r="BM501" s="241"/>
      <c r="BN501" s="241"/>
      <c r="BO501" s="241"/>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199"/>
    </row>
    <row r="502" spans="4:121" s="52" customFormat="1" hidden="1">
      <c r="D502" s="198"/>
      <c r="E502" s="54"/>
      <c r="F502" s="54"/>
      <c r="G502" s="54"/>
      <c r="H502" s="54"/>
      <c r="I502" s="54"/>
      <c r="J502" s="54"/>
      <c r="K502" s="54"/>
      <c r="L502" s="54"/>
      <c r="M502" s="54"/>
      <c r="N502" s="54"/>
      <c r="O502" s="54"/>
      <c r="P502" s="54"/>
      <c r="Q502" s="54"/>
      <c r="R502" s="54"/>
      <c r="S502" s="54"/>
      <c r="T502" s="54"/>
      <c r="U502" s="54"/>
      <c r="V502" s="54"/>
      <c r="W502" s="192"/>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874" t="e">
        <f t="shared" si="83"/>
        <v>#N/A</v>
      </c>
      <c r="AX502" s="875"/>
      <c r="AY502" s="875"/>
      <c r="AZ502" s="875"/>
      <c r="BA502" s="876"/>
      <c r="BB502" s="877" t="s">
        <v>834</v>
      </c>
      <c r="BC502" s="878"/>
      <c r="BD502" s="54"/>
      <c r="BE502" s="879" t="e">
        <f t="shared" si="82"/>
        <v>#N/A</v>
      </c>
      <c r="BF502" s="880"/>
      <c r="BG502" s="880"/>
      <c r="BH502" s="880"/>
      <c r="BI502" s="881"/>
      <c r="BJ502" s="882" t="s">
        <v>834</v>
      </c>
      <c r="BK502" s="878"/>
      <c r="BL502" s="54"/>
      <c r="BM502" s="241"/>
      <c r="BN502" s="241"/>
      <c r="BO502" s="241"/>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199"/>
    </row>
    <row r="503" spans="4:121" s="52" customFormat="1" hidden="1">
      <c r="D503" s="198"/>
      <c r="E503" s="54"/>
      <c r="F503" s="54"/>
      <c r="G503" s="54"/>
      <c r="H503" s="54"/>
      <c r="I503" s="54"/>
      <c r="J503" s="54"/>
      <c r="K503" s="54"/>
      <c r="L503" s="54"/>
      <c r="M503" s="54"/>
      <c r="N503" s="54"/>
      <c r="O503" s="54"/>
      <c r="P503" s="54"/>
      <c r="Q503" s="54"/>
      <c r="R503" s="54"/>
      <c r="S503" s="54"/>
      <c r="T503" s="54"/>
      <c r="U503" s="54"/>
      <c r="V503" s="54"/>
      <c r="W503" s="192"/>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874" t="e">
        <f t="shared" si="83"/>
        <v>#N/A</v>
      </c>
      <c r="AX503" s="875"/>
      <c r="AY503" s="875"/>
      <c r="AZ503" s="875"/>
      <c r="BA503" s="876"/>
      <c r="BB503" s="877" t="s">
        <v>835</v>
      </c>
      <c r="BC503" s="878"/>
      <c r="BD503" s="54"/>
      <c r="BE503" s="879" t="e">
        <f t="shared" si="82"/>
        <v>#N/A</v>
      </c>
      <c r="BF503" s="880"/>
      <c r="BG503" s="880"/>
      <c r="BH503" s="880"/>
      <c r="BI503" s="881"/>
      <c r="BJ503" s="882" t="s">
        <v>835</v>
      </c>
      <c r="BK503" s="878"/>
      <c r="BL503" s="54"/>
      <c r="BM503" s="241"/>
      <c r="BN503" s="241"/>
      <c r="BO503" s="241"/>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199"/>
    </row>
    <row r="504" spans="4:121" s="52" customFormat="1" hidden="1">
      <c r="D504" s="198"/>
      <c r="E504" s="54"/>
      <c r="F504" s="54"/>
      <c r="G504" s="54"/>
      <c r="H504" s="54"/>
      <c r="I504" s="54"/>
      <c r="J504" s="54"/>
      <c r="K504" s="54"/>
      <c r="L504" s="54"/>
      <c r="M504" s="54"/>
      <c r="N504" s="54"/>
      <c r="O504" s="54"/>
      <c r="P504" s="54"/>
      <c r="Q504" s="54"/>
      <c r="R504" s="54"/>
      <c r="S504" s="54"/>
      <c r="T504" s="54"/>
      <c r="U504" s="54"/>
      <c r="V504" s="54"/>
      <c r="W504" s="192"/>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874" t="e">
        <f t="shared" si="83"/>
        <v>#N/A</v>
      </c>
      <c r="AX504" s="875"/>
      <c r="AY504" s="875"/>
      <c r="AZ504" s="875"/>
      <c r="BA504" s="876"/>
      <c r="BB504" s="877" t="s">
        <v>836</v>
      </c>
      <c r="BC504" s="878"/>
      <c r="BD504" s="54"/>
      <c r="BE504" s="879" t="e">
        <f t="shared" si="82"/>
        <v>#N/A</v>
      </c>
      <c r="BF504" s="880"/>
      <c r="BG504" s="880"/>
      <c r="BH504" s="880"/>
      <c r="BI504" s="881"/>
      <c r="BJ504" s="882" t="s">
        <v>836</v>
      </c>
      <c r="BK504" s="878"/>
      <c r="BL504" s="54"/>
      <c r="BM504" s="241"/>
      <c r="BN504" s="241"/>
      <c r="BO504" s="241"/>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199"/>
    </row>
    <row r="505" spans="4:121" s="52" customFormat="1" hidden="1">
      <c r="D505" s="198"/>
      <c r="E505" s="54"/>
      <c r="F505" s="54"/>
      <c r="G505" s="54"/>
      <c r="H505" s="54"/>
      <c r="I505" s="54"/>
      <c r="J505" s="54"/>
      <c r="K505" s="54"/>
      <c r="L505" s="54"/>
      <c r="M505" s="54"/>
      <c r="N505" s="54"/>
      <c r="O505" s="54"/>
      <c r="P505" s="54"/>
      <c r="Q505" s="54"/>
      <c r="R505" s="54"/>
      <c r="S505" s="54"/>
      <c r="T505" s="54"/>
      <c r="U505" s="54"/>
      <c r="V505" s="54"/>
      <c r="W505" s="192"/>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874" t="e">
        <f t="shared" si="83"/>
        <v>#N/A</v>
      </c>
      <c r="AX505" s="875"/>
      <c r="AY505" s="875"/>
      <c r="AZ505" s="875"/>
      <c r="BA505" s="876"/>
      <c r="BB505" s="877" t="s">
        <v>837</v>
      </c>
      <c r="BC505" s="878"/>
      <c r="BD505" s="54"/>
      <c r="BE505" s="879" t="e">
        <f t="shared" si="82"/>
        <v>#N/A</v>
      </c>
      <c r="BF505" s="880"/>
      <c r="BG505" s="880"/>
      <c r="BH505" s="880"/>
      <c r="BI505" s="881"/>
      <c r="BJ505" s="882" t="s">
        <v>837</v>
      </c>
      <c r="BK505" s="878"/>
      <c r="BL505" s="54"/>
      <c r="BM505" s="241"/>
      <c r="BN505" s="241"/>
      <c r="BO505" s="241"/>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199"/>
    </row>
    <row r="506" spans="4:121" s="52" customFormat="1" hidden="1">
      <c r="D506" s="198"/>
      <c r="E506" s="54"/>
      <c r="F506" s="54"/>
      <c r="G506" s="54"/>
      <c r="H506" s="54"/>
      <c r="I506" s="54"/>
      <c r="J506" s="54"/>
      <c r="K506" s="54"/>
      <c r="L506" s="54"/>
      <c r="M506" s="54"/>
      <c r="N506" s="54"/>
      <c r="O506" s="54"/>
      <c r="P506" s="54"/>
      <c r="Q506" s="54"/>
      <c r="R506" s="54"/>
      <c r="S506" s="54"/>
      <c r="T506" s="54"/>
      <c r="U506" s="54"/>
      <c r="V506" s="54"/>
      <c r="W506" s="192"/>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874" t="e">
        <f t="shared" si="83"/>
        <v>#N/A</v>
      </c>
      <c r="AX506" s="875"/>
      <c r="AY506" s="875"/>
      <c r="AZ506" s="875"/>
      <c r="BA506" s="876"/>
      <c r="BB506" s="877" t="s">
        <v>838</v>
      </c>
      <c r="BC506" s="878"/>
      <c r="BD506" s="54"/>
      <c r="BE506" s="879" t="e">
        <f t="shared" si="82"/>
        <v>#N/A</v>
      </c>
      <c r="BF506" s="880"/>
      <c r="BG506" s="880"/>
      <c r="BH506" s="880"/>
      <c r="BI506" s="881"/>
      <c r="BJ506" s="882" t="s">
        <v>838</v>
      </c>
      <c r="BK506" s="878"/>
      <c r="BL506" s="54"/>
      <c r="BM506" s="241"/>
      <c r="BN506" s="241"/>
      <c r="BO506" s="241"/>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199"/>
    </row>
    <row r="507" spans="4:121" s="52" customFormat="1" hidden="1">
      <c r="D507" s="198"/>
      <c r="E507" s="54"/>
      <c r="F507" s="54"/>
      <c r="G507" s="54"/>
      <c r="H507" s="54"/>
      <c r="I507" s="54"/>
      <c r="J507" s="54"/>
      <c r="K507" s="54"/>
      <c r="L507" s="54"/>
      <c r="M507" s="54"/>
      <c r="N507" s="54"/>
      <c r="O507" s="54"/>
      <c r="P507" s="54"/>
      <c r="Q507" s="54"/>
      <c r="R507" s="54"/>
      <c r="S507" s="54"/>
      <c r="T507" s="54"/>
      <c r="U507" s="54"/>
      <c r="V507" s="54"/>
      <c r="W507" s="192"/>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874" t="e">
        <f t="shared" si="83"/>
        <v>#N/A</v>
      </c>
      <c r="AX507" s="875"/>
      <c r="AY507" s="875"/>
      <c r="AZ507" s="875"/>
      <c r="BA507" s="876"/>
      <c r="BB507" s="877" t="s">
        <v>839</v>
      </c>
      <c r="BC507" s="878"/>
      <c r="BD507" s="54"/>
      <c r="BE507" s="879" t="e">
        <f t="shared" ref="BE507:BE570" si="84">RANK(BJ507,$AM$214:$AM$241,1)</f>
        <v>#N/A</v>
      </c>
      <c r="BF507" s="880"/>
      <c r="BG507" s="880"/>
      <c r="BH507" s="880"/>
      <c r="BI507" s="881"/>
      <c r="BJ507" s="882" t="s">
        <v>839</v>
      </c>
      <c r="BK507" s="878"/>
      <c r="BL507" s="54"/>
      <c r="BM507" s="241"/>
      <c r="BN507" s="241"/>
      <c r="BO507" s="241"/>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199"/>
    </row>
    <row r="508" spans="4:121" s="52" customFormat="1" hidden="1">
      <c r="D508" s="198"/>
      <c r="E508" s="54"/>
      <c r="F508" s="54"/>
      <c r="G508" s="54"/>
      <c r="H508" s="54"/>
      <c r="I508" s="54"/>
      <c r="J508" s="54"/>
      <c r="K508" s="54"/>
      <c r="L508" s="54"/>
      <c r="M508" s="54"/>
      <c r="N508" s="54"/>
      <c r="O508" s="54"/>
      <c r="P508" s="54"/>
      <c r="Q508" s="54"/>
      <c r="R508" s="54"/>
      <c r="S508" s="54"/>
      <c r="T508" s="54"/>
      <c r="U508" s="54"/>
      <c r="V508" s="54"/>
      <c r="W508" s="192"/>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874" t="e">
        <f t="shared" si="83"/>
        <v>#N/A</v>
      </c>
      <c r="AX508" s="875"/>
      <c r="AY508" s="875"/>
      <c r="AZ508" s="875"/>
      <c r="BA508" s="876"/>
      <c r="BB508" s="877" t="s">
        <v>840</v>
      </c>
      <c r="BC508" s="878"/>
      <c r="BD508" s="54"/>
      <c r="BE508" s="879" t="e">
        <f t="shared" si="84"/>
        <v>#N/A</v>
      </c>
      <c r="BF508" s="880"/>
      <c r="BG508" s="880"/>
      <c r="BH508" s="880"/>
      <c r="BI508" s="881"/>
      <c r="BJ508" s="882" t="s">
        <v>840</v>
      </c>
      <c r="BK508" s="878"/>
      <c r="BL508" s="54"/>
      <c r="BM508" s="241"/>
      <c r="BN508" s="241"/>
      <c r="BO508" s="241"/>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199"/>
    </row>
    <row r="509" spans="4:121" s="52" customFormat="1" hidden="1">
      <c r="D509" s="198"/>
      <c r="E509" s="54"/>
      <c r="F509" s="54"/>
      <c r="G509" s="54"/>
      <c r="H509" s="54"/>
      <c r="I509" s="54"/>
      <c r="J509" s="54"/>
      <c r="K509" s="54"/>
      <c r="L509" s="54"/>
      <c r="M509" s="54"/>
      <c r="N509" s="54"/>
      <c r="O509" s="54"/>
      <c r="P509" s="54"/>
      <c r="Q509" s="54"/>
      <c r="R509" s="54"/>
      <c r="S509" s="54"/>
      <c r="T509" s="54"/>
      <c r="U509" s="54"/>
      <c r="V509" s="54"/>
      <c r="W509" s="192"/>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874" t="e">
        <f t="shared" si="83"/>
        <v>#N/A</v>
      </c>
      <c r="AX509" s="875"/>
      <c r="AY509" s="875"/>
      <c r="AZ509" s="875"/>
      <c r="BA509" s="876"/>
      <c r="BB509" s="877" t="s">
        <v>841</v>
      </c>
      <c r="BC509" s="878"/>
      <c r="BD509" s="54"/>
      <c r="BE509" s="879" t="e">
        <f t="shared" si="84"/>
        <v>#N/A</v>
      </c>
      <c r="BF509" s="880"/>
      <c r="BG509" s="880"/>
      <c r="BH509" s="880"/>
      <c r="BI509" s="881"/>
      <c r="BJ509" s="882" t="s">
        <v>841</v>
      </c>
      <c r="BK509" s="878"/>
      <c r="BL509" s="54"/>
      <c r="BM509" s="241"/>
      <c r="BN509" s="241"/>
      <c r="BO509" s="241"/>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199"/>
    </row>
    <row r="510" spans="4:121" s="52" customFormat="1" hidden="1">
      <c r="D510" s="198"/>
      <c r="E510" s="54"/>
      <c r="F510" s="54"/>
      <c r="G510" s="54"/>
      <c r="H510" s="54"/>
      <c r="I510" s="54"/>
      <c r="J510" s="54"/>
      <c r="K510" s="54"/>
      <c r="L510" s="54"/>
      <c r="M510" s="54"/>
      <c r="N510" s="54"/>
      <c r="O510" s="54"/>
      <c r="P510" s="54"/>
      <c r="Q510" s="54"/>
      <c r="R510" s="54"/>
      <c r="S510" s="54"/>
      <c r="T510" s="54"/>
      <c r="U510" s="54"/>
      <c r="V510" s="54"/>
      <c r="W510" s="192"/>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874" t="e">
        <f t="shared" si="83"/>
        <v>#N/A</v>
      </c>
      <c r="AX510" s="875"/>
      <c r="AY510" s="875"/>
      <c r="AZ510" s="875"/>
      <c r="BA510" s="876"/>
      <c r="BB510" s="877" t="s">
        <v>842</v>
      </c>
      <c r="BC510" s="878"/>
      <c r="BD510" s="54"/>
      <c r="BE510" s="879" t="e">
        <f t="shared" si="84"/>
        <v>#N/A</v>
      </c>
      <c r="BF510" s="880"/>
      <c r="BG510" s="880"/>
      <c r="BH510" s="880"/>
      <c r="BI510" s="881"/>
      <c r="BJ510" s="882" t="s">
        <v>842</v>
      </c>
      <c r="BK510" s="878"/>
      <c r="BL510" s="54"/>
      <c r="BM510" s="241"/>
      <c r="BN510" s="241"/>
      <c r="BO510" s="241"/>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199"/>
    </row>
    <row r="511" spans="4:121" s="52" customFormat="1" hidden="1">
      <c r="D511" s="198"/>
      <c r="E511" s="54"/>
      <c r="F511" s="54"/>
      <c r="G511" s="54"/>
      <c r="H511" s="54"/>
      <c r="I511" s="54"/>
      <c r="J511" s="54"/>
      <c r="K511" s="54"/>
      <c r="L511" s="54"/>
      <c r="M511" s="54"/>
      <c r="N511" s="54"/>
      <c r="O511" s="54"/>
      <c r="P511" s="54"/>
      <c r="Q511" s="54"/>
      <c r="R511" s="54"/>
      <c r="S511" s="54"/>
      <c r="T511" s="54"/>
      <c r="U511" s="54"/>
      <c r="V511" s="54"/>
      <c r="W511" s="192"/>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874" t="e">
        <f t="shared" si="83"/>
        <v>#N/A</v>
      </c>
      <c r="AX511" s="875"/>
      <c r="AY511" s="875"/>
      <c r="AZ511" s="875"/>
      <c r="BA511" s="876"/>
      <c r="BB511" s="877" t="s">
        <v>843</v>
      </c>
      <c r="BC511" s="878"/>
      <c r="BD511" s="54"/>
      <c r="BE511" s="879" t="e">
        <f t="shared" si="84"/>
        <v>#N/A</v>
      </c>
      <c r="BF511" s="880"/>
      <c r="BG511" s="880"/>
      <c r="BH511" s="880"/>
      <c r="BI511" s="881"/>
      <c r="BJ511" s="882" t="s">
        <v>843</v>
      </c>
      <c r="BK511" s="878"/>
      <c r="BL511" s="54"/>
      <c r="BM511" s="241"/>
      <c r="BN511" s="241"/>
      <c r="BO511" s="241"/>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199"/>
    </row>
    <row r="512" spans="4:121" s="52" customFormat="1" hidden="1">
      <c r="D512" s="198"/>
      <c r="E512" s="54"/>
      <c r="F512" s="54"/>
      <c r="G512" s="54"/>
      <c r="H512" s="54"/>
      <c r="I512" s="54"/>
      <c r="J512" s="54"/>
      <c r="K512" s="54"/>
      <c r="L512" s="54"/>
      <c r="M512" s="54"/>
      <c r="N512" s="54"/>
      <c r="O512" s="54"/>
      <c r="P512" s="54"/>
      <c r="Q512" s="54"/>
      <c r="R512" s="54"/>
      <c r="S512" s="54"/>
      <c r="T512" s="54"/>
      <c r="U512" s="54"/>
      <c r="V512" s="54"/>
      <c r="W512" s="192"/>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874" t="e">
        <f t="shared" si="83"/>
        <v>#N/A</v>
      </c>
      <c r="AX512" s="875"/>
      <c r="AY512" s="875"/>
      <c r="AZ512" s="875"/>
      <c r="BA512" s="876"/>
      <c r="BB512" s="877" t="s">
        <v>844</v>
      </c>
      <c r="BC512" s="878"/>
      <c r="BD512" s="54"/>
      <c r="BE512" s="879" t="e">
        <f t="shared" si="84"/>
        <v>#N/A</v>
      </c>
      <c r="BF512" s="880"/>
      <c r="BG512" s="880"/>
      <c r="BH512" s="880"/>
      <c r="BI512" s="881"/>
      <c r="BJ512" s="882" t="s">
        <v>844</v>
      </c>
      <c r="BK512" s="878"/>
      <c r="BL512" s="54"/>
      <c r="BM512" s="241"/>
      <c r="BN512" s="241"/>
      <c r="BO512" s="241"/>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199"/>
    </row>
    <row r="513" spans="4:121" s="52" customFormat="1" hidden="1">
      <c r="D513" s="198"/>
      <c r="E513" s="54"/>
      <c r="F513" s="54"/>
      <c r="G513" s="54"/>
      <c r="H513" s="54"/>
      <c r="I513" s="54"/>
      <c r="J513" s="54"/>
      <c r="K513" s="54"/>
      <c r="L513" s="54"/>
      <c r="M513" s="54"/>
      <c r="N513" s="54"/>
      <c r="O513" s="54"/>
      <c r="P513" s="54"/>
      <c r="Q513" s="54"/>
      <c r="R513" s="54"/>
      <c r="S513" s="54"/>
      <c r="T513" s="54"/>
      <c r="U513" s="54"/>
      <c r="V513" s="54"/>
      <c r="W513" s="192"/>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874" t="e">
        <f t="shared" si="83"/>
        <v>#N/A</v>
      </c>
      <c r="AX513" s="875"/>
      <c r="AY513" s="875"/>
      <c r="AZ513" s="875"/>
      <c r="BA513" s="876"/>
      <c r="BB513" s="877" t="s">
        <v>845</v>
      </c>
      <c r="BC513" s="878"/>
      <c r="BD513" s="54"/>
      <c r="BE513" s="879" t="e">
        <f t="shared" si="84"/>
        <v>#N/A</v>
      </c>
      <c r="BF513" s="880"/>
      <c r="BG513" s="880"/>
      <c r="BH513" s="880"/>
      <c r="BI513" s="881"/>
      <c r="BJ513" s="882" t="s">
        <v>845</v>
      </c>
      <c r="BK513" s="878"/>
      <c r="BL513" s="54"/>
      <c r="BM513" s="241"/>
      <c r="BN513" s="241"/>
      <c r="BO513" s="241"/>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199"/>
    </row>
    <row r="514" spans="4:121" s="52" customFormat="1" hidden="1">
      <c r="D514" s="198"/>
      <c r="E514" s="54"/>
      <c r="F514" s="54"/>
      <c r="G514" s="54"/>
      <c r="H514" s="54"/>
      <c r="I514" s="54"/>
      <c r="J514" s="54"/>
      <c r="K514" s="54"/>
      <c r="L514" s="54"/>
      <c r="M514" s="54"/>
      <c r="N514" s="54"/>
      <c r="O514" s="54"/>
      <c r="P514" s="54"/>
      <c r="Q514" s="54"/>
      <c r="R514" s="54"/>
      <c r="S514" s="54"/>
      <c r="T514" s="54"/>
      <c r="U514" s="54"/>
      <c r="V514" s="54"/>
      <c r="W514" s="192"/>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874" t="e">
        <f t="shared" si="83"/>
        <v>#N/A</v>
      </c>
      <c r="AX514" s="875"/>
      <c r="AY514" s="875"/>
      <c r="AZ514" s="875"/>
      <c r="BA514" s="876"/>
      <c r="BB514" s="877" t="s">
        <v>846</v>
      </c>
      <c r="BC514" s="878"/>
      <c r="BD514" s="54"/>
      <c r="BE514" s="879" t="e">
        <f t="shared" si="84"/>
        <v>#N/A</v>
      </c>
      <c r="BF514" s="880"/>
      <c r="BG514" s="880"/>
      <c r="BH514" s="880"/>
      <c r="BI514" s="881"/>
      <c r="BJ514" s="882" t="s">
        <v>846</v>
      </c>
      <c r="BK514" s="878"/>
      <c r="BL514" s="54"/>
      <c r="BM514" s="241"/>
      <c r="BN514" s="241"/>
      <c r="BO514" s="241"/>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199"/>
    </row>
    <row r="515" spans="4:121" s="52" customFormat="1" hidden="1">
      <c r="D515" s="198"/>
      <c r="E515" s="54"/>
      <c r="F515" s="54"/>
      <c r="G515" s="54"/>
      <c r="H515" s="54"/>
      <c r="I515" s="54"/>
      <c r="J515" s="54"/>
      <c r="K515" s="54"/>
      <c r="L515" s="54"/>
      <c r="M515" s="54"/>
      <c r="N515" s="54"/>
      <c r="O515" s="54"/>
      <c r="P515" s="54"/>
      <c r="Q515" s="54"/>
      <c r="R515" s="54"/>
      <c r="S515" s="54"/>
      <c r="T515" s="54"/>
      <c r="U515" s="54"/>
      <c r="V515" s="54"/>
      <c r="W515" s="192"/>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874" t="e">
        <f t="shared" si="83"/>
        <v>#N/A</v>
      </c>
      <c r="AX515" s="875"/>
      <c r="AY515" s="875"/>
      <c r="AZ515" s="875"/>
      <c r="BA515" s="876"/>
      <c r="BB515" s="877" t="s">
        <v>847</v>
      </c>
      <c r="BC515" s="878"/>
      <c r="BD515" s="54"/>
      <c r="BE515" s="879" t="e">
        <f t="shared" si="84"/>
        <v>#N/A</v>
      </c>
      <c r="BF515" s="880"/>
      <c r="BG515" s="880"/>
      <c r="BH515" s="880"/>
      <c r="BI515" s="881"/>
      <c r="BJ515" s="882" t="s">
        <v>847</v>
      </c>
      <c r="BK515" s="878"/>
      <c r="BL515" s="54"/>
      <c r="BM515" s="241"/>
      <c r="BN515" s="241"/>
      <c r="BO515" s="241"/>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199"/>
    </row>
    <row r="516" spans="4:121" s="52" customFormat="1" hidden="1">
      <c r="D516" s="198"/>
      <c r="E516" s="54"/>
      <c r="F516" s="54"/>
      <c r="G516" s="54"/>
      <c r="H516" s="54"/>
      <c r="I516" s="54"/>
      <c r="J516" s="54"/>
      <c r="K516" s="54"/>
      <c r="L516" s="54"/>
      <c r="M516" s="54"/>
      <c r="N516" s="54"/>
      <c r="O516" s="54"/>
      <c r="P516" s="54"/>
      <c r="Q516" s="54"/>
      <c r="R516" s="54"/>
      <c r="S516" s="54"/>
      <c r="T516" s="54"/>
      <c r="U516" s="54"/>
      <c r="V516" s="54"/>
      <c r="W516" s="192"/>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874" t="e">
        <f t="shared" si="83"/>
        <v>#N/A</v>
      </c>
      <c r="AX516" s="875"/>
      <c r="AY516" s="875"/>
      <c r="AZ516" s="875"/>
      <c r="BA516" s="876"/>
      <c r="BB516" s="877" t="s">
        <v>848</v>
      </c>
      <c r="BC516" s="878"/>
      <c r="BD516" s="54"/>
      <c r="BE516" s="879" t="e">
        <f t="shared" si="84"/>
        <v>#N/A</v>
      </c>
      <c r="BF516" s="880"/>
      <c r="BG516" s="880"/>
      <c r="BH516" s="880"/>
      <c r="BI516" s="881"/>
      <c r="BJ516" s="882" t="s">
        <v>848</v>
      </c>
      <c r="BK516" s="878"/>
      <c r="BL516" s="54"/>
      <c r="BM516" s="241"/>
      <c r="BN516" s="241"/>
      <c r="BO516" s="241"/>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199"/>
    </row>
    <row r="517" spans="4:121" s="52" customFormat="1" hidden="1">
      <c r="D517" s="198"/>
      <c r="E517" s="54"/>
      <c r="F517" s="54"/>
      <c r="G517" s="54"/>
      <c r="H517" s="54"/>
      <c r="I517" s="54"/>
      <c r="J517" s="54"/>
      <c r="K517" s="54"/>
      <c r="L517" s="54"/>
      <c r="M517" s="54"/>
      <c r="N517" s="54"/>
      <c r="O517" s="54"/>
      <c r="P517" s="54"/>
      <c r="Q517" s="54"/>
      <c r="R517" s="54"/>
      <c r="S517" s="54"/>
      <c r="T517" s="54"/>
      <c r="U517" s="54"/>
      <c r="V517" s="54"/>
      <c r="W517" s="192"/>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874" t="e">
        <f t="shared" si="83"/>
        <v>#N/A</v>
      </c>
      <c r="AX517" s="875"/>
      <c r="AY517" s="875"/>
      <c r="AZ517" s="875"/>
      <c r="BA517" s="876"/>
      <c r="BB517" s="877" t="s">
        <v>849</v>
      </c>
      <c r="BC517" s="878"/>
      <c r="BD517" s="54"/>
      <c r="BE517" s="879" t="e">
        <f t="shared" si="84"/>
        <v>#N/A</v>
      </c>
      <c r="BF517" s="880"/>
      <c r="BG517" s="880"/>
      <c r="BH517" s="880"/>
      <c r="BI517" s="881"/>
      <c r="BJ517" s="882" t="s">
        <v>849</v>
      </c>
      <c r="BK517" s="878"/>
      <c r="BL517" s="54"/>
      <c r="BM517" s="241"/>
      <c r="BN517" s="241"/>
      <c r="BO517" s="241"/>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199"/>
    </row>
    <row r="518" spans="4:121" s="52" customFormat="1" hidden="1">
      <c r="D518" s="198"/>
      <c r="E518" s="54"/>
      <c r="F518" s="54"/>
      <c r="G518" s="54"/>
      <c r="H518" s="54"/>
      <c r="I518" s="54"/>
      <c r="J518" s="54"/>
      <c r="K518" s="54"/>
      <c r="L518" s="54"/>
      <c r="M518" s="54"/>
      <c r="N518" s="54"/>
      <c r="O518" s="54"/>
      <c r="P518" s="54"/>
      <c r="Q518" s="54"/>
      <c r="R518" s="54"/>
      <c r="S518" s="54"/>
      <c r="T518" s="54"/>
      <c r="U518" s="54"/>
      <c r="V518" s="54"/>
      <c r="W518" s="192"/>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874" t="e">
        <f t="shared" si="83"/>
        <v>#N/A</v>
      </c>
      <c r="AX518" s="875"/>
      <c r="AY518" s="875"/>
      <c r="AZ518" s="875"/>
      <c r="BA518" s="876"/>
      <c r="BB518" s="877" t="s">
        <v>850</v>
      </c>
      <c r="BC518" s="878"/>
      <c r="BD518" s="54"/>
      <c r="BE518" s="879" t="e">
        <f t="shared" si="84"/>
        <v>#N/A</v>
      </c>
      <c r="BF518" s="880"/>
      <c r="BG518" s="880"/>
      <c r="BH518" s="880"/>
      <c r="BI518" s="881"/>
      <c r="BJ518" s="882" t="s">
        <v>850</v>
      </c>
      <c r="BK518" s="878"/>
      <c r="BL518" s="54"/>
      <c r="BM518" s="241"/>
      <c r="BN518" s="241"/>
      <c r="BO518" s="241"/>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199"/>
    </row>
    <row r="519" spans="4:121" s="52" customFormat="1" hidden="1">
      <c r="D519" s="198"/>
      <c r="E519" s="54"/>
      <c r="F519" s="54"/>
      <c r="G519" s="54"/>
      <c r="H519" s="54"/>
      <c r="I519" s="54"/>
      <c r="J519" s="54"/>
      <c r="K519" s="54"/>
      <c r="L519" s="54"/>
      <c r="M519" s="54"/>
      <c r="N519" s="54"/>
      <c r="O519" s="54"/>
      <c r="P519" s="54"/>
      <c r="Q519" s="54"/>
      <c r="R519" s="54"/>
      <c r="S519" s="54"/>
      <c r="T519" s="54"/>
      <c r="U519" s="54"/>
      <c r="V519" s="54"/>
      <c r="W519" s="192"/>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874" t="e">
        <f t="shared" si="83"/>
        <v>#N/A</v>
      </c>
      <c r="AX519" s="875"/>
      <c r="AY519" s="875"/>
      <c r="AZ519" s="875"/>
      <c r="BA519" s="876"/>
      <c r="BB519" s="877" t="s">
        <v>851</v>
      </c>
      <c r="BC519" s="878"/>
      <c r="BD519" s="54"/>
      <c r="BE519" s="879" t="e">
        <f t="shared" si="84"/>
        <v>#N/A</v>
      </c>
      <c r="BF519" s="880"/>
      <c r="BG519" s="880"/>
      <c r="BH519" s="880"/>
      <c r="BI519" s="881"/>
      <c r="BJ519" s="882" t="s">
        <v>851</v>
      </c>
      <c r="BK519" s="878"/>
      <c r="BL519" s="54"/>
      <c r="BM519" s="241"/>
      <c r="BN519" s="241"/>
      <c r="BO519" s="241"/>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199"/>
    </row>
    <row r="520" spans="4:121" s="52" customFormat="1" hidden="1">
      <c r="D520" s="198"/>
      <c r="E520" s="54"/>
      <c r="F520" s="54"/>
      <c r="G520" s="54"/>
      <c r="H520" s="54"/>
      <c r="I520" s="54"/>
      <c r="J520" s="54"/>
      <c r="K520" s="54"/>
      <c r="L520" s="54"/>
      <c r="M520" s="54"/>
      <c r="N520" s="54"/>
      <c r="O520" s="54"/>
      <c r="P520" s="54"/>
      <c r="Q520" s="54"/>
      <c r="R520" s="54"/>
      <c r="S520" s="54"/>
      <c r="T520" s="54"/>
      <c r="U520" s="54"/>
      <c r="V520" s="54"/>
      <c r="W520" s="192"/>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874" t="e">
        <f t="shared" si="83"/>
        <v>#N/A</v>
      </c>
      <c r="AX520" s="875"/>
      <c r="AY520" s="875"/>
      <c r="AZ520" s="875"/>
      <c r="BA520" s="876"/>
      <c r="BB520" s="877" t="s">
        <v>852</v>
      </c>
      <c r="BC520" s="878"/>
      <c r="BD520" s="54"/>
      <c r="BE520" s="879" t="e">
        <f t="shared" si="84"/>
        <v>#N/A</v>
      </c>
      <c r="BF520" s="880"/>
      <c r="BG520" s="880"/>
      <c r="BH520" s="880"/>
      <c r="BI520" s="881"/>
      <c r="BJ520" s="882" t="s">
        <v>852</v>
      </c>
      <c r="BK520" s="878"/>
      <c r="BL520" s="54"/>
      <c r="BM520" s="241"/>
      <c r="BN520" s="241"/>
      <c r="BO520" s="241"/>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199"/>
    </row>
    <row r="521" spans="4:121" s="52" customFormat="1" hidden="1">
      <c r="D521" s="198"/>
      <c r="E521" s="54"/>
      <c r="F521" s="54"/>
      <c r="G521" s="54"/>
      <c r="H521" s="54"/>
      <c r="I521" s="54"/>
      <c r="J521" s="54"/>
      <c r="K521" s="54"/>
      <c r="L521" s="54"/>
      <c r="M521" s="54"/>
      <c r="N521" s="54"/>
      <c r="O521" s="54"/>
      <c r="P521" s="54"/>
      <c r="Q521" s="54"/>
      <c r="R521" s="54"/>
      <c r="S521" s="54"/>
      <c r="T521" s="54"/>
      <c r="U521" s="54"/>
      <c r="V521" s="54"/>
      <c r="W521" s="192"/>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874" t="e">
        <f t="shared" si="83"/>
        <v>#N/A</v>
      </c>
      <c r="AX521" s="875"/>
      <c r="AY521" s="875"/>
      <c r="AZ521" s="875"/>
      <c r="BA521" s="876"/>
      <c r="BB521" s="877" t="s">
        <v>853</v>
      </c>
      <c r="BC521" s="878"/>
      <c r="BD521" s="54"/>
      <c r="BE521" s="879" t="e">
        <f t="shared" si="84"/>
        <v>#N/A</v>
      </c>
      <c r="BF521" s="880"/>
      <c r="BG521" s="880"/>
      <c r="BH521" s="880"/>
      <c r="BI521" s="881"/>
      <c r="BJ521" s="882" t="s">
        <v>853</v>
      </c>
      <c r="BK521" s="878"/>
      <c r="BL521" s="54"/>
      <c r="BM521" s="241"/>
      <c r="BN521" s="241"/>
      <c r="BO521" s="241"/>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199"/>
    </row>
    <row r="522" spans="4:121" s="52" customFormat="1" hidden="1">
      <c r="D522" s="198"/>
      <c r="E522" s="54"/>
      <c r="F522" s="54"/>
      <c r="G522" s="54"/>
      <c r="H522" s="54"/>
      <c r="I522" s="54"/>
      <c r="J522" s="54"/>
      <c r="K522" s="54"/>
      <c r="L522" s="54"/>
      <c r="M522" s="54"/>
      <c r="N522" s="54"/>
      <c r="O522" s="54"/>
      <c r="P522" s="54"/>
      <c r="Q522" s="54"/>
      <c r="R522" s="54"/>
      <c r="S522" s="54"/>
      <c r="T522" s="54"/>
      <c r="U522" s="54"/>
      <c r="V522" s="54"/>
      <c r="W522" s="192"/>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874" t="e">
        <f t="shared" si="83"/>
        <v>#N/A</v>
      </c>
      <c r="AX522" s="875"/>
      <c r="AY522" s="875"/>
      <c r="AZ522" s="875"/>
      <c r="BA522" s="876"/>
      <c r="BB522" s="877" t="s">
        <v>854</v>
      </c>
      <c r="BC522" s="878"/>
      <c r="BD522" s="54"/>
      <c r="BE522" s="879" t="e">
        <f t="shared" si="84"/>
        <v>#N/A</v>
      </c>
      <c r="BF522" s="880"/>
      <c r="BG522" s="880"/>
      <c r="BH522" s="880"/>
      <c r="BI522" s="881"/>
      <c r="BJ522" s="882" t="s">
        <v>854</v>
      </c>
      <c r="BK522" s="878"/>
      <c r="BL522" s="54"/>
      <c r="BM522" s="241"/>
      <c r="BN522" s="241"/>
      <c r="BO522" s="241"/>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199"/>
    </row>
    <row r="523" spans="4:121" s="52" customFormat="1" hidden="1">
      <c r="D523" s="198"/>
      <c r="E523" s="54"/>
      <c r="F523" s="54"/>
      <c r="G523" s="54"/>
      <c r="H523" s="54"/>
      <c r="I523" s="54"/>
      <c r="J523" s="54"/>
      <c r="K523" s="54"/>
      <c r="L523" s="54"/>
      <c r="M523" s="54"/>
      <c r="N523" s="54"/>
      <c r="O523" s="54"/>
      <c r="P523" s="54"/>
      <c r="Q523" s="54"/>
      <c r="R523" s="54"/>
      <c r="S523" s="54"/>
      <c r="T523" s="54"/>
      <c r="U523" s="54"/>
      <c r="V523" s="54"/>
      <c r="W523" s="192"/>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874" t="e">
        <f t="shared" ref="AW523:AW586" si="85">RANK(BB523,$AM$184:$AM$211,1)</f>
        <v>#N/A</v>
      </c>
      <c r="AX523" s="875"/>
      <c r="AY523" s="875"/>
      <c r="AZ523" s="875"/>
      <c r="BA523" s="876"/>
      <c r="BB523" s="877" t="s">
        <v>855</v>
      </c>
      <c r="BC523" s="878"/>
      <c r="BD523" s="54"/>
      <c r="BE523" s="879" t="e">
        <f t="shared" si="84"/>
        <v>#N/A</v>
      </c>
      <c r="BF523" s="880"/>
      <c r="BG523" s="880"/>
      <c r="BH523" s="880"/>
      <c r="BI523" s="881"/>
      <c r="BJ523" s="882" t="s">
        <v>855</v>
      </c>
      <c r="BK523" s="878"/>
      <c r="BL523" s="54"/>
      <c r="BM523" s="241"/>
      <c r="BN523" s="241"/>
      <c r="BO523" s="241"/>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199"/>
    </row>
    <row r="524" spans="4:121" s="52" customFormat="1" hidden="1">
      <c r="D524" s="198"/>
      <c r="E524" s="54"/>
      <c r="F524" s="54"/>
      <c r="G524" s="54"/>
      <c r="H524" s="54"/>
      <c r="I524" s="54"/>
      <c r="J524" s="54"/>
      <c r="K524" s="54"/>
      <c r="L524" s="54"/>
      <c r="M524" s="54"/>
      <c r="N524" s="54"/>
      <c r="O524" s="54"/>
      <c r="P524" s="54"/>
      <c r="Q524" s="54"/>
      <c r="R524" s="54"/>
      <c r="S524" s="54"/>
      <c r="T524" s="54"/>
      <c r="U524" s="54"/>
      <c r="V524" s="54"/>
      <c r="W524" s="192"/>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874" t="e">
        <f t="shared" si="85"/>
        <v>#N/A</v>
      </c>
      <c r="AX524" s="875"/>
      <c r="AY524" s="875"/>
      <c r="AZ524" s="875"/>
      <c r="BA524" s="876"/>
      <c r="BB524" s="877" t="s">
        <v>856</v>
      </c>
      <c r="BC524" s="878"/>
      <c r="BD524" s="54"/>
      <c r="BE524" s="879" t="e">
        <f t="shared" si="84"/>
        <v>#N/A</v>
      </c>
      <c r="BF524" s="880"/>
      <c r="BG524" s="880"/>
      <c r="BH524" s="880"/>
      <c r="BI524" s="881"/>
      <c r="BJ524" s="882" t="s">
        <v>856</v>
      </c>
      <c r="BK524" s="878"/>
      <c r="BL524" s="54"/>
      <c r="BM524" s="241"/>
      <c r="BN524" s="241"/>
      <c r="BO524" s="241"/>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199"/>
    </row>
    <row r="525" spans="4:121" s="52" customFormat="1" hidden="1">
      <c r="D525" s="198"/>
      <c r="E525" s="54"/>
      <c r="F525" s="54"/>
      <c r="G525" s="54"/>
      <c r="H525" s="54"/>
      <c r="I525" s="54"/>
      <c r="J525" s="54"/>
      <c r="K525" s="54"/>
      <c r="L525" s="54"/>
      <c r="M525" s="54"/>
      <c r="N525" s="54"/>
      <c r="O525" s="54"/>
      <c r="P525" s="54"/>
      <c r="Q525" s="54"/>
      <c r="R525" s="54"/>
      <c r="S525" s="54"/>
      <c r="T525" s="54"/>
      <c r="U525" s="54"/>
      <c r="V525" s="54"/>
      <c r="W525" s="192"/>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874" t="e">
        <f t="shared" si="85"/>
        <v>#N/A</v>
      </c>
      <c r="AX525" s="875"/>
      <c r="AY525" s="875"/>
      <c r="AZ525" s="875"/>
      <c r="BA525" s="876"/>
      <c r="BB525" s="877" t="s">
        <v>857</v>
      </c>
      <c r="BC525" s="878"/>
      <c r="BD525" s="54"/>
      <c r="BE525" s="879" t="e">
        <f t="shared" si="84"/>
        <v>#N/A</v>
      </c>
      <c r="BF525" s="880"/>
      <c r="BG525" s="880"/>
      <c r="BH525" s="880"/>
      <c r="BI525" s="881"/>
      <c r="BJ525" s="882" t="s">
        <v>857</v>
      </c>
      <c r="BK525" s="878"/>
      <c r="BL525" s="54"/>
      <c r="BM525" s="241"/>
      <c r="BN525" s="241"/>
      <c r="BO525" s="241"/>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199"/>
    </row>
    <row r="526" spans="4:121" s="52" customFormat="1" hidden="1">
      <c r="D526" s="198"/>
      <c r="E526" s="54"/>
      <c r="F526" s="54"/>
      <c r="G526" s="54"/>
      <c r="H526" s="54"/>
      <c r="I526" s="54"/>
      <c r="J526" s="54"/>
      <c r="K526" s="54"/>
      <c r="L526" s="54"/>
      <c r="M526" s="54"/>
      <c r="N526" s="54"/>
      <c r="O526" s="54"/>
      <c r="P526" s="54"/>
      <c r="Q526" s="54"/>
      <c r="R526" s="54"/>
      <c r="S526" s="54"/>
      <c r="T526" s="54"/>
      <c r="U526" s="54"/>
      <c r="V526" s="54"/>
      <c r="W526" s="192"/>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874" t="e">
        <f t="shared" si="85"/>
        <v>#N/A</v>
      </c>
      <c r="AX526" s="875"/>
      <c r="AY526" s="875"/>
      <c r="AZ526" s="875"/>
      <c r="BA526" s="876"/>
      <c r="BB526" s="877" t="s">
        <v>858</v>
      </c>
      <c r="BC526" s="878"/>
      <c r="BD526" s="54"/>
      <c r="BE526" s="879" t="e">
        <f t="shared" si="84"/>
        <v>#N/A</v>
      </c>
      <c r="BF526" s="880"/>
      <c r="BG526" s="880"/>
      <c r="BH526" s="880"/>
      <c r="BI526" s="881"/>
      <c r="BJ526" s="882" t="s">
        <v>858</v>
      </c>
      <c r="BK526" s="878"/>
      <c r="BL526" s="54"/>
      <c r="BM526" s="241"/>
      <c r="BN526" s="241"/>
      <c r="BO526" s="241"/>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199"/>
    </row>
    <row r="527" spans="4:121" s="52" customFormat="1" hidden="1">
      <c r="D527" s="198"/>
      <c r="E527" s="54"/>
      <c r="F527" s="54"/>
      <c r="G527" s="54"/>
      <c r="H527" s="54"/>
      <c r="I527" s="54"/>
      <c r="J527" s="54"/>
      <c r="K527" s="54"/>
      <c r="L527" s="54"/>
      <c r="M527" s="54"/>
      <c r="N527" s="54"/>
      <c r="O527" s="54"/>
      <c r="P527" s="54"/>
      <c r="Q527" s="54"/>
      <c r="R527" s="54"/>
      <c r="S527" s="54"/>
      <c r="T527" s="54"/>
      <c r="U527" s="54"/>
      <c r="V527" s="54"/>
      <c r="W527" s="192"/>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874" t="e">
        <f t="shared" si="85"/>
        <v>#N/A</v>
      </c>
      <c r="AX527" s="875"/>
      <c r="AY527" s="875"/>
      <c r="AZ527" s="875"/>
      <c r="BA527" s="876"/>
      <c r="BB527" s="877" t="s">
        <v>859</v>
      </c>
      <c r="BC527" s="878"/>
      <c r="BD527" s="54"/>
      <c r="BE527" s="879" t="e">
        <f t="shared" si="84"/>
        <v>#N/A</v>
      </c>
      <c r="BF527" s="880"/>
      <c r="BG527" s="880"/>
      <c r="BH527" s="880"/>
      <c r="BI527" s="881"/>
      <c r="BJ527" s="882" t="s">
        <v>859</v>
      </c>
      <c r="BK527" s="878"/>
      <c r="BL527" s="54"/>
      <c r="BM527" s="241"/>
      <c r="BN527" s="241"/>
      <c r="BO527" s="241"/>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199"/>
    </row>
    <row r="528" spans="4:121" s="52" customFormat="1" hidden="1">
      <c r="D528" s="198"/>
      <c r="E528" s="54"/>
      <c r="F528" s="54"/>
      <c r="G528" s="54"/>
      <c r="H528" s="54"/>
      <c r="I528" s="54"/>
      <c r="J528" s="54"/>
      <c r="K528" s="54"/>
      <c r="L528" s="54"/>
      <c r="M528" s="54"/>
      <c r="N528" s="54"/>
      <c r="O528" s="54"/>
      <c r="P528" s="54"/>
      <c r="Q528" s="54"/>
      <c r="R528" s="54"/>
      <c r="S528" s="54"/>
      <c r="T528" s="54"/>
      <c r="U528" s="54"/>
      <c r="V528" s="54"/>
      <c r="W528" s="192"/>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874" t="e">
        <f t="shared" si="85"/>
        <v>#N/A</v>
      </c>
      <c r="AX528" s="875"/>
      <c r="AY528" s="875"/>
      <c r="AZ528" s="875"/>
      <c r="BA528" s="876"/>
      <c r="BB528" s="877" t="s">
        <v>860</v>
      </c>
      <c r="BC528" s="878"/>
      <c r="BD528" s="54"/>
      <c r="BE528" s="879" t="e">
        <f t="shared" si="84"/>
        <v>#N/A</v>
      </c>
      <c r="BF528" s="880"/>
      <c r="BG528" s="880"/>
      <c r="BH528" s="880"/>
      <c r="BI528" s="881"/>
      <c r="BJ528" s="882" t="s">
        <v>860</v>
      </c>
      <c r="BK528" s="878"/>
      <c r="BL528" s="54"/>
      <c r="BM528" s="241"/>
      <c r="BN528" s="241"/>
      <c r="BO528" s="241"/>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199"/>
    </row>
    <row r="529" spans="4:121" s="52" customFormat="1" hidden="1">
      <c r="D529" s="198"/>
      <c r="E529" s="54"/>
      <c r="F529" s="54"/>
      <c r="G529" s="54"/>
      <c r="H529" s="54"/>
      <c r="I529" s="54"/>
      <c r="J529" s="54"/>
      <c r="K529" s="54"/>
      <c r="L529" s="54"/>
      <c r="M529" s="54"/>
      <c r="N529" s="54"/>
      <c r="O529" s="54"/>
      <c r="P529" s="54"/>
      <c r="Q529" s="54"/>
      <c r="R529" s="54"/>
      <c r="S529" s="54"/>
      <c r="T529" s="54"/>
      <c r="U529" s="54"/>
      <c r="V529" s="54"/>
      <c r="W529" s="192"/>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874" t="e">
        <f t="shared" si="85"/>
        <v>#N/A</v>
      </c>
      <c r="AX529" s="875"/>
      <c r="AY529" s="875"/>
      <c r="AZ529" s="875"/>
      <c r="BA529" s="876"/>
      <c r="BB529" s="877" t="s">
        <v>861</v>
      </c>
      <c r="BC529" s="878"/>
      <c r="BD529" s="54"/>
      <c r="BE529" s="879" t="e">
        <f t="shared" si="84"/>
        <v>#N/A</v>
      </c>
      <c r="BF529" s="880"/>
      <c r="BG529" s="880"/>
      <c r="BH529" s="880"/>
      <c r="BI529" s="881"/>
      <c r="BJ529" s="882" t="s">
        <v>861</v>
      </c>
      <c r="BK529" s="878"/>
      <c r="BL529" s="54"/>
      <c r="BM529" s="241"/>
      <c r="BN529" s="241"/>
      <c r="BO529" s="241"/>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199"/>
    </row>
    <row r="530" spans="4:121" s="52" customFormat="1" hidden="1">
      <c r="D530" s="198"/>
      <c r="E530" s="54"/>
      <c r="F530" s="54"/>
      <c r="G530" s="54"/>
      <c r="H530" s="54"/>
      <c r="I530" s="54"/>
      <c r="J530" s="54"/>
      <c r="K530" s="54"/>
      <c r="L530" s="54"/>
      <c r="M530" s="54"/>
      <c r="N530" s="54"/>
      <c r="O530" s="54"/>
      <c r="P530" s="54"/>
      <c r="Q530" s="54"/>
      <c r="R530" s="54"/>
      <c r="S530" s="54"/>
      <c r="T530" s="54"/>
      <c r="U530" s="54"/>
      <c r="V530" s="54"/>
      <c r="W530" s="192"/>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874" t="e">
        <f t="shared" si="85"/>
        <v>#N/A</v>
      </c>
      <c r="AX530" s="875"/>
      <c r="AY530" s="875"/>
      <c r="AZ530" s="875"/>
      <c r="BA530" s="876"/>
      <c r="BB530" s="877" t="s">
        <v>862</v>
      </c>
      <c r="BC530" s="878"/>
      <c r="BD530" s="54"/>
      <c r="BE530" s="879" t="e">
        <f t="shared" si="84"/>
        <v>#N/A</v>
      </c>
      <c r="BF530" s="880"/>
      <c r="BG530" s="880"/>
      <c r="BH530" s="880"/>
      <c r="BI530" s="881"/>
      <c r="BJ530" s="882" t="s">
        <v>862</v>
      </c>
      <c r="BK530" s="878"/>
      <c r="BL530" s="54"/>
      <c r="BM530" s="241"/>
      <c r="BN530" s="241"/>
      <c r="BO530" s="241"/>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199"/>
    </row>
    <row r="531" spans="4:121" s="52" customFormat="1" hidden="1">
      <c r="D531" s="198"/>
      <c r="E531" s="54"/>
      <c r="F531" s="54"/>
      <c r="G531" s="54"/>
      <c r="H531" s="54"/>
      <c r="I531" s="54"/>
      <c r="J531" s="54"/>
      <c r="K531" s="54"/>
      <c r="L531" s="54"/>
      <c r="M531" s="54"/>
      <c r="N531" s="54"/>
      <c r="O531" s="54"/>
      <c r="P531" s="54"/>
      <c r="Q531" s="54"/>
      <c r="R531" s="54"/>
      <c r="S531" s="54"/>
      <c r="T531" s="54"/>
      <c r="U531" s="54"/>
      <c r="V531" s="54"/>
      <c r="W531" s="192"/>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874" t="e">
        <f t="shared" si="85"/>
        <v>#N/A</v>
      </c>
      <c r="AX531" s="875"/>
      <c r="AY531" s="875"/>
      <c r="AZ531" s="875"/>
      <c r="BA531" s="876"/>
      <c r="BB531" s="877" t="s">
        <v>863</v>
      </c>
      <c r="BC531" s="878"/>
      <c r="BD531" s="54"/>
      <c r="BE531" s="879" t="e">
        <f t="shared" si="84"/>
        <v>#N/A</v>
      </c>
      <c r="BF531" s="880"/>
      <c r="BG531" s="880"/>
      <c r="BH531" s="880"/>
      <c r="BI531" s="881"/>
      <c r="BJ531" s="882" t="s">
        <v>863</v>
      </c>
      <c r="BK531" s="878"/>
      <c r="BL531" s="54"/>
      <c r="BM531" s="241"/>
      <c r="BN531" s="241"/>
      <c r="BO531" s="241"/>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199"/>
    </row>
    <row r="532" spans="4:121" s="52" customFormat="1" hidden="1">
      <c r="D532" s="198"/>
      <c r="E532" s="54"/>
      <c r="F532" s="54"/>
      <c r="G532" s="54"/>
      <c r="H532" s="54"/>
      <c r="I532" s="54"/>
      <c r="J532" s="54"/>
      <c r="K532" s="54"/>
      <c r="L532" s="54"/>
      <c r="M532" s="54"/>
      <c r="N532" s="54"/>
      <c r="O532" s="54"/>
      <c r="P532" s="54"/>
      <c r="Q532" s="54"/>
      <c r="R532" s="54"/>
      <c r="S532" s="54"/>
      <c r="T532" s="54"/>
      <c r="U532" s="54"/>
      <c r="V532" s="54"/>
      <c r="W532" s="192"/>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874" t="e">
        <f t="shared" si="85"/>
        <v>#N/A</v>
      </c>
      <c r="AX532" s="875"/>
      <c r="AY532" s="875"/>
      <c r="AZ532" s="875"/>
      <c r="BA532" s="876"/>
      <c r="BB532" s="877" t="s">
        <v>864</v>
      </c>
      <c r="BC532" s="878"/>
      <c r="BD532" s="54"/>
      <c r="BE532" s="879" t="e">
        <f t="shared" si="84"/>
        <v>#N/A</v>
      </c>
      <c r="BF532" s="880"/>
      <c r="BG532" s="880"/>
      <c r="BH532" s="880"/>
      <c r="BI532" s="881"/>
      <c r="BJ532" s="882" t="s">
        <v>864</v>
      </c>
      <c r="BK532" s="878"/>
      <c r="BL532" s="54"/>
      <c r="BM532" s="241"/>
      <c r="BN532" s="241"/>
      <c r="BO532" s="241"/>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199"/>
    </row>
    <row r="533" spans="4:121" s="52" customFormat="1" hidden="1">
      <c r="D533" s="198"/>
      <c r="E533" s="54"/>
      <c r="F533" s="54"/>
      <c r="G533" s="54"/>
      <c r="H533" s="54"/>
      <c r="I533" s="54"/>
      <c r="J533" s="54"/>
      <c r="K533" s="54"/>
      <c r="L533" s="54"/>
      <c r="M533" s="54"/>
      <c r="N533" s="54"/>
      <c r="O533" s="54"/>
      <c r="P533" s="54"/>
      <c r="Q533" s="54"/>
      <c r="R533" s="54"/>
      <c r="S533" s="54"/>
      <c r="T533" s="54"/>
      <c r="U533" s="54"/>
      <c r="V533" s="54"/>
      <c r="W533" s="192"/>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874" t="e">
        <f t="shared" si="85"/>
        <v>#N/A</v>
      </c>
      <c r="AX533" s="875"/>
      <c r="AY533" s="875"/>
      <c r="AZ533" s="875"/>
      <c r="BA533" s="876"/>
      <c r="BB533" s="877" t="s">
        <v>865</v>
      </c>
      <c r="BC533" s="878"/>
      <c r="BD533" s="54"/>
      <c r="BE533" s="879" t="e">
        <f t="shared" si="84"/>
        <v>#N/A</v>
      </c>
      <c r="BF533" s="880"/>
      <c r="BG533" s="880"/>
      <c r="BH533" s="880"/>
      <c r="BI533" s="881"/>
      <c r="BJ533" s="882" t="s">
        <v>865</v>
      </c>
      <c r="BK533" s="878"/>
      <c r="BL533" s="54"/>
      <c r="BM533" s="241"/>
      <c r="BN533" s="241"/>
      <c r="BO533" s="241"/>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199"/>
    </row>
    <row r="534" spans="4:121" s="52" customFormat="1" hidden="1">
      <c r="D534" s="198"/>
      <c r="E534" s="54"/>
      <c r="F534" s="54"/>
      <c r="G534" s="54"/>
      <c r="H534" s="54"/>
      <c r="I534" s="54"/>
      <c r="J534" s="54"/>
      <c r="K534" s="54"/>
      <c r="L534" s="54"/>
      <c r="M534" s="54"/>
      <c r="N534" s="54"/>
      <c r="O534" s="54"/>
      <c r="P534" s="54"/>
      <c r="Q534" s="54"/>
      <c r="R534" s="54"/>
      <c r="S534" s="54"/>
      <c r="T534" s="54"/>
      <c r="U534" s="54"/>
      <c r="V534" s="54"/>
      <c r="W534" s="192"/>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874" t="e">
        <f t="shared" si="85"/>
        <v>#N/A</v>
      </c>
      <c r="AX534" s="875"/>
      <c r="AY534" s="875"/>
      <c r="AZ534" s="875"/>
      <c r="BA534" s="876"/>
      <c r="BB534" s="877" t="s">
        <v>866</v>
      </c>
      <c r="BC534" s="878"/>
      <c r="BD534" s="54"/>
      <c r="BE534" s="879" t="e">
        <f t="shared" si="84"/>
        <v>#N/A</v>
      </c>
      <c r="BF534" s="880"/>
      <c r="BG534" s="880"/>
      <c r="BH534" s="880"/>
      <c r="BI534" s="881"/>
      <c r="BJ534" s="882" t="s">
        <v>866</v>
      </c>
      <c r="BK534" s="878"/>
      <c r="BL534" s="54"/>
      <c r="BM534" s="241"/>
      <c r="BN534" s="241"/>
      <c r="BO534" s="241"/>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199"/>
    </row>
    <row r="535" spans="4:121" s="52" customFormat="1" hidden="1">
      <c r="D535" s="198"/>
      <c r="E535" s="54"/>
      <c r="F535" s="54"/>
      <c r="G535" s="54"/>
      <c r="H535" s="54"/>
      <c r="I535" s="54"/>
      <c r="J535" s="54"/>
      <c r="K535" s="54"/>
      <c r="L535" s="54"/>
      <c r="M535" s="54"/>
      <c r="N535" s="54"/>
      <c r="O535" s="54"/>
      <c r="P535" s="54"/>
      <c r="Q535" s="54"/>
      <c r="R535" s="54"/>
      <c r="S535" s="54"/>
      <c r="T535" s="54"/>
      <c r="U535" s="54"/>
      <c r="V535" s="54"/>
      <c r="W535" s="192"/>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874" t="e">
        <f t="shared" si="85"/>
        <v>#N/A</v>
      </c>
      <c r="AX535" s="875"/>
      <c r="AY535" s="875"/>
      <c r="AZ535" s="875"/>
      <c r="BA535" s="876"/>
      <c r="BB535" s="877" t="s">
        <v>867</v>
      </c>
      <c r="BC535" s="878"/>
      <c r="BD535" s="54"/>
      <c r="BE535" s="879" t="e">
        <f t="shared" si="84"/>
        <v>#N/A</v>
      </c>
      <c r="BF535" s="880"/>
      <c r="BG535" s="880"/>
      <c r="BH535" s="880"/>
      <c r="BI535" s="881"/>
      <c r="BJ535" s="882" t="s">
        <v>867</v>
      </c>
      <c r="BK535" s="878"/>
      <c r="BL535" s="54"/>
      <c r="BM535" s="241"/>
      <c r="BN535" s="241"/>
      <c r="BO535" s="241"/>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199"/>
    </row>
    <row r="536" spans="4:121" s="52" customFormat="1" hidden="1">
      <c r="D536" s="198"/>
      <c r="E536" s="54"/>
      <c r="F536" s="54"/>
      <c r="G536" s="54"/>
      <c r="H536" s="54"/>
      <c r="I536" s="54"/>
      <c r="J536" s="54"/>
      <c r="K536" s="54"/>
      <c r="L536" s="54"/>
      <c r="M536" s="54"/>
      <c r="N536" s="54"/>
      <c r="O536" s="54"/>
      <c r="P536" s="54"/>
      <c r="Q536" s="54"/>
      <c r="R536" s="54"/>
      <c r="S536" s="54"/>
      <c r="T536" s="54"/>
      <c r="U536" s="54"/>
      <c r="V536" s="54"/>
      <c r="W536" s="192"/>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874" t="e">
        <f t="shared" si="85"/>
        <v>#N/A</v>
      </c>
      <c r="AX536" s="875"/>
      <c r="AY536" s="875"/>
      <c r="AZ536" s="875"/>
      <c r="BA536" s="876"/>
      <c r="BB536" s="877" t="s">
        <v>868</v>
      </c>
      <c r="BC536" s="878"/>
      <c r="BD536" s="54"/>
      <c r="BE536" s="879" t="e">
        <f t="shared" si="84"/>
        <v>#N/A</v>
      </c>
      <c r="BF536" s="880"/>
      <c r="BG536" s="880"/>
      <c r="BH536" s="880"/>
      <c r="BI536" s="881"/>
      <c r="BJ536" s="882" t="s">
        <v>868</v>
      </c>
      <c r="BK536" s="878"/>
      <c r="BL536" s="54"/>
      <c r="BM536" s="241"/>
      <c r="BN536" s="241"/>
      <c r="BO536" s="241"/>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199"/>
    </row>
    <row r="537" spans="4:121" s="52" customFormat="1" hidden="1">
      <c r="D537" s="198"/>
      <c r="E537" s="54"/>
      <c r="F537" s="54"/>
      <c r="G537" s="54"/>
      <c r="H537" s="54"/>
      <c r="I537" s="54"/>
      <c r="J537" s="54"/>
      <c r="K537" s="54"/>
      <c r="L537" s="54"/>
      <c r="M537" s="54"/>
      <c r="N537" s="54"/>
      <c r="O537" s="54"/>
      <c r="P537" s="54"/>
      <c r="Q537" s="54"/>
      <c r="R537" s="54"/>
      <c r="S537" s="54"/>
      <c r="T537" s="54"/>
      <c r="U537" s="54"/>
      <c r="V537" s="54"/>
      <c r="W537" s="192"/>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874" t="e">
        <f t="shared" si="85"/>
        <v>#N/A</v>
      </c>
      <c r="AX537" s="875"/>
      <c r="AY537" s="875"/>
      <c r="AZ537" s="875"/>
      <c r="BA537" s="876"/>
      <c r="BB537" s="877" t="s">
        <v>869</v>
      </c>
      <c r="BC537" s="878"/>
      <c r="BD537" s="54"/>
      <c r="BE537" s="879" t="e">
        <f t="shared" si="84"/>
        <v>#N/A</v>
      </c>
      <c r="BF537" s="880"/>
      <c r="BG537" s="880"/>
      <c r="BH537" s="880"/>
      <c r="BI537" s="881"/>
      <c r="BJ537" s="882" t="s">
        <v>869</v>
      </c>
      <c r="BK537" s="878"/>
      <c r="BL537" s="54"/>
      <c r="BM537" s="241"/>
      <c r="BN537" s="241"/>
      <c r="BO537" s="241"/>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199"/>
    </row>
    <row r="538" spans="4:121" s="52" customFormat="1" hidden="1">
      <c r="D538" s="198"/>
      <c r="E538" s="54"/>
      <c r="F538" s="54"/>
      <c r="G538" s="54"/>
      <c r="H538" s="54"/>
      <c r="I538" s="54"/>
      <c r="J538" s="54"/>
      <c r="K538" s="54"/>
      <c r="L538" s="54"/>
      <c r="M538" s="54"/>
      <c r="N538" s="54"/>
      <c r="O538" s="54"/>
      <c r="P538" s="54"/>
      <c r="Q538" s="54"/>
      <c r="R538" s="54"/>
      <c r="S538" s="54"/>
      <c r="T538" s="54"/>
      <c r="U538" s="54"/>
      <c r="V538" s="54"/>
      <c r="W538" s="192"/>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874" t="e">
        <f t="shared" si="85"/>
        <v>#N/A</v>
      </c>
      <c r="AX538" s="875"/>
      <c r="AY538" s="875"/>
      <c r="AZ538" s="875"/>
      <c r="BA538" s="876"/>
      <c r="BB538" s="877" t="s">
        <v>870</v>
      </c>
      <c r="BC538" s="878"/>
      <c r="BD538" s="54"/>
      <c r="BE538" s="879" t="e">
        <f t="shared" si="84"/>
        <v>#N/A</v>
      </c>
      <c r="BF538" s="880"/>
      <c r="BG538" s="880"/>
      <c r="BH538" s="880"/>
      <c r="BI538" s="881"/>
      <c r="BJ538" s="882" t="s">
        <v>870</v>
      </c>
      <c r="BK538" s="878"/>
      <c r="BL538" s="54"/>
      <c r="BM538" s="241"/>
      <c r="BN538" s="241"/>
      <c r="BO538" s="241"/>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199"/>
    </row>
    <row r="539" spans="4:121" s="52" customFormat="1" hidden="1">
      <c r="D539" s="198"/>
      <c r="E539" s="54"/>
      <c r="F539" s="54"/>
      <c r="G539" s="54"/>
      <c r="H539" s="54"/>
      <c r="I539" s="54"/>
      <c r="J539" s="54"/>
      <c r="K539" s="54"/>
      <c r="L539" s="54"/>
      <c r="M539" s="54"/>
      <c r="N539" s="54"/>
      <c r="O539" s="54"/>
      <c r="P539" s="54"/>
      <c r="Q539" s="54"/>
      <c r="R539" s="54"/>
      <c r="S539" s="54"/>
      <c r="T539" s="54"/>
      <c r="U539" s="54"/>
      <c r="V539" s="54"/>
      <c r="W539" s="192"/>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874" t="e">
        <f t="shared" si="85"/>
        <v>#N/A</v>
      </c>
      <c r="AX539" s="875"/>
      <c r="AY539" s="875"/>
      <c r="AZ539" s="875"/>
      <c r="BA539" s="876"/>
      <c r="BB539" s="877" t="s">
        <v>871</v>
      </c>
      <c r="BC539" s="878"/>
      <c r="BD539" s="54"/>
      <c r="BE539" s="879" t="e">
        <f t="shared" si="84"/>
        <v>#N/A</v>
      </c>
      <c r="BF539" s="880"/>
      <c r="BG539" s="880"/>
      <c r="BH539" s="880"/>
      <c r="BI539" s="881"/>
      <c r="BJ539" s="882" t="s">
        <v>871</v>
      </c>
      <c r="BK539" s="878"/>
      <c r="BL539" s="54"/>
      <c r="BM539" s="241"/>
      <c r="BN539" s="241"/>
      <c r="BO539" s="241"/>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199"/>
    </row>
    <row r="540" spans="4:121" s="52" customFormat="1" hidden="1">
      <c r="D540" s="198"/>
      <c r="E540" s="54"/>
      <c r="F540" s="54"/>
      <c r="G540" s="54"/>
      <c r="H540" s="54"/>
      <c r="I540" s="54"/>
      <c r="J540" s="54"/>
      <c r="K540" s="54"/>
      <c r="L540" s="54"/>
      <c r="M540" s="54"/>
      <c r="N540" s="54"/>
      <c r="O540" s="54"/>
      <c r="P540" s="54"/>
      <c r="Q540" s="54"/>
      <c r="R540" s="54"/>
      <c r="S540" s="54"/>
      <c r="T540" s="54"/>
      <c r="U540" s="54"/>
      <c r="V540" s="54"/>
      <c r="W540" s="192"/>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874" t="e">
        <f t="shared" si="85"/>
        <v>#N/A</v>
      </c>
      <c r="AX540" s="875"/>
      <c r="AY540" s="875"/>
      <c r="AZ540" s="875"/>
      <c r="BA540" s="876"/>
      <c r="BB540" s="877" t="s">
        <v>872</v>
      </c>
      <c r="BC540" s="878"/>
      <c r="BD540" s="54"/>
      <c r="BE540" s="879" t="e">
        <f t="shared" si="84"/>
        <v>#N/A</v>
      </c>
      <c r="BF540" s="880"/>
      <c r="BG540" s="880"/>
      <c r="BH540" s="880"/>
      <c r="BI540" s="881"/>
      <c r="BJ540" s="882" t="s">
        <v>872</v>
      </c>
      <c r="BK540" s="878"/>
      <c r="BL540" s="54"/>
      <c r="BM540" s="241"/>
      <c r="BN540" s="241"/>
      <c r="BO540" s="241"/>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199"/>
    </row>
    <row r="541" spans="4:121" s="52" customFormat="1" hidden="1">
      <c r="D541" s="198"/>
      <c r="E541" s="54"/>
      <c r="F541" s="54"/>
      <c r="G541" s="54"/>
      <c r="H541" s="54"/>
      <c r="I541" s="54"/>
      <c r="J541" s="54"/>
      <c r="K541" s="54"/>
      <c r="L541" s="54"/>
      <c r="M541" s="54"/>
      <c r="N541" s="54"/>
      <c r="O541" s="54"/>
      <c r="P541" s="54"/>
      <c r="Q541" s="54"/>
      <c r="R541" s="54"/>
      <c r="S541" s="54"/>
      <c r="T541" s="54"/>
      <c r="U541" s="54"/>
      <c r="V541" s="54"/>
      <c r="W541" s="192"/>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874" t="e">
        <f t="shared" si="85"/>
        <v>#N/A</v>
      </c>
      <c r="AX541" s="875"/>
      <c r="AY541" s="875"/>
      <c r="AZ541" s="875"/>
      <c r="BA541" s="876"/>
      <c r="BB541" s="877" t="s">
        <v>873</v>
      </c>
      <c r="BC541" s="878"/>
      <c r="BD541" s="54"/>
      <c r="BE541" s="879" t="e">
        <f t="shared" si="84"/>
        <v>#N/A</v>
      </c>
      <c r="BF541" s="880"/>
      <c r="BG541" s="880"/>
      <c r="BH541" s="880"/>
      <c r="BI541" s="881"/>
      <c r="BJ541" s="882" t="s">
        <v>873</v>
      </c>
      <c r="BK541" s="878"/>
      <c r="BL541" s="54"/>
      <c r="BM541" s="241"/>
      <c r="BN541" s="241"/>
      <c r="BO541" s="241"/>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199"/>
    </row>
    <row r="542" spans="4:121" s="52" customFormat="1" hidden="1">
      <c r="D542" s="198"/>
      <c r="E542" s="54"/>
      <c r="F542" s="54"/>
      <c r="G542" s="54"/>
      <c r="H542" s="54"/>
      <c r="I542" s="54"/>
      <c r="J542" s="54"/>
      <c r="K542" s="54"/>
      <c r="L542" s="54"/>
      <c r="M542" s="54"/>
      <c r="N542" s="54"/>
      <c r="O542" s="54"/>
      <c r="P542" s="54"/>
      <c r="Q542" s="54"/>
      <c r="R542" s="54"/>
      <c r="S542" s="54"/>
      <c r="T542" s="54"/>
      <c r="U542" s="54"/>
      <c r="V542" s="54"/>
      <c r="W542" s="192"/>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874" t="e">
        <f t="shared" si="85"/>
        <v>#N/A</v>
      </c>
      <c r="AX542" s="875"/>
      <c r="AY542" s="875"/>
      <c r="AZ542" s="875"/>
      <c r="BA542" s="876"/>
      <c r="BB542" s="877" t="s">
        <v>874</v>
      </c>
      <c r="BC542" s="878"/>
      <c r="BD542" s="54"/>
      <c r="BE542" s="879" t="e">
        <f t="shared" si="84"/>
        <v>#N/A</v>
      </c>
      <c r="BF542" s="880"/>
      <c r="BG542" s="880"/>
      <c r="BH542" s="880"/>
      <c r="BI542" s="881"/>
      <c r="BJ542" s="882" t="s">
        <v>874</v>
      </c>
      <c r="BK542" s="878"/>
      <c r="BL542" s="54"/>
      <c r="BM542" s="241"/>
      <c r="BN542" s="241"/>
      <c r="BO542" s="241"/>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199"/>
    </row>
    <row r="543" spans="4:121" s="52" customFormat="1" hidden="1">
      <c r="D543" s="198"/>
      <c r="E543" s="54"/>
      <c r="F543" s="54"/>
      <c r="G543" s="54"/>
      <c r="H543" s="54"/>
      <c r="I543" s="54"/>
      <c r="J543" s="54"/>
      <c r="K543" s="54"/>
      <c r="L543" s="54"/>
      <c r="M543" s="54"/>
      <c r="N543" s="54"/>
      <c r="O543" s="54"/>
      <c r="P543" s="54"/>
      <c r="Q543" s="54"/>
      <c r="R543" s="54"/>
      <c r="S543" s="54"/>
      <c r="T543" s="54"/>
      <c r="U543" s="54"/>
      <c r="V543" s="54"/>
      <c r="W543" s="192"/>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874" t="e">
        <f t="shared" si="85"/>
        <v>#N/A</v>
      </c>
      <c r="AX543" s="875"/>
      <c r="AY543" s="875"/>
      <c r="AZ543" s="875"/>
      <c r="BA543" s="876"/>
      <c r="BB543" s="877" t="s">
        <v>875</v>
      </c>
      <c r="BC543" s="878"/>
      <c r="BD543" s="54"/>
      <c r="BE543" s="879" t="e">
        <f t="shared" si="84"/>
        <v>#N/A</v>
      </c>
      <c r="BF543" s="880"/>
      <c r="BG543" s="880"/>
      <c r="BH543" s="880"/>
      <c r="BI543" s="881"/>
      <c r="BJ543" s="882" t="s">
        <v>875</v>
      </c>
      <c r="BK543" s="878"/>
      <c r="BL543" s="54"/>
      <c r="BM543" s="241"/>
      <c r="BN543" s="241"/>
      <c r="BO543" s="241"/>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199"/>
    </row>
    <row r="544" spans="4:121" s="52" customFormat="1" hidden="1">
      <c r="D544" s="198"/>
      <c r="E544" s="54"/>
      <c r="F544" s="54"/>
      <c r="G544" s="54"/>
      <c r="H544" s="54"/>
      <c r="I544" s="54"/>
      <c r="J544" s="54"/>
      <c r="K544" s="54"/>
      <c r="L544" s="54"/>
      <c r="M544" s="54"/>
      <c r="N544" s="54"/>
      <c r="O544" s="54"/>
      <c r="P544" s="54"/>
      <c r="Q544" s="54"/>
      <c r="R544" s="54"/>
      <c r="S544" s="54"/>
      <c r="T544" s="54"/>
      <c r="U544" s="54"/>
      <c r="V544" s="54"/>
      <c r="W544" s="192"/>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874" t="e">
        <f t="shared" si="85"/>
        <v>#N/A</v>
      </c>
      <c r="AX544" s="875"/>
      <c r="AY544" s="875"/>
      <c r="AZ544" s="875"/>
      <c r="BA544" s="876"/>
      <c r="BB544" s="877" t="s">
        <v>876</v>
      </c>
      <c r="BC544" s="878"/>
      <c r="BD544" s="54"/>
      <c r="BE544" s="879" t="e">
        <f t="shared" si="84"/>
        <v>#N/A</v>
      </c>
      <c r="BF544" s="880"/>
      <c r="BG544" s="880"/>
      <c r="BH544" s="880"/>
      <c r="BI544" s="881"/>
      <c r="BJ544" s="882" t="s">
        <v>876</v>
      </c>
      <c r="BK544" s="878"/>
      <c r="BL544" s="54"/>
      <c r="BM544" s="241"/>
      <c r="BN544" s="241"/>
      <c r="BO544" s="241"/>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199"/>
    </row>
    <row r="545" spans="4:121" s="52" customFormat="1" hidden="1">
      <c r="D545" s="198"/>
      <c r="E545" s="54"/>
      <c r="F545" s="54"/>
      <c r="G545" s="54"/>
      <c r="H545" s="54"/>
      <c r="I545" s="54"/>
      <c r="J545" s="54"/>
      <c r="K545" s="54"/>
      <c r="L545" s="54"/>
      <c r="M545" s="54"/>
      <c r="N545" s="54"/>
      <c r="O545" s="54"/>
      <c r="P545" s="54"/>
      <c r="Q545" s="54"/>
      <c r="R545" s="54"/>
      <c r="S545" s="54"/>
      <c r="T545" s="54"/>
      <c r="U545" s="54"/>
      <c r="V545" s="54"/>
      <c r="W545" s="192"/>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874" t="e">
        <f t="shared" si="85"/>
        <v>#N/A</v>
      </c>
      <c r="AX545" s="875"/>
      <c r="AY545" s="875"/>
      <c r="AZ545" s="875"/>
      <c r="BA545" s="876"/>
      <c r="BB545" s="877" t="s">
        <v>877</v>
      </c>
      <c r="BC545" s="878"/>
      <c r="BD545" s="54"/>
      <c r="BE545" s="879" t="e">
        <f t="shared" si="84"/>
        <v>#N/A</v>
      </c>
      <c r="BF545" s="880"/>
      <c r="BG545" s="880"/>
      <c r="BH545" s="880"/>
      <c r="BI545" s="881"/>
      <c r="BJ545" s="882" t="s">
        <v>877</v>
      </c>
      <c r="BK545" s="878"/>
      <c r="BL545" s="54"/>
      <c r="BM545" s="241"/>
      <c r="BN545" s="241"/>
      <c r="BO545" s="241"/>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199"/>
    </row>
    <row r="546" spans="4:121" s="52" customFormat="1" hidden="1">
      <c r="D546" s="198"/>
      <c r="E546" s="54"/>
      <c r="F546" s="54"/>
      <c r="G546" s="54"/>
      <c r="H546" s="54"/>
      <c r="I546" s="54"/>
      <c r="J546" s="54"/>
      <c r="K546" s="54"/>
      <c r="L546" s="54"/>
      <c r="M546" s="54"/>
      <c r="N546" s="54"/>
      <c r="O546" s="54"/>
      <c r="P546" s="54"/>
      <c r="Q546" s="54"/>
      <c r="R546" s="54"/>
      <c r="S546" s="54"/>
      <c r="T546" s="54"/>
      <c r="U546" s="54"/>
      <c r="V546" s="54"/>
      <c r="W546" s="192"/>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874" t="e">
        <f t="shared" si="85"/>
        <v>#N/A</v>
      </c>
      <c r="AX546" s="875"/>
      <c r="AY546" s="875"/>
      <c r="AZ546" s="875"/>
      <c r="BA546" s="876"/>
      <c r="BB546" s="877" t="s">
        <v>878</v>
      </c>
      <c r="BC546" s="878"/>
      <c r="BD546" s="54"/>
      <c r="BE546" s="879" t="e">
        <f t="shared" si="84"/>
        <v>#N/A</v>
      </c>
      <c r="BF546" s="880"/>
      <c r="BG546" s="880"/>
      <c r="BH546" s="880"/>
      <c r="BI546" s="881"/>
      <c r="BJ546" s="882" t="s">
        <v>878</v>
      </c>
      <c r="BK546" s="878"/>
      <c r="BL546" s="54"/>
      <c r="BM546" s="241"/>
      <c r="BN546" s="241"/>
      <c r="BO546" s="241"/>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199"/>
    </row>
    <row r="547" spans="4:121" s="52" customFormat="1" hidden="1">
      <c r="D547" s="198"/>
      <c r="E547" s="54"/>
      <c r="F547" s="54"/>
      <c r="G547" s="54"/>
      <c r="H547" s="54"/>
      <c r="I547" s="54"/>
      <c r="J547" s="54"/>
      <c r="K547" s="54"/>
      <c r="L547" s="54"/>
      <c r="M547" s="54"/>
      <c r="N547" s="54"/>
      <c r="O547" s="54"/>
      <c r="P547" s="54"/>
      <c r="Q547" s="54"/>
      <c r="R547" s="54"/>
      <c r="S547" s="54"/>
      <c r="T547" s="54"/>
      <c r="U547" s="54"/>
      <c r="V547" s="54"/>
      <c r="W547" s="192"/>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874" t="e">
        <f t="shared" si="85"/>
        <v>#N/A</v>
      </c>
      <c r="AX547" s="875"/>
      <c r="AY547" s="875"/>
      <c r="AZ547" s="875"/>
      <c r="BA547" s="876"/>
      <c r="BB547" s="877" t="s">
        <v>879</v>
      </c>
      <c r="BC547" s="878"/>
      <c r="BD547" s="54"/>
      <c r="BE547" s="879" t="e">
        <f t="shared" si="84"/>
        <v>#N/A</v>
      </c>
      <c r="BF547" s="880"/>
      <c r="BG547" s="880"/>
      <c r="BH547" s="880"/>
      <c r="BI547" s="881"/>
      <c r="BJ547" s="882" t="s">
        <v>879</v>
      </c>
      <c r="BK547" s="878"/>
      <c r="BL547" s="54"/>
      <c r="BM547" s="241"/>
      <c r="BN547" s="241"/>
      <c r="BO547" s="241"/>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199"/>
    </row>
    <row r="548" spans="4:121" s="52" customFormat="1" hidden="1">
      <c r="D548" s="198"/>
      <c r="E548" s="54"/>
      <c r="F548" s="54"/>
      <c r="G548" s="54"/>
      <c r="H548" s="54"/>
      <c r="I548" s="54"/>
      <c r="J548" s="54"/>
      <c r="K548" s="54"/>
      <c r="L548" s="54"/>
      <c r="M548" s="54"/>
      <c r="N548" s="54"/>
      <c r="O548" s="54"/>
      <c r="P548" s="54"/>
      <c r="Q548" s="54"/>
      <c r="R548" s="54"/>
      <c r="S548" s="54"/>
      <c r="T548" s="54"/>
      <c r="U548" s="54"/>
      <c r="V548" s="54"/>
      <c r="W548" s="192"/>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874" t="e">
        <f t="shared" si="85"/>
        <v>#N/A</v>
      </c>
      <c r="AX548" s="875"/>
      <c r="AY548" s="875"/>
      <c r="AZ548" s="875"/>
      <c r="BA548" s="876"/>
      <c r="BB548" s="877" t="s">
        <v>880</v>
      </c>
      <c r="BC548" s="878"/>
      <c r="BD548" s="54"/>
      <c r="BE548" s="879" t="e">
        <f t="shared" si="84"/>
        <v>#N/A</v>
      </c>
      <c r="BF548" s="880"/>
      <c r="BG548" s="880"/>
      <c r="BH548" s="880"/>
      <c r="BI548" s="881"/>
      <c r="BJ548" s="882" t="s">
        <v>880</v>
      </c>
      <c r="BK548" s="878"/>
      <c r="BL548" s="54"/>
      <c r="BM548" s="241"/>
      <c r="BN548" s="241"/>
      <c r="BO548" s="241"/>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199"/>
    </row>
    <row r="549" spans="4:121" s="52" customFormat="1" hidden="1">
      <c r="D549" s="198"/>
      <c r="E549" s="54"/>
      <c r="F549" s="54"/>
      <c r="G549" s="54"/>
      <c r="H549" s="54"/>
      <c r="I549" s="54"/>
      <c r="J549" s="54"/>
      <c r="K549" s="54"/>
      <c r="L549" s="54"/>
      <c r="M549" s="54"/>
      <c r="N549" s="54"/>
      <c r="O549" s="54"/>
      <c r="P549" s="54"/>
      <c r="Q549" s="54"/>
      <c r="R549" s="54"/>
      <c r="S549" s="54"/>
      <c r="T549" s="54"/>
      <c r="U549" s="54"/>
      <c r="V549" s="54"/>
      <c r="W549" s="192"/>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874" t="e">
        <f t="shared" si="85"/>
        <v>#N/A</v>
      </c>
      <c r="AX549" s="875"/>
      <c r="AY549" s="875"/>
      <c r="AZ549" s="875"/>
      <c r="BA549" s="876"/>
      <c r="BB549" s="877" t="s">
        <v>881</v>
      </c>
      <c r="BC549" s="878"/>
      <c r="BD549" s="54"/>
      <c r="BE549" s="879" t="e">
        <f t="shared" si="84"/>
        <v>#N/A</v>
      </c>
      <c r="BF549" s="880"/>
      <c r="BG549" s="880"/>
      <c r="BH549" s="880"/>
      <c r="BI549" s="881"/>
      <c r="BJ549" s="882" t="s">
        <v>881</v>
      </c>
      <c r="BK549" s="878"/>
      <c r="BL549" s="54"/>
      <c r="BM549" s="241"/>
      <c r="BN549" s="241"/>
      <c r="BO549" s="241"/>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199"/>
    </row>
    <row r="550" spans="4:121" s="52" customFormat="1" hidden="1">
      <c r="D550" s="198"/>
      <c r="E550" s="54"/>
      <c r="F550" s="54"/>
      <c r="G550" s="54"/>
      <c r="H550" s="54"/>
      <c r="I550" s="54"/>
      <c r="J550" s="54"/>
      <c r="K550" s="54"/>
      <c r="L550" s="54"/>
      <c r="M550" s="54"/>
      <c r="N550" s="54"/>
      <c r="O550" s="54"/>
      <c r="P550" s="54"/>
      <c r="Q550" s="54"/>
      <c r="R550" s="54"/>
      <c r="S550" s="54"/>
      <c r="T550" s="54"/>
      <c r="U550" s="54"/>
      <c r="V550" s="54"/>
      <c r="W550" s="192"/>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874" t="e">
        <f t="shared" si="85"/>
        <v>#N/A</v>
      </c>
      <c r="AX550" s="875"/>
      <c r="AY550" s="875"/>
      <c r="AZ550" s="875"/>
      <c r="BA550" s="876"/>
      <c r="BB550" s="877" t="s">
        <v>882</v>
      </c>
      <c r="BC550" s="878"/>
      <c r="BD550" s="54"/>
      <c r="BE550" s="879" t="e">
        <f t="shared" si="84"/>
        <v>#N/A</v>
      </c>
      <c r="BF550" s="880"/>
      <c r="BG550" s="880"/>
      <c r="BH550" s="880"/>
      <c r="BI550" s="881"/>
      <c r="BJ550" s="882" t="s">
        <v>882</v>
      </c>
      <c r="BK550" s="878"/>
      <c r="BL550" s="54"/>
      <c r="BM550" s="241"/>
      <c r="BN550" s="241"/>
      <c r="BO550" s="241"/>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199"/>
    </row>
    <row r="551" spans="4:121" s="52" customFormat="1" hidden="1">
      <c r="D551" s="198"/>
      <c r="E551" s="54"/>
      <c r="F551" s="54"/>
      <c r="G551" s="54"/>
      <c r="H551" s="54"/>
      <c r="I551" s="54"/>
      <c r="J551" s="54"/>
      <c r="K551" s="54"/>
      <c r="L551" s="54"/>
      <c r="M551" s="54"/>
      <c r="N551" s="54"/>
      <c r="O551" s="54"/>
      <c r="P551" s="54"/>
      <c r="Q551" s="54"/>
      <c r="R551" s="54"/>
      <c r="S551" s="54"/>
      <c r="T551" s="54"/>
      <c r="U551" s="54"/>
      <c r="V551" s="54"/>
      <c r="W551" s="192"/>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874" t="e">
        <f t="shared" si="85"/>
        <v>#N/A</v>
      </c>
      <c r="AX551" s="875"/>
      <c r="AY551" s="875"/>
      <c r="AZ551" s="875"/>
      <c r="BA551" s="876"/>
      <c r="BB551" s="877" t="s">
        <v>883</v>
      </c>
      <c r="BC551" s="878"/>
      <c r="BD551" s="54"/>
      <c r="BE551" s="879" t="e">
        <f t="shared" si="84"/>
        <v>#N/A</v>
      </c>
      <c r="BF551" s="880"/>
      <c r="BG551" s="880"/>
      <c r="BH551" s="880"/>
      <c r="BI551" s="881"/>
      <c r="BJ551" s="882" t="s">
        <v>883</v>
      </c>
      <c r="BK551" s="878"/>
      <c r="BL551" s="54"/>
      <c r="BM551" s="241"/>
      <c r="BN551" s="241"/>
      <c r="BO551" s="241"/>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199"/>
    </row>
    <row r="552" spans="4:121" s="52" customFormat="1" hidden="1">
      <c r="D552" s="198"/>
      <c r="E552" s="54"/>
      <c r="F552" s="54"/>
      <c r="G552" s="54"/>
      <c r="H552" s="54"/>
      <c r="I552" s="54"/>
      <c r="J552" s="54"/>
      <c r="K552" s="54"/>
      <c r="L552" s="54"/>
      <c r="M552" s="54"/>
      <c r="N552" s="54"/>
      <c r="O552" s="54"/>
      <c r="P552" s="54"/>
      <c r="Q552" s="54"/>
      <c r="R552" s="54"/>
      <c r="S552" s="54"/>
      <c r="T552" s="54"/>
      <c r="U552" s="54"/>
      <c r="V552" s="54"/>
      <c r="W552" s="192"/>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874" t="e">
        <f t="shared" si="85"/>
        <v>#N/A</v>
      </c>
      <c r="AX552" s="875"/>
      <c r="AY552" s="875"/>
      <c r="AZ552" s="875"/>
      <c r="BA552" s="876"/>
      <c r="BB552" s="877" t="s">
        <v>884</v>
      </c>
      <c r="BC552" s="878"/>
      <c r="BD552" s="54"/>
      <c r="BE552" s="879" t="e">
        <f t="shared" si="84"/>
        <v>#N/A</v>
      </c>
      <c r="BF552" s="880"/>
      <c r="BG552" s="880"/>
      <c r="BH552" s="880"/>
      <c r="BI552" s="881"/>
      <c r="BJ552" s="882" t="s">
        <v>884</v>
      </c>
      <c r="BK552" s="878"/>
      <c r="BL552" s="54"/>
      <c r="BM552" s="241"/>
      <c r="BN552" s="241"/>
      <c r="BO552" s="241"/>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199"/>
    </row>
    <row r="553" spans="4:121" s="52" customFormat="1" hidden="1">
      <c r="D553" s="198"/>
      <c r="E553" s="54"/>
      <c r="F553" s="54"/>
      <c r="G553" s="54"/>
      <c r="H553" s="54"/>
      <c r="I553" s="54"/>
      <c r="J553" s="54"/>
      <c r="K553" s="54"/>
      <c r="L553" s="54"/>
      <c r="M553" s="54"/>
      <c r="N553" s="54"/>
      <c r="O553" s="54"/>
      <c r="P553" s="54"/>
      <c r="Q553" s="54"/>
      <c r="R553" s="54"/>
      <c r="S553" s="54"/>
      <c r="T553" s="54"/>
      <c r="U553" s="54"/>
      <c r="V553" s="54"/>
      <c r="W553" s="192"/>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874" t="e">
        <f t="shared" si="85"/>
        <v>#N/A</v>
      </c>
      <c r="AX553" s="875"/>
      <c r="AY553" s="875"/>
      <c r="AZ553" s="875"/>
      <c r="BA553" s="876"/>
      <c r="BB553" s="877" t="s">
        <v>885</v>
      </c>
      <c r="BC553" s="878"/>
      <c r="BD553" s="54"/>
      <c r="BE553" s="879" t="e">
        <f t="shared" si="84"/>
        <v>#N/A</v>
      </c>
      <c r="BF553" s="880"/>
      <c r="BG553" s="880"/>
      <c r="BH553" s="880"/>
      <c r="BI553" s="881"/>
      <c r="BJ553" s="882" t="s">
        <v>885</v>
      </c>
      <c r="BK553" s="878"/>
      <c r="BL553" s="54"/>
      <c r="BM553" s="241"/>
      <c r="BN553" s="241"/>
      <c r="BO553" s="241"/>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199"/>
    </row>
    <row r="554" spans="4:121" s="52" customFormat="1" hidden="1">
      <c r="D554" s="198"/>
      <c r="E554" s="54"/>
      <c r="F554" s="54"/>
      <c r="G554" s="54"/>
      <c r="H554" s="54"/>
      <c r="I554" s="54"/>
      <c r="J554" s="54"/>
      <c r="K554" s="54"/>
      <c r="L554" s="54"/>
      <c r="M554" s="54"/>
      <c r="N554" s="54"/>
      <c r="O554" s="54"/>
      <c r="P554" s="54"/>
      <c r="Q554" s="54"/>
      <c r="R554" s="54"/>
      <c r="S554" s="54"/>
      <c r="T554" s="54"/>
      <c r="U554" s="54"/>
      <c r="V554" s="54"/>
      <c r="W554" s="192"/>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874" t="e">
        <f t="shared" si="85"/>
        <v>#N/A</v>
      </c>
      <c r="AX554" s="875"/>
      <c r="AY554" s="875"/>
      <c r="AZ554" s="875"/>
      <c r="BA554" s="876"/>
      <c r="BB554" s="877" t="s">
        <v>886</v>
      </c>
      <c r="BC554" s="878"/>
      <c r="BD554" s="54"/>
      <c r="BE554" s="879" t="e">
        <f t="shared" si="84"/>
        <v>#N/A</v>
      </c>
      <c r="BF554" s="880"/>
      <c r="BG554" s="880"/>
      <c r="BH554" s="880"/>
      <c r="BI554" s="881"/>
      <c r="BJ554" s="882" t="s">
        <v>886</v>
      </c>
      <c r="BK554" s="878"/>
      <c r="BL554" s="54"/>
      <c r="BM554" s="241"/>
      <c r="BN554" s="241"/>
      <c r="BO554" s="241"/>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199"/>
    </row>
    <row r="555" spans="4:121" s="52" customFormat="1" hidden="1">
      <c r="D555" s="198"/>
      <c r="E555" s="54"/>
      <c r="F555" s="54"/>
      <c r="G555" s="54"/>
      <c r="H555" s="54"/>
      <c r="I555" s="54"/>
      <c r="J555" s="54"/>
      <c r="K555" s="54"/>
      <c r="L555" s="54"/>
      <c r="M555" s="54"/>
      <c r="N555" s="54"/>
      <c r="O555" s="54"/>
      <c r="P555" s="54"/>
      <c r="Q555" s="54"/>
      <c r="R555" s="54"/>
      <c r="S555" s="54"/>
      <c r="T555" s="54"/>
      <c r="U555" s="54"/>
      <c r="V555" s="54"/>
      <c r="W555" s="192"/>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874" t="e">
        <f t="shared" si="85"/>
        <v>#N/A</v>
      </c>
      <c r="AX555" s="875"/>
      <c r="AY555" s="875"/>
      <c r="AZ555" s="875"/>
      <c r="BA555" s="876"/>
      <c r="BB555" s="877" t="s">
        <v>887</v>
      </c>
      <c r="BC555" s="878"/>
      <c r="BD555" s="54"/>
      <c r="BE555" s="879" t="e">
        <f t="shared" si="84"/>
        <v>#N/A</v>
      </c>
      <c r="BF555" s="880"/>
      <c r="BG555" s="880"/>
      <c r="BH555" s="880"/>
      <c r="BI555" s="881"/>
      <c r="BJ555" s="882" t="s">
        <v>887</v>
      </c>
      <c r="BK555" s="878"/>
      <c r="BL555" s="54"/>
      <c r="BM555" s="241"/>
      <c r="BN555" s="241"/>
      <c r="BO555" s="241"/>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199"/>
    </row>
    <row r="556" spans="4:121" s="52" customFormat="1" hidden="1">
      <c r="D556" s="198"/>
      <c r="E556" s="54"/>
      <c r="F556" s="54"/>
      <c r="G556" s="54"/>
      <c r="H556" s="54"/>
      <c r="I556" s="54"/>
      <c r="J556" s="54"/>
      <c r="K556" s="54"/>
      <c r="L556" s="54"/>
      <c r="M556" s="54"/>
      <c r="N556" s="54"/>
      <c r="O556" s="54"/>
      <c r="P556" s="54"/>
      <c r="Q556" s="54"/>
      <c r="R556" s="54"/>
      <c r="S556" s="54"/>
      <c r="T556" s="54"/>
      <c r="U556" s="54"/>
      <c r="V556" s="54"/>
      <c r="W556" s="192"/>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874" t="e">
        <f t="shared" si="85"/>
        <v>#N/A</v>
      </c>
      <c r="AX556" s="875"/>
      <c r="AY556" s="875"/>
      <c r="AZ556" s="875"/>
      <c r="BA556" s="876"/>
      <c r="BB556" s="877" t="s">
        <v>888</v>
      </c>
      <c r="BC556" s="878"/>
      <c r="BD556" s="54"/>
      <c r="BE556" s="879" t="e">
        <f t="shared" si="84"/>
        <v>#N/A</v>
      </c>
      <c r="BF556" s="880"/>
      <c r="BG556" s="880"/>
      <c r="BH556" s="880"/>
      <c r="BI556" s="881"/>
      <c r="BJ556" s="882" t="s">
        <v>888</v>
      </c>
      <c r="BK556" s="878"/>
      <c r="BL556" s="54"/>
      <c r="BM556" s="241"/>
      <c r="BN556" s="241"/>
      <c r="BO556" s="241"/>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199"/>
    </row>
    <row r="557" spans="4:121" s="52" customFormat="1" hidden="1">
      <c r="D557" s="198"/>
      <c r="E557" s="54"/>
      <c r="F557" s="54"/>
      <c r="G557" s="54"/>
      <c r="H557" s="54"/>
      <c r="I557" s="54"/>
      <c r="J557" s="54"/>
      <c r="K557" s="54"/>
      <c r="L557" s="54"/>
      <c r="M557" s="54"/>
      <c r="N557" s="54"/>
      <c r="O557" s="54"/>
      <c r="P557" s="54"/>
      <c r="Q557" s="54"/>
      <c r="R557" s="54"/>
      <c r="S557" s="54"/>
      <c r="T557" s="54"/>
      <c r="U557" s="54"/>
      <c r="V557" s="54"/>
      <c r="W557" s="192"/>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874" t="e">
        <f t="shared" si="85"/>
        <v>#N/A</v>
      </c>
      <c r="AX557" s="875"/>
      <c r="AY557" s="875"/>
      <c r="AZ557" s="875"/>
      <c r="BA557" s="876"/>
      <c r="BB557" s="877" t="s">
        <v>889</v>
      </c>
      <c r="BC557" s="878"/>
      <c r="BD557" s="54"/>
      <c r="BE557" s="879" t="e">
        <f t="shared" si="84"/>
        <v>#N/A</v>
      </c>
      <c r="BF557" s="880"/>
      <c r="BG557" s="880"/>
      <c r="BH557" s="880"/>
      <c r="BI557" s="881"/>
      <c r="BJ557" s="882" t="s">
        <v>889</v>
      </c>
      <c r="BK557" s="878"/>
      <c r="BL557" s="54"/>
      <c r="BM557" s="241"/>
      <c r="BN557" s="241"/>
      <c r="BO557" s="241"/>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199"/>
    </row>
    <row r="558" spans="4:121" s="52" customFormat="1" hidden="1">
      <c r="D558" s="198"/>
      <c r="E558" s="54"/>
      <c r="F558" s="54"/>
      <c r="G558" s="54"/>
      <c r="H558" s="54"/>
      <c r="I558" s="54"/>
      <c r="J558" s="54"/>
      <c r="K558" s="54"/>
      <c r="L558" s="54"/>
      <c r="M558" s="54"/>
      <c r="N558" s="54"/>
      <c r="O558" s="54"/>
      <c r="P558" s="54"/>
      <c r="Q558" s="54"/>
      <c r="R558" s="54"/>
      <c r="S558" s="54"/>
      <c r="T558" s="54"/>
      <c r="U558" s="54"/>
      <c r="V558" s="54"/>
      <c r="W558" s="192"/>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874" t="e">
        <f t="shared" si="85"/>
        <v>#N/A</v>
      </c>
      <c r="AX558" s="875"/>
      <c r="AY558" s="875"/>
      <c r="AZ558" s="875"/>
      <c r="BA558" s="876"/>
      <c r="BB558" s="877" t="s">
        <v>890</v>
      </c>
      <c r="BC558" s="878"/>
      <c r="BD558" s="54"/>
      <c r="BE558" s="879" t="e">
        <f t="shared" si="84"/>
        <v>#N/A</v>
      </c>
      <c r="BF558" s="880"/>
      <c r="BG558" s="880"/>
      <c r="BH558" s="880"/>
      <c r="BI558" s="881"/>
      <c r="BJ558" s="882" t="s">
        <v>890</v>
      </c>
      <c r="BK558" s="878"/>
      <c r="BL558" s="54"/>
      <c r="BM558" s="241"/>
      <c r="BN558" s="241"/>
      <c r="BO558" s="241"/>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199"/>
    </row>
    <row r="559" spans="4:121" s="52" customFormat="1" hidden="1">
      <c r="D559" s="198"/>
      <c r="E559" s="54"/>
      <c r="F559" s="54"/>
      <c r="G559" s="54"/>
      <c r="H559" s="54"/>
      <c r="I559" s="54"/>
      <c r="J559" s="54"/>
      <c r="K559" s="54"/>
      <c r="L559" s="54"/>
      <c r="M559" s="54"/>
      <c r="N559" s="54"/>
      <c r="O559" s="54"/>
      <c r="P559" s="54"/>
      <c r="Q559" s="54"/>
      <c r="R559" s="54"/>
      <c r="S559" s="54"/>
      <c r="T559" s="54"/>
      <c r="U559" s="54"/>
      <c r="V559" s="54"/>
      <c r="W559" s="192"/>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874" t="e">
        <f t="shared" si="85"/>
        <v>#N/A</v>
      </c>
      <c r="AX559" s="875"/>
      <c r="AY559" s="875"/>
      <c r="AZ559" s="875"/>
      <c r="BA559" s="876"/>
      <c r="BB559" s="877" t="s">
        <v>891</v>
      </c>
      <c r="BC559" s="878"/>
      <c r="BD559" s="54"/>
      <c r="BE559" s="879" t="e">
        <f t="shared" si="84"/>
        <v>#N/A</v>
      </c>
      <c r="BF559" s="880"/>
      <c r="BG559" s="880"/>
      <c r="BH559" s="880"/>
      <c r="BI559" s="881"/>
      <c r="BJ559" s="882" t="s">
        <v>891</v>
      </c>
      <c r="BK559" s="878"/>
      <c r="BL559" s="54"/>
      <c r="BM559" s="241"/>
      <c r="BN559" s="241"/>
      <c r="BO559" s="241"/>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199"/>
    </row>
    <row r="560" spans="4:121" s="52" customFormat="1" hidden="1">
      <c r="D560" s="198"/>
      <c r="E560" s="54"/>
      <c r="F560" s="54"/>
      <c r="G560" s="54"/>
      <c r="H560" s="54"/>
      <c r="I560" s="54"/>
      <c r="J560" s="54"/>
      <c r="K560" s="54"/>
      <c r="L560" s="54"/>
      <c r="M560" s="54"/>
      <c r="N560" s="54"/>
      <c r="O560" s="54"/>
      <c r="P560" s="54"/>
      <c r="Q560" s="54"/>
      <c r="R560" s="54"/>
      <c r="S560" s="54"/>
      <c r="T560" s="54"/>
      <c r="U560" s="54"/>
      <c r="V560" s="54"/>
      <c r="W560" s="192"/>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874" t="e">
        <f t="shared" si="85"/>
        <v>#N/A</v>
      </c>
      <c r="AX560" s="875"/>
      <c r="AY560" s="875"/>
      <c r="AZ560" s="875"/>
      <c r="BA560" s="876"/>
      <c r="BB560" s="877" t="s">
        <v>892</v>
      </c>
      <c r="BC560" s="878"/>
      <c r="BD560" s="54"/>
      <c r="BE560" s="879" t="e">
        <f t="shared" si="84"/>
        <v>#N/A</v>
      </c>
      <c r="BF560" s="880"/>
      <c r="BG560" s="880"/>
      <c r="BH560" s="880"/>
      <c r="BI560" s="881"/>
      <c r="BJ560" s="882" t="s">
        <v>892</v>
      </c>
      <c r="BK560" s="878"/>
      <c r="BL560" s="54"/>
      <c r="BM560" s="241"/>
      <c r="BN560" s="241"/>
      <c r="BO560" s="241"/>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199"/>
    </row>
    <row r="561" spans="4:121" s="52" customFormat="1" hidden="1">
      <c r="D561" s="198"/>
      <c r="E561" s="54"/>
      <c r="F561" s="54"/>
      <c r="G561" s="54"/>
      <c r="H561" s="54"/>
      <c r="I561" s="54"/>
      <c r="J561" s="54"/>
      <c r="K561" s="54"/>
      <c r="L561" s="54"/>
      <c r="M561" s="54"/>
      <c r="N561" s="54"/>
      <c r="O561" s="54"/>
      <c r="P561" s="54"/>
      <c r="Q561" s="54"/>
      <c r="R561" s="54"/>
      <c r="S561" s="54"/>
      <c r="T561" s="54"/>
      <c r="U561" s="54"/>
      <c r="V561" s="54"/>
      <c r="W561" s="192"/>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874" t="e">
        <f t="shared" si="85"/>
        <v>#N/A</v>
      </c>
      <c r="AX561" s="875"/>
      <c r="AY561" s="875"/>
      <c r="AZ561" s="875"/>
      <c r="BA561" s="876"/>
      <c r="BB561" s="877" t="s">
        <v>893</v>
      </c>
      <c r="BC561" s="878"/>
      <c r="BD561" s="54"/>
      <c r="BE561" s="879" t="e">
        <f t="shared" si="84"/>
        <v>#N/A</v>
      </c>
      <c r="BF561" s="880"/>
      <c r="BG561" s="880"/>
      <c r="BH561" s="880"/>
      <c r="BI561" s="881"/>
      <c r="BJ561" s="882" t="s">
        <v>893</v>
      </c>
      <c r="BK561" s="878"/>
      <c r="BL561" s="54"/>
      <c r="BM561" s="241"/>
      <c r="BN561" s="241"/>
      <c r="BO561" s="241"/>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199"/>
    </row>
    <row r="562" spans="4:121" s="52" customFormat="1" hidden="1">
      <c r="D562" s="198"/>
      <c r="E562" s="54"/>
      <c r="F562" s="54"/>
      <c r="G562" s="54"/>
      <c r="H562" s="54"/>
      <c r="I562" s="54"/>
      <c r="J562" s="54"/>
      <c r="K562" s="54"/>
      <c r="L562" s="54"/>
      <c r="M562" s="54"/>
      <c r="N562" s="54"/>
      <c r="O562" s="54"/>
      <c r="P562" s="54"/>
      <c r="Q562" s="54"/>
      <c r="R562" s="54"/>
      <c r="S562" s="54"/>
      <c r="T562" s="54"/>
      <c r="U562" s="54"/>
      <c r="V562" s="54"/>
      <c r="W562" s="192"/>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874" t="e">
        <f t="shared" si="85"/>
        <v>#N/A</v>
      </c>
      <c r="AX562" s="875"/>
      <c r="AY562" s="875"/>
      <c r="AZ562" s="875"/>
      <c r="BA562" s="876"/>
      <c r="BB562" s="877" t="s">
        <v>894</v>
      </c>
      <c r="BC562" s="878"/>
      <c r="BD562" s="54"/>
      <c r="BE562" s="879" t="e">
        <f t="shared" si="84"/>
        <v>#N/A</v>
      </c>
      <c r="BF562" s="880"/>
      <c r="BG562" s="880"/>
      <c r="BH562" s="880"/>
      <c r="BI562" s="881"/>
      <c r="BJ562" s="882" t="s">
        <v>894</v>
      </c>
      <c r="BK562" s="878"/>
      <c r="BL562" s="54"/>
      <c r="BM562" s="241"/>
      <c r="BN562" s="241"/>
      <c r="BO562" s="241"/>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199"/>
    </row>
    <row r="563" spans="4:121" s="52" customFormat="1" hidden="1">
      <c r="D563" s="198"/>
      <c r="E563" s="54"/>
      <c r="F563" s="54"/>
      <c r="G563" s="54"/>
      <c r="H563" s="54"/>
      <c r="I563" s="54"/>
      <c r="J563" s="54"/>
      <c r="K563" s="54"/>
      <c r="L563" s="54"/>
      <c r="M563" s="54"/>
      <c r="N563" s="54"/>
      <c r="O563" s="54"/>
      <c r="P563" s="54"/>
      <c r="Q563" s="54"/>
      <c r="R563" s="54"/>
      <c r="S563" s="54"/>
      <c r="T563" s="54"/>
      <c r="U563" s="54"/>
      <c r="V563" s="54"/>
      <c r="W563" s="192"/>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874" t="e">
        <f t="shared" si="85"/>
        <v>#N/A</v>
      </c>
      <c r="AX563" s="875"/>
      <c r="AY563" s="875"/>
      <c r="AZ563" s="875"/>
      <c r="BA563" s="876"/>
      <c r="BB563" s="877" t="s">
        <v>895</v>
      </c>
      <c r="BC563" s="878"/>
      <c r="BD563" s="54"/>
      <c r="BE563" s="879" t="e">
        <f t="shared" si="84"/>
        <v>#N/A</v>
      </c>
      <c r="BF563" s="880"/>
      <c r="BG563" s="880"/>
      <c r="BH563" s="880"/>
      <c r="BI563" s="881"/>
      <c r="BJ563" s="882" t="s">
        <v>895</v>
      </c>
      <c r="BK563" s="878"/>
      <c r="BL563" s="54"/>
      <c r="BM563" s="241"/>
      <c r="BN563" s="241"/>
      <c r="BO563" s="241"/>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199"/>
    </row>
    <row r="564" spans="4:121" s="52" customFormat="1" hidden="1">
      <c r="D564" s="198"/>
      <c r="E564" s="54"/>
      <c r="F564" s="54"/>
      <c r="G564" s="54"/>
      <c r="H564" s="54"/>
      <c r="I564" s="54"/>
      <c r="J564" s="54"/>
      <c r="K564" s="54"/>
      <c r="L564" s="54"/>
      <c r="M564" s="54"/>
      <c r="N564" s="54"/>
      <c r="O564" s="54"/>
      <c r="P564" s="54"/>
      <c r="Q564" s="54"/>
      <c r="R564" s="54"/>
      <c r="S564" s="54"/>
      <c r="T564" s="54"/>
      <c r="U564" s="54"/>
      <c r="V564" s="54"/>
      <c r="W564" s="192"/>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874" t="e">
        <f t="shared" si="85"/>
        <v>#N/A</v>
      </c>
      <c r="AX564" s="875"/>
      <c r="AY564" s="875"/>
      <c r="AZ564" s="875"/>
      <c r="BA564" s="876"/>
      <c r="BB564" s="877" t="s">
        <v>896</v>
      </c>
      <c r="BC564" s="878"/>
      <c r="BD564" s="54"/>
      <c r="BE564" s="879" t="e">
        <f t="shared" si="84"/>
        <v>#N/A</v>
      </c>
      <c r="BF564" s="880"/>
      <c r="BG564" s="880"/>
      <c r="BH564" s="880"/>
      <c r="BI564" s="881"/>
      <c r="BJ564" s="882" t="s">
        <v>896</v>
      </c>
      <c r="BK564" s="878"/>
      <c r="BL564" s="54"/>
      <c r="BM564" s="241"/>
      <c r="BN564" s="241"/>
      <c r="BO564" s="241"/>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199"/>
    </row>
    <row r="565" spans="4:121" s="52" customFormat="1" hidden="1">
      <c r="D565" s="198"/>
      <c r="E565" s="54"/>
      <c r="F565" s="54"/>
      <c r="G565" s="54"/>
      <c r="H565" s="54"/>
      <c r="I565" s="54"/>
      <c r="J565" s="54"/>
      <c r="K565" s="54"/>
      <c r="L565" s="54"/>
      <c r="M565" s="54"/>
      <c r="N565" s="54"/>
      <c r="O565" s="54"/>
      <c r="P565" s="54"/>
      <c r="Q565" s="54"/>
      <c r="R565" s="54"/>
      <c r="S565" s="54"/>
      <c r="T565" s="54"/>
      <c r="U565" s="54"/>
      <c r="V565" s="54"/>
      <c r="W565" s="192"/>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874" t="e">
        <f t="shared" si="85"/>
        <v>#N/A</v>
      </c>
      <c r="AX565" s="875"/>
      <c r="AY565" s="875"/>
      <c r="AZ565" s="875"/>
      <c r="BA565" s="876"/>
      <c r="BB565" s="877" t="s">
        <v>897</v>
      </c>
      <c r="BC565" s="878"/>
      <c r="BD565" s="54"/>
      <c r="BE565" s="879" t="e">
        <f t="shared" si="84"/>
        <v>#N/A</v>
      </c>
      <c r="BF565" s="880"/>
      <c r="BG565" s="880"/>
      <c r="BH565" s="880"/>
      <c r="BI565" s="881"/>
      <c r="BJ565" s="882" t="s">
        <v>897</v>
      </c>
      <c r="BK565" s="878"/>
      <c r="BL565" s="54"/>
      <c r="BM565" s="241"/>
      <c r="BN565" s="241"/>
      <c r="BO565" s="241"/>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199"/>
    </row>
    <row r="566" spans="4:121" s="52" customFormat="1" hidden="1">
      <c r="D566" s="198"/>
      <c r="E566" s="54"/>
      <c r="F566" s="54"/>
      <c r="G566" s="54"/>
      <c r="H566" s="54"/>
      <c r="I566" s="54"/>
      <c r="J566" s="54"/>
      <c r="K566" s="54"/>
      <c r="L566" s="54"/>
      <c r="M566" s="54"/>
      <c r="N566" s="54"/>
      <c r="O566" s="54"/>
      <c r="P566" s="54"/>
      <c r="Q566" s="54"/>
      <c r="R566" s="54"/>
      <c r="S566" s="54"/>
      <c r="T566" s="54"/>
      <c r="U566" s="54"/>
      <c r="V566" s="54"/>
      <c r="W566" s="192"/>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874" t="e">
        <f t="shared" si="85"/>
        <v>#N/A</v>
      </c>
      <c r="AX566" s="875"/>
      <c r="AY566" s="875"/>
      <c r="AZ566" s="875"/>
      <c r="BA566" s="876"/>
      <c r="BB566" s="877" t="s">
        <v>898</v>
      </c>
      <c r="BC566" s="878"/>
      <c r="BD566" s="54"/>
      <c r="BE566" s="879" t="e">
        <f t="shared" si="84"/>
        <v>#N/A</v>
      </c>
      <c r="BF566" s="880"/>
      <c r="BG566" s="880"/>
      <c r="BH566" s="880"/>
      <c r="BI566" s="881"/>
      <c r="BJ566" s="882" t="s">
        <v>898</v>
      </c>
      <c r="BK566" s="878"/>
      <c r="BL566" s="54"/>
      <c r="BM566" s="241"/>
      <c r="BN566" s="241"/>
      <c r="BO566" s="241"/>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199"/>
    </row>
    <row r="567" spans="4:121" s="52" customFormat="1" hidden="1">
      <c r="D567" s="198"/>
      <c r="E567" s="54"/>
      <c r="F567" s="54"/>
      <c r="G567" s="54"/>
      <c r="H567" s="54"/>
      <c r="I567" s="54"/>
      <c r="J567" s="54"/>
      <c r="K567" s="54"/>
      <c r="L567" s="54"/>
      <c r="M567" s="54"/>
      <c r="N567" s="54"/>
      <c r="O567" s="54"/>
      <c r="P567" s="54"/>
      <c r="Q567" s="54"/>
      <c r="R567" s="54"/>
      <c r="S567" s="54"/>
      <c r="T567" s="54"/>
      <c r="U567" s="54"/>
      <c r="V567" s="54"/>
      <c r="W567" s="192"/>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874" t="e">
        <f t="shared" si="85"/>
        <v>#N/A</v>
      </c>
      <c r="AX567" s="875"/>
      <c r="AY567" s="875"/>
      <c r="AZ567" s="875"/>
      <c r="BA567" s="876"/>
      <c r="BB567" s="877" t="s">
        <v>899</v>
      </c>
      <c r="BC567" s="878"/>
      <c r="BD567" s="54"/>
      <c r="BE567" s="879" t="e">
        <f t="shared" si="84"/>
        <v>#N/A</v>
      </c>
      <c r="BF567" s="880"/>
      <c r="BG567" s="880"/>
      <c r="BH567" s="880"/>
      <c r="BI567" s="881"/>
      <c r="BJ567" s="882" t="s">
        <v>899</v>
      </c>
      <c r="BK567" s="878"/>
      <c r="BL567" s="54"/>
      <c r="BM567" s="241"/>
      <c r="BN567" s="241"/>
      <c r="BO567" s="241"/>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199"/>
    </row>
    <row r="568" spans="4:121" s="52" customFormat="1" hidden="1">
      <c r="D568" s="198"/>
      <c r="E568" s="54"/>
      <c r="F568" s="54"/>
      <c r="G568" s="54"/>
      <c r="H568" s="54"/>
      <c r="I568" s="54"/>
      <c r="J568" s="54"/>
      <c r="K568" s="54"/>
      <c r="L568" s="54"/>
      <c r="M568" s="54"/>
      <c r="N568" s="54"/>
      <c r="O568" s="54"/>
      <c r="P568" s="54"/>
      <c r="Q568" s="54"/>
      <c r="R568" s="54"/>
      <c r="S568" s="54"/>
      <c r="T568" s="54"/>
      <c r="U568" s="54"/>
      <c r="V568" s="54"/>
      <c r="W568" s="192"/>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874" t="e">
        <f t="shared" si="85"/>
        <v>#N/A</v>
      </c>
      <c r="AX568" s="875"/>
      <c r="AY568" s="875"/>
      <c r="AZ568" s="875"/>
      <c r="BA568" s="876"/>
      <c r="BB568" s="877" t="s">
        <v>900</v>
      </c>
      <c r="BC568" s="878"/>
      <c r="BD568" s="54"/>
      <c r="BE568" s="879" t="e">
        <f t="shared" si="84"/>
        <v>#N/A</v>
      </c>
      <c r="BF568" s="880"/>
      <c r="BG568" s="880"/>
      <c r="BH568" s="880"/>
      <c r="BI568" s="881"/>
      <c r="BJ568" s="882" t="s">
        <v>900</v>
      </c>
      <c r="BK568" s="878"/>
      <c r="BL568" s="54"/>
      <c r="BM568" s="241"/>
      <c r="BN568" s="241"/>
      <c r="BO568" s="241"/>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199"/>
    </row>
    <row r="569" spans="4:121" s="52" customFormat="1" hidden="1">
      <c r="D569" s="198"/>
      <c r="E569" s="54"/>
      <c r="F569" s="54"/>
      <c r="G569" s="54"/>
      <c r="H569" s="54"/>
      <c r="I569" s="54"/>
      <c r="J569" s="54"/>
      <c r="K569" s="54"/>
      <c r="L569" s="54"/>
      <c r="M569" s="54"/>
      <c r="N569" s="54"/>
      <c r="O569" s="54"/>
      <c r="P569" s="54"/>
      <c r="Q569" s="54"/>
      <c r="R569" s="54"/>
      <c r="S569" s="54"/>
      <c r="T569" s="54"/>
      <c r="U569" s="54"/>
      <c r="V569" s="54"/>
      <c r="W569" s="192"/>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874" t="e">
        <f t="shared" si="85"/>
        <v>#N/A</v>
      </c>
      <c r="AX569" s="875"/>
      <c r="AY569" s="875"/>
      <c r="AZ569" s="875"/>
      <c r="BA569" s="876"/>
      <c r="BB569" s="877" t="s">
        <v>901</v>
      </c>
      <c r="BC569" s="878"/>
      <c r="BD569" s="54"/>
      <c r="BE569" s="879" t="e">
        <f t="shared" si="84"/>
        <v>#N/A</v>
      </c>
      <c r="BF569" s="880"/>
      <c r="BG569" s="880"/>
      <c r="BH569" s="880"/>
      <c r="BI569" s="881"/>
      <c r="BJ569" s="882" t="s">
        <v>901</v>
      </c>
      <c r="BK569" s="878"/>
      <c r="BL569" s="54"/>
      <c r="BM569" s="241"/>
      <c r="BN569" s="241"/>
      <c r="BO569" s="241"/>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199"/>
    </row>
    <row r="570" spans="4:121" s="52" customFormat="1" hidden="1">
      <c r="D570" s="198"/>
      <c r="E570" s="54"/>
      <c r="F570" s="54"/>
      <c r="G570" s="54"/>
      <c r="H570" s="54"/>
      <c r="I570" s="54"/>
      <c r="J570" s="54"/>
      <c r="K570" s="54"/>
      <c r="L570" s="54"/>
      <c r="M570" s="54"/>
      <c r="N570" s="54"/>
      <c r="O570" s="54"/>
      <c r="P570" s="54"/>
      <c r="Q570" s="54"/>
      <c r="R570" s="54"/>
      <c r="S570" s="54"/>
      <c r="T570" s="54"/>
      <c r="U570" s="54"/>
      <c r="V570" s="54"/>
      <c r="W570" s="192"/>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874" t="e">
        <f t="shared" si="85"/>
        <v>#N/A</v>
      </c>
      <c r="AX570" s="875"/>
      <c r="AY570" s="875"/>
      <c r="AZ570" s="875"/>
      <c r="BA570" s="876"/>
      <c r="BB570" s="877" t="s">
        <v>902</v>
      </c>
      <c r="BC570" s="878"/>
      <c r="BD570" s="54"/>
      <c r="BE570" s="879" t="e">
        <f t="shared" si="84"/>
        <v>#N/A</v>
      </c>
      <c r="BF570" s="880"/>
      <c r="BG570" s="880"/>
      <c r="BH570" s="880"/>
      <c r="BI570" s="881"/>
      <c r="BJ570" s="882" t="s">
        <v>902</v>
      </c>
      <c r="BK570" s="878"/>
      <c r="BL570" s="54"/>
      <c r="BM570" s="241"/>
      <c r="BN570" s="241"/>
      <c r="BO570" s="241"/>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199"/>
    </row>
    <row r="571" spans="4:121" s="52" customFormat="1" hidden="1">
      <c r="D571" s="198"/>
      <c r="E571" s="54"/>
      <c r="F571" s="54"/>
      <c r="G571" s="54"/>
      <c r="H571" s="54"/>
      <c r="I571" s="54"/>
      <c r="J571" s="54"/>
      <c r="K571" s="54"/>
      <c r="L571" s="54"/>
      <c r="M571" s="54"/>
      <c r="N571" s="54"/>
      <c r="O571" s="54"/>
      <c r="P571" s="54"/>
      <c r="Q571" s="54"/>
      <c r="R571" s="54"/>
      <c r="S571" s="54"/>
      <c r="T571" s="54"/>
      <c r="U571" s="54"/>
      <c r="V571" s="54"/>
      <c r="W571" s="192"/>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874" t="e">
        <f t="shared" si="85"/>
        <v>#N/A</v>
      </c>
      <c r="AX571" s="875"/>
      <c r="AY571" s="875"/>
      <c r="AZ571" s="875"/>
      <c r="BA571" s="876"/>
      <c r="BB571" s="877" t="s">
        <v>903</v>
      </c>
      <c r="BC571" s="878"/>
      <c r="BD571" s="54"/>
      <c r="BE571" s="879" t="e">
        <f t="shared" ref="BE571:BE634" si="86">RANK(BJ571,$AM$214:$AM$241,1)</f>
        <v>#N/A</v>
      </c>
      <c r="BF571" s="880"/>
      <c r="BG571" s="880"/>
      <c r="BH571" s="880"/>
      <c r="BI571" s="881"/>
      <c r="BJ571" s="882" t="s">
        <v>903</v>
      </c>
      <c r="BK571" s="878"/>
      <c r="BL571" s="54"/>
      <c r="BM571" s="241"/>
      <c r="BN571" s="241"/>
      <c r="BO571" s="241"/>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199"/>
    </row>
    <row r="572" spans="4:121" s="52" customFormat="1" hidden="1">
      <c r="D572" s="198"/>
      <c r="E572" s="54"/>
      <c r="F572" s="54"/>
      <c r="G572" s="54"/>
      <c r="H572" s="54"/>
      <c r="I572" s="54"/>
      <c r="J572" s="54"/>
      <c r="K572" s="54"/>
      <c r="L572" s="54"/>
      <c r="M572" s="54"/>
      <c r="N572" s="54"/>
      <c r="O572" s="54"/>
      <c r="P572" s="54"/>
      <c r="Q572" s="54"/>
      <c r="R572" s="54"/>
      <c r="S572" s="54"/>
      <c r="T572" s="54"/>
      <c r="U572" s="54"/>
      <c r="V572" s="54"/>
      <c r="W572" s="192"/>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874" t="e">
        <f t="shared" si="85"/>
        <v>#N/A</v>
      </c>
      <c r="AX572" s="875"/>
      <c r="AY572" s="875"/>
      <c r="AZ572" s="875"/>
      <c r="BA572" s="876"/>
      <c r="BB572" s="877" t="s">
        <v>904</v>
      </c>
      <c r="BC572" s="878"/>
      <c r="BD572" s="54"/>
      <c r="BE572" s="879" t="e">
        <f t="shared" si="86"/>
        <v>#N/A</v>
      </c>
      <c r="BF572" s="880"/>
      <c r="BG572" s="880"/>
      <c r="BH572" s="880"/>
      <c r="BI572" s="881"/>
      <c r="BJ572" s="882" t="s">
        <v>904</v>
      </c>
      <c r="BK572" s="878"/>
      <c r="BL572" s="54"/>
      <c r="BM572" s="241"/>
      <c r="BN572" s="241"/>
      <c r="BO572" s="241"/>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199"/>
    </row>
    <row r="573" spans="4:121" s="52" customFormat="1" hidden="1">
      <c r="D573" s="198"/>
      <c r="E573" s="54"/>
      <c r="F573" s="54"/>
      <c r="G573" s="54"/>
      <c r="H573" s="54"/>
      <c r="I573" s="54"/>
      <c r="J573" s="54"/>
      <c r="K573" s="54"/>
      <c r="L573" s="54"/>
      <c r="M573" s="54"/>
      <c r="N573" s="54"/>
      <c r="O573" s="54"/>
      <c r="P573" s="54"/>
      <c r="Q573" s="54"/>
      <c r="R573" s="54"/>
      <c r="S573" s="54"/>
      <c r="T573" s="54"/>
      <c r="U573" s="54"/>
      <c r="V573" s="54"/>
      <c r="W573" s="192"/>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874" t="e">
        <f t="shared" si="85"/>
        <v>#N/A</v>
      </c>
      <c r="AX573" s="875"/>
      <c r="AY573" s="875"/>
      <c r="AZ573" s="875"/>
      <c r="BA573" s="876"/>
      <c r="BB573" s="877" t="s">
        <v>905</v>
      </c>
      <c r="BC573" s="878"/>
      <c r="BD573" s="54"/>
      <c r="BE573" s="879" t="e">
        <f t="shared" si="86"/>
        <v>#N/A</v>
      </c>
      <c r="BF573" s="880"/>
      <c r="BG573" s="880"/>
      <c r="BH573" s="880"/>
      <c r="BI573" s="881"/>
      <c r="BJ573" s="882" t="s">
        <v>905</v>
      </c>
      <c r="BK573" s="878"/>
      <c r="BL573" s="54"/>
      <c r="BM573" s="241"/>
      <c r="BN573" s="241"/>
      <c r="BO573" s="241"/>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199"/>
    </row>
    <row r="574" spans="4:121" s="52" customFormat="1" hidden="1">
      <c r="D574" s="198"/>
      <c r="E574" s="54"/>
      <c r="F574" s="54"/>
      <c r="G574" s="54"/>
      <c r="H574" s="54"/>
      <c r="I574" s="54"/>
      <c r="J574" s="54"/>
      <c r="K574" s="54"/>
      <c r="L574" s="54"/>
      <c r="M574" s="54"/>
      <c r="N574" s="54"/>
      <c r="O574" s="54"/>
      <c r="P574" s="54"/>
      <c r="Q574" s="54"/>
      <c r="R574" s="54"/>
      <c r="S574" s="54"/>
      <c r="T574" s="54"/>
      <c r="U574" s="54"/>
      <c r="V574" s="54"/>
      <c r="W574" s="192"/>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874" t="e">
        <f t="shared" si="85"/>
        <v>#N/A</v>
      </c>
      <c r="AX574" s="875"/>
      <c r="AY574" s="875"/>
      <c r="AZ574" s="875"/>
      <c r="BA574" s="876"/>
      <c r="BB574" s="877" t="s">
        <v>906</v>
      </c>
      <c r="BC574" s="878"/>
      <c r="BD574" s="54"/>
      <c r="BE574" s="879" t="e">
        <f t="shared" si="86"/>
        <v>#N/A</v>
      </c>
      <c r="BF574" s="880"/>
      <c r="BG574" s="880"/>
      <c r="BH574" s="880"/>
      <c r="BI574" s="881"/>
      <c r="BJ574" s="882" t="s">
        <v>906</v>
      </c>
      <c r="BK574" s="878"/>
      <c r="BL574" s="54"/>
      <c r="BM574" s="241"/>
      <c r="BN574" s="241"/>
      <c r="BO574" s="241"/>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199"/>
    </row>
    <row r="575" spans="4:121" s="52" customFormat="1" hidden="1">
      <c r="D575" s="198"/>
      <c r="E575" s="54"/>
      <c r="F575" s="54"/>
      <c r="G575" s="54"/>
      <c r="H575" s="54"/>
      <c r="I575" s="54"/>
      <c r="J575" s="54"/>
      <c r="K575" s="54"/>
      <c r="L575" s="54"/>
      <c r="M575" s="54"/>
      <c r="N575" s="54"/>
      <c r="O575" s="54"/>
      <c r="P575" s="54"/>
      <c r="Q575" s="54"/>
      <c r="R575" s="54"/>
      <c r="S575" s="54"/>
      <c r="T575" s="54"/>
      <c r="U575" s="54"/>
      <c r="V575" s="54"/>
      <c r="W575" s="192"/>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874" t="e">
        <f t="shared" si="85"/>
        <v>#N/A</v>
      </c>
      <c r="AX575" s="875"/>
      <c r="AY575" s="875"/>
      <c r="AZ575" s="875"/>
      <c r="BA575" s="876"/>
      <c r="BB575" s="877" t="s">
        <v>907</v>
      </c>
      <c r="BC575" s="878"/>
      <c r="BD575" s="54"/>
      <c r="BE575" s="879" t="e">
        <f t="shared" si="86"/>
        <v>#N/A</v>
      </c>
      <c r="BF575" s="880"/>
      <c r="BG575" s="880"/>
      <c r="BH575" s="880"/>
      <c r="BI575" s="881"/>
      <c r="BJ575" s="882" t="s">
        <v>907</v>
      </c>
      <c r="BK575" s="878"/>
      <c r="BL575" s="54"/>
      <c r="BM575" s="241"/>
      <c r="BN575" s="241"/>
      <c r="BO575" s="241"/>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199"/>
    </row>
    <row r="576" spans="4:121" s="52" customFormat="1" hidden="1">
      <c r="D576" s="198"/>
      <c r="E576" s="54"/>
      <c r="F576" s="54"/>
      <c r="G576" s="54"/>
      <c r="H576" s="54"/>
      <c r="I576" s="54"/>
      <c r="J576" s="54"/>
      <c r="K576" s="54"/>
      <c r="L576" s="54"/>
      <c r="M576" s="54"/>
      <c r="N576" s="54"/>
      <c r="O576" s="54"/>
      <c r="P576" s="54"/>
      <c r="Q576" s="54"/>
      <c r="R576" s="54"/>
      <c r="S576" s="54"/>
      <c r="T576" s="54"/>
      <c r="U576" s="54"/>
      <c r="V576" s="54"/>
      <c r="W576" s="192"/>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874" t="e">
        <f t="shared" si="85"/>
        <v>#N/A</v>
      </c>
      <c r="AX576" s="875"/>
      <c r="AY576" s="875"/>
      <c r="AZ576" s="875"/>
      <c r="BA576" s="876"/>
      <c r="BB576" s="877" t="s">
        <v>908</v>
      </c>
      <c r="BC576" s="878"/>
      <c r="BD576" s="54"/>
      <c r="BE576" s="879" t="e">
        <f t="shared" si="86"/>
        <v>#N/A</v>
      </c>
      <c r="BF576" s="880"/>
      <c r="BG576" s="880"/>
      <c r="BH576" s="880"/>
      <c r="BI576" s="881"/>
      <c r="BJ576" s="882" t="s">
        <v>908</v>
      </c>
      <c r="BK576" s="878"/>
      <c r="BL576" s="54"/>
      <c r="BM576" s="241"/>
      <c r="BN576" s="241"/>
      <c r="BO576" s="241"/>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199"/>
    </row>
    <row r="577" spans="4:121" s="52" customFormat="1" hidden="1">
      <c r="D577" s="198"/>
      <c r="E577" s="54"/>
      <c r="F577" s="54"/>
      <c r="G577" s="54"/>
      <c r="H577" s="54"/>
      <c r="I577" s="54"/>
      <c r="J577" s="54"/>
      <c r="K577" s="54"/>
      <c r="L577" s="54"/>
      <c r="M577" s="54"/>
      <c r="N577" s="54"/>
      <c r="O577" s="54"/>
      <c r="P577" s="54"/>
      <c r="Q577" s="54"/>
      <c r="R577" s="54"/>
      <c r="S577" s="54"/>
      <c r="T577" s="54"/>
      <c r="U577" s="54"/>
      <c r="V577" s="54"/>
      <c r="W577" s="192"/>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874" t="e">
        <f t="shared" si="85"/>
        <v>#N/A</v>
      </c>
      <c r="AX577" s="875"/>
      <c r="AY577" s="875"/>
      <c r="AZ577" s="875"/>
      <c r="BA577" s="876"/>
      <c r="BB577" s="877" t="s">
        <v>909</v>
      </c>
      <c r="BC577" s="878"/>
      <c r="BD577" s="54"/>
      <c r="BE577" s="879" t="e">
        <f t="shared" si="86"/>
        <v>#N/A</v>
      </c>
      <c r="BF577" s="880"/>
      <c r="BG577" s="880"/>
      <c r="BH577" s="880"/>
      <c r="BI577" s="881"/>
      <c r="BJ577" s="882" t="s">
        <v>909</v>
      </c>
      <c r="BK577" s="878"/>
      <c r="BL577" s="54"/>
      <c r="BM577" s="241"/>
      <c r="BN577" s="241"/>
      <c r="BO577" s="241"/>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199"/>
    </row>
    <row r="578" spans="4:121" s="52" customFormat="1" hidden="1">
      <c r="D578" s="198"/>
      <c r="E578" s="54"/>
      <c r="F578" s="54"/>
      <c r="G578" s="54"/>
      <c r="H578" s="54"/>
      <c r="I578" s="54"/>
      <c r="J578" s="54"/>
      <c r="K578" s="54"/>
      <c r="L578" s="54"/>
      <c r="M578" s="54"/>
      <c r="N578" s="54"/>
      <c r="O578" s="54"/>
      <c r="P578" s="54"/>
      <c r="Q578" s="54"/>
      <c r="R578" s="54"/>
      <c r="S578" s="54"/>
      <c r="T578" s="54"/>
      <c r="U578" s="54"/>
      <c r="V578" s="54"/>
      <c r="W578" s="192"/>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874" t="e">
        <f t="shared" si="85"/>
        <v>#N/A</v>
      </c>
      <c r="AX578" s="875"/>
      <c r="AY578" s="875"/>
      <c r="AZ578" s="875"/>
      <c r="BA578" s="876"/>
      <c r="BB578" s="877" t="s">
        <v>910</v>
      </c>
      <c r="BC578" s="878"/>
      <c r="BD578" s="54"/>
      <c r="BE578" s="879" t="e">
        <f t="shared" si="86"/>
        <v>#N/A</v>
      </c>
      <c r="BF578" s="880"/>
      <c r="BG578" s="880"/>
      <c r="BH578" s="880"/>
      <c r="BI578" s="881"/>
      <c r="BJ578" s="882" t="s">
        <v>910</v>
      </c>
      <c r="BK578" s="878"/>
      <c r="BL578" s="54"/>
      <c r="BM578" s="241"/>
      <c r="BN578" s="241"/>
      <c r="BO578" s="241"/>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199"/>
    </row>
    <row r="579" spans="4:121" s="52" customFormat="1" hidden="1">
      <c r="D579" s="198"/>
      <c r="E579" s="54"/>
      <c r="F579" s="54"/>
      <c r="G579" s="54"/>
      <c r="H579" s="54"/>
      <c r="I579" s="54"/>
      <c r="J579" s="54"/>
      <c r="K579" s="54"/>
      <c r="L579" s="54"/>
      <c r="M579" s="54"/>
      <c r="N579" s="54"/>
      <c r="O579" s="54"/>
      <c r="P579" s="54"/>
      <c r="Q579" s="54"/>
      <c r="R579" s="54"/>
      <c r="S579" s="54"/>
      <c r="T579" s="54"/>
      <c r="U579" s="54"/>
      <c r="V579" s="54"/>
      <c r="W579" s="192"/>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874" t="e">
        <f t="shared" si="85"/>
        <v>#N/A</v>
      </c>
      <c r="AX579" s="875"/>
      <c r="AY579" s="875"/>
      <c r="AZ579" s="875"/>
      <c r="BA579" s="876"/>
      <c r="BB579" s="877" t="s">
        <v>911</v>
      </c>
      <c r="BC579" s="878"/>
      <c r="BD579" s="54"/>
      <c r="BE579" s="879" t="e">
        <f t="shared" si="86"/>
        <v>#N/A</v>
      </c>
      <c r="BF579" s="880"/>
      <c r="BG579" s="880"/>
      <c r="BH579" s="880"/>
      <c r="BI579" s="881"/>
      <c r="BJ579" s="882" t="s">
        <v>911</v>
      </c>
      <c r="BK579" s="878"/>
      <c r="BL579" s="54"/>
      <c r="BM579" s="241"/>
      <c r="BN579" s="241"/>
      <c r="BO579" s="241"/>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199"/>
    </row>
    <row r="580" spans="4:121" s="52" customFormat="1" hidden="1">
      <c r="D580" s="198"/>
      <c r="E580" s="54"/>
      <c r="F580" s="54"/>
      <c r="G580" s="54"/>
      <c r="H580" s="54"/>
      <c r="I580" s="54"/>
      <c r="J580" s="54"/>
      <c r="K580" s="54"/>
      <c r="L580" s="54"/>
      <c r="M580" s="54"/>
      <c r="N580" s="54"/>
      <c r="O580" s="54"/>
      <c r="P580" s="54"/>
      <c r="Q580" s="54"/>
      <c r="R580" s="54"/>
      <c r="S580" s="54"/>
      <c r="T580" s="54"/>
      <c r="U580" s="54"/>
      <c r="V580" s="54"/>
      <c r="W580" s="192"/>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874" t="e">
        <f t="shared" si="85"/>
        <v>#N/A</v>
      </c>
      <c r="AX580" s="875"/>
      <c r="AY580" s="875"/>
      <c r="AZ580" s="875"/>
      <c r="BA580" s="876"/>
      <c r="BB580" s="877" t="s">
        <v>912</v>
      </c>
      <c r="BC580" s="878"/>
      <c r="BD580" s="54"/>
      <c r="BE580" s="879" t="e">
        <f t="shared" si="86"/>
        <v>#N/A</v>
      </c>
      <c r="BF580" s="880"/>
      <c r="BG580" s="880"/>
      <c r="BH580" s="880"/>
      <c r="BI580" s="881"/>
      <c r="BJ580" s="882" t="s">
        <v>912</v>
      </c>
      <c r="BK580" s="878"/>
      <c r="BL580" s="54"/>
      <c r="BM580" s="241"/>
      <c r="BN580" s="241"/>
      <c r="BO580" s="241"/>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199"/>
    </row>
    <row r="581" spans="4:121" s="52" customFormat="1" hidden="1">
      <c r="D581" s="198"/>
      <c r="E581" s="54"/>
      <c r="F581" s="54"/>
      <c r="G581" s="54"/>
      <c r="H581" s="54"/>
      <c r="I581" s="54"/>
      <c r="J581" s="54"/>
      <c r="K581" s="54"/>
      <c r="L581" s="54"/>
      <c r="M581" s="54"/>
      <c r="N581" s="54"/>
      <c r="O581" s="54"/>
      <c r="P581" s="54"/>
      <c r="Q581" s="54"/>
      <c r="R581" s="54"/>
      <c r="S581" s="54"/>
      <c r="T581" s="54"/>
      <c r="U581" s="54"/>
      <c r="V581" s="54"/>
      <c r="W581" s="192"/>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874" t="e">
        <f t="shared" si="85"/>
        <v>#N/A</v>
      </c>
      <c r="AX581" s="875"/>
      <c r="AY581" s="875"/>
      <c r="AZ581" s="875"/>
      <c r="BA581" s="876"/>
      <c r="BB581" s="877" t="s">
        <v>913</v>
      </c>
      <c r="BC581" s="878"/>
      <c r="BD581" s="54"/>
      <c r="BE581" s="879" t="e">
        <f t="shared" si="86"/>
        <v>#N/A</v>
      </c>
      <c r="BF581" s="880"/>
      <c r="BG581" s="880"/>
      <c r="BH581" s="880"/>
      <c r="BI581" s="881"/>
      <c r="BJ581" s="882" t="s">
        <v>913</v>
      </c>
      <c r="BK581" s="878"/>
      <c r="BL581" s="54"/>
      <c r="BM581" s="241"/>
      <c r="BN581" s="241"/>
      <c r="BO581" s="241"/>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199"/>
    </row>
    <row r="582" spans="4:121" s="52" customFormat="1" hidden="1">
      <c r="D582" s="198"/>
      <c r="E582" s="54"/>
      <c r="F582" s="54"/>
      <c r="G582" s="54"/>
      <c r="H582" s="54"/>
      <c r="I582" s="54"/>
      <c r="J582" s="54"/>
      <c r="K582" s="54"/>
      <c r="L582" s="54"/>
      <c r="M582" s="54"/>
      <c r="N582" s="54"/>
      <c r="O582" s="54"/>
      <c r="P582" s="54"/>
      <c r="Q582" s="54"/>
      <c r="R582" s="54"/>
      <c r="S582" s="54"/>
      <c r="T582" s="54"/>
      <c r="U582" s="54"/>
      <c r="V582" s="54"/>
      <c r="W582" s="192"/>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874" t="e">
        <f t="shared" si="85"/>
        <v>#N/A</v>
      </c>
      <c r="AX582" s="875"/>
      <c r="AY582" s="875"/>
      <c r="AZ582" s="875"/>
      <c r="BA582" s="876"/>
      <c r="BB582" s="877" t="s">
        <v>914</v>
      </c>
      <c r="BC582" s="878"/>
      <c r="BD582" s="54"/>
      <c r="BE582" s="879" t="e">
        <f t="shared" si="86"/>
        <v>#N/A</v>
      </c>
      <c r="BF582" s="880"/>
      <c r="BG582" s="880"/>
      <c r="BH582" s="880"/>
      <c r="BI582" s="881"/>
      <c r="BJ582" s="882" t="s">
        <v>914</v>
      </c>
      <c r="BK582" s="878"/>
      <c r="BL582" s="54"/>
      <c r="BM582" s="241"/>
      <c r="BN582" s="241"/>
      <c r="BO582" s="241"/>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199"/>
    </row>
    <row r="583" spans="4:121" s="52" customFormat="1" hidden="1">
      <c r="D583" s="198"/>
      <c r="E583" s="54"/>
      <c r="F583" s="54"/>
      <c r="G583" s="54"/>
      <c r="H583" s="54"/>
      <c r="I583" s="54"/>
      <c r="J583" s="54"/>
      <c r="K583" s="54"/>
      <c r="L583" s="54"/>
      <c r="M583" s="54"/>
      <c r="N583" s="54"/>
      <c r="O583" s="54"/>
      <c r="P583" s="54"/>
      <c r="Q583" s="54"/>
      <c r="R583" s="54"/>
      <c r="S583" s="54"/>
      <c r="T583" s="54"/>
      <c r="U583" s="54"/>
      <c r="V583" s="54"/>
      <c r="W583" s="192"/>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874" t="e">
        <f t="shared" si="85"/>
        <v>#N/A</v>
      </c>
      <c r="AX583" s="875"/>
      <c r="AY583" s="875"/>
      <c r="AZ583" s="875"/>
      <c r="BA583" s="876"/>
      <c r="BB583" s="877" t="s">
        <v>915</v>
      </c>
      <c r="BC583" s="878"/>
      <c r="BD583" s="54"/>
      <c r="BE583" s="879" t="e">
        <f t="shared" si="86"/>
        <v>#N/A</v>
      </c>
      <c r="BF583" s="880"/>
      <c r="BG583" s="880"/>
      <c r="BH583" s="880"/>
      <c r="BI583" s="881"/>
      <c r="BJ583" s="882" t="s">
        <v>915</v>
      </c>
      <c r="BK583" s="878"/>
      <c r="BL583" s="54"/>
      <c r="BM583" s="241"/>
      <c r="BN583" s="241"/>
      <c r="BO583" s="241"/>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199"/>
    </row>
    <row r="584" spans="4:121" s="52" customFormat="1" hidden="1">
      <c r="D584" s="198"/>
      <c r="E584" s="54"/>
      <c r="F584" s="54"/>
      <c r="G584" s="54"/>
      <c r="H584" s="54"/>
      <c r="I584" s="54"/>
      <c r="J584" s="54"/>
      <c r="K584" s="54"/>
      <c r="L584" s="54"/>
      <c r="M584" s="54"/>
      <c r="N584" s="54"/>
      <c r="O584" s="54"/>
      <c r="P584" s="54"/>
      <c r="Q584" s="54"/>
      <c r="R584" s="54"/>
      <c r="S584" s="54"/>
      <c r="T584" s="54"/>
      <c r="U584" s="54"/>
      <c r="V584" s="54"/>
      <c r="W584" s="192"/>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874" t="e">
        <f t="shared" si="85"/>
        <v>#N/A</v>
      </c>
      <c r="AX584" s="875"/>
      <c r="AY584" s="875"/>
      <c r="AZ584" s="875"/>
      <c r="BA584" s="876"/>
      <c r="BB584" s="877" t="s">
        <v>916</v>
      </c>
      <c r="BC584" s="878"/>
      <c r="BD584" s="54"/>
      <c r="BE584" s="879" t="e">
        <f t="shared" si="86"/>
        <v>#N/A</v>
      </c>
      <c r="BF584" s="880"/>
      <c r="BG584" s="880"/>
      <c r="BH584" s="880"/>
      <c r="BI584" s="881"/>
      <c r="BJ584" s="882" t="s">
        <v>916</v>
      </c>
      <c r="BK584" s="878"/>
      <c r="BL584" s="54"/>
      <c r="BM584" s="241"/>
      <c r="BN584" s="241"/>
      <c r="BO584" s="241"/>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199"/>
    </row>
    <row r="585" spans="4:121" s="52" customFormat="1" hidden="1">
      <c r="D585" s="198"/>
      <c r="E585" s="54"/>
      <c r="F585" s="54"/>
      <c r="G585" s="54"/>
      <c r="H585" s="54"/>
      <c r="I585" s="54"/>
      <c r="J585" s="54"/>
      <c r="K585" s="54"/>
      <c r="L585" s="54"/>
      <c r="M585" s="54"/>
      <c r="N585" s="54"/>
      <c r="O585" s="54"/>
      <c r="P585" s="54"/>
      <c r="Q585" s="54"/>
      <c r="R585" s="54"/>
      <c r="S585" s="54"/>
      <c r="T585" s="54"/>
      <c r="U585" s="54"/>
      <c r="V585" s="54"/>
      <c r="W585" s="192"/>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874" t="e">
        <f t="shared" si="85"/>
        <v>#N/A</v>
      </c>
      <c r="AX585" s="875"/>
      <c r="AY585" s="875"/>
      <c r="AZ585" s="875"/>
      <c r="BA585" s="876"/>
      <c r="BB585" s="877" t="s">
        <v>917</v>
      </c>
      <c r="BC585" s="878"/>
      <c r="BD585" s="54"/>
      <c r="BE585" s="879" t="e">
        <f t="shared" si="86"/>
        <v>#N/A</v>
      </c>
      <c r="BF585" s="880"/>
      <c r="BG585" s="880"/>
      <c r="BH585" s="880"/>
      <c r="BI585" s="881"/>
      <c r="BJ585" s="882" t="s">
        <v>917</v>
      </c>
      <c r="BK585" s="878"/>
      <c r="BL585" s="54"/>
      <c r="BM585" s="241"/>
      <c r="BN585" s="241"/>
      <c r="BO585" s="241"/>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199"/>
    </row>
    <row r="586" spans="4:121" s="52" customFormat="1" hidden="1">
      <c r="D586" s="198"/>
      <c r="E586" s="54"/>
      <c r="F586" s="54"/>
      <c r="G586" s="54"/>
      <c r="H586" s="54"/>
      <c r="I586" s="54"/>
      <c r="J586" s="54"/>
      <c r="K586" s="54"/>
      <c r="L586" s="54"/>
      <c r="M586" s="54"/>
      <c r="N586" s="54"/>
      <c r="O586" s="54"/>
      <c r="P586" s="54"/>
      <c r="Q586" s="54"/>
      <c r="R586" s="54"/>
      <c r="S586" s="54"/>
      <c r="T586" s="54"/>
      <c r="U586" s="54"/>
      <c r="V586" s="54"/>
      <c r="W586" s="192"/>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874" t="e">
        <f t="shared" si="85"/>
        <v>#N/A</v>
      </c>
      <c r="AX586" s="875"/>
      <c r="AY586" s="875"/>
      <c r="AZ586" s="875"/>
      <c r="BA586" s="876"/>
      <c r="BB586" s="877" t="s">
        <v>918</v>
      </c>
      <c r="BC586" s="878"/>
      <c r="BD586" s="54"/>
      <c r="BE586" s="879" t="e">
        <f t="shared" si="86"/>
        <v>#N/A</v>
      </c>
      <c r="BF586" s="880"/>
      <c r="BG586" s="880"/>
      <c r="BH586" s="880"/>
      <c r="BI586" s="881"/>
      <c r="BJ586" s="882" t="s">
        <v>918</v>
      </c>
      <c r="BK586" s="878"/>
      <c r="BL586" s="54"/>
      <c r="BM586" s="241"/>
      <c r="BN586" s="241"/>
      <c r="BO586" s="241"/>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199"/>
    </row>
    <row r="587" spans="4:121" s="52" customFormat="1" hidden="1">
      <c r="D587" s="198"/>
      <c r="E587" s="54"/>
      <c r="F587" s="54"/>
      <c r="G587" s="54"/>
      <c r="H587" s="54"/>
      <c r="I587" s="54"/>
      <c r="J587" s="54"/>
      <c r="K587" s="54"/>
      <c r="L587" s="54"/>
      <c r="M587" s="54"/>
      <c r="N587" s="54"/>
      <c r="O587" s="54"/>
      <c r="P587" s="54"/>
      <c r="Q587" s="54"/>
      <c r="R587" s="54"/>
      <c r="S587" s="54"/>
      <c r="T587" s="54"/>
      <c r="U587" s="54"/>
      <c r="V587" s="54"/>
      <c r="W587" s="192"/>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874" t="e">
        <f t="shared" ref="AW587:AW650" si="87">RANK(BB587,$AM$184:$AM$211,1)</f>
        <v>#N/A</v>
      </c>
      <c r="AX587" s="875"/>
      <c r="AY587" s="875"/>
      <c r="AZ587" s="875"/>
      <c r="BA587" s="876"/>
      <c r="BB587" s="877" t="s">
        <v>919</v>
      </c>
      <c r="BC587" s="878"/>
      <c r="BD587" s="54"/>
      <c r="BE587" s="879" t="e">
        <f t="shared" si="86"/>
        <v>#N/A</v>
      </c>
      <c r="BF587" s="880"/>
      <c r="BG587" s="880"/>
      <c r="BH587" s="880"/>
      <c r="BI587" s="881"/>
      <c r="BJ587" s="882" t="s">
        <v>919</v>
      </c>
      <c r="BK587" s="878"/>
      <c r="BL587" s="54"/>
      <c r="BM587" s="241"/>
      <c r="BN587" s="241"/>
      <c r="BO587" s="241"/>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199"/>
    </row>
    <row r="588" spans="4:121" s="52" customFormat="1" hidden="1">
      <c r="D588" s="198"/>
      <c r="E588" s="54"/>
      <c r="F588" s="54"/>
      <c r="G588" s="54"/>
      <c r="H588" s="54"/>
      <c r="I588" s="54"/>
      <c r="J588" s="54"/>
      <c r="K588" s="54"/>
      <c r="L588" s="54"/>
      <c r="M588" s="54"/>
      <c r="N588" s="54"/>
      <c r="O588" s="54"/>
      <c r="P588" s="54"/>
      <c r="Q588" s="54"/>
      <c r="R588" s="54"/>
      <c r="S588" s="54"/>
      <c r="T588" s="54"/>
      <c r="U588" s="54"/>
      <c r="V588" s="54"/>
      <c r="W588" s="192"/>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874" t="e">
        <f t="shared" si="87"/>
        <v>#N/A</v>
      </c>
      <c r="AX588" s="875"/>
      <c r="AY588" s="875"/>
      <c r="AZ588" s="875"/>
      <c r="BA588" s="876"/>
      <c r="BB588" s="877" t="s">
        <v>920</v>
      </c>
      <c r="BC588" s="878"/>
      <c r="BD588" s="54"/>
      <c r="BE588" s="879" t="e">
        <f t="shared" si="86"/>
        <v>#N/A</v>
      </c>
      <c r="BF588" s="880"/>
      <c r="BG588" s="880"/>
      <c r="BH588" s="880"/>
      <c r="BI588" s="881"/>
      <c r="BJ588" s="882" t="s">
        <v>920</v>
      </c>
      <c r="BK588" s="878"/>
      <c r="BL588" s="54"/>
      <c r="BM588" s="241"/>
      <c r="BN588" s="241"/>
      <c r="BO588" s="241"/>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199"/>
    </row>
    <row r="589" spans="4:121" s="52" customFormat="1" hidden="1">
      <c r="D589" s="198"/>
      <c r="E589" s="54"/>
      <c r="F589" s="54"/>
      <c r="G589" s="54"/>
      <c r="H589" s="54"/>
      <c r="I589" s="54"/>
      <c r="J589" s="54"/>
      <c r="K589" s="54"/>
      <c r="L589" s="54"/>
      <c r="M589" s="54"/>
      <c r="N589" s="54"/>
      <c r="O589" s="54"/>
      <c r="P589" s="54"/>
      <c r="Q589" s="54"/>
      <c r="R589" s="54"/>
      <c r="S589" s="54"/>
      <c r="T589" s="54"/>
      <c r="U589" s="54"/>
      <c r="V589" s="54"/>
      <c r="W589" s="192"/>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874" t="e">
        <f t="shared" si="87"/>
        <v>#N/A</v>
      </c>
      <c r="AX589" s="875"/>
      <c r="AY589" s="875"/>
      <c r="AZ589" s="875"/>
      <c r="BA589" s="876"/>
      <c r="BB589" s="877" t="s">
        <v>921</v>
      </c>
      <c r="BC589" s="878"/>
      <c r="BD589" s="54"/>
      <c r="BE589" s="879" t="e">
        <f t="shared" si="86"/>
        <v>#N/A</v>
      </c>
      <c r="BF589" s="880"/>
      <c r="BG589" s="880"/>
      <c r="BH589" s="880"/>
      <c r="BI589" s="881"/>
      <c r="BJ589" s="882" t="s">
        <v>921</v>
      </c>
      <c r="BK589" s="878"/>
      <c r="BL589" s="54"/>
      <c r="BM589" s="241"/>
      <c r="BN589" s="241"/>
      <c r="BO589" s="241"/>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199"/>
    </row>
    <row r="590" spans="4:121" s="52" customFormat="1" hidden="1">
      <c r="D590" s="198"/>
      <c r="E590" s="54"/>
      <c r="F590" s="54"/>
      <c r="G590" s="54"/>
      <c r="H590" s="54"/>
      <c r="I590" s="54"/>
      <c r="J590" s="54"/>
      <c r="K590" s="54"/>
      <c r="L590" s="54"/>
      <c r="M590" s="54"/>
      <c r="N590" s="54"/>
      <c r="O590" s="54"/>
      <c r="P590" s="54"/>
      <c r="Q590" s="54"/>
      <c r="R590" s="54"/>
      <c r="S590" s="54"/>
      <c r="T590" s="54"/>
      <c r="U590" s="54"/>
      <c r="V590" s="54"/>
      <c r="W590" s="192"/>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874" t="e">
        <f t="shared" si="87"/>
        <v>#N/A</v>
      </c>
      <c r="AX590" s="875"/>
      <c r="AY590" s="875"/>
      <c r="AZ590" s="875"/>
      <c r="BA590" s="876"/>
      <c r="BB590" s="877" t="s">
        <v>922</v>
      </c>
      <c r="BC590" s="878"/>
      <c r="BD590" s="54"/>
      <c r="BE590" s="879" t="e">
        <f t="shared" si="86"/>
        <v>#N/A</v>
      </c>
      <c r="BF590" s="880"/>
      <c r="BG590" s="880"/>
      <c r="BH590" s="880"/>
      <c r="BI590" s="881"/>
      <c r="BJ590" s="882" t="s">
        <v>922</v>
      </c>
      <c r="BK590" s="878"/>
      <c r="BL590" s="54"/>
      <c r="BM590" s="241"/>
      <c r="BN590" s="241"/>
      <c r="BO590" s="241"/>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199"/>
    </row>
    <row r="591" spans="4:121" s="52" customFormat="1" hidden="1">
      <c r="D591" s="198"/>
      <c r="E591" s="54"/>
      <c r="F591" s="54"/>
      <c r="G591" s="54"/>
      <c r="H591" s="54"/>
      <c r="I591" s="54"/>
      <c r="J591" s="54"/>
      <c r="K591" s="54"/>
      <c r="L591" s="54"/>
      <c r="M591" s="54"/>
      <c r="N591" s="54"/>
      <c r="O591" s="54"/>
      <c r="P591" s="54"/>
      <c r="Q591" s="54"/>
      <c r="R591" s="54"/>
      <c r="S591" s="54"/>
      <c r="T591" s="54"/>
      <c r="U591" s="54"/>
      <c r="V591" s="54"/>
      <c r="W591" s="192"/>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874" t="e">
        <f t="shared" si="87"/>
        <v>#N/A</v>
      </c>
      <c r="AX591" s="875"/>
      <c r="AY591" s="875"/>
      <c r="AZ591" s="875"/>
      <c r="BA591" s="876"/>
      <c r="BB591" s="877" t="s">
        <v>923</v>
      </c>
      <c r="BC591" s="878"/>
      <c r="BD591" s="54"/>
      <c r="BE591" s="879" t="e">
        <f t="shared" si="86"/>
        <v>#N/A</v>
      </c>
      <c r="BF591" s="880"/>
      <c r="BG591" s="880"/>
      <c r="BH591" s="880"/>
      <c r="BI591" s="881"/>
      <c r="BJ591" s="882" t="s">
        <v>923</v>
      </c>
      <c r="BK591" s="878"/>
      <c r="BL591" s="54"/>
      <c r="BM591" s="241"/>
      <c r="BN591" s="241"/>
      <c r="BO591" s="241"/>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199"/>
    </row>
    <row r="592" spans="4:121" s="52" customFormat="1" hidden="1">
      <c r="D592" s="198"/>
      <c r="E592" s="54"/>
      <c r="F592" s="54"/>
      <c r="G592" s="54"/>
      <c r="H592" s="54"/>
      <c r="I592" s="54"/>
      <c r="J592" s="54"/>
      <c r="K592" s="54"/>
      <c r="L592" s="54"/>
      <c r="M592" s="54"/>
      <c r="N592" s="54"/>
      <c r="O592" s="54"/>
      <c r="P592" s="54"/>
      <c r="Q592" s="54"/>
      <c r="R592" s="54"/>
      <c r="S592" s="54"/>
      <c r="T592" s="54"/>
      <c r="U592" s="54"/>
      <c r="V592" s="54"/>
      <c r="W592" s="192"/>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874" t="e">
        <f t="shared" si="87"/>
        <v>#N/A</v>
      </c>
      <c r="AX592" s="875"/>
      <c r="AY592" s="875"/>
      <c r="AZ592" s="875"/>
      <c r="BA592" s="876"/>
      <c r="BB592" s="877" t="s">
        <v>924</v>
      </c>
      <c r="BC592" s="878"/>
      <c r="BD592" s="54"/>
      <c r="BE592" s="879" t="e">
        <f t="shared" si="86"/>
        <v>#N/A</v>
      </c>
      <c r="BF592" s="880"/>
      <c r="BG592" s="880"/>
      <c r="BH592" s="880"/>
      <c r="BI592" s="881"/>
      <c r="BJ592" s="882" t="s">
        <v>924</v>
      </c>
      <c r="BK592" s="878"/>
      <c r="BL592" s="54"/>
      <c r="BM592" s="241"/>
      <c r="BN592" s="241"/>
      <c r="BO592" s="241"/>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199"/>
    </row>
    <row r="593" spans="4:121" s="52" customFormat="1" hidden="1">
      <c r="D593" s="198"/>
      <c r="E593" s="54"/>
      <c r="F593" s="54"/>
      <c r="G593" s="54"/>
      <c r="H593" s="54"/>
      <c r="I593" s="54"/>
      <c r="J593" s="54"/>
      <c r="K593" s="54"/>
      <c r="L593" s="54"/>
      <c r="M593" s="54"/>
      <c r="N593" s="54"/>
      <c r="O593" s="54"/>
      <c r="P593" s="54"/>
      <c r="Q593" s="54"/>
      <c r="R593" s="54"/>
      <c r="S593" s="54"/>
      <c r="T593" s="54"/>
      <c r="U593" s="54"/>
      <c r="V593" s="54"/>
      <c r="W593" s="192"/>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874" t="e">
        <f t="shared" si="87"/>
        <v>#N/A</v>
      </c>
      <c r="AX593" s="875"/>
      <c r="AY593" s="875"/>
      <c r="AZ593" s="875"/>
      <c r="BA593" s="876"/>
      <c r="BB593" s="877" t="s">
        <v>925</v>
      </c>
      <c r="BC593" s="878"/>
      <c r="BD593" s="54"/>
      <c r="BE593" s="879" t="e">
        <f t="shared" si="86"/>
        <v>#N/A</v>
      </c>
      <c r="BF593" s="880"/>
      <c r="BG593" s="880"/>
      <c r="BH593" s="880"/>
      <c r="BI593" s="881"/>
      <c r="BJ593" s="882" t="s">
        <v>925</v>
      </c>
      <c r="BK593" s="878"/>
      <c r="BL593" s="54"/>
      <c r="BM593" s="241"/>
      <c r="BN593" s="241"/>
      <c r="BO593" s="241"/>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199"/>
    </row>
    <row r="594" spans="4:121" s="52" customFormat="1" hidden="1">
      <c r="D594" s="198"/>
      <c r="E594" s="54"/>
      <c r="F594" s="54"/>
      <c r="G594" s="54"/>
      <c r="H594" s="54"/>
      <c r="I594" s="54"/>
      <c r="J594" s="54"/>
      <c r="K594" s="54"/>
      <c r="L594" s="54"/>
      <c r="M594" s="54"/>
      <c r="N594" s="54"/>
      <c r="O594" s="54"/>
      <c r="P594" s="54"/>
      <c r="Q594" s="54"/>
      <c r="R594" s="54"/>
      <c r="S594" s="54"/>
      <c r="T594" s="54"/>
      <c r="U594" s="54"/>
      <c r="V594" s="54"/>
      <c r="W594" s="192"/>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874" t="e">
        <f t="shared" si="87"/>
        <v>#N/A</v>
      </c>
      <c r="AX594" s="875"/>
      <c r="AY594" s="875"/>
      <c r="AZ594" s="875"/>
      <c r="BA594" s="876"/>
      <c r="BB594" s="877" t="s">
        <v>926</v>
      </c>
      <c r="BC594" s="878"/>
      <c r="BD594" s="54"/>
      <c r="BE594" s="879" t="e">
        <f t="shared" si="86"/>
        <v>#N/A</v>
      </c>
      <c r="BF594" s="880"/>
      <c r="BG594" s="880"/>
      <c r="BH594" s="880"/>
      <c r="BI594" s="881"/>
      <c r="BJ594" s="882" t="s">
        <v>926</v>
      </c>
      <c r="BK594" s="878"/>
      <c r="BL594" s="54"/>
      <c r="BM594" s="241"/>
      <c r="BN594" s="241"/>
      <c r="BO594" s="241"/>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199"/>
    </row>
    <row r="595" spans="4:121" s="52" customFormat="1" hidden="1">
      <c r="D595" s="198"/>
      <c r="E595" s="54"/>
      <c r="F595" s="54"/>
      <c r="G595" s="54"/>
      <c r="H595" s="54"/>
      <c r="I595" s="54"/>
      <c r="J595" s="54"/>
      <c r="K595" s="54"/>
      <c r="L595" s="54"/>
      <c r="M595" s="54"/>
      <c r="N595" s="54"/>
      <c r="O595" s="54"/>
      <c r="P595" s="54"/>
      <c r="Q595" s="54"/>
      <c r="R595" s="54"/>
      <c r="S595" s="54"/>
      <c r="T595" s="54"/>
      <c r="U595" s="54"/>
      <c r="V595" s="54"/>
      <c r="W595" s="192"/>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874" t="e">
        <f t="shared" si="87"/>
        <v>#N/A</v>
      </c>
      <c r="AX595" s="875"/>
      <c r="AY595" s="875"/>
      <c r="AZ595" s="875"/>
      <c r="BA595" s="876"/>
      <c r="BB595" s="877" t="s">
        <v>927</v>
      </c>
      <c r="BC595" s="878"/>
      <c r="BD595" s="54"/>
      <c r="BE595" s="879" t="e">
        <f t="shared" si="86"/>
        <v>#N/A</v>
      </c>
      <c r="BF595" s="880"/>
      <c r="BG595" s="880"/>
      <c r="BH595" s="880"/>
      <c r="BI595" s="881"/>
      <c r="BJ595" s="882" t="s">
        <v>927</v>
      </c>
      <c r="BK595" s="878"/>
      <c r="BL595" s="54"/>
      <c r="BM595" s="241"/>
      <c r="BN595" s="241"/>
      <c r="BO595" s="241"/>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199"/>
    </row>
    <row r="596" spans="4:121" s="52" customFormat="1" hidden="1">
      <c r="D596" s="198"/>
      <c r="E596" s="54"/>
      <c r="F596" s="54"/>
      <c r="G596" s="54"/>
      <c r="H596" s="54"/>
      <c r="I596" s="54"/>
      <c r="J596" s="54"/>
      <c r="K596" s="54"/>
      <c r="L596" s="54"/>
      <c r="M596" s="54"/>
      <c r="N596" s="54"/>
      <c r="O596" s="54"/>
      <c r="P596" s="54"/>
      <c r="Q596" s="54"/>
      <c r="R596" s="54"/>
      <c r="S596" s="54"/>
      <c r="T596" s="54"/>
      <c r="U596" s="54"/>
      <c r="V596" s="54"/>
      <c r="W596" s="192"/>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874" t="e">
        <f t="shared" si="87"/>
        <v>#N/A</v>
      </c>
      <c r="AX596" s="875"/>
      <c r="AY596" s="875"/>
      <c r="AZ596" s="875"/>
      <c r="BA596" s="876"/>
      <c r="BB596" s="877" t="s">
        <v>928</v>
      </c>
      <c r="BC596" s="878"/>
      <c r="BD596" s="54"/>
      <c r="BE596" s="879" t="e">
        <f t="shared" si="86"/>
        <v>#N/A</v>
      </c>
      <c r="BF596" s="880"/>
      <c r="BG596" s="880"/>
      <c r="BH596" s="880"/>
      <c r="BI596" s="881"/>
      <c r="BJ596" s="882" t="s">
        <v>928</v>
      </c>
      <c r="BK596" s="878"/>
      <c r="BL596" s="54"/>
      <c r="BM596" s="241"/>
      <c r="BN596" s="241"/>
      <c r="BO596" s="241"/>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199"/>
    </row>
    <row r="597" spans="4:121" s="52" customFormat="1" hidden="1">
      <c r="D597" s="198"/>
      <c r="E597" s="54"/>
      <c r="F597" s="54"/>
      <c r="G597" s="54"/>
      <c r="H597" s="54"/>
      <c r="I597" s="54"/>
      <c r="J597" s="54"/>
      <c r="K597" s="54"/>
      <c r="L597" s="54"/>
      <c r="M597" s="54"/>
      <c r="N597" s="54"/>
      <c r="O597" s="54"/>
      <c r="P597" s="54"/>
      <c r="Q597" s="54"/>
      <c r="R597" s="54"/>
      <c r="S597" s="54"/>
      <c r="T597" s="54"/>
      <c r="U597" s="54"/>
      <c r="V597" s="54"/>
      <c r="W597" s="192"/>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874" t="e">
        <f t="shared" si="87"/>
        <v>#N/A</v>
      </c>
      <c r="AX597" s="875"/>
      <c r="AY597" s="875"/>
      <c r="AZ597" s="875"/>
      <c r="BA597" s="876"/>
      <c r="BB597" s="877" t="s">
        <v>929</v>
      </c>
      <c r="BC597" s="878"/>
      <c r="BD597" s="54"/>
      <c r="BE597" s="879" t="e">
        <f t="shared" si="86"/>
        <v>#N/A</v>
      </c>
      <c r="BF597" s="880"/>
      <c r="BG597" s="880"/>
      <c r="BH597" s="880"/>
      <c r="BI597" s="881"/>
      <c r="BJ597" s="882" t="s">
        <v>929</v>
      </c>
      <c r="BK597" s="878"/>
      <c r="BL597" s="54"/>
      <c r="BM597" s="241"/>
      <c r="BN597" s="241"/>
      <c r="BO597" s="241"/>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199"/>
    </row>
    <row r="598" spans="4:121" s="52" customFormat="1" hidden="1">
      <c r="D598" s="198"/>
      <c r="E598" s="54"/>
      <c r="F598" s="54"/>
      <c r="G598" s="54"/>
      <c r="H598" s="54"/>
      <c r="I598" s="54"/>
      <c r="J598" s="54"/>
      <c r="K598" s="54"/>
      <c r="L598" s="54"/>
      <c r="M598" s="54"/>
      <c r="N598" s="54"/>
      <c r="O598" s="54"/>
      <c r="P598" s="54"/>
      <c r="Q598" s="54"/>
      <c r="R598" s="54"/>
      <c r="S598" s="54"/>
      <c r="T598" s="54"/>
      <c r="U598" s="54"/>
      <c r="V598" s="54"/>
      <c r="W598" s="192"/>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874" t="e">
        <f t="shared" si="87"/>
        <v>#N/A</v>
      </c>
      <c r="AX598" s="875"/>
      <c r="AY598" s="875"/>
      <c r="AZ598" s="875"/>
      <c r="BA598" s="876"/>
      <c r="BB598" s="877" t="s">
        <v>930</v>
      </c>
      <c r="BC598" s="878"/>
      <c r="BD598" s="54"/>
      <c r="BE598" s="879" t="e">
        <f t="shared" si="86"/>
        <v>#N/A</v>
      </c>
      <c r="BF598" s="880"/>
      <c r="BG598" s="880"/>
      <c r="BH598" s="880"/>
      <c r="BI598" s="881"/>
      <c r="BJ598" s="882" t="s">
        <v>930</v>
      </c>
      <c r="BK598" s="878"/>
      <c r="BL598" s="54"/>
      <c r="BM598" s="241"/>
      <c r="BN598" s="241"/>
      <c r="BO598" s="241"/>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199"/>
    </row>
    <row r="599" spans="4:121" s="52" customFormat="1" hidden="1">
      <c r="D599" s="198"/>
      <c r="E599" s="54"/>
      <c r="F599" s="54"/>
      <c r="G599" s="54"/>
      <c r="H599" s="54"/>
      <c r="I599" s="54"/>
      <c r="J599" s="54"/>
      <c r="K599" s="54"/>
      <c r="L599" s="54"/>
      <c r="M599" s="54"/>
      <c r="N599" s="54"/>
      <c r="O599" s="54"/>
      <c r="P599" s="54"/>
      <c r="Q599" s="54"/>
      <c r="R599" s="54"/>
      <c r="S599" s="54"/>
      <c r="T599" s="54"/>
      <c r="U599" s="54"/>
      <c r="V599" s="54"/>
      <c r="W599" s="192"/>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874" t="e">
        <f t="shared" si="87"/>
        <v>#N/A</v>
      </c>
      <c r="AX599" s="875"/>
      <c r="AY599" s="875"/>
      <c r="AZ599" s="875"/>
      <c r="BA599" s="876"/>
      <c r="BB599" s="877" t="s">
        <v>931</v>
      </c>
      <c r="BC599" s="878"/>
      <c r="BD599" s="54"/>
      <c r="BE599" s="879" t="e">
        <f t="shared" si="86"/>
        <v>#N/A</v>
      </c>
      <c r="BF599" s="880"/>
      <c r="BG599" s="880"/>
      <c r="BH599" s="880"/>
      <c r="BI599" s="881"/>
      <c r="BJ599" s="882" t="s">
        <v>931</v>
      </c>
      <c r="BK599" s="878"/>
      <c r="BL599" s="54"/>
      <c r="BM599" s="241"/>
      <c r="BN599" s="241"/>
      <c r="BO599" s="241"/>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199"/>
    </row>
    <row r="600" spans="4:121" s="52" customFormat="1" hidden="1">
      <c r="D600" s="198"/>
      <c r="E600" s="54"/>
      <c r="F600" s="54"/>
      <c r="G600" s="54"/>
      <c r="H600" s="54"/>
      <c r="I600" s="54"/>
      <c r="J600" s="54"/>
      <c r="K600" s="54"/>
      <c r="L600" s="54"/>
      <c r="M600" s="54"/>
      <c r="N600" s="54"/>
      <c r="O600" s="54"/>
      <c r="P600" s="54"/>
      <c r="Q600" s="54"/>
      <c r="R600" s="54"/>
      <c r="S600" s="54"/>
      <c r="T600" s="54"/>
      <c r="U600" s="54"/>
      <c r="V600" s="54"/>
      <c r="W600" s="192"/>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874" t="e">
        <f t="shared" si="87"/>
        <v>#N/A</v>
      </c>
      <c r="AX600" s="875"/>
      <c r="AY600" s="875"/>
      <c r="AZ600" s="875"/>
      <c r="BA600" s="876"/>
      <c r="BB600" s="877" t="s">
        <v>932</v>
      </c>
      <c r="BC600" s="878"/>
      <c r="BD600" s="54"/>
      <c r="BE600" s="879" t="e">
        <f t="shared" si="86"/>
        <v>#N/A</v>
      </c>
      <c r="BF600" s="880"/>
      <c r="BG600" s="880"/>
      <c r="BH600" s="880"/>
      <c r="BI600" s="881"/>
      <c r="BJ600" s="882" t="s">
        <v>932</v>
      </c>
      <c r="BK600" s="878"/>
      <c r="BL600" s="54"/>
      <c r="BM600" s="241"/>
      <c r="BN600" s="241"/>
      <c r="BO600" s="241"/>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199"/>
    </row>
    <row r="601" spans="4:121" s="52" customFormat="1" hidden="1">
      <c r="D601" s="198"/>
      <c r="E601" s="54"/>
      <c r="F601" s="54"/>
      <c r="G601" s="54"/>
      <c r="H601" s="54"/>
      <c r="I601" s="54"/>
      <c r="J601" s="54"/>
      <c r="K601" s="54"/>
      <c r="L601" s="54"/>
      <c r="M601" s="54"/>
      <c r="N601" s="54"/>
      <c r="O601" s="54"/>
      <c r="P601" s="54"/>
      <c r="Q601" s="54"/>
      <c r="R601" s="54"/>
      <c r="S601" s="54"/>
      <c r="T601" s="54"/>
      <c r="U601" s="54"/>
      <c r="V601" s="54"/>
      <c r="W601" s="192"/>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874" t="e">
        <f t="shared" si="87"/>
        <v>#N/A</v>
      </c>
      <c r="AX601" s="875"/>
      <c r="AY601" s="875"/>
      <c r="AZ601" s="875"/>
      <c r="BA601" s="876"/>
      <c r="BB601" s="877" t="s">
        <v>933</v>
      </c>
      <c r="BC601" s="878"/>
      <c r="BD601" s="54"/>
      <c r="BE601" s="879" t="e">
        <f t="shared" si="86"/>
        <v>#N/A</v>
      </c>
      <c r="BF601" s="880"/>
      <c r="BG601" s="880"/>
      <c r="BH601" s="880"/>
      <c r="BI601" s="881"/>
      <c r="BJ601" s="882" t="s">
        <v>933</v>
      </c>
      <c r="BK601" s="878"/>
      <c r="BL601" s="54"/>
      <c r="BM601" s="241"/>
      <c r="BN601" s="241"/>
      <c r="BO601" s="241"/>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199"/>
    </row>
    <row r="602" spans="4:121" s="52" customFormat="1" hidden="1">
      <c r="D602" s="198"/>
      <c r="E602" s="54"/>
      <c r="F602" s="54"/>
      <c r="G602" s="54"/>
      <c r="H602" s="54"/>
      <c r="I602" s="54"/>
      <c r="J602" s="54"/>
      <c r="K602" s="54"/>
      <c r="L602" s="54"/>
      <c r="M602" s="54"/>
      <c r="N602" s="54"/>
      <c r="O602" s="54"/>
      <c r="P602" s="54"/>
      <c r="Q602" s="54"/>
      <c r="R602" s="54"/>
      <c r="S602" s="54"/>
      <c r="T602" s="54"/>
      <c r="U602" s="54"/>
      <c r="V602" s="54"/>
      <c r="W602" s="192"/>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874" t="e">
        <f t="shared" si="87"/>
        <v>#N/A</v>
      </c>
      <c r="AX602" s="875"/>
      <c r="AY602" s="875"/>
      <c r="AZ602" s="875"/>
      <c r="BA602" s="876"/>
      <c r="BB602" s="877" t="s">
        <v>934</v>
      </c>
      <c r="BC602" s="878"/>
      <c r="BD602" s="54"/>
      <c r="BE602" s="879" t="e">
        <f t="shared" si="86"/>
        <v>#N/A</v>
      </c>
      <c r="BF602" s="880"/>
      <c r="BG602" s="880"/>
      <c r="BH602" s="880"/>
      <c r="BI602" s="881"/>
      <c r="BJ602" s="882" t="s">
        <v>934</v>
      </c>
      <c r="BK602" s="878"/>
      <c r="BL602" s="54"/>
      <c r="BM602" s="241"/>
      <c r="BN602" s="241"/>
      <c r="BO602" s="241"/>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199"/>
    </row>
    <row r="603" spans="4:121" s="52" customFormat="1" hidden="1">
      <c r="D603" s="198"/>
      <c r="E603" s="54"/>
      <c r="F603" s="54"/>
      <c r="G603" s="54"/>
      <c r="H603" s="54"/>
      <c r="I603" s="54"/>
      <c r="J603" s="54"/>
      <c r="K603" s="54"/>
      <c r="L603" s="54"/>
      <c r="M603" s="54"/>
      <c r="N603" s="54"/>
      <c r="O603" s="54"/>
      <c r="P603" s="54"/>
      <c r="Q603" s="54"/>
      <c r="R603" s="54"/>
      <c r="S603" s="54"/>
      <c r="T603" s="54"/>
      <c r="U603" s="54"/>
      <c r="V603" s="54"/>
      <c r="W603" s="192"/>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874" t="e">
        <f t="shared" si="87"/>
        <v>#N/A</v>
      </c>
      <c r="AX603" s="875"/>
      <c r="AY603" s="875"/>
      <c r="AZ603" s="875"/>
      <c r="BA603" s="876"/>
      <c r="BB603" s="877" t="s">
        <v>935</v>
      </c>
      <c r="BC603" s="878"/>
      <c r="BD603" s="54"/>
      <c r="BE603" s="879" t="e">
        <f t="shared" si="86"/>
        <v>#N/A</v>
      </c>
      <c r="BF603" s="880"/>
      <c r="BG603" s="880"/>
      <c r="BH603" s="880"/>
      <c r="BI603" s="881"/>
      <c r="BJ603" s="882" t="s">
        <v>935</v>
      </c>
      <c r="BK603" s="878"/>
      <c r="BL603" s="54"/>
      <c r="BM603" s="241"/>
      <c r="BN603" s="241"/>
      <c r="BO603" s="241"/>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199"/>
    </row>
    <row r="604" spans="4:121" s="52" customFormat="1" hidden="1">
      <c r="D604" s="198"/>
      <c r="E604" s="54"/>
      <c r="F604" s="54"/>
      <c r="G604" s="54"/>
      <c r="H604" s="54"/>
      <c r="I604" s="54"/>
      <c r="J604" s="54"/>
      <c r="K604" s="54"/>
      <c r="L604" s="54"/>
      <c r="M604" s="54"/>
      <c r="N604" s="54"/>
      <c r="O604" s="54"/>
      <c r="P604" s="54"/>
      <c r="Q604" s="54"/>
      <c r="R604" s="54"/>
      <c r="S604" s="54"/>
      <c r="T604" s="54"/>
      <c r="U604" s="54"/>
      <c r="V604" s="54"/>
      <c r="W604" s="192"/>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874" t="e">
        <f t="shared" si="87"/>
        <v>#N/A</v>
      </c>
      <c r="AX604" s="875"/>
      <c r="AY604" s="875"/>
      <c r="AZ604" s="875"/>
      <c r="BA604" s="876"/>
      <c r="BB604" s="877" t="s">
        <v>936</v>
      </c>
      <c r="BC604" s="878"/>
      <c r="BD604" s="54"/>
      <c r="BE604" s="879" t="e">
        <f t="shared" si="86"/>
        <v>#N/A</v>
      </c>
      <c r="BF604" s="880"/>
      <c r="BG604" s="880"/>
      <c r="BH604" s="880"/>
      <c r="BI604" s="881"/>
      <c r="BJ604" s="882" t="s">
        <v>936</v>
      </c>
      <c r="BK604" s="878"/>
      <c r="BL604" s="54"/>
      <c r="BM604" s="241"/>
      <c r="BN604" s="241"/>
      <c r="BO604" s="241"/>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199"/>
    </row>
    <row r="605" spans="4:121" s="52" customFormat="1" hidden="1">
      <c r="D605" s="198"/>
      <c r="E605" s="54"/>
      <c r="F605" s="54"/>
      <c r="G605" s="54"/>
      <c r="H605" s="54"/>
      <c r="I605" s="54"/>
      <c r="J605" s="54"/>
      <c r="K605" s="54"/>
      <c r="L605" s="54"/>
      <c r="M605" s="54"/>
      <c r="N605" s="54"/>
      <c r="O605" s="54"/>
      <c r="P605" s="54"/>
      <c r="Q605" s="54"/>
      <c r="R605" s="54"/>
      <c r="S605" s="54"/>
      <c r="T605" s="54"/>
      <c r="U605" s="54"/>
      <c r="V605" s="54"/>
      <c r="W605" s="192"/>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874" t="e">
        <f t="shared" si="87"/>
        <v>#N/A</v>
      </c>
      <c r="AX605" s="875"/>
      <c r="AY605" s="875"/>
      <c r="AZ605" s="875"/>
      <c r="BA605" s="876"/>
      <c r="BB605" s="877" t="s">
        <v>937</v>
      </c>
      <c r="BC605" s="878"/>
      <c r="BD605" s="54"/>
      <c r="BE605" s="879" t="e">
        <f t="shared" si="86"/>
        <v>#N/A</v>
      </c>
      <c r="BF605" s="880"/>
      <c r="BG605" s="880"/>
      <c r="BH605" s="880"/>
      <c r="BI605" s="881"/>
      <c r="BJ605" s="882" t="s">
        <v>937</v>
      </c>
      <c r="BK605" s="878"/>
      <c r="BL605" s="54"/>
      <c r="BM605" s="241"/>
      <c r="BN605" s="241"/>
      <c r="BO605" s="241"/>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199"/>
    </row>
    <row r="606" spans="4:121" s="52" customFormat="1" hidden="1">
      <c r="D606" s="198"/>
      <c r="E606" s="54"/>
      <c r="F606" s="54"/>
      <c r="G606" s="54"/>
      <c r="H606" s="54"/>
      <c r="I606" s="54"/>
      <c r="J606" s="54"/>
      <c r="K606" s="54"/>
      <c r="L606" s="54"/>
      <c r="M606" s="54"/>
      <c r="N606" s="54"/>
      <c r="O606" s="54"/>
      <c r="P606" s="54"/>
      <c r="Q606" s="54"/>
      <c r="R606" s="54"/>
      <c r="S606" s="54"/>
      <c r="T606" s="54"/>
      <c r="U606" s="54"/>
      <c r="V606" s="54"/>
      <c r="W606" s="192"/>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874" t="e">
        <f t="shared" si="87"/>
        <v>#N/A</v>
      </c>
      <c r="AX606" s="875"/>
      <c r="AY606" s="875"/>
      <c r="AZ606" s="875"/>
      <c r="BA606" s="876"/>
      <c r="BB606" s="877" t="s">
        <v>938</v>
      </c>
      <c r="BC606" s="878"/>
      <c r="BD606" s="54"/>
      <c r="BE606" s="879" t="e">
        <f t="shared" si="86"/>
        <v>#N/A</v>
      </c>
      <c r="BF606" s="880"/>
      <c r="BG606" s="880"/>
      <c r="BH606" s="880"/>
      <c r="BI606" s="881"/>
      <c r="BJ606" s="882" t="s">
        <v>938</v>
      </c>
      <c r="BK606" s="878"/>
      <c r="BL606" s="54"/>
      <c r="BM606" s="241"/>
      <c r="BN606" s="241"/>
      <c r="BO606" s="241"/>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199"/>
    </row>
    <row r="607" spans="4:121" s="52" customFormat="1" hidden="1">
      <c r="D607" s="198"/>
      <c r="E607" s="54"/>
      <c r="F607" s="54"/>
      <c r="G607" s="54"/>
      <c r="H607" s="54"/>
      <c r="I607" s="54"/>
      <c r="J607" s="54"/>
      <c r="K607" s="54"/>
      <c r="L607" s="54"/>
      <c r="M607" s="54"/>
      <c r="N607" s="54"/>
      <c r="O607" s="54"/>
      <c r="P607" s="54"/>
      <c r="Q607" s="54"/>
      <c r="R607" s="54"/>
      <c r="S607" s="54"/>
      <c r="T607" s="54"/>
      <c r="U607" s="54"/>
      <c r="V607" s="54"/>
      <c r="W607" s="192"/>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874" t="e">
        <f t="shared" si="87"/>
        <v>#N/A</v>
      </c>
      <c r="AX607" s="875"/>
      <c r="AY607" s="875"/>
      <c r="AZ607" s="875"/>
      <c r="BA607" s="876"/>
      <c r="BB607" s="877" t="s">
        <v>939</v>
      </c>
      <c r="BC607" s="878"/>
      <c r="BD607" s="54"/>
      <c r="BE607" s="879" t="e">
        <f t="shared" si="86"/>
        <v>#N/A</v>
      </c>
      <c r="BF607" s="880"/>
      <c r="BG607" s="880"/>
      <c r="BH607" s="880"/>
      <c r="BI607" s="881"/>
      <c r="BJ607" s="882" t="s">
        <v>939</v>
      </c>
      <c r="BK607" s="878"/>
      <c r="BL607" s="54"/>
      <c r="BM607" s="241"/>
      <c r="BN607" s="241"/>
      <c r="BO607" s="241"/>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199"/>
    </row>
    <row r="608" spans="4:121" s="52" customFormat="1" hidden="1">
      <c r="D608" s="198"/>
      <c r="E608" s="54"/>
      <c r="F608" s="54"/>
      <c r="G608" s="54"/>
      <c r="H608" s="54"/>
      <c r="I608" s="54"/>
      <c r="J608" s="54"/>
      <c r="K608" s="54"/>
      <c r="L608" s="54"/>
      <c r="M608" s="54"/>
      <c r="N608" s="54"/>
      <c r="O608" s="54"/>
      <c r="P608" s="54"/>
      <c r="Q608" s="54"/>
      <c r="R608" s="54"/>
      <c r="S608" s="54"/>
      <c r="T608" s="54"/>
      <c r="U608" s="54"/>
      <c r="V608" s="54"/>
      <c r="W608" s="192"/>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874" t="e">
        <f t="shared" si="87"/>
        <v>#N/A</v>
      </c>
      <c r="AX608" s="875"/>
      <c r="AY608" s="875"/>
      <c r="AZ608" s="875"/>
      <c r="BA608" s="876"/>
      <c r="BB608" s="877" t="s">
        <v>940</v>
      </c>
      <c r="BC608" s="878"/>
      <c r="BD608" s="54"/>
      <c r="BE608" s="879" t="e">
        <f t="shared" si="86"/>
        <v>#N/A</v>
      </c>
      <c r="BF608" s="880"/>
      <c r="BG608" s="880"/>
      <c r="BH608" s="880"/>
      <c r="BI608" s="881"/>
      <c r="BJ608" s="882" t="s">
        <v>940</v>
      </c>
      <c r="BK608" s="878"/>
      <c r="BL608" s="54"/>
      <c r="BM608" s="241"/>
      <c r="BN608" s="241"/>
      <c r="BO608" s="241"/>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199"/>
    </row>
    <row r="609" spans="4:121" s="52" customFormat="1" hidden="1">
      <c r="D609" s="198"/>
      <c r="E609" s="54"/>
      <c r="F609" s="54"/>
      <c r="G609" s="54"/>
      <c r="H609" s="54"/>
      <c r="I609" s="54"/>
      <c r="J609" s="54"/>
      <c r="K609" s="54"/>
      <c r="L609" s="54"/>
      <c r="M609" s="54"/>
      <c r="N609" s="54"/>
      <c r="O609" s="54"/>
      <c r="P609" s="54"/>
      <c r="Q609" s="54"/>
      <c r="R609" s="54"/>
      <c r="S609" s="54"/>
      <c r="T609" s="54"/>
      <c r="U609" s="54"/>
      <c r="V609" s="54"/>
      <c r="W609" s="192"/>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874" t="e">
        <f t="shared" si="87"/>
        <v>#N/A</v>
      </c>
      <c r="AX609" s="875"/>
      <c r="AY609" s="875"/>
      <c r="AZ609" s="875"/>
      <c r="BA609" s="876"/>
      <c r="BB609" s="877" t="s">
        <v>941</v>
      </c>
      <c r="BC609" s="878"/>
      <c r="BD609" s="54"/>
      <c r="BE609" s="879" t="e">
        <f t="shared" si="86"/>
        <v>#N/A</v>
      </c>
      <c r="BF609" s="880"/>
      <c r="BG609" s="880"/>
      <c r="BH609" s="880"/>
      <c r="BI609" s="881"/>
      <c r="BJ609" s="882" t="s">
        <v>941</v>
      </c>
      <c r="BK609" s="878"/>
      <c r="BL609" s="54"/>
      <c r="BM609" s="241"/>
      <c r="BN609" s="241"/>
      <c r="BO609" s="241"/>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199"/>
    </row>
    <row r="610" spans="4:121" s="52" customFormat="1" hidden="1">
      <c r="D610" s="198"/>
      <c r="E610" s="54"/>
      <c r="F610" s="54"/>
      <c r="G610" s="54"/>
      <c r="H610" s="54"/>
      <c r="I610" s="54"/>
      <c r="J610" s="54"/>
      <c r="K610" s="54"/>
      <c r="L610" s="54"/>
      <c r="M610" s="54"/>
      <c r="N610" s="54"/>
      <c r="O610" s="54"/>
      <c r="P610" s="54"/>
      <c r="Q610" s="54"/>
      <c r="R610" s="54"/>
      <c r="S610" s="54"/>
      <c r="T610" s="54"/>
      <c r="U610" s="54"/>
      <c r="V610" s="54"/>
      <c r="W610" s="192"/>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874" t="e">
        <f t="shared" si="87"/>
        <v>#N/A</v>
      </c>
      <c r="AX610" s="875"/>
      <c r="AY610" s="875"/>
      <c r="AZ610" s="875"/>
      <c r="BA610" s="876"/>
      <c r="BB610" s="877" t="s">
        <v>942</v>
      </c>
      <c r="BC610" s="878"/>
      <c r="BD610" s="54"/>
      <c r="BE610" s="879" t="e">
        <f t="shared" si="86"/>
        <v>#N/A</v>
      </c>
      <c r="BF610" s="880"/>
      <c r="BG610" s="880"/>
      <c r="BH610" s="880"/>
      <c r="BI610" s="881"/>
      <c r="BJ610" s="882" t="s">
        <v>942</v>
      </c>
      <c r="BK610" s="878"/>
      <c r="BL610" s="54"/>
      <c r="BM610" s="241"/>
      <c r="BN610" s="241"/>
      <c r="BO610" s="241"/>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199"/>
    </row>
    <row r="611" spans="4:121" s="52" customFormat="1" hidden="1">
      <c r="D611" s="198"/>
      <c r="E611" s="54"/>
      <c r="F611" s="54"/>
      <c r="G611" s="54"/>
      <c r="H611" s="54"/>
      <c r="I611" s="54"/>
      <c r="J611" s="54"/>
      <c r="K611" s="54"/>
      <c r="L611" s="54"/>
      <c r="M611" s="54"/>
      <c r="N611" s="54"/>
      <c r="O611" s="54"/>
      <c r="P611" s="54"/>
      <c r="Q611" s="54"/>
      <c r="R611" s="54"/>
      <c r="S611" s="54"/>
      <c r="T611" s="54"/>
      <c r="U611" s="54"/>
      <c r="V611" s="54"/>
      <c r="W611" s="192"/>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874" t="e">
        <f t="shared" si="87"/>
        <v>#N/A</v>
      </c>
      <c r="AX611" s="875"/>
      <c r="AY611" s="875"/>
      <c r="AZ611" s="875"/>
      <c r="BA611" s="876"/>
      <c r="BB611" s="877" t="s">
        <v>943</v>
      </c>
      <c r="BC611" s="878"/>
      <c r="BD611" s="54"/>
      <c r="BE611" s="879" t="e">
        <f t="shared" si="86"/>
        <v>#N/A</v>
      </c>
      <c r="BF611" s="880"/>
      <c r="BG611" s="880"/>
      <c r="BH611" s="880"/>
      <c r="BI611" s="881"/>
      <c r="BJ611" s="882" t="s">
        <v>943</v>
      </c>
      <c r="BK611" s="878"/>
      <c r="BL611" s="54"/>
      <c r="BM611" s="241"/>
      <c r="BN611" s="241"/>
      <c r="BO611" s="241"/>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199"/>
    </row>
    <row r="612" spans="4:121" s="52" customFormat="1" hidden="1">
      <c r="D612" s="198"/>
      <c r="E612" s="54"/>
      <c r="F612" s="54"/>
      <c r="G612" s="54"/>
      <c r="H612" s="54"/>
      <c r="I612" s="54"/>
      <c r="J612" s="54"/>
      <c r="K612" s="54"/>
      <c r="L612" s="54"/>
      <c r="M612" s="54"/>
      <c r="N612" s="54"/>
      <c r="O612" s="54"/>
      <c r="P612" s="54"/>
      <c r="Q612" s="54"/>
      <c r="R612" s="54"/>
      <c r="S612" s="54"/>
      <c r="T612" s="54"/>
      <c r="U612" s="54"/>
      <c r="V612" s="54"/>
      <c r="W612" s="192"/>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874" t="e">
        <f t="shared" si="87"/>
        <v>#N/A</v>
      </c>
      <c r="AX612" s="875"/>
      <c r="AY612" s="875"/>
      <c r="AZ612" s="875"/>
      <c r="BA612" s="876"/>
      <c r="BB612" s="877" t="s">
        <v>944</v>
      </c>
      <c r="BC612" s="878"/>
      <c r="BD612" s="54"/>
      <c r="BE612" s="879" t="e">
        <f t="shared" si="86"/>
        <v>#N/A</v>
      </c>
      <c r="BF612" s="880"/>
      <c r="BG612" s="880"/>
      <c r="BH612" s="880"/>
      <c r="BI612" s="881"/>
      <c r="BJ612" s="882" t="s">
        <v>944</v>
      </c>
      <c r="BK612" s="878"/>
      <c r="BL612" s="54"/>
      <c r="BM612" s="241"/>
      <c r="BN612" s="241"/>
      <c r="BO612" s="241"/>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199"/>
    </row>
    <row r="613" spans="4:121" s="52" customFormat="1" hidden="1">
      <c r="D613" s="198"/>
      <c r="E613" s="54"/>
      <c r="F613" s="54"/>
      <c r="G613" s="54"/>
      <c r="H613" s="54"/>
      <c r="I613" s="54"/>
      <c r="J613" s="54"/>
      <c r="K613" s="54"/>
      <c r="L613" s="54"/>
      <c r="M613" s="54"/>
      <c r="N613" s="54"/>
      <c r="O613" s="54"/>
      <c r="P613" s="54"/>
      <c r="Q613" s="54"/>
      <c r="R613" s="54"/>
      <c r="S613" s="54"/>
      <c r="T613" s="54"/>
      <c r="U613" s="54"/>
      <c r="V613" s="54"/>
      <c r="W613" s="192"/>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874" t="e">
        <f t="shared" si="87"/>
        <v>#N/A</v>
      </c>
      <c r="AX613" s="875"/>
      <c r="AY613" s="875"/>
      <c r="AZ613" s="875"/>
      <c r="BA613" s="876"/>
      <c r="BB613" s="877" t="s">
        <v>945</v>
      </c>
      <c r="BC613" s="878"/>
      <c r="BD613" s="54"/>
      <c r="BE613" s="879" t="e">
        <f t="shared" si="86"/>
        <v>#N/A</v>
      </c>
      <c r="BF613" s="880"/>
      <c r="BG613" s="880"/>
      <c r="BH613" s="880"/>
      <c r="BI613" s="881"/>
      <c r="BJ613" s="882" t="s">
        <v>945</v>
      </c>
      <c r="BK613" s="878"/>
      <c r="BL613" s="54"/>
      <c r="BM613" s="241"/>
      <c r="BN613" s="241"/>
      <c r="BO613" s="241"/>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199"/>
    </row>
    <row r="614" spans="4:121" s="52" customFormat="1" hidden="1">
      <c r="D614" s="198"/>
      <c r="E614" s="54"/>
      <c r="F614" s="54"/>
      <c r="G614" s="54"/>
      <c r="H614" s="54"/>
      <c r="I614" s="54"/>
      <c r="J614" s="54"/>
      <c r="K614" s="54"/>
      <c r="L614" s="54"/>
      <c r="M614" s="54"/>
      <c r="N614" s="54"/>
      <c r="O614" s="54"/>
      <c r="P614" s="54"/>
      <c r="Q614" s="54"/>
      <c r="R614" s="54"/>
      <c r="S614" s="54"/>
      <c r="T614" s="54"/>
      <c r="U614" s="54"/>
      <c r="V614" s="54"/>
      <c r="W614" s="192"/>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874" t="e">
        <f t="shared" si="87"/>
        <v>#N/A</v>
      </c>
      <c r="AX614" s="875"/>
      <c r="AY614" s="875"/>
      <c r="AZ614" s="875"/>
      <c r="BA614" s="876"/>
      <c r="BB614" s="877" t="s">
        <v>946</v>
      </c>
      <c r="BC614" s="878"/>
      <c r="BD614" s="54"/>
      <c r="BE614" s="879" t="e">
        <f t="shared" si="86"/>
        <v>#N/A</v>
      </c>
      <c r="BF614" s="880"/>
      <c r="BG614" s="880"/>
      <c r="BH614" s="880"/>
      <c r="BI614" s="881"/>
      <c r="BJ614" s="882" t="s">
        <v>946</v>
      </c>
      <c r="BK614" s="878"/>
      <c r="BL614" s="54"/>
      <c r="BM614" s="241"/>
      <c r="BN614" s="241"/>
      <c r="BO614" s="241"/>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199"/>
    </row>
    <row r="615" spans="4:121" s="52" customFormat="1" hidden="1">
      <c r="D615" s="198"/>
      <c r="E615" s="54"/>
      <c r="F615" s="54"/>
      <c r="G615" s="54"/>
      <c r="H615" s="54"/>
      <c r="I615" s="54"/>
      <c r="J615" s="54"/>
      <c r="K615" s="54"/>
      <c r="L615" s="54"/>
      <c r="M615" s="54"/>
      <c r="N615" s="54"/>
      <c r="O615" s="54"/>
      <c r="P615" s="54"/>
      <c r="Q615" s="54"/>
      <c r="R615" s="54"/>
      <c r="S615" s="54"/>
      <c r="T615" s="54"/>
      <c r="U615" s="54"/>
      <c r="V615" s="54"/>
      <c r="W615" s="192"/>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874" t="e">
        <f t="shared" si="87"/>
        <v>#N/A</v>
      </c>
      <c r="AX615" s="875"/>
      <c r="AY615" s="875"/>
      <c r="AZ615" s="875"/>
      <c r="BA615" s="876"/>
      <c r="BB615" s="877" t="s">
        <v>947</v>
      </c>
      <c r="BC615" s="878"/>
      <c r="BD615" s="54"/>
      <c r="BE615" s="879" t="e">
        <f t="shared" si="86"/>
        <v>#N/A</v>
      </c>
      <c r="BF615" s="880"/>
      <c r="BG615" s="880"/>
      <c r="BH615" s="880"/>
      <c r="BI615" s="881"/>
      <c r="BJ615" s="882" t="s">
        <v>947</v>
      </c>
      <c r="BK615" s="878"/>
      <c r="BL615" s="54"/>
      <c r="BM615" s="241"/>
      <c r="BN615" s="241"/>
      <c r="BO615" s="241"/>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199"/>
    </row>
    <row r="616" spans="4:121" s="52" customFormat="1" hidden="1">
      <c r="D616" s="198"/>
      <c r="E616" s="54"/>
      <c r="F616" s="54"/>
      <c r="G616" s="54"/>
      <c r="H616" s="54"/>
      <c r="I616" s="54"/>
      <c r="J616" s="54"/>
      <c r="K616" s="54"/>
      <c r="L616" s="54"/>
      <c r="M616" s="54"/>
      <c r="N616" s="54"/>
      <c r="O616" s="54"/>
      <c r="P616" s="54"/>
      <c r="Q616" s="54"/>
      <c r="R616" s="54"/>
      <c r="S616" s="54"/>
      <c r="T616" s="54"/>
      <c r="U616" s="54"/>
      <c r="V616" s="54"/>
      <c r="W616" s="192"/>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874" t="e">
        <f t="shared" si="87"/>
        <v>#N/A</v>
      </c>
      <c r="AX616" s="875"/>
      <c r="AY616" s="875"/>
      <c r="AZ616" s="875"/>
      <c r="BA616" s="876"/>
      <c r="BB616" s="877" t="s">
        <v>948</v>
      </c>
      <c r="BC616" s="878"/>
      <c r="BD616" s="54"/>
      <c r="BE616" s="879" t="e">
        <f t="shared" si="86"/>
        <v>#N/A</v>
      </c>
      <c r="BF616" s="880"/>
      <c r="BG616" s="880"/>
      <c r="BH616" s="880"/>
      <c r="BI616" s="881"/>
      <c r="BJ616" s="882" t="s">
        <v>948</v>
      </c>
      <c r="BK616" s="878"/>
      <c r="BL616" s="54"/>
      <c r="BM616" s="241"/>
      <c r="BN616" s="241"/>
      <c r="BO616" s="241"/>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199"/>
    </row>
    <row r="617" spans="4:121" s="52" customFormat="1" hidden="1">
      <c r="D617" s="198"/>
      <c r="E617" s="54"/>
      <c r="F617" s="54"/>
      <c r="G617" s="54"/>
      <c r="H617" s="54"/>
      <c r="I617" s="54"/>
      <c r="J617" s="54"/>
      <c r="K617" s="54"/>
      <c r="L617" s="54"/>
      <c r="M617" s="54"/>
      <c r="N617" s="54"/>
      <c r="O617" s="54"/>
      <c r="P617" s="54"/>
      <c r="Q617" s="54"/>
      <c r="R617" s="54"/>
      <c r="S617" s="54"/>
      <c r="T617" s="54"/>
      <c r="U617" s="54"/>
      <c r="V617" s="54"/>
      <c r="W617" s="192"/>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874" t="e">
        <f t="shared" si="87"/>
        <v>#N/A</v>
      </c>
      <c r="AX617" s="875"/>
      <c r="AY617" s="875"/>
      <c r="AZ617" s="875"/>
      <c r="BA617" s="876"/>
      <c r="BB617" s="877" t="s">
        <v>949</v>
      </c>
      <c r="BC617" s="878"/>
      <c r="BD617" s="54"/>
      <c r="BE617" s="879" t="e">
        <f t="shared" si="86"/>
        <v>#N/A</v>
      </c>
      <c r="BF617" s="880"/>
      <c r="BG617" s="880"/>
      <c r="BH617" s="880"/>
      <c r="BI617" s="881"/>
      <c r="BJ617" s="882" t="s">
        <v>949</v>
      </c>
      <c r="BK617" s="878"/>
      <c r="BL617" s="54"/>
      <c r="BM617" s="241"/>
      <c r="BN617" s="241"/>
      <c r="BO617" s="241"/>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199"/>
    </row>
    <row r="618" spans="4:121" s="52" customFormat="1" hidden="1">
      <c r="D618" s="198"/>
      <c r="E618" s="54"/>
      <c r="F618" s="54"/>
      <c r="G618" s="54"/>
      <c r="H618" s="54"/>
      <c r="I618" s="54"/>
      <c r="J618" s="54"/>
      <c r="K618" s="54"/>
      <c r="L618" s="54"/>
      <c r="M618" s="54"/>
      <c r="N618" s="54"/>
      <c r="O618" s="54"/>
      <c r="P618" s="54"/>
      <c r="Q618" s="54"/>
      <c r="R618" s="54"/>
      <c r="S618" s="54"/>
      <c r="T618" s="54"/>
      <c r="U618" s="54"/>
      <c r="V618" s="54"/>
      <c r="W618" s="192"/>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874" t="e">
        <f t="shared" si="87"/>
        <v>#N/A</v>
      </c>
      <c r="AX618" s="875"/>
      <c r="AY618" s="875"/>
      <c r="AZ618" s="875"/>
      <c r="BA618" s="876"/>
      <c r="BB618" s="877" t="s">
        <v>950</v>
      </c>
      <c r="BC618" s="878"/>
      <c r="BD618" s="54"/>
      <c r="BE618" s="879" t="e">
        <f t="shared" si="86"/>
        <v>#N/A</v>
      </c>
      <c r="BF618" s="880"/>
      <c r="BG618" s="880"/>
      <c r="BH618" s="880"/>
      <c r="BI618" s="881"/>
      <c r="BJ618" s="882" t="s">
        <v>950</v>
      </c>
      <c r="BK618" s="878"/>
      <c r="BL618" s="54"/>
      <c r="BM618" s="241"/>
      <c r="BN618" s="241"/>
      <c r="BO618" s="241"/>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199"/>
    </row>
    <row r="619" spans="4:121" s="52" customFormat="1" hidden="1">
      <c r="D619" s="198"/>
      <c r="E619" s="54"/>
      <c r="F619" s="54"/>
      <c r="G619" s="54"/>
      <c r="H619" s="54"/>
      <c r="I619" s="54"/>
      <c r="J619" s="54"/>
      <c r="K619" s="54"/>
      <c r="L619" s="54"/>
      <c r="M619" s="54"/>
      <c r="N619" s="54"/>
      <c r="O619" s="54"/>
      <c r="P619" s="54"/>
      <c r="Q619" s="54"/>
      <c r="R619" s="54"/>
      <c r="S619" s="54"/>
      <c r="T619" s="54"/>
      <c r="U619" s="54"/>
      <c r="V619" s="54"/>
      <c r="W619" s="192"/>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874" t="e">
        <f t="shared" si="87"/>
        <v>#N/A</v>
      </c>
      <c r="AX619" s="875"/>
      <c r="AY619" s="875"/>
      <c r="AZ619" s="875"/>
      <c r="BA619" s="876"/>
      <c r="BB619" s="877" t="s">
        <v>951</v>
      </c>
      <c r="BC619" s="878"/>
      <c r="BD619" s="54"/>
      <c r="BE619" s="879" t="e">
        <f t="shared" si="86"/>
        <v>#N/A</v>
      </c>
      <c r="BF619" s="880"/>
      <c r="BG619" s="880"/>
      <c r="BH619" s="880"/>
      <c r="BI619" s="881"/>
      <c r="BJ619" s="882" t="s">
        <v>951</v>
      </c>
      <c r="BK619" s="878"/>
      <c r="BL619" s="54"/>
      <c r="BM619" s="241"/>
      <c r="BN619" s="241"/>
      <c r="BO619" s="241"/>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199"/>
    </row>
    <row r="620" spans="4:121" s="52" customFormat="1" hidden="1">
      <c r="D620" s="198"/>
      <c r="E620" s="54"/>
      <c r="F620" s="54"/>
      <c r="G620" s="54"/>
      <c r="H620" s="54"/>
      <c r="I620" s="54"/>
      <c r="J620" s="54"/>
      <c r="K620" s="54"/>
      <c r="L620" s="54"/>
      <c r="M620" s="54"/>
      <c r="N620" s="54"/>
      <c r="O620" s="54"/>
      <c r="P620" s="54"/>
      <c r="Q620" s="54"/>
      <c r="R620" s="54"/>
      <c r="S620" s="54"/>
      <c r="T620" s="54"/>
      <c r="U620" s="54"/>
      <c r="V620" s="54"/>
      <c r="W620" s="192"/>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874" t="e">
        <f t="shared" si="87"/>
        <v>#N/A</v>
      </c>
      <c r="AX620" s="875"/>
      <c r="AY620" s="875"/>
      <c r="AZ620" s="875"/>
      <c r="BA620" s="876"/>
      <c r="BB620" s="877" t="s">
        <v>952</v>
      </c>
      <c r="BC620" s="878"/>
      <c r="BD620" s="54"/>
      <c r="BE620" s="879" t="e">
        <f t="shared" si="86"/>
        <v>#N/A</v>
      </c>
      <c r="BF620" s="880"/>
      <c r="BG620" s="880"/>
      <c r="BH620" s="880"/>
      <c r="BI620" s="881"/>
      <c r="BJ620" s="882" t="s">
        <v>952</v>
      </c>
      <c r="BK620" s="878"/>
      <c r="BL620" s="54"/>
      <c r="BM620" s="241"/>
      <c r="BN620" s="241"/>
      <c r="BO620" s="241"/>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199"/>
    </row>
    <row r="621" spans="4:121" s="52" customFormat="1" hidden="1">
      <c r="D621" s="198"/>
      <c r="E621" s="54"/>
      <c r="F621" s="54"/>
      <c r="G621" s="54"/>
      <c r="H621" s="54"/>
      <c r="I621" s="54"/>
      <c r="J621" s="54"/>
      <c r="K621" s="54"/>
      <c r="L621" s="54"/>
      <c r="M621" s="54"/>
      <c r="N621" s="54"/>
      <c r="O621" s="54"/>
      <c r="P621" s="54"/>
      <c r="Q621" s="54"/>
      <c r="R621" s="54"/>
      <c r="S621" s="54"/>
      <c r="T621" s="54"/>
      <c r="U621" s="54"/>
      <c r="V621" s="54"/>
      <c r="W621" s="192"/>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874" t="e">
        <f t="shared" si="87"/>
        <v>#N/A</v>
      </c>
      <c r="AX621" s="875"/>
      <c r="AY621" s="875"/>
      <c r="AZ621" s="875"/>
      <c r="BA621" s="876"/>
      <c r="BB621" s="877" t="s">
        <v>953</v>
      </c>
      <c r="BC621" s="878"/>
      <c r="BD621" s="54"/>
      <c r="BE621" s="879" t="e">
        <f t="shared" si="86"/>
        <v>#N/A</v>
      </c>
      <c r="BF621" s="880"/>
      <c r="BG621" s="880"/>
      <c r="BH621" s="880"/>
      <c r="BI621" s="881"/>
      <c r="BJ621" s="882" t="s">
        <v>953</v>
      </c>
      <c r="BK621" s="878"/>
      <c r="BL621" s="54"/>
      <c r="BM621" s="241"/>
      <c r="BN621" s="241"/>
      <c r="BO621" s="241"/>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199"/>
    </row>
    <row r="622" spans="4:121" s="52" customFormat="1" hidden="1">
      <c r="D622" s="198"/>
      <c r="E622" s="54"/>
      <c r="F622" s="54"/>
      <c r="G622" s="54"/>
      <c r="H622" s="54"/>
      <c r="I622" s="54"/>
      <c r="J622" s="54"/>
      <c r="K622" s="54"/>
      <c r="L622" s="54"/>
      <c r="M622" s="54"/>
      <c r="N622" s="54"/>
      <c r="O622" s="54"/>
      <c r="P622" s="54"/>
      <c r="Q622" s="54"/>
      <c r="R622" s="54"/>
      <c r="S622" s="54"/>
      <c r="T622" s="54"/>
      <c r="U622" s="54"/>
      <c r="V622" s="54"/>
      <c r="W622" s="192"/>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874" t="e">
        <f t="shared" si="87"/>
        <v>#N/A</v>
      </c>
      <c r="AX622" s="875"/>
      <c r="AY622" s="875"/>
      <c r="AZ622" s="875"/>
      <c r="BA622" s="876"/>
      <c r="BB622" s="877" t="s">
        <v>954</v>
      </c>
      <c r="BC622" s="878"/>
      <c r="BD622" s="54"/>
      <c r="BE622" s="879" t="e">
        <f t="shared" si="86"/>
        <v>#N/A</v>
      </c>
      <c r="BF622" s="880"/>
      <c r="BG622" s="880"/>
      <c r="BH622" s="880"/>
      <c r="BI622" s="881"/>
      <c r="BJ622" s="882" t="s">
        <v>954</v>
      </c>
      <c r="BK622" s="878"/>
      <c r="BL622" s="54"/>
      <c r="BM622" s="241"/>
      <c r="BN622" s="241"/>
      <c r="BO622" s="241"/>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199"/>
    </row>
    <row r="623" spans="4:121" s="52" customFormat="1" hidden="1">
      <c r="D623" s="198"/>
      <c r="E623" s="54"/>
      <c r="F623" s="54"/>
      <c r="G623" s="54"/>
      <c r="H623" s="54"/>
      <c r="I623" s="54"/>
      <c r="J623" s="54"/>
      <c r="K623" s="54"/>
      <c r="L623" s="54"/>
      <c r="M623" s="54"/>
      <c r="N623" s="54"/>
      <c r="O623" s="54"/>
      <c r="P623" s="54"/>
      <c r="Q623" s="54"/>
      <c r="R623" s="54"/>
      <c r="S623" s="54"/>
      <c r="T623" s="54"/>
      <c r="U623" s="54"/>
      <c r="V623" s="54"/>
      <c r="W623" s="192"/>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874" t="e">
        <f t="shared" si="87"/>
        <v>#N/A</v>
      </c>
      <c r="AX623" s="875"/>
      <c r="AY623" s="875"/>
      <c r="AZ623" s="875"/>
      <c r="BA623" s="876"/>
      <c r="BB623" s="877" t="s">
        <v>955</v>
      </c>
      <c r="BC623" s="878"/>
      <c r="BD623" s="54"/>
      <c r="BE623" s="879" t="e">
        <f t="shared" si="86"/>
        <v>#N/A</v>
      </c>
      <c r="BF623" s="880"/>
      <c r="BG623" s="880"/>
      <c r="BH623" s="880"/>
      <c r="BI623" s="881"/>
      <c r="BJ623" s="882" t="s">
        <v>955</v>
      </c>
      <c r="BK623" s="878"/>
      <c r="BL623" s="54"/>
      <c r="BM623" s="241"/>
      <c r="BN623" s="241"/>
      <c r="BO623" s="241"/>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199"/>
    </row>
    <row r="624" spans="4:121" s="52" customFormat="1" hidden="1">
      <c r="D624" s="198"/>
      <c r="E624" s="54"/>
      <c r="F624" s="54"/>
      <c r="G624" s="54"/>
      <c r="H624" s="54"/>
      <c r="I624" s="54"/>
      <c r="J624" s="54"/>
      <c r="K624" s="54"/>
      <c r="L624" s="54"/>
      <c r="M624" s="54"/>
      <c r="N624" s="54"/>
      <c r="O624" s="54"/>
      <c r="P624" s="54"/>
      <c r="Q624" s="54"/>
      <c r="R624" s="54"/>
      <c r="S624" s="54"/>
      <c r="T624" s="54"/>
      <c r="U624" s="54"/>
      <c r="V624" s="54"/>
      <c r="W624" s="192"/>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874" t="e">
        <f t="shared" si="87"/>
        <v>#N/A</v>
      </c>
      <c r="AX624" s="875"/>
      <c r="AY624" s="875"/>
      <c r="AZ624" s="875"/>
      <c r="BA624" s="876"/>
      <c r="BB624" s="877" t="s">
        <v>956</v>
      </c>
      <c r="BC624" s="878"/>
      <c r="BD624" s="54"/>
      <c r="BE624" s="879" t="e">
        <f t="shared" si="86"/>
        <v>#N/A</v>
      </c>
      <c r="BF624" s="880"/>
      <c r="BG624" s="880"/>
      <c r="BH624" s="880"/>
      <c r="BI624" s="881"/>
      <c r="BJ624" s="882" t="s">
        <v>956</v>
      </c>
      <c r="BK624" s="878"/>
      <c r="BL624" s="54"/>
      <c r="BM624" s="241"/>
      <c r="BN624" s="241"/>
      <c r="BO624" s="241"/>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199"/>
    </row>
    <row r="625" spans="4:121" s="52" customFormat="1" hidden="1">
      <c r="D625" s="198"/>
      <c r="E625" s="54"/>
      <c r="F625" s="54"/>
      <c r="G625" s="54"/>
      <c r="H625" s="54"/>
      <c r="I625" s="54"/>
      <c r="J625" s="54"/>
      <c r="K625" s="54"/>
      <c r="L625" s="54"/>
      <c r="M625" s="54"/>
      <c r="N625" s="54"/>
      <c r="O625" s="54"/>
      <c r="P625" s="54"/>
      <c r="Q625" s="54"/>
      <c r="R625" s="54"/>
      <c r="S625" s="54"/>
      <c r="T625" s="54"/>
      <c r="U625" s="54"/>
      <c r="V625" s="54"/>
      <c r="W625" s="192"/>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874" t="e">
        <f t="shared" si="87"/>
        <v>#N/A</v>
      </c>
      <c r="AX625" s="875"/>
      <c r="AY625" s="875"/>
      <c r="AZ625" s="875"/>
      <c r="BA625" s="876"/>
      <c r="BB625" s="877" t="s">
        <v>957</v>
      </c>
      <c r="BC625" s="878"/>
      <c r="BD625" s="54"/>
      <c r="BE625" s="879" t="e">
        <f t="shared" si="86"/>
        <v>#N/A</v>
      </c>
      <c r="BF625" s="880"/>
      <c r="BG625" s="880"/>
      <c r="BH625" s="880"/>
      <c r="BI625" s="881"/>
      <c r="BJ625" s="882" t="s">
        <v>957</v>
      </c>
      <c r="BK625" s="878"/>
      <c r="BL625" s="54"/>
      <c r="BM625" s="241"/>
      <c r="BN625" s="241"/>
      <c r="BO625" s="241"/>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199"/>
    </row>
    <row r="626" spans="4:121" s="52" customFormat="1" hidden="1">
      <c r="D626" s="198"/>
      <c r="E626" s="54"/>
      <c r="F626" s="54"/>
      <c r="G626" s="54"/>
      <c r="H626" s="54"/>
      <c r="I626" s="54"/>
      <c r="J626" s="54"/>
      <c r="K626" s="54"/>
      <c r="L626" s="54"/>
      <c r="M626" s="54"/>
      <c r="N626" s="54"/>
      <c r="O626" s="54"/>
      <c r="P626" s="54"/>
      <c r="Q626" s="54"/>
      <c r="R626" s="54"/>
      <c r="S626" s="54"/>
      <c r="T626" s="54"/>
      <c r="U626" s="54"/>
      <c r="V626" s="54"/>
      <c r="W626" s="192"/>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874" t="e">
        <f t="shared" si="87"/>
        <v>#N/A</v>
      </c>
      <c r="AX626" s="875"/>
      <c r="AY626" s="875"/>
      <c r="AZ626" s="875"/>
      <c r="BA626" s="876"/>
      <c r="BB626" s="877" t="s">
        <v>958</v>
      </c>
      <c r="BC626" s="878"/>
      <c r="BD626" s="54"/>
      <c r="BE626" s="879" t="e">
        <f t="shared" si="86"/>
        <v>#N/A</v>
      </c>
      <c r="BF626" s="880"/>
      <c r="BG626" s="880"/>
      <c r="BH626" s="880"/>
      <c r="BI626" s="881"/>
      <c r="BJ626" s="882" t="s">
        <v>958</v>
      </c>
      <c r="BK626" s="878"/>
      <c r="BL626" s="54"/>
      <c r="BM626" s="241"/>
      <c r="BN626" s="241"/>
      <c r="BO626" s="241"/>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199"/>
    </row>
    <row r="627" spans="4:121" s="52" customFormat="1" hidden="1">
      <c r="D627" s="198"/>
      <c r="E627" s="54"/>
      <c r="F627" s="54"/>
      <c r="G627" s="54"/>
      <c r="H627" s="54"/>
      <c r="I627" s="54"/>
      <c r="J627" s="54"/>
      <c r="K627" s="54"/>
      <c r="L627" s="54"/>
      <c r="M627" s="54"/>
      <c r="N627" s="54"/>
      <c r="O627" s="54"/>
      <c r="P627" s="54"/>
      <c r="Q627" s="54"/>
      <c r="R627" s="54"/>
      <c r="S627" s="54"/>
      <c r="T627" s="54"/>
      <c r="U627" s="54"/>
      <c r="V627" s="54"/>
      <c r="W627" s="192"/>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874" t="e">
        <f t="shared" si="87"/>
        <v>#N/A</v>
      </c>
      <c r="AX627" s="875"/>
      <c r="AY627" s="875"/>
      <c r="AZ627" s="875"/>
      <c r="BA627" s="876"/>
      <c r="BB627" s="877" t="s">
        <v>959</v>
      </c>
      <c r="BC627" s="878"/>
      <c r="BD627" s="54"/>
      <c r="BE627" s="879" t="e">
        <f t="shared" si="86"/>
        <v>#N/A</v>
      </c>
      <c r="BF627" s="880"/>
      <c r="BG627" s="880"/>
      <c r="BH627" s="880"/>
      <c r="BI627" s="881"/>
      <c r="BJ627" s="882" t="s">
        <v>959</v>
      </c>
      <c r="BK627" s="878"/>
      <c r="BL627" s="54"/>
      <c r="BM627" s="241"/>
      <c r="BN627" s="241"/>
      <c r="BO627" s="241"/>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199"/>
    </row>
    <row r="628" spans="4:121" s="52" customFormat="1" hidden="1">
      <c r="D628" s="198"/>
      <c r="E628" s="54"/>
      <c r="F628" s="54"/>
      <c r="G628" s="54"/>
      <c r="H628" s="54"/>
      <c r="I628" s="54"/>
      <c r="J628" s="54"/>
      <c r="K628" s="54"/>
      <c r="L628" s="54"/>
      <c r="M628" s="54"/>
      <c r="N628" s="54"/>
      <c r="O628" s="54"/>
      <c r="P628" s="54"/>
      <c r="Q628" s="54"/>
      <c r="R628" s="54"/>
      <c r="S628" s="54"/>
      <c r="T628" s="54"/>
      <c r="U628" s="54"/>
      <c r="V628" s="54"/>
      <c r="W628" s="192"/>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874" t="e">
        <f t="shared" si="87"/>
        <v>#N/A</v>
      </c>
      <c r="AX628" s="875"/>
      <c r="AY628" s="875"/>
      <c r="AZ628" s="875"/>
      <c r="BA628" s="876"/>
      <c r="BB628" s="877" t="s">
        <v>960</v>
      </c>
      <c r="BC628" s="878"/>
      <c r="BD628" s="54"/>
      <c r="BE628" s="879" t="e">
        <f t="shared" si="86"/>
        <v>#N/A</v>
      </c>
      <c r="BF628" s="880"/>
      <c r="BG628" s="880"/>
      <c r="BH628" s="880"/>
      <c r="BI628" s="881"/>
      <c r="BJ628" s="882" t="s">
        <v>960</v>
      </c>
      <c r="BK628" s="878"/>
      <c r="BL628" s="54"/>
      <c r="BM628" s="241"/>
      <c r="BN628" s="241"/>
      <c r="BO628" s="241"/>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199"/>
    </row>
    <row r="629" spans="4:121" s="52" customFormat="1" hidden="1">
      <c r="D629" s="198"/>
      <c r="E629" s="54"/>
      <c r="F629" s="54"/>
      <c r="G629" s="54"/>
      <c r="H629" s="54"/>
      <c r="I629" s="54"/>
      <c r="J629" s="54"/>
      <c r="K629" s="54"/>
      <c r="L629" s="54"/>
      <c r="M629" s="54"/>
      <c r="N629" s="54"/>
      <c r="O629" s="54"/>
      <c r="P629" s="54"/>
      <c r="Q629" s="54"/>
      <c r="R629" s="54"/>
      <c r="S629" s="54"/>
      <c r="T629" s="54"/>
      <c r="U629" s="54"/>
      <c r="V629" s="54"/>
      <c r="W629" s="192"/>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874" t="e">
        <f t="shared" si="87"/>
        <v>#N/A</v>
      </c>
      <c r="AX629" s="875"/>
      <c r="AY629" s="875"/>
      <c r="AZ629" s="875"/>
      <c r="BA629" s="876"/>
      <c r="BB629" s="877" t="s">
        <v>961</v>
      </c>
      <c r="BC629" s="878"/>
      <c r="BD629" s="54"/>
      <c r="BE629" s="879" t="e">
        <f t="shared" si="86"/>
        <v>#N/A</v>
      </c>
      <c r="BF629" s="880"/>
      <c r="BG629" s="880"/>
      <c r="BH629" s="880"/>
      <c r="BI629" s="881"/>
      <c r="BJ629" s="882" t="s">
        <v>961</v>
      </c>
      <c r="BK629" s="878"/>
      <c r="BL629" s="54"/>
      <c r="BM629" s="241"/>
      <c r="BN629" s="241"/>
      <c r="BO629" s="241"/>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199"/>
    </row>
    <row r="630" spans="4:121" s="52" customFormat="1" hidden="1">
      <c r="D630" s="198"/>
      <c r="E630" s="54"/>
      <c r="F630" s="54"/>
      <c r="G630" s="54"/>
      <c r="H630" s="54"/>
      <c r="I630" s="54"/>
      <c r="J630" s="54"/>
      <c r="K630" s="54"/>
      <c r="L630" s="54"/>
      <c r="M630" s="54"/>
      <c r="N630" s="54"/>
      <c r="O630" s="54"/>
      <c r="P630" s="54"/>
      <c r="Q630" s="54"/>
      <c r="R630" s="54"/>
      <c r="S630" s="54"/>
      <c r="T630" s="54"/>
      <c r="U630" s="54"/>
      <c r="V630" s="54"/>
      <c r="W630" s="192"/>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874" t="e">
        <f t="shared" si="87"/>
        <v>#N/A</v>
      </c>
      <c r="AX630" s="875"/>
      <c r="AY630" s="875"/>
      <c r="AZ630" s="875"/>
      <c r="BA630" s="876"/>
      <c r="BB630" s="877" t="s">
        <v>962</v>
      </c>
      <c r="BC630" s="878"/>
      <c r="BD630" s="54"/>
      <c r="BE630" s="879" t="e">
        <f t="shared" si="86"/>
        <v>#N/A</v>
      </c>
      <c r="BF630" s="880"/>
      <c r="BG630" s="880"/>
      <c r="BH630" s="880"/>
      <c r="BI630" s="881"/>
      <c r="BJ630" s="882" t="s">
        <v>962</v>
      </c>
      <c r="BK630" s="878"/>
      <c r="BL630" s="54"/>
      <c r="BM630" s="241"/>
      <c r="BN630" s="241"/>
      <c r="BO630" s="241"/>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199"/>
    </row>
    <row r="631" spans="4:121" s="52" customFormat="1" hidden="1">
      <c r="D631" s="198"/>
      <c r="E631" s="54"/>
      <c r="F631" s="54"/>
      <c r="G631" s="54"/>
      <c r="H631" s="54"/>
      <c r="I631" s="54"/>
      <c r="J631" s="54"/>
      <c r="K631" s="54"/>
      <c r="L631" s="54"/>
      <c r="M631" s="54"/>
      <c r="N631" s="54"/>
      <c r="O631" s="54"/>
      <c r="P631" s="54"/>
      <c r="Q631" s="54"/>
      <c r="R631" s="54"/>
      <c r="S631" s="54"/>
      <c r="T631" s="54"/>
      <c r="U631" s="54"/>
      <c r="V631" s="54"/>
      <c r="W631" s="192"/>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874" t="e">
        <f t="shared" si="87"/>
        <v>#N/A</v>
      </c>
      <c r="AX631" s="875"/>
      <c r="AY631" s="875"/>
      <c r="AZ631" s="875"/>
      <c r="BA631" s="876"/>
      <c r="BB631" s="877" t="s">
        <v>963</v>
      </c>
      <c r="BC631" s="878"/>
      <c r="BD631" s="54"/>
      <c r="BE631" s="879" t="e">
        <f t="shared" si="86"/>
        <v>#N/A</v>
      </c>
      <c r="BF631" s="880"/>
      <c r="BG631" s="880"/>
      <c r="BH631" s="880"/>
      <c r="BI631" s="881"/>
      <c r="BJ631" s="882" t="s">
        <v>963</v>
      </c>
      <c r="BK631" s="878"/>
      <c r="BL631" s="54"/>
      <c r="BM631" s="241"/>
      <c r="BN631" s="241"/>
      <c r="BO631" s="241"/>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199"/>
    </row>
    <row r="632" spans="4:121" s="52" customFormat="1" hidden="1">
      <c r="D632" s="198"/>
      <c r="E632" s="54"/>
      <c r="F632" s="54"/>
      <c r="G632" s="54"/>
      <c r="H632" s="54"/>
      <c r="I632" s="54"/>
      <c r="J632" s="54"/>
      <c r="K632" s="54"/>
      <c r="L632" s="54"/>
      <c r="M632" s="54"/>
      <c r="N632" s="54"/>
      <c r="O632" s="54"/>
      <c r="P632" s="54"/>
      <c r="Q632" s="54"/>
      <c r="R632" s="54"/>
      <c r="S632" s="54"/>
      <c r="T632" s="54"/>
      <c r="U632" s="54"/>
      <c r="V632" s="54"/>
      <c r="W632" s="192"/>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874" t="e">
        <f t="shared" si="87"/>
        <v>#N/A</v>
      </c>
      <c r="AX632" s="875"/>
      <c r="AY632" s="875"/>
      <c r="AZ632" s="875"/>
      <c r="BA632" s="876"/>
      <c r="BB632" s="877" t="s">
        <v>964</v>
      </c>
      <c r="BC632" s="878"/>
      <c r="BD632" s="54"/>
      <c r="BE632" s="879" t="e">
        <f t="shared" si="86"/>
        <v>#N/A</v>
      </c>
      <c r="BF632" s="880"/>
      <c r="BG632" s="880"/>
      <c r="BH632" s="880"/>
      <c r="BI632" s="881"/>
      <c r="BJ632" s="882" t="s">
        <v>964</v>
      </c>
      <c r="BK632" s="878"/>
      <c r="BL632" s="54"/>
      <c r="BM632" s="241"/>
      <c r="BN632" s="241"/>
      <c r="BO632" s="241"/>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199"/>
    </row>
    <row r="633" spans="4:121" s="52" customFormat="1" hidden="1">
      <c r="D633" s="198"/>
      <c r="E633" s="54"/>
      <c r="F633" s="54"/>
      <c r="G633" s="54"/>
      <c r="H633" s="54"/>
      <c r="I633" s="54"/>
      <c r="J633" s="54"/>
      <c r="K633" s="54"/>
      <c r="L633" s="54"/>
      <c r="M633" s="54"/>
      <c r="N633" s="54"/>
      <c r="O633" s="54"/>
      <c r="P633" s="54"/>
      <c r="Q633" s="54"/>
      <c r="R633" s="54"/>
      <c r="S633" s="54"/>
      <c r="T633" s="54"/>
      <c r="U633" s="54"/>
      <c r="V633" s="54"/>
      <c r="W633" s="192"/>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874" t="e">
        <f t="shared" si="87"/>
        <v>#N/A</v>
      </c>
      <c r="AX633" s="875"/>
      <c r="AY633" s="875"/>
      <c r="AZ633" s="875"/>
      <c r="BA633" s="876"/>
      <c r="BB633" s="877" t="s">
        <v>965</v>
      </c>
      <c r="BC633" s="878"/>
      <c r="BD633" s="54"/>
      <c r="BE633" s="879" t="e">
        <f t="shared" si="86"/>
        <v>#N/A</v>
      </c>
      <c r="BF633" s="880"/>
      <c r="BG633" s="880"/>
      <c r="BH633" s="880"/>
      <c r="BI633" s="881"/>
      <c r="BJ633" s="882" t="s">
        <v>965</v>
      </c>
      <c r="BK633" s="878"/>
      <c r="BL633" s="54"/>
      <c r="BM633" s="241"/>
      <c r="BN633" s="241"/>
      <c r="BO633" s="241"/>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199"/>
    </row>
    <row r="634" spans="4:121" s="52" customFormat="1" hidden="1">
      <c r="D634" s="198"/>
      <c r="E634" s="54"/>
      <c r="F634" s="54"/>
      <c r="G634" s="54"/>
      <c r="H634" s="54"/>
      <c r="I634" s="54"/>
      <c r="J634" s="54"/>
      <c r="K634" s="54"/>
      <c r="L634" s="54"/>
      <c r="M634" s="54"/>
      <c r="N634" s="54"/>
      <c r="O634" s="54"/>
      <c r="P634" s="54"/>
      <c r="Q634" s="54"/>
      <c r="R634" s="54"/>
      <c r="S634" s="54"/>
      <c r="T634" s="54"/>
      <c r="U634" s="54"/>
      <c r="V634" s="54"/>
      <c r="W634" s="192"/>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874" t="e">
        <f t="shared" si="87"/>
        <v>#N/A</v>
      </c>
      <c r="AX634" s="875"/>
      <c r="AY634" s="875"/>
      <c r="AZ634" s="875"/>
      <c r="BA634" s="876"/>
      <c r="BB634" s="877" t="s">
        <v>966</v>
      </c>
      <c r="BC634" s="878"/>
      <c r="BD634" s="54"/>
      <c r="BE634" s="879" t="e">
        <f t="shared" si="86"/>
        <v>#N/A</v>
      </c>
      <c r="BF634" s="880"/>
      <c r="BG634" s="880"/>
      <c r="BH634" s="880"/>
      <c r="BI634" s="881"/>
      <c r="BJ634" s="882" t="s">
        <v>966</v>
      </c>
      <c r="BK634" s="878"/>
      <c r="BL634" s="54"/>
      <c r="BM634" s="241"/>
      <c r="BN634" s="241"/>
      <c r="BO634" s="241"/>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199"/>
    </row>
    <row r="635" spans="4:121" s="52" customFormat="1" hidden="1">
      <c r="D635" s="198"/>
      <c r="E635" s="54"/>
      <c r="F635" s="54"/>
      <c r="G635" s="54"/>
      <c r="H635" s="54"/>
      <c r="I635" s="54"/>
      <c r="J635" s="54"/>
      <c r="K635" s="54"/>
      <c r="L635" s="54"/>
      <c r="M635" s="54"/>
      <c r="N635" s="54"/>
      <c r="O635" s="54"/>
      <c r="P635" s="54"/>
      <c r="Q635" s="54"/>
      <c r="R635" s="54"/>
      <c r="S635" s="54"/>
      <c r="T635" s="54"/>
      <c r="U635" s="54"/>
      <c r="V635" s="54"/>
      <c r="W635" s="192"/>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874" t="e">
        <f t="shared" si="87"/>
        <v>#N/A</v>
      </c>
      <c r="AX635" s="875"/>
      <c r="AY635" s="875"/>
      <c r="AZ635" s="875"/>
      <c r="BA635" s="876"/>
      <c r="BB635" s="877" t="s">
        <v>967</v>
      </c>
      <c r="BC635" s="878"/>
      <c r="BD635" s="54"/>
      <c r="BE635" s="879" t="e">
        <f t="shared" ref="BE635:BE698" si="88">RANK(BJ635,$AM$214:$AM$241,1)</f>
        <v>#N/A</v>
      </c>
      <c r="BF635" s="880"/>
      <c r="BG635" s="880"/>
      <c r="BH635" s="880"/>
      <c r="BI635" s="881"/>
      <c r="BJ635" s="882" t="s">
        <v>967</v>
      </c>
      <c r="BK635" s="878"/>
      <c r="BL635" s="54"/>
      <c r="BM635" s="241"/>
      <c r="BN635" s="241"/>
      <c r="BO635" s="241"/>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199"/>
    </row>
    <row r="636" spans="4:121" s="52" customFormat="1" hidden="1">
      <c r="D636" s="198"/>
      <c r="E636" s="54"/>
      <c r="F636" s="54"/>
      <c r="G636" s="54"/>
      <c r="H636" s="54"/>
      <c r="I636" s="54"/>
      <c r="J636" s="54"/>
      <c r="K636" s="54"/>
      <c r="L636" s="54"/>
      <c r="M636" s="54"/>
      <c r="N636" s="54"/>
      <c r="O636" s="54"/>
      <c r="P636" s="54"/>
      <c r="Q636" s="54"/>
      <c r="R636" s="54"/>
      <c r="S636" s="54"/>
      <c r="T636" s="54"/>
      <c r="U636" s="54"/>
      <c r="V636" s="54"/>
      <c r="W636" s="192"/>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874" t="e">
        <f t="shared" si="87"/>
        <v>#N/A</v>
      </c>
      <c r="AX636" s="875"/>
      <c r="AY636" s="875"/>
      <c r="AZ636" s="875"/>
      <c r="BA636" s="876"/>
      <c r="BB636" s="877" t="s">
        <v>968</v>
      </c>
      <c r="BC636" s="878"/>
      <c r="BD636" s="54"/>
      <c r="BE636" s="879" t="e">
        <f t="shared" si="88"/>
        <v>#N/A</v>
      </c>
      <c r="BF636" s="880"/>
      <c r="BG636" s="880"/>
      <c r="BH636" s="880"/>
      <c r="BI636" s="881"/>
      <c r="BJ636" s="882" t="s">
        <v>968</v>
      </c>
      <c r="BK636" s="878"/>
      <c r="BL636" s="54"/>
      <c r="BM636" s="241"/>
      <c r="BN636" s="241"/>
      <c r="BO636" s="241"/>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199"/>
    </row>
    <row r="637" spans="4:121" s="52" customFormat="1" hidden="1">
      <c r="D637" s="198"/>
      <c r="E637" s="54"/>
      <c r="F637" s="54"/>
      <c r="G637" s="54"/>
      <c r="H637" s="54"/>
      <c r="I637" s="54"/>
      <c r="J637" s="54"/>
      <c r="K637" s="54"/>
      <c r="L637" s="54"/>
      <c r="M637" s="54"/>
      <c r="N637" s="54"/>
      <c r="O637" s="54"/>
      <c r="P637" s="54"/>
      <c r="Q637" s="54"/>
      <c r="R637" s="54"/>
      <c r="S637" s="54"/>
      <c r="T637" s="54"/>
      <c r="U637" s="54"/>
      <c r="V637" s="54"/>
      <c r="W637" s="192"/>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874" t="e">
        <f t="shared" si="87"/>
        <v>#N/A</v>
      </c>
      <c r="AX637" s="875"/>
      <c r="AY637" s="875"/>
      <c r="AZ637" s="875"/>
      <c r="BA637" s="876"/>
      <c r="BB637" s="877" t="s">
        <v>969</v>
      </c>
      <c r="BC637" s="878"/>
      <c r="BD637" s="54"/>
      <c r="BE637" s="879" t="e">
        <f t="shared" si="88"/>
        <v>#N/A</v>
      </c>
      <c r="BF637" s="880"/>
      <c r="BG637" s="880"/>
      <c r="BH637" s="880"/>
      <c r="BI637" s="881"/>
      <c r="BJ637" s="882" t="s">
        <v>969</v>
      </c>
      <c r="BK637" s="878"/>
      <c r="BL637" s="54"/>
      <c r="BM637" s="241"/>
      <c r="BN637" s="241"/>
      <c r="BO637" s="241"/>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199"/>
    </row>
    <row r="638" spans="4:121" s="52" customFormat="1" hidden="1">
      <c r="D638" s="198"/>
      <c r="E638" s="54"/>
      <c r="F638" s="54"/>
      <c r="G638" s="54"/>
      <c r="H638" s="54"/>
      <c r="I638" s="54"/>
      <c r="J638" s="54"/>
      <c r="K638" s="54"/>
      <c r="L638" s="54"/>
      <c r="M638" s="54"/>
      <c r="N638" s="54"/>
      <c r="O638" s="54"/>
      <c r="P638" s="54"/>
      <c r="Q638" s="54"/>
      <c r="R638" s="54"/>
      <c r="S638" s="54"/>
      <c r="T638" s="54"/>
      <c r="U638" s="54"/>
      <c r="V638" s="54"/>
      <c r="W638" s="192"/>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874" t="e">
        <f t="shared" si="87"/>
        <v>#N/A</v>
      </c>
      <c r="AX638" s="875"/>
      <c r="AY638" s="875"/>
      <c r="AZ638" s="875"/>
      <c r="BA638" s="876"/>
      <c r="BB638" s="877" t="s">
        <v>970</v>
      </c>
      <c r="BC638" s="878"/>
      <c r="BD638" s="54"/>
      <c r="BE638" s="879" t="e">
        <f t="shared" si="88"/>
        <v>#N/A</v>
      </c>
      <c r="BF638" s="880"/>
      <c r="BG638" s="880"/>
      <c r="BH638" s="880"/>
      <c r="BI638" s="881"/>
      <c r="BJ638" s="882" t="s">
        <v>970</v>
      </c>
      <c r="BK638" s="878"/>
      <c r="BL638" s="54"/>
      <c r="BM638" s="241"/>
      <c r="BN638" s="241"/>
      <c r="BO638" s="241"/>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199"/>
    </row>
    <row r="639" spans="4:121" s="52" customFormat="1" hidden="1">
      <c r="D639" s="198"/>
      <c r="E639" s="54"/>
      <c r="F639" s="54"/>
      <c r="G639" s="54"/>
      <c r="H639" s="54"/>
      <c r="I639" s="54"/>
      <c r="J639" s="54"/>
      <c r="K639" s="54"/>
      <c r="L639" s="54"/>
      <c r="M639" s="54"/>
      <c r="N639" s="54"/>
      <c r="O639" s="54"/>
      <c r="P639" s="54"/>
      <c r="Q639" s="54"/>
      <c r="R639" s="54"/>
      <c r="S639" s="54"/>
      <c r="T639" s="54"/>
      <c r="U639" s="54"/>
      <c r="V639" s="54"/>
      <c r="W639" s="192"/>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874" t="e">
        <f t="shared" si="87"/>
        <v>#N/A</v>
      </c>
      <c r="AX639" s="875"/>
      <c r="AY639" s="875"/>
      <c r="AZ639" s="875"/>
      <c r="BA639" s="876"/>
      <c r="BB639" s="877" t="s">
        <v>971</v>
      </c>
      <c r="BC639" s="878"/>
      <c r="BD639" s="54"/>
      <c r="BE639" s="879" t="e">
        <f t="shared" si="88"/>
        <v>#N/A</v>
      </c>
      <c r="BF639" s="880"/>
      <c r="BG639" s="880"/>
      <c r="BH639" s="880"/>
      <c r="BI639" s="881"/>
      <c r="BJ639" s="882" t="s">
        <v>971</v>
      </c>
      <c r="BK639" s="878"/>
      <c r="BL639" s="54"/>
      <c r="BM639" s="241"/>
      <c r="BN639" s="241"/>
      <c r="BO639" s="241"/>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199"/>
    </row>
    <row r="640" spans="4:121" s="52" customFormat="1" hidden="1">
      <c r="D640" s="198"/>
      <c r="E640" s="54"/>
      <c r="F640" s="54"/>
      <c r="G640" s="54"/>
      <c r="H640" s="54"/>
      <c r="I640" s="54"/>
      <c r="J640" s="54"/>
      <c r="K640" s="54"/>
      <c r="L640" s="54"/>
      <c r="M640" s="54"/>
      <c r="N640" s="54"/>
      <c r="O640" s="54"/>
      <c r="P640" s="54"/>
      <c r="Q640" s="54"/>
      <c r="R640" s="54"/>
      <c r="S640" s="54"/>
      <c r="T640" s="54"/>
      <c r="U640" s="54"/>
      <c r="V640" s="54"/>
      <c r="W640" s="192"/>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874" t="e">
        <f t="shared" si="87"/>
        <v>#N/A</v>
      </c>
      <c r="AX640" s="875"/>
      <c r="AY640" s="875"/>
      <c r="AZ640" s="875"/>
      <c r="BA640" s="876"/>
      <c r="BB640" s="877" t="s">
        <v>972</v>
      </c>
      <c r="BC640" s="878"/>
      <c r="BD640" s="54"/>
      <c r="BE640" s="879" t="e">
        <f t="shared" si="88"/>
        <v>#N/A</v>
      </c>
      <c r="BF640" s="880"/>
      <c r="BG640" s="880"/>
      <c r="BH640" s="880"/>
      <c r="BI640" s="881"/>
      <c r="BJ640" s="882" t="s">
        <v>972</v>
      </c>
      <c r="BK640" s="878"/>
      <c r="BL640" s="54"/>
      <c r="BM640" s="241"/>
      <c r="BN640" s="241"/>
      <c r="BO640" s="241"/>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199"/>
    </row>
    <row r="641" spans="4:121" s="52" customFormat="1" hidden="1">
      <c r="D641" s="198"/>
      <c r="E641" s="54"/>
      <c r="F641" s="54"/>
      <c r="G641" s="54"/>
      <c r="H641" s="54"/>
      <c r="I641" s="54"/>
      <c r="J641" s="54"/>
      <c r="K641" s="54"/>
      <c r="L641" s="54"/>
      <c r="M641" s="54"/>
      <c r="N641" s="54"/>
      <c r="O641" s="54"/>
      <c r="P641" s="54"/>
      <c r="Q641" s="54"/>
      <c r="R641" s="54"/>
      <c r="S641" s="54"/>
      <c r="T641" s="54"/>
      <c r="U641" s="54"/>
      <c r="V641" s="54"/>
      <c r="W641" s="192"/>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874" t="e">
        <f t="shared" si="87"/>
        <v>#N/A</v>
      </c>
      <c r="AX641" s="875"/>
      <c r="AY641" s="875"/>
      <c r="AZ641" s="875"/>
      <c r="BA641" s="876"/>
      <c r="BB641" s="877" t="s">
        <v>973</v>
      </c>
      <c r="BC641" s="878"/>
      <c r="BD641" s="54"/>
      <c r="BE641" s="879" t="e">
        <f t="shared" si="88"/>
        <v>#N/A</v>
      </c>
      <c r="BF641" s="880"/>
      <c r="BG641" s="880"/>
      <c r="BH641" s="880"/>
      <c r="BI641" s="881"/>
      <c r="BJ641" s="882" t="s">
        <v>973</v>
      </c>
      <c r="BK641" s="878"/>
      <c r="BL641" s="54"/>
      <c r="BM641" s="241"/>
      <c r="BN641" s="241"/>
      <c r="BO641" s="241"/>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199"/>
    </row>
    <row r="642" spans="4:121" s="52" customFormat="1" hidden="1">
      <c r="D642" s="198"/>
      <c r="E642" s="54"/>
      <c r="F642" s="54"/>
      <c r="G642" s="54"/>
      <c r="H642" s="54"/>
      <c r="I642" s="54"/>
      <c r="J642" s="54"/>
      <c r="K642" s="54"/>
      <c r="L642" s="54"/>
      <c r="M642" s="54"/>
      <c r="N642" s="54"/>
      <c r="O642" s="54"/>
      <c r="P642" s="54"/>
      <c r="Q642" s="54"/>
      <c r="R642" s="54"/>
      <c r="S642" s="54"/>
      <c r="T642" s="54"/>
      <c r="U642" s="54"/>
      <c r="V642" s="54"/>
      <c r="W642" s="192"/>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874" t="e">
        <f t="shared" si="87"/>
        <v>#N/A</v>
      </c>
      <c r="AX642" s="875"/>
      <c r="AY642" s="875"/>
      <c r="AZ642" s="875"/>
      <c r="BA642" s="876"/>
      <c r="BB642" s="877" t="s">
        <v>974</v>
      </c>
      <c r="BC642" s="878"/>
      <c r="BD642" s="54"/>
      <c r="BE642" s="879" t="e">
        <f t="shared" si="88"/>
        <v>#N/A</v>
      </c>
      <c r="BF642" s="880"/>
      <c r="BG642" s="880"/>
      <c r="BH642" s="880"/>
      <c r="BI642" s="881"/>
      <c r="BJ642" s="882" t="s">
        <v>974</v>
      </c>
      <c r="BK642" s="878"/>
      <c r="BL642" s="54"/>
      <c r="BM642" s="241"/>
      <c r="BN642" s="241"/>
      <c r="BO642" s="241"/>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199"/>
    </row>
    <row r="643" spans="4:121" s="52" customFormat="1" hidden="1">
      <c r="D643" s="198"/>
      <c r="E643" s="54"/>
      <c r="F643" s="54"/>
      <c r="G643" s="54"/>
      <c r="H643" s="54"/>
      <c r="I643" s="54"/>
      <c r="J643" s="54"/>
      <c r="K643" s="54"/>
      <c r="L643" s="54"/>
      <c r="M643" s="54"/>
      <c r="N643" s="54"/>
      <c r="O643" s="54"/>
      <c r="P643" s="54"/>
      <c r="Q643" s="54"/>
      <c r="R643" s="54"/>
      <c r="S643" s="54"/>
      <c r="T643" s="54"/>
      <c r="U643" s="54"/>
      <c r="V643" s="54"/>
      <c r="W643" s="192"/>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874" t="e">
        <f t="shared" si="87"/>
        <v>#N/A</v>
      </c>
      <c r="AX643" s="875"/>
      <c r="AY643" s="875"/>
      <c r="AZ643" s="875"/>
      <c r="BA643" s="876"/>
      <c r="BB643" s="877" t="s">
        <v>975</v>
      </c>
      <c r="BC643" s="878"/>
      <c r="BD643" s="54"/>
      <c r="BE643" s="879" t="e">
        <f t="shared" si="88"/>
        <v>#N/A</v>
      </c>
      <c r="BF643" s="880"/>
      <c r="BG643" s="880"/>
      <c r="BH643" s="880"/>
      <c r="BI643" s="881"/>
      <c r="BJ643" s="882" t="s">
        <v>975</v>
      </c>
      <c r="BK643" s="878"/>
      <c r="BL643" s="54"/>
      <c r="BM643" s="241"/>
      <c r="BN643" s="241"/>
      <c r="BO643" s="241"/>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199"/>
    </row>
    <row r="644" spans="4:121" s="52" customFormat="1" hidden="1">
      <c r="D644" s="198"/>
      <c r="E644" s="54"/>
      <c r="F644" s="54"/>
      <c r="G644" s="54"/>
      <c r="H644" s="54"/>
      <c r="I644" s="54"/>
      <c r="J644" s="54"/>
      <c r="K644" s="54"/>
      <c r="L644" s="54"/>
      <c r="M644" s="54"/>
      <c r="N644" s="54"/>
      <c r="O644" s="54"/>
      <c r="P644" s="54"/>
      <c r="Q644" s="54"/>
      <c r="R644" s="54"/>
      <c r="S644" s="54"/>
      <c r="T644" s="54"/>
      <c r="U644" s="54"/>
      <c r="V644" s="54"/>
      <c r="W644" s="192"/>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874" t="e">
        <f t="shared" si="87"/>
        <v>#N/A</v>
      </c>
      <c r="AX644" s="875"/>
      <c r="AY644" s="875"/>
      <c r="AZ644" s="875"/>
      <c r="BA644" s="876"/>
      <c r="BB644" s="877" t="s">
        <v>976</v>
      </c>
      <c r="BC644" s="878"/>
      <c r="BD644" s="54"/>
      <c r="BE644" s="879" t="e">
        <f t="shared" si="88"/>
        <v>#N/A</v>
      </c>
      <c r="BF644" s="880"/>
      <c r="BG644" s="880"/>
      <c r="BH644" s="880"/>
      <c r="BI644" s="881"/>
      <c r="BJ644" s="882" t="s">
        <v>976</v>
      </c>
      <c r="BK644" s="878"/>
      <c r="BL644" s="54"/>
      <c r="BM644" s="241"/>
      <c r="BN644" s="241"/>
      <c r="BO644" s="241"/>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199"/>
    </row>
    <row r="645" spans="4:121" s="52" customFormat="1" hidden="1">
      <c r="D645" s="198"/>
      <c r="E645" s="54"/>
      <c r="F645" s="54"/>
      <c r="G645" s="54"/>
      <c r="H645" s="54"/>
      <c r="I645" s="54"/>
      <c r="J645" s="54"/>
      <c r="K645" s="54"/>
      <c r="L645" s="54"/>
      <c r="M645" s="54"/>
      <c r="N645" s="54"/>
      <c r="O645" s="54"/>
      <c r="P645" s="54"/>
      <c r="Q645" s="54"/>
      <c r="R645" s="54"/>
      <c r="S645" s="54"/>
      <c r="T645" s="54"/>
      <c r="U645" s="54"/>
      <c r="V645" s="54"/>
      <c r="W645" s="192"/>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874" t="e">
        <f t="shared" si="87"/>
        <v>#N/A</v>
      </c>
      <c r="AX645" s="875"/>
      <c r="AY645" s="875"/>
      <c r="AZ645" s="875"/>
      <c r="BA645" s="876"/>
      <c r="BB645" s="877" t="s">
        <v>977</v>
      </c>
      <c r="BC645" s="878"/>
      <c r="BD645" s="54"/>
      <c r="BE645" s="879" t="e">
        <f t="shared" si="88"/>
        <v>#N/A</v>
      </c>
      <c r="BF645" s="880"/>
      <c r="BG645" s="880"/>
      <c r="BH645" s="880"/>
      <c r="BI645" s="881"/>
      <c r="BJ645" s="882" t="s">
        <v>977</v>
      </c>
      <c r="BK645" s="878"/>
      <c r="BL645" s="54"/>
      <c r="BM645" s="241"/>
      <c r="BN645" s="241"/>
      <c r="BO645" s="241"/>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199"/>
    </row>
    <row r="646" spans="4:121" s="52" customFormat="1" hidden="1">
      <c r="D646" s="198"/>
      <c r="E646" s="54"/>
      <c r="F646" s="54"/>
      <c r="G646" s="54"/>
      <c r="H646" s="54"/>
      <c r="I646" s="54"/>
      <c r="J646" s="54"/>
      <c r="K646" s="54"/>
      <c r="L646" s="54"/>
      <c r="M646" s="54"/>
      <c r="N646" s="54"/>
      <c r="O646" s="54"/>
      <c r="P646" s="54"/>
      <c r="Q646" s="54"/>
      <c r="R646" s="54"/>
      <c r="S646" s="54"/>
      <c r="T646" s="54"/>
      <c r="U646" s="54"/>
      <c r="V646" s="54"/>
      <c r="W646" s="192"/>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874" t="e">
        <f t="shared" si="87"/>
        <v>#N/A</v>
      </c>
      <c r="AX646" s="875"/>
      <c r="AY646" s="875"/>
      <c r="AZ646" s="875"/>
      <c r="BA646" s="876"/>
      <c r="BB646" s="877" t="s">
        <v>978</v>
      </c>
      <c r="BC646" s="878"/>
      <c r="BD646" s="54"/>
      <c r="BE646" s="879" t="e">
        <f t="shared" si="88"/>
        <v>#N/A</v>
      </c>
      <c r="BF646" s="880"/>
      <c r="BG646" s="880"/>
      <c r="BH646" s="880"/>
      <c r="BI646" s="881"/>
      <c r="BJ646" s="882" t="s">
        <v>978</v>
      </c>
      <c r="BK646" s="878"/>
      <c r="BL646" s="54"/>
      <c r="BM646" s="241"/>
      <c r="BN646" s="241"/>
      <c r="BO646" s="241"/>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199"/>
    </row>
    <row r="647" spans="4:121" s="52" customFormat="1" hidden="1">
      <c r="D647" s="198"/>
      <c r="E647" s="54"/>
      <c r="F647" s="54"/>
      <c r="G647" s="54"/>
      <c r="H647" s="54"/>
      <c r="I647" s="54"/>
      <c r="J647" s="54"/>
      <c r="K647" s="54"/>
      <c r="L647" s="54"/>
      <c r="M647" s="54"/>
      <c r="N647" s="54"/>
      <c r="O647" s="54"/>
      <c r="P647" s="54"/>
      <c r="Q647" s="54"/>
      <c r="R647" s="54"/>
      <c r="S647" s="54"/>
      <c r="T647" s="54"/>
      <c r="U647" s="54"/>
      <c r="V647" s="54"/>
      <c r="W647" s="192"/>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874" t="e">
        <f t="shared" si="87"/>
        <v>#N/A</v>
      </c>
      <c r="AX647" s="875"/>
      <c r="AY647" s="875"/>
      <c r="AZ647" s="875"/>
      <c r="BA647" s="876"/>
      <c r="BB647" s="877" t="s">
        <v>979</v>
      </c>
      <c r="BC647" s="878"/>
      <c r="BD647" s="54"/>
      <c r="BE647" s="879" t="e">
        <f t="shared" si="88"/>
        <v>#N/A</v>
      </c>
      <c r="BF647" s="880"/>
      <c r="BG647" s="880"/>
      <c r="BH647" s="880"/>
      <c r="BI647" s="881"/>
      <c r="BJ647" s="882" t="s">
        <v>979</v>
      </c>
      <c r="BK647" s="878"/>
      <c r="BL647" s="54"/>
      <c r="BM647" s="241"/>
      <c r="BN647" s="241"/>
      <c r="BO647" s="241"/>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199"/>
    </row>
    <row r="648" spans="4:121" s="52" customFormat="1" hidden="1">
      <c r="D648" s="198"/>
      <c r="E648" s="54"/>
      <c r="F648" s="54"/>
      <c r="G648" s="54"/>
      <c r="H648" s="54"/>
      <c r="I648" s="54"/>
      <c r="J648" s="54"/>
      <c r="K648" s="54"/>
      <c r="L648" s="54"/>
      <c r="M648" s="54"/>
      <c r="N648" s="54"/>
      <c r="O648" s="54"/>
      <c r="P648" s="54"/>
      <c r="Q648" s="54"/>
      <c r="R648" s="54"/>
      <c r="S648" s="54"/>
      <c r="T648" s="54"/>
      <c r="U648" s="54"/>
      <c r="V648" s="54"/>
      <c r="W648" s="192"/>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874" t="e">
        <f t="shared" si="87"/>
        <v>#N/A</v>
      </c>
      <c r="AX648" s="875"/>
      <c r="AY648" s="875"/>
      <c r="AZ648" s="875"/>
      <c r="BA648" s="876"/>
      <c r="BB648" s="877" t="s">
        <v>980</v>
      </c>
      <c r="BC648" s="878"/>
      <c r="BD648" s="54"/>
      <c r="BE648" s="879" t="e">
        <f t="shared" si="88"/>
        <v>#N/A</v>
      </c>
      <c r="BF648" s="880"/>
      <c r="BG648" s="880"/>
      <c r="BH648" s="880"/>
      <c r="BI648" s="881"/>
      <c r="BJ648" s="882" t="s">
        <v>980</v>
      </c>
      <c r="BK648" s="878"/>
      <c r="BL648" s="54"/>
      <c r="BM648" s="241"/>
      <c r="BN648" s="241"/>
      <c r="BO648" s="241"/>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199"/>
    </row>
    <row r="649" spans="4:121" s="52" customFormat="1" hidden="1">
      <c r="D649" s="198"/>
      <c r="E649" s="54"/>
      <c r="F649" s="54"/>
      <c r="G649" s="54"/>
      <c r="H649" s="54"/>
      <c r="I649" s="54"/>
      <c r="J649" s="54"/>
      <c r="K649" s="54"/>
      <c r="L649" s="54"/>
      <c r="M649" s="54"/>
      <c r="N649" s="54"/>
      <c r="O649" s="54"/>
      <c r="P649" s="54"/>
      <c r="Q649" s="54"/>
      <c r="R649" s="54"/>
      <c r="S649" s="54"/>
      <c r="T649" s="54"/>
      <c r="U649" s="54"/>
      <c r="V649" s="54"/>
      <c r="W649" s="192"/>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874" t="e">
        <f t="shared" si="87"/>
        <v>#N/A</v>
      </c>
      <c r="AX649" s="875"/>
      <c r="AY649" s="875"/>
      <c r="AZ649" s="875"/>
      <c r="BA649" s="876"/>
      <c r="BB649" s="877" t="s">
        <v>981</v>
      </c>
      <c r="BC649" s="878"/>
      <c r="BD649" s="54"/>
      <c r="BE649" s="879" t="e">
        <f t="shared" si="88"/>
        <v>#N/A</v>
      </c>
      <c r="BF649" s="880"/>
      <c r="BG649" s="880"/>
      <c r="BH649" s="880"/>
      <c r="BI649" s="881"/>
      <c r="BJ649" s="882" t="s">
        <v>981</v>
      </c>
      <c r="BK649" s="878"/>
      <c r="BL649" s="54"/>
      <c r="BM649" s="241"/>
      <c r="BN649" s="241"/>
      <c r="BO649" s="241"/>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199"/>
    </row>
    <row r="650" spans="4:121" s="52" customFormat="1" hidden="1">
      <c r="D650" s="198"/>
      <c r="E650" s="54"/>
      <c r="F650" s="54"/>
      <c r="G650" s="54"/>
      <c r="H650" s="54"/>
      <c r="I650" s="54"/>
      <c r="J650" s="54"/>
      <c r="K650" s="54"/>
      <c r="L650" s="54"/>
      <c r="M650" s="54"/>
      <c r="N650" s="54"/>
      <c r="O650" s="54"/>
      <c r="P650" s="54"/>
      <c r="Q650" s="54"/>
      <c r="R650" s="54"/>
      <c r="S650" s="54"/>
      <c r="T650" s="54"/>
      <c r="U650" s="54"/>
      <c r="V650" s="54"/>
      <c r="W650" s="192"/>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874" t="e">
        <f t="shared" si="87"/>
        <v>#N/A</v>
      </c>
      <c r="AX650" s="875"/>
      <c r="AY650" s="875"/>
      <c r="AZ650" s="875"/>
      <c r="BA650" s="876"/>
      <c r="BB650" s="877" t="s">
        <v>982</v>
      </c>
      <c r="BC650" s="878"/>
      <c r="BD650" s="54"/>
      <c r="BE650" s="879" t="e">
        <f t="shared" si="88"/>
        <v>#N/A</v>
      </c>
      <c r="BF650" s="880"/>
      <c r="BG650" s="880"/>
      <c r="BH650" s="880"/>
      <c r="BI650" s="881"/>
      <c r="BJ650" s="882" t="s">
        <v>982</v>
      </c>
      <c r="BK650" s="878"/>
      <c r="BL650" s="54"/>
      <c r="BM650" s="241"/>
      <c r="BN650" s="241"/>
      <c r="BO650" s="241"/>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199"/>
    </row>
    <row r="651" spans="4:121" s="52" customFormat="1" hidden="1">
      <c r="D651" s="198"/>
      <c r="E651" s="54"/>
      <c r="F651" s="54"/>
      <c r="G651" s="54"/>
      <c r="H651" s="54"/>
      <c r="I651" s="54"/>
      <c r="J651" s="54"/>
      <c r="K651" s="54"/>
      <c r="L651" s="54"/>
      <c r="M651" s="54"/>
      <c r="N651" s="54"/>
      <c r="O651" s="54"/>
      <c r="P651" s="54"/>
      <c r="Q651" s="54"/>
      <c r="R651" s="54"/>
      <c r="S651" s="54"/>
      <c r="T651" s="54"/>
      <c r="U651" s="54"/>
      <c r="V651" s="54"/>
      <c r="W651" s="192"/>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874" t="e">
        <f t="shared" ref="AW651:AW714" si="89">RANK(BB651,$AM$184:$AM$211,1)</f>
        <v>#N/A</v>
      </c>
      <c r="AX651" s="875"/>
      <c r="AY651" s="875"/>
      <c r="AZ651" s="875"/>
      <c r="BA651" s="876"/>
      <c r="BB651" s="877" t="s">
        <v>983</v>
      </c>
      <c r="BC651" s="878"/>
      <c r="BD651" s="54"/>
      <c r="BE651" s="879" t="e">
        <f t="shared" si="88"/>
        <v>#N/A</v>
      </c>
      <c r="BF651" s="880"/>
      <c r="BG651" s="880"/>
      <c r="BH651" s="880"/>
      <c r="BI651" s="881"/>
      <c r="BJ651" s="882" t="s">
        <v>983</v>
      </c>
      <c r="BK651" s="878"/>
      <c r="BL651" s="54"/>
      <c r="BM651" s="241"/>
      <c r="BN651" s="241"/>
      <c r="BO651" s="241"/>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199"/>
    </row>
    <row r="652" spans="4:121" s="52" customFormat="1" hidden="1">
      <c r="D652" s="198"/>
      <c r="E652" s="54"/>
      <c r="F652" s="54"/>
      <c r="G652" s="54"/>
      <c r="H652" s="54"/>
      <c r="I652" s="54"/>
      <c r="J652" s="54"/>
      <c r="K652" s="54"/>
      <c r="L652" s="54"/>
      <c r="M652" s="54"/>
      <c r="N652" s="54"/>
      <c r="O652" s="54"/>
      <c r="P652" s="54"/>
      <c r="Q652" s="54"/>
      <c r="R652" s="54"/>
      <c r="S652" s="54"/>
      <c r="T652" s="54"/>
      <c r="U652" s="54"/>
      <c r="V652" s="54"/>
      <c r="W652" s="192"/>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874" t="e">
        <f t="shared" si="89"/>
        <v>#N/A</v>
      </c>
      <c r="AX652" s="875"/>
      <c r="AY652" s="875"/>
      <c r="AZ652" s="875"/>
      <c r="BA652" s="876"/>
      <c r="BB652" s="877" t="s">
        <v>984</v>
      </c>
      <c r="BC652" s="878"/>
      <c r="BD652" s="54"/>
      <c r="BE652" s="879" t="e">
        <f t="shared" si="88"/>
        <v>#N/A</v>
      </c>
      <c r="BF652" s="880"/>
      <c r="BG652" s="880"/>
      <c r="BH652" s="880"/>
      <c r="BI652" s="881"/>
      <c r="BJ652" s="882" t="s">
        <v>984</v>
      </c>
      <c r="BK652" s="878"/>
      <c r="BL652" s="54"/>
      <c r="BM652" s="241"/>
      <c r="BN652" s="241"/>
      <c r="BO652" s="241"/>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199"/>
    </row>
    <row r="653" spans="4:121" s="52" customFormat="1" hidden="1">
      <c r="D653" s="198"/>
      <c r="E653" s="54"/>
      <c r="F653" s="54"/>
      <c r="G653" s="54"/>
      <c r="H653" s="54"/>
      <c r="I653" s="54"/>
      <c r="J653" s="54"/>
      <c r="K653" s="54"/>
      <c r="L653" s="54"/>
      <c r="M653" s="54"/>
      <c r="N653" s="54"/>
      <c r="O653" s="54"/>
      <c r="P653" s="54"/>
      <c r="Q653" s="54"/>
      <c r="R653" s="54"/>
      <c r="S653" s="54"/>
      <c r="T653" s="54"/>
      <c r="U653" s="54"/>
      <c r="V653" s="54"/>
      <c r="W653" s="192"/>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874" t="e">
        <f t="shared" si="89"/>
        <v>#N/A</v>
      </c>
      <c r="AX653" s="875"/>
      <c r="AY653" s="875"/>
      <c r="AZ653" s="875"/>
      <c r="BA653" s="876"/>
      <c r="BB653" s="877" t="s">
        <v>985</v>
      </c>
      <c r="BC653" s="878"/>
      <c r="BD653" s="54"/>
      <c r="BE653" s="879" t="e">
        <f t="shared" si="88"/>
        <v>#N/A</v>
      </c>
      <c r="BF653" s="880"/>
      <c r="BG653" s="880"/>
      <c r="BH653" s="880"/>
      <c r="BI653" s="881"/>
      <c r="BJ653" s="882" t="s">
        <v>985</v>
      </c>
      <c r="BK653" s="878"/>
      <c r="BL653" s="54"/>
      <c r="BM653" s="241"/>
      <c r="BN653" s="241"/>
      <c r="BO653" s="241"/>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199"/>
    </row>
    <row r="654" spans="4:121" s="52" customFormat="1" hidden="1">
      <c r="D654" s="198"/>
      <c r="E654" s="54"/>
      <c r="F654" s="54"/>
      <c r="G654" s="54"/>
      <c r="H654" s="54"/>
      <c r="I654" s="54"/>
      <c r="J654" s="54"/>
      <c r="K654" s="54"/>
      <c r="L654" s="54"/>
      <c r="M654" s="54"/>
      <c r="N654" s="54"/>
      <c r="O654" s="54"/>
      <c r="P654" s="54"/>
      <c r="Q654" s="54"/>
      <c r="R654" s="54"/>
      <c r="S654" s="54"/>
      <c r="T654" s="54"/>
      <c r="U654" s="54"/>
      <c r="V654" s="54"/>
      <c r="W654" s="192"/>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874" t="e">
        <f t="shared" si="89"/>
        <v>#N/A</v>
      </c>
      <c r="AX654" s="875"/>
      <c r="AY654" s="875"/>
      <c r="AZ654" s="875"/>
      <c r="BA654" s="876"/>
      <c r="BB654" s="877" t="s">
        <v>986</v>
      </c>
      <c r="BC654" s="878"/>
      <c r="BD654" s="54"/>
      <c r="BE654" s="879" t="e">
        <f t="shared" si="88"/>
        <v>#N/A</v>
      </c>
      <c r="BF654" s="880"/>
      <c r="BG654" s="880"/>
      <c r="BH654" s="880"/>
      <c r="BI654" s="881"/>
      <c r="BJ654" s="882" t="s">
        <v>986</v>
      </c>
      <c r="BK654" s="878"/>
      <c r="BL654" s="54"/>
      <c r="BM654" s="241"/>
      <c r="BN654" s="241"/>
      <c r="BO654" s="241"/>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199"/>
    </row>
    <row r="655" spans="4:121" s="52" customFormat="1" hidden="1">
      <c r="D655" s="198"/>
      <c r="E655" s="54"/>
      <c r="F655" s="54"/>
      <c r="G655" s="54"/>
      <c r="H655" s="54"/>
      <c r="I655" s="54"/>
      <c r="J655" s="54"/>
      <c r="K655" s="54"/>
      <c r="L655" s="54"/>
      <c r="M655" s="54"/>
      <c r="N655" s="54"/>
      <c r="O655" s="54"/>
      <c r="P655" s="54"/>
      <c r="Q655" s="54"/>
      <c r="R655" s="54"/>
      <c r="S655" s="54"/>
      <c r="T655" s="54"/>
      <c r="U655" s="54"/>
      <c r="V655" s="54"/>
      <c r="W655" s="192"/>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874" t="e">
        <f t="shared" si="89"/>
        <v>#N/A</v>
      </c>
      <c r="AX655" s="875"/>
      <c r="AY655" s="875"/>
      <c r="AZ655" s="875"/>
      <c r="BA655" s="876"/>
      <c r="BB655" s="877" t="s">
        <v>987</v>
      </c>
      <c r="BC655" s="878"/>
      <c r="BD655" s="54"/>
      <c r="BE655" s="879" t="e">
        <f t="shared" si="88"/>
        <v>#N/A</v>
      </c>
      <c r="BF655" s="880"/>
      <c r="BG655" s="880"/>
      <c r="BH655" s="880"/>
      <c r="BI655" s="881"/>
      <c r="BJ655" s="882" t="s">
        <v>987</v>
      </c>
      <c r="BK655" s="878"/>
      <c r="BL655" s="54"/>
      <c r="BM655" s="241"/>
      <c r="BN655" s="241"/>
      <c r="BO655" s="241"/>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199"/>
    </row>
    <row r="656" spans="4:121" s="52" customFormat="1" hidden="1">
      <c r="D656" s="198"/>
      <c r="E656" s="54"/>
      <c r="F656" s="54"/>
      <c r="G656" s="54"/>
      <c r="H656" s="54"/>
      <c r="I656" s="54"/>
      <c r="J656" s="54"/>
      <c r="K656" s="54"/>
      <c r="L656" s="54"/>
      <c r="M656" s="54"/>
      <c r="N656" s="54"/>
      <c r="O656" s="54"/>
      <c r="P656" s="54"/>
      <c r="Q656" s="54"/>
      <c r="R656" s="54"/>
      <c r="S656" s="54"/>
      <c r="T656" s="54"/>
      <c r="U656" s="54"/>
      <c r="V656" s="54"/>
      <c r="W656" s="192"/>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874" t="e">
        <f t="shared" si="89"/>
        <v>#N/A</v>
      </c>
      <c r="AX656" s="875"/>
      <c r="AY656" s="875"/>
      <c r="AZ656" s="875"/>
      <c r="BA656" s="876"/>
      <c r="BB656" s="877" t="s">
        <v>988</v>
      </c>
      <c r="BC656" s="878"/>
      <c r="BD656" s="54"/>
      <c r="BE656" s="879" t="e">
        <f t="shared" si="88"/>
        <v>#N/A</v>
      </c>
      <c r="BF656" s="880"/>
      <c r="BG656" s="880"/>
      <c r="BH656" s="880"/>
      <c r="BI656" s="881"/>
      <c r="BJ656" s="882" t="s">
        <v>988</v>
      </c>
      <c r="BK656" s="878"/>
      <c r="BL656" s="54"/>
      <c r="BM656" s="241"/>
      <c r="BN656" s="241"/>
      <c r="BO656" s="241"/>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199"/>
    </row>
    <row r="657" spans="4:121" s="52" customFormat="1" hidden="1">
      <c r="D657" s="198"/>
      <c r="E657" s="54"/>
      <c r="F657" s="54"/>
      <c r="G657" s="54"/>
      <c r="H657" s="54"/>
      <c r="I657" s="54"/>
      <c r="J657" s="54"/>
      <c r="K657" s="54"/>
      <c r="L657" s="54"/>
      <c r="M657" s="54"/>
      <c r="N657" s="54"/>
      <c r="O657" s="54"/>
      <c r="P657" s="54"/>
      <c r="Q657" s="54"/>
      <c r="R657" s="54"/>
      <c r="S657" s="54"/>
      <c r="T657" s="54"/>
      <c r="U657" s="54"/>
      <c r="V657" s="54"/>
      <c r="W657" s="192"/>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874" t="e">
        <f t="shared" si="89"/>
        <v>#N/A</v>
      </c>
      <c r="AX657" s="875"/>
      <c r="AY657" s="875"/>
      <c r="AZ657" s="875"/>
      <c r="BA657" s="876"/>
      <c r="BB657" s="877" t="s">
        <v>989</v>
      </c>
      <c r="BC657" s="878"/>
      <c r="BD657" s="54"/>
      <c r="BE657" s="879" t="e">
        <f t="shared" si="88"/>
        <v>#N/A</v>
      </c>
      <c r="BF657" s="880"/>
      <c r="BG657" s="880"/>
      <c r="BH657" s="880"/>
      <c r="BI657" s="881"/>
      <c r="BJ657" s="882" t="s">
        <v>989</v>
      </c>
      <c r="BK657" s="878"/>
      <c r="BL657" s="54"/>
      <c r="BM657" s="241"/>
      <c r="BN657" s="241"/>
      <c r="BO657" s="241"/>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199"/>
    </row>
    <row r="658" spans="4:121" s="52" customFormat="1" hidden="1">
      <c r="D658" s="198"/>
      <c r="E658" s="54"/>
      <c r="F658" s="54"/>
      <c r="G658" s="54"/>
      <c r="H658" s="54"/>
      <c r="I658" s="54"/>
      <c r="J658" s="54"/>
      <c r="K658" s="54"/>
      <c r="L658" s="54"/>
      <c r="M658" s="54"/>
      <c r="N658" s="54"/>
      <c r="O658" s="54"/>
      <c r="P658" s="54"/>
      <c r="Q658" s="54"/>
      <c r="R658" s="54"/>
      <c r="S658" s="54"/>
      <c r="T658" s="54"/>
      <c r="U658" s="54"/>
      <c r="V658" s="54"/>
      <c r="W658" s="192"/>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874" t="e">
        <f t="shared" si="89"/>
        <v>#N/A</v>
      </c>
      <c r="AX658" s="875"/>
      <c r="AY658" s="875"/>
      <c r="AZ658" s="875"/>
      <c r="BA658" s="876"/>
      <c r="BB658" s="877" t="s">
        <v>990</v>
      </c>
      <c r="BC658" s="878"/>
      <c r="BD658" s="54"/>
      <c r="BE658" s="879" t="e">
        <f t="shared" si="88"/>
        <v>#N/A</v>
      </c>
      <c r="BF658" s="880"/>
      <c r="BG658" s="880"/>
      <c r="BH658" s="880"/>
      <c r="BI658" s="881"/>
      <c r="BJ658" s="882" t="s">
        <v>990</v>
      </c>
      <c r="BK658" s="878"/>
      <c r="BL658" s="54"/>
      <c r="BM658" s="241"/>
      <c r="BN658" s="241"/>
      <c r="BO658" s="241"/>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199"/>
    </row>
    <row r="659" spans="4:121" s="52" customFormat="1" hidden="1">
      <c r="D659" s="198"/>
      <c r="E659" s="54"/>
      <c r="F659" s="54"/>
      <c r="G659" s="54"/>
      <c r="H659" s="54"/>
      <c r="I659" s="54"/>
      <c r="J659" s="54"/>
      <c r="K659" s="54"/>
      <c r="L659" s="54"/>
      <c r="M659" s="54"/>
      <c r="N659" s="54"/>
      <c r="O659" s="54"/>
      <c r="P659" s="54"/>
      <c r="Q659" s="54"/>
      <c r="R659" s="54"/>
      <c r="S659" s="54"/>
      <c r="T659" s="54"/>
      <c r="U659" s="54"/>
      <c r="V659" s="54"/>
      <c r="W659" s="192"/>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874" t="e">
        <f t="shared" si="89"/>
        <v>#N/A</v>
      </c>
      <c r="AX659" s="875"/>
      <c r="AY659" s="875"/>
      <c r="AZ659" s="875"/>
      <c r="BA659" s="876"/>
      <c r="BB659" s="877" t="s">
        <v>991</v>
      </c>
      <c r="BC659" s="878"/>
      <c r="BD659" s="54"/>
      <c r="BE659" s="879" t="e">
        <f t="shared" si="88"/>
        <v>#N/A</v>
      </c>
      <c r="BF659" s="880"/>
      <c r="BG659" s="880"/>
      <c r="BH659" s="880"/>
      <c r="BI659" s="881"/>
      <c r="BJ659" s="882" t="s">
        <v>991</v>
      </c>
      <c r="BK659" s="878"/>
      <c r="BL659" s="54"/>
      <c r="BM659" s="241"/>
      <c r="BN659" s="241"/>
      <c r="BO659" s="241"/>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199"/>
    </row>
    <row r="660" spans="4:121" s="52" customFormat="1" hidden="1">
      <c r="D660" s="198"/>
      <c r="E660" s="54"/>
      <c r="F660" s="54"/>
      <c r="G660" s="54"/>
      <c r="H660" s="54"/>
      <c r="I660" s="54"/>
      <c r="J660" s="54"/>
      <c r="K660" s="54"/>
      <c r="L660" s="54"/>
      <c r="M660" s="54"/>
      <c r="N660" s="54"/>
      <c r="O660" s="54"/>
      <c r="P660" s="54"/>
      <c r="Q660" s="54"/>
      <c r="R660" s="54"/>
      <c r="S660" s="54"/>
      <c r="T660" s="54"/>
      <c r="U660" s="54"/>
      <c r="V660" s="54"/>
      <c r="W660" s="192"/>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874" t="e">
        <f t="shared" si="89"/>
        <v>#N/A</v>
      </c>
      <c r="AX660" s="875"/>
      <c r="AY660" s="875"/>
      <c r="AZ660" s="875"/>
      <c r="BA660" s="876"/>
      <c r="BB660" s="877" t="s">
        <v>992</v>
      </c>
      <c r="BC660" s="878"/>
      <c r="BD660" s="54"/>
      <c r="BE660" s="879" t="e">
        <f t="shared" si="88"/>
        <v>#N/A</v>
      </c>
      <c r="BF660" s="880"/>
      <c r="BG660" s="880"/>
      <c r="BH660" s="880"/>
      <c r="BI660" s="881"/>
      <c r="BJ660" s="882" t="s">
        <v>992</v>
      </c>
      <c r="BK660" s="878"/>
      <c r="BL660" s="54"/>
      <c r="BM660" s="241"/>
      <c r="BN660" s="241"/>
      <c r="BO660" s="241"/>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199"/>
    </row>
    <row r="661" spans="4:121" s="52" customFormat="1" hidden="1">
      <c r="D661" s="198"/>
      <c r="E661" s="54"/>
      <c r="F661" s="54"/>
      <c r="G661" s="54"/>
      <c r="H661" s="54"/>
      <c r="I661" s="54"/>
      <c r="J661" s="54"/>
      <c r="K661" s="54"/>
      <c r="L661" s="54"/>
      <c r="M661" s="54"/>
      <c r="N661" s="54"/>
      <c r="O661" s="54"/>
      <c r="P661" s="54"/>
      <c r="Q661" s="54"/>
      <c r="R661" s="54"/>
      <c r="S661" s="54"/>
      <c r="T661" s="54"/>
      <c r="U661" s="54"/>
      <c r="V661" s="54"/>
      <c r="W661" s="192"/>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874" t="e">
        <f t="shared" si="89"/>
        <v>#N/A</v>
      </c>
      <c r="AX661" s="875"/>
      <c r="AY661" s="875"/>
      <c r="AZ661" s="875"/>
      <c r="BA661" s="876"/>
      <c r="BB661" s="877" t="s">
        <v>993</v>
      </c>
      <c r="BC661" s="878"/>
      <c r="BD661" s="54"/>
      <c r="BE661" s="879" t="e">
        <f t="shared" si="88"/>
        <v>#N/A</v>
      </c>
      <c r="BF661" s="880"/>
      <c r="BG661" s="880"/>
      <c r="BH661" s="880"/>
      <c r="BI661" s="881"/>
      <c r="BJ661" s="882" t="s">
        <v>993</v>
      </c>
      <c r="BK661" s="878"/>
      <c r="BL661" s="54"/>
      <c r="BM661" s="241"/>
      <c r="BN661" s="241"/>
      <c r="BO661" s="241"/>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199"/>
    </row>
    <row r="662" spans="4:121" s="52" customFormat="1" hidden="1">
      <c r="D662" s="198"/>
      <c r="E662" s="54"/>
      <c r="F662" s="54"/>
      <c r="G662" s="54"/>
      <c r="H662" s="54"/>
      <c r="I662" s="54"/>
      <c r="J662" s="54"/>
      <c r="K662" s="54"/>
      <c r="L662" s="54"/>
      <c r="M662" s="54"/>
      <c r="N662" s="54"/>
      <c r="O662" s="54"/>
      <c r="P662" s="54"/>
      <c r="Q662" s="54"/>
      <c r="R662" s="54"/>
      <c r="S662" s="54"/>
      <c r="T662" s="54"/>
      <c r="U662" s="54"/>
      <c r="V662" s="54"/>
      <c r="W662" s="192"/>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874" t="e">
        <f t="shared" si="89"/>
        <v>#N/A</v>
      </c>
      <c r="AX662" s="875"/>
      <c r="AY662" s="875"/>
      <c r="AZ662" s="875"/>
      <c r="BA662" s="876"/>
      <c r="BB662" s="877" t="s">
        <v>994</v>
      </c>
      <c r="BC662" s="878"/>
      <c r="BD662" s="54"/>
      <c r="BE662" s="879" t="e">
        <f t="shared" si="88"/>
        <v>#N/A</v>
      </c>
      <c r="BF662" s="880"/>
      <c r="BG662" s="880"/>
      <c r="BH662" s="880"/>
      <c r="BI662" s="881"/>
      <c r="BJ662" s="882" t="s">
        <v>994</v>
      </c>
      <c r="BK662" s="878"/>
      <c r="BL662" s="54"/>
      <c r="BM662" s="241"/>
      <c r="BN662" s="241"/>
      <c r="BO662" s="241"/>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199"/>
    </row>
    <row r="663" spans="4:121" s="52" customFormat="1" hidden="1">
      <c r="D663" s="198"/>
      <c r="E663" s="54"/>
      <c r="F663" s="54"/>
      <c r="G663" s="54"/>
      <c r="H663" s="54"/>
      <c r="I663" s="54"/>
      <c r="J663" s="54"/>
      <c r="K663" s="54"/>
      <c r="L663" s="54"/>
      <c r="M663" s="54"/>
      <c r="N663" s="54"/>
      <c r="O663" s="54"/>
      <c r="P663" s="54"/>
      <c r="Q663" s="54"/>
      <c r="R663" s="54"/>
      <c r="S663" s="54"/>
      <c r="T663" s="54"/>
      <c r="U663" s="54"/>
      <c r="V663" s="54"/>
      <c r="W663" s="192"/>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874" t="e">
        <f t="shared" si="89"/>
        <v>#N/A</v>
      </c>
      <c r="AX663" s="875"/>
      <c r="AY663" s="875"/>
      <c r="AZ663" s="875"/>
      <c r="BA663" s="876"/>
      <c r="BB663" s="877" t="s">
        <v>995</v>
      </c>
      <c r="BC663" s="878"/>
      <c r="BD663" s="54"/>
      <c r="BE663" s="879" t="e">
        <f t="shared" si="88"/>
        <v>#N/A</v>
      </c>
      <c r="BF663" s="880"/>
      <c r="BG663" s="880"/>
      <c r="BH663" s="880"/>
      <c r="BI663" s="881"/>
      <c r="BJ663" s="882" t="s">
        <v>995</v>
      </c>
      <c r="BK663" s="878"/>
      <c r="BL663" s="54"/>
      <c r="BM663" s="241"/>
      <c r="BN663" s="241"/>
      <c r="BO663" s="241"/>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199"/>
    </row>
    <row r="664" spans="4:121" s="52" customFormat="1" hidden="1">
      <c r="D664" s="198"/>
      <c r="E664" s="54"/>
      <c r="F664" s="54"/>
      <c r="G664" s="54"/>
      <c r="H664" s="54"/>
      <c r="I664" s="54"/>
      <c r="J664" s="54"/>
      <c r="K664" s="54"/>
      <c r="L664" s="54"/>
      <c r="M664" s="54"/>
      <c r="N664" s="54"/>
      <c r="O664" s="54"/>
      <c r="P664" s="54"/>
      <c r="Q664" s="54"/>
      <c r="R664" s="54"/>
      <c r="S664" s="54"/>
      <c r="T664" s="54"/>
      <c r="U664" s="54"/>
      <c r="V664" s="54"/>
      <c r="W664" s="192"/>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874" t="e">
        <f t="shared" si="89"/>
        <v>#N/A</v>
      </c>
      <c r="AX664" s="875"/>
      <c r="AY664" s="875"/>
      <c r="AZ664" s="875"/>
      <c r="BA664" s="876"/>
      <c r="BB664" s="877" t="s">
        <v>996</v>
      </c>
      <c r="BC664" s="878"/>
      <c r="BD664" s="54"/>
      <c r="BE664" s="879" t="e">
        <f t="shared" si="88"/>
        <v>#N/A</v>
      </c>
      <c r="BF664" s="880"/>
      <c r="BG664" s="880"/>
      <c r="BH664" s="880"/>
      <c r="BI664" s="881"/>
      <c r="BJ664" s="882" t="s">
        <v>996</v>
      </c>
      <c r="BK664" s="878"/>
      <c r="BL664" s="54"/>
      <c r="BM664" s="241"/>
      <c r="BN664" s="241"/>
      <c r="BO664" s="241"/>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199"/>
    </row>
    <row r="665" spans="4:121" s="52" customFormat="1" hidden="1">
      <c r="D665" s="198"/>
      <c r="E665" s="54"/>
      <c r="F665" s="54"/>
      <c r="G665" s="54"/>
      <c r="H665" s="54"/>
      <c r="I665" s="54"/>
      <c r="J665" s="54"/>
      <c r="K665" s="54"/>
      <c r="L665" s="54"/>
      <c r="M665" s="54"/>
      <c r="N665" s="54"/>
      <c r="O665" s="54"/>
      <c r="P665" s="54"/>
      <c r="Q665" s="54"/>
      <c r="R665" s="54"/>
      <c r="S665" s="54"/>
      <c r="T665" s="54"/>
      <c r="U665" s="54"/>
      <c r="V665" s="54"/>
      <c r="W665" s="192"/>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874" t="e">
        <f t="shared" si="89"/>
        <v>#N/A</v>
      </c>
      <c r="AX665" s="875"/>
      <c r="AY665" s="875"/>
      <c r="AZ665" s="875"/>
      <c r="BA665" s="876"/>
      <c r="BB665" s="877" t="s">
        <v>997</v>
      </c>
      <c r="BC665" s="878"/>
      <c r="BD665" s="54"/>
      <c r="BE665" s="879" t="e">
        <f t="shared" si="88"/>
        <v>#N/A</v>
      </c>
      <c r="BF665" s="880"/>
      <c r="BG665" s="880"/>
      <c r="BH665" s="880"/>
      <c r="BI665" s="881"/>
      <c r="BJ665" s="882" t="s">
        <v>997</v>
      </c>
      <c r="BK665" s="878"/>
      <c r="BL665" s="54"/>
      <c r="BM665" s="241"/>
      <c r="BN665" s="241"/>
      <c r="BO665" s="241"/>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199"/>
    </row>
    <row r="666" spans="4:121" s="52" customFormat="1" hidden="1">
      <c r="D666" s="198"/>
      <c r="E666" s="54"/>
      <c r="F666" s="54"/>
      <c r="G666" s="54"/>
      <c r="H666" s="54"/>
      <c r="I666" s="54"/>
      <c r="J666" s="54"/>
      <c r="K666" s="54"/>
      <c r="L666" s="54"/>
      <c r="M666" s="54"/>
      <c r="N666" s="54"/>
      <c r="O666" s="54"/>
      <c r="P666" s="54"/>
      <c r="Q666" s="54"/>
      <c r="R666" s="54"/>
      <c r="S666" s="54"/>
      <c r="T666" s="54"/>
      <c r="U666" s="54"/>
      <c r="V666" s="54"/>
      <c r="W666" s="192"/>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874" t="e">
        <f t="shared" si="89"/>
        <v>#N/A</v>
      </c>
      <c r="AX666" s="875"/>
      <c r="AY666" s="875"/>
      <c r="AZ666" s="875"/>
      <c r="BA666" s="876"/>
      <c r="BB666" s="877" t="s">
        <v>998</v>
      </c>
      <c r="BC666" s="878"/>
      <c r="BD666" s="54"/>
      <c r="BE666" s="879" t="e">
        <f t="shared" si="88"/>
        <v>#N/A</v>
      </c>
      <c r="BF666" s="880"/>
      <c r="BG666" s="880"/>
      <c r="BH666" s="880"/>
      <c r="BI666" s="881"/>
      <c r="BJ666" s="882" t="s">
        <v>998</v>
      </c>
      <c r="BK666" s="878"/>
      <c r="BL666" s="54"/>
      <c r="BM666" s="241"/>
      <c r="BN666" s="241"/>
      <c r="BO666" s="241"/>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199"/>
    </row>
    <row r="667" spans="4:121" s="52" customFormat="1" hidden="1">
      <c r="D667" s="198"/>
      <c r="E667" s="54"/>
      <c r="F667" s="54"/>
      <c r="G667" s="54"/>
      <c r="H667" s="54"/>
      <c r="I667" s="54"/>
      <c r="J667" s="54"/>
      <c r="K667" s="54"/>
      <c r="L667" s="54"/>
      <c r="M667" s="54"/>
      <c r="N667" s="54"/>
      <c r="O667" s="54"/>
      <c r="P667" s="54"/>
      <c r="Q667" s="54"/>
      <c r="R667" s="54"/>
      <c r="S667" s="54"/>
      <c r="T667" s="54"/>
      <c r="U667" s="54"/>
      <c r="V667" s="54"/>
      <c r="W667" s="192"/>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874" t="e">
        <f t="shared" si="89"/>
        <v>#N/A</v>
      </c>
      <c r="AX667" s="875"/>
      <c r="AY667" s="875"/>
      <c r="AZ667" s="875"/>
      <c r="BA667" s="876"/>
      <c r="BB667" s="877" t="s">
        <v>999</v>
      </c>
      <c r="BC667" s="878"/>
      <c r="BD667" s="54"/>
      <c r="BE667" s="879" t="e">
        <f t="shared" si="88"/>
        <v>#N/A</v>
      </c>
      <c r="BF667" s="880"/>
      <c r="BG667" s="880"/>
      <c r="BH667" s="880"/>
      <c r="BI667" s="881"/>
      <c r="BJ667" s="882" t="s">
        <v>999</v>
      </c>
      <c r="BK667" s="878"/>
      <c r="BL667" s="54"/>
      <c r="BM667" s="241"/>
      <c r="BN667" s="241"/>
      <c r="BO667" s="241"/>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199"/>
    </row>
    <row r="668" spans="4:121" s="52" customFormat="1" hidden="1">
      <c r="D668" s="198"/>
      <c r="E668" s="54"/>
      <c r="F668" s="54"/>
      <c r="G668" s="54"/>
      <c r="H668" s="54"/>
      <c r="I668" s="54"/>
      <c r="J668" s="54"/>
      <c r="K668" s="54"/>
      <c r="L668" s="54"/>
      <c r="M668" s="54"/>
      <c r="N668" s="54"/>
      <c r="O668" s="54"/>
      <c r="P668" s="54"/>
      <c r="Q668" s="54"/>
      <c r="R668" s="54"/>
      <c r="S668" s="54"/>
      <c r="T668" s="54"/>
      <c r="U668" s="54"/>
      <c r="V668" s="54"/>
      <c r="W668" s="192"/>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874" t="e">
        <f t="shared" si="89"/>
        <v>#N/A</v>
      </c>
      <c r="AX668" s="875"/>
      <c r="AY668" s="875"/>
      <c r="AZ668" s="875"/>
      <c r="BA668" s="876"/>
      <c r="BB668" s="877" t="s">
        <v>1000</v>
      </c>
      <c r="BC668" s="878"/>
      <c r="BD668" s="54"/>
      <c r="BE668" s="879" t="e">
        <f t="shared" si="88"/>
        <v>#N/A</v>
      </c>
      <c r="BF668" s="880"/>
      <c r="BG668" s="880"/>
      <c r="BH668" s="880"/>
      <c r="BI668" s="881"/>
      <c r="BJ668" s="882" t="s">
        <v>1000</v>
      </c>
      <c r="BK668" s="878"/>
      <c r="BL668" s="54"/>
      <c r="BM668" s="241"/>
      <c r="BN668" s="241"/>
      <c r="BO668" s="241"/>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199"/>
    </row>
    <row r="669" spans="4:121" s="52" customFormat="1" hidden="1">
      <c r="D669" s="198"/>
      <c r="E669" s="54"/>
      <c r="F669" s="54"/>
      <c r="G669" s="54"/>
      <c r="H669" s="54"/>
      <c r="I669" s="54"/>
      <c r="J669" s="54"/>
      <c r="K669" s="54"/>
      <c r="L669" s="54"/>
      <c r="M669" s="54"/>
      <c r="N669" s="54"/>
      <c r="O669" s="54"/>
      <c r="P669" s="54"/>
      <c r="Q669" s="54"/>
      <c r="R669" s="54"/>
      <c r="S669" s="54"/>
      <c r="T669" s="54"/>
      <c r="U669" s="54"/>
      <c r="V669" s="54"/>
      <c r="W669" s="192"/>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874" t="e">
        <f t="shared" si="89"/>
        <v>#N/A</v>
      </c>
      <c r="AX669" s="875"/>
      <c r="AY669" s="875"/>
      <c r="AZ669" s="875"/>
      <c r="BA669" s="876"/>
      <c r="BB669" s="877" t="s">
        <v>1001</v>
      </c>
      <c r="BC669" s="878"/>
      <c r="BD669" s="54"/>
      <c r="BE669" s="879" t="e">
        <f t="shared" si="88"/>
        <v>#N/A</v>
      </c>
      <c r="BF669" s="880"/>
      <c r="BG669" s="880"/>
      <c r="BH669" s="880"/>
      <c r="BI669" s="881"/>
      <c r="BJ669" s="882" t="s">
        <v>1001</v>
      </c>
      <c r="BK669" s="878"/>
      <c r="BL669" s="54"/>
      <c r="BM669" s="241"/>
      <c r="BN669" s="241"/>
      <c r="BO669" s="241"/>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199"/>
    </row>
    <row r="670" spans="4:121" s="52" customFormat="1" hidden="1">
      <c r="D670" s="198"/>
      <c r="E670" s="54"/>
      <c r="F670" s="54"/>
      <c r="G670" s="54"/>
      <c r="H670" s="54"/>
      <c r="I670" s="54"/>
      <c r="J670" s="54"/>
      <c r="K670" s="54"/>
      <c r="L670" s="54"/>
      <c r="M670" s="54"/>
      <c r="N670" s="54"/>
      <c r="O670" s="54"/>
      <c r="P670" s="54"/>
      <c r="Q670" s="54"/>
      <c r="R670" s="54"/>
      <c r="S670" s="54"/>
      <c r="T670" s="54"/>
      <c r="U670" s="54"/>
      <c r="V670" s="54"/>
      <c r="W670" s="192"/>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874" t="e">
        <f t="shared" si="89"/>
        <v>#N/A</v>
      </c>
      <c r="AX670" s="875"/>
      <c r="AY670" s="875"/>
      <c r="AZ670" s="875"/>
      <c r="BA670" s="876"/>
      <c r="BB670" s="877" t="s">
        <v>1002</v>
      </c>
      <c r="BC670" s="878"/>
      <c r="BD670" s="54"/>
      <c r="BE670" s="879" t="e">
        <f t="shared" si="88"/>
        <v>#N/A</v>
      </c>
      <c r="BF670" s="880"/>
      <c r="BG670" s="880"/>
      <c r="BH670" s="880"/>
      <c r="BI670" s="881"/>
      <c r="BJ670" s="882" t="s">
        <v>1002</v>
      </c>
      <c r="BK670" s="878"/>
      <c r="BL670" s="54"/>
      <c r="BM670" s="241"/>
      <c r="BN670" s="241"/>
      <c r="BO670" s="241"/>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199"/>
    </row>
    <row r="671" spans="4:121" s="52" customFormat="1" hidden="1">
      <c r="D671" s="198"/>
      <c r="E671" s="54"/>
      <c r="F671" s="54"/>
      <c r="G671" s="54"/>
      <c r="H671" s="54"/>
      <c r="I671" s="54"/>
      <c r="J671" s="54"/>
      <c r="K671" s="54"/>
      <c r="L671" s="54"/>
      <c r="M671" s="54"/>
      <c r="N671" s="54"/>
      <c r="O671" s="54"/>
      <c r="P671" s="54"/>
      <c r="Q671" s="54"/>
      <c r="R671" s="54"/>
      <c r="S671" s="54"/>
      <c r="T671" s="54"/>
      <c r="U671" s="54"/>
      <c r="V671" s="54"/>
      <c r="W671" s="192"/>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874" t="e">
        <f t="shared" si="89"/>
        <v>#N/A</v>
      </c>
      <c r="AX671" s="875"/>
      <c r="AY671" s="875"/>
      <c r="AZ671" s="875"/>
      <c r="BA671" s="876"/>
      <c r="BB671" s="877" t="s">
        <v>1003</v>
      </c>
      <c r="BC671" s="878"/>
      <c r="BD671" s="54"/>
      <c r="BE671" s="879" t="e">
        <f t="shared" si="88"/>
        <v>#N/A</v>
      </c>
      <c r="BF671" s="880"/>
      <c r="BG671" s="880"/>
      <c r="BH671" s="880"/>
      <c r="BI671" s="881"/>
      <c r="BJ671" s="882" t="s">
        <v>1003</v>
      </c>
      <c r="BK671" s="878"/>
      <c r="BL671" s="54"/>
      <c r="BM671" s="241"/>
      <c r="BN671" s="241"/>
      <c r="BO671" s="241"/>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199"/>
    </row>
    <row r="672" spans="4:121" s="52" customFormat="1" hidden="1">
      <c r="D672" s="198"/>
      <c r="E672" s="54"/>
      <c r="F672" s="54"/>
      <c r="G672" s="54"/>
      <c r="H672" s="54"/>
      <c r="I672" s="54"/>
      <c r="J672" s="54"/>
      <c r="K672" s="54"/>
      <c r="L672" s="54"/>
      <c r="M672" s="54"/>
      <c r="N672" s="54"/>
      <c r="O672" s="54"/>
      <c r="P672" s="54"/>
      <c r="Q672" s="54"/>
      <c r="R672" s="54"/>
      <c r="S672" s="54"/>
      <c r="T672" s="54"/>
      <c r="U672" s="54"/>
      <c r="V672" s="54"/>
      <c r="W672" s="192"/>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874" t="e">
        <f t="shared" si="89"/>
        <v>#N/A</v>
      </c>
      <c r="AX672" s="875"/>
      <c r="AY672" s="875"/>
      <c r="AZ672" s="875"/>
      <c r="BA672" s="876"/>
      <c r="BB672" s="877" t="s">
        <v>1004</v>
      </c>
      <c r="BC672" s="878"/>
      <c r="BD672" s="54"/>
      <c r="BE672" s="879" t="e">
        <f t="shared" si="88"/>
        <v>#N/A</v>
      </c>
      <c r="BF672" s="880"/>
      <c r="BG672" s="880"/>
      <c r="BH672" s="880"/>
      <c r="BI672" s="881"/>
      <c r="BJ672" s="882" t="s">
        <v>1004</v>
      </c>
      <c r="BK672" s="878"/>
      <c r="BL672" s="54"/>
      <c r="BM672" s="241"/>
      <c r="BN672" s="241"/>
      <c r="BO672" s="241"/>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199"/>
    </row>
    <row r="673" spans="4:121" s="52" customFormat="1" hidden="1">
      <c r="D673" s="198"/>
      <c r="E673" s="54"/>
      <c r="F673" s="54"/>
      <c r="G673" s="54"/>
      <c r="H673" s="54"/>
      <c r="I673" s="54"/>
      <c r="J673" s="54"/>
      <c r="K673" s="54"/>
      <c r="L673" s="54"/>
      <c r="M673" s="54"/>
      <c r="N673" s="54"/>
      <c r="O673" s="54"/>
      <c r="P673" s="54"/>
      <c r="Q673" s="54"/>
      <c r="R673" s="54"/>
      <c r="S673" s="54"/>
      <c r="T673" s="54"/>
      <c r="U673" s="54"/>
      <c r="V673" s="54"/>
      <c r="W673" s="192"/>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874" t="e">
        <f t="shared" si="89"/>
        <v>#N/A</v>
      </c>
      <c r="AX673" s="875"/>
      <c r="AY673" s="875"/>
      <c r="AZ673" s="875"/>
      <c r="BA673" s="876"/>
      <c r="BB673" s="877" t="s">
        <v>1005</v>
      </c>
      <c r="BC673" s="878"/>
      <c r="BD673" s="54"/>
      <c r="BE673" s="879" t="e">
        <f t="shared" si="88"/>
        <v>#N/A</v>
      </c>
      <c r="BF673" s="880"/>
      <c r="BG673" s="880"/>
      <c r="BH673" s="880"/>
      <c r="BI673" s="881"/>
      <c r="BJ673" s="882" t="s">
        <v>1005</v>
      </c>
      <c r="BK673" s="878"/>
      <c r="BL673" s="54"/>
      <c r="BM673" s="241"/>
      <c r="BN673" s="241"/>
      <c r="BO673" s="241"/>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199"/>
    </row>
    <row r="674" spans="4:121" s="52" customFormat="1" hidden="1">
      <c r="D674" s="198"/>
      <c r="E674" s="54"/>
      <c r="F674" s="54"/>
      <c r="G674" s="54"/>
      <c r="H674" s="54"/>
      <c r="I674" s="54"/>
      <c r="J674" s="54"/>
      <c r="K674" s="54"/>
      <c r="L674" s="54"/>
      <c r="M674" s="54"/>
      <c r="N674" s="54"/>
      <c r="O674" s="54"/>
      <c r="P674" s="54"/>
      <c r="Q674" s="54"/>
      <c r="R674" s="54"/>
      <c r="S674" s="54"/>
      <c r="T674" s="54"/>
      <c r="U674" s="54"/>
      <c r="V674" s="54"/>
      <c r="W674" s="192"/>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874" t="e">
        <f t="shared" si="89"/>
        <v>#N/A</v>
      </c>
      <c r="AX674" s="875"/>
      <c r="AY674" s="875"/>
      <c r="AZ674" s="875"/>
      <c r="BA674" s="876"/>
      <c r="BB674" s="877" t="s">
        <v>1006</v>
      </c>
      <c r="BC674" s="878"/>
      <c r="BD674" s="54"/>
      <c r="BE674" s="879" t="e">
        <f t="shared" si="88"/>
        <v>#N/A</v>
      </c>
      <c r="BF674" s="880"/>
      <c r="BG674" s="880"/>
      <c r="BH674" s="880"/>
      <c r="BI674" s="881"/>
      <c r="BJ674" s="882" t="s">
        <v>1006</v>
      </c>
      <c r="BK674" s="878"/>
      <c r="BL674" s="54"/>
      <c r="BM674" s="241"/>
      <c r="BN674" s="241"/>
      <c r="BO674" s="241"/>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199"/>
    </row>
    <row r="675" spans="4:121" s="52" customFormat="1" hidden="1">
      <c r="D675" s="198"/>
      <c r="E675" s="54"/>
      <c r="F675" s="54"/>
      <c r="G675" s="54"/>
      <c r="H675" s="54"/>
      <c r="I675" s="54"/>
      <c r="J675" s="54"/>
      <c r="K675" s="54"/>
      <c r="L675" s="54"/>
      <c r="M675" s="54"/>
      <c r="N675" s="54"/>
      <c r="O675" s="54"/>
      <c r="P675" s="54"/>
      <c r="Q675" s="54"/>
      <c r="R675" s="54"/>
      <c r="S675" s="54"/>
      <c r="T675" s="54"/>
      <c r="U675" s="54"/>
      <c r="V675" s="54"/>
      <c r="W675" s="192"/>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874" t="e">
        <f t="shared" si="89"/>
        <v>#N/A</v>
      </c>
      <c r="AX675" s="875"/>
      <c r="AY675" s="875"/>
      <c r="AZ675" s="875"/>
      <c r="BA675" s="876"/>
      <c r="BB675" s="877" t="s">
        <v>1007</v>
      </c>
      <c r="BC675" s="878"/>
      <c r="BD675" s="54"/>
      <c r="BE675" s="879" t="e">
        <f t="shared" si="88"/>
        <v>#N/A</v>
      </c>
      <c r="BF675" s="880"/>
      <c r="BG675" s="880"/>
      <c r="BH675" s="880"/>
      <c r="BI675" s="881"/>
      <c r="BJ675" s="882" t="s">
        <v>1007</v>
      </c>
      <c r="BK675" s="878"/>
      <c r="BL675" s="54"/>
      <c r="BM675" s="241"/>
      <c r="BN675" s="241"/>
      <c r="BO675" s="241"/>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199"/>
    </row>
    <row r="676" spans="4:121" s="52" customFormat="1" hidden="1">
      <c r="D676" s="198"/>
      <c r="E676" s="54"/>
      <c r="F676" s="54"/>
      <c r="G676" s="54"/>
      <c r="H676" s="54"/>
      <c r="I676" s="54"/>
      <c r="J676" s="54"/>
      <c r="K676" s="54"/>
      <c r="L676" s="54"/>
      <c r="M676" s="54"/>
      <c r="N676" s="54"/>
      <c r="O676" s="54"/>
      <c r="P676" s="54"/>
      <c r="Q676" s="54"/>
      <c r="R676" s="54"/>
      <c r="S676" s="54"/>
      <c r="T676" s="54"/>
      <c r="U676" s="54"/>
      <c r="V676" s="54"/>
      <c r="W676" s="192"/>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874" t="e">
        <f t="shared" si="89"/>
        <v>#N/A</v>
      </c>
      <c r="AX676" s="875"/>
      <c r="AY676" s="875"/>
      <c r="AZ676" s="875"/>
      <c r="BA676" s="876"/>
      <c r="BB676" s="877" t="s">
        <v>1008</v>
      </c>
      <c r="BC676" s="878"/>
      <c r="BD676" s="54"/>
      <c r="BE676" s="879" t="e">
        <f t="shared" si="88"/>
        <v>#N/A</v>
      </c>
      <c r="BF676" s="880"/>
      <c r="BG676" s="880"/>
      <c r="BH676" s="880"/>
      <c r="BI676" s="881"/>
      <c r="BJ676" s="882" t="s">
        <v>1008</v>
      </c>
      <c r="BK676" s="878"/>
      <c r="BL676" s="54"/>
      <c r="BM676" s="241"/>
      <c r="BN676" s="241"/>
      <c r="BO676" s="241"/>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199"/>
    </row>
    <row r="677" spans="4:121" s="52" customFormat="1" hidden="1">
      <c r="D677" s="198"/>
      <c r="E677" s="54"/>
      <c r="F677" s="54"/>
      <c r="G677" s="54"/>
      <c r="H677" s="54"/>
      <c r="I677" s="54"/>
      <c r="J677" s="54"/>
      <c r="K677" s="54"/>
      <c r="L677" s="54"/>
      <c r="M677" s="54"/>
      <c r="N677" s="54"/>
      <c r="O677" s="54"/>
      <c r="P677" s="54"/>
      <c r="Q677" s="54"/>
      <c r="R677" s="54"/>
      <c r="S677" s="54"/>
      <c r="T677" s="54"/>
      <c r="U677" s="54"/>
      <c r="V677" s="54"/>
      <c r="W677" s="192"/>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874" t="e">
        <f t="shared" si="89"/>
        <v>#N/A</v>
      </c>
      <c r="AX677" s="875"/>
      <c r="AY677" s="875"/>
      <c r="AZ677" s="875"/>
      <c r="BA677" s="876"/>
      <c r="BB677" s="877" t="s">
        <v>1009</v>
      </c>
      <c r="BC677" s="878"/>
      <c r="BD677" s="54"/>
      <c r="BE677" s="879" t="e">
        <f t="shared" si="88"/>
        <v>#N/A</v>
      </c>
      <c r="BF677" s="880"/>
      <c r="BG677" s="880"/>
      <c r="BH677" s="880"/>
      <c r="BI677" s="881"/>
      <c r="BJ677" s="882" t="s">
        <v>1009</v>
      </c>
      <c r="BK677" s="878"/>
      <c r="BL677" s="54"/>
      <c r="BM677" s="241"/>
      <c r="BN677" s="241"/>
      <c r="BO677" s="241"/>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199"/>
    </row>
    <row r="678" spans="4:121" s="52" customFormat="1" hidden="1">
      <c r="D678" s="198"/>
      <c r="E678" s="54"/>
      <c r="F678" s="54"/>
      <c r="G678" s="54"/>
      <c r="H678" s="54"/>
      <c r="I678" s="54"/>
      <c r="J678" s="54"/>
      <c r="K678" s="54"/>
      <c r="L678" s="54"/>
      <c r="M678" s="54"/>
      <c r="N678" s="54"/>
      <c r="O678" s="54"/>
      <c r="P678" s="54"/>
      <c r="Q678" s="54"/>
      <c r="R678" s="54"/>
      <c r="S678" s="54"/>
      <c r="T678" s="54"/>
      <c r="U678" s="54"/>
      <c r="V678" s="54"/>
      <c r="W678" s="192"/>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874" t="e">
        <f t="shared" si="89"/>
        <v>#N/A</v>
      </c>
      <c r="AX678" s="875"/>
      <c r="AY678" s="875"/>
      <c r="AZ678" s="875"/>
      <c r="BA678" s="876"/>
      <c r="BB678" s="877" t="s">
        <v>1010</v>
      </c>
      <c r="BC678" s="878"/>
      <c r="BD678" s="54"/>
      <c r="BE678" s="879" t="e">
        <f t="shared" si="88"/>
        <v>#N/A</v>
      </c>
      <c r="BF678" s="880"/>
      <c r="BG678" s="880"/>
      <c r="BH678" s="880"/>
      <c r="BI678" s="881"/>
      <c r="BJ678" s="882" t="s">
        <v>1010</v>
      </c>
      <c r="BK678" s="878"/>
      <c r="BL678" s="54"/>
      <c r="BM678" s="241"/>
      <c r="BN678" s="241"/>
      <c r="BO678" s="241"/>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199"/>
    </row>
    <row r="679" spans="4:121" s="52" customFormat="1" hidden="1">
      <c r="D679" s="198"/>
      <c r="E679" s="54"/>
      <c r="F679" s="54"/>
      <c r="G679" s="54"/>
      <c r="H679" s="54"/>
      <c r="I679" s="54"/>
      <c r="J679" s="54"/>
      <c r="K679" s="54"/>
      <c r="L679" s="54"/>
      <c r="M679" s="54"/>
      <c r="N679" s="54"/>
      <c r="O679" s="54"/>
      <c r="P679" s="54"/>
      <c r="Q679" s="54"/>
      <c r="R679" s="54"/>
      <c r="S679" s="54"/>
      <c r="T679" s="54"/>
      <c r="U679" s="54"/>
      <c r="V679" s="54"/>
      <c r="W679" s="192"/>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874" t="e">
        <f t="shared" si="89"/>
        <v>#N/A</v>
      </c>
      <c r="AX679" s="875"/>
      <c r="AY679" s="875"/>
      <c r="AZ679" s="875"/>
      <c r="BA679" s="876"/>
      <c r="BB679" s="877" t="s">
        <v>1011</v>
      </c>
      <c r="BC679" s="878"/>
      <c r="BD679" s="54"/>
      <c r="BE679" s="879" t="e">
        <f t="shared" si="88"/>
        <v>#N/A</v>
      </c>
      <c r="BF679" s="880"/>
      <c r="BG679" s="880"/>
      <c r="BH679" s="880"/>
      <c r="BI679" s="881"/>
      <c r="BJ679" s="882" t="s">
        <v>1011</v>
      </c>
      <c r="BK679" s="878"/>
      <c r="BL679" s="54"/>
      <c r="BM679" s="241"/>
      <c r="BN679" s="241"/>
      <c r="BO679" s="241"/>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199"/>
    </row>
    <row r="680" spans="4:121" s="52" customFormat="1" hidden="1">
      <c r="D680" s="198"/>
      <c r="E680" s="54"/>
      <c r="F680" s="54"/>
      <c r="G680" s="54"/>
      <c r="H680" s="54"/>
      <c r="I680" s="54"/>
      <c r="J680" s="54"/>
      <c r="K680" s="54"/>
      <c r="L680" s="54"/>
      <c r="M680" s="54"/>
      <c r="N680" s="54"/>
      <c r="O680" s="54"/>
      <c r="P680" s="54"/>
      <c r="Q680" s="54"/>
      <c r="R680" s="54"/>
      <c r="S680" s="54"/>
      <c r="T680" s="54"/>
      <c r="U680" s="54"/>
      <c r="V680" s="54"/>
      <c r="W680" s="192"/>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874" t="e">
        <f t="shared" si="89"/>
        <v>#N/A</v>
      </c>
      <c r="AX680" s="875"/>
      <c r="AY680" s="875"/>
      <c r="AZ680" s="875"/>
      <c r="BA680" s="876"/>
      <c r="BB680" s="877" t="s">
        <v>1012</v>
      </c>
      <c r="BC680" s="878"/>
      <c r="BD680" s="54"/>
      <c r="BE680" s="879" t="e">
        <f t="shared" si="88"/>
        <v>#N/A</v>
      </c>
      <c r="BF680" s="880"/>
      <c r="BG680" s="880"/>
      <c r="BH680" s="880"/>
      <c r="BI680" s="881"/>
      <c r="BJ680" s="882" t="s">
        <v>1012</v>
      </c>
      <c r="BK680" s="878"/>
      <c r="BL680" s="54"/>
      <c r="BM680" s="241"/>
      <c r="BN680" s="241"/>
      <c r="BO680" s="241"/>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199"/>
    </row>
    <row r="681" spans="4:121" s="52" customFormat="1" hidden="1">
      <c r="D681" s="198"/>
      <c r="E681" s="54"/>
      <c r="F681" s="54"/>
      <c r="G681" s="54"/>
      <c r="H681" s="54"/>
      <c r="I681" s="54"/>
      <c r="J681" s="54"/>
      <c r="K681" s="54"/>
      <c r="L681" s="54"/>
      <c r="M681" s="54"/>
      <c r="N681" s="54"/>
      <c r="O681" s="54"/>
      <c r="P681" s="54"/>
      <c r="Q681" s="54"/>
      <c r="R681" s="54"/>
      <c r="S681" s="54"/>
      <c r="T681" s="54"/>
      <c r="U681" s="54"/>
      <c r="V681" s="54"/>
      <c r="W681" s="192"/>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874" t="e">
        <f t="shared" si="89"/>
        <v>#N/A</v>
      </c>
      <c r="AX681" s="875"/>
      <c r="AY681" s="875"/>
      <c r="AZ681" s="875"/>
      <c r="BA681" s="876"/>
      <c r="BB681" s="877" t="s">
        <v>1013</v>
      </c>
      <c r="BC681" s="878"/>
      <c r="BD681" s="54"/>
      <c r="BE681" s="879" t="e">
        <f t="shared" si="88"/>
        <v>#N/A</v>
      </c>
      <c r="BF681" s="880"/>
      <c r="BG681" s="880"/>
      <c r="BH681" s="880"/>
      <c r="BI681" s="881"/>
      <c r="BJ681" s="882" t="s">
        <v>1013</v>
      </c>
      <c r="BK681" s="878"/>
      <c r="BL681" s="54"/>
      <c r="BM681" s="241"/>
      <c r="BN681" s="241"/>
      <c r="BO681" s="241"/>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199"/>
    </row>
    <row r="682" spans="4:121" s="52" customFormat="1" hidden="1">
      <c r="D682" s="198"/>
      <c r="E682" s="54"/>
      <c r="F682" s="54"/>
      <c r="G682" s="54"/>
      <c r="H682" s="54"/>
      <c r="I682" s="54"/>
      <c r="J682" s="54"/>
      <c r="K682" s="54"/>
      <c r="L682" s="54"/>
      <c r="M682" s="54"/>
      <c r="N682" s="54"/>
      <c r="O682" s="54"/>
      <c r="P682" s="54"/>
      <c r="Q682" s="54"/>
      <c r="R682" s="54"/>
      <c r="S682" s="54"/>
      <c r="T682" s="54"/>
      <c r="U682" s="54"/>
      <c r="V682" s="54"/>
      <c r="W682" s="192"/>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874" t="e">
        <f t="shared" si="89"/>
        <v>#N/A</v>
      </c>
      <c r="AX682" s="875"/>
      <c r="AY682" s="875"/>
      <c r="AZ682" s="875"/>
      <c r="BA682" s="876"/>
      <c r="BB682" s="877" t="s">
        <v>1014</v>
      </c>
      <c r="BC682" s="878"/>
      <c r="BD682" s="54"/>
      <c r="BE682" s="879" t="e">
        <f t="shared" si="88"/>
        <v>#N/A</v>
      </c>
      <c r="BF682" s="880"/>
      <c r="BG682" s="880"/>
      <c r="BH682" s="880"/>
      <c r="BI682" s="881"/>
      <c r="BJ682" s="882" t="s">
        <v>1014</v>
      </c>
      <c r="BK682" s="878"/>
      <c r="BL682" s="54"/>
      <c r="BM682" s="241"/>
      <c r="BN682" s="241"/>
      <c r="BO682" s="241"/>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199"/>
    </row>
    <row r="683" spans="4:121" s="52" customFormat="1" hidden="1">
      <c r="D683" s="198"/>
      <c r="E683" s="54"/>
      <c r="F683" s="54"/>
      <c r="G683" s="54"/>
      <c r="H683" s="54"/>
      <c r="I683" s="54"/>
      <c r="J683" s="54"/>
      <c r="K683" s="54"/>
      <c r="L683" s="54"/>
      <c r="M683" s="54"/>
      <c r="N683" s="54"/>
      <c r="O683" s="54"/>
      <c r="P683" s="54"/>
      <c r="Q683" s="54"/>
      <c r="R683" s="54"/>
      <c r="S683" s="54"/>
      <c r="T683" s="54"/>
      <c r="U683" s="54"/>
      <c r="V683" s="54"/>
      <c r="W683" s="192"/>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874" t="e">
        <f t="shared" si="89"/>
        <v>#N/A</v>
      </c>
      <c r="AX683" s="875"/>
      <c r="AY683" s="875"/>
      <c r="AZ683" s="875"/>
      <c r="BA683" s="876"/>
      <c r="BB683" s="877" t="s">
        <v>1015</v>
      </c>
      <c r="BC683" s="878"/>
      <c r="BD683" s="54"/>
      <c r="BE683" s="879" t="e">
        <f t="shared" si="88"/>
        <v>#N/A</v>
      </c>
      <c r="BF683" s="880"/>
      <c r="BG683" s="880"/>
      <c r="BH683" s="880"/>
      <c r="BI683" s="881"/>
      <c r="BJ683" s="882" t="s">
        <v>1015</v>
      </c>
      <c r="BK683" s="878"/>
      <c r="BL683" s="54"/>
      <c r="BM683" s="241"/>
      <c r="BN683" s="241"/>
      <c r="BO683" s="241"/>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199"/>
    </row>
    <row r="684" spans="4:121" s="52" customFormat="1" hidden="1">
      <c r="D684" s="198"/>
      <c r="E684" s="54"/>
      <c r="F684" s="54"/>
      <c r="G684" s="54"/>
      <c r="H684" s="54"/>
      <c r="I684" s="54"/>
      <c r="J684" s="54"/>
      <c r="K684" s="54"/>
      <c r="L684" s="54"/>
      <c r="M684" s="54"/>
      <c r="N684" s="54"/>
      <c r="O684" s="54"/>
      <c r="P684" s="54"/>
      <c r="Q684" s="54"/>
      <c r="R684" s="54"/>
      <c r="S684" s="54"/>
      <c r="T684" s="54"/>
      <c r="U684" s="54"/>
      <c r="V684" s="54"/>
      <c r="W684" s="192"/>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874" t="e">
        <f t="shared" si="89"/>
        <v>#N/A</v>
      </c>
      <c r="AX684" s="875"/>
      <c r="AY684" s="875"/>
      <c r="AZ684" s="875"/>
      <c r="BA684" s="876"/>
      <c r="BB684" s="877" t="s">
        <v>1016</v>
      </c>
      <c r="BC684" s="878"/>
      <c r="BD684" s="54"/>
      <c r="BE684" s="879" t="e">
        <f t="shared" si="88"/>
        <v>#N/A</v>
      </c>
      <c r="BF684" s="880"/>
      <c r="BG684" s="880"/>
      <c r="BH684" s="880"/>
      <c r="BI684" s="881"/>
      <c r="BJ684" s="882" t="s">
        <v>1016</v>
      </c>
      <c r="BK684" s="878"/>
      <c r="BL684" s="54"/>
      <c r="BM684" s="241"/>
      <c r="BN684" s="241"/>
      <c r="BO684" s="241"/>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199"/>
    </row>
    <row r="685" spans="4:121" s="52" customFormat="1" hidden="1">
      <c r="D685" s="198"/>
      <c r="E685" s="54"/>
      <c r="F685" s="54"/>
      <c r="G685" s="54"/>
      <c r="H685" s="54"/>
      <c r="I685" s="54"/>
      <c r="J685" s="54"/>
      <c r="K685" s="54"/>
      <c r="L685" s="54"/>
      <c r="M685" s="54"/>
      <c r="N685" s="54"/>
      <c r="O685" s="54"/>
      <c r="P685" s="54"/>
      <c r="Q685" s="54"/>
      <c r="R685" s="54"/>
      <c r="S685" s="54"/>
      <c r="T685" s="54"/>
      <c r="U685" s="54"/>
      <c r="V685" s="54"/>
      <c r="W685" s="192"/>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874" t="e">
        <f t="shared" si="89"/>
        <v>#N/A</v>
      </c>
      <c r="AX685" s="875"/>
      <c r="AY685" s="875"/>
      <c r="AZ685" s="875"/>
      <c r="BA685" s="876"/>
      <c r="BB685" s="877" t="s">
        <v>1017</v>
      </c>
      <c r="BC685" s="878"/>
      <c r="BD685" s="54"/>
      <c r="BE685" s="879" t="e">
        <f t="shared" si="88"/>
        <v>#N/A</v>
      </c>
      <c r="BF685" s="880"/>
      <c r="BG685" s="880"/>
      <c r="BH685" s="880"/>
      <c r="BI685" s="881"/>
      <c r="BJ685" s="882" t="s">
        <v>1017</v>
      </c>
      <c r="BK685" s="878"/>
      <c r="BL685" s="54"/>
      <c r="BM685" s="241"/>
      <c r="BN685" s="241"/>
      <c r="BO685" s="241"/>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199"/>
    </row>
    <row r="686" spans="4:121" s="52" customFormat="1" hidden="1">
      <c r="D686" s="198"/>
      <c r="E686" s="54"/>
      <c r="F686" s="54"/>
      <c r="G686" s="54"/>
      <c r="H686" s="54"/>
      <c r="I686" s="54"/>
      <c r="J686" s="54"/>
      <c r="K686" s="54"/>
      <c r="L686" s="54"/>
      <c r="M686" s="54"/>
      <c r="N686" s="54"/>
      <c r="O686" s="54"/>
      <c r="P686" s="54"/>
      <c r="Q686" s="54"/>
      <c r="R686" s="54"/>
      <c r="S686" s="54"/>
      <c r="T686" s="54"/>
      <c r="U686" s="54"/>
      <c r="V686" s="54"/>
      <c r="W686" s="192"/>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874" t="e">
        <f t="shared" si="89"/>
        <v>#N/A</v>
      </c>
      <c r="AX686" s="875"/>
      <c r="AY686" s="875"/>
      <c r="AZ686" s="875"/>
      <c r="BA686" s="876"/>
      <c r="BB686" s="877" t="s">
        <v>1018</v>
      </c>
      <c r="BC686" s="878"/>
      <c r="BD686" s="54"/>
      <c r="BE686" s="879" t="e">
        <f t="shared" si="88"/>
        <v>#N/A</v>
      </c>
      <c r="BF686" s="880"/>
      <c r="BG686" s="880"/>
      <c r="BH686" s="880"/>
      <c r="BI686" s="881"/>
      <c r="BJ686" s="882" t="s">
        <v>1018</v>
      </c>
      <c r="BK686" s="878"/>
      <c r="BL686" s="54"/>
      <c r="BM686" s="241"/>
      <c r="BN686" s="241"/>
      <c r="BO686" s="241"/>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199"/>
    </row>
    <row r="687" spans="4:121" s="52" customFormat="1" hidden="1">
      <c r="D687" s="198"/>
      <c r="E687" s="54"/>
      <c r="F687" s="54"/>
      <c r="G687" s="54"/>
      <c r="H687" s="54"/>
      <c r="I687" s="54"/>
      <c r="J687" s="54"/>
      <c r="K687" s="54"/>
      <c r="L687" s="54"/>
      <c r="M687" s="54"/>
      <c r="N687" s="54"/>
      <c r="O687" s="54"/>
      <c r="P687" s="54"/>
      <c r="Q687" s="54"/>
      <c r="R687" s="54"/>
      <c r="S687" s="54"/>
      <c r="T687" s="54"/>
      <c r="U687" s="54"/>
      <c r="V687" s="54"/>
      <c r="W687" s="192"/>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874" t="e">
        <f t="shared" si="89"/>
        <v>#N/A</v>
      </c>
      <c r="AX687" s="875"/>
      <c r="AY687" s="875"/>
      <c r="AZ687" s="875"/>
      <c r="BA687" s="876"/>
      <c r="BB687" s="877" t="s">
        <v>1019</v>
      </c>
      <c r="BC687" s="878"/>
      <c r="BD687" s="54"/>
      <c r="BE687" s="879" t="e">
        <f t="shared" si="88"/>
        <v>#N/A</v>
      </c>
      <c r="BF687" s="880"/>
      <c r="BG687" s="880"/>
      <c r="BH687" s="880"/>
      <c r="BI687" s="881"/>
      <c r="BJ687" s="882" t="s">
        <v>1019</v>
      </c>
      <c r="BK687" s="878"/>
      <c r="BL687" s="54"/>
      <c r="BM687" s="241"/>
      <c r="BN687" s="241"/>
      <c r="BO687" s="241"/>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199"/>
    </row>
    <row r="688" spans="4:121" s="52" customFormat="1" hidden="1">
      <c r="D688" s="198"/>
      <c r="E688" s="54"/>
      <c r="F688" s="54"/>
      <c r="G688" s="54"/>
      <c r="H688" s="54"/>
      <c r="I688" s="54"/>
      <c r="J688" s="54"/>
      <c r="K688" s="54"/>
      <c r="L688" s="54"/>
      <c r="M688" s="54"/>
      <c r="N688" s="54"/>
      <c r="O688" s="54"/>
      <c r="P688" s="54"/>
      <c r="Q688" s="54"/>
      <c r="R688" s="54"/>
      <c r="S688" s="54"/>
      <c r="T688" s="54"/>
      <c r="U688" s="54"/>
      <c r="V688" s="54"/>
      <c r="W688" s="192"/>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874" t="e">
        <f t="shared" si="89"/>
        <v>#N/A</v>
      </c>
      <c r="AX688" s="875"/>
      <c r="AY688" s="875"/>
      <c r="AZ688" s="875"/>
      <c r="BA688" s="876"/>
      <c r="BB688" s="877" t="s">
        <v>1020</v>
      </c>
      <c r="BC688" s="878"/>
      <c r="BD688" s="54"/>
      <c r="BE688" s="879" t="e">
        <f t="shared" si="88"/>
        <v>#N/A</v>
      </c>
      <c r="BF688" s="880"/>
      <c r="BG688" s="880"/>
      <c r="BH688" s="880"/>
      <c r="BI688" s="881"/>
      <c r="BJ688" s="882" t="s">
        <v>1020</v>
      </c>
      <c r="BK688" s="878"/>
      <c r="BL688" s="54"/>
      <c r="BM688" s="241"/>
      <c r="BN688" s="241"/>
      <c r="BO688" s="241"/>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199"/>
    </row>
    <row r="689" spans="4:121" s="52" customFormat="1" hidden="1">
      <c r="D689" s="198"/>
      <c r="E689" s="54"/>
      <c r="F689" s="54"/>
      <c r="G689" s="54"/>
      <c r="H689" s="54"/>
      <c r="I689" s="54"/>
      <c r="J689" s="54"/>
      <c r="K689" s="54"/>
      <c r="L689" s="54"/>
      <c r="M689" s="54"/>
      <c r="N689" s="54"/>
      <c r="O689" s="54"/>
      <c r="P689" s="54"/>
      <c r="Q689" s="54"/>
      <c r="R689" s="54"/>
      <c r="S689" s="54"/>
      <c r="T689" s="54"/>
      <c r="U689" s="54"/>
      <c r="V689" s="54"/>
      <c r="W689" s="192"/>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874" t="e">
        <f t="shared" si="89"/>
        <v>#N/A</v>
      </c>
      <c r="AX689" s="875"/>
      <c r="AY689" s="875"/>
      <c r="AZ689" s="875"/>
      <c r="BA689" s="876"/>
      <c r="BB689" s="877" t="s">
        <v>1021</v>
      </c>
      <c r="BC689" s="878"/>
      <c r="BD689" s="54"/>
      <c r="BE689" s="879" t="e">
        <f t="shared" si="88"/>
        <v>#N/A</v>
      </c>
      <c r="BF689" s="880"/>
      <c r="BG689" s="880"/>
      <c r="BH689" s="880"/>
      <c r="BI689" s="881"/>
      <c r="BJ689" s="882" t="s">
        <v>1021</v>
      </c>
      <c r="BK689" s="878"/>
      <c r="BL689" s="54"/>
      <c r="BM689" s="241"/>
      <c r="BN689" s="241"/>
      <c r="BO689" s="241"/>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199"/>
    </row>
    <row r="690" spans="4:121" s="52" customFormat="1" hidden="1">
      <c r="D690" s="198"/>
      <c r="E690" s="54"/>
      <c r="F690" s="54"/>
      <c r="G690" s="54"/>
      <c r="H690" s="54"/>
      <c r="I690" s="54"/>
      <c r="J690" s="54"/>
      <c r="K690" s="54"/>
      <c r="L690" s="54"/>
      <c r="M690" s="54"/>
      <c r="N690" s="54"/>
      <c r="O690" s="54"/>
      <c r="P690" s="54"/>
      <c r="Q690" s="54"/>
      <c r="R690" s="54"/>
      <c r="S690" s="54"/>
      <c r="T690" s="54"/>
      <c r="U690" s="54"/>
      <c r="V690" s="54"/>
      <c r="W690" s="192"/>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874" t="e">
        <f t="shared" si="89"/>
        <v>#N/A</v>
      </c>
      <c r="AX690" s="875"/>
      <c r="AY690" s="875"/>
      <c r="AZ690" s="875"/>
      <c r="BA690" s="876"/>
      <c r="BB690" s="877" t="s">
        <v>1022</v>
      </c>
      <c r="BC690" s="878"/>
      <c r="BD690" s="54"/>
      <c r="BE690" s="879" t="e">
        <f t="shared" si="88"/>
        <v>#N/A</v>
      </c>
      <c r="BF690" s="880"/>
      <c r="BG690" s="880"/>
      <c r="BH690" s="880"/>
      <c r="BI690" s="881"/>
      <c r="BJ690" s="882" t="s">
        <v>1022</v>
      </c>
      <c r="BK690" s="878"/>
      <c r="BL690" s="54"/>
      <c r="BM690" s="241"/>
      <c r="BN690" s="241"/>
      <c r="BO690" s="241"/>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199"/>
    </row>
    <row r="691" spans="4:121" s="52" customFormat="1" hidden="1">
      <c r="D691" s="198"/>
      <c r="E691" s="54"/>
      <c r="F691" s="54"/>
      <c r="G691" s="54"/>
      <c r="H691" s="54"/>
      <c r="I691" s="54"/>
      <c r="J691" s="54"/>
      <c r="K691" s="54"/>
      <c r="L691" s="54"/>
      <c r="M691" s="54"/>
      <c r="N691" s="54"/>
      <c r="O691" s="54"/>
      <c r="P691" s="54"/>
      <c r="Q691" s="54"/>
      <c r="R691" s="54"/>
      <c r="S691" s="54"/>
      <c r="T691" s="54"/>
      <c r="U691" s="54"/>
      <c r="V691" s="54"/>
      <c r="W691" s="192"/>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874" t="e">
        <f t="shared" si="89"/>
        <v>#N/A</v>
      </c>
      <c r="AX691" s="875"/>
      <c r="AY691" s="875"/>
      <c r="AZ691" s="875"/>
      <c r="BA691" s="876"/>
      <c r="BB691" s="877" t="s">
        <v>1023</v>
      </c>
      <c r="BC691" s="878"/>
      <c r="BD691" s="54"/>
      <c r="BE691" s="879" t="e">
        <f t="shared" si="88"/>
        <v>#N/A</v>
      </c>
      <c r="BF691" s="880"/>
      <c r="BG691" s="880"/>
      <c r="BH691" s="880"/>
      <c r="BI691" s="881"/>
      <c r="BJ691" s="882" t="s">
        <v>1023</v>
      </c>
      <c r="BK691" s="878"/>
      <c r="BL691" s="54"/>
      <c r="BM691" s="241"/>
      <c r="BN691" s="241"/>
      <c r="BO691" s="241"/>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199"/>
    </row>
    <row r="692" spans="4:121" s="52" customFormat="1" hidden="1">
      <c r="D692" s="198"/>
      <c r="E692" s="54"/>
      <c r="F692" s="54"/>
      <c r="G692" s="54"/>
      <c r="H692" s="54"/>
      <c r="I692" s="54"/>
      <c r="J692" s="54"/>
      <c r="K692" s="54"/>
      <c r="L692" s="54"/>
      <c r="M692" s="54"/>
      <c r="N692" s="54"/>
      <c r="O692" s="54"/>
      <c r="P692" s="54"/>
      <c r="Q692" s="54"/>
      <c r="R692" s="54"/>
      <c r="S692" s="54"/>
      <c r="T692" s="54"/>
      <c r="U692" s="54"/>
      <c r="V692" s="54"/>
      <c r="W692" s="192"/>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874" t="e">
        <f t="shared" si="89"/>
        <v>#N/A</v>
      </c>
      <c r="AX692" s="875"/>
      <c r="AY692" s="875"/>
      <c r="AZ692" s="875"/>
      <c r="BA692" s="876"/>
      <c r="BB692" s="877" t="s">
        <v>1024</v>
      </c>
      <c r="BC692" s="878"/>
      <c r="BD692" s="54"/>
      <c r="BE692" s="879" t="e">
        <f t="shared" si="88"/>
        <v>#N/A</v>
      </c>
      <c r="BF692" s="880"/>
      <c r="BG692" s="880"/>
      <c r="BH692" s="880"/>
      <c r="BI692" s="881"/>
      <c r="BJ692" s="882" t="s">
        <v>1024</v>
      </c>
      <c r="BK692" s="878"/>
      <c r="BL692" s="54"/>
      <c r="BM692" s="241"/>
      <c r="BN692" s="241"/>
      <c r="BO692" s="241"/>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199"/>
    </row>
    <row r="693" spans="4:121" s="52" customFormat="1" hidden="1">
      <c r="D693" s="198"/>
      <c r="E693" s="54"/>
      <c r="F693" s="54"/>
      <c r="G693" s="54"/>
      <c r="H693" s="54"/>
      <c r="I693" s="54"/>
      <c r="J693" s="54"/>
      <c r="K693" s="54"/>
      <c r="L693" s="54"/>
      <c r="M693" s="54"/>
      <c r="N693" s="54"/>
      <c r="O693" s="54"/>
      <c r="P693" s="54"/>
      <c r="Q693" s="54"/>
      <c r="R693" s="54"/>
      <c r="S693" s="54"/>
      <c r="T693" s="54"/>
      <c r="U693" s="54"/>
      <c r="V693" s="54"/>
      <c r="W693" s="192"/>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874" t="e">
        <f t="shared" si="89"/>
        <v>#N/A</v>
      </c>
      <c r="AX693" s="875"/>
      <c r="AY693" s="875"/>
      <c r="AZ693" s="875"/>
      <c r="BA693" s="876"/>
      <c r="BB693" s="877" t="s">
        <v>1025</v>
      </c>
      <c r="BC693" s="878"/>
      <c r="BD693" s="54"/>
      <c r="BE693" s="879" t="e">
        <f t="shared" si="88"/>
        <v>#N/A</v>
      </c>
      <c r="BF693" s="880"/>
      <c r="BG693" s="880"/>
      <c r="BH693" s="880"/>
      <c r="BI693" s="881"/>
      <c r="BJ693" s="882" t="s">
        <v>1025</v>
      </c>
      <c r="BK693" s="878"/>
      <c r="BL693" s="54"/>
      <c r="BM693" s="241"/>
      <c r="BN693" s="241"/>
      <c r="BO693" s="241"/>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199"/>
    </row>
    <row r="694" spans="4:121" s="52" customFormat="1" hidden="1">
      <c r="D694" s="198"/>
      <c r="E694" s="54"/>
      <c r="F694" s="54"/>
      <c r="G694" s="54"/>
      <c r="H694" s="54"/>
      <c r="I694" s="54"/>
      <c r="J694" s="54"/>
      <c r="K694" s="54"/>
      <c r="L694" s="54"/>
      <c r="M694" s="54"/>
      <c r="N694" s="54"/>
      <c r="O694" s="54"/>
      <c r="P694" s="54"/>
      <c r="Q694" s="54"/>
      <c r="R694" s="54"/>
      <c r="S694" s="54"/>
      <c r="T694" s="54"/>
      <c r="U694" s="54"/>
      <c r="V694" s="54"/>
      <c r="W694" s="192"/>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874" t="e">
        <f t="shared" si="89"/>
        <v>#N/A</v>
      </c>
      <c r="AX694" s="875"/>
      <c r="AY694" s="875"/>
      <c r="AZ694" s="875"/>
      <c r="BA694" s="876"/>
      <c r="BB694" s="877" t="s">
        <v>1026</v>
      </c>
      <c r="BC694" s="878"/>
      <c r="BD694" s="54"/>
      <c r="BE694" s="879" t="e">
        <f t="shared" si="88"/>
        <v>#N/A</v>
      </c>
      <c r="BF694" s="880"/>
      <c r="BG694" s="880"/>
      <c r="BH694" s="880"/>
      <c r="BI694" s="881"/>
      <c r="BJ694" s="882" t="s">
        <v>1026</v>
      </c>
      <c r="BK694" s="878"/>
      <c r="BL694" s="54"/>
      <c r="BM694" s="241"/>
      <c r="BN694" s="241"/>
      <c r="BO694" s="241"/>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199"/>
    </row>
    <row r="695" spans="4:121" s="52" customFormat="1" hidden="1">
      <c r="D695" s="198"/>
      <c r="E695" s="54"/>
      <c r="F695" s="54"/>
      <c r="G695" s="54"/>
      <c r="H695" s="54"/>
      <c r="I695" s="54"/>
      <c r="J695" s="54"/>
      <c r="K695" s="54"/>
      <c r="L695" s="54"/>
      <c r="M695" s="54"/>
      <c r="N695" s="54"/>
      <c r="O695" s="54"/>
      <c r="P695" s="54"/>
      <c r="Q695" s="54"/>
      <c r="R695" s="54"/>
      <c r="S695" s="54"/>
      <c r="T695" s="54"/>
      <c r="U695" s="54"/>
      <c r="V695" s="54"/>
      <c r="W695" s="192"/>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874" t="e">
        <f t="shared" si="89"/>
        <v>#N/A</v>
      </c>
      <c r="AX695" s="875"/>
      <c r="AY695" s="875"/>
      <c r="AZ695" s="875"/>
      <c r="BA695" s="876"/>
      <c r="BB695" s="877" t="s">
        <v>1027</v>
      </c>
      <c r="BC695" s="878"/>
      <c r="BD695" s="54"/>
      <c r="BE695" s="879" t="e">
        <f t="shared" si="88"/>
        <v>#N/A</v>
      </c>
      <c r="BF695" s="880"/>
      <c r="BG695" s="880"/>
      <c r="BH695" s="880"/>
      <c r="BI695" s="881"/>
      <c r="BJ695" s="882" t="s">
        <v>1027</v>
      </c>
      <c r="BK695" s="878"/>
      <c r="BL695" s="54"/>
      <c r="BM695" s="241"/>
      <c r="BN695" s="241"/>
      <c r="BO695" s="241"/>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199"/>
    </row>
    <row r="696" spans="4:121" s="52" customFormat="1" hidden="1">
      <c r="D696" s="198"/>
      <c r="E696" s="54"/>
      <c r="F696" s="54"/>
      <c r="G696" s="54"/>
      <c r="H696" s="54"/>
      <c r="I696" s="54"/>
      <c r="J696" s="54"/>
      <c r="K696" s="54"/>
      <c r="L696" s="54"/>
      <c r="M696" s="54"/>
      <c r="N696" s="54"/>
      <c r="O696" s="54"/>
      <c r="P696" s="54"/>
      <c r="Q696" s="54"/>
      <c r="R696" s="54"/>
      <c r="S696" s="54"/>
      <c r="T696" s="54"/>
      <c r="U696" s="54"/>
      <c r="V696" s="54"/>
      <c r="W696" s="192"/>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874" t="e">
        <f t="shared" si="89"/>
        <v>#N/A</v>
      </c>
      <c r="AX696" s="875"/>
      <c r="AY696" s="875"/>
      <c r="AZ696" s="875"/>
      <c r="BA696" s="876"/>
      <c r="BB696" s="877" t="s">
        <v>1028</v>
      </c>
      <c r="BC696" s="878"/>
      <c r="BD696" s="54"/>
      <c r="BE696" s="879" t="e">
        <f t="shared" si="88"/>
        <v>#N/A</v>
      </c>
      <c r="BF696" s="880"/>
      <c r="BG696" s="880"/>
      <c r="BH696" s="880"/>
      <c r="BI696" s="881"/>
      <c r="BJ696" s="882" t="s">
        <v>1028</v>
      </c>
      <c r="BK696" s="878"/>
      <c r="BL696" s="54"/>
      <c r="BM696" s="241"/>
      <c r="BN696" s="241"/>
      <c r="BO696" s="241"/>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199"/>
    </row>
    <row r="697" spans="4:121" s="52" customFormat="1" hidden="1">
      <c r="D697" s="198"/>
      <c r="E697" s="54"/>
      <c r="F697" s="54"/>
      <c r="G697" s="54"/>
      <c r="H697" s="54"/>
      <c r="I697" s="54"/>
      <c r="J697" s="54"/>
      <c r="K697" s="54"/>
      <c r="L697" s="54"/>
      <c r="M697" s="54"/>
      <c r="N697" s="54"/>
      <c r="O697" s="54"/>
      <c r="P697" s="54"/>
      <c r="Q697" s="54"/>
      <c r="R697" s="54"/>
      <c r="S697" s="54"/>
      <c r="T697" s="54"/>
      <c r="U697" s="54"/>
      <c r="V697" s="54"/>
      <c r="W697" s="192"/>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874" t="e">
        <f t="shared" si="89"/>
        <v>#N/A</v>
      </c>
      <c r="AX697" s="875"/>
      <c r="AY697" s="875"/>
      <c r="AZ697" s="875"/>
      <c r="BA697" s="876"/>
      <c r="BB697" s="877" t="s">
        <v>1029</v>
      </c>
      <c r="BC697" s="878"/>
      <c r="BD697" s="54"/>
      <c r="BE697" s="879" t="e">
        <f t="shared" si="88"/>
        <v>#N/A</v>
      </c>
      <c r="BF697" s="880"/>
      <c r="BG697" s="880"/>
      <c r="BH697" s="880"/>
      <c r="BI697" s="881"/>
      <c r="BJ697" s="882" t="s">
        <v>1029</v>
      </c>
      <c r="BK697" s="878"/>
      <c r="BL697" s="54"/>
      <c r="BM697" s="241"/>
      <c r="BN697" s="241"/>
      <c r="BO697" s="241"/>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199"/>
    </row>
    <row r="698" spans="4:121" s="52" customFormat="1" hidden="1">
      <c r="D698" s="198"/>
      <c r="E698" s="54"/>
      <c r="F698" s="54"/>
      <c r="G698" s="54"/>
      <c r="H698" s="54"/>
      <c r="I698" s="54"/>
      <c r="J698" s="54"/>
      <c r="K698" s="54"/>
      <c r="L698" s="54"/>
      <c r="M698" s="54"/>
      <c r="N698" s="54"/>
      <c r="O698" s="54"/>
      <c r="P698" s="54"/>
      <c r="Q698" s="54"/>
      <c r="R698" s="54"/>
      <c r="S698" s="54"/>
      <c r="T698" s="54"/>
      <c r="U698" s="54"/>
      <c r="V698" s="54"/>
      <c r="W698" s="192"/>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874" t="e">
        <f t="shared" si="89"/>
        <v>#N/A</v>
      </c>
      <c r="AX698" s="875"/>
      <c r="AY698" s="875"/>
      <c r="AZ698" s="875"/>
      <c r="BA698" s="876"/>
      <c r="BB698" s="877" t="s">
        <v>1030</v>
      </c>
      <c r="BC698" s="878"/>
      <c r="BD698" s="54"/>
      <c r="BE698" s="879" t="e">
        <f t="shared" si="88"/>
        <v>#N/A</v>
      </c>
      <c r="BF698" s="880"/>
      <c r="BG698" s="880"/>
      <c r="BH698" s="880"/>
      <c r="BI698" s="881"/>
      <c r="BJ698" s="882" t="s">
        <v>1030</v>
      </c>
      <c r="BK698" s="878"/>
      <c r="BL698" s="54"/>
      <c r="BM698" s="241"/>
      <c r="BN698" s="241"/>
      <c r="BO698" s="241"/>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199"/>
    </row>
    <row r="699" spans="4:121" s="52" customFormat="1" hidden="1">
      <c r="D699" s="198"/>
      <c r="E699" s="54"/>
      <c r="F699" s="54"/>
      <c r="G699" s="54"/>
      <c r="H699" s="54"/>
      <c r="I699" s="54"/>
      <c r="J699" s="54"/>
      <c r="K699" s="54"/>
      <c r="L699" s="54"/>
      <c r="M699" s="54"/>
      <c r="N699" s="54"/>
      <c r="O699" s="54"/>
      <c r="P699" s="54"/>
      <c r="Q699" s="54"/>
      <c r="R699" s="54"/>
      <c r="S699" s="54"/>
      <c r="T699" s="54"/>
      <c r="U699" s="54"/>
      <c r="V699" s="54"/>
      <c r="W699" s="192"/>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874" t="e">
        <f t="shared" si="89"/>
        <v>#N/A</v>
      </c>
      <c r="AX699" s="875"/>
      <c r="AY699" s="875"/>
      <c r="AZ699" s="875"/>
      <c r="BA699" s="876"/>
      <c r="BB699" s="877" t="s">
        <v>1031</v>
      </c>
      <c r="BC699" s="878"/>
      <c r="BD699" s="54"/>
      <c r="BE699" s="879" t="e">
        <f t="shared" ref="BE699:BE762" si="90">RANK(BJ699,$AM$214:$AM$241,1)</f>
        <v>#N/A</v>
      </c>
      <c r="BF699" s="880"/>
      <c r="BG699" s="880"/>
      <c r="BH699" s="880"/>
      <c r="BI699" s="881"/>
      <c r="BJ699" s="882" t="s">
        <v>1031</v>
      </c>
      <c r="BK699" s="878"/>
      <c r="BL699" s="54"/>
      <c r="BM699" s="241"/>
      <c r="BN699" s="241"/>
      <c r="BO699" s="241"/>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199"/>
    </row>
    <row r="700" spans="4:121" s="52" customFormat="1" hidden="1">
      <c r="D700" s="198"/>
      <c r="E700" s="54"/>
      <c r="F700" s="54"/>
      <c r="G700" s="54"/>
      <c r="H700" s="54"/>
      <c r="I700" s="54"/>
      <c r="J700" s="54"/>
      <c r="K700" s="54"/>
      <c r="L700" s="54"/>
      <c r="M700" s="54"/>
      <c r="N700" s="54"/>
      <c r="O700" s="54"/>
      <c r="P700" s="54"/>
      <c r="Q700" s="54"/>
      <c r="R700" s="54"/>
      <c r="S700" s="54"/>
      <c r="T700" s="54"/>
      <c r="U700" s="54"/>
      <c r="V700" s="54"/>
      <c r="W700" s="192"/>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874" t="e">
        <f t="shared" si="89"/>
        <v>#N/A</v>
      </c>
      <c r="AX700" s="875"/>
      <c r="AY700" s="875"/>
      <c r="AZ700" s="875"/>
      <c r="BA700" s="876"/>
      <c r="BB700" s="877" t="s">
        <v>1032</v>
      </c>
      <c r="BC700" s="878"/>
      <c r="BD700" s="54"/>
      <c r="BE700" s="879" t="e">
        <f t="shared" si="90"/>
        <v>#N/A</v>
      </c>
      <c r="BF700" s="880"/>
      <c r="BG700" s="880"/>
      <c r="BH700" s="880"/>
      <c r="BI700" s="881"/>
      <c r="BJ700" s="882" t="s">
        <v>1032</v>
      </c>
      <c r="BK700" s="878"/>
      <c r="BL700" s="54"/>
      <c r="BM700" s="241"/>
      <c r="BN700" s="241"/>
      <c r="BO700" s="241"/>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199"/>
    </row>
    <row r="701" spans="4:121" s="52" customFormat="1" hidden="1">
      <c r="D701" s="198"/>
      <c r="E701" s="54"/>
      <c r="F701" s="54"/>
      <c r="G701" s="54"/>
      <c r="H701" s="54"/>
      <c r="I701" s="54"/>
      <c r="J701" s="54"/>
      <c r="K701" s="54"/>
      <c r="L701" s="54"/>
      <c r="M701" s="54"/>
      <c r="N701" s="54"/>
      <c r="O701" s="54"/>
      <c r="P701" s="54"/>
      <c r="Q701" s="54"/>
      <c r="R701" s="54"/>
      <c r="S701" s="54"/>
      <c r="T701" s="54"/>
      <c r="U701" s="54"/>
      <c r="V701" s="54"/>
      <c r="W701" s="192"/>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874" t="e">
        <f t="shared" si="89"/>
        <v>#N/A</v>
      </c>
      <c r="AX701" s="875"/>
      <c r="AY701" s="875"/>
      <c r="AZ701" s="875"/>
      <c r="BA701" s="876"/>
      <c r="BB701" s="877" t="s">
        <v>1033</v>
      </c>
      <c r="BC701" s="878"/>
      <c r="BD701" s="54"/>
      <c r="BE701" s="879" t="e">
        <f t="shared" si="90"/>
        <v>#N/A</v>
      </c>
      <c r="BF701" s="880"/>
      <c r="BG701" s="880"/>
      <c r="BH701" s="880"/>
      <c r="BI701" s="881"/>
      <c r="BJ701" s="882" t="s">
        <v>1033</v>
      </c>
      <c r="BK701" s="878"/>
      <c r="BL701" s="54"/>
      <c r="BM701" s="241"/>
      <c r="BN701" s="241"/>
      <c r="BO701" s="241"/>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199"/>
    </row>
    <row r="702" spans="4:121" s="52" customFormat="1" hidden="1">
      <c r="D702" s="198"/>
      <c r="E702" s="54"/>
      <c r="F702" s="54"/>
      <c r="G702" s="54"/>
      <c r="H702" s="54"/>
      <c r="I702" s="54"/>
      <c r="J702" s="54"/>
      <c r="K702" s="54"/>
      <c r="L702" s="54"/>
      <c r="M702" s="54"/>
      <c r="N702" s="54"/>
      <c r="O702" s="54"/>
      <c r="P702" s="54"/>
      <c r="Q702" s="54"/>
      <c r="R702" s="54"/>
      <c r="S702" s="54"/>
      <c r="T702" s="54"/>
      <c r="U702" s="54"/>
      <c r="V702" s="54"/>
      <c r="W702" s="192"/>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874" t="e">
        <f t="shared" si="89"/>
        <v>#N/A</v>
      </c>
      <c r="AX702" s="875"/>
      <c r="AY702" s="875"/>
      <c r="AZ702" s="875"/>
      <c r="BA702" s="876"/>
      <c r="BB702" s="877" t="s">
        <v>1034</v>
      </c>
      <c r="BC702" s="878"/>
      <c r="BD702" s="54"/>
      <c r="BE702" s="879" t="e">
        <f t="shared" si="90"/>
        <v>#N/A</v>
      </c>
      <c r="BF702" s="880"/>
      <c r="BG702" s="880"/>
      <c r="BH702" s="880"/>
      <c r="BI702" s="881"/>
      <c r="BJ702" s="882" t="s">
        <v>1034</v>
      </c>
      <c r="BK702" s="878"/>
      <c r="BL702" s="54"/>
      <c r="BM702" s="241"/>
      <c r="BN702" s="241"/>
      <c r="BO702" s="241"/>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199"/>
    </row>
    <row r="703" spans="4:121" s="52" customFormat="1" hidden="1">
      <c r="D703" s="198"/>
      <c r="E703" s="54"/>
      <c r="F703" s="54"/>
      <c r="G703" s="54"/>
      <c r="H703" s="54"/>
      <c r="I703" s="54"/>
      <c r="J703" s="54"/>
      <c r="K703" s="54"/>
      <c r="L703" s="54"/>
      <c r="M703" s="54"/>
      <c r="N703" s="54"/>
      <c r="O703" s="54"/>
      <c r="P703" s="54"/>
      <c r="Q703" s="54"/>
      <c r="R703" s="54"/>
      <c r="S703" s="54"/>
      <c r="T703" s="54"/>
      <c r="U703" s="54"/>
      <c r="V703" s="54"/>
      <c r="W703" s="192"/>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874" t="e">
        <f t="shared" si="89"/>
        <v>#N/A</v>
      </c>
      <c r="AX703" s="875"/>
      <c r="AY703" s="875"/>
      <c r="AZ703" s="875"/>
      <c r="BA703" s="876"/>
      <c r="BB703" s="877" t="s">
        <v>1035</v>
      </c>
      <c r="BC703" s="878"/>
      <c r="BD703" s="54"/>
      <c r="BE703" s="879" t="e">
        <f t="shared" si="90"/>
        <v>#N/A</v>
      </c>
      <c r="BF703" s="880"/>
      <c r="BG703" s="880"/>
      <c r="BH703" s="880"/>
      <c r="BI703" s="881"/>
      <c r="BJ703" s="882" t="s">
        <v>1035</v>
      </c>
      <c r="BK703" s="878"/>
      <c r="BL703" s="54"/>
      <c r="BM703" s="241"/>
      <c r="BN703" s="241"/>
      <c r="BO703" s="241"/>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199"/>
    </row>
    <row r="704" spans="4:121" s="52" customFormat="1" hidden="1">
      <c r="D704" s="198"/>
      <c r="E704" s="54"/>
      <c r="F704" s="54"/>
      <c r="G704" s="54"/>
      <c r="H704" s="54"/>
      <c r="I704" s="54"/>
      <c r="J704" s="54"/>
      <c r="K704" s="54"/>
      <c r="L704" s="54"/>
      <c r="M704" s="54"/>
      <c r="N704" s="54"/>
      <c r="O704" s="54"/>
      <c r="P704" s="54"/>
      <c r="Q704" s="54"/>
      <c r="R704" s="54"/>
      <c r="S704" s="54"/>
      <c r="T704" s="54"/>
      <c r="U704" s="54"/>
      <c r="V704" s="54"/>
      <c r="W704" s="192"/>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874" t="e">
        <f t="shared" si="89"/>
        <v>#N/A</v>
      </c>
      <c r="AX704" s="875"/>
      <c r="AY704" s="875"/>
      <c r="AZ704" s="875"/>
      <c r="BA704" s="876"/>
      <c r="BB704" s="877" t="s">
        <v>1036</v>
      </c>
      <c r="BC704" s="878"/>
      <c r="BD704" s="54"/>
      <c r="BE704" s="879" t="e">
        <f t="shared" si="90"/>
        <v>#N/A</v>
      </c>
      <c r="BF704" s="880"/>
      <c r="BG704" s="880"/>
      <c r="BH704" s="880"/>
      <c r="BI704" s="881"/>
      <c r="BJ704" s="882" t="s">
        <v>1036</v>
      </c>
      <c r="BK704" s="878"/>
      <c r="BL704" s="54"/>
      <c r="BM704" s="241"/>
      <c r="BN704" s="241"/>
      <c r="BO704" s="241"/>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199"/>
    </row>
    <row r="705" spans="4:121" s="52" customFormat="1" hidden="1">
      <c r="D705" s="198"/>
      <c r="E705" s="54"/>
      <c r="F705" s="54"/>
      <c r="G705" s="54"/>
      <c r="H705" s="54"/>
      <c r="I705" s="54"/>
      <c r="J705" s="54"/>
      <c r="K705" s="54"/>
      <c r="L705" s="54"/>
      <c r="M705" s="54"/>
      <c r="N705" s="54"/>
      <c r="O705" s="54"/>
      <c r="P705" s="54"/>
      <c r="Q705" s="54"/>
      <c r="R705" s="54"/>
      <c r="S705" s="54"/>
      <c r="T705" s="54"/>
      <c r="U705" s="54"/>
      <c r="V705" s="54"/>
      <c r="W705" s="192"/>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874" t="e">
        <f t="shared" si="89"/>
        <v>#N/A</v>
      </c>
      <c r="AX705" s="875"/>
      <c r="AY705" s="875"/>
      <c r="AZ705" s="875"/>
      <c r="BA705" s="876"/>
      <c r="BB705" s="877" t="s">
        <v>1037</v>
      </c>
      <c r="BC705" s="878"/>
      <c r="BD705" s="54"/>
      <c r="BE705" s="879" t="e">
        <f t="shared" si="90"/>
        <v>#N/A</v>
      </c>
      <c r="BF705" s="880"/>
      <c r="BG705" s="880"/>
      <c r="BH705" s="880"/>
      <c r="BI705" s="881"/>
      <c r="BJ705" s="882" t="s">
        <v>1037</v>
      </c>
      <c r="BK705" s="878"/>
      <c r="BL705" s="54"/>
      <c r="BM705" s="241"/>
      <c r="BN705" s="241"/>
      <c r="BO705" s="241"/>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199"/>
    </row>
    <row r="706" spans="4:121" s="52" customFormat="1" hidden="1">
      <c r="D706" s="198"/>
      <c r="E706" s="54"/>
      <c r="F706" s="54"/>
      <c r="G706" s="54"/>
      <c r="H706" s="54"/>
      <c r="I706" s="54"/>
      <c r="J706" s="54"/>
      <c r="K706" s="54"/>
      <c r="L706" s="54"/>
      <c r="M706" s="54"/>
      <c r="N706" s="54"/>
      <c r="O706" s="54"/>
      <c r="P706" s="54"/>
      <c r="Q706" s="54"/>
      <c r="R706" s="54"/>
      <c r="S706" s="54"/>
      <c r="T706" s="54"/>
      <c r="U706" s="54"/>
      <c r="V706" s="54"/>
      <c r="W706" s="192"/>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874" t="e">
        <f t="shared" si="89"/>
        <v>#N/A</v>
      </c>
      <c r="AX706" s="875"/>
      <c r="AY706" s="875"/>
      <c r="AZ706" s="875"/>
      <c r="BA706" s="876"/>
      <c r="BB706" s="877" t="s">
        <v>1038</v>
      </c>
      <c r="BC706" s="878"/>
      <c r="BD706" s="54"/>
      <c r="BE706" s="879" t="e">
        <f t="shared" si="90"/>
        <v>#N/A</v>
      </c>
      <c r="BF706" s="880"/>
      <c r="BG706" s="880"/>
      <c r="BH706" s="880"/>
      <c r="BI706" s="881"/>
      <c r="BJ706" s="882" t="s">
        <v>1038</v>
      </c>
      <c r="BK706" s="878"/>
      <c r="BL706" s="54"/>
      <c r="BM706" s="241"/>
      <c r="BN706" s="241"/>
      <c r="BO706" s="241"/>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199"/>
    </row>
    <row r="707" spans="4:121" s="52" customFormat="1" hidden="1">
      <c r="D707" s="198"/>
      <c r="E707" s="54"/>
      <c r="F707" s="54"/>
      <c r="G707" s="54"/>
      <c r="H707" s="54"/>
      <c r="I707" s="54"/>
      <c r="J707" s="54"/>
      <c r="K707" s="54"/>
      <c r="L707" s="54"/>
      <c r="M707" s="54"/>
      <c r="N707" s="54"/>
      <c r="O707" s="54"/>
      <c r="P707" s="54"/>
      <c r="Q707" s="54"/>
      <c r="R707" s="54"/>
      <c r="S707" s="54"/>
      <c r="T707" s="54"/>
      <c r="U707" s="54"/>
      <c r="V707" s="54"/>
      <c r="W707" s="192"/>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874" t="e">
        <f t="shared" si="89"/>
        <v>#N/A</v>
      </c>
      <c r="AX707" s="875"/>
      <c r="AY707" s="875"/>
      <c r="AZ707" s="875"/>
      <c r="BA707" s="876"/>
      <c r="BB707" s="877" t="s">
        <v>1039</v>
      </c>
      <c r="BC707" s="878"/>
      <c r="BD707" s="54"/>
      <c r="BE707" s="879" t="e">
        <f t="shared" si="90"/>
        <v>#N/A</v>
      </c>
      <c r="BF707" s="880"/>
      <c r="BG707" s="880"/>
      <c r="BH707" s="880"/>
      <c r="BI707" s="881"/>
      <c r="BJ707" s="882" t="s">
        <v>1039</v>
      </c>
      <c r="BK707" s="878"/>
      <c r="BL707" s="54"/>
      <c r="BM707" s="241"/>
      <c r="BN707" s="241"/>
      <c r="BO707" s="241"/>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199"/>
    </row>
    <row r="708" spans="4:121" s="52" customFormat="1" hidden="1">
      <c r="D708" s="198"/>
      <c r="E708" s="54"/>
      <c r="F708" s="54"/>
      <c r="G708" s="54"/>
      <c r="H708" s="54"/>
      <c r="I708" s="54"/>
      <c r="J708" s="54"/>
      <c r="K708" s="54"/>
      <c r="L708" s="54"/>
      <c r="M708" s="54"/>
      <c r="N708" s="54"/>
      <c r="O708" s="54"/>
      <c r="P708" s="54"/>
      <c r="Q708" s="54"/>
      <c r="R708" s="54"/>
      <c r="S708" s="54"/>
      <c r="T708" s="54"/>
      <c r="U708" s="54"/>
      <c r="V708" s="54"/>
      <c r="W708" s="192"/>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874" t="e">
        <f t="shared" si="89"/>
        <v>#N/A</v>
      </c>
      <c r="AX708" s="875"/>
      <c r="AY708" s="875"/>
      <c r="AZ708" s="875"/>
      <c r="BA708" s="876"/>
      <c r="BB708" s="877" t="s">
        <v>1040</v>
      </c>
      <c r="BC708" s="878"/>
      <c r="BD708" s="54"/>
      <c r="BE708" s="879" t="e">
        <f t="shared" si="90"/>
        <v>#N/A</v>
      </c>
      <c r="BF708" s="880"/>
      <c r="BG708" s="880"/>
      <c r="BH708" s="880"/>
      <c r="BI708" s="881"/>
      <c r="BJ708" s="882" t="s">
        <v>1040</v>
      </c>
      <c r="BK708" s="878"/>
      <c r="BL708" s="54"/>
      <c r="BM708" s="241"/>
      <c r="BN708" s="241"/>
      <c r="BO708" s="241"/>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199"/>
    </row>
    <row r="709" spans="4:121" s="52" customFormat="1" hidden="1">
      <c r="D709" s="198"/>
      <c r="E709" s="54"/>
      <c r="F709" s="54"/>
      <c r="G709" s="54"/>
      <c r="H709" s="54"/>
      <c r="I709" s="54"/>
      <c r="J709" s="54"/>
      <c r="K709" s="54"/>
      <c r="L709" s="54"/>
      <c r="M709" s="54"/>
      <c r="N709" s="54"/>
      <c r="O709" s="54"/>
      <c r="P709" s="54"/>
      <c r="Q709" s="54"/>
      <c r="R709" s="54"/>
      <c r="S709" s="54"/>
      <c r="T709" s="54"/>
      <c r="U709" s="54"/>
      <c r="V709" s="54"/>
      <c r="W709" s="192"/>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874" t="e">
        <f t="shared" si="89"/>
        <v>#N/A</v>
      </c>
      <c r="AX709" s="875"/>
      <c r="AY709" s="875"/>
      <c r="AZ709" s="875"/>
      <c r="BA709" s="876"/>
      <c r="BB709" s="877" t="s">
        <v>1041</v>
      </c>
      <c r="BC709" s="878"/>
      <c r="BD709" s="54"/>
      <c r="BE709" s="879" t="e">
        <f t="shared" si="90"/>
        <v>#N/A</v>
      </c>
      <c r="BF709" s="880"/>
      <c r="BG709" s="880"/>
      <c r="BH709" s="880"/>
      <c r="BI709" s="881"/>
      <c r="BJ709" s="882" t="s">
        <v>1041</v>
      </c>
      <c r="BK709" s="878"/>
      <c r="BL709" s="54"/>
      <c r="BM709" s="241"/>
      <c r="BN709" s="241"/>
      <c r="BO709" s="241"/>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199"/>
    </row>
    <row r="710" spans="4:121" s="52" customFormat="1" hidden="1">
      <c r="D710" s="198"/>
      <c r="E710" s="54"/>
      <c r="F710" s="54"/>
      <c r="G710" s="54"/>
      <c r="H710" s="54"/>
      <c r="I710" s="54"/>
      <c r="J710" s="54"/>
      <c r="K710" s="54"/>
      <c r="L710" s="54"/>
      <c r="M710" s="54"/>
      <c r="N710" s="54"/>
      <c r="O710" s="54"/>
      <c r="P710" s="54"/>
      <c r="Q710" s="54"/>
      <c r="R710" s="54"/>
      <c r="S710" s="54"/>
      <c r="T710" s="54"/>
      <c r="U710" s="54"/>
      <c r="V710" s="54"/>
      <c r="W710" s="192"/>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874" t="e">
        <f t="shared" si="89"/>
        <v>#N/A</v>
      </c>
      <c r="AX710" s="875"/>
      <c r="AY710" s="875"/>
      <c r="AZ710" s="875"/>
      <c r="BA710" s="876"/>
      <c r="BB710" s="877" t="s">
        <v>1042</v>
      </c>
      <c r="BC710" s="878"/>
      <c r="BD710" s="54"/>
      <c r="BE710" s="879" t="e">
        <f t="shared" si="90"/>
        <v>#N/A</v>
      </c>
      <c r="BF710" s="880"/>
      <c r="BG710" s="880"/>
      <c r="BH710" s="880"/>
      <c r="BI710" s="881"/>
      <c r="BJ710" s="882" t="s">
        <v>1042</v>
      </c>
      <c r="BK710" s="878"/>
      <c r="BL710" s="54"/>
      <c r="BM710" s="241"/>
      <c r="BN710" s="241"/>
      <c r="BO710" s="241"/>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199"/>
    </row>
    <row r="711" spans="4:121" s="52" customFormat="1" hidden="1">
      <c r="D711" s="198"/>
      <c r="E711" s="54"/>
      <c r="F711" s="54"/>
      <c r="G711" s="54"/>
      <c r="H711" s="54"/>
      <c r="I711" s="54"/>
      <c r="J711" s="54"/>
      <c r="K711" s="54"/>
      <c r="L711" s="54"/>
      <c r="M711" s="54"/>
      <c r="N711" s="54"/>
      <c r="O711" s="54"/>
      <c r="P711" s="54"/>
      <c r="Q711" s="54"/>
      <c r="R711" s="54"/>
      <c r="S711" s="54"/>
      <c r="T711" s="54"/>
      <c r="U711" s="54"/>
      <c r="V711" s="54"/>
      <c r="W711" s="192"/>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874" t="e">
        <f t="shared" si="89"/>
        <v>#N/A</v>
      </c>
      <c r="AX711" s="875"/>
      <c r="AY711" s="875"/>
      <c r="AZ711" s="875"/>
      <c r="BA711" s="876"/>
      <c r="BB711" s="877" t="s">
        <v>1043</v>
      </c>
      <c r="BC711" s="878"/>
      <c r="BD711" s="54"/>
      <c r="BE711" s="879" t="e">
        <f t="shared" si="90"/>
        <v>#N/A</v>
      </c>
      <c r="BF711" s="880"/>
      <c r="BG711" s="880"/>
      <c r="BH711" s="880"/>
      <c r="BI711" s="881"/>
      <c r="BJ711" s="882" t="s">
        <v>1043</v>
      </c>
      <c r="BK711" s="878"/>
      <c r="BL711" s="54"/>
      <c r="BM711" s="241"/>
      <c r="BN711" s="241"/>
      <c r="BO711" s="241"/>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199"/>
    </row>
    <row r="712" spans="4:121" s="52" customFormat="1" hidden="1">
      <c r="D712" s="198"/>
      <c r="E712" s="54"/>
      <c r="F712" s="54"/>
      <c r="G712" s="54"/>
      <c r="H712" s="54"/>
      <c r="I712" s="54"/>
      <c r="J712" s="54"/>
      <c r="K712" s="54"/>
      <c r="L712" s="54"/>
      <c r="M712" s="54"/>
      <c r="N712" s="54"/>
      <c r="O712" s="54"/>
      <c r="P712" s="54"/>
      <c r="Q712" s="54"/>
      <c r="R712" s="54"/>
      <c r="S712" s="54"/>
      <c r="T712" s="54"/>
      <c r="U712" s="54"/>
      <c r="V712" s="54"/>
      <c r="W712" s="192"/>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874" t="e">
        <f t="shared" si="89"/>
        <v>#N/A</v>
      </c>
      <c r="AX712" s="875"/>
      <c r="AY712" s="875"/>
      <c r="AZ712" s="875"/>
      <c r="BA712" s="876"/>
      <c r="BB712" s="877" t="s">
        <v>1044</v>
      </c>
      <c r="BC712" s="878"/>
      <c r="BD712" s="54"/>
      <c r="BE712" s="879" t="e">
        <f t="shared" si="90"/>
        <v>#N/A</v>
      </c>
      <c r="BF712" s="880"/>
      <c r="BG712" s="880"/>
      <c r="BH712" s="880"/>
      <c r="BI712" s="881"/>
      <c r="BJ712" s="882" t="s">
        <v>1044</v>
      </c>
      <c r="BK712" s="878"/>
      <c r="BL712" s="54"/>
      <c r="BM712" s="241"/>
      <c r="BN712" s="241"/>
      <c r="BO712" s="241"/>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199"/>
    </row>
    <row r="713" spans="4:121" s="52" customFormat="1" hidden="1">
      <c r="D713" s="198"/>
      <c r="E713" s="54"/>
      <c r="F713" s="54"/>
      <c r="G713" s="54"/>
      <c r="H713" s="54"/>
      <c r="I713" s="54"/>
      <c r="J713" s="54"/>
      <c r="K713" s="54"/>
      <c r="L713" s="54"/>
      <c r="M713" s="54"/>
      <c r="N713" s="54"/>
      <c r="O713" s="54"/>
      <c r="P713" s="54"/>
      <c r="Q713" s="54"/>
      <c r="R713" s="54"/>
      <c r="S713" s="54"/>
      <c r="T713" s="54"/>
      <c r="U713" s="54"/>
      <c r="V713" s="54"/>
      <c r="W713" s="192"/>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874" t="e">
        <f t="shared" si="89"/>
        <v>#N/A</v>
      </c>
      <c r="AX713" s="875"/>
      <c r="AY713" s="875"/>
      <c r="AZ713" s="875"/>
      <c r="BA713" s="876"/>
      <c r="BB713" s="877" t="s">
        <v>1045</v>
      </c>
      <c r="BC713" s="878"/>
      <c r="BD713" s="54"/>
      <c r="BE713" s="879" t="e">
        <f t="shared" si="90"/>
        <v>#N/A</v>
      </c>
      <c r="BF713" s="880"/>
      <c r="BG713" s="880"/>
      <c r="BH713" s="880"/>
      <c r="BI713" s="881"/>
      <c r="BJ713" s="882" t="s">
        <v>1045</v>
      </c>
      <c r="BK713" s="878"/>
      <c r="BL713" s="54"/>
      <c r="BM713" s="241"/>
      <c r="BN713" s="241"/>
      <c r="BO713" s="241"/>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199"/>
    </row>
    <row r="714" spans="4:121" s="52" customFormat="1" hidden="1">
      <c r="D714" s="198"/>
      <c r="E714" s="54"/>
      <c r="F714" s="54"/>
      <c r="G714" s="54"/>
      <c r="H714" s="54"/>
      <c r="I714" s="54"/>
      <c r="J714" s="54"/>
      <c r="K714" s="54"/>
      <c r="L714" s="54"/>
      <c r="M714" s="54"/>
      <c r="N714" s="54"/>
      <c r="O714" s="54"/>
      <c r="P714" s="54"/>
      <c r="Q714" s="54"/>
      <c r="R714" s="54"/>
      <c r="S714" s="54"/>
      <c r="T714" s="54"/>
      <c r="U714" s="54"/>
      <c r="V714" s="54"/>
      <c r="W714" s="192"/>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874" t="e">
        <f t="shared" si="89"/>
        <v>#N/A</v>
      </c>
      <c r="AX714" s="875"/>
      <c r="AY714" s="875"/>
      <c r="AZ714" s="875"/>
      <c r="BA714" s="876"/>
      <c r="BB714" s="877" t="s">
        <v>1046</v>
      </c>
      <c r="BC714" s="878"/>
      <c r="BD714" s="54"/>
      <c r="BE714" s="879" t="e">
        <f t="shared" si="90"/>
        <v>#N/A</v>
      </c>
      <c r="BF714" s="880"/>
      <c r="BG714" s="880"/>
      <c r="BH714" s="880"/>
      <c r="BI714" s="881"/>
      <c r="BJ714" s="882" t="s">
        <v>1046</v>
      </c>
      <c r="BK714" s="878"/>
      <c r="BL714" s="54"/>
      <c r="BM714" s="241"/>
      <c r="BN714" s="241"/>
      <c r="BO714" s="241"/>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199"/>
    </row>
    <row r="715" spans="4:121" s="52" customFormat="1" hidden="1">
      <c r="D715" s="198"/>
      <c r="E715" s="54"/>
      <c r="F715" s="54"/>
      <c r="G715" s="54"/>
      <c r="H715" s="54"/>
      <c r="I715" s="54"/>
      <c r="J715" s="54"/>
      <c r="K715" s="54"/>
      <c r="L715" s="54"/>
      <c r="M715" s="54"/>
      <c r="N715" s="54"/>
      <c r="O715" s="54"/>
      <c r="P715" s="54"/>
      <c r="Q715" s="54"/>
      <c r="R715" s="54"/>
      <c r="S715" s="54"/>
      <c r="T715" s="54"/>
      <c r="U715" s="54"/>
      <c r="V715" s="54"/>
      <c r="W715" s="192"/>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874" t="e">
        <f t="shared" ref="AW715:AW778" si="91">RANK(BB715,$AM$184:$AM$211,1)</f>
        <v>#N/A</v>
      </c>
      <c r="AX715" s="875"/>
      <c r="AY715" s="875"/>
      <c r="AZ715" s="875"/>
      <c r="BA715" s="876"/>
      <c r="BB715" s="877" t="s">
        <v>1047</v>
      </c>
      <c r="BC715" s="878"/>
      <c r="BD715" s="54"/>
      <c r="BE715" s="879" t="e">
        <f t="shared" si="90"/>
        <v>#N/A</v>
      </c>
      <c r="BF715" s="880"/>
      <c r="BG715" s="880"/>
      <c r="BH715" s="880"/>
      <c r="BI715" s="881"/>
      <c r="BJ715" s="882" t="s">
        <v>1047</v>
      </c>
      <c r="BK715" s="878"/>
      <c r="BL715" s="54"/>
      <c r="BM715" s="241"/>
      <c r="BN715" s="241"/>
      <c r="BO715" s="241"/>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199"/>
    </row>
    <row r="716" spans="4:121" s="52" customFormat="1" hidden="1">
      <c r="D716" s="198"/>
      <c r="E716" s="54"/>
      <c r="F716" s="54"/>
      <c r="G716" s="54"/>
      <c r="H716" s="54"/>
      <c r="I716" s="54"/>
      <c r="J716" s="54"/>
      <c r="K716" s="54"/>
      <c r="L716" s="54"/>
      <c r="M716" s="54"/>
      <c r="N716" s="54"/>
      <c r="O716" s="54"/>
      <c r="P716" s="54"/>
      <c r="Q716" s="54"/>
      <c r="R716" s="54"/>
      <c r="S716" s="54"/>
      <c r="T716" s="54"/>
      <c r="U716" s="54"/>
      <c r="V716" s="54"/>
      <c r="W716" s="192"/>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874" t="e">
        <f t="shared" si="91"/>
        <v>#N/A</v>
      </c>
      <c r="AX716" s="875"/>
      <c r="AY716" s="875"/>
      <c r="AZ716" s="875"/>
      <c r="BA716" s="876"/>
      <c r="BB716" s="877" t="s">
        <v>1048</v>
      </c>
      <c r="BC716" s="878"/>
      <c r="BD716" s="54"/>
      <c r="BE716" s="879" t="e">
        <f t="shared" si="90"/>
        <v>#N/A</v>
      </c>
      <c r="BF716" s="880"/>
      <c r="BG716" s="880"/>
      <c r="BH716" s="880"/>
      <c r="BI716" s="881"/>
      <c r="BJ716" s="882" t="s">
        <v>1048</v>
      </c>
      <c r="BK716" s="878"/>
      <c r="BL716" s="54"/>
      <c r="BM716" s="241"/>
      <c r="BN716" s="241"/>
      <c r="BO716" s="241"/>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199"/>
    </row>
    <row r="717" spans="4:121" s="52" customFormat="1" hidden="1">
      <c r="D717" s="198"/>
      <c r="E717" s="54"/>
      <c r="F717" s="54"/>
      <c r="G717" s="54"/>
      <c r="H717" s="54"/>
      <c r="I717" s="54"/>
      <c r="J717" s="54"/>
      <c r="K717" s="54"/>
      <c r="L717" s="54"/>
      <c r="M717" s="54"/>
      <c r="N717" s="54"/>
      <c r="O717" s="54"/>
      <c r="P717" s="54"/>
      <c r="Q717" s="54"/>
      <c r="R717" s="54"/>
      <c r="S717" s="54"/>
      <c r="T717" s="54"/>
      <c r="U717" s="54"/>
      <c r="V717" s="54"/>
      <c r="W717" s="192"/>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874" t="e">
        <f t="shared" si="91"/>
        <v>#N/A</v>
      </c>
      <c r="AX717" s="875"/>
      <c r="AY717" s="875"/>
      <c r="AZ717" s="875"/>
      <c r="BA717" s="876"/>
      <c r="BB717" s="877" t="s">
        <v>1049</v>
      </c>
      <c r="BC717" s="878"/>
      <c r="BD717" s="54"/>
      <c r="BE717" s="879" t="e">
        <f t="shared" si="90"/>
        <v>#N/A</v>
      </c>
      <c r="BF717" s="880"/>
      <c r="BG717" s="880"/>
      <c r="BH717" s="880"/>
      <c r="BI717" s="881"/>
      <c r="BJ717" s="882" t="s">
        <v>1049</v>
      </c>
      <c r="BK717" s="878"/>
      <c r="BL717" s="54"/>
      <c r="BM717" s="241"/>
      <c r="BN717" s="241"/>
      <c r="BO717" s="241"/>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199"/>
    </row>
    <row r="718" spans="4:121" s="52" customFormat="1" hidden="1">
      <c r="D718" s="198"/>
      <c r="E718" s="54"/>
      <c r="F718" s="54"/>
      <c r="G718" s="54"/>
      <c r="H718" s="54"/>
      <c r="I718" s="54"/>
      <c r="J718" s="54"/>
      <c r="K718" s="54"/>
      <c r="L718" s="54"/>
      <c r="M718" s="54"/>
      <c r="N718" s="54"/>
      <c r="O718" s="54"/>
      <c r="P718" s="54"/>
      <c r="Q718" s="54"/>
      <c r="R718" s="54"/>
      <c r="S718" s="54"/>
      <c r="T718" s="54"/>
      <c r="U718" s="54"/>
      <c r="V718" s="54"/>
      <c r="W718" s="192"/>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874" t="e">
        <f t="shared" si="91"/>
        <v>#N/A</v>
      </c>
      <c r="AX718" s="875"/>
      <c r="AY718" s="875"/>
      <c r="AZ718" s="875"/>
      <c r="BA718" s="876"/>
      <c r="BB718" s="877" t="s">
        <v>1050</v>
      </c>
      <c r="BC718" s="878"/>
      <c r="BD718" s="54"/>
      <c r="BE718" s="879" t="e">
        <f t="shared" si="90"/>
        <v>#N/A</v>
      </c>
      <c r="BF718" s="880"/>
      <c r="BG718" s="880"/>
      <c r="BH718" s="880"/>
      <c r="BI718" s="881"/>
      <c r="BJ718" s="882" t="s">
        <v>1050</v>
      </c>
      <c r="BK718" s="878"/>
      <c r="BL718" s="54"/>
      <c r="BM718" s="241"/>
      <c r="BN718" s="241"/>
      <c r="BO718" s="241"/>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199"/>
    </row>
    <row r="719" spans="4:121" s="52" customFormat="1" hidden="1">
      <c r="D719" s="198"/>
      <c r="E719" s="54"/>
      <c r="F719" s="54"/>
      <c r="G719" s="54"/>
      <c r="H719" s="54"/>
      <c r="I719" s="54"/>
      <c r="J719" s="54"/>
      <c r="K719" s="54"/>
      <c r="L719" s="54"/>
      <c r="M719" s="54"/>
      <c r="N719" s="54"/>
      <c r="O719" s="54"/>
      <c r="P719" s="54"/>
      <c r="Q719" s="54"/>
      <c r="R719" s="54"/>
      <c r="S719" s="54"/>
      <c r="T719" s="54"/>
      <c r="U719" s="54"/>
      <c r="V719" s="54"/>
      <c r="W719" s="192"/>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874" t="e">
        <f t="shared" si="91"/>
        <v>#N/A</v>
      </c>
      <c r="AX719" s="875"/>
      <c r="AY719" s="875"/>
      <c r="AZ719" s="875"/>
      <c r="BA719" s="876"/>
      <c r="BB719" s="877" t="s">
        <v>1051</v>
      </c>
      <c r="BC719" s="878"/>
      <c r="BD719" s="54"/>
      <c r="BE719" s="879" t="e">
        <f t="shared" si="90"/>
        <v>#N/A</v>
      </c>
      <c r="BF719" s="880"/>
      <c r="BG719" s="880"/>
      <c r="BH719" s="880"/>
      <c r="BI719" s="881"/>
      <c r="BJ719" s="882" t="s">
        <v>1051</v>
      </c>
      <c r="BK719" s="878"/>
      <c r="BL719" s="54"/>
      <c r="BM719" s="241"/>
      <c r="BN719" s="241"/>
      <c r="BO719" s="241"/>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199"/>
    </row>
    <row r="720" spans="4:121" s="52" customFormat="1" hidden="1">
      <c r="D720" s="198"/>
      <c r="E720" s="54"/>
      <c r="F720" s="54"/>
      <c r="G720" s="54"/>
      <c r="H720" s="54"/>
      <c r="I720" s="54"/>
      <c r="J720" s="54"/>
      <c r="K720" s="54"/>
      <c r="L720" s="54"/>
      <c r="M720" s="54"/>
      <c r="N720" s="54"/>
      <c r="O720" s="54"/>
      <c r="P720" s="54"/>
      <c r="Q720" s="54"/>
      <c r="R720" s="54"/>
      <c r="S720" s="54"/>
      <c r="T720" s="54"/>
      <c r="U720" s="54"/>
      <c r="V720" s="54"/>
      <c r="W720" s="192"/>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874" t="e">
        <f t="shared" si="91"/>
        <v>#N/A</v>
      </c>
      <c r="AX720" s="875"/>
      <c r="AY720" s="875"/>
      <c r="AZ720" s="875"/>
      <c r="BA720" s="876"/>
      <c r="BB720" s="877" t="s">
        <v>1052</v>
      </c>
      <c r="BC720" s="878"/>
      <c r="BD720" s="54"/>
      <c r="BE720" s="879" t="e">
        <f t="shared" si="90"/>
        <v>#N/A</v>
      </c>
      <c r="BF720" s="880"/>
      <c r="BG720" s="880"/>
      <c r="BH720" s="880"/>
      <c r="BI720" s="881"/>
      <c r="BJ720" s="882" t="s">
        <v>1052</v>
      </c>
      <c r="BK720" s="878"/>
      <c r="BL720" s="54"/>
      <c r="BM720" s="241"/>
      <c r="BN720" s="241"/>
      <c r="BO720" s="241"/>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199"/>
    </row>
    <row r="721" spans="4:121" s="52" customFormat="1" hidden="1">
      <c r="D721" s="198"/>
      <c r="E721" s="54"/>
      <c r="F721" s="54"/>
      <c r="G721" s="54"/>
      <c r="H721" s="54"/>
      <c r="I721" s="54"/>
      <c r="J721" s="54"/>
      <c r="K721" s="54"/>
      <c r="L721" s="54"/>
      <c r="M721" s="54"/>
      <c r="N721" s="54"/>
      <c r="O721" s="54"/>
      <c r="P721" s="54"/>
      <c r="Q721" s="54"/>
      <c r="R721" s="54"/>
      <c r="S721" s="54"/>
      <c r="T721" s="54"/>
      <c r="U721" s="54"/>
      <c r="V721" s="54"/>
      <c r="W721" s="192"/>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874" t="e">
        <f t="shared" si="91"/>
        <v>#N/A</v>
      </c>
      <c r="AX721" s="875"/>
      <c r="AY721" s="875"/>
      <c r="AZ721" s="875"/>
      <c r="BA721" s="876"/>
      <c r="BB721" s="877" t="s">
        <v>1053</v>
      </c>
      <c r="BC721" s="878"/>
      <c r="BD721" s="54"/>
      <c r="BE721" s="879" t="e">
        <f t="shared" si="90"/>
        <v>#N/A</v>
      </c>
      <c r="BF721" s="880"/>
      <c r="BG721" s="880"/>
      <c r="BH721" s="880"/>
      <c r="BI721" s="881"/>
      <c r="BJ721" s="882" t="s">
        <v>1053</v>
      </c>
      <c r="BK721" s="878"/>
      <c r="BL721" s="54"/>
      <c r="BM721" s="241"/>
      <c r="BN721" s="241"/>
      <c r="BO721" s="241"/>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199"/>
    </row>
    <row r="722" spans="4:121" s="52" customFormat="1" hidden="1">
      <c r="D722" s="198"/>
      <c r="E722" s="54"/>
      <c r="F722" s="54"/>
      <c r="G722" s="54"/>
      <c r="H722" s="54"/>
      <c r="I722" s="54"/>
      <c r="J722" s="54"/>
      <c r="K722" s="54"/>
      <c r="L722" s="54"/>
      <c r="M722" s="54"/>
      <c r="N722" s="54"/>
      <c r="O722" s="54"/>
      <c r="P722" s="54"/>
      <c r="Q722" s="54"/>
      <c r="R722" s="54"/>
      <c r="S722" s="54"/>
      <c r="T722" s="54"/>
      <c r="U722" s="54"/>
      <c r="V722" s="54"/>
      <c r="W722" s="192"/>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874" t="e">
        <f t="shared" si="91"/>
        <v>#N/A</v>
      </c>
      <c r="AX722" s="875"/>
      <c r="AY722" s="875"/>
      <c r="AZ722" s="875"/>
      <c r="BA722" s="876"/>
      <c r="BB722" s="877" t="s">
        <v>1054</v>
      </c>
      <c r="BC722" s="878"/>
      <c r="BD722" s="54"/>
      <c r="BE722" s="879" t="e">
        <f t="shared" si="90"/>
        <v>#N/A</v>
      </c>
      <c r="BF722" s="880"/>
      <c r="BG722" s="880"/>
      <c r="BH722" s="880"/>
      <c r="BI722" s="881"/>
      <c r="BJ722" s="882" t="s">
        <v>1054</v>
      </c>
      <c r="BK722" s="878"/>
      <c r="BL722" s="54"/>
      <c r="BM722" s="241"/>
      <c r="BN722" s="241"/>
      <c r="BO722" s="241"/>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199"/>
    </row>
    <row r="723" spans="4:121" s="52" customFormat="1" hidden="1">
      <c r="D723" s="198"/>
      <c r="E723" s="54"/>
      <c r="F723" s="54"/>
      <c r="G723" s="54"/>
      <c r="H723" s="54"/>
      <c r="I723" s="54"/>
      <c r="J723" s="54"/>
      <c r="K723" s="54"/>
      <c r="L723" s="54"/>
      <c r="M723" s="54"/>
      <c r="N723" s="54"/>
      <c r="O723" s="54"/>
      <c r="P723" s="54"/>
      <c r="Q723" s="54"/>
      <c r="R723" s="54"/>
      <c r="S723" s="54"/>
      <c r="T723" s="54"/>
      <c r="U723" s="54"/>
      <c r="V723" s="54"/>
      <c r="W723" s="192"/>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874" t="e">
        <f t="shared" si="91"/>
        <v>#N/A</v>
      </c>
      <c r="AX723" s="875"/>
      <c r="AY723" s="875"/>
      <c r="AZ723" s="875"/>
      <c r="BA723" s="876"/>
      <c r="BB723" s="877" t="s">
        <v>1055</v>
      </c>
      <c r="BC723" s="878"/>
      <c r="BD723" s="54"/>
      <c r="BE723" s="879" t="e">
        <f t="shared" si="90"/>
        <v>#N/A</v>
      </c>
      <c r="BF723" s="880"/>
      <c r="BG723" s="880"/>
      <c r="BH723" s="880"/>
      <c r="BI723" s="881"/>
      <c r="BJ723" s="882" t="s">
        <v>1055</v>
      </c>
      <c r="BK723" s="878"/>
      <c r="BL723" s="54"/>
      <c r="BM723" s="241"/>
      <c r="BN723" s="241"/>
      <c r="BO723" s="241"/>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199"/>
    </row>
    <row r="724" spans="4:121" s="52" customFormat="1" hidden="1">
      <c r="D724" s="198"/>
      <c r="E724" s="54"/>
      <c r="F724" s="54"/>
      <c r="G724" s="54"/>
      <c r="H724" s="54"/>
      <c r="I724" s="54"/>
      <c r="J724" s="54"/>
      <c r="K724" s="54"/>
      <c r="L724" s="54"/>
      <c r="M724" s="54"/>
      <c r="N724" s="54"/>
      <c r="O724" s="54"/>
      <c r="P724" s="54"/>
      <c r="Q724" s="54"/>
      <c r="R724" s="54"/>
      <c r="S724" s="54"/>
      <c r="T724" s="54"/>
      <c r="U724" s="54"/>
      <c r="V724" s="54"/>
      <c r="W724" s="192"/>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874" t="e">
        <f t="shared" si="91"/>
        <v>#N/A</v>
      </c>
      <c r="AX724" s="875"/>
      <c r="AY724" s="875"/>
      <c r="AZ724" s="875"/>
      <c r="BA724" s="876"/>
      <c r="BB724" s="877" t="s">
        <v>1056</v>
      </c>
      <c r="BC724" s="878"/>
      <c r="BD724" s="54"/>
      <c r="BE724" s="879" t="e">
        <f t="shared" si="90"/>
        <v>#N/A</v>
      </c>
      <c r="BF724" s="880"/>
      <c r="BG724" s="880"/>
      <c r="BH724" s="880"/>
      <c r="BI724" s="881"/>
      <c r="BJ724" s="882" t="s">
        <v>1056</v>
      </c>
      <c r="BK724" s="878"/>
      <c r="BL724" s="54"/>
      <c r="BM724" s="241"/>
      <c r="BN724" s="241"/>
      <c r="BO724" s="241"/>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199"/>
    </row>
    <row r="725" spans="4:121" s="52" customFormat="1" hidden="1">
      <c r="D725" s="198"/>
      <c r="E725" s="54"/>
      <c r="F725" s="54"/>
      <c r="G725" s="54"/>
      <c r="H725" s="54"/>
      <c r="I725" s="54"/>
      <c r="J725" s="54"/>
      <c r="K725" s="54"/>
      <c r="L725" s="54"/>
      <c r="M725" s="54"/>
      <c r="N725" s="54"/>
      <c r="O725" s="54"/>
      <c r="P725" s="54"/>
      <c r="Q725" s="54"/>
      <c r="R725" s="54"/>
      <c r="S725" s="54"/>
      <c r="T725" s="54"/>
      <c r="U725" s="54"/>
      <c r="V725" s="54"/>
      <c r="W725" s="192"/>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874" t="e">
        <f t="shared" si="91"/>
        <v>#N/A</v>
      </c>
      <c r="AX725" s="875"/>
      <c r="AY725" s="875"/>
      <c r="AZ725" s="875"/>
      <c r="BA725" s="876"/>
      <c r="BB725" s="877" t="s">
        <v>1057</v>
      </c>
      <c r="BC725" s="878"/>
      <c r="BD725" s="54"/>
      <c r="BE725" s="879" t="e">
        <f t="shared" si="90"/>
        <v>#N/A</v>
      </c>
      <c r="BF725" s="880"/>
      <c r="BG725" s="880"/>
      <c r="BH725" s="880"/>
      <c r="BI725" s="881"/>
      <c r="BJ725" s="882" t="s">
        <v>1057</v>
      </c>
      <c r="BK725" s="878"/>
      <c r="BL725" s="54"/>
      <c r="BM725" s="241"/>
      <c r="BN725" s="241"/>
      <c r="BO725" s="241"/>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199"/>
    </row>
    <row r="726" spans="4:121" s="52" customFormat="1" hidden="1">
      <c r="D726" s="198"/>
      <c r="E726" s="54"/>
      <c r="F726" s="54"/>
      <c r="G726" s="54"/>
      <c r="H726" s="54"/>
      <c r="I726" s="54"/>
      <c r="J726" s="54"/>
      <c r="K726" s="54"/>
      <c r="L726" s="54"/>
      <c r="M726" s="54"/>
      <c r="N726" s="54"/>
      <c r="O726" s="54"/>
      <c r="P726" s="54"/>
      <c r="Q726" s="54"/>
      <c r="R726" s="54"/>
      <c r="S726" s="54"/>
      <c r="T726" s="54"/>
      <c r="U726" s="54"/>
      <c r="V726" s="54"/>
      <c r="W726" s="192"/>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874" t="e">
        <f t="shared" si="91"/>
        <v>#N/A</v>
      </c>
      <c r="AX726" s="875"/>
      <c r="AY726" s="875"/>
      <c r="AZ726" s="875"/>
      <c r="BA726" s="876"/>
      <c r="BB726" s="877" t="s">
        <v>1058</v>
      </c>
      <c r="BC726" s="878"/>
      <c r="BD726" s="54"/>
      <c r="BE726" s="879" t="e">
        <f t="shared" si="90"/>
        <v>#N/A</v>
      </c>
      <c r="BF726" s="880"/>
      <c r="BG726" s="880"/>
      <c r="BH726" s="880"/>
      <c r="BI726" s="881"/>
      <c r="BJ726" s="882" t="s">
        <v>1058</v>
      </c>
      <c r="BK726" s="878"/>
      <c r="BL726" s="54"/>
      <c r="BM726" s="241"/>
      <c r="BN726" s="241"/>
      <c r="BO726" s="241"/>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199"/>
    </row>
    <row r="727" spans="4:121" s="52" customFormat="1" hidden="1">
      <c r="D727" s="198"/>
      <c r="E727" s="54"/>
      <c r="F727" s="54"/>
      <c r="G727" s="54"/>
      <c r="H727" s="54"/>
      <c r="I727" s="54"/>
      <c r="J727" s="54"/>
      <c r="K727" s="54"/>
      <c r="L727" s="54"/>
      <c r="M727" s="54"/>
      <c r="N727" s="54"/>
      <c r="O727" s="54"/>
      <c r="P727" s="54"/>
      <c r="Q727" s="54"/>
      <c r="R727" s="54"/>
      <c r="S727" s="54"/>
      <c r="T727" s="54"/>
      <c r="U727" s="54"/>
      <c r="V727" s="54"/>
      <c r="W727" s="192"/>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874" t="e">
        <f t="shared" si="91"/>
        <v>#N/A</v>
      </c>
      <c r="AX727" s="875"/>
      <c r="AY727" s="875"/>
      <c r="AZ727" s="875"/>
      <c r="BA727" s="876"/>
      <c r="BB727" s="877" t="s">
        <v>1059</v>
      </c>
      <c r="BC727" s="878"/>
      <c r="BD727" s="54"/>
      <c r="BE727" s="879" t="e">
        <f t="shared" si="90"/>
        <v>#N/A</v>
      </c>
      <c r="BF727" s="880"/>
      <c r="BG727" s="880"/>
      <c r="BH727" s="880"/>
      <c r="BI727" s="881"/>
      <c r="BJ727" s="882" t="s">
        <v>1059</v>
      </c>
      <c r="BK727" s="878"/>
      <c r="BL727" s="54"/>
      <c r="BM727" s="241"/>
      <c r="BN727" s="241"/>
      <c r="BO727" s="241"/>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199"/>
    </row>
    <row r="728" spans="4:121" s="52" customFormat="1" hidden="1">
      <c r="D728" s="198"/>
      <c r="E728" s="54"/>
      <c r="F728" s="54"/>
      <c r="G728" s="54"/>
      <c r="H728" s="54"/>
      <c r="I728" s="54"/>
      <c r="J728" s="54"/>
      <c r="K728" s="54"/>
      <c r="L728" s="54"/>
      <c r="M728" s="54"/>
      <c r="N728" s="54"/>
      <c r="O728" s="54"/>
      <c r="P728" s="54"/>
      <c r="Q728" s="54"/>
      <c r="R728" s="54"/>
      <c r="S728" s="54"/>
      <c r="T728" s="54"/>
      <c r="U728" s="54"/>
      <c r="V728" s="54"/>
      <c r="W728" s="192"/>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874" t="e">
        <f t="shared" si="91"/>
        <v>#N/A</v>
      </c>
      <c r="AX728" s="875"/>
      <c r="AY728" s="875"/>
      <c r="AZ728" s="875"/>
      <c r="BA728" s="876"/>
      <c r="BB728" s="877" t="s">
        <v>1060</v>
      </c>
      <c r="BC728" s="878"/>
      <c r="BD728" s="54"/>
      <c r="BE728" s="879" t="e">
        <f t="shared" si="90"/>
        <v>#N/A</v>
      </c>
      <c r="BF728" s="880"/>
      <c r="BG728" s="880"/>
      <c r="BH728" s="880"/>
      <c r="BI728" s="881"/>
      <c r="BJ728" s="882" t="s">
        <v>1060</v>
      </c>
      <c r="BK728" s="878"/>
      <c r="BL728" s="54"/>
      <c r="BM728" s="241"/>
      <c r="BN728" s="241"/>
      <c r="BO728" s="241"/>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199"/>
    </row>
    <row r="729" spans="4:121" s="52" customFormat="1" hidden="1">
      <c r="D729" s="198"/>
      <c r="E729" s="54"/>
      <c r="F729" s="54"/>
      <c r="G729" s="54"/>
      <c r="H729" s="54"/>
      <c r="I729" s="54"/>
      <c r="J729" s="54"/>
      <c r="K729" s="54"/>
      <c r="L729" s="54"/>
      <c r="M729" s="54"/>
      <c r="N729" s="54"/>
      <c r="O729" s="54"/>
      <c r="P729" s="54"/>
      <c r="Q729" s="54"/>
      <c r="R729" s="54"/>
      <c r="S729" s="54"/>
      <c r="T729" s="54"/>
      <c r="U729" s="54"/>
      <c r="V729" s="54"/>
      <c r="W729" s="192"/>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874" t="e">
        <f t="shared" si="91"/>
        <v>#N/A</v>
      </c>
      <c r="AX729" s="875"/>
      <c r="AY729" s="875"/>
      <c r="AZ729" s="875"/>
      <c r="BA729" s="876"/>
      <c r="BB729" s="877" t="s">
        <v>1061</v>
      </c>
      <c r="BC729" s="878"/>
      <c r="BD729" s="54"/>
      <c r="BE729" s="879" t="e">
        <f t="shared" si="90"/>
        <v>#N/A</v>
      </c>
      <c r="BF729" s="880"/>
      <c r="BG729" s="880"/>
      <c r="BH729" s="880"/>
      <c r="BI729" s="881"/>
      <c r="BJ729" s="882" t="s">
        <v>1061</v>
      </c>
      <c r="BK729" s="878"/>
      <c r="BL729" s="54"/>
      <c r="BM729" s="241"/>
      <c r="BN729" s="241"/>
      <c r="BO729" s="241"/>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199"/>
    </row>
    <row r="730" spans="4:121" s="52" customFormat="1" hidden="1">
      <c r="D730" s="198"/>
      <c r="E730" s="54"/>
      <c r="F730" s="54"/>
      <c r="G730" s="54"/>
      <c r="H730" s="54"/>
      <c r="I730" s="54"/>
      <c r="J730" s="54"/>
      <c r="K730" s="54"/>
      <c r="L730" s="54"/>
      <c r="M730" s="54"/>
      <c r="N730" s="54"/>
      <c r="O730" s="54"/>
      <c r="P730" s="54"/>
      <c r="Q730" s="54"/>
      <c r="R730" s="54"/>
      <c r="S730" s="54"/>
      <c r="T730" s="54"/>
      <c r="U730" s="54"/>
      <c r="V730" s="54"/>
      <c r="W730" s="192"/>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874" t="e">
        <f t="shared" si="91"/>
        <v>#N/A</v>
      </c>
      <c r="AX730" s="875"/>
      <c r="AY730" s="875"/>
      <c r="AZ730" s="875"/>
      <c r="BA730" s="876"/>
      <c r="BB730" s="877" t="s">
        <v>1062</v>
      </c>
      <c r="BC730" s="878"/>
      <c r="BD730" s="54"/>
      <c r="BE730" s="879" t="e">
        <f t="shared" si="90"/>
        <v>#N/A</v>
      </c>
      <c r="BF730" s="880"/>
      <c r="BG730" s="880"/>
      <c r="BH730" s="880"/>
      <c r="BI730" s="881"/>
      <c r="BJ730" s="882" t="s">
        <v>1062</v>
      </c>
      <c r="BK730" s="878"/>
      <c r="BL730" s="54"/>
      <c r="BM730" s="241"/>
      <c r="BN730" s="241"/>
      <c r="BO730" s="241"/>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199"/>
    </row>
    <row r="731" spans="4:121" s="52" customFormat="1" hidden="1">
      <c r="D731" s="198"/>
      <c r="E731" s="54"/>
      <c r="F731" s="54"/>
      <c r="G731" s="54"/>
      <c r="H731" s="54"/>
      <c r="I731" s="54"/>
      <c r="J731" s="54"/>
      <c r="K731" s="54"/>
      <c r="L731" s="54"/>
      <c r="M731" s="54"/>
      <c r="N731" s="54"/>
      <c r="O731" s="54"/>
      <c r="P731" s="54"/>
      <c r="Q731" s="54"/>
      <c r="R731" s="54"/>
      <c r="S731" s="54"/>
      <c r="T731" s="54"/>
      <c r="U731" s="54"/>
      <c r="V731" s="54"/>
      <c r="W731" s="192"/>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874" t="e">
        <f t="shared" si="91"/>
        <v>#N/A</v>
      </c>
      <c r="AX731" s="875"/>
      <c r="AY731" s="875"/>
      <c r="AZ731" s="875"/>
      <c r="BA731" s="876"/>
      <c r="BB731" s="877" t="s">
        <v>1063</v>
      </c>
      <c r="BC731" s="878"/>
      <c r="BD731" s="54"/>
      <c r="BE731" s="879" t="e">
        <f t="shared" si="90"/>
        <v>#N/A</v>
      </c>
      <c r="BF731" s="880"/>
      <c r="BG731" s="880"/>
      <c r="BH731" s="880"/>
      <c r="BI731" s="881"/>
      <c r="BJ731" s="882" t="s">
        <v>1063</v>
      </c>
      <c r="BK731" s="878"/>
      <c r="BL731" s="54"/>
      <c r="BM731" s="241"/>
      <c r="BN731" s="241"/>
      <c r="BO731" s="241"/>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199"/>
    </row>
    <row r="732" spans="4:121" s="52" customFormat="1" hidden="1">
      <c r="D732" s="198"/>
      <c r="E732" s="54"/>
      <c r="F732" s="54"/>
      <c r="G732" s="54"/>
      <c r="H732" s="54"/>
      <c r="I732" s="54"/>
      <c r="J732" s="54"/>
      <c r="K732" s="54"/>
      <c r="L732" s="54"/>
      <c r="M732" s="54"/>
      <c r="N732" s="54"/>
      <c r="O732" s="54"/>
      <c r="P732" s="54"/>
      <c r="Q732" s="54"/>
      <c r="R732" s="54"/>
      <c r="S732" s="54"/>
      <c r="T732" s="54"/>
      <c r="U732" s="54"/>
      <c r="V732" s="54"/>
      <c r="W732" s="192"/>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874" t="e">
        <f t="shared" si="91"/>
        <v>#N/A</v>
      </c>
      <c r="AX732" s="875"/>
      <c r="AY732" s="875"/>
      <c r="AZ732" s="875"/>
      <c r="BA732" s="876"/>
      <c r="BB732" s="877" t="s">
        <v>1064</v>
      </c>
      <c r="BC732" s="878"/>
      <c r="BD732" s="54"/>
      <c r="BE732" s="879" t="e">
        <f t="shared" si="90"/>
        <v>#N/A</v>
      </c>
      <c r="BF732" s="880"/>
      <c r="BG732" s="880"/>
      <c r="BH732" s="880"/>
      <c r="BI732" s="881"/>
      <c r="BJ732" s="882" t="s">
        <v>1064</v>
      </c>
      <c r="BK732" s="878"/>
      <c r="BL732" s="54"/>
      <c r="BM732" s="241"/>
      <c r="BN732" s="241"/>
      <c r="BO732" s="241"/>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199"/>
    </row>
    <row r="733" spans="4:121" s="52" customFormat="1" hidden="1">
      <c r="D733" s="198"/>
      <c r="E733" s="54"/>
      <c r="F733" s="54"/>
      <c r="G733" s="54"/>
      <c r="H733" s="54"/>
      <c r="I733" s="54"/>
      <c r="J733" s="54"/>
      <c r="K733" s="54"/>
      <c r="L733" s="54"/>
      <c r="M733" s="54"/>
      <c r="N733" s="54"/>
      <c r="O733" s="54"/>
      <c r="P733" s="54"/>
      <c r="Q733" s="54"/>
      <c r="R733" s="54"/>
      <c r="S733" s="54"/>
      <c r="T733" s="54"/>
      <c r="U733" s="54"/>
      <c r="V733" s="54"/>
      <c r="W733" s="192"/>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874" t="e">
        <f t="shared" si="91"/>
        <v>#N/A</v>
      </c>
      <c r="AX733" s="875"/>
      <c r="AY733" s="875"/>
      <c r="AZ733" s="875"/>
      <c r="BA733" s="876"/>
      <c r="BB733" s="877" t="s">
        <v>1065</v>
      </c>
      <c r="BC733" s="878"/>
      <c r="BD733" s="54"/>
      <c r="BE733" s="879" t="e">
        <f t="shared" si="90"/>
        <v>#N/A</v>
      </c>
      <c r="BF733" s="880"/>
      <c r="BG733" s="880"/>
      <c r="BH733" s="880"/>
      <c r="BI733" s="881"/>
      <c r="BJ733" s="882" t="s">
        <v>1065</v>
      </c>
      <c r="BK733" s="878"/>
      <c r="BL733" s="54"/>
      <c r="BM733" s="241"/>
      <c r="BN733" s="241"/>
      <c r="BO733" s="241"/>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199"/>
    </row>
    <row r="734" spans="4:121" s="52" customFormat="1" hidden="1">
      <c r="D734" s="198"/>
      <c r="E734" s="54"/>
      <c r="F734" s="54"/>
      <c r="G734" s="54"/>
      <c r="H734" s="54"/>
      <c r="I734" s="54"/>
      <c r="J734" s="54"/>
      <c r="K734" s="54"/>
      <c r="L734" s="54"/>
      <c r="M734" s="54"/>
      <c r="N734" s="54"/>
      <c r="O734" s="54"/>
      <c r="P734" s="54"/>
      <c r="Q734" s="54"/>
      <c r="R734" s="54"/>
      <c r="S734" s="54"/>
      <c r="T734" s="54"/>
      <c r="U734" s="54"/>
      <c r="V734" s="54"/>
      <c r="W734" s="192"/>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874" t="e">
        <f t="shared" si="91"/>
        <v>#N/A</v>
      </c>
      <c r="AX734" s="875"/>
      <c r="AY734" s="875"/>
      <c r="AZ734" s="875"/>
      <c r="BA734" s="876"/>
      <c r="BB734" s="877" t="s">
        <v>1066</v>
      </c>
      <c r="BC734" s="878"/>
      <c r="BD734" s="54"/>
      <c r="BE734" s="879" t="e">
        <f t="shared" si="90"/>
        <v>#N/A</v>
      </c>
      <c r="BF734" s="880"/>
      <c r="BG734" s="880"/>
      <c r="BH734" s="880"/>
      <c r="BI734" s="881"/>
      <c r="BJ734" s="882" t="s">
        <v>1066</v>
      </c>
      <c r="BK734" s="878"/>
      <c r="BL734" s="54"/>
      <c r="BM734" s="241"/>
      <c r="BN734" s="241"/>
      <c r="BO734" s="241"/>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199"/>
    </row>
    <row r="735" spans="4:121" s="52" customFormat="1" hidden="1">
      <c r="D735" s="198"/>
      <c r="E735" s="54"/>
      <c r="F735" s="54"/>
      <c r="G735" s="54"/>
      <c r="H735" s="54"/>
      <c r="I735" s="54"/>
      <c r="J735" s="54"/>
      <c r="K735" s="54"/>
      <c r="L735" s="54"/>
      <c r="M735" s="54"/>
      <c r="N735" s="54"/>
      <c r="O735" s="54"/>
      <c r="P735" s="54"/>
      <c r="Q735" s="54"/>
      <c r="R735" s="54"/>
      <c r="S735" s="54"/>
      <c r="T735" s="54"/>
      <c r="U735" s="54"/>
      <c r="V735" s="54"/>
      <c r="W735" s="192"/>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874" t="e">
        <f t="shared" si="91"/>
        <v>#N/A</v>
      </c>
      <c r="AX735" s="875"/>
      <c r="AY735" s="875"/>
      <c r="AZ735" s="875"/>
      <c r="BA735" s="876"/>
      <c r="BB735" s="877" t="s">
        <v>1067</v>
      </c>
      <c r="BC735" s="878"/>
      <c r="BD735" s="54"/>
      <c r="BE735" s="879" t="e">
        <f t="shared" si="90"/>
        <v>#N/A</v>
      </c>
      <c r="BF735" s="880"/>
      <c r="BG735" s="880"/>
      <c r="BH735" s="880"/>
      <c r="BI735" s="881"/>
      <c r="BJ735" s="882" t="s">
        <v>1067</v>
      </c>
      <c r="BK735" s="878"/>
      <c r="BL735" s="54"/>
      <c r="BM735" s="241"/>
      <c r="BN735" s="241"/>
      <c r="BO735" s="241"/>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199"/>
    </row>
    <row r="736" spans="4:121" s="52" customFormat="1" hidden="1">
      <c r="D736" s="198"/>
      <c r="E736" s="54"/>
      <c r="F736" s="54"/>
      <c r="G736" s="54"/>
      <c r="H736" s="54"/>
      <c r="I736" s="54"/>
      <c r="J736" s="54"/>
      <c r="K736" s="54"/>
      <c r="L736" s="54"/>
      <c r="M736" s="54"/>
      <c r="N736" s="54"/>
      <c r="O736" s="54"/>
      <c r="P736" s="54"/>
      <c r="Q736" s="54"/>
      <c r="R736" s="54"/>
      <c r="S736" s="54"/>
      <c r="T736" s="54"/>
      <c r="U736" s="54"/>
      <c r="V736" s="54"/>
      <c r="W736" s="192"/>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874" t="e">
        <f t="shared" si="91"/>
        <v>#N/A</v>
      </c>
      <c r="AX736" s="875"/>
      <c r="AY736" s="875"/>
      <c r="AZ736" s="875"/>
      <c r="BA736" s="876"/>
      <c r="BB736" s="877" t="s">
        <v>1068</v>
      </c>
      <c r="BC736" s="878"/>
      <c r="BD736" s="54"/>
      <c r="BE736" s="879" t="e">
        <f t="shared" si="90"/>
        <v>#N/A</v>
      </c>
      <c r="BF736" s="880"/>
      <c r="BG736" s="880"/>
      <c r="BH736" s="880"/>
      <c r="BI736" s="881"/>
      <c r="BJ736" s="882" t="s">
        <v>1068</v>
      </c>
      <c r="BK736" s="878"/>
      <c r="BL736" s="54"/>
      <c r="BM736" s="241"/>
      <c r="BN736" s="241"/>
      <c r="BO736" s="241"/>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199"/>
    </row>
    <row r="737" spans="4:121" s="52" customFormat="1" hidden="1">
      <c r="D737" s="198"/>
      <c r="E737" s="54"/>
      <c r="F737" s="54"/>
      <c r="G737" s="54"/>
      <c r="H737" s="54"/>
      <c r="I737" s="54"/>
      <c r="J737" s="54"/>
      <c r="K737" s="54"/>
      <c r="L737" s="54"/>
      <c r="M737" s="54"/>
      <c r="N737" s="54"/>
      <c r="O737" s="54"/>
      <c r="P737" s="54"/>
      <c r="Q737" s="54"/>
      <c r="R737" s="54"/>
      <c r="S737" s="54"/>
      <c r="T737" s="54"/>
      <c r="U737" s="54"/>
      <c r="V737" s="54"/>
      <c r="W737" s="192"/>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874" t="e">
        <f t="shared" si="91"/>
        <v>#N/A</v>
      </c>
      <c r="AX737" s="875"/>
      <c r="AY737" s="875"/>
      <c r="AZ737" s="875"/>
      <c r="BA737" s="876"/>
      <c r="BB737" s="877" t="s">
        <v>1069</v>
      </c>
      <c r="BC737" s="878"/>
      <c r="BD737" s="54"/>
      <c r="BE737" s="879" t="e">
        <f t="shared" si="90"/>
        <v>#N/A</v>
      </c>
      <c r="BF737" s="880"/>
      <c r="BG737" s="880"/>
      <c r="BH737" s="880"/>
      <c r="BI737" s="881"/>
      <c r="BJ737" s="882" t="s">
        <v>1069</v>
      </c>
      <c r="BK737" s="878"/>
      <c r="BL737" s="54"/>
      <c r="BM737" s="241"/>
      <c r="BN737" s="241"/>
      <c r="BO737" s="241"/>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199"/>
    </row>
    <row r="738" spans="4:121" s="52" customFormat="1" hidden="1">
      <c r="D738" s="198"/>
      <c r="E738" s="54"/>
      <c r="F738" s="54"/>
      <c r="G738" s="54"/>
      <c r="H738" s="54"/>
      <c r="I738" s="54"/>
      <c r="J738" s="54"/>
      <c r="K738" s="54"/>
      <c r="L738" s="54"/>
      <c r="M738" s="54"/>
      <c r="N738" s="54"/>
      <c r="O738" s="54"/>
      <c r="P738" s="54"/>
      <c r="Q738" s="54"/>
      <c r="R738" s="54"/>
      <c r="S738" s="54"/>
      <c r="T738" s="54"/>
      <c r="U738" s="54"/>
      <c r="V738" s="54"/>
      <c r="W738" s="192"/>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874" t="e">
        <f t="shared" si="91"/>
        <v>#N/A</v>
      </c>
      <c r="AX738" s="875"/>
      <c r="AY738" s="875"/>
      <c r="AZ738" s="875"/>
      <c r="BA738" s="876"/>
      <c r="BB738" s="877" t="s">
        <v>1070</v>
      </c>
      <c r="BC738" s="878"/>
      <c r="BD738" s="54"/>
      <c r="BE738" s="879" t="e">
        <f t="shared" si="90"/>
        <v>#N/A</v>
      </c>
      <c r="BF738" s="880"/>
      <c r="BG738" s="880"/>
      <c r="BH738" s="880"/>
      <c r="BI738" s="881"/>
      <c r="BJ738" s="882" t="s">
        <v>1070</v>
      </c>
      <c r="BK738" s="878"/>
      <c r="BL738" s="54"/>
      <c r="BM738" s="241"/>
      <c r="BN738" s="241"/>
      <c r="BO738" s="241"/>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199"/>
    </row>
    <row r="739" spans="4:121" s="52" customFormat="1" hidden="1">
      <c r="D739" s="198"/>
      <c r="E739" s="54"/>
      <c r="F739" s="54"/>
      <c r="G739" s="54"/>
      <c r="H739" s="54"/>
      <c r="I739" s="54"/>
      <c r="J739" s="54"/>
      <c r="K739" s="54"/>
      <c r="L739" s="54"/>
      <c r="M739" s="54"/>
      <c r="N739" s="54"/>
      <c r="O739" s="54"/>
      <c r="P739" s="54"/>
      <c r="Q739" s="54"/>
      <c r="R739" s="54"/>
      <c r="S739" s="54"/>
      <c r="T739" s="54"/>
      <c r="U739" s="54"/>
      <c r="V739" s="54"/>
      <c r="W739" s="192"/>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874" t="e">
        <f t="shared" si="91"/>
        <v>#N/A</v>
      </c>
      <c r="AX739" s="875"/>
      <c r="AY739" s="875"/>
      <c r="AZ739" s="875"/>
      <c r="BA739" s="876"/>
      <c r="BB739" s="877" t="s">
        <v>1071</v>
      </c>
      <c r="BC739" s="878"/>
      <c r="BD739" s="54"/>
      <c r="BE739" s="879" t="e">
        <f t="shared" si="90"/>
        <v>#N/A</v>
      </c>
      <c r="BF739" s="880"/>
      <c r="BG739" s="880"/>
      <c r="BH739" s="880"/>
      <c r="BI739" s="881"/>
      <c r="BJ739" s="882" t="s">
        <v>1071</v>
      </c>
      <c r="BK739" s="878"/>
      <c r="BL739" s="54"/>
      <c r="BM739" s="241"/>
      <c r="BN739" s="241"/>
      <c r="BO739" s="241"/>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199"/>
    </row>
    <row r="740" spans="4:121" s="52" customFormat="1" hidden="1">
      <c r="D740" s="198"/>
      <c r="E740" s="54"/>
      <c r="F740" s="54"/>
      <c r="G740" s="54"/>
      <c r="H740" s="54"/>
      <c r="I740" s="54"/>
      <c r="J740" s="54"/>
      <c r="K740" s="54"/>
      <c r="L740" s="54"/>
      <c r="M740" s="54"/>
      <c r="N740" s="54"/>
      <c r="O740" s="54"/>
      <c r="P740" s="54"/>
      <c r="Q740" s="54"/>
      <c r="R740" s="54"/>
      <c r="S740" s="54"/>
      <c r="T740" s="54"/>
      <c r="U740" s="54"/>
      <c r="V740" s="54"/>
      <c r="W740" s="192"/>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874" t="e">
        <f t="shared" si="91"/>
        <v>#N/A</v>
      </c>
      <c r="AX740" s="875"/>
      <c r="AY740" s="875"/>
      <c r="AZ740" s="875"/>
      <c r="BA740" s="876"/>
      <c r="BB740" s="877" t="s">
        <v>1072</v>
      </c>
      <c r="BC740" s="878"/>
      <c r="BD740" s="54"/>
      <c r="BE740" s="879" t="e">
        <f t="shared" si="90"/>
        <v>#N/A</v>
      </c>
      <c r="BF740" s="880"/>
      <c r="BG740" s="880"/>
      <c r="BH740" s="880"/>
      <c r="BI740" s="881"/>
      <c r="BJ740" s="882" t="s">
        <v>1072</v>
      </c>
      <c r="BK740" s="878"/>
      <c r="BL740" s="54"/>
      <c r="BM740" s="241"/>
      <c r="BN740" s="241"/>
      <c r="BO740" s="241"/>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199"/>
    </row>
    <row r="741" spans="4:121" s="52" customFormat="1" hidden="1">
      <c r="D741" s="198"/>
      <c r="E741" s="54"/>
      <c r="F741" s="54"/>
      <c r="G741" s="54"/>
      <c r="H741" s="54"/>
      <c r="I741" s="54"/>
      <c r="J741" s="54"/>
      <c r="K741" s="54"/>
      <c r="L741" s="54"/>
      <c r="M741" s="54"/>
      <c r="N741" s="54"/>
      <c r="O741" s="54"/>
      <c r="P741" s="54"/>
      <c r="Q741" s="54"/>
      <c r="R741" s="54"/>
      <c r="S741" s="54"/>
      <c r="T741" s="54"/>
      <c r="U741" s="54"/>
      <c r="V741" s="54"/>
      <c r="W741" s="192"/>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874" t="e">
        <f t="shared" si="91"/>
        <v>#N/A</v>
      </c>
      <c r="AX741" s="875"/>
      <c r="AY741" s="875"/>
      <c r="AZ741" s="875"/>
      <c r="BA741" s="876"/>
      <c r="BB741" s="877" t="s">
        <v>1073</v>
      </c>
      <c r="BC741" s="878"/>
      <c r="BD741" s="54"/>
      <c r="BE741" s="879" t="e">
        <f t="shared" si="90"/>
        <v>#N/A</v>
      </c>
      <c r="BF741" s="880"/>
      <c r="BG741" s="880"/>
      <c r="BH741" s="880"/>
      <c r="BI741" s="881"/>
      <c r="BJ741" s="882" t="s">
        <v>1073</v>
      </c>
      <c r="BK741" s="878"/>
      <c r="BL741" s="54"/>
      <c r="BM741" s="241"/>
      <c r="BN741" s="241"/>
      <c r="BO741" s="241"/>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199"/>
    </row>
    <row r="742" spans="4:121" s="52" customFormat="1" hidden="1">
      <c r="D742" s="198"/>
      <c r="E742" s="54"/>
      <c r="F742" s="54"/>
      <c r="G742" s="54"/>
      <c r="H742" s="54"/>
      <c r="I742" s="54"/>
      <c r="J742" s="54"/>
      <c r="K742" s="54"/>
      <c r="L742" s="54"/>
      <c r="M742" s="54"/>
      <c r="N742" s="54"/>
      <c r="O742" s="54"/>
      <c r="P742" s="54"/>
      <c r="Q742" s="54"/>
      <c r="R742" s="54"/>
      <c r="S742" s="54"/>
      <c r="T742" s="54"/>
      <c r="U742" s="54"/>
      <c r="V742" s="54"/>
      <c r="W742" s="192"/>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874" t="e">
        <f t="shared" si="91"/>
        <v>#N/A</v>
      </c>
      <c r="AX742" s="875"/>
      <c r="AY742" s="875"/>
      <c r="AZ742" s="875"/>
      <c r="BA742" s="876"/>
      <c r="BB742" s="877" t="s">
        <v>1074</v>
      </c>
      <c r="BC742" s="878"/>
      <c r="BD742" s="54"/>
      <c r="BE742" s="879" t="e">
        <f t="shared" si="90"/>
        <v>#N/A</v>
      </c>
      <c r="BF742" s="880"/>
      <c r="BG742" s="880"/>
      <c r="BH742" s="880"/>
      <c r="BI742" s="881"/>
      <c r="BJ742" s="882" t="s">
        <v>1074</v>
      </c>
      <c r="BK742" s="878"/>
      <c r="BL742" s="54"/>
      <c r="BM742" s="241"/>
      <c r="BN742" s="241"/>
      <c r="BO742" s="241"/>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199"/>
    </row>
    <row r="743" spans="4:121" s="52" customFormat="1" hidden="1">
      <c r="D743" s="198"/>
      <c r="E743" s="54"/>
      <c r="F743" s="54"/>
      <c r="G743" s="54"/>
      <c r="H743" s="54"/>
      <c r="I743" s="54"/>
      <c r="J743" s="54"/>
      <c r="K743" s="54"/>
      <c r="L743" s="54"/>
      <c r="M743" s="54"/>
      <c r="N743" s="54"/>
      <c r="O743" s="54"/>
      <c r="P743" s="54"/>
      <c r="Q743" s="54"/>
      <c r="R743" s="54"/>
      <c r="S743" s="54"/>
      <c r="T743" s="54"/>
      <c r="U743" s="54"/>
      <c r="V743" s="54"/>
      <c r="W743" s="192"/>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874" t="e">
        <f t="shared" si="91"/>
        <v>#N/A</v>
      </c>
      <c r="AX743" s="875"/>
      <c r="AY743" s="875"/>
      <c r="AZ743" s="875"/>
      <c r="BA743" s="876"/>
      <c r="BB743" s="877" t="s">
        <v>1075</v>
      </c>
      <c r="BC743" s="878"/>
      <c r="BD743" s="54"/>
      <c r="BE743" s="879" t="e">
        <f t="shared" si="90"/>
        <v>#N/A</v>
      </c>
      <c r="BF743" s="880"/>
      <c r="BG743" s="880"/>
      <c r="BH743" s="880"/>
      <c r="BI743" s="881"/>
      <c r="BJ743" s="882" t="s">
        <v>1075</v>
      </c>
      <c r="BK743" s="878"/>
      <c r="BL743" s="54"/>
      <c r="BM743" s="241"/>
      <c r="BN743" s="241"/>
      <c r="BO743" s="241"/>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199"/>
    </row>
    <row r="744" spans="4:121" s="52" customFormat="1" hidden="1">
      <c r="D744" s="198"/>
      <c r="E744" s="54"/>
      <c r="F744" s="54"/>
      <c r="G744" s="54"/>
      <c r="H744" s="54"/>
      <c r="I744" s="54"/>
      <c r="J744" s="54"/>
      <c r="K744" s="54"/>
      <c r="L744" s="54"/>
      <c r="M744" s="54"/>
      <c r="N744" s="54"/>
      <c r="O744" s="54"/>
      <c r="P744" s="54"/>
      <c r="Q744" s="54"/>
      <c r="R744" s="54"/>
      <c r="S744" s="54"/>
      <c r="T744" s="54"/>
      <c r="U744" s="54"/>
      <c r="V744" s="54"/>
      <c r="W744" s="192"/>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874" t="e">
        <f t="shared" si="91"/>
        <v>#N/A</v>
      </c>
      <c r="AX744" s="875"/>
      <c r="AY744" s="875"/>
      <c r="AZ744" s="875"/>
      <c r="BA744" s="876"/>
      <c r="BB744" s="877" t="s">
        <v>1076</v>
      </c>
      <c r="BC744" s="878"/>
      <c r="BD744" s="54"/>
      <c r="BE744" s="879" t="e">
        <f t="shared" si="90"/>
        <v>#N/A</v>
      </c>
      <c r="BF744" s="880"/>
      <c r="BG744" s="880"/>
      <c r="BH744" s="880"/>
      <c r="BI744" s="881"/>
      <c r="BJ744" s="882" t="s">
        <v>1076</v>
      </c>
      <c r="BK744" s="878"/>
      <c r="BL744" s="54"/>
      <c r="BM744" s="241"/>
      <c r="BN744" s="241"/>
      <c r="BO744" s="241"/>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199"/>
    </row>
    <row r="745" spans="4:121" s="52" customFormat="1" hidden="1">
      <c r="D745" s="198"/>
      <c r="E745" s="54"/>
      <c r="F745" s="54"/>
      <c r="G745" s="54"/>
      <c r="H745" s="54"/>
      <c r="I745" s="54"/>
      <c r="J745" s="54"/>
      <c r="K745" s="54"/>
      <c r="L745" s="54"/>
      <c r="M745" s="54"/>
      <c r="N745" s="54"/>
      <c r="O745" s="54"/>
      <c r="P745" s="54"/>
      <c r="Q745" s="54"/>
      <c r="R745" s="54"/>
      <c r="S745" s="54"/>
      <c r="T745" s="54"/>
      <c r="U745" s="54"/>
      <c r="V745" s="54"/>
      <c r="W745" s="192"/>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874" t="e">
        <f t="shared" si="91"/>
        <v>#N/A</v>
      </c>
      <c r="AX745" s="875"/>
      <c r="AY745" s="875"/>
      <c r="AZ745" s="875"/>
      <c r="BA745" s="876"/>
      <c r="BB745" s="877" t="s">
        <v>1077</v>
      </c>
      <c r="BC745" s="878"/>
      <c r="BD745" s="54"/>
      <c r="BE745" s="879" t="e">
        <f t="shared" si="90"/>
        <v>#N/A</v>
      </c>
      <c r="BF745" s="880"/>
      <c r="BG745" s="880"/>
      <c r="BH745" s="880"/>
      <c r="BI745" s="881"/>
      <c r="BJ745" s="882" t="s">
        <v>1077</v>
      </c>
      <c r="BK745" s="878"/>
      <c r="BL745" s="54"/>
      <c r="BM745" s="241"/>
      <c r="BN745" s="241"/>
      <c r="BO745" s="241"/>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199"/>
    </row>
    <row r="746" spans="4:121" s="52" customFormat="1" hidden="1">
      <c r="D746" s="198"/>
      <c r="E746" s="54"/>
      <c r="F746" s="54"/>
      <c r="G746" s="54"/>
      <c r="H746" s="54"/>
      <c r="I746" s="54"/>
      <c r="J746" s="54"/>
      <c r="K746" s="54"/>
      <c r="L746" s="54"/>
      <c r="M746" s="54"/>
      <c r="N746" s="54"/>
      <c r="O746" s="54"/>
      <c r="P746" s="54"/>
      <c r="Q746" s="54"/>
      <c r="R746" s="54"/>
      <c r="S746" s="54"/>
      <c r="T746" s="54"/>
      <c r="U746" s="54"/>
      <c r="V746" s="54"/>
      <c r="W746" s="192"/>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874" t="e">
        <f t="shared" si="91"/>
        <v>#N/A</v>
      </c>
      <c r="AX746" s="875"/>
      <c r="AY746" s="875"/>
      <c r="AZ746" s="875"/>
      <c r="BA746" s="876"/>
      <c r="BB746" s="877" t="s">
        <v>1078</v>
      </c>
      <c r="BC746" s="878"/>
      <c r="BD746" s="54"/>
      <c r="BE746" s="879" t="e">
        <f t="shared" si="90"/>
        <v>#N/A</v>
      </c>
      <c r="BF746" s="880"/>
      <c r="BG746" s="880"/>
      <c r="BH746" s="880"/>
      <c r="BI746" s="881"/>
      <c r="BJ746" s="882" t="s">
        <v>1078</v>
      </c>
      <c r="BK746" s="878"/>
      <c r="BL746" s="54"/>
      <c r="BM746" s="241"/>
      <c r="BN746" s="241"/>
      <c r="BO746" s="241"/>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199"/>
    </row>
    <row r="747" spans="4:121" s="52" customFormat="1" hidden="1">
      <c r="D747" s="198"/>
      <c r="E747" s="54"/>
      <c r="F747" s="54"/>
      <c r="G747" s="54"/>
      <c r="H747" s="54"/>
      <c r="I747" s="54"/>
      <c r="J747" s="54"/>
      <c r="K747" s="54"/>
      <c r="L747" s="54"/>
      <c r="M747" s="54"/>
      <c r="N747" s="54"/>
      <c r="O747" s="54"/>
      <c r="P747" s="54"/>
      <c r="Q747" s="54"/>
      <c r="R747" s="54"/>
      <c r="S747" s="54"/>
      <c r="T747" s="54"/>
      <c r="U747" s="54"/>
      <c r="V747" s="54"/>
      <c r="W747" s="192"/>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874" t="e">
        <f t="shared" si="91"/>
        <v>#N/A</v>
      </c>
      <c r="AX747" s="875"/>
      <c r="AY747" s="875"/>
      <c r="AZ747" s="875"/>
      <c r="BA747" s="876"/>
      <c r="BB747" s="877" t="s">
        <v>1079</v>
      </c>
      <c r="BC747" s="878"/>
      <c r="BD747" s="54"/>
      <c r="BE747" s="879" t="e">
        <f t="shared" si="90"/>
        <v>#N/A</v>
      </c>
      <c r="BF747" s="880"/>
      <c r="BG747" s="880"/>
      <c r="BH747" s="880"/>
      <c r="BI747" s="881"/>
      <c r="BJ747" s="882" t="s">
        <v>1079</v>
      </c>
      <c r="BK747" s="878"/>
      <c r="BL747" s="54"/>
      <c r="BM747" s="241"/>
      <c r="BN747" s="241"/>
      <c r="BO747" s="241"/>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199"/>
    </row>
    <row r="748" spans="4:121" s="52" customFormat="1" hidden="1">
      <c r="D748" s="198"/>
      <c r="E748" s="54"/>
      <c r="F748" s="54"/>
      <c r="G748" s="54"/>
      <c r="H748" s="54"/>
      <c r="I748" s="54"/>
      <c r="J748" s="54"/>
      <c r="K748" s="54"/>
      <c r="L748" s="54"/>
      <c r="M748" s="54"/>
      <c r="N748" s="54"/>
      <c r="O748" s="54"/>
      <c r="P748" s="54"/>
      <c r="Q748" s="54"/>
      <c r="R748" s="54"/>
      <c r="S748" s="54"/>
      <c r="T748" s="54"/>
      <c r="U748" s="54"/>
      <c r="V748" s="54"/>
      <c r="W748" s="192"/>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874" t="e">
        <f t="shared" si="91"/>
        <v>#N/A</v>
      </c>
      <c r="AX748" s="875"/>
      <c r="AY748" s="875"/>
      <c r="AZ748" s="875"/>
      <c r="BA748" s="876"/>
      <c r="BB748" s="877" t="s">
        <v>1080</v>
      </c>
      <c r="BC748" s="878"/>
      <c r="BD748" s="54"/>
      <c r="BE748" s="879" t="e">
        <f t="shared" si="90"/>
        <v>#N/A</v>
      </c>
      <c r="BF748" s="880"/>
      <c r="BG748" s="880"/>
      <c r="BH748" s="880"/>
      <c r="BI748" s="881"/>
      <c r="BJ748" s="882" t="s">
        <v>1080</v>
      </c>
      <c r="BK748" s="878"/>
      <c r="BL748" s="54"/>
      <c r="BM748" s="241"/>
      <c r="BN748" s="241"/>
      <c r="BO748" s="241"/>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199"/>
    </row>
    <row r="749" spans="4:121" s="52" customFormat="1" hidden="1">
      <c r="D749" s="198"/>
      <c r="E749" s="54"/>
      <c r="F749" s="54"/>
      <c r="G749" s="54"/>
      <c r="H749" s="54"/>
      <c r="I749" s="54"/>
      <c r="J749" s="54"/>
      <c r="K749" s="54"/>
      <c r="L749" s="54"/>
      <c r="M749" s="54"/>
      <c r="N749" s="54"/>
      <c r="O749" s="54"/>
      <c r="P749" s="54"/>
      <c r="Q749" s="54"/>
      <c r="R749" s="54"/>
      <c r="S749" s="54"/>
      <c r="T749" s="54"/>
      <c r="U749" s="54"/>
      <c r="V749" s="54"/>
      <c r="W749" s="192"/>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874" t="e">
        <f t="shared" si="91"/>
        <v>#N/A</v>
      </c>
      <c r="AX749" s="875"/>
      <c r="AY749" s="875"/>
      <c r="AZ749" s="875"/>
      <c r="BA749" s="876"/>
      <c r="BB749" s="877" t="s">
        <v>1081</v>
      </c>
      <c r="BC749" s="878"/>
      <c r="BD749" s="54"/>
      <c r="BE749" s="879" t="e">
        <f t="shared" si="90"/>
        <v>#N/A</v>
      </c>
      <c r="BF749" s="880"/>
      <c r="BG749" s="880"/>
      <c r="BH749" s="880"/>
      <c r="BI749" s="881"/>
      <c r="BJ749" s="882" t="s">
        <v>1081</v>
      </c>
      <c r="BK749" s="878"/>
      <c r="BL749" s="54"/>
      <c r="BM749" s="241"/>
      <c r="BN749" s="241"/>
      <c r="BO749" s="241"/>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199"/>
    </row>
    <row r="750" spans="4:121" s="52" customFormat="1" hidden="1">
      <c r="D750" s="198"/>
      <c r="E750" s="54"/>
      <c r="F750" s="54"/>
      <c r="G750" s="54"/>
      <c r="H750" s="54"/>
      <c r="I750" s="54"/>
      <c r="J750" s="54"/>
      <c r="K750" s="54"/>
      <c r="L750" s="54"/>
      <c r="M750" s="54"/>
      <c r="N750" s="54"/>
      <c r="O750" s="54"/>
      <c r="P750" s="54"/>
      <c r="Q750" s="54"/>
      <c r="R750" s="54"/>
      <c r="S750" s="54"/>
      <c r="T750" s="54"/>
      <c r="U750" s="54"/>
      <c r="V750" s="54"/>
      <c r="W750" s="192"/>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874" t="e">
        <f t="shared" si="91"/>
        <v>#N/A</v>
      </c>
      <c r="AX750" s="875"/>
      <c r="AY750" s="875"/>
      <c r="AZ750" s="875"/>
      <c r="BA750" s="876"/>
      <c r="BB750" s="877" t="s">
        <v>1082</v>
      </c>
      <c r="BC750" s="878"/>
      <c r="BD750" s="54"/>
      <c r="BE750" s="879" t="e">
        <f t="shared" si="90"/>
        <v>#N/A</v>
      </c>
      <c r="BF750" s="880"/>
      <c r="BG750" s="880"/>
      <c r="BH750" s="880"/>
      <c r="BI750" s="881"/>
      <c r="BJ750" s="882" t="s">
        <v>1082</v>
      </c>
      <c r="BK750" s="878"/>
      <c r="BL750" s="54"/>
      <c r="BM750" s="241"/>
      <c r="BN750" s="241"/>
      <c r="BO750" s="241"/>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199"/>
    </row>
    <row r="751" spans="4:121" s="52" customFormat="1" hidden="1">
      <c r="D751" s="198"/>
      <c r="E751" s="54"/>
      <c r="F751" s="54"/>
      <c r="G751" s="54"/>
      <c r="H751" s="54"/>
      <c r="I751" s="54"/>
      <c r="J751" s="54"/>
      <c r="K751" s="54"/>
      <c r="L751" s="54"/>
      <c r="M751" s="54"/>
      <c r="N751" s="54"/>
      <c r="O751" s="54"/>
      <c r="P751" s="54"/>
      <c r="Q751" s="54"/>
      <c r="R751" s="54"/>
      <c r="S751" s="54"/>
      <c r="T751" s="54"/>
      <c r="U751" s="54"/>
      <c r="V751" s="54"/>
      <c r="W751" s="192"/>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874" t="e">
        <f t="shared" si="91"/>
        <v>#N/A</v>
      </c>
      <c r="AX751" s="875"/>
      <c r="AY751" s="875"/>
      <c r="AZ751" s="875"/>
      <c r="BA751" s="876"/>
      <c r="BB751" s="877" t="s">
        <v>1083</v>
      </c>
      <c r="BC751" s="878"/>
      <c r="BD751" s="54"/>
      <c r="BE751" s="879" t="e">
        <f t="shared" si="90"/>
        <v>#N/A</v>
      </c>
      <c r="BF751" s="880"/>
      <c r="BG751" s="880"/>
      <c r="BH751" s="880"/>
      <c r="BI751" s="881"/>
      <c r="BJ751" s="882" t="s">
        <v>1083</v>
      </c>
      <c r="BK751" s="878"/>
      <c r="BL751" s="54"/>
      <c r="BM751" s="241"/>
      <c r="BN751" s="241"/>
      <c r="BO751" s="241"/>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199"/>
    </row>
    <row r="752" spans="4:121" s="52" customFormat="1" hidden="1">
      <c r="D752" s="198"/>
      <c r="E752" s="54"/>
      <c r="F752" s="54"/>
      <c r="G752" s="54"/>
      <c r="H752" s="54"/>
      <c r="I752" s="54"/>
      <c r="J752" s="54"/>
      <c r="K752" s="54"/>
      <c r="L752" s="54"/>
      <c r="M752" s="54"/>
      <c r="N752" s="54"/>
      <c r="O752" s="54"/>
      <c r="P752" s="54"/>
      <c r="Q752" s="54"/>
      <c r="R752" s="54"/>
      <c r="S752" s="54"/>
      <c r="T752" s="54"/>
      <c r="U752" s="54"/>
      <c r="V752" s="54"/>
      <c r="W752" s="192"/>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874" t="e">
        <f t="shared" si="91"/>
        <v>#N/A</v>
      </c>
      <c r="AX752" s="875"/>
      <c r="AY752" s="875"/>
      <c r="AZ752" s="875"/>
      <c r="BA752" s="876"/>
      <c r="BB752" s="877" t="s">
        <v>1084</v>
      </c>
      <c r="BC752" s="878"/>
      <c r="BD752" s="54"/>
      <c r="BE752" s="879" t="e">
        <f t="shared" si="90"/>
        <v>#N/A</v>
      </c>
      <c r="BF752" s="880"/>
      <c r="BG752" s="880"/>
      <c r="BH752" s="880"/>
      <c r="BI752" s="881"/>
      <c r="BJ752" s="882" t="s">
        <v>1084</v>
      </c>
      <c r="BK752" s="878"/>
      <c r="BL752" s="54"/>
      <c r="BM752" s="241"/>
      <c r="BN752" s="241"/>
      <c r="BO752" s="241"/>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199"/>
    </row>
    <row r="753" spans="4:121" s="52" customFormat="1" hidden="1">
      <c r="D753" s="198"/>
      <c r="E753" s="54"/>
      <c r="F753" s="54"/>
      <c r="G753" s="54"/>
      <c r="H753" s="54"/>
      <c r="I753" s="54"/>
      <c r="J753" s="54"/>
      <c r="K753" s="54"/>
      <c r="L753" s="54"/>
      <c r="M753" s="54"/>
      <c r="N753" s="54"/>
      <c r="O753" s="54"/>
      <c r="P753" s="54"/>
      <c r="Q753" s="54"/>
      <c r="R753" s="54"/>
      <c r="S753" s="54"/>
      <c r="T753" s="54"/>
      <c r="U753" s="54"/>
      <c r="V753" s="54"/>
      <c r="W753" s="192"/>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874" t="e">
        <f t="shared" si="91"/>
        <v>#N/A</v>
      </c>
      <c r="AX753" s="875"/>
      <c r="AY753" s="875"/>
      <c r="AZ753" s="875"/>
      <c r="BA753" s="876"/>
      <c r="BB753" s="877" t="s">
        <v>1085</v>
      </c>
      <c r="BC753" s="878"/>
      <c r="BD753" s="54"/>
      <c r="BE753" s="879" t="e">
        <f t="shared" si="90"/>
        <v>#N/A</v>
      </c>
      <c r="BF753" s="880"/>
      <c r="BG753" s="880"/>
      <c r="BH753" s="880"/>
      <c r="BI753" s="881"/>
      <c r="BJ753" s="882" t="s">
        <v>1085</v>
      </c>
      <c r="BK753" s="878"/>
      <c r="BL753" s="54"/>
      <c r="BM753" s="241"/>
      <c r="BN753" s="241"/>
      <c r="BO753" s="241"/>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199"/>
    </row>
    <row r="754" spans="4:121" s="52" customFormat="1" hidden="1">
      <c r="D754" s="198"/>
      <c r="E754" s="54"/>
      <c r="F754" s="54"/>
      <c r="G754" s="54"/>
      <c r="H754" s="54"/>
      <c r="I754" s="54"/>
      <c r="J754" s="54"/>
      <c r="K754" s="54"/>
      <c r="L754" s="54"/>
      <c r="M754" s="54"/>
      <c r="N754" s="54"/>
      <c r="O754" s="54"/>
      <c r="P754" s="54"/>
      <c r="Q754" s="54"/>
      <c r="R754" s="54"/>
      <c r="S754" s="54"/>
      <c r="T754" s="54"/>
      <c r="U754" s="54"/>
      <c r="V754" s="54"/>
      <c r="W754" s="192"/>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874" t="e">
        <f t="shared" si="91"/>
        <v>#N/A</v>
      </c>
      <c r="AX754" s="875"/>
      <c r="AY754" s="875"/>
      <c r="AZ754" s="875"/>
      <c r="BA754" s="876"/>
      <c r="BB754" s="877" t="s">
        <v>1086</v>
      </c>
      <c r="BC754" s="878"/>
      <c r="BD754" s="54"/>
      <c r="BE754" s="879" t="e">
        <f t="shared" si="90"/>
        <v>#N/A</v>
      </c>
      <c r="BF754" s="880"/>
      <c r="BG754" s="880"/>
      <c r="BH754" s="880"/>
      <c r="BI754" s="881"/>
      <c r="BJ754" s="882" t="s">
        <v>1086</v>
      </c>
      <c r="BK754" s="878"/>
      <c r="BL754" s="54"/>
      <c r="BM754" s="241"/>
      <c r="BN754" s="241"/>
      <c r="BO754" s="241"/>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199"/>
    </row>
    <row r="755" spans="4:121" s="52" customFormat="1" hidden="1">
      <c r="D755" s="198"/>
      <c r="E755" s="54"/>
      <c r="F755" s="54"/>
      <c r="G755" s="54"/>
      <c r="H755" s="54"/>
      <c r="I755" s="54"/>
      <c r="J755" s="54"/>
      <c r="K755" s="54"/>
      <c r="L755" s="54"/>
      <c r="M755" s="54"/>
      <c r="N755" s="54"/>
      <c r="O755" s="54"/>
      <c r="P755" s="54"/>
      <c r="Q755" s="54"/>
      <c r="R755" s="54"/>
      <c r="S755" s="54"/>
      <c r="T755" s="54"/>
      <c r="U755" s="54"/>
      <c r="V755" s="54"/>
      <c r="W755" s="192"/>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874" t="e">
        <f t="shared" si="91"/>
        <v>#N/A</v>
      </c>
      <c r="AX755" s="875"/>
      <c r="AY755" s="875"/>
      <c r="AZ755" s="875"/>
      <c r="BA755" s="876"/>
      <c r="BB755" s="877" t="s">
        <v>1087</v>
      </c>
      <c r="BC755" s="878"/>
      <c r="BD755" s="54"/>
      <c r="BE755" s="879" t="e">
        <f t="shared" si="90"/>
        <v>#N/A</v>
      </c>
      <c r="BF755" s="880"/>
      <c r="BG755" s="880"/>
      <c r="BH755" s="880"/>
      <c r="BI755" s="881"/>
      <c r="BJ755" s="882" t="s">
        <v>1087</v>
      </c>
      <c r="BK755" s="878"/>
      <c r="BL755" s="54"/>
      <c r="BM755" s="241"/>
      <c r="BN755" s="241"/>
      <c r="BO755" s="241"/>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199"/>
    </row>
    <row r="756" spans="4:121" s="52" customFormat="1" hidden="1">
      <c r="D756" s="198"/>
      <c r="E756" s="54"/>
      <c r="F756" s="54"/>
      <c r="G756" s="54"/>
      <c r="H756" s="54"/>
      <c r="I756" s="54"/>
      <c r="J756" s="54"/>
      <c r="K756" s="54"/>
      <c r="L756" s="54"/>
      <c r="M756" s="54"/>
      <c r="N756" s="54"/>
      <c r="O756" s="54"/>
      <c r="P756" s="54"/>
      <c r="Q756" s="54"/>
      <c r="R756" s="54"/>
      <c r="S756" s="54"/>
      <c r="T756" s="54"/>
      <c r="U756" s="54"/>
      <c r="V756" s="54"/>
      <c r="W756" s="192"/>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874" t="e">
        <f t="shared" si="91"/>
        <v>#N/A</v>
      </c>
      <c r="AX756" s="875"/>
      <c r="AY756" s="875"/>
      <c r="AZ756" s="875"/>
      <c r="BA756" s="876"/>
      <c r="BB756" s="877" t="s">
        <v>1088</v>
      </c>
      <c r="BC756" s="878"/>
      <c r="BD756" s="54"/>
      <c r="BE756" s="879" t="e">
        <f t="shared" si="90"/>
        <v>#N/A</v>
      </c>
      <c r="BF756" s="880"/>
      <c r="BG756" s="880"/>
      <c r="BH756" s="880"/>
      <c r="BI756" s="881"/>
      <c r="BJ756" s="882" t="s">
        <v>1088</v>
      </c>
      <c r="BK756" s="878"/>
      <c r="BL756" s="54"/>
      <c r="BM756" s="241"/>
      <c r="BN756" s="241"/>
      <c r="BO756" s="241"/>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199"/>
    </row>
    <row r="757" spans="4:121" s="52" customFormat="1" hidden="1">
      <c r="D757" s="198"/>
      <c r="E757" s="54"/>
      <c r="F757" s="54"/>
      <c r="G757" s="54"/>
      <c r="H757" s="54"/>
      <c r="I757" s="54"/>
      <c r="J757" s="54"/>
      <c r="K757" s="54"/>
      <c r="L757" s="54"/>
      <c r="M757" s="54"/>
      <c r="N757" s="54"/>
      <c r="O757" s="54"/>
      <c r="P757" s="54"/>
      <c r="Q757" s="54"/>
      <c r="R757" s="54"/>
      <c r="S757" s="54"/>
      <c r="T757" s="54"/>
      <c r="U757" s="54"/>
      <c r="V757" s="54"/>
      <c r="W757" s="192"/>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874" t="e">
        <f t="shared" si="91"/>
        <v>#N/A</v>
      </c>
      <c r="AX757" s="875"/>
      <c r="AY757" s="875"/>
      <c r="AZ757" s="875"/>
      <c r="BA757" s="876"/>
      <c r="BB757" s="877" t="s">
        <v>1089</v>
      </c>
      <c r="BC757" s="878"/>
      <c r="BD757" s="54"/>
      <c r="BE757" s="879" t="e">
        <f t="shared" si="90"/>
        <v>#N/A</v>
      </c>
      <c r="BF757" s="880"/>
      <c r="BG757" s="880"/>
      <c r="BH757" s="880"/>
      <c r="BI757" s="881"/>
      <c r="BJ757" s="882" t="s">
        <v>1089</v>
      </c>
      <c r="BK757" s="878"/>
      <c r="BL757" s="54"/>
      <c r="BM757" s="241"/>
      <c r="BN757" s="241"/>
      <c r="BO757" s="241"/>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199"/>
    </row>
    <row r="758" spans="4:121" s="52" customFormat="1" hidden="1">
      <c r="D758" s="198"/>
      <c r="E758" s="54"/>
      <c r="F758" s="54"/>
      <c r="G758" s="54"/>
      <c r="H758" s="54"/>
      <c r="I758" s="54"/>
      <c r="J758" s="54"/>
      <c r="K758" s="54"/>
      <c r="L758" s="54"/>
      <c r="M758" s="54"/>
      <c r="N758" s="54"/>
      <c r="O758" s="54"/>
      <c r="P758" s="54"/>
      <c r="Q758" s="54"/>
      <c r="R758" s="54"/>
      <c r="S758" s="54"/>
      <c r="T758" s="54"/>
      <c r="U758" s="54"/>
      <c r="V758" s="54"/>
      <c r="W758" s="192"/>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874" t="e">
        <f t="shared" si="91"/>
        <v>#N/A</v>
      </c>
      <c r="AX758" s="875"/>
      <c r="AY758" s="875"/>
      <c r="AZ758" s="875"/>
      <c r="BA758" s="876"/>
      <c r="BB758" s="877" t="s">
        <v>1090</v>
      </c>
      <c r="BC758" s="878"/>
      <c r="BD758" s="54"/>
      <c r="BE758" s="879" t="e">
        <f t="shared" si="90"/>
        <v>#N/A</v>
      </c>
      <c r="BF758" s="880"/>
      <c r="BG758" s="880"/>
      <c r="BH758" s="880"/>
      <c r="BI758" s="881"/>
      <c r="BJ758" s="882" t="s">
        <v>1090</v>
      </c>
      <c r="BK758" s="878"/>
      <c r="BL758" s="54"/>
      <c r="BM758" s="241"/>
      <c r="BN758" s="241"/>
      <c r="BO758" s="241"/>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199"/>
    </row>
    <row r="759" spans="4:121" s="52" customFormat="1" hidden="1">
      <c r="D759" s="198"/>
      <c r="E759" s="54"/>
      <c r="F759" s="54"/>
      <c r="G759" s="54"/>
      <c r="H759" s="54"/>
      <c r="I759" s="54"/>
      <c r="J759" s="54"/>
      <c r="K759" s="54"/>
      <c r="L759" s="54"/>
      <c r="M759" s="54"/>
      <c r="N759" s="54"/>
      <c r="O759" s="54"/>
      <c r="P759" s="54"/>
      <c r="Q759" s="54"/>
      <c r="R759" s="54"/>
      <c r="S759" s="54"/>
      <c r="T759" s="54"/>
      <c r="U759" s="54"/>
      <c r="V759" s="54"/>
      <c r="W759" s="192"/>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874" t="e">
        <f t="shared" si="91"/>
        <v>#N/A</v>
      </c>
      <c r="AX759" s="875"/>
      <c r="AY759" s="875"/>
      <c r="AZ759" s="875"/>
      <c r="BA759" s="876"/>
      <c r="BB759" s="877" t="s">
        <v>1091</v>
      </c>
      <c r="BC759" s="878"/>
      <c r="BD759" s="54"/>
      <c r="BE759" s="879" t="e">
        <f t="shared" si="90"/>
        <v>#N/A</v>
      </c>
      <c r="BF759" s="880"/>
      <c r="BG759" s="880"/>
      <c r="BH759" s="880"/>
      <c r="BI759" s="881"/>
      <c r="BJ759" s="882" t="s">
        <v>1091</v>
      </c>
      <c r="BK759" s="878"/>
      <c r="BL759" s="54"/>
      <c r="BM759" s="241"/>
      <c r="BN759" s="241"/>
      <c r="BO759" s="241"/>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199"/>
    </row>
    <row r="760" spans="4:121" s="52" customFormat="1" hidden="1">
      <c r="D760" s="198"/>
      <c r="E760" s="54"/>
      <c r="F760" s="54"/>
      <c r="G760" s="54"/>
      <c r="H760" s="54"/>
      <c r="I760" s="54"/>
      <c r="J760" s="54"/>
      <c r="K760" s="54"/>
      <c r="L760" s="54"/>
      <c r="M760" s="54"/>
      <c r="N760" s="54"/>
      <c r="O760" s="54"/>
      <c r="P760" s="54"/>
      <c r="Q760" s="54"/>
      <c r="R760" s="54"/>
      <c r="S760" s="54"/>
      <c r="T760" s="54"/>
      <c r="U760" s="54"/>
      <c r="V760" s="54"/>
      <c r="W760" s="192"/>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874" t="e">
        <f t="shared" si="91"/>
        <v>#N/A</v>
      </c>
      <c r="AX760" s="875"/>
      <c r="AY760" s="875"/>
      <c r="AZ760" s="875"/>
      <c r="BA760" s="876"/>
      <c r="BB760" s="877" t="s">
        <v>1092</v>
      </c>
      <c r="BC760" s="878"/>
      <c r="BD760" s="54"/>
      <c r="BE760" s="879" t="e">
        <f t="shared" si="90"/>
        <v>#N/A</v>
      </c>
      <c r="BF760" s="880"/>
      <c r="BG760" s="880"/>
      <c r="BH760" s="880"/>
      <c r="BI760" s="881"/>
      <c r="BJ760" s="882" t="s">
        <v>1092</v>
      </c>
      <c r="BK760" s="878"/>
      <c r="BL760" s="54"/>
      <c r="BM760" s="241"/>
      <c r="BN760" s="241"/>
      <c r="BO760" s="241"/>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199"/>
    </row>
    <row r="761" spans="4:121" s="52" customFormat="1" hidden="1">
      <c r="D761" s="198"/>
      <c r="E761" s="54"/>
      <c r="F761" s="54"/>
      <c r="G761" s="54"/>
      <c r="H761" s="54"/>
      <c r="I761" s="54"/>
      <c r="J761" s="54"/>
      <c r="K761" s="54"/>
      <c r="L761" s="54"/>
      <c r="M761" s="54"/>
      <c r="N761" s="54"/>
      <c r="O761" s="54"/>
      <c r="P761" s="54"/>
      <c r="Q761" s="54"/>
      <c r="R761" s="54"/>
      <c r="S761" s="54"/>
      <c r="T761" s="54"/>
      <c r="U761" s="54"/>
      <c r="V761" s="54"/>
      <c r="W761" s="192"/>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874" t="e">
        <f t="shared" si="91"/>
        <v>#N/A</v>
      </c>
      <c r="AX761" s="875"/>
      <c r="AY761" s="875"/>
      <c r="AZ761" s="875"/>
      <c r="BA761" s="876"/>
      <c r="BB761" s="877" t="s">
        <v>1093</v>
      </c>
      <c r="BC761" s="878"/>
      <c r="BD761" s="54"/>
      <c r="BE761" s="879" t="e">
        <f t="shared" si="90"/>
        <v>#N/A</v>
      </c>
      <c r="BF761" s="880"/>
      <c r="BG761" s="880"/>
      <c r="BH761" s="880"/>
      <c r="BI761" s="881"/>
      <c r="BJ761" s="882" t="s">
        <v>1093</v>
      </c>
      <c r="BK761" s="878"/>
      <c r="BL761" s="54"/>
      <c r="BM761" s="241"/>
      <c r="BN761" s="241"/>
      <c r="BO761" s="241"/>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199"/>
    </row>
    <row r="762" spans="4:121" s="52" customFormat="1" hidden="1">
      <c r="D762" s="198"/>
      <c r="E762" s="54"/>
      <c r="F762" s="54"/>
      <c r="G762" s="54"/>
      <c r="H762" s="54"/>
      <c r="I762" s="54"/>
      <c r="J762" s="54"/>
      <c r="K762" s="54"/>
      <c r="L762" s="54"/>
      <c r="M762" s="54"/>
      <c r="N762" s="54"/>
      <c r="O762" s="54"/>
      <c r="P762" s="54"/>
      <c r="Q762" s="54"/>
      <c r="R762" s="54"/>
      <c r="S762" s="54"/>
      <c r="T762" s="54"/>
      <c r="U762" s="54"/>
      <c r="V762" s="54"/>
      <c r="W762" s="192"/>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874" t="e">
        <f t="shared" si="91"/>
        <v>#N/A</v>
      </c>
      <c r="AX762" s="875"/>
      <c r="AY762" s="875"/>
      <c r="AZ762" s="875"/>
      <c r="BA762" s="876"/>
      <c r="BB762" s="877" t="s">
        <v>1094</v>
      </c>
      <c r="BC762" s="878"/>
      <c r="BD762" s="54"/>
      <c r="BE762" s="879" t="e">
        <f t="shared" si="90"/>
        <v>#N/A</v>
      </c>
      <c r="BF762" s="880"/>
      <c r="BG762" s="880"/>
      <c r="BH762" s="880"/>
      <c r="BI762" s="881"/>
      <c r="BJ762" s="882" t="s">
        <v>1094</v>
      </c>
      <c r="BK762" s="878"/>
      <c r="BL762" s="54"/>
      <c r="BM762" s="241"/>
      <c r="BN762" s="241"/>
      <c r="BO762" s="241"/>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199"/>
    </row>
    <row r="763" spans="4:121" s="52" customFormat="1" hidden="1">
      <c r="D763" s="198"/>
      <c r="E763" s="54"/>
      <c r="F763" s="54"/>
      <c r="G763" s="54"/>
      <c r="H763" s="54"/>
      <c r="I763" s="54"/>
      <c r="J763" s="54"/>
      <c r="K763" s="54"/>
      <c r="L763" s="54"/>
      <c r="M763" s="54"/>
      <c r="N763" s="54"/>
      <c r="O763" s="54"/>
      <c r="P763" s="54"/>
      <c r="Q763" s="54"/>
      <c r="R763" s="54"/>
      <c r="S763" s="54"/>
      <c r="T763" s="54"/>
      <c r="U763" s="54"/>
      <c r="V763" s="54"/>
      <c r="W763" s="192"/>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874" t="e">
        <f t="shared" si="91"/>
        <v>#N/A</v>
      </c>
      <c r="AX763" s="875"/>
      <c r="AY763" s="875"/>
      <c r="AZ763" s="875"/>
      <c r="BA763" s="876"/>
      <c r="BB763" s="877" t="s">
        <v>1095</v>
      </c>
      <c r="BC763" s="878"/>
      <c r="BD763" s="54"/>
      <c r="BE763" s="879" t="e">
        <f t="shared" ref="BE763:BE826" si="92">RANK(BJ763,$AM$214:$AM$241,1)</f>
        <v>#N/A</v>
      </c>
      <c r="BF763" s="880"/>
      <c r="BG763" s="880"/>
      <c r="BH763" s="880"/>
      <c r="BI763" s="881"/>
      <c r="BJ763" s="882" t="s">
        <v>1095</v>
      </c>
      <c r="BK763" s="878"/>
      <c r="BL763" s="54"/>
      <c r="BM763" s="241"/>
      <c r="BN763" s="241"/>
      <c r="BO763" s="241"/>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199"/>
    </row>
    <row r="764" spans="4:121" s="52" customFormat="1" hidden="1">
      <c r="D764" s="198"/>
      <c r="E764" s="54"/>
      <c r="F764" s="54"/>
      <c r="G764" s="54"/>
      <c r="H764" s="54"/>
      <c r="I764" s="54"/>
      <c r="J764" s="54"/>
      <c r="K764" s="54"/>
      <c r="L764" s="54"/>
      <c r="M764" s="54"/>
      <c r="N764" s="54"/>
      <c r="O764" s="54"/>
      <c r="P764" s="54"/>
      <c r="Q764" s="54"/>
      <c r="R764" s="54"/>
      <c r="S764" s="54"/>
      <c r="T764" s="54"/>
      <c r="U764" s="54"/>
      <c r="V764" s="54"/>
      <c r="W764" s="192"/>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874" t="e">
        <f t="shared" si="91"/>
        <v>#N/A</v>
      </c>
      <c r="AX764" s="875"/>
      <c r="AY764" s="875"/>
      <c r="AZ764" s="875"/>
      <c r="BA764" s="876"/>
      <c r="BB764" s="877" t="s">
        <v>1096</v>
      </c>
      <c r="BC764" s="878"/>
      <c r="BD764" s="54"/>
      <c r="BE764" s="879" t="e">
        <f t="shared" si="92"/>
        <v>#N/A</v>
      </c>
      <c r="BF764" s="880"/>
      <c r="BG764" s="880"/>
      <c r="BH764" s="880"/>
      <c r="BI764" s="881"/>
      <c r="BJ764" s="882" t="s">
        <v>1096</v>
      </c>
      <c r="BK764" s="878"/>
      <c r="BL764" s="54"/>
      <c r="BM764" s="241"/>
      <c r="BN764" s="241"/>
      <c r="BO764" s="241"/>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199"/>
    </row>
    <row r="765" spans="4:121" s="52" customFormat="1" hidden="1">
      <c r="D765" s="198"/>
      <c r="E765" s="54"/>
      <c r="F765" s="54"/>
      <c r="G765" s="54"/>
      <c r="H765" s="54"/>
      <c r="I765" s="54"/>
      <c r="J765" s="54"/>
      <c r="K765" s="54"/>
      <c r="L765" s="54"/>
      <c r="M765" s="54"/>
      <c r="N765" s="54"/>
      <c r="O765" s="54"/>
      <c r="P765" s="54"/>
      <c r="Q765" s="54"/>
      <c r="R765" s="54"/>
      <c r="S765" s="54"/>
      <c r="T765" s="54"/>
      <c r="U765" s="54"/>
      <c r="V765" s="54"/>
      <c r="W765" s="192"/>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874" t="e">
        <f t="shared" si="91"/>
        <v>#N/A</v>
      </c>
      <c r="AX765" s="875"/>
      <c r="AY765" s="875"/>
      <c r="AZ765" s="875"/>
      <c r="BA765" s="876"/>
      <c r="BB765" s="877" t="s">
        <v>1097</v>
      </c>
      <c r="BC765" s="878"/>
      <c r="BD765" s="54"/>
      <c r="BE765" s="879" t="e">
        <f t="shared" si="92"/>
        <v>#N/A</v>
      </c>
      <c r="BF765" s="880"/>
      <c r="BG765" s="880"/>
      <c r="BH765" s="880"/>
      <c r="BI765" s="881"/>
      <c r="BJ765" s="882" t="s">
        <v>1097</v>
      </c>
      <c r="BK765" s="878"/>
      <c r="BL765" s="54"/>
      <c r="BM765" s="241"/>
      <c r="BN765" s="241"/>
      <c r="BO765" s="241"/>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199"/>
    </row>
    <row r="766" spans="4:121" s="52" customFormat="1" hidden="1">
      <c r="D766" s="198"/>
      <c r="E766" s="54"/>
      <c r="F766" s="54"/>
      <c r="G766" s="54"/>
      <c r="H766" s="54"/>
      <c r="I766" s="54"/>
      <c r="J766" s="54"/>
      <c r="K766" s="54"/>
      <c r="L766" s="54"/>
      <c r="M766" s="54"/>
      <c r="N766" s="54"/>
      <c r="O766" s="54"/>
      <c r="P766" s="54"/>
      <c r="Q766" s="54"/>
      <c r="R766" s="54"/>
      <c r="S766" s="54"/>
      <c r="T766" s="54"/>
      <c r="U766" s="54"/>
      <c r="V766" s="54"/>
      <c r="W766" s="192"/>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874" t="e">
        <f t="shared" si="91"/>
        <v>#N/A</v>
      </c>
      <c r="AX766" s="875"/>
      <c r="AY766" s="875"/>
      <c r="AZ766" s="875"/>
      <c r="BA766" s="876"/>
      <c r="BB766" s="877" t="s">
        <v>1098</v>
      </c>
      <c r="BC766" s="878"/>
      <c r="BD766" s="54"/>
      <c r="BE766" s="879" t="e">
        <f t="shared" si="92"/>
        <v>#N/A</v>
      </c>
      <c r="BF766" s="880"/>
      <c r="BG766" s="880"/>
      <c r="BH766" s="880"/>
      <c r="BI766" s="881"/>
      <c r="BJ766" s="882" t="s">
        <v>1098</v>
      </c>
      <c r="BK766" s="878"/>
      <c r="BL766" s="54"/>
      <c r="BM766" s="241"/>
      <c r="BN766" s="241"/>
      <c r="BO766" s="241"/>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199"/>
    </row>
    <row r="767" spans="4:121" s="52" customFormat="1" hidden="1">
      <c r="D767" s="198"/>
      <c r="E767" s="54"/>
      <c r="F767" s="54"/>
      <c r="G767" s="54"/>
      <c r="H767" s="54"/>
      <c r="I767" s="54"/>
      <c r="J767" s="54"/>
      <c r="K767" s="54"/>
      <c r="L767" s="54"/>
      <c r="M767" s="54"/>
      <c r="N767" s="54"/>
      <c r="O767" s="54"/>
      <c r="P767" s="54"/>
      <c r="Q767" s="54"/>
      <c r="R767" s="54"/>
      <c r="S767" s="54"/>
      <c r="T767" s="54"/>
      <c r="U767" s="54"/>
      <c r="V767" s="54"/>
      <c r="W767" s="192"/>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874" t="e">
        <f t="shared" si="91"/>
        <v>#N/A</v>
      </c>
      <c r="AX767" s="875"/>
      <c r="AY767" s="875"/>
      <c r="AZ767" s="875"/>
      <c r="BA767" s="876"/>
      <c r="BB767" s="877" t="s">
        <v>1099</v>
      </c>
      <c r="BC767" s="878"/>
      <c r="BD767" s="54"/>
      <c r="BE767" s="879" t="e">
        <f t="shared" si="92"/>
        <v>#N/A</v>
      </c>
      <c r="BF767" s="880"/>
      <c r="BG767" s="880"/>
      <c r="BH767" s="880"/>
      <c r="BI767" s="881"/>
      <c r="BJ767" s="882" t="s">
        <v>1099</v>
      </c>
      <c r="BK767" s="878"/>
      <c r="BL767" s="54"/>
      <c r="BM767" s="241"/>
      <c r="BN767" s="241"/>
      <c r="BO767" s="241"/>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199"/>
    </row>
    <row r="768" spans="4:121" s="52" customFormat="1" hidden="1">
      <c r="D768" s="198"/>
      <c r="E768" s="54"/>
      <c r="F768" s="54"/>
      <c r="G768" s="54"/>
      <c r="H768" s="54"/>
      <c r="I768" s="54"/>
      <c r="J768" s="54"/>
      <c r="K768" s="54"/>
      <c r="L768" s="54"/>
      <c r="M768" s="54"/>
      <c r="N768" s="54"/>
      <c r="O768" s="54"/>
      <c r="P768" s="54"/>
      <c r="Q768" s="54"/>
      <c r="R768" s="54"/>
      <c r="S768" s="54"/>
      <c r="T768" s="54"/>
      <c r="U768" s="54"/>
      <c r="V768" s="54"/>
      <c r="W768" s="192"/>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874" t="e">
        <f t="shared" si="91"/>
        <v>#N/A</v>
      </c>
      <c r="AX768" s="875"/>
      <c r="AY768" s="875"/>
      <c r="AZ768" s="875"/>
      <c r="BA768" s="876"/>
      <c r="BB768" s="877" t="s">
        <v>1100</v>
      </c>
      <c r="BC768" s="878"/>
      <c r="BD768" s="54"/>
      <c r="BE768" s="879" t="e">
        <f t="shared" si="92"/>
        <v>#N/A</v>
      </c>
      <c r="BF768" s="880"/>
      <c r="BG768" s="880"/>
      <c r="BH768" s="880"/>
      <c r="BI768" s="881"/>
      <c r="BJ768" s="882" t="s">
        <v>1100</v>
      </c>
      <c r="BK768" s="878"/>
      <c r="BL768" s="54"/>
      <c r="BM768" s="241"/>
      <c r="BN768" s="241"/>
      <c r="BO768" s="241"/>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199"/>
    </row>
    <row r="769" spans="4:121" s="52" customFormat="1" hidden="1">
      <c r="D769" s="198"/>
      <c r="E769" s="54"/>
      <c r="F769" s="54"/>
      <c r="G769" s="54"/>
      <c r="H769" s="54"/>
      <c r="I769" s="54"/>
      <c r="J769" s="54"/>
      <c r="K769" s="54"/>
      <c r="L769" s="54"/>
      <c r="M769" s="54"/>
      <c r="N769" s="54"/>
      <c r="O769" s="54"/>
      <c r="P769" s="54"/>
      <c r="Q769" s="54"/>
      <c r="R769" s="54"/>
      <c r="S769" s="54"/>
      <c r="T769" s="54"/>
      <c r="U769" s="54"/>
      <c r="V769" s="54"/>
      <c r="W769" s="192"/>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874" t="e">
        <f t="shared" si="91"/>
        <v>#N/A</v>
      </c>
      <c r="AX769" s="875"/>
      <c r="AY769" s="875"/>
      <c r="AZ769" s="875"/>
      <c r="BA769" s="876"/>
      <c r="BB769" s="877" t="s">
        <v>1101</v>
      </c>
      <c r="BC769" s="878"/>
      <c r="BD769" s="54"/>
      <c r="BE769" s="879" t="e">
        <f t="shared" si="92"/>
        <v>#N/A</v>
      </c>
      <c r="BF769" s="880"/>
      <c r="BG769" s="880"/>
      <c r="BH769" s="880"/>
      <c r="BI769" s="881"/>
      <c r="BJ769" s="882" t="s">
        <v>1101</v>
      </c>
      <c r="BK769" s="878"/>
      <c r="BL769" s="54"/>
      <c r="BM769" s="241"/>
      <c r="BN769" s="241"/>
      <c r="BO769" s="241"/>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199"/>
    </row>
    <row r="770" spans="4:121" s="52" customFormat="1" hidden="1">
      <c r="D770" s="198"/>
      <c r="E770" s="54"/>
      <c r="F770" s="54"/>
      <c r="G770" s="54"/>
      <c r="H770" s="54"/>
      <c r="I770" s="54"/>
      <c r="J770" s="54"/>
      <c r="K770" s="54"/>
      <c r="L770" s="54"/>
      <c r="M770" s="54"/>
      <c r="N770" s="54"/>
      <c r="O770" s="54"/>
      <c r="P770" s="54"/>
      <c r="Q770" s="54"/>
      <c r="R770" s="54"/>
      <c r="S770" s="54"/>
      <c r="T770" s="54"/>
      <c r="U770" s="54"/>
      <c r="V770" s="54"/>
      <c r="W770" s="192"/>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874" t="e">
        <f t="shared" si="91"/>
        <v>#N/A</v>
      </c>
      <c r="AX770" s="875"/>
      <c r="AY770" s="875"/>
      <c r="AZ770" s="875"/>
      <c r="BA770" s="876"/>
      <c r="BB770" s="877" t="s">
        <v>1102</v>
      </c>
      <c r="BC770" s="878"/>
      <c r="BD770" s="54"/>
      <c r="BE770" s="879" t="e">
        <f t="shared" si="92"/>
        <v>#N/A</v>
      </c>
      <c r="BF770" s="880"/>
      <c r="BG770" s="880"/>
      <c r="BH770" s="880"/>
      <c r="BI770" s="881"/>
      <c r="BJ770" s="882" t="s">
        <v>1102</v>
      </c>
      <c r="BK770" s="878"/>
      <c r="BL770" s="54"/>
      <c r="BM770" s="241"/>
      <c r="BN770" s="241"/>
      <c r="BO770" s="241"/>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199"/>
    </row>
    <row r="771" spans="4:121" s="52" customFormat="1" hidden="1">
      <c r="D771" s="198"/>
      <c r="E771" s="54"/>
      <c r="F771" s="54"/>
      <c r="G771" s="54"/>
      <c r="H771" s="54"/>
      <c r="I771" s="54"/>
      <c r="J771" s="54"/>
      <c r="K771" s="54"/>
      <c r="L771" s="54"/>
      <c r="M771" s="54"/>
      <c r="N771" s="54"/>
      <c r="O771" s="54"/>
      <c r="P771" s="54"/>
      <c r="Q771" s="54"/>
      <c r="R771" s="54"/>
      <c r="S771" s="54"/>
      <c r="T771" s="54"/>
      <c r="U771" s="54"/>
      <c r="V771" s="54"/>
      <c r="W771" s="192"/>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874" t="e">
        <f t="shared" si="91"/>
        <v>#N/A</v>
      </c>
      <c r="AX771" s="875"/>
      <c r="AY771" s="875"/>
      <c r="AZ771" s="875"/>
      <c r="BA771" s="876"/>
      <c r="BB771" s="877" t="s">
        <v>1103</v>
      </c>
      <c r="BC771" s="878"/>
      <c r="BD771" s="54"/>
      <c r="BE771" s="879" t="e">
        <f t="shared" si="92"/>
        <v>#N/A</v>
      </c>
      <c r="BF771" s="880"/>
      <c r="BG771" s="880"/>
      <c r="BH771" s="880"/>
      <c r="BI771" s="881"/>
      <c r="BJ771" s="882" t="s">
        <v>1103</v>
      </c>
      <c r="BK771" s="878"/>
      <c r="BL771" s="54"/>
      <c r="BM771" s="241"/>
      <c r="BN771" s="241"/>
      <c r="BO771" s="241"/>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199"/>
    </row>
    <row r="772" spans="4:121" s="52" customFormat="1" hidden="1">
      <c r="D772" s="198"/>
      <c r="E772" s="54"/>
      <c r="F772" s="54"/>
      <c r="G772" s="54"/>
      <c r="H772" s="54"/>
      <c r="I772" s="54"/>
      <c r="J772" s="54"/>
      <c r="K772" s="54"/>
      <c r="L772" s="54"/>
      <c r="M772" s="54"/>
      <c r="N772" s="54"/>
      <c r="O772" s="54"/>
      <c r="P772" s="54"/>
      <c r="Q772" s="54"/>
      <c r="R772" s="54"/>
      <c r="S772" s="54"/>
      <c r="T772" s="54"/>
      <c r="U772" s="54"/>
      <c r="V772" s="54"/>
      <c r="W772" s="192"/>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874" t="e">
        <f t="shared" si="91"/>
        <v>#N/A</v>
      </c>
      <c r="AX772" s="875"/>
      <c r="AY772" s="875"/>
      <c r="AZ772" s="875"/>
      <c r="BA772" s="876"/>
      <c r="BB772" s="877" t="s">
        <v>1104</v>
      </c>
      <c r="BC772" s="878"/>
      <c r="BD772" s="54"/>
      <c r="BE772" s="879" t="e">
        <f t="shared" si="92"/>
        <v>#N/A</v>
      </c>
      <c r="BF772" s="880"/>
      <c r="BG772" s="880"/>
      <c r="BH772" s="880"/>
      <c r="BI772" s="881"/>
      <c r="BJ772" s="882" t="s">
        <v>1104</v>
      </c>
      <c r="BK772" s="878"/>
      <c r="BL772" s="54"/>
      <c r="BM772" s="241"/>
      <c r="BN772" s="241"/>
      <c r="BO772" s="241"/>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199"/>
    </row>
    <row r="773" spans="4:121" s="52" customFormat="1" hidden="1">
      <c r="D773" s="198"/>
      <c r="E773" s="54"/>
      <c r="F773" s="54"/>
      <c r="G773" s="54"/>
      <c r="H773" s="54"/>
      <c r="I773" s="54"/>
      <c r="J773" s="54"/>
      <c r="K773" s="54"/>
      <c r="L773" s="54"/>
      <c r="M773" s="54"/>
      <c r="N773" s="54"/>
      <c r="O773" s="54"/>
      <c r="P773" s="54"/>
      <c r="Q773" s="54"/>
      <c r="R773" s="54"/>
      <c r="S773" s="54"/>
      <c r="T773" s="54"/>
      <c r="U773" s="54"/>
      <c r="V773" s="54"/>
      <c r="W773" s="192"/>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874" t="e">
        <f t="shared" si="91"/>
        <v>#N/A</v>
      </c>
      <c r="AX773" s="875"/>
      <c r="AY773" s="875"/>
      <c r="AZ773" s="875"/>
      <c r="BA773" s="876"/>
      <c r="BB773" s="877" t="s">
        <v>1105</v>
      </c>
      <c r="BC773" s="878"/>
      <c r="BD773" s="54"/>
      <c r="BE773" s="879" t="e">
        <f t="shared" si="92"/>
        <v>#N/A</v>
      </c>
      <c r="BF773" s="880"/>
      <c r="BG773" s="880"/>
      <c r="BH773" s="880"/>
      <c r="BI773" s="881"/>
      <c r="BJ773" s="882" t="s">
        <v>1105</v>
      </c>
      <c r="BK773" s="878"/>
      <c r="BL773" s="54"/>
      <c r="BM773" s="241"/>
      <c r="BN773" s="241"/>
      <c r="BO773" s="241"/>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199"/>
    </row>
    <row r="774" spans="4:121" s="52" customFormat="1" hidden="1">
      <c r="D774" s="198"/>
      <c r="E774" s="54"/>
      <c r="F774" s="54"/>
      <c r="G774" s="54"/>
      <c r="H774" s="54"/>
      <c r="I774" s="54"/>
      <c r="J774" s="54"/>
      <c r="K774" s="54"/>
      <c r="L774" s="54"/>
      <c r="M774" s="54"/>
      <c r="N774" s="54"/>
      <c r="O774" s="54"/>
      <c r="P774" s="54"/>
      <c r="Q774" s="54"/>
      <c r="R774" s="54"/>
      <c r="S774" s="54"/>
      <c r="T774" s="54"/>
      <c r="U774" s="54"/>
      <c r="V774" s="54"/>
      <c r="W774" s="192"/>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874" t="e">
        <f t="shared" si="91"/>
        <v>#N/A</v>
      </c>
      <c r="AX774" s="875"/>
      <c r="AY774" s="875"/>
      <c r="AZ774" s="875"/>
      <c r="BA774" s="876"/>
      <c r="BB774" s="877" t="s">
        <v>1106</v>
      </c>
      <c r="BC774" s="878"/>
      <c r="BD774" s="54"/>
      <c r="BE774" s="879" t="e">
        <f t="shared" si="92"/>
        <v>#N/A</v>
      </c>
      <c r="BF774" s="880"/>
      <c r="BG774" s="880"/>
      <c r="BH774" s="880"/>
      <c r="BI774" s="881"/>
      <c r="BJ774" s="882" t="s">
        <v>1106</v>
      </c>
      <c r="BK774" s="878"/>
      <c r="BL774" s="54"/>
      <c r="BM774" s="241"/>
      <c r="BN774" s="241"/>
      <c r="BO774" s="241"/>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199"/>
    </row>
    <row r="775" spans="4:121" s="52" customFormat="1" hidden="1">
      <c r="D775" s="198"/>
      <c r="E775" s="54"/>
      <c r="F775" s="54"/>
      <c r="G775" s="54"/>
      <c r="H775" s="54"/>
      <c r="I775" s="54"/>
      <c r="J775" s="54"/>
      <c r="K775" s="54"/>
      <c r="L775" s="54"/>
      <c r="M775" s="54"/>
      <c r="N775" s="54"/>
      <c r="O775" s="54"/>
      <c r="P775" s="54"/>
      <c r="Q775" s="54"/>
      <c r="R775" s="54"/>
      <c r="S775" s="54"/>
      <c r="T775" s="54"/>
      <c r="U775" s="54"/>
      <c r="V775" s="54"/>
      <c r="W775" s="192"/>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874" t="e">
        <f t="shared" si="91"/>
        <v>#N/A</v>
      </c>
      <c r="AX775" s="875"/>
      <c r="AY775" s="875"/>
      <c r="AZ775" s="875"/>
      <c r="BA775" s="876"/>
      <c r="BB775" s="877" t="s">
        <v>1107</v>
      </c>
      <c r="BC775" s="878"/>
      <c r="BD775" s="54"/>
      <c r="BE775" s="879" t="e">
        <f t="shared" si="92"/>
        <v>#N/A</v>
      </c>
      <c r="BF775" s="880"/>
      <c r="BG775" s="880"/>
      <c r="BH775" s="880"/>
      <c r="BI775" s="881"/>
      <c r="BJ775" s="882" t="s">
        <v>1107</v>
      </c>
      <c r="BK775" s="878"/>
      <c r="BL775" s="54"/>
      <c r="BM775" s="241"/>
      <c r="BN775" s="241"/>
      <c r="BO775" s="241"/>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199"/>
    </row>
    <row r="776" spans="4:121" s="52" customFormat="1" hidden="1">
      <c r="D776" s="198"/>
      <c r="E776" s="54"/>
      <c r="F776" s="54"/>
      <c r="G776" s="54"/>
      <c r="H776" s="54"/>
      <c r="I776" s="54"/>
      <c r="J776" s="54"/>
      <c r="K776" s="54"/>
      <c r="L776" s="54"/>
      <c r="M776" s="54"/>
      <c r="N776" s="54"/>
      <c r="O776" s="54"/>
      <c r="P776" s="54"/>
      <c r="Q776" s="54"/>
      <c r="R776" s="54"/>
      <c r="S776" s="54"/>
      <c r="T776" s="54"/>
      <c r="U776" s="54"/>
      <c r="V776" s="54"/>
      <c r="W776" s="192"/>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874" t="e">
        <f t="shared" si="91"/>
        <v>#N/A</v>
      </c>
      <c r="AX776" s="875"/>
      <c r="AY776" s="875"/>
      <c r="AZ776" s="875"/>
      <c r="BA776" s="876"/>
      <c r="BB776" s="877" t="s">
        <v>1108</v>
      </c>
      <c r="BC776" s="878"/>
      <c r="BD776" s="54"/>
      <c r="BE776" s="879" t="e">
        <f t="shared" si="92"/>
        <v>#N/A</v>
      </c>
      <c r="BF776" s="880"/>
      <c r="BG776" s="880"/>
      <c r="BH776" s="880"/>
      <c r="BI776" s="881"/>
      <c r="BJ776" s="882" t="s">
        <v>1108</v>
      </c>
      <c r="BK776" s="878"/>
      <c r="BL776" s="54"/>
      <c r="BM776" s="241"/>
      <c r="BN776" s="241"/>
      <c r="BO776" s="241"/>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199"/>
    </row>
    <row r="777" spans="4:121" s="52" customFormat="1" hidden="1">
      <c r="D777" s="198"/>
      <c r="E777" s="54"/>
      <c r="F777" s="54"/>
      <c r="G777" s="54"/>
      <c r="H777" s="54"/>
      <c r="I777" s="54"/>
      <c r="J777" s="54"/>
      <c r="K777" s="54"/>
      <c r="L777" s="54"/>
      <c r="M777" s="54"/>
      <c r="N777" s="54"/>
      <c r="O777" s="54"/>
      <c r="P777" s="54"/>
      <c r="Q777" s="54"/>
      <c r="R777" s="54"/>
      <c r="S777" s="54"/>
      <c r="T777" s="54"/>
      <c r="U777" s="54"/>
      <c r="V777" s="54"/>
      <c r="W777" s="192"/>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874" t="e">
        <f t="shared" si="91"/>
        <v>#N/A</v>
      </c>
      <c r="AX777" s="875"/>
      <c r="AY777" s="875"/>
      <c r="AZ777" s="875"/>
      <c r="BA777" s="876"/>
      <c r="BB777" s="877" t="s">
        <v>1109</v>
      </c>
      <c r="BC777" s="878"/>
      <c r="BD777" s="54"/>
      <c r="BE777" s="879" t="e">
        <f t="shared" si="92"/>
        <v>#N/A</v>
      </c>
      <c r="BF777" s="880"/>
      <c r="BG777" s="880"/>
      <c r="BH777" s="880"/>
      <c r="BI777" s="881"/>
      <c r="BJ777" s="882" t="s">
        <v>1109</v>
      </c>
      <c r="BK777" s="878"/>
      <c r="BL777" s="54"/>
      <c r="BM777" s="241"/>
      <c r="BN777" s="241"/>
      <c r="BO777" s="241"/>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199"/>
    </row>
    <row r="778" spans="4:121" s="52" customFormat="1" hidden="1">
      <c r="D778" s="198"/>
      <c r="E778" s="54"/>
      <c r="F778" s="54"/>
      <c r="G778" s="54"/>
      <c r="H778" s="54"/>
      <c r="I778" s="54"/>
      <c r="J778" s="54"/>
      <c r="K778" s="54"/>
      <c r="L778" s="54"/>
      <c r="M778" s="54"/>
      <c r="N778" s="54"/>
      <c r="O778" s="54"/>
      <c r="P778" s="54"/>
      <c r="Q778" s="54"/>
      <c r="R778" s="54"/>
      <c r="S778" s="54"/>
      <c r="T778" s="54"/>
      <c r="U778" s="54"/>
      <c r="V778" s="54"/>
      <c r="W778" s="192"/>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874" t="e">
        <f t="shared" si="91"/>
        <v>#N/A</v>
      </c>
      <c r="AX778" s="875"/>
      <c r="AY778" s="875"/>
      <c r="AZ778" s="875"/>
      <c r="BA778" s="876"/>
      <c r="BB778" s="877" t="s">
        <v>1110</v>
      </c>
      <c r="BC778" s="878"/>
      <c r="BD778" s="54"/>
      <c r="BE778" s="879" t="e">
        <f t="shared" si="92"/>
        <v>#N/A</v>
      </c>
      <c r="BF778" s="880"/>
      <c r="BG778" s="880"/>
      <c r="BH778" s="880"/>
      <c r="BI778" s="881"/>
      <c r="BJ778" s="882" t="s">
        <v>1110</v>
      </c>
      <c r="BK778" s="878"/>
      <c r="BL778" s="54"/>
      <c r="BM778" s="241"/>
      <c r="BN778" s="241"/>
      <c r="BO778" s="241"/>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199"/>
    </row>
    <row r="779" spans="4:121" s="52" customFormat="1" hidden="1">
      <c r="D779" s="198"/>
      <c r="E779" s="54"/>
      <c r="F779" s="54"/>
      <c r="G779" s="54"/>
      <c r="H779" s="54"/>
      <c r="I779" s="54"/>
      <c r="J779" s="54"/>
      <c r="K779" s="54"/>
      <c r="L779" s="54"/>
      <c r="M779" s="54"/>
      <c r="N779" s="54"/>
      <c r="O779" s="54"/>
      <c r="P779" s="54"/>
      <c r="Q779" s="54"/>
      <c r="R779" s="54"/>
      <c r="S779" s="54"/>
      <c r="T779" s="54"/>
      <c r="U779" s="54"/>
      <c r="V779" s="54"/>
      <c r="W779" s="192"/>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874" t="e">
        <f t="shared" ref="AW779:AW842" si="93">RANK(BB779,$AM$184:$AM$211,1)</f>
        <v>#N/A</v>
      </c>
      <c r="AX779" s="875"/>
      <c r="AY779" s="875"/>
      <c r="AZ779" s="875"/>
      <c r="BA779" s="876"/>
      <c r="BB779" s="877" t="s">
        <v>1111</v>
      </c>
      <c r="BC779" s="878"/>
      <c r="BD779" s="54"/>
      <c r="BE779" s="879" t="e">
        <f t="shared" si="92"/>
        <v>#N/A</v>
      </c>
      <c r="BF779" s="880"/>
      <c r="BG779" s="880"/>
      <c r="BH779" s="880"/>
      <c r="BI779" s="881"/>
      <c r="BJ779" s="882" t="s">
        <v>1111</v>
      </c>
      <c r="BK779" s="878"/>
      <c r="BL779" s="54"/>
      <c r="BM779" s="241"/>
      <c r="BN779" s="241"/>
      <c r="BO779" s="241"/>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199"/>
    </row>
    <row r="780" spans="4:121" s="52" customFormat="1" hidden="1">
      <c r="D780" s="198"/>
      <c r="E780" s="54"/>
      <c r="F780" s="54"/>
      <c r="G780" s="54"/>
      <c r="H780" s="54"/>
      <c r="I780" s="54"/>
      <c r="J780" s="54"/>
      <c r="K780" s="54"/>
      <c r="L780" s="54"/>
      <c r="M780" s="54"/>
      <c r="N780" s="54"/>
      <c r="O780" s="54"/>
      <c r="P780" s="54"/>
      <c r="Q780" s="54"/>
      <c r="R780" s="54"/>
      <c r="S780" s="54"/>
      <c r="T780" s="54"/>
      <c r="U780" s="54"/>
      <c r="V780" s="54"/>
      <c r="W780" s="192"/>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874" t="e">
        <f t="shared" si="93"/>
        <v>#N/A</v>
      </c>
      <c r="AX780" s="875"/>
      <c r="AY780" s="875"/>
      <c r="AZ780" s="875"/>
      <c r="BA780" s="876"/>
      <c r="BB780" s="877" t="s">
        <v>1112</v>
      </c>
      <c r="BC780" s="878"/>
      <c r="BD780" s="54"/>
      <c r="BE780" s="879" t="e">
        <f t="shared" si="92"/>
        <v>#N/A</v>
      </c>
      <c r="BF780" s="880"/>
      <c r="BG780" s="880"/>
      <c r="BH780" s="880"/>
      <c r="BI780" s="881"/>
      <c r="BJ780" s="882" t="s">
        <v>1112</v>
      </c>
      <c r="BK780" s="878"/>
      <c r="BL780" s="54"/>
      <c r="BM780" s="241"/>
      <c r="BN780" s="241"/>
      <c r="BO780" s="241"/>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199"/>
    </row>
    <row r="781" spans="4:121" s="52" customFormat="1" hidden="1">
      <c r="D781" s="198"/>
      <c r="E781" s="54"/>
      <c r="F781" s="54"/>
      <c r="G781" s="54"/>
      <c r="H781" s="54"/>
      <c r="I781" s="54"/>
      <c r="J781" s="54"/>
      <c r="K781" s="54"/>
      <c r="L781" s="54"/>
      <c r="M781" s="54"/>
      <c r="N781" s="54"/>
      <c r="O781" s="54"/>
      <c r="P781" s="54"/>
      <c r="Q781" s="54"/>
      <c r="R781" s="54"/>
      <c r="S781" s="54"/>
      <c r="T781" s="54"/>
      <c r="U781" s="54"/>
      <c r="V781" s="54"/>
      <c r="W781" s="192"/>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874" t="e">
        <f t="shared" si="93"/>
        <v>#N/A</v>
      </c>
      <c r="AX781" s="875"/>
      <c r="AY781" s="875"/>
      <c r="AZ781" s="875"/>
      <c r="BA781" s="876"/>
      <c r="BB781" s="877" t="s">
        <v>1113</v>
      </c>
      <c r="BC781" s="878"/>
      <c r="BD781" s="54"/>
      <c r="BE781" s="879" t="e">
        <f t="shared" si="92"/>
        <v>#N/A</v>
      </c>
      <c r="BF781" s="880"/>
      <c r="BG781" s="880"/>
      <c r="BH781" s="880"/>
      <c r="BI781" s="881"/>
      <c r="BJ781" s="882" t="s">
        <v>1113</v>
      </c>
      <c r="BK781" s="878"/>
      <c r="BL781" s="54"/>
      <c r="BM781" s="241"/>
      <c r="BN781" s="241"/>
      <c r="BO781" s="241"/>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199"/>
    </row>
    <row r="782" spans="4:121" s="52" customFormat="1" hidden="1">
      <c r="D782" s="198"/>
      <c r="E782" s="54"/>
      <c r="F782" s="54"/>
      <c r="G782" s="54"/>
      <c r="H782" s="54"/>
      <c r="I782" s="54"/>
      <c r="J782" s="54"/>
      <c r="K782" s="54"/>
      <c r="L782" s="54"/>
      <c r="M782" s="54"/>
      <c r="N782" s="54"/>
      <c r="O782" s="54"/>
      <c r="P782" s="54"/>
      <c r="Q782" s="54"/>
      <c r="R782" s="54"/>
      <c r="S782" s="54"/>
      <c r="T782" s="54"/>
      <c r="U782" s="54"/>
      <c r="V782" s="54"/>
      <c r="W782" s="192"/>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874" t="e">
        <f t="shared" si="93"/>
        <v>#N/A</v>
      </c>
      <c r="AX782" s="875"/>
      <c r="AY782" s="875"/>
      <c r="AZ782" s="875"/>
      <c r="BA782" s="876"/>
      <c r="BB782" s="877" t="s">
        <v>1114</v>
      </c>
      <c r="BC782" s="878"/>
      <c r="BD782" s="54"/>
      <c r="BE782" s="879" t="e">
        <f t="shared" si="92"/>
        <v>#N/A</v>
      </c>
      <c r="BF782" s="880"/>
      <c r="BG782" s="880"/>
      <c r="BH782" s="880"/>
      <c r="BI782" s="881"/>
      <c r="BJ782" s="882" t="s">
        <v>1114</v>
      </c>
      <c r="BK782" s="878"/>
      <c r="BL782" s="54"/>
      <c r="BM782" s="241"/>
      <c r="BN782" s="241"/>
      <c r="BO782" s="241"/>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199"/>
    </row>
    <row r="783" spans="4:121" s="52" customFormat="1" hidden="1">
      <c r="D783" s="198"/>
      <c r="E783" s="54"/>
      <c r="F783" s="54"/>
      <c r="G783" s="54"/>
      <c r="H783" s="54"/>
      <c r="I783" s="54"/>
      <c r="J783" s="54"/>
      <c r="K783" s="54"/>
      <c r="L783" s="54"/>
      <c r="M783" s="54"/>
      <c r="N783" s="54"/>
      <c r="O783" s="54"/>
      <c r="P783" s="54"/>
      <c r="Q783" s="54"/>
      <c r="R783" s="54"/>
      <c r="S783" s="54"/>
      <c r="T783" s="54"/>
      <c r="U783" s="54"/>
      <c r="V783" s="54"/>
      <c r="W783" s="192"/>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874" t="e">
        <f t="shared" si="93"/>
        <v>#N/A</v>
      </c>
      <c r="AX783" s="875"/>
      <c r="AY783" s="875"/>
      <c r="AZ783" s="875"/>
      <c r="BA783" s="876"/>
      <c r="BB783" s="877" t="s">
        <v>1115</v>
      </c>
      <c r="BC783" s="878"/>
      <c r="BD783" s="54"/>
      <c r="BE783" s="879" t="e">
        <f t="shared" si="92"/>
        <v>#N/A</v>
      </c>
      <c r="BF783" s="880"/>
      <c r="BG783" s="880"/>
      <c r="BH783" s="880"/>
      <c r="BI783" s="881"/>
      <c r="BJ783" s="882" t="s">
        <v>1115</v>
      </c>
      <c r="BK783" s="878"/>
      <c r="BL783" s="54"/>
      <c r="BM783" s="241"/>
      <c r="BN783" s="241"/>
      <c r="BO783" s="241"/>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199"/>
    </row>
    <row r="784" spans="4:121" s="52" customFormat="1" hidden="1">
      <c r="D784" s="198"/>
      <c r="E784" s="54"/>
      <c r="F784" s="54"/>
      <c r="G784" s="54"/>
      <c r="H784" s="54"/>
      <c r="I784" s="54"/>
      <c r="J784" s="54"/>
      <c r="K784" s="54"/>
      <c r="L784" s="54"/>
      <c r="M784" s="54"/>
      <c r="N784" s="54"/>
      <c r="O784" s="54"/>
      <c r="P784" s="54"/>
      <c r="Q784" s="54"/>
      <c r="R784" s="54"/>
      <c r="S784" s="54"/>
      <c r="T784" s="54"/>
      <c r="U784" s="54"/>
      <c r="V784" s="54"/>
      <c r="W784" s="192"/>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874" t="e">
        <f t="shared" si="93"/>
        <v>#N/A</v>
      </c>
      <c r="AX784" s="875"/>
      <c r="AY784" s="875"/>
      <c r="AZ784" s="875"/>
      <c r="BA784" s="876"/>
      <c r="BB784" s="877" t="s">
        <v>1116</v>
      </c>
      <c r="BC784" s="878"/>
      <c r="BD784" s="54"/>
      <c r="BE784" s="879" t="e">
        <f t="shared" si="92"/>
        <v>#N/A</v>
      </c>
      <c r="BF784" s="880"/>
      <c r="BG784" s="880"/>
      <c r="BH784" s="880"/>
      <c r="BI784" s="881"/>
      <c r="BJ784" s="882" t="s">
        <v>1116</v>
      </c>
      <c r="BK784" s="878"/>
      <c r="BL784" s="54"/>
      <c r="BM784" s="241"/>
      <c r="BN784" s="241"/>
      <c r="BO784" s="241"/>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199"/>
    </row>
    <row r="785" spans="4:121" s="52" customFormat="1" hidden="1">
      <c r="D785" s="198"/>
      <c r="E785" s="54"/>
      <c r="F785" s="54"/>
      <c r="G785" s="54"/>
      <c r="H785" s="54"/>
      <c r="I785" s="54"/>
      <c r="J785" s="54"/>
      <c r="K785" s="54"/>
      <c r="L785" s="54"/>
      <c r="M785" s="54"/>
      <c r="N785" s="54"/>
      <c r="O785" s="54"/>
      <c r="P785" s="54"/>
      <c r="Q785" s="54"/>
      <c r="R785" s="54"/>
      <c r="S785" s="54"/>
      <c r="T785" s="54"/>
      <c r="U785" s="54"/>
      <c r="V785" s="54"/>
      <c r="W785" s="192"/>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874" t="e">
        <f t="shared" si="93"/>
        <v>#N/A</v>
      </c>
      <c r="AX785" s="875"/>
      <c r="AY785" s="875"/>
      <c r="AZ785" s="875"/>
      <c r="BA785" s="876"/>
      <c r="BB785" s="877" t="s">
        <v>1117</v>
      </c>
      <c r="BC785" s="878"/>
      <c r="BD785" s="54"/>
      <c r="BE785" s="879" t="e">
        <f t="shared" si="92"/>
        <v>#N/A</v>
      </c>
      <c r="BF785" s="880"/>
      <c r="BG785" s="880"/>
      <c r="BH785" s="880"/>
      <c r="BI785" s="881"/>
      <c r="BJ785" s="882" t="s">
        <v>1117</v>
      </c>
      <c r="BK785" s="878"/>
      <c r="BL785" s="54"/>
      <c r="BM785" s="241"/>
      <c r="BN785" s="241"/>
      <c r="BO785" s="241"/>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199"/>
    </row>
    <row r="786" spans="4:121" s="52" customFormat="1" hidden="1">
      <c r="D786" s="198"/>
      <c r="E786" s="54"/>
      <c r="F786" s="54"/>
      <c r="G786" s="54"/>
      <c r="H786" s="54"/>
      <c r="I786" s="54"/>
      <c r="J786" s="54"/>
      <c r="K786" s="54"/>
      <c r="L786" s="54"/>
      <c r="M786" s="54"/>
      <c r="N786" s="54"/>
      <c r="O786" s="54"/>
      <c r="P786" s="54"/>
      <c r="Q786" s="54"/>
      <c r="R786" s="54"/>
      <c r="S786" s="54"/>
      <c r="T786" s="54"/>
      <c r="U786" s="54"/>
      <c r="V786" s="54"/>
      <c r="W786" s="192"/>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874" t="e">
        <f t="shared" si="93"/>
        <v>#N/A</v>
      </c>
      <c r="AX786" s="875"/>
      <c r="AY786" s="875"/>
      <c r="AZ786" s="875"/>
      <c r="BA786" s="876"/>
      <c r="BB786" s="877" t="s">
        <v>1118</v>
      </c>
      <c r="BC786" s="878"/>
      <c r="BD786" s="54"/>
      <c r="BE786" s="879" t="e">
        <f t="shared" si="92"/>
        <v>#N/A</v>
      </c>
      <c r="BF786" s="880"/>
      <c r="BG786" s="880"/>
      <c r="BH786" s="880"/>
      <c r="BI786" s="881"/>
      <c r="BJ786" s="882" t="s">
        <v>1118</v>
      </c>
      <c r="BK786" s="878"/>
      <c r="BL786" s="54"/>
      <c r="BM786" s="241"/>
      <c r="BN786" s="241"/>
      <c r="BO786" s="241"/>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199"/>
    </row>
    <row r="787" spans="4:121" s="52" customFormat="1" hidden="1">
      <c r="D787" s="198"/>
      <c r="E787" s="54"/>
      <c r="F787" s="54"/>
      <c r="G787" s="54"/>
      <c r="H787" s="54"/>
      <c r="I787" s="54"/>
      <c r="J787" s="54"/>
      <c r="K787" s="54"/>
      <c r="L787" s="54"/>
      <c r="M787" s="54"/>
      <c r="N787" s="54"/>
      <c r="O787" s="54"/>
      <c r="P787" s="54"/>
      <c r="Q787" s="54"/>
      <c r="R787" s="54"/>
      <c r="S787" s="54"/>
      <c r="T787" s="54"/>
      <c r="U787" s="54"/>
      <c r="V787" s="54"/>
      <c r="W787" s="192"/>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874" t="e">
        <f t="shared" si="93"/>
        <v>#N/A</v>
      </c>
      <c r="AX787" s="875"/>
      <c r="AY787" s="875"/>
      <c r="AZ787" s="875"/>
      <c r="BA787" s="876"/>
      <c r="BB787" s="877" t="s">
        <v>1119</v>
      </c>
      <c r="BC787" s="878"/>
      <c r="BD787" s="54"/>
      <c r="BE787" s="879" t="e">
        <f t="shared" si="92"/>
        <v>#N/A</v>
      </c>
      <c r="BF787" s="880"/>
      <c r="BG787" s="880"/>
      <c r="BH787" s="880"/>
      <c r="BI787" s="881"/>
      <c r="BJ787" s="882" t="s">
        <v>1119</v>
      </c>
      <c r="BK787" s="878"/>
      <c r="BL787" s="54"/>
      <c r="BM787" s="241"/>
      <c r="BN787" s="241"/>
      <c r="BO787" s="241"/>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199"/>
    </row>
    <row r="788" spans="4:121" s="52" customFormat="1" hidden="1">
      <c r="D788" s="198"/>
      <c r="E788" s="54"/>
      <c r="F788" s="54"/>
      <c r="G788" s="54"/>
      <c r="H788" s="54"/>
      <c r="I788" s="54"/>
      <c r="J788" s="54"/>
      <c r="K788" s="54"/>
      <c r="L788" s="54"/>
      <c r="M788" s="54"/>
      <c r="N788" s="54"/>
      <c r="O788" s="54"/>
      <c r="P788" s="54"/>
      <c r="Q788" s="54"/>
      <c r="R788" s="54"/>
      <c r="S788" s="54"/>
      <c r="T788" s="54"/>
      <c r="U788" s="54"/>
      <c r="V788" s="54"/>
      <c r="W788" s="192"/>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874" t="e">
        <f t="shared" si="93"/>
        <v>#N/A</v>
      </c>
      <c r="AX788" s="875"/>
      <c r="AY788" s="875"/>
      <c r="AZ788" s="875"/>
      <c r="BA788" s="876"/>
      <c r="BB788" s="877" t="s">
        <v>1120</v>
      </c>
      <c r="BC788" s="878"/>
      <c r="BD788" s="54"/>
      <c r="BE788" s="879" t="e">
        <f t="shared" si="92"/>
        <v>#N/A</v>
      </c>
      <c r="BF788" s="880"/>
      <c r="BG788" s="880"/>
      <c r="BH788" s="880"/>
      <c r="BI788" s="881"/>
      <c r="BJ788" s="882" t="s">
        <v>1120</v>
      </c>
      <c r="BK788" s="878"/>
      <c r="BL788" s="54"/>
      <c r="BM788" s="241"/>
      <c r="BN788" s="241"/>
      <c r="BO788" s="241"/>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199"/>
    </row>
    <row r="789" spans="4:121" s="52" customFormat="1" hidden="1">
      <c r="D789" s="198"/>
      <c r="E789" s="54"/>
      <c r="F789" s="54"/>
      <c r="G789" s="54"/>
      <c r="H789" s="54"/>
      <c r="I789" s="54"/>
      <c r="J789" s="54"/>
      <c r="K789" s="54"/>
      <c r="L789" s="54"/>
      <c r="M789" s="54"/>
      <c r="N789" s="54"/>
      <c r="O789" s="54"/>
      <c r="P789" s="54"/>
      <c r="Q789" s="54"/>
      <c r="R789" s="54"/>
      <c r="S789" s="54"/>
      <c r="T789" s="54"/>
      <c r="U789" s="54"/>
      <c r="V789" s="54"/>
      <c r="W789" s="192"/>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874" t="e">
        <f t="shared" si="93"/>
        <v>#N/A</v>
      </c>
      <c r="AX789" s="875"/>
      <c r="AY789" s="875"/>
      <c r="AZ789" s="875"/>
      <c r="BA789" s="876"/>
      <c r="BB789" s="877" t="s">
        <v>1121</v>
      </c>
      <c r="BC789" s="878"/>
      <c r="BD789" s="54"/>
      <c r="BE789" s="879" t="e">
        <f t="shared" si="92"/>
        <v>#N/A</v>
      </c>
      <c r="BF789" s="880"/>
      <c r="BG789" s="880"/>
      <c r="BH789" s="880"/>
      <c r="BI789" s="881"/>
      <c r="BJ789" s="882" t="s">
        <v>1121</v>
      </c>
      <c r="BK789" s="878"/>
      <c r="BL789" s="54"/>
      <c r="BM789" s="241"/>
      <c r="BN789" s="241"/>
      <c r="BO789" s="241"/>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199"/>
    </row>
    <row r="790" spans="4:121" s="52" customFormat="1" hidden="1">
      <c r="D790" s="198"/>
      <c r="E790" s="54"/>
      <c r="F790" s="54"/>
      <c r="G790" s="54"/>
      <c r="H790" s="54"/>
      <c r="I790" s="54"/>
      <c r="J790" s="54"/>
      <c r="K790" s="54"/>
      <c r="L790" s="54"/>
      <c r="M790" s="54"/>
      <c r="N790" s="54"/>
      <c r="O790" s="54"/>
      <c r="P790" s="54"/>
      <c r="Q790" s="54"/>
      <c r="R790" s="54"/>
      <c r="S790" s="54"/>
      <c r="T790" s="54"/>
      <c r="U790" s="54"/>
      <c r="V790" s="54"/>
      <c r="W790" s="192"/>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874" t="e">
        <f t="shared" si="93"/>
        <v>#N/A</v>
      </c>
      <c r="AX790" s="875"/>
      <c r="AY790" s="875"/>
      <c r="AZ790" s="875"/>
      <c r="BA790" s="876"/>
      <c r="BB790" s="877" t="s">
        <v>1122</v>
      </c>
      <c r="BC790" s="878"/>
      <c r="BD790" s="54"/>
      <c r="BE790" s="879" t="e">
        <f t="shared" si="92"/>
        <v>#N/A</v>
      </c>
      <c r="BF790" s="880"/>
      <c r="BG790" s="880"/>
      <c r="BH790" s="880"/>
      <c r="BI790" s="881"/>
      <c r="BJ790" s="882" t="s">
        <v>1122</v>
      </c>
      <c r="BK790" s="878"/>
      <c r="BL790" s="54"/>
      <c r="BM790" s="241"/>
      <c r="BN790" s="241"/>
      <c r="BO790" s="241"/>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199"/>
    </row>
    <row r="791" spans="4:121" s="52" customFormat="1" hidden="1">
      <c r="D791" s="198"/>
      <c r="E791" s="54"/>
      <c r="F791" s="54"/>
      <c r="G791" s="54"/>
      <c r="H791" s="54"/>
      <c r="I791" s="54"/>
      <c r="J791" s="54"/>
      <c r="K791" s="54"/>
      <c r="L791" s="54"/>
      <c r="M791" s="54"/>
      <c r="N791" s="54"/>
      <c r="O791" s="54"/>
      <c r="P791" s="54"/>
      <c r="Q791" s="54"/>
      <c r="R791" s="54"/>
      <c r="S791" s="54"/>
      <c r="T791" s="54"/>
      <c r="U791" s="54"/>
      <c r="V791" s="54"/>
      <c r="W791" s="192"/>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874" t="e">
        <f t="shared" si="93"/>
        <v>#N/A</v>
      </c>
      <c r="AX791" s="875"/>
      <c r="AY791" s="875"/>
      <c r="AZ791" s="875"/>
      <c r="BA791" s="876"/>
      <c r="BB791" s="877" t="s">
        <v>1123</v>
      </c>
      <c r="BC791" s="878"/>
      <c r="BD791" s="54"/>
      <c r="BE791" s="879" t="e">
        <f t="shared" si="92"/>
        <v>#N/A</v>
      </c>
      <c r="BF791" s="880"/>
      <c r="BG791" s="880"/>
      <c r="BH791" s="880"/>
      <c r="BI791" s="881"/>
      <c r="BJ791" s="882" t="s">
        <v>1123</v>
      </c>
      <c r="BK791" s="878"/>
      <c r="BL791" s="54"/>
      <c r="BM791" s="241"/>
      <c r="BN791" s="241"/>
      <c r="BO791" s="241"/>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199"/>
    </row>
    <row r="792" spans="4:121" s="52" customFormat="1" hidden="1">
      <c r="D792" s="198"/>
      <c r="E792" s="54"/>
      <c r="F792" s="54"/>
      <c r="G792" s="54"/>
      <c r="H792" s="54"/>
      <c r="I792" s="54"/>
      <c r="J792" s="54"/>
      <c r="K792" s="54"/>
      <c r="L792" s="54"/>
      <c r="M792" s="54"/>
      <c r="N792" s="54"/>
      <c r="O792" s="54"/>
      <c r="P792" s="54"/>
      <c r="Q792" s="54"/>
      <c r="R792" s="54"/>
      <c r="S792" s="54"/>
      <c r="T792" s="54"/>
      <c r="U792" s="54"/>
      <c r="V792" s="54"/>
      <c r="W792" s="192"/>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874" t="e">
        <f t="shared" si="93"/>
        <v>#N/A</v>
      </c>
      <c r="AX792" s="875"/>
      <c r="AY792" s="875"/>
      <c r="AZ792" s="875"/>
      <c r="BA792" s="876"/>
      <c r="BB792" s="877" t="s">
        <v>1124</v>
      </c>
      <c r="BC792" s="878"/>
      <c r="BD792" s="54"/>
      <c r="BE792" s="879" t="e">
        <f t="shared" si="92"/>
        <v>#N/A</v>
      </c>
      <c r="BF792" s="880"/>
      <c r="BG792" s="880"/>
      <c r="BH792" s="880"/>
      <c r="BI792" s="881"/>
      <c r="BJ792" s="882" t="s">
        <v>1124</v>
      </c>
      <c r="BK792" s="878"/>
      <c r="BL792" s="54"/>
      <c r="BM792" s="241"/>
      <c r="BN792" s="241"/>
      <c r="BO792" s="241"/>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199"/>
    </row>
    <row r="793" spans="4:121" s="52" customFormat="1" hidden="1">
      <c r="D793" s="198"/>
      <c r="E793" s="54"/>
      <c r="F793" s="54"/>
      <c r="G793" s="54"/>
      <c r="H793" s="54"/>
      <c r="I793" s="54"/>
      <c r="J793" s="54"/>
      <c r="K793" s="54"/>
      <c r="L793" s="54"/>
      <c r="M793" s="54"/>
      <c r="N793" s="54"/>
      <c r="O793" s="54"/>
      <c r="P793" s="54"/>
      <c r="Q793" s="54"/>
      <c r="R793" s="54"/>
      <c r="S793" s="54"/>
      <c r="T793" s="54"/>
      <c r="U793" s="54"/>
      <c r="V793" s="54"/>
      <c r="W793" s="192"/>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874" t="e">
        <f t="shared" si="93"/>
        <v>#N/A</v>
      </c>
      <c r="AX793" s="875"/>
      <c r="AY793" s="875"/>
      <c r="AZ793" s="875"/>
      <c r="BA793" s="876"/>
      <c r="BB793" s="877" t="s">
        <v>1125</v>
      </c>
      <c r="BC793" s="878"/>
      <c r="BD793" s="54"/>
      <c r="BE793" s="879" t="e">
        <f t="shared" si="92"/>
        <v>#N/A</v>
      </c>
      <c r="BF793" s="880"/>
      <c r="BG793" s="880"/>
      <c r="BH793" s="880"/>
      <c r="BI793" s="881"/>
      <c r="BJ793" s="882" t="s">
        <v>1125</v>
      </c>
      <c r="BK793" s="878"/>
      <c r="BL793" s="54"/>
      <c r="BM793" s="241"/>
      <c r="BN793" s="241"/>
      <c r="BO793" s="241"/>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199"/>
    </row>
    <row r="794" spans="4:121" s="52" customFormat="1" hidden="1">
      <c r="D794" s="198"/>
      <c r="E794" s="54"/>
      <c r="F794" s="54"/>
      <c r="G794" s="54"/>
      <c r="H794" s="54"/>
      <c r="I794" s="54"/>
      <c r="J794" s="54"/>
      <c r="K794" s="54"/>
      <c r="L794" s="54"/>
      <c r="M794" s="54"/>
      <c r="N794" s="54"/>
      <c r="O794" s="54"/>
      <c r="P794" s="54"/>
      <c r="Q794" s="54"/>
      <c r="R794" s="54"/>
      <c r="S794" s="54"/>
      <c r="T794" s="54"/>
      <c r="U794" s="54"/>
      <c r="V794" s="54"/>
      <c r="W794" s="192"/>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874" t="e">
        <f t="shared" si="93"/>
        <v>#N/A</v>
      </c>
      <c r="AX794" s="875"/>
      <c r="AY794" s="875"/>
      <c r="AZ794" s="875"/>
      <c r="BA794" s="876"/>
      <c r="BB794" s="877" t="s">
        <v>1126</v>
      </c>
      <c r="BC794" s="878"/>
      <c r="BD794" s="54"/>
      <c r="BE794" s="879" t="e">
        <f t="shared" si="92"/>
        <v>#N/A</v>
      </c>
      <c r="BF794" s="880"/>
      <c r="BG794" s="880"/>
      <c r="BH794" s="880"/>
      <c r="BI794" s="881"/>
      <c r="BJ794" s="882" t="s">
        <v>1126</v>
      </c>
      <c r="BK794" s="878"/>
      <c r="BL794" s="54"/>
      <c r="BM794" s="241"/>
      <c r="BN794" s="241"/>
      <c r="BO794" s="241"/>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199"/>
    </row>
    <row r="795" spans="4:121" s="52" customFormat="1" hidden="1">
      <c r="D795" s="198"/>
      <c r="E795" s="54"/>
      <c r="F795" s="54"/>
      <c r="G795" s="54"/>
      <c r="H795" s="54"/>
      <c r="I795" s="54"/>
      <c r="J795" s="54"/>
      <c r="K795" s="54"/>
      <c r="L795" s="54"/>
      <c r="M795" s="54"/>
      <c r="N795" s="54"/>
      <c r="O795" s="54"/>
      <c r="P795" s="54"/>
      <c r="Q795" s="54"/>
      <c r="R795" s="54"/>
      <c r="S795" s="54"/>
      <c r="T795" s="54"/>
      <c r="U795" s="54"/>
      <c r="V795" s="54"/>
      <c r="W795" s="192"/>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874" t="e">
        <f t="shared" si="93"/>
        <v>#N/A</v>
      </c>
      <c r="AX795" s="875"/>
      <c r="AY795" s="875"/>
      <c r="AZ795" s="875"/>
      <c r="BA795" s="876"/>
      <c r="BB795" s="877" t="s">
        <v>1127</v>
      </c>
      <c r="BC795" s="878"/>
      <c r="BD795" s="54"/>
      <c r="BE795" s="879" t="e">
        <f t="shared" si="92"/>
        <v>#N/A</v>
      </c>
      <c r="BF795" s="880"/>
      <c r="BG795" s="880"/>
      <c r="BH795" s="880"/>
      <c r="BI795" s="881"/>
      <c r="BJ795" s="882" t="s">
        <v>1127</v>
      </c>
      <c r="BK795" s="878"/>
      <c r="BL795" s="54"/>
      <c r="BM795" s="241"/>
      <c r="BN795" s="241"/>
      <c r="BO795" s="241"/>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199"/>
    </row>
    <row r="796" spans="4:121" s="52" customFormat="1" hidden="1">
      <c r="D796" s="198"/>
      <c r="E796" s="54"/>
      <c r="F796" s="54"/>
      <c r="G796" s="54"/>
      <c r="H796" s="54"/>
      <c r="I796" s="54"/>
      <c r="J796" s="54"/>
      <c r="K796" s="54"/>
      <c r="L796" s="54"/>
      <c r="M796" s="54"/>
      <c r="N796" s="54"/>
      <c r="O796" s="54"/>
      <c r="P796" s="54"/>
      <c r="Q796" s="54"/>
      <c r="R796" s="54"/>
      <c r="S796" s="54"/>
      <c r="T796" s="54"/>
      <c r="U796" s="54"/>
      <c r="V796" s="54"/>
      <c r="W796" s="192"/>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874" t="e">
        <f t="shared" si="93"/>
        <v>#N/A</v>
      </c>
      <c r="AX796" s="875"/>
      <c r="AY796" s="875"/>
      <c r="AZ796" s="875"/>
      <c r="BA796" s="876"/>
      <c r="BB796" s="877" t="s">
        <v>1128</v>
      </c>
      <c r="BC796" s="878"/>
      <c r="BD796" s="54"/>
      <c r="BE796" s="879" t="e">
        <f t="shared" si="92"/>
        <v>#N/A</v>
      </c>
      <c r="BF796" s="880"/>
      <c r="BG796" s="880"/>
      <c r="BH796" s="880"/>
      <c r="BI796" s="881"/>
      <c r="BJ796" s="882" t="s">
        <v>1128</v>
      </c>
      <c r="BK796" s="878"/>
      <c r="BL796" s="54"/>
      <c r="BM796" s="241"/>
      <c r="BN796" s="241"/>
      <c r="BO796" s="241"/>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199"/>
    </row>
    <row r="797" spans="4:121" s="52" customFormat="1" hidden="1">
      <c r="D797" s="198"/>
      <c r="E797" s="54"/>
      <c r="F797" s="54"/>
      <c r="G797" s="54"/>
      <c r="H797" s="54"/>
      <c r="I797" s="54"/>
      <c r="J797" s="54"/>
      <c r="K797" s="54"/>
      <c r="L797" s="54"/>
      <c r="M797" s="54"/>
      <c r="N797" s="54"/>
      <c r="O797" s="54"/>
      <c r="P797" s="54"/>
      <c r="Q797" s="54"/>
      <c r="R797" s="54"/>
      <c r="S797" s="54"/>
      <c r="T797" s="54"/>
      <c r="U797" s="54"/>
      <c r="V797" s="54"/>
      <c r="W797" s="192"/>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874" t="e">
        <f t="shared" si="93"/>
        <v>#N/A</v>
      </c>
      <c r="AX797" s="875"/>
      <c r="AY797" s="875"/>
      <c r="AZ797" s="875"/>
      <c r="BA797" s="876"/>
      <c r="BB797" s="877" t="s">
        <v>1129</v>
      </c>
      <c r="BC797" s="878"/>
      <c r="BD797" s="54"/>
      <c r="BE797" s="879" t="e">
        <f t="shared" si="92"/>
        <v>#N/A</v>
      </c>
      <c r="BF797" s="880"/>
      <c r="BG797" s="880"/>
      <c r="BH797" s="880"/>
      <c r="BI797" s="881"/>
      <c r="BJ797" s="882" t="s">
        <v>1129</v>
      </c>
      <c r="BK797" s="878"/>
      <c r="BL797" s="54"/>
      <c r="BM797" s="241"/>
      <c r="BN797" s="241"/>
      <c r="BO797" s="241"/>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199"/>
    </row>
    <row r="798" spans="4:121" s="52" customFormat="1" hidden="1">
      <c r="D798" s="198"/>
      <c r="E798" s="54"/>
      <c r="F798" s="54"/>
      <c r="G798" s="54"/>
      <c r="H798" s="54"/>
      <c r="I798" s="54"/>
      <c r="J798" s="54"/>
      <c r="K798" s="54"/>
      <c r="L798" s="54"/>
      <c r="M798" s="54"/>
      <c r="N798" s="54"/>
      <c r="O798" s="54"/>
      <c r="P798" s="54"/>
      <c r="Q798" s="54"/>
      <c r="R798" s="54"/>
      <c r="S798" s="54"/>
      <c r="T798" s="54"/>
      <c r="U798" s="54"/>
      <c r="V798" s="54"/>
      <c r="W798" s="192"/>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874" t="e">
        <f t="shared" si="93"/>
        <v>#N/A</v>
      </c>
      <c r="AX798" s="875"/>
      <c r="AY798" s="875"/>
      <c r="AZ798" s="875"/>
      <c r="BA798" s="876"/>
      <c r="BB798" s="877" t="s">
        <v>1130</v>
      </c>
      <c r="BC798" s="878"/>
      <c r="BD798" s="54"/>
      <c r="BE798" s="879" t="e">
        <f t="shared" si="92"/>
        <v>#N/A</v>
      </c>
      <c r="BF798" s="880"/>
      <c r="BG798" s="880"/>
      <c r="BH798" s="880"/>
      <c r="BI798" s="881"/>
      <c r="BJ798" s="882" t="s">
        <v>1130</v>
      </c>
      <c r="BK798" s="878"/>
      <c r="BL798" s="54"/>
      <c r="BM798" s="241"/>
      <c r="BN798" s="241"/>
      <c r="BO798" s="241"/>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199"/>
    </row>
    <row r="799" spans="4:121" s="52" customFormat="1" hidden="1">
      <c r="D799" s="198"/>
      <c r="E799" s="54"/>
      <c r="F799" s="54"/>
      <c r="G799" s="54"/>
      <c r="H799" s="54"/>
      <c r="I799" s="54"/>
      <c r="J799" s="54"/>
      <c r="K799" s="54"/>
      <c r="L799" s="54"/>
      <c r="M799" s="54"/>
      <c r="N799" s="54"/>
      <c r="O799" s="54"/>
      <c r="P799" s="54"/>
      <c r="Q799" s="54"/>
      <c r="R799" s="54"/>
      <c r="S799" s="54"/>
      <c r="T799" s="54"/>
      <c r="U799" s="54"/>
      <c r="V799" s="54"/>
      <c r="W799" s="192"/>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874" t="e">
        <f t="shared" si="93"/>
        <v>#N/A</v>
      </c>
      <c r="AX799" s="875"/>
      <c r="AY799" s="875"/>
      <c r="AZ799" s="875"/>
      <c r="BA799" s="876"/>
      <c r="BB799" s="877" t="s">
        <v>1131</v>
      </c>
      <c r="BC799" s="878"/>
      <c r="BD799" s="54"/>
      <c r="BE799" s="879" t="e">
        <f t="shared" si="92"/>
        <v>#N/A</v>
      </c>
      <c r="BF799" s="880"/>
      <c r="BG799" s="880"/>
      <c r="BH799" s="880"/>
      <c r="BI799" s="881"/>
      <c r="BJ799" s="882" t="s">
        <v>1131</v>
      </c>
      <c r="BK799" s="878"/>
      <c r="BL799" s="54"/>
      <c r="BM799" s="241"/>
      <c r="BN799" s="241"/>
      <c r="BO799" s="241"/>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199"/>
    </row>
    <row r="800" spans="4:121" s="52" customFormat="1" hidden="1">
      <c r="D800" s="198"/>
      <c r="E800" s="54"/>
      <c r="F800" s="54"/>
      <c r="G800" s="54"/>
      <c r="H800" s="54"/>
      <c r="I800" s="54"/>
      <c r="J800" s="54"/>
      <c r="K800" s="54"/>
      <c r="L800" s="54"/>
      <c r="M800" s="54"/>
      <c r="N800" s="54"/>
      <c r="O800" s="54"/>
      <c r="P800" s="54"/>
      <c r="Q800" s="54"/>
      <c r="R800" s="54"/>
      <c r="S800" s="54"/>
      <c r="T800" s="54"/>
      <c r="U800" s="54"/>
      <c r="V800" s="54"/>
      <c r="W800" s="192"/>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874" t="e">
        <f t="shared" si="93"/>
        <v>#N/A</v>
      </c>
      <c r="AX800" s="875"/>
      <c r="AY800" s="875"/>
      <c r="AZ800" s="875"/>
      <c r="BA800" s="876"/>
      <c r="BB800" s="877" t="s">
        <v>1132</v>
      </c>
      <c r="BC800" s="878"/>
      <c r="BD800" s="54"/>
      <c r="BE800" s="879" t="e">
        <f t="shared" si="92"/>
        <v>#N/A</v>
      </c>
      <c r="BF800" s="880"/>
      <c r="BG800" s="880"/>
      <c r="BH800" s="880"/>
      <c r="BI800" s="881"/>
      <c r="BJ800" s="882" t="s">
        <v>1132</v>
      </c>
      <c r="BK800" s="878"/>
      <c r="BL800" s="54"/>
      <c r="BM800" s="241"/>
      <c r="BN800" s="241"/>
      <c r="BO800" s="241"/>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199"/>
    </row>
    <row r="801" spans="4:121" s="52" customFormat="1" hidden="1">
      <c r="D801" s="198"/>
      <c r="E801" s="54"/>
      <c r="F801" s="54"/>
      <c r="G801" s="54"/>
      <c r="H801" s="54"/>
      <c r="I801" s="54"/>
      <c r="J801" s="54"/>
      <c r="K801" s="54"/>
      <c r="L801" s="54"/>
      <c r="M801" s="54"/>
      <c r="N801" s="54"/>
      <c r="O801" s="54"/>
      <c r="P801" s="54"/>
      <c r="Q801" s="54"/>
      <c r="R801" s="54"/>
      <c r="S801" s="54"/>
      <c r="T801" s="54"/>
      <c r="U801" s="54"/>
      <c r="V801" s="54"/>
      <c r="W801" s="192"/>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874" t="e">
        <f t="shared" si="93"/>
        <v>#N/A</v>
      </c>
      <c r="AX801" s="875"/>
      <c r="AY801" s="875"/>
      <c r="AZ801" s="875"/>
      <c r="BA801" s="876"/>
      <c r="BB801" s="877" t="s">
        <v>1133</v>
      </c>
      <c r="BC801" s="878"/>
      <c r="BD801" s="54"/>
      <c r="BE801" s="879" t="e">
        <f t="shared" si="92"/>
        <v>#N/A</v>
      </c>
      <c r="BF801" s="880"/>
      <c r="BG801" s="880"/>
      <c r="BH801" s="880"/>
      <c r="BI801" s="881"/>
      <c r="BJ801" s="882" t="s">
        <v>1133</v>
      </c>
      <c r="BK801" s="878"/>
      <c r="BL801" s="54"/>
      <c r="BM801" s="241"/>
      <c r="BN801" s="241"/>
      <c r="BO801" s="241"/>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199"/>
    </row>
    <row r="802" spans="4:121" s="52" customFormat="1" hidden="1">
      <c r="D802" s="198"/>
      <c r="E802" s="54"/>
      <c r="F802" s="54"/>
      <c r="G802" s="54"/>
      <c r="H802" s="54"/>
      <c r="I802" s="54"/>
      <c r="J802" s="54"/>
      <c r="K802" s="54"/>
      <c r="L802" s="54"/>
      <c r="M802" s="54"/>
      <c r="N802" s="54"/>
      <c r="O802" s="54"/>
      <c r="P802" s="54"/>
      <c r="Q802" s="54"/>
      <c r="R802" s="54"/>
      <c r="S802" s="54"/>
      <c r="T802" s="54"/>
      <c r="U802" s="54"/>
      <c r="V802" s="54"/>
      <c r="W802" s="192"/>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874" t="e">
        <f t="shared" si="93"/>
        <v>#N/A</v>
      </c>
      <c r="AX802" s="875"/>
      <c r="AY802" s="875"/>
      <c r="AZ802" s="875"/>
      <c r="BA802" s="876"/>
      <c r="BB802" s="877" t="s">
        <v>1134</v>
      </c>
      <c r="BC802" s="878"/>
      <c r="BD802" s="54"/>
      <c r="BE802" s="879" t="e">
        <f t="shared" si="92"/>
        <v>#N/A</v>
      </c>
      <c r="BF802" s="880"/>
      <c r="BG802" s="880"/>
      <c r="BH802" s="880"/>
      <c r="BI802" s="881"/>
      <c r="BJ802" s="882" t="s">
        <v>1134</v>
      </c>
      <c r="BK802" s="878"/>
      <c r="BL802" s="54"/>
      <c r="BM802" s="241"/>
      <c r="BN802" s="241"/>
      <c r="BO802" s="241"/>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199"/>
    </row>
    <row r="803" spans="4:121" s="52" customFormat="1" hidden="1">
      <c r="D803" s="198"/>
      <c r="E803" s="54"/>
      <c r="F803" s="54"/>
      <c r="G803" s="54"/>
      <c r="H803" s="54"/>
      <c r="I803" s="54"/>
      <c r="J803" s="54"/>
      <c r="K803" s="54"/>
      <c r="L803" s="54"/>
      <c r="M803" s="54"/>
      <c r="N803" s="54"/>
      <c r="O803" s="54"/>
      <c r="P803" s="54"/>
      <c r="Q803" s="54"/>
      <c r="R803" s="54"/>
      <c r="S803" s="54"/>
      <c r="T803" s="54"/>
      <c r="U803" s="54"/>
      <c r="V803" s="54"/>
      <c r="W803" s="192"/>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874" t="e">
        <f t="shared" si="93"/>
        <v>#N/A</v>
      </c>
      <c r="AX803" s="875"/>
      <c r="AY803" s="875"/>
      <c r="AZ803" s="875"/>
      <c r="BA803" s="876"/>
      <c r="BB803" s="877" t="s">
        <v>1135</v>
      </c>
      <c r="BC803" s="878"/>
      <c r="BD803" s="54"/>
      <c r="BE803" s="879" t="e">
        <f t="shared" si="92"/>
        <v>#N/A</v>
      </c>
      <c r="BF803" s="880"/>
      <c r="BG803" s="880"/>
      <c r="BH803" s="880"/>
      <c r="BI803" s="881"/>
      <c r="BJ803" s="882" t="s">
        <v>1135</v>
      </c>
      <c r="BK803" s="878"/>
      <c r="BL803" s="54"/>
      <c r="BM803" s="241"/>
      <c r="BN803" s="241"/>
      <c r="BO803" s="241"/>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199"/>
    </row>
    <row r="804" spans="4:121" s="52" customFormat="1" hidden="1">
      <c r="D804" s="198"/>
      <c r="E804" s="54"/>
      <c r="F804" s="54"/>
      <c r="G804" s="54"/>
      <c r="H804" s="54"/>
      <c r="I804" s="54"/>
      <c r="J804" s="54"/>
      <c r="K804" s="54"/>
      <c r="L804" s="54"/>
      <c r="M804" s="54"/>
      <c r="N804" s="54"/>
      <c r="O804" s="54"/>
      <c r="P804" s="54"/>
      <c r="Q804" s="54"/>
      <c r="R804" s="54"/>
      <c r="S804" s="54"/>
      <c r="T804" s="54"/>
      <c r="U804" s="54"/>
      <c r="V804" s="54"/>
      <c r="W804" s="192"/>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874" t="e">
        <f t="shared" si="93"/>
        <v>#N/A</v>
      </c>
      <c r="AX804" s="875"/>
      <c r="AY804" s="875"/>
      <c r="AZ804" s="875"/>
      <c r="BA804" s="876"/>
      <c r="BB804" s="877" t="s">
        <v>1136</v>
      </c>
      <c r="BC804" s="878"/>
      <c r="BD804" s="54"/>
      <c r="BE804" s="879" t="e">
        <f t="shared" si="92"/>
        <v>#N/A</v>
      </c>
      <c r="BF804" s="880"/>
      <c r="BG804" s="880"/>
      <c r="BH804" s="880"/>
      <c r="BI804" s="881"/>
      <c r="BJ804" s="882" t="s">
        <v>1136</v>
      </c>
      <c r="BK804" s="878"/>
      <c r="BL804" s="54"/>
      <c r="BM804" s="241"/>
      <c r="BN804" s="241"/>
      <c r="BO804" s="241"/>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199"/>
    </row>
    <row r="805" spans="4:121" s="52" customFormat="1" hidden="1">
      <c r="D805" s="198"/>
      <c r="E805" s="54"/>
      <c r="F805" s="54"/>
      <c r="G805" s="54"/>
      <c r="H805" s="54"/>
      <c r="I805" s="54"/>
      <c r="J805" s="54"/>
      <c r="K805" s="54"/>
      <c r="L805" s="54"/>
      <c r="M805" s="54"/>
      <c r="N805" s="54"/>
      <c r="O805" s="54"/>
      <c r="P805" s="54"/>
      <c r="Q805" s="54"/>
      <c r="R805" s="54"/>
      <c r="S805" s="54"/>
      <c r="T805" s="54"/>
      <c r="U805" s="54"/>
      <c r="V805" s="54"/>
      <c r="W805" s="192"/>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874" t="e">
        <f t="shared" si="93"/>
        <v>#N/A</v>
      </c>
      <c r="AX805" s="875"/>
      <c r="AY805" s="875"/>
      <c r="AZ805" s="875"/>
      <c r="BA805" s="876"/>
      <c r="BB805" s="877" t="s">
        <v>1137</v>
      </c>
      <c r="BC805" s="878"/>
      <c r="BD805" s="54"/>
      <c r="BE805" s="879" t="e">
        <f t="shared" si="92"/>
        <v>#N/A</v>
      </c>
      <c r="BF805" s="880"/>
      <c r="BG805" s="880"/>
      <c r="BH805" s="880"/>
      <c r="BI805" s="881"/>
      <c r="BJ805" s="882" t="s">
        <v>1137</v>
      </c>
      <c r="BK805" s="878"/>
      <c r="BL805" s="54"/>
      <c r="BM805" s="241"/>
      <c r="BN805" s="241"/>
      <c r="BO805" s="241"/>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199"/>
    </row>
    <row r="806" spans="4:121" s="52" customFormat="1" hidden="1">
      <c r="D806" s="198"/>
      <c r="E806" s="54"/>
      <c r="F806" s="54"/>
      <c r="G806" s="54"/>
      <c r="H806" s="54"/>
      <c r="I806" s="54"/>
      <c r="J806" s="54"/>
      <c r="K806" s="54"/>
      <c r="L806" s="54"/>
      <c r="M806" s="54"/>
      <c r="N806" s="54"/>
      <c r="O806" s="54"/>
      <c r="P806" s="54"/>
      <c r="Q806" s="54"/>
      <c r="R806" s="54"/>
      <c r="S806" s="54"/>
      <c r="T806" s="54"/>
      <c r="U806" s="54"/>
      <c r="V806" s="54"/>
      <c r="W806" s="192"/>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874" t="e">
        <f t="shared" si="93"/>
        <v>#N/A</v>
      </c>
      <c r="AX806" s="875"/>
      <c r="AY806" s="875"/>
      <c r="AZ806" s="875"/>
      <c r="BA806" s="876"/>
      <c r="BB806" s="877" t="s">
        <v>1138</v>
      </c>
      <c r="BC806" s="878"/>
      <c r="BD806" s="54"/>
      <c r="BE806" s="879" t="e">
        <f t="shared" si="92"/>
        <v>#N/A</v>
      </c>
      <c r="BF806" s="880"/>
      <c r="BG806" s="880"/>
      <c r="BH806" s="880"/>
      <c r="BI806" s="881"/>
      <c r="BJ806" s="882" t="s">
        <v>1138</v>
      </c>
      <c r="BK806" s="878"/>
      <c r="BL806" s="54"/>
      <c r="BM806" s="241"/>
      <c r="BN806" s="241"/>
      <c r="BO806" s="241"/>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199"/>
    </row>
    <row r="807" spans="4:121" s="52" customFormat="1" hidden="1">
      <c r="D807" s="198"/>
      <c r="E807" s="54"/>
      <c r="F807" s="54"/>
      <c r="G807" s="54"/>
      <c r="H807" s="54"/>
      <c r="I807" s="54"/>
      <c r="J807" s="54"/>
      <c r="K807" s="54"/>
      <c r="L807" s="54"/>
      <c r="M807" s="54"/>
      <c r="N807" s="54"/>
      <c r="O807" s="54"/>
      <c r="P807" s="54"/>
      <c r="Q807" s="54"/>
      <c r="R807" s="54"/>
      <c r="S807" s="54"/>
      <c r="T807" s="54"/>
      <c r="U807" s="54"/>
      <c r="V807" s="54"/>
      <c r="W807" s="192"/>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874" t="e">
        <f t="shared" si="93"/>
        <v>#N/A</v>
      </c>
      <c r="AX807" s="875"/>
      <c r="AY807" s="875"/>
      <c r="AZ807" s="875"/>
      <c r="BA807" s="876"/>
      <c r="BB807" s="877" t="s">
        <v>1139</v>
      </c>
      <c r="BC807" s="878"/>
      <c r="BD807" s="54"/>
      <c r="BE807" s="879" t="e">
        <f t="shared" si="92"/>
        <v>#N/A</v>
      </c>
      <c r="BF807" s="880"/>
      <c r="BG807" s="880"/>
      <c r="BH807" s="880"/>
      <c r="BI807" s="881"/>
      <c r="BJ807" s="882" t="s">
        <v>1139</v>
      </c>
      <c r="BK807" s="878"/>
      <c r="BL807" s="54"/>
      <c r="BM807" s="241"/>
      <c r="BN807" s="241"/>
      <c r="BO807" s="241"/>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199"/>
    </row>
    <row r="808" spans="4:121" s="52" customFormat="1" hidden="1">
      <c r="D808" s="198"/>
      <c r="E808" s="54"/>
      <c r="F808" s="54"/>
      <c r="G808" s="54"/>
      <c r="H808" s="54"/>
      <c r="I808" s="54"/>
      <c r="J808" s="54"/>
      <c r="K808" s="54"/>
      <c r="L808" s="54"/>
      <c r="M808" s="54"/>
      <c r="N808" s="54"/>
      <c r="O808" s="54"/>
      <c r="P808" s="54"/>
      <c r="Q808" s="54"/>
      <c r="R808" s="54"/>
      <c r="S808" s="54"/>
      <c r="T808" s="54"/>
      <c r="U808" s="54"/>
      <c r="V808" s="54"/>
      <c r="W808" s="192"/>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874" t="e">
        <f t="shared" si="93"/>
        <v>#N/A</v>
      </c>
      <c r="AX808" s="875"/>
      <c r="AY808" s="875"/>
      <c r="AZ808" s="875"/>
      <c r="BA808" s="876"/>
      <c r="BB808" s="877" t="s">
        <v>1140</v>
      </c>
      <c r="BC808" s="878"/>
      <c r="BD808" s="54"/>
      <c r="BE808" s="879" t="e">
        <f t="shared" si="92"/>
        <v>#N/A</v>
      </c>
      <c r="BF808" s="880"/>
      <c r="BG808" s="880"/>
      <c r="BH808" s="880"/>
      <c r="BI808" s="881"/>
      <c r="BJ808" s="882" t="s">
        <v>1140</v>
      </c>
      <c r="BK808" s="878"/>
      <c r="BL808" s="54"/>
      <c r="BM808" s="241"/>
      <c r="BN808" s="241"/>
      <c r="BO808" s="241"/>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199"/>
    </row>
    <row r="809" spans="4:121" s="52" customFormat="1" hidden="1">
      <c r="D809" s="198"/>
      <c r="E809" s="54"/>
      <c r="F809" s="54"/>
      <c r="G809" s="54"/>
      <c r="H809" s="54"/>
      <c r="I809" s="54"/>
      <c r="J809" s="54"/>
      <c r="K809" s="54"/>
      <c r="L809" s="54"/>
      <c r="M809" s="54"/>
      <c r="N809" s="54"/>
      <c r="O809" s="54"/>
      <c r="P809" s="54"/>
      <c r="Q809" s="54"/>
      <c r="R809" s="54"/>
      <c r="S809" s="54"/>
      <c r="T809" s="54"/>
      <c r="U809" s="54"/>
      <c r="V809" s="54"/>
      <c r="W809" s="192"/>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874" t="e">
        <f t="shared" si="93"/>
        <v>#N/A</v>
      </c>
      <c r="AX809" s="875"/>
      <c r="AY809" s="875"/>
      <c r="AZ809" s="875"/>
      <c r="BA809" s="876"/>
      <c r="BB809" s="877" t="s">
        <v>1141</v>
      </c>
      <c r="BC809" s="878"/>
      <c r="BD809" s="54"/>
      <c r="BE809" s="879" t="e">
        <f t="shared" si="92"/>
        <v>#N/A</v>
      </c>
      <c r="BF809" s="880"/>
      <c r="BG809" s="880"/>
      <c r="BH809" s="880"/>
      <c r="BI809" s="881"/>
      <c r="BJ809" s="882" t="s">
        <v>1141</v>
      </c>
      <c r="BK809" s="878"/>
      <c r="BL809" s="54"/>
      <c r="BM809" s="241"/>
      <c r="BN809" s="241"/>
      <c r="BO809" s="241"/>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199"/>
    </row>
    <row r="810" spans="4:121" s="52" customFormat="1" hidden="1">
      <c r="D810" s="198"/>
      <c r="E810" s="54"/>
      <c r="F810" s="54"/>
      <c r="G810" s="54"/>
      <c r="H810" s="54"/>
      <c r="I810" s="54"/>
      <c r="J810" s="54"/>
      <c r="K810" s="54"/>
      <c r="L810" s="54"/>
      <c r="M810" s="54"/>
      <c r="N810" s="54"/>
      <c r="O810" s="54"/>
      <c r="P810" s="54"/>
      <c r="Q810" s="54"/>
      <c r="R810" s="54"/>
      <c r="S810" s="54"/>
      <c r="T810" s="54"/>
      <c r="U810" s="54"/>
      <c r="V810" s="54"/>
      <c r="W810" s="192"/>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874" t="e">
        <f t="shared" si="93"/>
        <v>#N/A</v>
      </c>
      <c r="AX810" s="875"/>
      <c r="AY810" s="875"/>
      <c r="AZ810" s="875"/>
      <c r="BA810" s="876"/>
      <c r="BB810" s="877" t="s">
        <v>1142</v>
      </c>
      <c r="BC810" s="878"/>
      <c r="BD810" s="54"/>
      <c r="BE810" s="879" t="e">
        <f t="shared" si="92"/>
        <v>#N/A</v>
      </c>
      <c r="BF810" s="880"/>
      <c r="BG810" s="880"/>
      <c r="BH810" s="880"/>
      <c r="BI810" s="881"/>
      <c r="BJ810" s="882" t="s">
        <v>1142</v>
      </c>
      <c r="BK810" s="878"/>
      <c r="BL810" s="54"/>
      <c r="BM810" s="241"/>
      <c r="BN810" s="241"/>
      <c r="BO810" s="241"/>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199"/>
    </row>
    <row r="811" spans="4:121" s="52" customFormat="1" hidden="1">
      <c r="D811" s="198"/>
      <c r="E811" s="54"/>
      <c r="F811" s="54"/>
      <c r="G811" s="54"/>
      <c r="H811" s="54"/>
      <c r="I811" s="54"/>
      <c r="J811" s="54"/>
      <c r="K811" s="54"/>
      <c r="L811" s="54"/>
      <c r="M811" s="54"/>
      <c r="N811" s="54"/>
      <c r="O811" s="54"/>
      <c r="P811" s="54"/>
      <c r="Q811" s="54"/>
      <c r="R811" s="54"/>
      <c r="S811" s="54"/>
      <c r="T811" s="54"/>
      <c r="U811" s="54"/>
      <c r="V811" s="54"/>
      <c r="W811" s="192"/>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874" t="e">
        <f t="shared" si="93"/>
        <v>#N/A</v>
      </c>
      <c r="AX811" s="875"/>
      <c r="AY811" s="875"/>
      <c r="AZ811" s="875"/>
      <c r="BA811" s="876"/>
      <c r="BB811" s="877" t="s">
        <v>1143</v>
      </c>
      <c r="BC811" s="878"/>
      <c r="BD811" s="54"/>
      <c r="BE811" s="879" t="e">
        <f t="shared" si="92"/>
        <v>#N/A</v>
      </c>
      <c r="BF811" s="880"/>
      <c r="BG811" s="880"/>
      <c r="BH811" s="880"/>
      <c r="BI811" s="881"/>
      <c r="BJ811" s="882" t="s">
        <v>1143</v>
      </c>
      <c r="BK811" s="878"/>
      <c r="BL811" s="54"/>
      <c r="BM811" s="241"/>
      <c r="BN811" s="241"/>
      <c r="BO811" s="241"/>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199"/>
    </row>
    <row r="812" spans="4:121" s="52" customFormat="1" hidden="1">
      <c r="D812" s="198"/>
      <c r="E812" s="54"/>
      <c r="F812" s="54"/>
      <c r="G812" s="54"/>
      <c r="H812" s="54"/>
      <c r="I812" s="54"/>
      <c r="J812" s="54"/>
      <c r="K812" s="54"/>
      <c r="L812" s="54"/>
      <c r="M812" s="54"/>
      <c r="N812" s="54"/>
      <c r="O812" s="54"/>
      <c r="P812" s="54"/>
      <c r="Q812" s="54"/>
      <c r="R812" s="54"/>
      <c r="S812" s="54"/>
      <c r="T812" s="54"/>
      <c r="U812" s="54"/>
      <c r="V812" s="54"/>
      <c r="W812" s="192"/>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874" t="e">
        <f t="shared" si="93"/>
        <v>#N/A</v>
      </c>
      <c r="AX812" s="875"/>
      <c r="AY812" s="875"/>
      <c r="AZ812" s="875"/>
      <c r="BA812" s="876"/>
      <c r="BB812" s="877" t="s">
        <v>1144</v>
      </c>
      <c r="BC812" s="878"/>
      <c r="BD812" s="54"/>
      <c r="BE812" s="879" t="e">
        <f t="shared" si="92"/>
        <v>#N/A</v>
      </c>
      <c r="BF812" s="880"/>
      <c r="BG812" s="880"/>
      <c r="BH812" s="880"/>
      <c r="BI812" s="881"/>
      <c r="BJ812" s="882" t="s">
        <v>1144</v>
      </c>
      <c r="BK812" s="878"/>
      <c r="BL812" s="54"/>
      <c r="BM812" s="241"/>
      <c r="BN812" s="241"/>
      <c r="BO812" s="241"/>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199"/>
    </row>
    <row r="813" spans="4:121" s="52" customFormat="1" hidden="1">
      <c r="D813" s="198"/>
      <c r="E813" s="54"/>
      <c r="F813" s="54"/>
      <c r="G813" s="54"/>
      <c r="H813" s="54"/>
      <c r="I813" s="54"/>
      <c r="J813" s="54"/>
      <c r="K813" s="54"/>
      <c r="L813" s="54"/>
      <c r="M813" s="54"/>
      <c r="N813" s="54"/>
      <c r="O813" s="54"/>
      <c r="P813" s="54"/>
      <c r="Q813" s="54"/>
      <c r="R813" s="54"/>
      <c r="S813" s="54"/>
      <c r="T813" s="54"/>
      <c r="U813" s="54"/>
      <c r="V813" s="54"/>
      <c r="W813" s="192"/>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874" t="e">
        <f t="shared" si="93"/>
        <v>#N/A</v>
      </c>
      <c r="AX813" s="875"/>
      <c r="AY813" s="875"/>
      <c r="AZ813" s="875"/>
      <c r="BA813" s="876"/>
      <c r="BB813" s="877" t="s">
        <v>1145</v>
      </c>
      <c r="BC813" s="878"/>
      <c r="BD813" s="54"/>
      <c r="BE813" s="879" t="e">
        <f t="shared" si="92"/>
        <v>#N/A</v>
      </c>
      <c r="BF813" s="880"/>
      <c r="BG813" s="880"/>
      <c r="BH813" s="880"/>
      <c r="BI813" s="881"/>
      <c r="BJ813" s="882" t="s">
        <v>1145</v>
      </c>
      <c r="BK813" s="878"/>
      <c r="BL813" s="54"/>
      <c r="BM813" s="241"/>
      <c r="BN813" s="241"/>
      <c r="BO813" s="241"/>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199"/>
    </row>
    <row r="814" spans="4:121" s="52" customFormat="1" hidden="1">
      <c r="D814" s="198"/>
      <c r="E814" s="54"/>
      <c r="F814" s="54"/>
      <c r="G814" s="54"/>
      <c r="H814" s="54"/>
      <c r="I814" s="54"/>
      <c r="J814" s="54"/>
      <c r="K814" s="54"/>
      <c r="L814" s="54"/>
      <c r="M814" s="54"/>
      <c r="N814" s="54"/>
      <c r="O814" s="54"/>
      <c r="P814" s="54"/>
      <c r="Q814" s="54"/>
      <c r="R814" s="54"/>
      <c r="S814" s="54"/>
      <c r="T814" s="54"/>
      <c r="U814" s="54"/>
      <c r="V814" s="54"/>
      <c r="W814" s="192"/>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874" t="e">
        <f t="shared" si="93"/>
        <v>#N/A</v>
      </c>
      <c r="AX814" s="875"/>
      <c r="AY814" s="875"/>
      <c r="AZ814" s="875"/>
      <c r="BA814" s="876"/>
      <c r="BB814" s="877" t="s">
        <v>1146</v>
      </c>
      <c r="BC814" s="878"/>
      <c r="BD814" s="54"/>
      <c r="BE814" s="879" t="e">
        <f t="shared" si="92"/>
        <v>#N/A</v>
      </c>
      <c r="BF814" s="880"/>
      <c r="BG814" s="880"/>
      <c r="BH814" s="880"/>
      <c r="BI814" s="881"/>
      <c r="BJ814" s="882" t="s">
        <v>1146</v>
      </c>
      <c r="BK814" s="878"/>
      <c r="BL814" s="54"/>
      <c r="BM814" s="241"/>
      <c r="BN814" s="241"/>
      <c r="BO814" s="241"/>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199"/>
    </row>
    <row r="815" spans="4:121" s="52" customFormat="1" hidden="1">
      <c r="D815" s="198"/>
      <c r="E815" s="54"/>
      <c r="F815" s="54"/>
      <c r="G815" s="54"/>
      <c r="H815" s="54"/>
      <c r="I815" s="54"/>
      <c r="J815" s="54"/>
      <c r="K815" s="54"/>
      <c r="L815" s="54"/>
      <c r="M815" s="54"/>
      <c r="N815" s="54"/>
      <c r="O815" s="54"/>
      <c r="P815" s="54"/>
      <c r="Q815" s="54"/>
      <c r="R815" s="54"/>
      <c r="S815" s="54"/>
      <c r="T815" s="54"/>
      <c r="U815" s="54"/>
      <c r="V815" s="54"/>
      <c r="W815" s="192"/>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874" t="e">
        <f t="shared" si="93"/>
        <v>#N/A</v>
      </c>
      <c r="AX815" s="875"/>
      <c r="AY815" s="875"/>
      <c r="AZ815" s="875"/>
      <c r="BA815" s="876"/>
      <c r="BB815" s="877" t="s">
        <v>1147</v>
      </c>
      <c r="BC815" s="878"/>
      <c r="BD815" s="54"/>
      <c r="BE815" s="879" t="e">
        <f t="shared" si="92"/>
        <v>#N/A</v>
      </c>
      <c r="BF815" s="880"/>
      <c r="BG815" s="880"/>
      <c r="BH815" s="880"/>
      <c r="BI815" s="881"/>
      <c r="BJ815" s="882" t="s">
        <v>1147</v>
      </c>
      <c r="BK815" s="878"/>
      <c r="BL815" s="54"/>
      <c r="BM815" s="241"/>
      <c r="BN815" s="241"/>
      <c r="BO815" s="241"/>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199"/>
    </row>
    <row r="816" spans="4:121" s="52" customFormat="1" hidden="1">
      <c r="D816" s="198"/>
      <c r="E816" s="54"/>
      <c r="F816" s="54"/>
      <c r="G816" s="54"/>
      <c r="H816" s="54"/>
      <c r="I816" s="54"/>
      <c r="J816" s="54"/>
      <c r="K816" s="54"/>
      <c r="L816" s="54"/>
      <c r="M816" s="54"/>
      <c r="N816" s="54"/>
      <c r="O816" s="54"/>
      <c r="P816" s="54"/>
      <c r="Q816" s="54"/>
      <c r="R816" s="54"/>
      <c r="S816" s="54"/>
      <c r="T816" s="54"/>
      <c r="U816" s="54"/>
      <c r="V816" s="54"/>
      <c r="W816" s="192"/>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874" t="e">
        <f t="shared" si="93"/>
        <v>#N/A</v>
      </c>
      <c r="AX816" s="875"/>
      <c r="AY816" s="875"/>
      <c r="AZ816" s="875"/>
      <c r="BA816" s="876"/>
      <c r="BB816" s="877" t="s">
        <v>1148</v>
      </c>
      <c r="BC816" s="878"/>
      <c r="BD816" s="54"/>
      <c r="BE816" s="879" t="e">
        <f t="shared" si="92"/>
        <v>#N/A</v>
      </c>
      <c r="BF816" s="880"/>
      <c r="BG816" s="880"/>
      <c r="BH816" s="880"/>
      <c r="BI816" s="881"/>
      <c r="BJ816" s="882" t="s">
        <v>1148</v>
      </c>
      <c r="BK816" s="878"/>
      <c r="BL816" s="54"/>
      <c r="BM816" s="241"/>
      <c r="BN816" s="241"/>
      <c r="BO816" s="241"/>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199"/>
    </row>
    <row r="817" spans="4:121" s="52" customFormat="1" hidden="1">
      <c r="D817" s="198"/>
      <c r="E817" s="54"/>
      <c r="F817" s="54"/>
      <c r="G817" s="54"/>
      <c r="H817" s="54"/>
      <c r="I817" s="54"/>
      <c r="J817" s="54"/>
      <c r="K817" s="54"/>
      <c r="L817" s="54"/>
      <c r="M817" s="54"/>
      <c r="N817" s="54"/>
      <c r="O817" s="54"/>
      <c r="P817" s="54"/>
      <c r="Q817" s="54"/>
      <c r="R817" s="54"/>
      <c r="S817" s="54"/>
      <c r="T817" s="54"/>
      <c r="U817" s="54"/>
      <c r="V817" s="54"/>
      <c r="W817" s="192"/>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874" t="e">
        <f t="shared" si="93"/>
        <v>#N/A</v>
      </c>
      <c r="AX817" s="875"/>
      <c r="AY817" s="875"/>
      <c r="AZ817" s="875"/>
      <c r="BA817" s="876"/>
      <c r="BB817" s="877" t="s">
        <v>1149</v>
      </c>
      <c r="BC817" s="878"/>
      <c r="BD817" s="54"/>
      <c r="BE817" s="879" t="e">
        <f t="shared" si="92"/>
        <v>#N/A</v>
      </c>
      <c r="BF817" s="880"/>
      <c r="BG817" s="880"/>
      <c r="BH817" s="880"/>
      <c r="BI817" s="881"/>
      <c r="BJ817" s="882" t="s">
        <v>1149</v>
      </c>
      <c r="BK817" s="878"/>
      <c r="BL817" s="54"/>
      <c r="BM817" s="241"/>
      <c r="BN817" s="241"/>
      <c r="BO817" s="241"/>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199"/>
    </row>
    <row r="818" spans="4:121" s="52" customFormat="1" hidden="1">
      <c r="D818" s="198"/>
      <c r="E818" s="54"/>
      <c r="F818" s="54"/>
      <c r="G818" s="54"/>
      <c r="H818" s="54"/>
      <c r="I818" s="54"/>
      <c r="J818" s="54"/>
      <c r="K818" s="54"/>
      <c r="L818" s="54"/>
      <c r="M818" s="54"/>
      <c r="N818" s="54"/>
      <c r="O818" s="54"/>
      <c r="P818" s="54"/>
      <c r="Q818" s="54"/>
      <c r="R818" s="54"/>
      <c r="S818" s="54"/>
      <c r="T818" s="54"/>
      <c r="U818" s="54"/>
      <c r="V818" s="54"/>
      <c r="W818" s="192"/>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874" t="e">
        <f t="shared" si="93"/>
        <v>#N/A</v>
      </c>
      <c r="AX818" s="875"/>
      <c r="AY818" s="875"/>
      <c r="AZ818" s="875"/>
      <c r="BA818" s="876"/>
      <c r="BB818" s="877" t="s">
        <v>1150</v>
      </c>
      <c r="BC818" s="878"/>
      <c r="BD818" s="54"/>
      <c r="BE818" s="879" t="e">
        <f t="shared" si="92"/>
        <v>#N/A</v>
      </c>
      <c r="BF818" s="880"/>
      <c r="BG818" s="880"/>
      <c r="BH818" s="880"/>
      <c r="BI818" s="881"/>
      <c r="BJ818" s="882" t="s">
        <v>1150</v>
      </c>
      <c r="BK818" s="878"/>
      <c r="BL818" s="54"/>
      <c r="BM818" s="241"/>
      <c r="BN818" s="241"/>
      <c r="BO818" s="241"/>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199"/>
    </row>
    <row r="819" spans="4:121" s="52" customFormat="1" hidden="1">
      <c r="D819" s="198"/>
      <c r="E819" s="54"/>
      <c r="F819" s="54"/>
      <c r="G819" s="54"/>
      <c r="H819" s="54"/>
      <c r="I819" s="54"/>
      <c r="J819" s="54"/>
      <c r="K819" s="54"/>
      <c r="L819" s="54"/>
      <c r="M819" s="54"/>
      <c r="N819" s="54"/>
      <c r="O819" s="54"/>
      <c r="P819" s="54"/>
      <c r="Q819" s="54"/>
      <c r="R819" s="54"/>
      <c r="S819" s="54"/>
      <c r="T819" s="54"/>
      <c r="U819" s="54"/>
      <c r="V819" s="54"/>
      <c r="W819" s="192"/>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874" t="e">
        <f t="shared" si="93"/>
        <v>#N/A</v>
      </c>
      <c r="AX819" s="875"/>
      <c r="AY819" s="875"/>
      <c r="AZ819" s="875"/>
      <c r="BA819" s="876"/>
      <c r="BB819" s="877" t="s">
        <v>1151</v>
      </c>
      <c r="BC819" s="878"/>
      <c r="BD819" s="54"/>
      <c r="BE819" s="879" t="e">
        <f t="shared" si="92"/>
        <v>#N/A</v>
      </c>
      <c r="BF819" s="880"/>
      <c r="BG819" s="880"/>
      <c r="BH819" s="880"/>
      <c r="BI819" s="881"/>
      <c r="BJ819" s="882" t="s">
        <v>1151</v>
      </c>
      <c r="BK819" s="878"/>
      <c r="BL819" s="54"/>
      <c r="BM819" s="241"/>
      <c r="BN819" s="241"/>
      <c r="BO819" s="241"/>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199"/>
    </row>
    <row r="820" spans="4:121" s="52" customFormat="1" hidden="1">
      <c r="D820" s="198"/>
      <c r="E820" s="54"/>
      <c r="F820" s="54"/>
      <c r="G820" s="54"/>
      <c r="H820" s="54"/>
      <c r="I820" s="54"/>
      <c r="J820" s="54"/>
      <c r="K820" s="54"/>
      <c r="L820" s="54"/>
      <c r="M820" s="54"/>
      <c r="N820" s="54"/>
      <c r="O820" s="54"/>
      <c r="P820" s="54"/>
      <c r="Q820" s="54"/>
      <c r="R820" s="54"/>
      <c r="S820" s="54"/>
      <c r="T820" s="54"/>
      <c r="U820" s="54"/>
      <c r="V820" s="54"/>
      <c r="W820" s="192"/>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874" t="e">
        <f t="shared" si="93"/>
        <v>#N/A</v>
      </c>
      <c r="AX820" s="875"/>
      <c r="AY820" s="875"/>
      <c r="AZ820" s="875"/>
      <c r="BA820" s="876"/>
      <c r="BB820" s="877" t="s">
        <v>1152</v>
      </c>
      <c r="BC820" s="878"/>
      <c r="BD820" s="54"/>
      <c r="BE820" s="879" t="e">
        <f t="shared" si="92"/>
        <v>#N/A</v>
      </c>
      <c r="BF820" s="880"/>
      <c r="BG820" s="880"/>
      <c r="BH820" s="880"/>
      <c r="BI820" s="881"/>
      <c r="BJ820" s="882" t="s">
        <v>1152</v>
      </c>
      <c r="BK820" s="878"/>
      <c r="BL820" s="54"/>
      <c r="BM820" s="241"/>
      <c r="BN820" s="241"/>
      <c r="BO820" s="241"/>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199"/>
    </row>
    <row r="821" spans="4:121" s="52" customFormat="1" hidden="1">
      <c r="D821" s="198"/>
      <c r="E821" s="54"/>
      <c r="F821" s="54"/>
      <c r="G821" s="54"/>
      <c r="H821" s="54"/>
      <c r="I821" s="54"/>
      <c r="J821" s="54"/>
      <c r="K821" s="54"/>
      <c r="L821" s="54"/>
      <c r="M821" s="54"/>
      <c r="N821" s="54"/>
      <c r="O821" s="54"/>
      <c r="P821" s="54"/>
      <c r="Q821" s="54"/>
      <c r="R821" s="54"/>
      <c r="S821" s="54"/>
      <c r="T821" s="54"/>
      <c r="U821" s="54"/>
      <c r="V821" s="54"/>
      <c r="W821" s="192"/>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874" t="e">
        <f t="shared" si="93"/>
        <v>#N/A</v>
      </c>
      <c r="AX821" s="875"/>
      <c r="AY821" s="875"/>
      <c r="AZ821" s="875"/>
      <c r="BA821" s="876"/>
      <c r="BB821" s="877" t="s">
        <v>1153</v>
      </c>
      <c r="BC821" s="878"/>
      <c r="BD821" s="54"/>
      <c r="BE821" s="879" t="e">
        <f t="shared" si="92"/>
        <v>#N/A</v>
      </c>
      <c r="BF821" s="880"/>
      <c r="BG821" s="880"/>
      <c r="BH821" s="880"/>
      <c r="BI821" s="881"/>
      <c r="BJ821" s="882" t="s">
        <v>1153</v>
      </c>
      <c r="BK821" s="878"/>
      <c r="BL821" s="54"/>
      <c r="BM821" s="241"/>
      <c r="BN821" s="241"/>
      <c r="BO821" s="241"/>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199"/>
    </row>
    <row r="822" spans="4:121" s="52" customFormat="1" hidden="1">
      <c r="D822" s="198"/>
      <c r="E822" s="54"/>
      <c r="F822" s="54"/>
      <c r="G822" s="54"/>
      <c r="H822" s="54"/>
      <c r="I822" s="54"/>
      <c r="J822" s="54"/>
      <c r="K822" s="54"/>
      <c r="L822" s="54"/>
      <c r="M822" s="54"/>
      <c r="N822" s="54"/>
      <c r="O822" s="54"/>
      <c r="P822" s="54"/>
      <c r="Q822" s="54"/>
      <c r="R822" s="54"/>
      <c r="S822" s="54"/>
      <c r="T822" s="54"/>
      <c r="U822" s="54"/>
      <c r="V822" s="54"/>
      <c r="W822" s="192"/>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874" t="e">
        <f t="shared" si="93"/>
        <v>#N/A</v>
      </c>
      <c r="AX822" s="875"/>
      <c r="AY822" s="875"/>
      <c r="AZ822" s="875"/>
      <c r="BA822" s="876"/>
      <c r="BB822" s="877" t="s">
        <v>1154</v>
      </c>
      <c r="BC822" s="878"/>
      <c r="BD822" s="54"/>
      <c r="BE822" s="879" t="e">
        <f t="shared" si="92"/>
        <v>#N/A</v>
      </c>
      <c r="BF822" s="880"/>
      <c r="BG822" s="880"/>
      <c r="BH822" s="880"/>
      <c r="BI822" s="881"/>
      <c r="BJ822" s="882" t="s">
        <v>1154</v>
      </c>
      <c r="BK822" s="878"/>
      <c r="BL822" s="54"/>
      <c r="BM822" s="241"/>
      <c r="BN822" s="241"/>
      <c r="BO822" s="241"/>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199"/>
    </row>
    <row r="823" spans="4:121" s="52" customFormat="1" hidden="1">
      <c r="D823" s="198"/>
      <c r="E823" s="54"/>
      <c r="F823" s="54"/>
      <c r="G823" s="54"/>
      <c r="H823" s="54"/>
      <c r="I823" s="54"/>
      <c r="J823" s="54"/>
      <c r="K823" s="54"/>
      <c r="L823" s="54"/>
      <c r="M823" s="54"/>
      <c r="N823" s="54"/>
      <c r="O823" s="54"/>
      <c r="P823" s="54"/>
      <c r="Q823" s="54"/>
      <c r="R823" s="54"/>
      <c r="S823" s="54"/>
      <c r="T823" s="54"/>
      <c r="U823" s="54"/>
      <c r="V823" s="54"/>
      <c r="W823" s="192"/>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874" t="e">
        <f t="shared" si="93"/>
        <v>#N/A</v>
      </c>
      <c r="AX823" s="875"/>
      <c r="AY823" s="875"/>
      <c r="AZ823" s="875"/>
      <c r="BA823" s="876"/>
      <c r="BB823" s="877" t="s">
        <v>1155</v>
      </c>
      <c r="BC823" s="878"/>
      <c r="BD823" s="54"/>
      <c r="BE823" s="879" t="e">
        <f t="shared" si="92"/>
        <v>#N/A</v>
      </c>
      <c r="BF823" s="880"/>
      <c r="BG823" s="880"/>
      <c r="BH823" s="880"/>
      <c r="BI823" s="881"/>
      <c r="BJ823" s="882" t="s">
        <v>1155</v>
      </c>
      <c r="BK823" s="878"/>
      <c r="BL823" s="54"/>
      <c r="BM823" s="241"/>
      <c r="BN823" s="241"/>
      <c r="BO823" s="241"/>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199"/>
    </row>
    <row r="824" spans="4:121" s="52" customFormat="1" hidden="1">
      <c r="D824" s="198"/>
      <c r="E824" s="54"/>
      <c r="F824" s="54"/>
      <c r="G824" s="54"/>
      <c r="H824" s="54"/>
      <c r="I824" s="54"/>
      <c r="J824" s="54"/>
      <c r="K824" s="54"/>
      <c r="L824" s="54"/>
      <c r="M824" s="54"/>
      <c r="N824" s="54"/>
      <c r="O824" s="54"/>
      <c r="P824" s="54"/>
      <c r="Q824" s="54"/>
      <c r="R824" s="54"/>
      <c r="S824" s="54"/>
      <c r="T824" s="54"/>
      <c r="U824" s="54"/>
      <c r="V824" s="54"/>
      <c r="W824" s="192"/>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874" t="e">
        <f t="shared" si="93"/>
        <v>#N/A</v>
      </c>
      <c r="AX824" s="875"/>
      <c r="AY824" s="875"/>
      <c r="AZ824" s="875"/>
      <c r="BA824" s="876"/>
      <c r="BB824" s="877" t="s">
        <v>1156</v>
      </c>
      <c r="BC824" s="878"/>
      <c r="BD824" s="54"/>
      <c r="BE824" s="879" t="e">
        <f t="shared" si="92"/>
        <v>#N/A</v>
      </c>
      <c r="BF824" s="880"/>
      <c r="BG824" s="880"/>
      <c r="BH824" s="880"/>
      <c r="BI824" s="881"/>
      <c r="BJ824" s="882" t="s">
        <v>1156</v>
      </c>
      <c r="BK824" s="878"/>
      <c r="BL824" s="54"/>
      <c r="BM824" s="241"/>
      <c r="BN824" s="241"/>
      <c r="BO824" s="241"/>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199"/>
    </row>
    <row r="825" spans="4:121" s="52" customFormat="1" hidden="1">
      <c r="D825" s="198"/>
      <c r="E825" s="54"/>
      <c r="F825" s="54"/>
      <c r="G825" s="54"/>
      <c r="H825" s="54"/>
      <c r="I825" s="54"/>
      <c r="J825" s="54"/>
      <c r="K825" s="54"/>
      <c r="L825" s="54"/>
      <c r="M825" s="54"/>
      <c r="N825" s="54"/>
      <c r="O825" s="54"/>
      <c r="P825" s="54"/>
      <c r="Q825" s="54"/>
      <c r="R825" s="54"/>
      <c r="S825" s="54"/>
      <c r="T825" s="54"/>
      <c r="U825" s="54"/>
      <c r="V825" s="54"/>
      <c r="W825" s="192"/>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874" t="e">
        <f t="shared" si="93"/>
        <v>#N/A</v>
      </c>
      <c r="AX825" s="875"/>
      <c r="AY825" s="875"/>
      <c r="AZ825" s="875"/>
      <c r="BA825" s="876"/>
      <c r="BB825" s="877" t="s">
        <v>1157</v>
      </c>
      <c r="BC825" s="878"/>
      <c r="BD825" s="54"/>
      <c r="BE825" s="879" t="e">
        <f t="shared" si="92"/>
        <v>#N/A</v>
      </c>
      <c r="BF825" s="880"/>
      <c r="BG825" s="880"/>
      <c r="BH825" s="880"/>
      <c r="BI825" s="881"/>
      <c r="BJ825" s="882" t="s">
        <v>1157</v>
      </c>
      <c r="BK825" s="878"/>
      <c r="BL825" s="54"/>
      <c r="BM825" s="241"/>
      <c r="BN825" s="241"/>
      <c r="BO825" s="241"/>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199"/>
    </row>
    <row r="826" spans="4:121" s="52" customFormat="1" hidden="1">
      <c r="D826" s="198"/>
      <c r="E826" s="54"/>
      <c r="F826" s="54"/>
      <c r="G826" s="54"/>
      <c r="H826" s="54"/>
      <c r="I826" s="54"/>
      <c r="J826" s="54"/>
      <c r="K826" s="54"/>
      <c r="L826" s="54"/>
      <c r="M826" s="54"/>
      <c r="N826" s="54"/>
      <c r="O826" s="54"/>
      <c r="P826" s="54"/>
      <c r="Q826" s="54"/>
      <c r="R826" s="54"/>
      <c r="S826" s="54"/>
      <c r="T826" s="54"/>
      <c r="U826" s="54"/>
      <c r="V826" s="54"/>
      <c r="W826" s="192"/>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874" t="e">
        <f t="shared" si="93"/>
        <v>#N/A</v>
      </c>
      <c r="AX826" s="875"/>
      <c r="AY826" s="875"/>
      <c r="AZ826" s="875"/>
      <c r="BA826" s="876"/>
      <c r="BB826" s="877" t="s">
        <v>1158</v>
      </c>
      <c r="BC826" s="878"/>
      <c r="BD826" s="54"/>
      <c r="BE826" s="879" t="e">
        <f t="shared" si="92"/>
        <v>#N/A</v>
      </c>
      <c r="BF826" s="880"/>
      <c r="BG826" s="880"/>
      <c r="BH826" s="880"/>
      <c r="BI826" s="881"/>
      <c r="BJ826" s="882" t="s">
        <v>1158</v>
      </c>
      <c r="BK826" s="878"/>
      <c r="BL826" s="54"/>
      <c r="BM826" s="241"/>
      <c r="BN826" s="241"/>
      <c r="BO826" s="241"/>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199"/>
    </row>
    <row r="827" spans="4:121" s="52" customFormat="1" hidden="1">
      <c r="D827" s="198"/>
      <c r="E827" s="54"/>
      <c r="F827" s="54"/>
      <c r="G827" s="54"/>
      <c r="H827" s="54"/>
      <c r="I827" s="54"/>
      <c r="J827" s="54"/>
      <c r="K827" s="54"/>
      <c r="L827" s="54"/>
      <c r="M827" s="54"/>
      <c r="N827" s="54"/>
      <c r="O827" s="54"/>
      <c r="P827" s="54"/>
      <c r="Q827" s="54"/>
      <c r="R827" s="54"/>
      <c r="S827" s="54"/>
      <c r="T827" s="54"/>
      <c r="U827" s="54"/>
      <c r="V827" s="54"/>
      <c r="W827" s="192"/>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874" t="e">
        <f t="shared" si="93"/>
        <v>#N/A</v>
      </c>
      <c r="AX827" s="875"/>
      <c r="AY827" s="875"/>
      <c r="AZ827" s="875"/>
      <c r="BA827" s="876"/>
      <c r="BB827" s="877" t="s">
        <v>1159</v>
      </c>
      <c r="BC827" s="878"/>
      <c r="BD827" s="54"/>
      <c r="BE827" s="879" t="e">
        <f t="shared" ref="BE827:BE890" si="94">RANK(BJ827,$AM$214:$AM$241,1)</f>
        <v>#N/A</v>
      </c>
      <c r="BF827" s="880"/>
      <c r="BG827" s="880"/>
      <c r="BH827" s="880"/>
      <c r="BI827" s="881"/>
      <c r="BJ827" s="882" t="s">
        <v>1159</v>
      </c>
      <c r="BK827" s="878"/>
      <c r="BL827" s="54"/>
      <c r="BM827" s="241"/>
      <c r="BN827" s="241"/>
      <c r="BO827" s="241"/>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199"/>
    </row>
    <row r="828" spans="4:121" s="52" customFormat="1" hidden="1">
      <c r="D828" s="198"/>
      <c r="E828" s="54"/>
      <c r="F828" s="54"/>
      <c r="G828" s="54"/>
      <c r="H828" s="54"/>
      <c r="I828" s="54"/>
      <c r="J828" s="54"/>
      <c r="K828" s="54"/>
      <c r="L828" s="54"/>
      <c r="M828" s="54"/>
      <c r="N828" s="54"/>
      <c r="O828" s="54"/>
      <c r="P828" s="54"/>
      <c r="Q828" s="54"/>
      <c r="R828" s="54"/>
      <c r="S828" s="54"/>
      <c r="T828" s="54"/>
      <c r="U828" s="54"/>
      <c r="V828" s="54"/>
      <c r="W828" s="192"/>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874" t="e">
        <f t="shared" si="93"/>
        <v>#N/A</v>
      </c>
      <c r="AX828" s="875"/>
      <c r="AY828" s="875"/>
      <c r="AZ828" s="875"/>
      <c r="BA828" s="876"/>
      <c r="BB828" s="877" t="s">
        <v>1160</v>
      </c>
      <c r="BC828" s="878"/>
      <c r="BD828" s="54"/>
      <c r="BE828" s="879" t="e">
        <f t="shared" si="94"/>
        <v>#N/A</v>
      </c>
      <c r="BF828" s="880"/>
      <c r="BG828" s="880"/>
      <c r="BH828" s="880"/>
      <c r="BI828" s="881"/>
      <c r="BJ828" s="882" t="s">
        <v>1160</v>
      </c>
      <c r="BK828" s="878"/>
      <c r="BL828" s="54"/>
      <c r="BM828" s="241"/>
      <c r="BN828" s="241"/>
      <c r="BO828" s="241"/>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199"/>
    </row>
    <row r="829" spans="4:121" s="52" customFormat="1" hidden="1">
      <c r="D829" s="198"/>
      <c r="E829" s="54"/>
      <c r="F829" s="54"/>
      <c r="G829" s="54"/>
      <c r="H829" s="54"/>
      <c r="I829" s="54"/>
      <c r="J829" s="54"/>
      <c r="K829" s="54"/>
      <c r="L829" s="54"/>
      <c r="M829" s="54"/>
      <c r="N829" s="54"/>
      <c r="O829" s="54"/>
      <c r="P829" s="54"/>
      <c r="Q829" s="54"/>
      <c r="R829" s="54"/>
      <c r="S829" s="54"/>
      <c r="T829" s="54"/>
      <c r="U829" s="54"/>
      <c r="V829" s="54"/>
      <c r="W829" s="192"/>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874" t="e">
        <f t="shared" si="93"/>
        <v>#N/A</v>
      </c>
      <c r="AX829" s="875"/>
      <c r="AY829" s="875"/>
      <c r="AZ829" s="875"/>
      <c r="BA829" s="876"/>
      <c r="BB829" s="877" t="s">
        <v>1161</v>
      </c>
      <c r="BC829" s="878"/>
      <c r="BD829" s="54"/>
      <c r="BE829" s="879" t="e">
        <f t="shared" si="94"/>
        <v>#N/A</v>
      </c>
      <c r="BF829" s="880"/>
      <c r="BG829" s="880"/>
      <c r="BH829" s="880"/>
      <c r="BI829" s="881"/>
      <c r="BJ829" s="882" t="s">
        <v>1161</v>
      </c>
      <c r="BK829" s="878"/>
      <c r="BL829" s="54"/>
      <c r="BM829" s="241"/>
      <c r="BN829" s="241"/>
      <c r="BO829" s="241"/>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199"/>
    </row>
    <row r="830" spans="4:121" s="52" customFormat="1" hidden="1">
      <c r="D830" s="198"/>
      <c r="E830" s="54"/>
      <c r="F830" s="54"/>
      <c r="G830" s="54"/>
      <c r="H830" s="54"/>
      <c r="I830" s="54"/>
      <c r="J830" s="54"/>
      <c r="K830" s="54"/>
      <c r="L830" s="54"/>
      <c r="M830" s="54"/>
      <c r="N830" s="54"/>
      <c r="O830" s="54"/>
      <c r="P830" s="54"/>
      <c r="Q830" s="54"/>
      <c r="R830" s="54"/>
      <c r="S830" s="54"/>
      <c r="T830" s="54"/>
      <c r="U830" s="54"/>
      <c r="V830" s="54"/>
      <c r="W830" s="192"/>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874" t="e">
        <f t="shared" si="93"/>
        <v>#N/A</v>
      </c>
      <c r="AX830" s="875"/>
      <c r="AY830" s="875"/>
      <c r="AZ830" s="875"/>
      <c r="BA830" s="876"/>
      <c r="BB830" s="877" t="s">
        <v>1162</v>
      </c>
      <c r="BC830" s="878"/>
      <c r="BD830" s="54"/>
      <c r="BE830" s="879" t="e">
        <f t="shared" si="94"/>
        <v>#N/A</v>
      </c>
      <c r="BF830" s="880"/>
      <c r="BG830" s="880"/>
      <c r="BH830" s="880"/>
      <c r="BI830" s="881"/>
      <c r="BJ830" s="882" t="s">
        <v>1162</v>
      </c>
      <c r="BK830" s="878"/>
      <c r="BL830" s="54"/>
      <c r="BM830" s="241"/>
      <c r="BN830" s="241"/>
      <c r="BO830" s="241"/>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199"/>
    </row>
    <row r="831" spans="4:121" s="52" customFormat="1" hidden="1">
      <c r="D831" s="198"/>
      <c r="E831" s="54"/>
      <c r="F831" s="54"/>
      <c r="G831" s="54"/>
      <c r="H831" s="54"/>
      <c r="I831" s="54"/>
      <c r="J831" s="54"/>
      <c r="K831" s="54"/>
      <c r="L831" s="54"/>
      <c r="M831" s="54"/>
      <c r="N831" s="54"/>
      <c r="O831" s="54"/>
      <c r="P831" s="54"/>
      <c r="Q831" s="54"/>
      <c r="R831" s="54"/>
      <c r="S831" s="54"/>
      <c r="T831" s="54"/>
      <c r="U831" s="54"/>
      <c r="V831" s="54"/>
      <c r="W831" s="192"/>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874" t="e">
        <f t="shared" si="93"/>
        <v>#N/A</v>
      </c>
      <c r="AX831" s="875"/>
      <c r="AY831" s="875"/>
      <c r="AZ831" s="875"/>
      <c r="BA831" s="876"/>
      <c r="BB831" s="877" t="s">
        <v>1163</v>
      </c>
      <c r="BC831" s="878"/>
      <c r="BD831" s="54"/>
      <c r="BE831" s="879" t="e">
        <f t="shared" si="94"/>
        <v>#N/A</v>
      </c>
      <c r="BF831" s="880"/>
      <c r="BG831" s="880"/>
      <c r="BH831" s="880"/>
      <c r="BI831" s="881"/>
      <c r="BJ831" s="882" t="s">
        <v>1163</v>
      </c>
      <c r="BK831" s="878"/>
      <c r="BL831" s="54"/>
      <c r="BM831" s="241"/>
      <c r="BN831" s="241"/>
      <c r="BO831" s="241"/>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199"/>
    </row>
    <row r="832" spans="4:121" s="52" customFormat="1" hidden="1">
      <c r="D832" s="198"/>
      <c r="E832" s="54"/>
      <c r="F832" s="54"/>
      <c r="G832" s="54"/>
      <c r="H832" s="54"/>
      <c r="I832" s="54"/>
      <c r="J832" s="54"/>
      <c r="K832" s="54"/>
      <c r="L832" s="54"/>
      <c r="M832" s="54"/>
      <c r="N832" s="54"/>
      <c r="O832" s="54"/>
      <c r="P832" s="54"/>
      <c r="Q832" s="54"/>
      <c r="R832" s="54"/>
      <c r="S832" s="54"/>
      <c r="T832" s="54"/>
      <c r="U832" s="54"/>
      <c r="V832" s="54"/>
      <c r="W832" s="192"/>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874" t="e">
        <f t="shared" si="93"/>
        <v>#N/A</v>
      </c>
      <c r="AX832" s="875"/>
      <c r="AY832" s="875"/>
      <c r="AZ832" s="875"/>
      <c r="BA832" s="876"/>
      <c r="BB832" s="877" t="s">
        <v>1164</v>
      </c>
      <c r="BC832" s="878"/>
      <c r="BD832" s="54"/>
      <c r="BE832" s="879" t="e">
        <f t="shared" si="94"/>
        <v>#N/A</v>
      </c>
      <c r="BF832" s="880"/>
      <c r="BG832" s="880"/>
      <c r="BH832" s="880"/>
      <c r="BI832" s="881"/>
      <c r="BJ832" s="882" t="s">
        <v>1164</v>
      </c>
      <c r="BK832" s="878"/>
      <c r="BL832" s="54"/>
      <c r="BM832" s="241"/>
      <c r="BN832" s="241"/>
      <c r="BO832" s="241"/>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199"/>
    </row>
    <row r="833" spans="4:121" s="52" customFormat="1" hidden="1">
      <c r="D833" s="198"/>
      <c r="E833" s="54"/>
      <c r="F833" s="54"/>
      <c r="G833" s="54"/>
      <c r="H833" s="54"/>
      <c r="I833" s="54"/>
      <c r="J833" s="54"/>
      <c r="K833" s="54"/>
      <c r="L833" s="54"/>
      <c r="M833" s="54"/>
      <c r="N833" s="54"/>
      <c r="O833" s="54"/>
      <c r="P833" s="54"/>
      <c r="Q833" s="54"/>
      <c r="R833" s="54"/>
      <c r="S833" s="54"/>
      <c r="T833" s="54"/>
      <c r="U833" s="54"/>
      <c r="V833" s="54"/>
      <c r="W833" s="192"/>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874" t="e">
        <f t="shared" si="93"/>
        <v>#N/A</v>
      </c>
      <c r="AX833" s="875"/>
      <c r="AY833" s="875"/>
      <c r="AZ833" s="875"/>
      <c r="BA833" s="876"/>
      <c r="BB833" s="877" t="s">
        <v>1165</v>
      </c>
      <c r="BC833" s="878"/>
      <c r="BD833" s="54"/>
      <c r="BE833" s="879" t="e">
        <f t="shared" si="94"/>
        <v>#N/A</v>
      </c>
      <c r="BF833" s="880"/>
      <c r="BG833" s="880"/>
      <c r="BH833" s="880"/>
      <c r="BI833" s="881"/>
      <c r="BJ833" s="882" t="s">
        <v>1165</v>
      </c>
      <c r="BK833" s="878"/>
      <c r="BL833" s="54"/>
      <c r="BM833" s="241"/>
      <c r="BN833" s="241"/>
      <c r="BO833" s="241"/>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199"/>
    </row>
    <row r="834" spans="4:121" s="52" customFormat="1" hidden="1">
      <c r="D834" s="198"/>
      <c r="E834" s="54"/>
      <c r="F834" s="54"/>
      <c r="G834" s="54"/>
      <c r="H834" s="54"/>
      <c r="I834" s="54"/>
      <c r="J834" s="54"/>
      <c r="K834" s="54"/>
      <c r="L834" s="54"/>
      <c r="M834" s="54"/>
      <c r="N834" s="54"/>
      <c r="O834" s="54"/>
      <c r="P834" s="54"/>
      <c r="Q834" s="54"/>
      <c r="R834" s="54"/>
      <c r="S834" s="54"/>
      <c r="T834" s="54"/>
      <c r="U834" s="54"/>
      <c r="V834" s="54"/>
      <c r="W834" s="192"/>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874" t="e">
        <f t="shared" si="93"/>
        <v>#N/A</v>
      </c>
      <c r="AX834" s="875"/>
      <c r="AY834" s="875"/>
      <c r="AZ834" s="875"/>
      <c r="BA834" s="876"/>
      <c r="BB834" s="877" t="s">
        <v>1166</v>
      </c>
      <c r="BC834" s="878"/>
      <c r="BD834" s="54"/>
      <c r="BE834" s="879" t="e">
        <f t="shared" si="94"/>
        <v>#N/A</v>
      </c>
      <c r="BF834" s="880"/>
      <c r="BG834" s="880"/>
      <c r="BH834" s="880"/>
      <c r="BI834" s="881"/>
      <c r="BJ834" s="882" t="s">
        <v>1166</v>
      </c>
      <c r="BK834" s="878"/>
      <c r="BL834" s="54"/>
      <c r="BM834" s="241"/>
      <c r="BN834" s="241"/>
      <c r="BO834" s="241"/>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199"/>
    </row>
    <row r="835" spans="4:121" s="52" customFormat="1" hidden="1">
      <c r="D835" s="198"/>
      <c r="E835" s="54"/>
      <c r="F835" s="54"/>
      <c r="G835" s="54"/>
      <c r="H835" s="54"/>
      <c r="I835" s="54"/>
      <c r="J835" s="54"/>
      <c r="K835" s="54"/>
      <c r="L835" s="54"/>
      <c r="M835" s="54"/>
      <c r="N835" s="54"/>
      <c r="O835" s="54"/>
      <c r="P835" s="54"/>
      <c r="Q835" s="54"/>
      <c r="R835" s="54"/>
      <c r="S835" s="54"/>
      <c r="T835" s="54"/>
      <c r="U835" s="54"/>
      <c r="V835" s="54"/>
      <c r="W835" s="192"/>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874" t="e">
        <f t="shared" si="93"/>
        <v>#N/A</v>
      </c>
      <c r="AX835" s="875"/>
      <c r="AY835" s="875"/>
      <c r="AZ835" s="875"/>
      <c r="BA835" s="876"/>
      <c r="BB835" s="877" t="s">
        <v>1167</v>
      </c>
      <c r="BC835" s="878"/>
      <c r="BD835" s="54"/>
      <c r="BE835" s="879" t="e">
        <f t="shared" si="94"/>
        <v>#N/A</v>
      </c>
      <c r="BF835" s="880"/>
      <c r="BG835" s="880"/>
      <c r="BH835" s="880"/>
      <c r="BI835" s="881"/>
      <c r="BJ835" s="882" t="s">
        <v>1167</v>
      </c>
      <c r="BK835" s="878"/>
      <c r="BL835" s="54"/>
      <c r="BM835" s="241"/>
      <c r="BN835" s="241"/>
      <c r="BO835" s="241"/>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199"/>
    </row>
    <row r="836" spans="4:121" s="52" customFormat="1" hidden="1">
      <c r="D836" s="198"/>
      <c r="E836" s="54"/>
      <c r="F836" s="54"/>
      <c r="G836" s="54"/>
      <c r="H836" s="54"/>
      <c r="I836" s="54"/>
      <c r="J836" s="54"/>
      <c r="K836" s="54"/>
      <c r="L836" s="54"/>
      <c r="M836" s="54"/>
      <c r="N836" s="54"/>
      <c r="O836" s="54"/>
      <c r="P836" s="54"/>
      <c r="Q836" s="54"/>
      <c r="R836" s="54"/>
      <c r="S836" s="54"/>
      <c r="T836" s="54"/>
      <c r="U836" s="54"/>
      <c r="V836" s="54"/>
      <c r="W836" s="192"/>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874" t="e">
        <f t="shared" si="93"/>
        <v>#N/A</v>
      </c>
      <c r="AX836" s="875"/>
      <c r="AY836" s="875"/>
      <c r="AZ836" s="875"/>
      <c r="BA836" s="876"/>
      <c r="BB836" s="877" t="s">
        <v>1168</v>
      </c>
      <c r="BC836" s="878"/>
      <c r="BD836" s="54"/>
      <c r="BE836" s="879" t="e">
        <f t="shared" si="94"/>
        <v>#N/A</v>
      </c>
      <c r="BF836" s="880"/>
      <c r="BG836" s="880"/>
      <c r="BH836" s="880"/>
      <c r="BI836" s="881"/>
      <c r="BJ836" s="882" t="s">
        <v>1168</v>
      </c>
      <c r="BK836" s="878"/>
      <c r="BL836" s="54"/>
      <c r="BM836" s="241"/>
      <c r="BN836" s="241"/>
      <c r="BO836" s="241"/>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199"/>
    </row>
    <row r="837" spans="4:121" s="52" customFormat="1" hidden="1">
      <c r="D837" s="198"/>
      <c r="E837" s="54"/>
      <c r="F837" s="54"/>
      <c r="G837" s="54"/>
      <c r="H837" s="54"/>
      <c r="I837" s="54"/>
      <c r="J837" s="54"/>
      <c r="K837" s="54"/>
      <c r="L837" s="54"/>
      <c r="M837" s="54"/>
      <c r="N837" s="54"/>
      <c r="O837" s="54"/>
      <c r="P837" s="54"/>
      <c r="Q837" s="54"/>
      <c r="R837" s="54"/>
      <c r="S837" s="54"/>
      <c r="T837" s="54"/>
      <c r="U837" s="54"/>
      <c r="V837" s="54"/>
      <c r="W837" s="192"/>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874" t="e">
        <f t="shared" si="93"/>
        <v>#N/A</v>
      </c>
      <c r="AX837" s="875"/>
      <c r="AY837" s="875"/>
      <c r="AZ837" s="875"/>
      <c r="BA837" s="876"/>
      <c r="BB837" s="877" t="s">
        <v>1169</v>
      </c>
      <c r="BC837" s="878"/>
      <c r="BD837" s="54"/>
      <c r="BE837" s="879" t="e">
        <f t="shared" si="94"/>
        <v>#N/A</v>
      </c>
      <c r="BF837" s="880"/>
      <c r="BG837" s="880"/>
      <c r="BH837" s="880"/>
      <c r="BI837" s="881"/>
      <c r="BJ837" s="882" t="s">
        <v>1169</v>
      </c>
      <c r="BK837" s="878"/>
      <c r="BL837" s="54"/>
      <c r="BM837" s="241"/>
      <c r="BN837" s="241"/>
      <c r="BO837" s="241"/>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199"/>
    </row>
    <row r="838" spans="4:121" s="52" customFormat="1" hidden="1">
      <c r="D838" s="198"/>
      <c r="E838" s="54"/>
      <c r="F838" s="54"/>
      <c r="G838" s="54"/>
      <c r="H838" s="54"/>
      <c r="I838" s="54"/>
      <c r="J838" s="54"/>
      <c r="K838" s="54"/>
      <c r="L838" s="54"/>
      <c r="M838" s="54"/>
      <c r="N838" s="54"/>
      <c r="O838" s="54"/>
      <c r="P838" s="54"/>
      <c r="Q838" s="54"/>
      <c r="R838" s="54"/>
      <c r="S838" s="54"/>
      <c r="T838" s="54"/>
      <c r="U838" s="54"/>
      <c r="V838" s="54"/>
      <c r="W838" s="192"/>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874" t="e">
        <f t="shared" si="93"/>
        <v>#N/A</v>
      </c>
      <c r="AX838" s="875"/>
      <c r="AY838" s="875"/>
      <c r="AZ838" s="875"/>
      <c r="BA838" s="876"/>
      <c r="BB838" s="877" t="s">
        <v>1170</v>
      </c>
      <c r="BC838" s="878"/>
      <c r="BD838" s="54"/>
      <c r="BE838" s="879" t="e">
        <f t="shared" si="94"/>
        <v>#N/A</v>
      </c>
      <c r="BF838" s="880"/>
      <c r="BG838" s="880"/>
      <c r="BH838" s="880"/>
      <c r="BI838" s="881"/>
      <c r="BJ838" s="882" t="s">
        <v>1170</v>
      </c>
      <c r="BK838" s="878"/>
      <c r="BL838" s="54"/>
      <c r="BM838" s="241"/>
      <c r="BN838" s="241"/>
      <c r="BO838" s="241"/>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199"/>
    </row>
    <row r="839" spans="4:121" s="52" customFormat="1" hidden="1">
      <c r="D839" s="198"/>
      <c r="E839" s="54"/>
      <c r="F839" s="54"/>
      <c r="G839" s="54"/>
      <c r="H839" s="54"/>
      <c r="I839" s="54"/>
      <c r="J839" s="54"/>
      <c r="K839" s="54"/>
      <c r="L839" s="54"/>
      <c r="M839" s="54"/>
      <c r="N839" s="54"/>
      <c r="O839" s="54"/>
      <c r="P839" s="54"/>
      <c r="Q839" s="54"/>
      <c r="R839" s="54"/>
      <c r="S839" s="54"/>
      <c r="T839" s="54"/>
      <c r="U839" s="54"/>
      <c r="V839" s="54"/>
      <c r="W839" s="192"/>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874" t="e">
        <f t="shared" si="93"/>
        <v>#N/A</v>
      </c>
      <c r="AX839" s="875"/>
      <c r="AY839" s="875"/>
      <c r="AZ839" s="875"/>
      <c r="BA839" s="876"/>
      <c r="BB839" s="877" t="s">
        <v>1171</v>
      </c>
      <c r="BC839" s="878"/>
      <c r="BD839" s="54"/>
      <c r="BE839" s="879" t="e">
        <f t="shared" si="94"/>
        <v>#N/A</v>
      </c>
      <c r="BF839" s="880"/>
      <c r="BG839" s="880"/>
      <c r="BH839" s="880"/>
      <c r="BI839" s="881"/>
      <c r="BJ839" s="882" t="s">
        <v>1171</v>
      </c>
      <c r="BK839" s="878"/>
      <c r="BL839" s="54"/>
      <c r="BM839" s="241"/>
      <c r="BN839" s="241"/>
      <c r="BO839" s="241"/>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199"/>
    </row>
    <row r="840" spans="4:121" s="52" customFormat="1" hidden="1">
      <c r="D840" s="198"/>
      <c r="E840" s="54"/>
      <c r="F840" s="54"/>
      <c r="G840" s="54"/>
      <c r="H840" s="54"/>
      <c r="I840" s="54"/>
      <c r="J840" s="54"/>
      <c r="K840" s="54"/>
      <c r="L840" s="54"/>
      <c r="M840" s="54"/>
      <c r="N840" s="54"/>
      <c r="O840" s="54"/>
      <c r="P840" s="54"/>
      <c r="Q840" s="54"/>
      <c r="R840" s="54"/>
      <c r="S840" s="54"/>
      <c r="T840" s="54"/>
      <c r="U840" s="54"/>
      <c r="V840" s="54"/>
      <c r="W840" s="192"/>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874" t="e">
        <f t="shared" si="93"/>
        <v>#N/A</v>
      </c>
      <c r="AX840" s="875"/>
      <c r="AY840" s="875"/>
      <c r="AZ840" s="875"/>
      <c r="BA840" s="876"/>
      <c r="BB840" s="877" t="s">
        <v>1172</v>
      </c>
      <c r="BC840" s="878"/>
      <c r="BD840" s="54"/>
      <c r="BE840" s="879" t="e">
        <f t="shared" si="94"/>
        <v>#N/A</v>
      </c>
      <c r="BF840" s="880"/>
      <c r="BG840" s="880"/>
      <c r="BH840" s="880"/>
      <c r="BI840" s="881"/>
      <c r="BJ840" s="882" t="s">
        <v>1172</v>
      </c>
      <c r="BK840" s="878"/>
      <c r="BL840" s="54"/>
      <c r="BM840" s="241"/>
      <c r="BN840" s="241"/>
      <c r="BO840" s="241"/>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199"/>
    </row>
    <row r="841" spans="4:121" s="52" customFormat="1" hidden="1">
      <c r="D841" s="198"/>
      <c r="E841" s="54"/>
      <c r="F841" s="54"/>
      <c r="G841" s="54"/>
      <c r="H841" s="54"/>
      <c r="I841" s="54"/>
      <c r="J841" s="54"/>
      <c r="K841" s="54"/>
      <c r="L841" s="54"/>
      <c r="M841" s="54"/>
      <c r="N841" s="54"/>
      <c r="O841" s="54"/>
      <c r="P841" s="54"/>
      <c r="Q841" s="54"/>
      <c r="R841" s="54"/>
      <c r="S841" s="54"/>
      <c r="T841" s="54"/>
      <c r="U841" s="54"/>
      <c r="V841" s="54"/>
      <c r="W841" s="192"/>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874" t="e">
        <f t="shared" si="93"/>
        <v>#N/A</v>
      </c>
      <c r="AX841" s="875"/>
      <c r="AY841" s="875"/>
      <c r="AZ841" s="875"/>
      <c r="BA841" s="876"/>
      <c r="BB841" s="877" t="s">
        <v>1173</v>
      </c>
      <c r="BC841" s="878"/>
      <c r="BD841" s="54"/>
      <c r="BE841" s="879" t="e">
        <f t="shared" si="94"/>
        <v>#N/A</v>
      </c>
      <c r="BF841" s="880"/>
      <c r="BG841" s="880"/>
      <c r="BH841" s="880"/>
      <c r="BI841" s="881"/>
      <c r="BJ841" s="882" t="s">
        <v>1173</v>
      </c>
      <c r="BK841" s="878"/>
      <c r="BL841" s="54"/>
      <c r="BM841" s="241"/>
      <c r="BN841" s="241"/>
      <c r="BO841" s="241"/>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199"/>
    </row>
    <row r="842" spans="4:121" s="52" customFormat="1" hidden="1">
      <c r="D842" s="198"/>
      <c r="E842" s="54"/>
      <c r="F842" s="54"/>
      <c r="G842" s="54"/>
      <c r="H842" s="54"/>
      <c r="I842" s="54"/>
      <c r="J842" s="54"/>
      <c r="K842" s="54"/>
      <c r="L842" s="54"/>
      <c r="M842" s="54"/>
      <c r="N842" s="54"/>
      <c r="O842" s="54"/>
      <c r="P842" s="54"/>
      <c r="Q842" s="54"/>
      <c r="R842" s="54"/>
      <c r="S842" s="54"/>
      <c r="T842" s="54"/>
      <c r="U842" s="54"/>
      <c r="V842" s="54"/>
      <c r="W842" s="192"/>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874" t="e">
        <f t="shared" si="93"/>
        <v>#N/A</v>
      </c>
      <c r="AX842" s="875"/>
      <c r="AY842" s="875"/>
      <c r="AZ842" s="875"/>
      <c r="BA842" s="876"/>
      <c r="BB842" s="877" t="s">
        <v>1174</v>
      </c>
      <c r="BC842" s="878"/>
      <c r="BD842" s="54"/>
      <c r="BE842" s="879" t="e">
        <f t="shared" si="94"/>
        <v>#N/A</v>
      </c>
      <c r="BF842" s="880"/>
      <c r="BG842" s="880"/>
      <c r="BH842" s="880"/>
      <c r="BI842" s="881"/>
      <c r="BJ842" s="882" t="s">
        <v>1174</v>
      </c>
      <c r="BK842" s="878"/>
      <c r="BL842" s="54"/>
      <c r="BM842" s="241"/>
      <c r="BN842" s="241"/>
      <c r="BO842" s="241"/>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199"/>
    </row>
    <row r="843" spans="4:121" s="52" customFormat="1" hidden="1">
      <c r="D843" s="198"/>
      <c r="E843" s="54"/>
      <c r="F843" s="54"/>
      <c r="G843" s="54"/>
      <c r="H843" s="54"/>
      <c r="I843" s="54"/>
      <c r="J843" s="54"/>
      <c r="K843" s="54"/>
      <c r="L843" s="54"/>
      <c r="M843" s="54"/>
      <c r="N843" s="54"/>
      <c r="O843" s="54"/>
      <c r="P843" s="54"/>
      <c r="Q843" s="54"/>
      <c r="R843" s="54"/>
      <c r="S843" s="54"/>
      <c r="T843" s="54"/>
      <c r="U843" s="54"/>
      <c r="V843" s="54"/>
      <c r="W843" s="192"/>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874" t="e">
        <f t="shared" ref="AW843:AW906" si="95">RANK(BB843,$AM$184:$AM$211,1)</f>
        <v>#N/A</v>
      </c>
      <c r="AX843" s="875"/>
      <c r="AY843" s="875"/>
      <c r="AZ843" s="875"/>
      <c r="BA843" s="876"/>
      <c r="BB843" s="877" t="s">
        <v>1175</v>
      </c>
      <c r="BC843" s="878"/>
      <c r="BD843" s="54"/>
      <c r="BE843" s="879" t="e">
        <f t="shared" si="94"/>
        <v>#N/A</v>
      </c>
      <c r="BF843" s="880"/>
      <c r="BG843" s="880"/>
      <c r="BH843" s="880"/>
      <c r="BI843" s="881"/>
      <c r="BJ843" s="882" t="s">
        <v>1175</v>
      </c>
      <c r="BK843" s="878"/>
      <c r="BL843" s="54"/>
      <c r="BM843" s="241"/>
      <c r="BN843" s="241"/>
      <c r="BO843" s="241"/>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199"/>
    </row>
    <row r="844" spans="4:121" s="52" customFormat="1" hidden="1">
      <c r="D844" s="198"/>
      <c r="E844" s="54"/>
      <c r="F844" s="54"/>
      <c r="G844" s="54"/>
      <c r="H844" s="54"/>
      <c r="I844" s="54"/>
      <c r="J844" s="54"/>
      <c r="K844" s="54"/>
      <c r="L844" s="54"/>
      <c r="M844" s="54"/>
      <c r="N844" s="54"/>
      <c r="O844" s="54"/>
      <c r="P844" s="54"/>
      <c r="Q844" s="54"/>
      <c r="R844" s="54"/>
      <c r="S844" s="54"/>
      <c r="T844" s="54"/>
      <c r="U844" s="54"/>
      <c r="V844" s="54"/>
      <c r="W844" s="192"/>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874" t="e">
        <f t="shared" si="95"/>
        <v>#N/A</v>
      </c>
      <c r="AX844" s="875"/>
      <c r="AY844" s="875"/>
      <c r="AZ844" s="875"/>
      <c r="BA844" s="876"/>
      <c r="BB844" s="877" t="s">
        <v>1176</v>
      </c>
      <c r="BC844" s="878"/>
      <c r="BD844" s="54"/>
      <c r="BE844" s="879" t="e">
        <f t="shared" si="94"/>
        <v>#N/A</v>
      </c>
      <c r="BF844" s="880"/>
      <c r="BG844" s="880"/>
      <c r="BH844" s="880"/>
      <c r="BI844" s="881"/>
      <c r="BJ844" s="882" t="s">
        <v>1176</v>
      </c>
      <c r="BK844" s="878"/>
      <c r="BL844" s="54"/>
      <c r="BM844" s="241"/>
      <c r="BN844" s="241"/>
      <c r="BO844" s="241"/>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199"/>
    </row>
    <row r="845" spans="4:121" s="52" customFormat="1" hidden="1">
      <c r="D845" s="198"/>
      <c r="E845" s="54"/>
      <c r="F845" s="54"/>
      <c r="G845" s="54"/>
      <c r="H845" s="54"/>
      <c r="I845" s="54"/>
      <c r="J845" s="54"/>
      <c r="K845" s="54"/>
      <c r="L845" s="54"/>
      <c r="M845" s="54"/>
      <c r="N845" s="54"/>
      <c r="O845" s="54"/>
      <c r="P845" s="54"/>
      <c r="Q845" s="54"/>
      <c r="R845" s="54"/>
      <c r="S845" s="54"/>
      <c r="T845" s="54"/>
      <c r="U845" s="54"/>
      <c r="V845" s="54"/>
      <c r="W845" s="192"/>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874" t="e">
        <f t="shared" si="95"/>
        <v>#N/A</v>
      </c>
      <c r="AX845" s="875"/>
      <c r="AY845" s="875"/>
      <c r="AZ845" s="875"/>
      <c r="BA845" s="876"/>
      <c r="BB845" s="877" t="s">
        <v>1177</v>
      </c>
      <c r="BC845" s="878"/>
      <c r="BD845" s="54"/>
      <c r="BE845" s="879" t="e">
        <f t="shared" si="94"/>
        <v>#N/A</v>
      </c>
      <c r="BF845" s="880"/>
      <c r="BG845" s="880"/>
      <c r="BH845" s="880"/>
      <c r="BI845" s="881"/>
      <c r="BJ845" s="882" t="s">
        <v>1177</v>
      </c>
      <c r="BK845" s="878"/>
      <c r="BL845" s="54"/>
      <c r="BM845" s="241"/>
      <c r="BN845" s="241"/>
      <c r="BO845" s="241"/>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199"/>
    </row>
    <row r="846" spans="4:121" s="52" customFormat="1" hidden="1">
      <c r="D846" s="198"/>
      <c r="E846" s="54"/>
      <c r="F846" s="54"/>
      <c r="G846" s="54"/>
      <c r="H846" s="54"/>
      <c r="I846" s="54"/>
      <c r="J846" s="54"/>
      <c r="K846" s="54"/>
      <c r="L846" s="54"/>
      <c r="M846" s="54"/>
      <c r="N846" s="54"/>
      <c r="O846" s="54"/>
      <c r="P846" s="54"/>
      <c r="Q846" s="54"/>
      <c r="R846" s="54"/>
      <c r="S846" s="54"/>
      <c r="T846" s="54"/>
      <c r="U846" s="54"/>
      <c r="V846" s="54"/>
      <c r="W846" s="192"/>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874" t="e">
        <f t="shared" si="95"/>
        <v>#N/A</v>
      </c>
      <c r="AX846" s="875"/>
      <c r="AY846" s="875"/>
      <c r="AZ846" s="875"/>
      <c r="BA846" s="876"/>
      <c r="BB846" s="877" t="s">
        <v>1178</v>
      </c>
      <c r="BC846" s="878"/>
      <c r="BD846" s="54"/>
      <c r="BE846" s="879" t="e">
        <f t="shared" si="94"/>
        <v>#N/A</v>
      </c>
      <c r="BF846" s="880"/>
      <c r="BG846" s="880"/>
      <c r="BH846" s="880"/>
      <c r="BI846" s="881"/>
      <c r="BJ846" s="882" t="s">
        <v>1178</v>
      </c>
      <c r="BK846" s="878"/>
      <c r="BL846" s="54"/>
      <c r="BM846" s="241"/>
      <c r="BN846" s="241"/>
      <c r="BO846" s="241"/>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199"/>
    </row>
    <row r="847" spans="4:121" s="52" customFormat="1" hidden="1">
      <c r="D847" s="198"/>
      <c r="E847" s="54"/>
      <c r="F847" s="54"/>
      <c r="G847" s="54"/>
      <c r="H847" s="54"/>
      <c r="I847" s="54"/>
      <c r="J847" s="54"/>
      <c r="K847" s="54"/>
      <c r="L847" s="54"/>
      <c r="M847" s="54"/>
      <c r="N847" s="54"/>
      <c r="O847" s="54"/>
      <c r="P847" s="54"/>
      <c r="Q847" s="54"/>
      <c r="R847" s="54"/>
      <c r="S847" s="54"/>
      <c r="T847" s="54"/>
      <c r="U847" s="54"/>
      <c r="V847" s="54"/>
      <c r="W847" s="192"/>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874" t="e">
        <f t="shared" si="95"/>
        <v>#N/A</v>
      </c>
      <c r="AX847" s="875"/>
      <c r="AY847" s="875"/>
      <c r="AZ847" s="875"/>
      <c r="BA847" s="876"/>
      <c r="BB847" s="877" t="s">
        <v>1179</v>
      </c>
      <c r="BC847" s="878"/>
      <c r="BD847" s="54"/>
      <c r="BE847" s="879" t="e">
        <f t="shared" si="94"/>
        <v>#N/A</v>
      </c>
      <c r="BF847" s="880"/>
      <c r="BG847" s="880"/>
      <c r="BH847" s="880"/>
      <c r="BI847" s="881"/>
      <c r="BJ847" s="882" t="s">
        <v>1179</v>
      </c>
      <c r="BK847" s="878"/>
      <c r="BL847" s="54"/>
      <c r="BM847" s="241"/>
      <c r="BN847" s="241"/>
      <c r="BO847" s="241"/>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199"/>
    </row>
    <row r="848" spans="4:121" s="52" customFormat="1" hidden="1">
      <c r="D848" s="198"/>
      <c r="E848" s="54"/>
      <c r="F848" s="54"/>
      <c r="G848" s="54"/>
      <c r="H848" s="54"/>
      <c r="I848" s="54"/>
      <c r="J848" s="54"/>
      <c r="K848" s="54"/>
      <c r="L848" s="54"/>
      <c r="M848" s="54"/>
      <c r="N848" s="54"/>
      <c r="O848" s="54"/>
      <c r="P848" s="54"/>
      <c r="Q848" s="54"/>
      <c r="R848" s="54"/>
      <c r="S848" s="54"/>
      <c r="T848" s="54"/>
      <c r="U848" s="54"/>
      <c r="V848" s="54"/>
      <c r="W848" s="192"/>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874" t="e">
        <f t="shared" si="95"/>
        <v>#N/A</v>
      </c>
      <c r="AX848" s="875"/>
      <c r="AY848" s="875"/>
      <c r="AZ848" s="875"/>
      <c r="BA848" s="876"/>
      <c r="BB848" s="877" t="s">
        <v>1180</v>
      </c>
      <c r="BC848" s="878"/>
      <c r="BD848" s="54"/>
      <c r="BE848" s="879" t="e">
        <f t="shared" si="94"/>
        <v>#N/A</v>
      </c>
      <c r="BF848" s="880"/>
      <c r="BG848" s="880"/>
      <c r="BH848" s="880"/>
      <c r="BI848" s="881"/>
      <c r="BJ848" s="882" t="s">
        <v>1180</v>
      </c>
      <c r="BK848" s="878"/>
      <c r="BL848" s="54"/>
      <c r="BM848" s="241"/>
      <c r="BN848" s="241"/>
      <c r="BO848" s="241"/>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199"/>
    </row>
    <row r="849" spans="4:121" s="52" customFormat="1" hidden="1">
      <c r="D849" s="198"/>
      <c r="E849" s="54"/>
      <c r="F849" s="54"/>
      <c r="G849" s="54"/>
      <c r="H849" s="54"/>
      <c r="I849" s="54"/>
      <c r="J849" s="54"/>
      <c r="K849" s="54"/>
      <c r="L849" s="54"/>
      <c r="M849" s="54"/>
      <c r="N849" s="54"/>
      <c r="O849" s="54"/>
      <c r="P849" s="54"/>
      <c r="Q849" s="54"/>
      <c r="R849" s="54"/>
      <c r="S849" s="54"/>
      <c r="T849" s="54"/>
      <c r="U849" s="54"/>
      <c r="V849" s="54"/>
      <c r="W849" s="192"/>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874" t="e">
        <f t="shared" si="95"/>
        <v>#N/A</v>
      </c>
      <c r="AX849" s="875"/>
      <c r="AY849" s="875"/>
      <c r="AZ849" s="875"/>
      <c r="BA849" s="876"/>
      <c r="BB849" s="877" t="s">
        <v>1181</v>
      </c>
      <c r="BC849" s="878"/>
      <c r="BD849" s="54"/>
      <c r="BE849" s="879" t="e">
        <f t="shared" si="94"/>
        <v>#N/A</v>
      </c>
      <c r="BF849" s="880"/>
      <c r="BG849" s="880"/>
      <c r="BH849" s="880"/>
      <c r="BI849" s="881"/>
      <c r="BJ849" s="882" t="s">
        <v>1181</v>
      </c>
      <c r="BK849" s="878"/>
      <c r="BL849" s="54"/>
      <c r="BM849" s="241"/>
      <c r="BN849" s="241"/>
      <c r="BO849" s="241"/>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199"/>
    </row>
    <row r="850" spans="4:121" s="52" customFormat="1" hidden="1">
      <c r="D850" s="198"/>
      <c r="E850" s="54"/>
      <c r="F850" s="54"/>
      <c r="G850" s="54"/>
      <c r="H850" s="54"/>
      <c r="I850" s="54"/>
      <c r="J850" s="54"/>
      <c r="K850" s="54"/>
      <c r="L850" s="54"/>
      <c r="M850" s="54"/>
      <c r="N850" s="54"/>
      <c r="O850" s="54"/>
      <c r="P850" s="54"/>
      <c r="Q850" s="54"/>
      <c r="R850" s="54"/>
      <c r="S850" s="54"/>
      <c r="T850" s="54"/>
      <c r="U850" s="54"/>
      <c r="V850" s="54"/>
      <c r="W850" s="192"/>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874" t="e">
        <f t="shared" si="95"/>
        <v>#N/A</v>
      </c>
      <c r="AX850" s="875"/>
      <c r="AY850" s="875"/>
      <c r="AZ850" s="875"/>
      <c r="BA850" s="876"/>
      <c r="BB850" s="877" t="s">
        <v>1182</v>
      </c>
      <c r="BC850" s="878"/>
      <c r="BD850" s="54"/>
      <c r="BE850" s="879" t="e">
        <f t="shared" si="94"/>
        <v>#N/A</v>
      </c>
      <c r="BF850" s="880"/>
      <c r="BG850" s="880"/>
      <c r="BH850" s="880"/>
      <c r="BI850" s="881"/>
      <c r="BJ850" s="882" t="s">
        <v>1182</v>
      </c>
      <c r="BK850" s="878"/>
      <c r="BL850" s="54"/>
      <c r="BM850" s="241"/>
      <c r="BN850" s="241"/>
      <c r="BO850" s="241"/>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199"/>
    </row>
    <row r="851" spans="4:121" s="52" customFormat="1" hidden="1">
      <c r="D851" s="198"/>
      <c r="E851" s="54"/>
      <c r="F851" s="54"/>
      <c r="G851" s="54"/>
      <c r="H851" s="54"/>
      <c r="I851" s="54"/>
      <c r="J851" s="54"/>
      <c r="K851" s="54"/>
      <c r="L851" s="54"/>
      <c r="M851" s="54"/>
      <c r="N851" s="54"/>
      <c r="O851" s="54"/>
      <c r="P851" s="54"/>
      <c r="Q851" s="54"/>
      <c r="R851" s="54"/>
      <c r="S851" s="54"/>
      <c r="T851" s="54"/>
      <c r="U851" s="54"/>
      <c r="V851" s="54"/>
      <c r="W851" s="192"/>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874" t="e">
        <f t="shared" si="95"/>
        <v>#N/A</v>
      </c>
      <c r="AX851" s="875"/>
      <c r="AY851" s="875"/>
      <c r="AZ851" s="875"/>
      <c r="BA851" s="876"/>
      <c r="BB851" s="877" t="s">
        <v>1183</v>
      </c>
      <c r="BC851" s="878"/>
      <c r="BD851" s="54"/>
      <c r="BE851" s="879" t="e">
        <f t="shared" si="94"/>
        <v>#N/A</v>
      </c>
      <c r="BF851" s="880"/>
      <c r="BG851" s="880"/>
      <c r="BH851" s="880"/>
      <c r="BI851" s="881"/>
      <c r="BJ851" s="882" t="s">
        <v>1183</v>
      </c>
      <c r="BK851" s="878"/>
      <c r="BL851" s="54"/>
      <c r="BM851" s="241"/>
      <c r="BN851" s="241"/>
      <c r="BO851" s="241"/>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199"/>
    </row>
    <row r="852" spans="4:121" s="52" customFormat="1" hidden="1">
      <c r="D852" s="198"/>
      <c r="E852" s="54"/>
      <c r="F852" s="54"/>
      <c r="G852" s="54"/>
      <c r="H852" s="54"/>
      <c r="I852" s="54"/>
      <c r="J852" s="54"/>
      <c r="K852" s="54"/>
      <c r="L852" s="54"/>
      <c r="M852" s="54"/>
      <c r="N852" s="54"/>
      <c r="O852" s="54"/>
      <c r="P852" s="54"/>
      <c r="Q852" s="54"/>
      <c r="R852" s="54"/>
      <c r="S852" s="54"/>
      <c r="T852" s="54"/>
      <c r="U852" s="54"/>
      <c r="V852" s="54"/>
      <c r="W852" s="192"/>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874" t="e">
        <f t="shared" si="95"/>
        <v>#N/A</v>
      </c>
      <c r="AX852" s="875"/>
      <c r="AY852" s="875"/>
      <c r="AZ852" s="875"/>
      <c r="BA852" s="876"/>
      <c r="BB852" s="877" t="s">
        <v>1184</v>
      </c>
      <c r="BC852" s="878"/>
      <c r="BD852" s="54"/>
      <c r="BE852" s="879" t="e">
        <f t="shared" si="94"/>
        <v>#N/A</v>
      </c>
      <c r="BF852" s="880"/>
      <c r="BG852" s="880"/>
      <c r="BH852" s="880"/>
      <c r="BI852" s="881"/>
      <c r="BJ852" s="882" t="s">
        <v>1184</v>
      </c>
      <c r="BK852" s="878"/>
      <c r="BL852" s="54"/>
      <c r="BM852" s="241"/>
      <c r="BN852" s="241"/>
      <c r="BO852" s="241"/>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199"/>
    </row>
    <row r="853" spans="4:121" s="52" customFormat="1" hidden="1">
      <c r="D853" s="198"/>
      <c r="E853" s="54"/>
      <c r="F853" s="54"/>
      <c r="G853" s="54"/>
      <c r="H853" s="54"/>
      <c r="I853" s="54"/>
      <c r="J853" s="54"/>
      <c r="K853" s="54"/>
      <c r="L853" s="54"/>
      <c r="M853" s="54"/>
      <c r="N853" s="54"/>
      <c r="O853" s="54"/>
      <c r="P853" s="54"/>
      <c r="Q853" s="54"/>
      <c r="R853" s="54"/>
      <c r="S853" s="54"/>
      <c r="T853" s="54"/>
      <c r="U853" s="54"/>
      <c r="V853" s="54"/>
      <c r="W853" s="192"/>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874" t="e">
        <f t="shared" si="95"/>
        <v>#N/A</v>
      </c>
      <c r="AX853" s="875"/>
      <c r="AY853" s="875"/>
      <c r="AZ853" s="875"/>
      <c r="BA853" s="876"/>
      <c r="BB853" s="877" t="s">
        <v>1185</v>
      </c>
      <c r="BC853" s="878"/>
      <c r="BD853" s="54"/>
      <c r="BE853" s="879" t="e">
        <f t="shared" si="94"/>
        <v>#N/A</v>
      </c>
      <c r="BF853" s="880"/>
      <c r="BG853" s="880"/>
      <c r="BH853" s="880"/>
      <c r="BI853" s="881"/>
      <c r="BJ853" s="882" t="s">
        <v>1185</v>
      </c>
      <c r="BK853" s="878"/>
      <c r="BL853" s="54"/>
      <c r="BM853" s="241"/>
      <c r="BN853" s="241"/>
      <c r="BO853" s="241"/>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199"/>
    </row>
    <row r="854" spans="4:121" s="52" customFormat="1" hidden="1">
      <c r="D854" s="198"/>
      <c r="E854" s="54"/>
      <c r="F854" s="54"/>
      <c r="G854" s="54"/>
      <c r="H854" s="54"/>
      <c r="I854" s="54"/>
      <c r="J854" s="54"/>
      <c r="K854" s="54"/>
      <c r="L854" s="54"/>
      <c r="M854" s="54"/>
      <c r="N854" s="54"/>
      <c r="O854" s="54"/>
      <c r="P854" s="54"/>
      <c r="Q854" s="54"/>
      <c r="R854" s="54"/>
      <c r="S854" s="54"/>
      <c r="T854" s="54"/>
      <c r="U854" s="54"/>
      <c r="V854" s="54"/>
      <c r="W854" s="192"/>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874" t="e">
        <f t="shared" si="95"/>
        <v>#N/A</v>
      </c>
      <c r="AX854" s="875"/>
      <c r="AY854" s="875"/>
      <c r="AZ854" s="875"/>
      <c r="BA854" s="876"/>
      <c r="BB854" s="877" t="s">
        <v>1186</v>
      </c>
      <c r="BC854" s="878"/>
      <c r="BD854" s="54"/>
      <c r="BE854" s="879" t="e">
        <f t="shared" si="94"/>
        <v>#N/A</v>
      </c>
      <c r="BF854" s="880"/>
      <c r="BG854" s="880"/>
      <c r="BH854" s="880"/>
      <c r="BI854" s="881"/>
      <c r="BJ854" s="882" t="s">
        <v>1186</v>
      </c>
      <c r="BK854" s="878"/>
      <c r="BL854" s="54"/>
      <c r="BM854" s="241"/>
      <c r="BN854" s="241"/>
      <c r="BO854" s="241"/>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199"/>
    </row>
    <row r="855" spans="4:121" s="52" customFormat="1" hidden="1">
      <c r="D855" s="198"/>
      <c r="E855" s="54"/>
      <c r="F855" s="54"/>
      <c r="G855" s="54"/>
      <c r="H855" s="54"/>
      <c r="I855" s="54"/>
      <c r="J855" s="54"/>
      <c r="K855" s="54"/>
      <c r="L855" s="54"/>
      <c r="M855" s="54"/>
      <c r="N855" s="54"/>
      <c r="O855" s="54"/>
      <c r="P855" s="54"/>
      <c r="Q855" s="54"/>
      <c r="R855" s="54"/>
      <c r="S855" s="54"/>
      <c r="T855" s="54"/>
      <c r="U855" s="54"/>
      <c r="V855" s="54"/>
      <c r="W855" s="192"/>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874" t="e">
        <f t="shared" si="95"/>
        <v>#N/A</v>
      </c>
      <c r="AX855" s="875"/>
      <c r="AY855" s="875"/>
      <c r="AZ855" s="875"/>
      <c r="BA855" s="876"/>
      <c r="BB855" s="877" t="s">
        <v>1187</v>
      </c>
      <c r="BC855" s="878"/>
      <c r="BD855" s="54"/>
      <c r="BE855" s="879" t="e">
        <f t="shared" si="94"/>
        <v>#N/A</v>
      </c>
      <c r="BF855" s="880"/>
      <c r="BG855" s="880"/>
      <c r="BH855" s="880"/>
      <c r="BI855" s="881"/>
      <c r="BJ855" s="882" t="s">
        <v>1187</v>
      </c>
      <c r="BK855" s="878"/>
      <c r="BL855" s="54"/>
      <c r="BM855" s="241"/>
      <c r="BN855" s="241"/>
      <c r="BO855" s="241"/>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199"/>
    </row>
    <row r="856" spans="4:121" s="52" customFormat="1" hidden="1">
      <c r="D856" s="198"/>
      <c r="E856" s="54"/>
      <c r="F856" s="54"/>
      <c r="G856" s="54"/>
      <c r="H856" s="54"/>
      <c r="I856" s="54"/>
      <c r="J856" s="54"/>
      <c r="K856" s="54"/>
      <c r="L856" s="54"/>
      <c r="M856" s="54"/>
      <c r="N856" s="54"/>
      <c r="O856" s="54"/>
      <c r="P856" s="54"/>
      <c r="Q856" s="54"/>
      <c r="R856" s="54"/>
      <c r="S856" s="54"/>
      <c r="T856" s="54"/>
      <c r="U856" s="54"/>
      <c r="V856" s="54"/>
      <c r="W856" s="192"/>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874" t="e">
        <f t="shared" si="95"/>
        <v>#N/A</v>
      </c>
      <c r="AX856" s="875"/>
      <c r="AY856" s="875"/>
      <c r="AZ856" s="875"/>
      <c r="BA856" s="876"/>
      <c r="BB856" s="877" t="s">
        <v>1188</v>
      </c>
      <c r="BC856" s="878"/>
      <c r="BD856" s="54"/>
      <c r="BE856" s="879" t="e">
        <f t="shared" si="94"/>
        <v>#N/A</v>
      </c>
      <c r="BF856" s="880"/>
      <c r="BG856" s="880"/>
      <c r="BH856" s="880"/>
      <c r="BI856" s="881"/>
      <c r="BJ856" s="882" t="s">
        <v>1188</v>
      </c>
      <c r="BK856" s="878"/>
      <c r="BL856" s="54"/>
      <c r="BM856" s="241"/>
      <c r="BN856" s="241"/>
      <c r="BO856" s="241"/>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199"/>
    </row>
    <row r="857" spans="4:121" s="52" customFormat="1" hidden="1">
      <c r="D857" s="198"/>
      <c r="E857" s="54"/>
      <c r="F857" s="54"/>
      <c r="G857" s="54"/>
      <c r="H857" s="54"/>
      <c r="I857" s="54"/>
      <c r="J857" s="54"/>
      <c r="K857" s="54"/>
      <c r="L857" s="54"/>
      <c r="M857" s="54"/>
      <c r="N857" s="54"/>
      <c r="O857" s="54"/>
      <c r="P857" s="54"/>
      <c r="Q857" s="54"/>
      <c r="R857" s="54"/>
      <c r="S857" s="54"/>
      <c r="T857" s="54"/>
      <c r="U857" s="54"/>
      <c r="V857" s="54"/>
      <c r="W857" s="192"/>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874" t="e">
        <f t="shared" si="95"/>
        <v>#N/A</v>
      </c>
      <c r="AX857" s="875"/>
      <c r="AY857" s="875"/>
      <c r="AZ857" s="875"/>
      <c r="BA857" s="876"/>
      <c r="BB857" s="877" t="s">
        <v>1189</v>
      </c>
      <c r="BC857" s="878"/>
      <c r="BD857" s="54"/>
      <c r="BE857" s="879" t="e">
        <f t="shared" si="94"/>
        <v>#N/A</v>
      </c>
      <c r="BF857" s="880"/>
      <c r="BG857" s="880"/>
      <c r="BH857" s="880"/>
      <c r="BI857" s="881"/>
      <c r="BJ857" s="882" t="s">
        <v>1189</v>
      </c>
      <c r="BK857" s="878"/>
      <c r="BL857" s="54"/>
      <c r="BM857" s="241"/>
      <c r="BN857" s="241"/>
      <c r="BO857" s="241"/>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199"/>
    </row>
    <row r="858" spans="4:121" s="52" customFormat="1" hidden="1">
      <c r="D858" s="198"/>
      <c r="E858" s="54"/>
      <c r="F858" s="54"/>
      <c r="G858" s="54"/>
      <c r="H858" s="54"/>
      <c r="I858" s="54"/>
      <c r="J858" s="54"/>
      <c r="K858" s="54"/>
      <c r="L858" s="54"/>
      <c r="M858" s="54"/>
      <c r="N858" s="54"/>
      <c r="O858" s="54"/>
      <c r="P858" s="54"/>
      <c r="Q858" s="54"/>
      <c r="R858" s="54"/>
      <c r="S858" s="54"/>
      <c r="T858" s="54"/>
      <c r="U858" s="54"/>
      <c r="V858" s="54"/>
      <c r="W858" s="192"/>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874" t="e">
        <f t="shared" si="95"/>
        <v>#N/A</v>
      </c>
      <c r="AX858" s="875"/>
      <c r="AY858" s="875"/>
      <c r="AZ858" s="875"/>
      <c r="BA858" s="876"/>
      <c r="BB858" s="877" t="s">
        <v>1190</v>
      </c>
      <c r="BC858" s="878"/>
      <c r="BD858" s="54"/>
      <c r="BE858" s="879" t="e">
        <f t="shared" si="94"/>
        <v>#N/A</v>
      </c>
      <c r="BF858" s="880"/>
      <c r="BG858" s="880"/>
      <c r="BH858" s="880"/>
      <c r="BI858" s="881"/>
      <c r="BJ858" s="882" t="s">
        <v>1190</v>
      </c>
      <c r="BK858" s="878"/>
      <c r="BL858" s="54"/>
      <c r="BM858" s="241"/>
      <c r="BN858" s="241"/>
      <c r="BO858" s="241"/>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199"/>
    </row>
    <row r="859" spans="4:121" s="52" customFormat="1" hidden="1">
      <c r="D859" s="198"/>
      <c r="E859" s="54"/>
      <c r="F859" s="54"/>
      <c r="G859" s="54"/>
      <c r="H859" s="54"/>
      <c r="I859" s="54"/>
      <c r="J859" s="54"/>
      <c r="K859" s="54"/>
      <c r="L859" s="54"/>
      <c r="M859" s="54"/>
      <c r="N859" s="54"/>
      <c r="O859" s="54"/>
      <c r="P859" s="54"/>
      <c r="Q859" s="54"/>
      <c r="R859" s="54"/>
      <c r="S859" s="54"/>
      <c r="T859" s="54"/>
      <c r="U859" s="54"/>
      <c r="V859" s="54"/>
      <c r="W859" s="192"/>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874" t="e">
        <f t="shared" si="95"/>
        <v>#N/A</v>
      </c>
      <c r="AX859" s="875"/>
      <c r="AY859" s="875"/>
      <c r="AZ859" s="875"/>
      <c r="BA859" s="876"/>
      <c r="BB859" s="877" t="s">
        <v>1191</v>
      </c>
      <c r="BC859" s="878"/>
      <c r="BD859" s="54"/>
      <c r="BE859" s="879" t="e">
        <f t="shared" si="94"/>
        <v>#N/A</v>
      </c>
      <c r="BF859" s="880"/>
      <c r="BG859" s="880"/>
      <c r="BH859" s="880"/>
      <c r="BI859" s="881"/>
      <c r="BJ859" s="882" t="s">
        <v>1191</v>
      </c>
      <c r="BK859" s="878"/>
      <c r="BL859" s="54"/>
      <c r="BM859" s="241"/>
      <c r="BN859" s="241"/>
      <c r="BO859" s="241"/>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199"/>
    </row>
    <row r="860" spans="4:121" s="52" customFormat="1" hidden="1">
      <c r="D860" s="198"/>
      <c r="E860" s="54"/>
      <c r="F860" s="54"/>
      <c r="G860" s="54"/>
      <c r="H860" s="54"/>
      <c r="I860" s="54"/>
      <c r="J860" s="54"/>
      <c r="K860" s="54"/>
      <c r="L860" s="54"/>
      <c r="M860" s="54"/>
      <c r="N860" s="54"/>
      <c r="O860" s="54"/>
      <c r="P860" s="54"/>
      <c r="Q860" s="54"/>
      <c r="R860" s="54"/>
      <c r="S860" s="54"/>
      <c r="T860" s="54"/>
      <c r="U860" s="54"/>
      <c r="V860" s="54"/>
      <c r="W860" s="192"/>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874" t="e">
        <f t="shared" si="95"/>
        <v>#N/A</v>
      </c>
      <c r="AX860" s="875"/>
      <c r="AY860" s="875"/>
      <c r="AZ860" s="875"/>
      <c r="BA860" s="876"/>
      <c r="BB860" s="877" t="s">
        <v>1192</v>
      </c>
      <c r="BC860" s="878"/>
      <c r="BD860" s="54"/>
      <c r="BE860" s="879" t="e">
        <f t="shared" si="94"/>
        <v>#N/A</v>
      </c>
      <c r="BF860" s="880"/>
      <c r="BG860" s="880"/>
      <c r="BH860" s="880"/>
      <c r="BI860" s="881"/>
      <c r="BJ860" s="882" t="s">
        <v>1192</v>
      </c>
      <c r="BK860" s="878"/>
      <c r="BL860" s="54"/>
      <c r="BM860" s="241"/>
      <c r="BN860" s="241"/>
      <c r="BO860" s="241"/>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199"/>
    </row>
    <row r="861" spans="4:121" s="52" customFormat="1" hidden="1">
      <c r="D861" s="198"/>
      <c r="E861" s="54"/>
      <c r="F861" s="54"/>
      <c r="G861" s="54"/>
      <c r="H861" s="54"/>
      <c r="I861" s="54"/>
      <c r="J861" s="54"/>
      <c r="K861" s="54"/>
      <c r="L861" s="54"/>
      <c r="M861" s="54"/>
      <c r="N861" s="54"/>
      <c r="O861" s="54"/>
      <c r="P861" s="54"/>
      <c r="Q861" s="54"/>
      <c r="R861" s="54"/>
      <c r="S861" s="54"/>
      <c r="T861" s="54"/>
      <c r="U861" s="54"/>
      <c r="V861" s="54"/>
      <c r="W861" s="192"/>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874" t="e">
        <f t="shared" si="95"/>
        <v>#N/A</v>
      </c>
      <c r="AX861" s="875"/>
      <c r="AY861" s="875"/>
      <c r="AZ861" s="875"/>
      <c r="BA861" s="876"/>
      <c r="BB861" s="877" t="s">
        <v>1193</v>
      </c>
      <c r="BC861" s="878"/>
      <c r="BD861" s="54"/>
      <c r="BE861" s="879" t="e">
        <f t="shared" si="94"/>
        <v>#N/A</v>
      </c>
      <c r="BF861" s="880"/>
      <c r="BG861" s="880"/>
      <c r="BH861" s="880"/>
      <c r="BI861" s="881"/>
      <c r="BJ861" s="882" t="s">
        <v>1193</v>
      </c>
      <c r="BK861" s="878"/>
      <c r="BL861" s="54"/>
      <c r="BM861" s="241"/>
      <c r="BN861" s="241"/>
      <c r="BO861" s="241"/>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199"/>
    </row>
    <row r="862" spans="4:121" s="52" customFormat="1" hidden="1">
      <c r="D862" s="198"/>
      <c r="E862" s="54"/>
      <c r="F862" s="54"/>
      <c r="G862" s="54"/>
      <c r="H862" s="54"/>
      <c r="I862" s="54"/>
      <c r="J862" s="54"/>
      <c r="K862" s="54"/>
      <c r="L862" s="54"/>
      <c r="M862" s="54"/>
      <c r="N862" s="54"/>
      <c r="O862" s="54"/>
      <c r="P862" s="54"/>
      <c r="Q862" s="54"/>
      <c r="R862" s="54"/>
      <c r="S862" s="54"/>
      <c r="T862" s="54"/>
      <c r="U862" s="54"/>
      <c r="V862" s="54"/>
      <c r="W862" s="192"/>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874" t="e">
        <f t="shared" si="95"/>
        <v>#N/A</v>
      </c>
      <c r="AX862" s="875"/>
      <c r="AY862" s="875"/>
      <c r="AZ862" s="875"/>
      <c r="BA862" s="876"/>
      <c r="BB862" s="877" t="s">
        <v>1194</v>
      </c>
      <c r="BC862" s="878"/>
      <c r="BD862" s="54"/>
      <c r="BE862" s="879" t="e">
        <f t="shared" si="94"/>
        <v>#N/A</v>
      </c>
      <c r="BF862" s="880"/>
      <c r="BG862" s="880"/>
      <c r="BH862" s="880"/>
      <c r="BI862" s="881"/>
      <c r="BJ862" s="882" t="s">
        <v>1194</v>
      </c>
      <c r="BK862" s="878"/>
      <c r="BL862" s="54"/>
      <c r="BM862" s="241"/>
      <c r="BN862" s="241"/>
      <c r="BO862" s="241"/>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199"/>
    </row>
    <row r="863" spans="4:121" s="52" customFormat="1" hidden="1">
      <c r="D863" s="198"/>
      <c r="E863" s="54"/>
      <c r="F863" s="54"/>
      <c r="G863" s="54"/>
      <c r="H863" s="54"/>
      <c r="I863" s="54"/>
      <c r="J863" s="54"/>
      <c r="K863" s="54"/>
      <c r="L863" s="54"/>
      <c r="M863" s="54"/>
      <c r="N863" s="54"/>
      <c r="O863" s="54"/>
      <c r="P863" s="54"/>
      <c r="Q863" s="54"/>
      <c r="R863" s="54"/>
      <c r="S863" s="54"/>
      <c r="T863" s="54"/>
      <c r="U863" s="54"/>
      <c r="V863" s="54"/>
      <c r="W863" s="192"/>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874" t="e">
        <f t="shared" si="95"/>
        <v>#N/A</v>
      </c>
      <c r="AX863" s="875"/>
      <c r="AY863" s="875"/>
      <c r="AZ863" s="875"/>
      <c r="BA863" s="876"/>
      <c r="BB863" s="877" t="s">
        <v>1195</v>
      </c>
      <c r="BC863" s="878"/>
      <c r="BD863" s="54"/>
      <c r="BE863" s="879" t="e">
        <f t="shared" si="94"/>
        <v>#N/A</v>
      </c>
      <c r="BF863" s="880"/>
      <c r="BG863" s="880"/>
      <c r="BH863" s="880"/>
      <c r="BI863" s="881"/>
      <c r="BJ863" s="882" t="s">
        <v>1195</v>
      </c>
      <c r="BK863" s="878"/>
      <c r="BL863" s="54"/>
      <c r="BM863" s="241"/>
      <c r="BN863" s="241"/>
      <c r="BO863" s="241"/>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199"/>
    </row>
    <row r="864" spans="4:121" s="52" customFormat="1" hidden="1">
      <c r="D864" s="198"/>
      <c r="E864" s="54"/>
      <c r="F864" s="54"/>
      <c r="G864" s="54"/>
      <c r="H864" s="54"/>
      <c r="I864" s="54"/>
      <c r="J864" s="54"/>
      <c r="K864" s="54"/>
      <c r="L864" s="54"/>
      <c r="M864" s="54"/>
      <c r="N864" s="54"/>
      <c r="O864" s="54"/>
      <c r="P864" s="54"/>
      <c r="Q864" s="54"/>
      <c r="R864" s="54"/>
      <c r="S864" s="54"/>
      <c r="T864" s="54"/>
      <c r="U864" s="54"/>
      <c r="V864" s="54"/>
      <c r="W864" s="192"/>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874" t="e">
        <f t="shared" si="95"/>
        <v>#N/A</v>
      </c>
      <c r="AX864" s="875"/>
      <c r="AY864" s="875"/>
      <c r="AZ864" s="875"/>
      <c r="BA864" s="876"/>
      <c r="BB864" s="877" t="s">
        <v>1196</v>
      </c>
      <c r="BC864" s="878"/>
      <c r="BD864" s="54"/>
      <c r="BE864" s="879" t="e">
        <f t="shared" si="94"/>
        <v>#N/A</v>
      </c>
      <c r="BF864" s="880"/>
      <c r="BG864" s="880"/>
      <c r="BH864" s="880"/>
      <c r="BI864" s="881"/>
      <c r="BJ864" s="882" t="s">
        <v>1196</v>
      </c>
      <c r="BK864" s="878"/>
      <c r="BL864" s="54"/>
      <c r="BM864" s="241"/>
      <c r="BN864" s="241"/>
      <c r="BO864" s="241"/>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199"/>
    </row>
    <row r="865" spans="4:121" s="52" customFormat="1" hidden="1">
      <c r="D865" s="198"/>
      <c r="E865" s="54"/>
      <c r="F865" s="54"/>
      <c r="G865" s="54"/>
      <c r="H865" s="54"/>
      <c r="I865" s="54"/>
      <c r="J865" s="54"/>
      <c r="K865" s="54"/>
      <c r="L865" s="54"/>
      <c r="M865" s="54"/>
      <c r="N865" s="54"/>
      <c r="O865" s="54"/>
      <c r="P865" s="54"/>
      <c r="Q865" s="54"/>
      <c r="R865" s="54"/>
      <c r="S865" s="54"/>
      <c r="T865" s="54"/>
      <c r="U865" s="54"/>
      <c r="V865" s="54"/>
      <c r="W865" s="192"/>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874" t="e">
        <f t="shared" si="95"/>
        <v>#N/A</v>
      </c>
      <c r="AX865" s="875"/>
      <c r="AY865" s="875"/>
      <c r="AZ865" s="875"/>
      <c r="BA865" s="876"/>
      <c r="BB865" s="877" t="s">
        <v>1197</v>
      </c>
      <c r="BC865" s="878"/>
      <c r="BD865" s="54"/>
      <c r="BE865" s="879" t="e">
        <f t="shared" si="94"/>
        <v>#N/A</v>
      </c>
      <c r="BF865" s="880"/>
      <c r="BG865" s="880"/>
      <c r="BH865" s="880"/>
      <c r="BI865" s="881"/>
      <c r="BJ865" s="882" t="s">
        <v>1197</v>
      </c>
      <c r="BK865" s="878"/>
      <c r="BL865" s="54"/>
      <c r="BM865" s="241"/>
      <c r="BN865" s="241"/>
      <c r="BO865" s="241"/>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199"/>
    </row>
    <row r="866" spans="4:121" s="52" customFormat="1" hidden="1">
      <c r="D866" s="198"/>
      <c r="E866" s="54"/>
      <c r="F866" s="54"/>
      <c r="G866" s="54"/>
      <c r="H866" s="54"/>
      <c r="I866" s="54"/>
      <c r="J866" s="54"/>
      <c r="K866" s="54"/>
      <c r="L866" s="54"/>
      <c r="M866" s="54"/>
      <c r="N866" s="54"/>
      <c r="O866" s="54"/>
      <c r="P866" s="54"/>
      <c r="Q866" s="54"/>
      <c r="R866" s="54"/>
      <c r="S866" s="54"/>
      <c r="T866" s="54"/>
      <c r="U866" s="54"/>
      <c r="V866" s="54"/>
      <c r="W866" s="192"/>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874" t="e">
        <f t="shared" si="95"/>
        <v>#N/A</v>
      </c>
      <c r="AX866" s="875"/>
      <c r="AY866" s="875"/>
      <c r="AZ866" s="875"/>
      <c r="BA866" s="876"/>
      <c r="BB866" s="877" t="s">
        <v>1198</v>
      </c>
      <c r="BC866" s="878"/>
      <c r="BD866" s="54"/>
      <c r="BE866" s="879" t="e">
        <f t="shared" si="94"/>
        <v>#N/A</v>
      </c>
      <c r="BF866" s="880"/>
      <c r="BG866" s="880"/>
      <c r="BH866" s="880"/>
      <c r="BI866" s="881"/>
      <c r="BJ866" s="882" t="s">
        <v>1198</v>
      </c>
      <c r="BK866" s="878"/>
      <c r="BL866" s="54"/>
      <c r="BM866" s="241"/>
      <c r="BN866" s="241"/>
      <c r="BO866" s="241"/>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199"/>
    </row>
    <row r="867" spans="4:121" s="52" customFormat="1" hidden="1">
      <c r="D867" s="198"/>
      <c r="E867" s="54"/>
      <c r="F867" s="54"/>
      <c r="G867" s="54"/>
      <c r="H867" s="54"/>
      <c r="I867" s="54"/>
      <c r="J867" s="54"/>
      <c r="K867" s="54"/>
      <c r="L867" s="54"/>
      <c r="M867" s="54"/>
      <c r="N867" s="54"/>
      <c r="O867" s="54"/>
      <c r="P867" s="54"/>
      <c r="Q867" s="54"/>
      <c r="R867" s="54"/>
      <c r="S867" s="54"/>
      <c r="T867" s="54"/>
      <c r="U867" s="54"/>
      <c r="V867" s="54"/>
      <c r="W867" s="192"/>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874" t="e">
        <f t="shared" si="95"/>
        <v>#N/A</v>
      </c>
      <c r="AX867" s="875"/>
      <c r="AY867" s="875"/>
      <c r="AZ867" s="875"/>
      <c r="BA867" s="876"/>
      <c r="BB867" s="877" t="s">
        <v>1199</v>
      </c>
      <c r="BC867" s="878"/>
      <c r="BD867" s="54"/>
      <c r="BE867" s="879" t="e">
        <f t="shared" si="94"/>
        <v>#N/A</v>
      </c>
      <c r="BF867" s="880"/>
      <c r="BG867" s="880"/>
      <c r="BH867" s="880"/>
      <c r="BI867" s="881"/>
      <c r="BJ867" s="882" t="s">
        <v>1199</v>
      </c>
      <c r="BK867" s="878"/>
      <c r="BL867" s="54"/>
      <c r="BM867" s="241"/>
      <c r="BN867" s="241"/>
      <c r="BO867" s="241"/>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199"/>
    </row>
    <row r="868" spans="4:121" s="52" customFormat="1" hidden="1">
      <c r="D868" s="198"/>
      <c r="E868" s="54"/>
      <c r="F868" s="54"/>
      <c r="G868" s="54"/>
      <c r="H868" s="54"/>
      <c r="I868" s="54"/>
      <c r="J868" s="54"/>
      <c r="K868" s="54"/>
      <c r="L868" s="54"/>
      <c r="M868" s="54"/>
      <c r="N868" s="54"/>
      <c r="O868" s="54"/>
      <c r="P868" s="54"/>
      <c r="Q868" s="54"/>
      <c r="R868" s="54"/>
      <c r="S868" s="54"/>
      <c r="T868" s="54"/>
      <c r="U868" s="54"/>
      <c r="V868" s="54"/>
      <c r="W868" s="192"/>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874" t="e">
        <f t="shared" si="95"/>
        <v>#N/A</v>
      </c>
      <c r="AX868" s="875"/>
      <c r="AY868" s="875"/>
      <c r="AZ868" s="875"/>
      <c r="BA868" s="876"/>
      <c r="BB868" s="877" t="s">
        <v>1200</v>
      </c>
      <c r="BC868" s="878"/>
      <c r="BD868" s="54"/>
      <c r="BE868" s="879" t="e">
        <f t="shared" si="94"/>
        <v>#N/A</v>
      </c>
      <c r="BF868" s="880"/>
      <c r="BG868" s="880"/>
      <c r="BH868" s="880"/>
      <c r="BI868" s="881"/>
      <c r="BJ868" s="882" t="s">
        <v>1200</v>
      </c>
      <c r="BK868" s="878"/>
      <c r="BL868" s="54"/>
      <c r="BM868" s="241"/>
      <c r="BN868" s="241"/>
      <c r="BO868" s="241"/>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199"/>
    </row>
    <row r="869" spans="4:121" s="52" customFormat="1" hidden="1">
      <c r="D869" s="198"/>
      <c r="E869" s="54"/>
      <c r="F869" s="54"/>
      <c r="G869" s="54"/>
      <c r="H869" s="54"/>
      <c r="I869" s="54"/>
      <c r="J869" s="54"/>
      <c r="K869" s="54"/>
      <c r="L869" s="54"/>
      <c r="M869" s="54"/>
      <c r="N869" s="54"/>
      <c r="O869" s="54"/>
      <c r="P869" s="54"/>
      <c r="Q869" s="54"/>
      <c r="R869" s="54"/>
      <c r="S869" s="54"/>
      <c r="T869" s="54"/>
      <c r="U869" s="54"/>
      <c r="V869" s="54"/>
      <c r="W869" s="192"/>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874" t="e">
        <f t="shared" si="95"/>
        <v>#N/A</v>
      </c>
      <c r="AX869" s="875"/>
      <c r="AY869" s="875"/>
      <c r="AZ869" s="875"/>
      <c r="BA869" s="876"/>
      <c r="BB869" s="877" t="s">
        <v>1201</v>
      </c>
      <c r="BC869" s="878"/>
      <c r="BD869" s="54"/>
      <c r="BE869" s="879" t="e">
        <f t="shared" si="94"/>
        <v>#N/A</v>
      </c>
      <c r="BF869" s="880"/>
      <c r="BG869" s="880"/>
      <c r="BH869" s="880"/>
      <c r="BI869" s="881"/>
      <c r="BJ869" s="882" t="s">
        <v>1201</v>
      </c>
      <c r="BK869" s="878"/>
      <c r="BL869" s="54"/>
      <c r="BM869" s="241"/>
      <c r="BN869" s="241"/>
      <c r="BO869" s="241"/>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199"/>
    </row>
    <row r="870" spans="4:121" s="52" customFormat="1" hidden="1">
      <c r="D870" s="198"/>
      <c r="E870" s="54"/>
      <c r="F870" s="54"/>
      <c r="G870" s="54"/>
      <c r="H870" s="54"/>
      <c r="I870" s="54"/>
      <c r="J870" s="54"/>
      <c r="K870" s="54"/>
      <c r="L870" s="54"/>
      <c r="M870" s="54"/>
      <c r="N870" s="54"/>
      <c r="O870" s="54"/>
      <c r="P870" s="54"/>
      <c r="Q870" s="54"/>
      <c r="R870" s="54"/>
      <c r="S870" s="54"/>
      <c r="T870" s="54"/>
      <c r="U870" s="54"/>
      <c r="V870" s="54"/>
      <c r="W870" s="192"/>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874" t="e">
        <f t="shared" si="95"/>
        <v>#N/A</v>
      </c>
      <c r="AX870" s="875"/>
      <c r="AY870" s="875"/>
      <c r="AZ870" s="875"/>
      <c r="BA870" s="876"/>
      <c r="BB870" s="877" t="s">
        <v>1202</v>
      </c>
      <c r="BC870" s="878"/>
      <c r="BD870" s="54"/>
      <c r="BE870" s="879" t="e">
        <f t="shared" si="94"/>
        <v>#N/A</v>
      </c>
      <c r="BF870" s="880"/>
      <c r="BG870" s="880"/>
      <c r="BH870" s="880"/>
      <c r="BI870" s="881"/>
      <c r="BJ870" s="882" t="s">
        <v>1202</v>
      </c>
      <c r="BK870" s="878"/>
      <c r="BL870" s="54"/>
      <c r="BM870" s="241"/>
      <c r="BN870" s="241"/>
      <c r="BO870" s="241"/>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199"/>
    </row>
    <row r="871" spans="4:121" s="52" customFormat="1" hidden="1">
      <c r="D871" s="198"/>
      <c r="E871" s="54"/>
      <c r="F871" s="54"/>
      <c r="G871" s="54"/>
      <c r="H871" s="54"/>
      <c r="I871" s="54"/>
      <c r="J871" s="54"/>
      <c r="K871" s="54"/>
      <c r="L871" s="54"/>
      <c r="M871" s="54"/>
      <c r="N871" s="54"/>
      <c r="O871" s="54"/>
      <c r="P871" s="54"/>
      <c r="Q871" s="54"/>
      <c r="R871" s="54"/>
      <c r="S871" s="54"/>
      <c r="T871" s="54"/>
      <c r="U871" s="54"/>
      <c r="V871" s="54"/>
      <c r="W871" s="192"/>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874" t="e">
        <f t="shared" si="95"/>
        <v>#N/A</v>
      </c>
      <c r="AX871" s="875"/>
      <c r="AY871" s="875"/>
      <c r="AZ871" s="875"/>
      <c r="BA871" s="876"/>
      <c r="BB871" s="877" t="s">
        <v>1203</v>
      </c>
      <c r="BC871" s="878"/>
      <c r="BD871" s="54"/>
      <c r="BE871" s="879" t="e">
        <f t="shared" si="94"/>
        <v>#N/A</v>
      </c>
      <c r="BF871" s="880"/>
      <c r="BG871" s="880"/>
      <c r="BH871" s="880"/>
      <c r="BI871" s="881"/>
      <c r="BJ871" s="882" t="s">
        <v>1203</v>
      </c>
      <c r="BK871" s="878"/>
      <c r="BL871" s="54"/>
      <c r="BM871" s="241"/>
      <c r="BN871" s="241"/>
      <c r="BO871" s="241"/>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199"/>
    </row>
    <row r="872" spans="4:121" s="52" customFormat="1" hidden="1">
      <c r="D872" s="198"/>
      <c r="E872" s="54"/>
      <c r="F872" s="54"/>
      <c r="G872" s="54"/>
      <c r="H872" s="54"/>
      <c r="I872" s="54"/>
      <c r="J872" s="54"/>
      <c r="K872" s="54"/>
      <c r="L872" s="54"/>
      <c r="M872" s="54"/>
      <c r="N872" s="54"/>
      <c r="O872" s="54"/>
      <c r="P872" s="54"/>
      <c r="Q872" s="54"/>
      <c r="R872" s="54"/>
      <c r="S872" s="54"/>
      <c r="T872" s="54"/>
      <c r="U872" s="54"/>
      <c r="V872" s="54"/>
      <c r="W872" s="192"/>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874" t="e">
        <f t="shared" si="95"/>
        <v>#N/A</v>
      </c>
      <c r="AX872" s="875"/>
      <c r="AY872" s="875"/>
      <c r="AZ872" s="875"/>
      <c r="BA872" s="876"/>
      <c r="BB872" s="877" t="s">
        <v>1204</v>
      </c>
      <c r="BC872" s="878"/>
      <c r="BD872" s="54"/>
      <c r="BE872" s="879" t="e">
        <f t="shared" si="94"/>
        <v>#N/A</v>
      </c>
      <c r="BF872" s="880"/>
      <c r="BG872" s="880"/>
      <c r="BH872" s="880"/>
      <c r="BI872" s="881"/>
      <c r="BJ872" s="882" t="s">
        <v>1204</v>
      </c>
      <c r="BK872" s="878"/>
      <c r="BL872" s="54"/>
      <c r="BM872" s="241"/>
      <c r="BN872" s="241"/>
      <c r="BO872" s="241"/>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199"/>
    </row>
    <row r="873" spans="4:121" s="52" customFormat="1" hidden="1">
      <c r="D873" s="198"/>
      <c r="E873" s="54"/>
      <c r="F873" s="54"/>
      <c r="G873" s="54"/>
      <c r="H873" s="54"/>
      <c r="I873" s="54"/>
      <c r="J873" s="54"/>
      <c r="K873" s="54"/>
      <c r="L873" s="54"/>
      <c r="M873" s="54"/>
      <c r="N873" s="54"/>
      <c r="O873" s="54"/>
      <c r="P873" s="54"/>
      <c r="Q873" s="54"/>
      <c r="R873" s="54"/>
      <c r="S873" s="54"/>
      <c r="T873" s="54"/>
      <c r="U873" s="54"/>
      <c r="V873" s="54"/>
      <c r="W873" s="192"/>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874" t="e">
        <f t="shared" si="95"/>
        <v>#N/A</v>
      </c>
      <c r="AX873" s="875"/>
      <c r="AY873" s="875"/>
      <c r="AZ873" s="875"/>
      <c r="BA873" s="876"/>
      <c r="BB873" s="877" t="s">
        <v>1205</v>
      </c>
      <c r="BC873" s="878"/>
      <c r="BD873" s="54"/>
      <c r="BE873" s="879" t="e">
        <f t="shared" si="94"/>
        <v>#N/A</v>
      </c>
      <c r="BF873" s="880"/>
      <c r="BG873" s="880"/>
      <c r="BH873" s="880"/>
      <c r="BI873" s="881"/>
      <c r="BJ873" s="882" t="s">
        <v>1205</v>
      </c>
      <c r="BK873" s="878"/>
      <c r="BL873" s="54"/>
      <c r="BM873" s="241"/>
      <c r="BN873" s="241"/>
      <c r="BO873" s="241"/>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199"/>
    </row>
    <row r="874" spans="4:121" s="52" customFormat="1" hidden="1">
      <c r="D874" s="198"/>
      <c r="E874" s="54"/>
      <c r="F874" s="54"/>
      <c r="G874" s="54"/>
      <c r="H874" s="54"/>
      <c r="I874" s="54"/>
      <c r="J874" s="54"/>
      <c r="K874" s="54"/>
      <c r="L874" s="54"/>
      <c r="M874" s="54"/>
      <c r="N874" s="54"/>
      <c r="O874" s="54"/>
      <c r="P874" s="54"/>
      <c r="Q874" s="54"/>
      <c r="R874" s="54"/>
      <c r="S874" s="54"/>
      <c r="T874" s="54"/>
      <c r="U874" s="54"/>
      <c r="V874" s="54"/>
      <c r="W874" s="192"/>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874" t="e">
        <f t="shared" si="95"/>
        <v>#N/A</v>
      </c>
      <c r="AX874" s="875"/>
      <c r="AY874" s="875"/>
      <c r="AZ874" s="875"/>
      <c r="BA874" s="876"/>
      <c r="BB874" s="877" t="s">
        <v>1206</v>
      </c>
      <c r="BC874" s="878"/>
      <c r="BD874" s="54"/>
      <c r="BE874" s="879" t="e">
        <f t="shared" si="94"/>
        <v>#N/A</v>
      </c>
      <c r="BF874" s="880"/>
      <c r="BG874" s="880"/>
      <c r="BH874" s="880"/>
      <c r="BI874" s="881"/>
      <c r="BJ874" s="882" t="s">
        <v>1206</v>
      </c>
      <c r="BK874" s="878"/>
      <c r="BL874" s="54"/>
      <c r="BM874" s="241"/>
      <c r="BN874" s="241"/>
      <c r="BO874" s="241"/>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199"/>
    </row>
    <row r="875" spans="4:121" s="52" customFormat="1" hidden="1">
      <c r="D875" s="198"/>
      <c r="E875" s="54"/>
      <c r="F875" s="54"/>
      <c r="G875" s="54"/>
      <c r="H875" s="54"/>
      <c r="I875" s="54"/>
      <c r="J875" s="54"/>
      <c r="K875" s="54"/>
      <c r="L875" s="54"/>
      <c r="M875" s="54"/>
      <c r="N875" s="54"/>
      <c r="O875" s="54"/>
      <c r="P875" s="54"/>
      <c r="Q875" s="54"/>
      <c r="R875" s="54"/>
      <c r="S875" s="54"/>
      <c r="T875" s="54"/>
      <c r="U875" s="54"/>
      <c r="V875" s="54"/>
      <c r="W875" s="192"/>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874" t="e">
        <f t="shared" si="95"/>
        <v>#N/A</v>
      </c>
      <c r="AX875" s="875"/>
      <c r="AY875" s="875"/>
      <c r="AZ875" s="875"/>
      <c r="BA875" s="876"/>
      <c r="BB875" s="877" t="s">
        <v>1207</v>
      </c>
      <c r="BC875" s="878"/>
      <c r="BD875" s="54"/>
      <c r="BE875" s="879" t="e">
        <f t="shared" si="94"/>
        <v>#N/A</v>
      </c>
      <c r="BF875" s="880"/>
      <c r="BG875" s="880"/>
      <c r="BH875" s="880"/>
      <c r="BI875" s="881"/>
      <c r="BJ875" s="882" t="s">
        <v>1207</v>
      </c>
      <c r="BK875" s="878"/>
      <c r="BL875" s="54"/>
      <c r="BM875" s="241"/>
      <c r="BN875" s="241"/>
      <c r="BO875" s="241"/>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199"/>
    </row>
    <row r="876" spans="4:121" s="52" customFormat="1" hidden="1">
      <c r="D876" s="198"/>
      <c r="E876" s="54"/>
      <c r="F876" s="54"/>
      <c r="G876" s="54"/>
      <c r="H876" s="54"/>
      <c r="I876" s="54"/>
      <c r="J876" s="54"/>
      <c r="K876" s="54"/>
      <c r="L876" s="54"/>
      <c r="M876" s="54"/>
      <c r="N876" s="54"/>
      <c r="O876" s="54"/>
      <c r="P876" s="54"/>
      <c r="Q876" s="54"/>
      <c r="R876" s="54"/>
      <c r="S876" s="54"/>
      <c r="T876" s="54"/>
      <c r="U876" s="54"/>
      <c r="V876" s="54"/>
      <c r="W876" s="192"/>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874" t="e">
        <f t="shared" si="95"/>
        <v>#N/A</v>
      </c>
      <c r="AX876" s="875"/>
      <c r="AY876" s="875"/>
      <c r="AZ876" s="875"/>
      <c r="BA876" s="876"/>
      <c r="BB876" s="877" t="s">
        <v>1208</v>
      </c>
      <c r="BC876" s="878"/>
      <c r="BD876" s="54"/>
      <c r="BE876" s="879" t="e">
        <f t="shared" si="94"/>
        <v>#N/A</v>
      </c>
      <c r="BF876" s="880"/>
      <c r="BG876" s="880"/>
      <c r="BH876" s="880"/>
      <c r="BI876" s="881"/>
      <c r="BJ876" s="882" t="s">
        <v>1208</v>
      </c>
      <c r="BK876" s="878"/>
      <c r="BL876" s="54"/>
      <c r="BM876" s="241"/>
      <c r="BN876" s="241"/>
      <c r="BO876" s="241"/>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199"/>
    </row>
    <row r="877" spans="4:121" s="52" customFormat="1" hidden="1">
      <c r="D877" s="198"/>
      <c r="E877" s="54"/>
      <c r="F877" s="54"/>
      <c r="G877" s="54"/>
      <c r="H877" s="54"/>
      <c r="I877" s="54"/>
      <c r="J877" s="54"/>
      <c r="K877" s="54"/>
      <c r="L877" s="54"/>
      <c r="M877" s="54"/>
      <c r="N877" s="54"/>
      <c r="O877" s="54"/>
      <c r="P877" s="54"/>
      <c r="Q877" s="54"/>
      <c r="R877" s="54"/>
      <c r="S877" s="54"/>
      <c r="T877" s="54"/>
      <c r="U877" s="54"/>
      <c r="V877" s="54"/>
      <c r="W877" s="192"/>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874" t="e">
        <f t="shared" si="95"/>
        <v>#N/A</v>
      </c>
      <c r="AX877" s="875"/>
      <c r="AY877" s="875"/>
      <c r="AZ877" s="875"/>
      <c r="BA877" s="876"/>
      <c r="BB877" s="877" t="s">
        <v>1209</v>
      </c>
      <c r="BC877" s="878"/>
      <c r="BD877" s="54"/>
      <c r="BE877" s="879" t="e">
        <f t="shared" si="94"/>
        <v>#N/A</v>
      </c>
      <c r="BF877" s="880"/>
      <c r="BG877" s="880"/>
      <c r="BH877" s="880"/>
      <c r="BI877" s="881"/>
      <c r="BJ877" s="882" t="s">
        <v>1209</v>
      </c>
      <c r="BK877" s="878"/>
      <c r="BL877" s="54"/>
      <c r="BM877" s="241"/>
      <c r="BN877" s="241"/>
      <c r="BO877" s="241"/>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199"/>
    </row>
    <row r="878" spans="4:121" s="52" customFormat="1" hidden="1">
      <c r="D878" s="198"/>
      <c r="E878" s="54"/>
      <c r="F878" s="54"/>
      <c r="G878" s="54"/>
      <c r="H878" s="54"/>
      <c r="I878" s="54"/>
      <c r="J878" s="54"/>
      <c r="K878" s="54"/>
      <c r="L878" s="54"/>
      <c r="M878" s="54"/>
      <c r="N878" s="54"/>
      <c r="O878" s="54"/>
      <c r="P878" s="54"/>
      <c r="Q878" s="54"/>
      <c r="R878" s="54"/>
      <c r="S878" s="54"/>
      <c r="T878" s="54"/>
      <c r="U878" s="54"/>
      <c r="V878" s="54"/>
      <c r="W878" s="192"/>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874" t="e">
        <f t="shared" si="95"/>
        <v>#N/A</v>
      </c>
      <c r="AX878" s="875"/>
      <c r="AY878" s="875"/>
      <c r="AZ878" s="875"/>
      <c r="BA878" s="876"/>
      <c r="BB878" s="877" t="s">
        <v>1210</v>
      </c>
      <c r="BC878" s="878"/>
      <c r="BD878" s="54"/>
      <c r="BE878" s="879" t="e">
        <f t="shared" si="94"/>
        <v>#N/A</v>
      </c>
      <c r="BF878" s="880"/>
      <c r="BG878" s="880"/>
      <c r="BH878" s="880"/>
      <c r="BI878" s="881"/>
      <c r="BJ878" s="882" t="s">
        <v>1210</v>
      </c>
      <c r="BK878" s="878"/>
      <c r="BL878" s="54"/>
      <c r="BM878" s="241"/>
      <c r="BN878" s="241"/>
      <c r="BO878" s="241"/>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199"/>
    </row>
    <row r="879" spans="4:121" s="52" customFormat="1" hidden="1">
      <c r="D879" s="198"/>
      <c r="E879" s="54"/>
      <c r="F879" s="54"/>
      <c r="G879" s="54"/>
      <c r="H879" s="54"/>
      <c r="I879" s="54"/>
      <c r="J879" s="54"/>
      <c r="K879" s="54"/>
      <c r="L879" s="54"/>
      <c r="M879" s="54"/>
      <c r="N879" s="54"/>
      <c r="O879" s="54"/>
      <c r="P879" s="54"/>
      <c r="Q879" s="54"/>
      <c r="R879" s="54"/>
      <c r="S879" s="54"/>
      <c r="T879" s="54"/>
      <c r="U879" s="54"/>
      <c r="V879" s="54"/>
      <c r="W879" s="192"/>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874" t="e">
        <f t="shared" si="95"/>
        <v>#N/A</v>
      </c>
      <c r="AX879" s="875"/>
      <c r="AY879" s="875"/>
      <c r="AZ879" s="875"/>
      <c r="BA879" s="876"/>
      <c r="BB879" s="877" t="s">
        <v>1211</v>
      </c>
      <c r="BC879" s="878"/>
      <c r="BD879" s="54"/>
      <c r="BE879" s="879" t="e">
        <f t="shared" si="94"/>
        <v>#N/A</v>
      </c>
      <c r="BF879" s="880"/>
      <c r="BG879" s="880"/>
      <c r="BH879" s="880"/>
      <c r="BI879" s="881"/>
      <c r="BJ879" s="882" t="s">
        <v>1211</v>
      </c>
      <c r="BK879" s="878"/>
      <c r="BL879" s="54"/>
      <c r="BM879" s="241"/>
      <c r="BN879" s="241"/>
      <c r="BO879" s="241"/>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199"/>
    </row>
    <row r="880" spans="4:121" s="52" customFormat="1" hidden="1">
      <c r="D880" s="198"/>
      <c r="E880" s="54"/>
      <c r="F880" s="54"/>
      <c r="G880" s="54"/>
      <c r="H880" s="54"/>
      <c r="I880" s="54"/>
      <c r="J880" s="54"/>
      <c r="K880" s="54"/>
      <c r="L880" s="54"/>
      <c r="M880" s="54"/>
      <c r="N880" s="54"/>
      <c r="O880" s="54"/>
      <c r="P880" s="54"/>
      <c r="Q880" s="54"/>
      <c r="R880" s="54"/>
      <c r="S880" s="54"/>
      <c r="T880" s="54"/>
      <c r="U880" s="54"/>
      <c r="V880" s="54"/>
      <c r="W880" s="192"/>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874" t="e">
        <f t="shared" si="95"/>
        <v>#N/A</v>
      </c>
      <c r="AX880" s="875"/>
      <c r="AY880" s="875"/>
      <c r="AZ880" s="875"/>
      <c r="BA880" s="876"/>
      <c r="BB880" s="877" t="s">
        <v>1212</v>
      </c>
      <c r="BC880" s="878"/>
      <c r="BD880" s="54"/>
      <c r="BE880" s="879" t="e">
        <f t="shared" si="94"/>
        <v>#N/A</v>
      </c>
      <c r="BF880" s="880"/>
      <c r="BG880" s="880"/>
      <c r="BH880" s="880"/>
      <c r="BI880" s="881"/>
      <c r="BJ880" s="882" t="s">
        <v>1212</v>
      </c>
      <c r="BK880" s="878"/>
      <c r="BL880" s="54"/>
      <c r="BM880" s="241"/>
      <c r="BN880" s="241"/>
      <c r="BO880" s="241"/>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199"/>
    </row>
    <row r="881" spans="4:121" s="52" customFormat="1" hidden="1">
      <c r="D881" s="198"/>
      <c r="E881" s="54"/>
      <c r="F881" s="54"/>
      <c r="G881" s="54"/>
      <c r="H881" s="54"/>
      <c r="I881" s="54"/>
      <c r="J881" s="54"/>
      <c r="K881" s="54"/>
      <c r="L881" s="54"/>
      <c r="M881" s="54"/>
      <c r="N881" s="54"/>
      <c r="O881" s="54"/>
      <c r="P881" s="54"/>
      <c r="Q881" s="54"/>
      <c r="R881" s="54"/>
      <c r="S881" s="54"/>
      <c r="T881" s="54"/>
      <c r="U881" s="54"/>
      <c r="V881" s="54"/>
      <c r="W881" s="192"/>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874" t="e">
        <f t="shared" si="95"/>
        <v>#N/A</v>
      </c>
      <c r="AX881" s="875"/>
      <c r="AY881" s="875"/>
      <c r="AZ881" s="875"/>
      <c r="BA881" s="876"/>
      <c r="BB881" s="877" t="s">
        <v>1213</v>
      </c>
      <c r="BC881" s="878"/>
      <c r="BD881" s="54"/>
      <c r="BE881" s="879" t="e">
        <f t="shared" si="94"/>
        <v>#N/A</v>
      </c>
      <c r="BF881" s="880"/>
      <c r="BG881" s="880"/>
      <c r="BH881" s="880"/>
      <c r="BI881" s="881"/>
      <c r="BJ881" s="882" t="s">
        <v>1213</v>
      </c>
      <c r="BK881" s="878"/>
      <c r="BL881" s="54"/>
      <c r="BM881" s="241"/>
      <c r="BN881" s="241"/>
      <c r="BO881" s="241"/>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199"/>
    </row>
    <row r="882" spans="4:121" s="52" customFormat="1" hidden="1">
      <c r="D882" s="198"/>
      <c r="E882" s="54"/>
      <c r="F882" s="54"/>
      <c r="G882" s="54"/>
      <c r="H882" s="54"/>
      <c r="I882" s="54"/>
      <c r="J882" s="54"/>
      <c r="K882" s="54"/>
      <c r="L882" s="54"/>
      <c r="M882" s="54"/>
      <c r="N882" s="54"/>
      <c r="O882" s="54"/>
      <c r="P882" s="54"/>
      <c r="Q882" s="54"/>
      <c r="R882" s="54"/>
      <c r="S882" s="54"/>
      <c r="T882" s="54"/>
      <c r="U882" s="54"/>
      <c r="V882" s="54"/>
      <c r="W882" s="192"/>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874" t="e">
        <f t="shared" si="95"/>
        <v>#N/A</v>
      </c>
      <c r="AX882" s="875"/>
      <c r="AY882" s="875"/>
      <c r="AZ882" s="875"/>
      <c r="BA882" s="876"/>
      <c r="BB882" s="877" t="s">
        <v>1214</v>
      </c>
      <c r="BC882" s="878"/>
      <c r="BD882" s="54"/>
      <c r="BE882" s="879" t="e">
        <f t="shared" si="94"/>
        <v>#N/A</v>
      </c>
      <c r="BF882" s="880"/>
      <c r="BG882" s="880"/>
      <c r="BH882" s="880"/>
      <c r="BI882" s="881"/>
      <c r="BJ882" s="882" t="s">
        <v>1214</v>
      </c>
      <c r="BK882" s="878"/>
      <c r="BL882" s="54"/>
      <c r="BM882" s="241"/>
      <c r="BN882" s="241"/>
      <c r="BO882" s="241"/>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199"/>
    </row>
    <row r="883" spans="4:121" s="52" customFormat="1" hidden="1">
      <c r="D883" s="198"/>
      <c r="E883" s="54"/>
      <c r="F883" s="54"/>
      <c r="G883" s="54"/>
      <c r="H883" s="54"/>
      <c r="I883" s="54"/>
      <c r="J883" s="54"/>
      <c r="K883" s="54"/>
      <c r="L883" s="54"/>
      <c r="M883" s="54"/>
      <c r="N883" s="54"/>
      <c r="O883" s="54"/>
      <c r="P883" s="54"/>
      <c r="Q883" s="54"/>
      <c r="R883" s="54"/>
      <c r="S883" s="54"/>
      <c r="T883" s="54"/>
      <c r="U883" s="54"/>
      <c r="V883" s="54"/>
      <c r="W883" s="192"/>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874" t="e">
        <f t="shared" si="95"/>
        <v>#N/A</v>
      </c>
      <c r="AX883" s="875"/>
      <c r="AY883" s="875"/>
      <c r="AZ883" s="875"/>
      <c r="BA883" s="876"/>
      <c r="BB883" s="877" t="s">
        <v>1215</v>
      </c>
      <c r="BC883" s="878"/>
      <c r="BD883" s="54"/>
      <c r="BE883" s="879" t="e">
        <f t="shared" si="94"/>
        <v>#N/A</v>
      </c>
      <c r="BF883" s="880"/>
      <c r="BG883" s="880"/>
      <c r="BH883" s="880"/>
      <c r="BI883" s="881"/>
      <c r="BJ883" s="882" t="s">
        <v>1215</v>
      </c>
      <c r="BK883" s="878"/>
      <c r="BL883" s="54"/>
      <c r="BM883" s="241"/>
      <c r="BN883" s="241"/>
      <c r="BO883" s="241"/>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199"/>
    </row>
    <row r="884" spans="4:121" s="52" customFormat="1" hidden="1">
      <c r="D884" s="198"/>
      <c r="E884" s="54"/>
      <c r="F884" s="54"/>
      <c r="G884" s="54"/>
      <c r="H884" s="54"/>
      <c r="I884" s="54"/>
      <c r="J884" s="54"/>
      <c r="K884" s="54"/>
      <c r="L884" s="54"/>
      <c r="M884" s="54"/>
      <c r="N884" s="54"/>
      <c r="O884" s="54"/>
      <c r="P884" s="54"/>
      <c r="Q884" s="54"/>
      <c r="R884" s="54"/>
      <c r="S884" s="54"/>
      <c r="T884" s="54"/>
      <c r="U884" s="54"/>
      <c r="V884" s="54"/>
      <c r="W884" s="192"/>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874" t="e">
        <f t="shared" si="95"/>
        <v>#N/A</v>
      </c>
      <c r="AX884" s="875"/>
      <c r="AY884" s="875"/>
      <c r="AZ884" s="875"/>
      <c r="BA884" s="876"/>
      <c r="BB884" s="877" t="s">
        <v>1216</v>
      </c>
      <c r="BC884" s="878"/>
      <c r="BD884" s="54"/>
      <c r="BE884" s="879" t="e">
        <f t="shared" si="94"/>
        <v>#N/A</v>
      </c>
      <c r="BF884" s="880"/>
      <c r="BG884" s="880"/>
      <c r="BH884" s="880"/>
      <c r="BI884" s="881"/>
      <c r="BJ884" s="882" t="s">
        <v>1216</v>
      </c>
      <c r="BK884" s="878"/>
      <c r="BL884" s="54"/>
      <c r="BM884" s="241"/>
      <c r="BN884" s="241"/>
      <c r="BO884" s="241"/>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199"/>
    </row>
    <row r="885" spans="4:121" s="52" customFormat="1" hidden="1">
      <c r="D885" s="198"/>
      <c r="E885" s="54"/>
      <c r="F885" s="54"/>
      <c r="G885" s="54"/>
      <c r="H885" s="54"/>
      <c r="I885" s="54"/>
      <c r="J885" s="54"/>
      <c r="K885" s="54"/>
      <c r="L885" s="54"/>
      <c r="M885" s="54"/>
      <c r="N885" s="54"/>
      <c r="O885" s="54"/>
      <c r="P885" s="54"/>
      <c r="Q885" s="54"/>
      <c r="R885" s="54"/>
      <c r="S885" s="54"/>
      <c r="T885" s="54"/>
      <c r="U885" s="54"/>
      <c r="V885" s="54"/>
      <c r="W885" s="192"/>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874" t="e">
        <f t="shared" si="95"/>
        <v>#N/A</v>
      </c>
      <c r="AX885" s="875"/>
      <c r="AY885" s="875"/>
      <c r="AZ885" s="875"/>
      <c r="BA885" s="876"/>
      <c r="BB885" s="877" t="s">
        <v>1217</v>
      </c>
      <c r="BC885" s="878"/>
      <c r="BD885" s="54"/>
      <c r="BE885" s="879" t="e">
        <f t="shared" si="94"/>
        <v>#N/A</v>
      </c>
      <c r="BF885" s="880"/>
      <c r="BG885" s="880"/>
      <c r="BH885" s="880"/>
      <c r="BI885" s="881"/>
      <c r="BJ885" s="882" t="s">
        <v>1217</v>
      </c>
      <c r="BK885" s="878"/>
      <c r="BL885" s="54"/>
      <c r="BM885" s="241"/>
      <c r="BN885" s="241"/>
      <c r="BO885" s="241"/>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199"/>
    </row>
    <row r="886" spans="4:121" s="52" customFormat="1" hidden="1">
      <c r="D886" s="198"/>
      <c r="E886" s="54"/>
      <c r="F886" s="54"/>
      <c r="G886" s="54"/>
      <c r="H886" s="54"/>
      <c r="I886" s="54"/>
      <c r="J886" s="54"/>
      <c r="K886" s="54"/>
      <c r="L886" s="54"/>
      <c r="M886" s="54"/>
      <c r="N886" s="54"/>
      <c r="O886" s="54"/>
      <c r="P886" s="54"/>
      <c r="Q886" s="54"/>
      <c r="R886" s="54"/>
      <c r="S886" s="54"/>
      <c r="T886" s="54"/>
      <c r="U886" s="54"/>
      <c r="V886" s="54"/>
      <c r="W886" s="192"/>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874" t="e">
        <f t="shared" si="95"/>
        <v>#N/A</v>
      </c>
      <c r="AX886" s="875"/>
      <c r="AY886" s="875"/>
      <c r="AZ886" s="875"/>
      <c r="BA886" s="876"/>
      <c r="BB886" s="877" t="s">
        <v>1218</v>
      </c>
      <c r="BC886" s="878"/>
      <c r="BD886" s="54"/>
      <c r="BE886" s="879" t="e">
        <f t="shared" si="94"/>
        <v>#N/A</v>
      </c>
      <c r="BF886" s="880"/>
      <c r="BG886" s="880"/>
      <c r="BH886" s="880"/>
      <c r="BI886" s="881"/>
      <c r="BJ886" s="882" t="s">
        <v>1218</v>
      </c>
      <c r="BK886" s="878"/>
      <c r="BL886" s="54"/>
      <c r="BM886" s="241"/>
      <c r="BN886" s="241"/>
      <c r="BO886" s="241"/>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199"/>
    </row>
    <row r="887" spans="4:121" s="52" customFormat="1" hidden="1">
      <c r="D887" s="198"/>
      <c r="E887" s="54"/>
      <c r="F887" s="54"/>
      <c r="G887" s="54"/>
      <c r="H887" s="54"/>
      <c r="I887" s="54"/>
      <c r="J887" s="54"/>
      <c r="K887" s="54"/>
      <c r="L887" s="54"/>
      <c r="M887" s="54"/>
      <c r="N887" s="54"/>
      <c r="O887" s="54"/>
      <c r="P887" s="54"/>
      <c r="Q887" s="54"/>
      <c r="R887" s="54"/>
      <c r="S887" s="54"/>
      <c r="T887" s="54"/>
      <c r="U887" s="54"/>
      <c r="V887" s="54"/>
      <c r="W887" s="192"/>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874" t="e">
        <f t="shared" si="95"/>
        <v>#N/A</v>
      </c>
      <c r="AX887" s="875"/>
      <c r="AY887" s="875"/>
      <c r="AZ887" s="875"/>
      <c r="BA887" s="876"/>
      <c r="BB887" s="877" t="s">
        <v>1219</v>
      </c>
      <c r="BC887" s="878"/>
      <c r="BD887" s="54"/>
      <c r="BE887" s="879" t="e">
        <f t="shared" si="94"/>
        <v>#N/A</v>
      </c>
      <c r="BF887" s="880"/>
      <c r="BG887" s="880"/>
      <c r="BH887" s="880"/>
      <c r="BI887" s="881"/>
      <c r="BJ887" s="882" t="s">
        <v>1219</v>
      </c>
      <c r="BK887" s="878"/>
      <c r="BL887" s="54"/>
      <c r="BM887" s="241"/>
      <c r="BN887" s="241"/>
      <c r="BO887" s="241"/>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199"/>
    </row>
    <row r="888" spans="4:121" s="52" customFormat="1" hidden="1">
      <c r="D888" s="198"/>
      <c r="E888" s="54"/>
      <c r="F888" s="54"/>
      <c r="G888" s="54"/>
      <c r="H888" s="54"/>
      <c r="I888" s="54"/>
      <c r="J888" s="54"/>
      <c r="K888" s="54"/>
      <c r="L888" s="54"/>
      <c r="M888" s="54"/>
      <c r="N888" s="54"/>
      <c r="O888" s="54"/>
      <c r="P888" s="54"/>
      <c r="Q888" s="54"/>
      <c r="R888" s="54"/>
      <c r="S888" s="54"/>
      <c r="T888" s="54"/>
      <c r="U888" s="54"/>
      <c r="V888" s="54"/>
      <c r="W888" s="192"/>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874" t="e">
        <f t="shared" si="95"/>
        <v>#N/A</v>
      </c>
      <c r="AX888" s="875"/>
      <c r="AY888" s="875"/>
      <c r="AZ888" s="875"/>
      <c r="BA888" s="876"/>
      <c r="BB888" s="877" t="s">
        <v>1220</v>
      </c>
      <c r="BC888" s="878"/>
      <c r="BD888" s="54"/>
      <c r="BE888" s="879" t="e">
        <f t="shared" si="94"/>
        <v>#N/A</v>
      </c>
      <c r="BF888" s="880"/>
      <c r="BG888" s="880"/>
      <c r="BH888" s="880"/>
      <c r="BI888" s="881"/>
      <c r="BJ888" s="882" t="s">
        <v>1220</v>
      </c>
      <c r="BK888" s="878"/>
      <c r="BL888" s="54"/>
      <c r="BM888" s="241"/>
      <c r="BN888" s="241"/>
      <c r="BO888" s="241"/>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199"/>
    </row>
    <row r="889" spans="4:121" s="52" customFormat="1" hidden="1">
      <c r="D889" s="198"/>
      <c r="E889" s="54"/>
      <c r="F889" s="54"/>
      <c r="G889" s="54"/>
      <c r="H889" s="54"/>
      <c r="I889" s="54"/>
      <c r="J889" s="54"/>
      <c r="K889" s="54"/>
      <c r="L889" s="54"/>
      <c r="M889" s="54"/>
      <c r="N889" s="54"/>
      <c r="O889" s="54"/>
      <c r="P889" s="54"/>
      <c r="Q889" s="54"/>
      <c r="R889" s="54"/>
      <c r="S889" s="54"/>
      <c r="T889" s="54"/>
      <c r="U889" s="54"/>
      <c r="V889" s="54"/>
      <c r="W889" s="192"/>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874" t="e">
        <f t="shared" si="95"/>
        <v>#N/A</v>
      </c>
      <c r="AX889" s="875"/>
      <c r="AY889" s="875"/>
      <c r="AZ889" s="875"/>
      <c r="BA889" s="876"/>
      <c r="BB889" s="877" t="s">
        <v>1221</v>
      </c>
      <c r="BC889" s="878"/>
      <c r="BD889" s="54"/>
      <c r="BE889" s="879" t="e">
        <f t="shared" si="94"/>
        <v>#N/A</v>
      </c>
      <c r="BF889" s="880"/>
      <c r="BG889" s="880"/>
      <c r="BH889" s="880"/>
      <c r="BI889" s="881"/>
      <c r="BJ889" s="882" t="s">
        <v>1221</v>
      </c>
      <c r="BK889" s="878"/>
      <c r="BL889" s="54"/>
      <c r="BM889" s="241"/>
      <c r="BN889" s="241"/>
      <c r="BO889" s="241"/>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199"/>
    </row>
    <row r="890" spans="4:121" s="52" customFormat="1" hidden="1">
      <c r="D890" s="198"/>
      <c r="E890" s="54"/>
      <c r="F890" s="54"/>
      <c r="G890" s="54"/>
      <c r="H890" s="54"/>
      <c r="I890" s="54"/>
      <c r="J890" s="54"/>
      <c r="K890" s="54"/>
      <c r="L890" s="54"/>
      <c r="M890" s="54"/>
      <c r="N890" s="54"/>
      <c r="O890" s="54"/>
      <c r="P890" s="54"/>
      <c r="Q890" s="54"/>
      <c r="R890" s="54"/>
      <c r="S890" s="54"/>
      <c r="T890" s="54"/>
      <c r="U890" s="54"/>
      <c r="V890" s="54"/>
      <c r="W890" s="192"/>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874" t="e">
        <f t="shared" si="95"/>
        <v>#N/A</v>
      </c>
      <c r="AX890" s="875"/>
      <c r="AY890" s="875"/>
      <c r="AZ890" s="875"/>
      <c r="BA890" s="876"/>
      <c r="BB890" s="877" t="s">
        <v>1222</v>
      </c>
      <c r="BC890" s="878"/>
      <c r="BD890" s="54"/>
      <c r="BE890" s="879" t="e">
        <f t="shared" si="94"/>
        <v>#N/A</v>
      </c>
      <c r="BF890" s="880"/>
      <c r="BG890" s="880"/>
      <c r="BH890" s="880"/>
      <c r="BI890" s="881"/>
      <c r="BJ890" s="882" t="s">
        <v>1222</v>
      </c>
      <c r="BK890" s="878"/>
      <c r="BL890" s="54"/>
      <c r="BM890" s="241"/>
      <c r="BN890" s="241"/>
      <c r="BO890" s="241"/>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199"/>
    </row>
    <row r="891" spans="4:121" s="52" customFormat="1" hidden="1">
      <c r="D891" s="198"/>
      <c r="E891" s="54"/>
      <c r="F891" s="54"/>
      <c r="G891" s="54"/>
      <c r="H891" s="54"/>
      <c r="I891" s="54"/>
      <c r="J891" s="54"/>
      <c r="K891" s="54"/>
      <c r="L891" s="54"/>
      <c r="M891" s="54"/>
      <c r="N891" s="54"/>
      <c r="O891" s="54"/>
      <c r="P891" s="54"/>
      <c r="Q891" s="54"/>
      <c r="R891" s="54"/>
      <c r="S891" s="54"/>
      <c r="T891" s="54"/>
      <c r="U891" s="54"/>
      <c r="V891" s="54"/>
      <c r="W891" s="192"/>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874" t="e">
        <f t="shared" si="95"/>
        <v>#N/A</v>
      </c>
      <c r="AX891" s="875"/>
      <c r="AY891" s="875"/>
      <c r="AZ891" s="875"/>
      <c r="BA891" s="876"/>
      <c r="BB891" s="877" t="s">
        <v>1223</v>
      </c>
      <c r="BC891" s="878"/>
      <c r="BD891" s="54"/>
      <c r="BE891" s="879" t="e">
        <f t="shared" ref="BE891:BE954" si="96">RANK(BJ891,$AM$214:$AM$241,1)</f>
        <v>#N/A</v>
      </c>
      <c r="BF891" s="880"/>
      <c r="BG891" s="880"/>
      <c r="BH891" s="880"/>
      <c r="BI891" s="881"/>
      <c r="BJ891" s="882" t="s">
        <v>1223</v>
      </c>
      <c r="BK891" s="878"/>
      <c r="BL891" s="54"/>
      <c r="BM891" s="241"/>
      <c r="BN891" s="241"/>
      <c r="BO891" s="241"/>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199"/>
    </row>
    <row r="892" spans="4:121" s="52" customFormat="1" hidden="1">
      <c r="D892" s="198"/>
      <c r="E892" s="54"/>
      <c r="F892" s="54"/>
      <c r="G892" s="54"/>
      <c r="H892" s="54"/>
      <c r="I892" s="54"/>
      <c r="J892" s="54"/>
      <c r="K892" s="54"/>
      <c r="L892" s="54"/>
      <c r="M892" s="54"/>
      <c r="N892" s="54"/>
      <c r="O892" s="54"/>
      <c r="P892" s="54"/>
      <c r="Q892" s="54"/>
      <c r="R892" s="54"/>
      <c r="S892" s="54"/>
      <c r="T892" s="54"/>
      <c r="U892" s="54"/>
      <c r="V892" s="54"/>
      <c r="W892" s="192"/>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874" t="e">
        <f t="shared" si="95"/>
        <v>#N/A</v>
      </c>
      <c r="AX892" s="875"/>
      <c r="AY892" s="875"/>
      <c r="AZ892" s="875"/>
      <c r="BA892" s="876"/>
      <c r="BB892" s="877" t="s">
        <v>1224</v>
      </c>
      <c r="BC892" s="878"/>
      <c r="BD892" s="54"/>
      <c r="BE892" s="879" t="e">
        <f t="shared" si="96"/>
        <v>#N/A</v>
      </c>
      <c r="BF892" s="880"/>
      <c r="BG892" s="880"/>
      <c r="BH892" s="880"/>
      <c r="BI892" s="881"/>
      <c r="BJ892" s="882" t="s">
        <v>1224</v>
      </c>
      <c r="BK892" s="878"/>
      <c r="BL892" s="54"/>
      <c r="BM892" s="241"/>
      <c r="BN892" s="241"/>
      <c r="BO892" s="241"/>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199"/>
    </row>
    <row r="893" spans="4:121" s="52" customFormat="1" hidden="1">
      <c r="D893" s="198"/>
      <c r="E893" s="54"/>
      <c r="F893" s="54"/>
      <c r="G893" s="54"/>
      <c r="H893" s="54"/>
      <c r="I893" s="54"/>
      <c r="J893" s="54"/>
      <c r="K893" s="54"/>
      <c r="L893" s="54"/>
      <c r="M893" s="54"/>
      <c r="N893" s="54"/>
      <c r="O893" s="54"/>
      <c r="P893" s="54"/>
      <c r="Q893" s="54"/>
      <c r="R893" s="54"/>
      <c r="S893" s="54"/>
      <c r="T893" s="54"/>
      <c r="U893" s="54"/>
      <c r="V893" s="54"/>
      <c r="W893" s="192"/>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874" t="e">
        <f t="shared" si="95"/>
        <v>#N/A</v>
      </c>
      <c r="AX893" s="875"/>
      <c r="AY893" s="875"/>
      <c r="AZ893" s="875"/>
      <c r="BA893" s="876"/>
      <c r="BB893" s="877" t="s">
        <v>1225</v>
      </c>
      <c r="BC893" s="878"/>
      <c r="BD893" s="54"/>
      <c r="BE893" s="879" t="e">
        <f t="shared" si="96"/>
        <v>#N/A</v>
      </c>
      <c r="BF893" s="880"/>
      <c r="BG893" s="880"/>
      <c r="BH893" s="880"/>
      <c r="BI893" s="881"/>
      <c r="BJ893" s="882" t="s">
        <v>1225</v>
      </c>
      <c r="BK893" s="878"/>
      <c r="BL893" s="54"/>
      <c r="BM893" s="241"/>
      <c r="BN893" s="241"/>
      <c r="BO893" s="241"/>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199"/>
    </row>
    <row r="894" spans="4:121" s="52" customFormat="1" hidden="1">
      <c r="D894" s="198"/>
      <c r="E894" s="54"/>
      <c r="F894" s="54"/>
      <c r="G894" s="54"/>
      <c r="H894" s="54"/>
      <c r="I894" s="54"/>
      <c r="J894" s="54"/>
      <c r="K894" s="54"/>
      <c r="L894" s="54"/>
      <c r="M894" s="54"/>
      <c r="N894" s="54"/>
      <c r="O894" s="54"/>
      <c r="P894" s="54"/>
      <c r="Q894" s="54"/>
      <c r="R894" s="54"/>
      <c r="S894" s="54"/>
      <c r="T894" s="54"/>
      <c r="U894" s="54"/>
      <c r="V894" s="54"/>
      <c r="W894" s="192"/>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874" t="e">
        <f t="shared" si="95"/>
        <v>#N/A</v>
      </c>
      <c r="AX894" s="875"/>
      <c r="AY894" s="875"/>
      <c r="AZ894" s="875"/>
      <c r="BA894" s="876"/>
      <c r="BB894" s="877" t="s">
        <v>1226</v>
      </c>
      <c r="BC894" s="878"/>
      <c r="BD894" s="54"/>
      <c r="BE894" s="879" t="e">
        <f t="shared" si="96"/>
        <v>#N/A</v>
      </c>
      <c r="BF894" s="880"/>
      <c r="BG894" s="880"/>
      <c r="BH894" s="880"/>
      <c r="BI894" s="881"/>
      <c r="BJ894" s="882" t="s">
        <v>1226</v>
      </c>
      <c r="BK894" s="878"/>
      <c r="BL894" s="54"/>
      <c r="BM894" s="241"/>
      <c r="BN894" s="241"/>
      <c r="BO894" s="241"/>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199"/>
    </row>
    <row r="895" spans="4:121" s="52" customFormat="1" hidden="1">
      <c r="D895" s="198"/>
      <c r="E895" s="54"/>
      <c r="F895" s="54"/>
      <c r="G895" s="54"/>
      <c r="H895" s="54"/>
      <c r="I895" s="54"/>
      <c r="J895" s="54"/>
      <c r="K895" s="54"/>
      <c r="L895" s="54"/>
      <c r="M895" s="54"/>
      <c r="N895" s="54"/>
      <c r="O895" s="54"/>
      <c r="P895" s="54"/>
      <c r="Q895" s="54"/>
      <c r="R895" s="54"/>
      <c r="S895" s="54"/>
      <c r="T895" s="54"/>
      <c r="U895" s="54"/>
      <c r="V895" s="54"/>
      <c r="W895" s="192"/>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874" t="e">
        <f t="shared" si="95"/>
        <v>#N/A</v>
      </c>
      <c r="AX895" s="875"/>
      <c r="AY895" s="875"/>
      <c r="AZ895" s="875"/>
      <c r="BA895" s="876"/>
      <c r="BB895" s="877" t="s">
        <v>1227</v>
      </c>
      <c r="BC895" s="878"/>
      <c r="BD895" s="54"/>
      <c r="BE895" s="879" t="e">
        <f t="shared" si="96"/>
        <v>#N/A</v>
      </c>
      <c r="BF895" s="880"/>
      <c r="BG895" s="880"/>
      <c r="BH895" s="880"/>
      <c r="BI895" s="881"/>
      <c r="BJ895" s="882" t="s">
        <v>1227</v>
      </c>
      <c r="BK895" s="878"/>
      <c r="BL895" s="54"/>
      <c r="BM895" s="241"/>
      <c r="BN895" s="241"/>
      <c r="BO895" s="241"/>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199"/>
    </row>
    <row r="896" spans="4:121" s="52" customFormat="1" hidden="1">
      <c r="D896" s="198"/>
      <c r="E896" s="54"/>
      <c r="F896" s="54"/>
      <c r="G896" s="54"/>
      <c r="H896" s="54"/>
      <c r="I896" s="54"/>
      <c r="J896" s="54"/>
      <c r="K896" s="54"/>
      <c r="L896" s="54"/>
      <c r="M896" s="54"/>
      <c r="N896" s="54"/>
      <c r="O896" s="54"/>
      <c r="P896" s="54"/>
      <c r="Q896" s="54"/>
      <c r="R896" s="54"/>
      <c r="S896" s="54"/>
      <c r="T896" s="54"/>
      <c r="U896" s="54"/>
      <c r="V896" s="54"/>
      <c r="W896" s="192"/>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874" t="e">
        <f t="shared" si="95"/>
        <v>#N/A</v>
      </c>
      <c r="AX896" s="875"/>
      <c r="AY896" s="875"/>
      <c r="AZ896" s="875"/>
      <c r="BA896" s="876"/>
      <c r="BB896" s="877" t="s">
        <v>1228</v>
      </c>
      <c r="BC896" s="878"/>
      <c r="BD896" s="54"/>
      <c r="BE896" s="879" t="e">
        <f t="shared" si="96"/>
        <v>#N/A</v>
      </c>
      <c r="BF896" s="880"/>
      <c r="BG896" s="880"/>
      <c r="BH896" s="880"/>
      <c r="BI896" s="881"/>
      <c r="BJ896" s="882" t="s">
        <v>1228</v>
      </c>
      <c r="BK896" s="878"/>
      <c r="BL896" s="54"/>
      <c r="BM896" s="241"/>
      <c r="BN896" s="241"/>
      <c r="BO896" s="241"/>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199"/>
    </row>
    <row r="897" spans="4:121" s="52" customFormat="1" hidden="1">
      <c r="D897" s="198"/>
      <c r="E897" s="54"/>
      <c r="F897" s="54"/>
      <c r="G897" s="54"/>
      <c r="H897" s="54"/>
      <c r="I897" s="54"/>
      <c r="J897" s="54"/>
      <c r="K897" s="54"/>
      <c r="L897" s="54"/>
      <c r="M897" s="54"/>
      <c r="N897" s="54"/>
      <c r="O897" s="54"/>
      <c r="P897" s="54"/>
      <c r="Q897" s="54"/>
      <c r="R897" s="54"/>
      <c r="S897" s="54"/>
      <c r="T897" s="54"/>
      <c r="U897" s="54"/>
      <c r="V897" s="54"/>
      <c r="W897" s="192"/>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874" t="e">
        <f t="shared" si="95"/>
        <v>#N/A</v>
      </c>
      <c r="AX897" s="875"/>
      <c r="AY897" s="875"/>
      <c r="AZ897" s="875"/>
      <c r="BA897" s="876"/>
      <c r="BB897" s="877" t="s">
        <v>1229</v>
      </c>
      <c r="BC897" s="878"/>
      <c r="BD897" s="54"/>
      <c r="BE897" s="879" t="e">
        <f t="shared" si="96"/>
        <v>#N/A</v>
      </c>
      <c r="BF897" s="880"/>
      <c r="BG897" s="880"/>
      <c r="BH897" s="880"/>
      <c r="BI897" s="881"/>
      <c r="BJ897" s="882" t="s">
        <v>1229</v>
      </c>
      <c r="BK897" s="878"/>
      <c r="BL897" s="54"/>
      <c r="BM897" s="241"/>
      <c r="BN897" s="241"/>
      <c r="BO897" s="241"/>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199"/>
    </row>
    <row r="898" spans="4:121" s="52" customFormat="1" hidden="1">
      <c r="D898" s="198"/>
      <c r="E898" s="54"/>
      <c r="F898" s="54"/>
      <c r="G898" s="54"/>
      <c r="H898" s="54"/>
      <c r="I898" s="54"/>
      <c r="J898" s="54"/>
      <c r="K898" s="54"/>
      <c r="L898" s="54"/>
      <c r="M898" s="54"/>
      <c r="N898" s="54"/>
      <c r="O898" s="54"/>
      <c r="P898" s="54"/>
      <c r="Q898" s="54"/>
      <c r="R898" s="54"/>
      <c r="S898" s="54"/>
      <c r="T898" s="54"/>
      <c r="U898" s="54"/>
      <c r="V898" s="54"/>
      <c r="W898" s="192"/>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874" t="e">
        <f t="shared" si="95"/>
        <v>#N/A</v>
      </c>
      <c r="AX898" s="875"/>
      <c r="AY898" s="875"/>
      <c r="AZ898" s="875"/>
      <c r="BA898" s="876"/>
      <c r="BB898" s="877" t="s">
        <v>1230</v>
      </c>
      <c r="BC898" s="878"/>
      <c r="BD898" s="54"/>
      <c r="BE898" s="879" t="e">
        <f t="shared" si="96"/>
        <v>#N/A</v>
      </c>
      <c r="BF898" s="880"/>
      <c r="BG898" s="880"/>
      <c r="BH898" s="880"/>
      <c r="BI898" s="881"/>
      <c r="BJ898" s="882" t="s">
        <v>1230</v>
      </c>
      <c r="BK898" s="878"/>
      <c r="BL898" s="54"/>
      <c r="BM898" s="241"/>
      <c r="BN898" s="241"/>
      <c r="BO898" s="241"/>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199"/>
    </row>
    <row r="899" spans="4:121" s="52" customFormat="1" hidden="1">
      <c r="D899" s="198"/>
      <c r="E899" s="54"/>
      <c r="F899" s="54"/>
      <c r="G899" s="54"/>
      <c r="H899" s="54"/>
      <c r="I899" s="54"/>
      <c r="J899" s="54"/>
      <c r="K899" s="54"/>
      <c r="L899" s="54"/>
      <c r="M899" s="54"/>
      <c r="N899" s="54"/>
      <c r="O899" s="54"/>
      <c r="P899" s="54"/>
      <c r="Q899" s="54"/>
      <c r="R899" s="54"/>
      <c r="S899" s="54"/>
      <c r="T899" s="54"/>
      <c r="U899" s="54"/>
      <c r="V899" s="54"/>
      <c r="W899" s="192"/>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874" t="e">
        <f t="shared" si="95"/>
        <v>#N/A</v>
      </c>
      <c r="AX899" s="875"/>
      <c r="AY899" s="875"/>
      <c r="AZ899" s="875"/>
      <c r="BA899" s="876"/>
      <c r="BB899" s="877" t="s">
        <v>1231</v>
      </c>
      <c r="BC899" s="878"/>
      <c r="BD899" s="54"/>
      <c r="BE899" s="879" t="e">
        <f t="shared" si="96"/>
        <v>#N/A</v>
      </c>
      <c r="BF899" s="880"/>
      <c r="BG899" s="880"/>
      <c r="BH899" s="880"/>
      <c r="BI899" s="881"/>
      <c r="BJ899" s="882" t="s">
        <v>1231</v>
      </c>
      <c r="BK899" s="878"/>
      <c r="BL899" s="54"/>
      <c r="BM899" s="241"/>
      <c r="BN899" s="241"/>
      <c r="BO899" s="241"/>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199"/>
    </row>
    <row r="900" spans="4:121" s="52" customFormat="1" hidden="1">
      <c r="D900" s="198"/>
      <c r="E900" s="54"/>
      <c r="F900" s="54"/>
      <c r="G900" s="54"/>
      <c r="H900" s="54"/>
      <c r="I900" s="54"/>
      <c r="J900" s="54"/>
      <c r="K900" s="54"/>
      <c r="L900" s="54"/>
      <c r="M900" s="54"/>
      <c r="N900" s="54"/>
      <c r="O900" s="54"/>
      <c r="P900" s="54"/>
      <c r="Q900" s="54"/>
      <c r="R900" s="54"/>
      <c r="S900" s="54"/>
      <c r="T900" s="54"/>
      <c r="U900" s="54"/>
      <c r="V900" s="54"/>
      <c r="W900" s="192"/>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874" t="e">
        <f t="shared" si="95"/>
        <v>#N/A</v>
      </c>
      <c r="AX900" s="875"/>
      <c r="AY900" s="875"/>
      <c r="AZ900" s="875"/>
      <c r="BA900" s="876"/>
      <c r="BB900" s="877" t="s">
        <v>1232</v>
      </c>
      <c r="BC900" s="878"/>
      <c r="BD900" s="54"/>
      <c r="BE900" s="879" t="e">
        <f t="shared" si="96"/>
        <v>#N/A</v>
      </c>
      <c r="BF900" s="880"/>
      <c r="BG900" s="880"/>
      <c r="BH900" s="880"/>
      <c r="BI900" s="881"/>
      <c r="BJ900" s="882" t="s">
        <v>1232</v>
      </c>
      <c r="BK900" s="878"/>
      <c r="BL900" s="54"/>
      <c r="BM900" s="241"/>
      <c r="BN900" s="241"/>
      <c r="BO900" s="241"/>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199"/>
    </row>
    <row r="901" spans="4:121" s="52" customFormat="1" hidden="1">
      <c r="D901" s="198"/>
      <c r="E901" s="54"/>
      <c r="F901" s="54"/>
      <c r="G901" s="54"/>
      <c r="H901" s="54"/>
      <c r="I901" s="54"/>
      <c r="J901" s="54"/>
      <c r="K901" s="54"/>
      <c r="L901" s="54"/>
      <c r="M901" s="54"/>
      <c r="N901" s="54"/>
      <c r="O901" s="54"/>
      <c r="P901" s="54"/>
      <c r="Q901" s="54"/>
      <c r="R901" s="54"/>
      <c r="S901" s="54"/>
      <c r="T901" s="54"/>
      <c r="U901" s="54"/>
      <c r="V901" s="54"/>
      <c r="W901" s="192"/>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874" t="e">
        <f t="shared" si="95"/>
        <v>#N/A</v>
      </c>
      <c r="AX901" s="875"/>
      <c r="AY901" s="875"/>
      <c r="AZ901" s="875"/>
      <c r="BA901" s="876"/>
      <c r="BB901" s="877" t="s">
        <v>1233</v>
      </c>
      <c r="BC901" s="878"/>
      <c r="BD901" s="54"/>
      <c r="BE901" s="879" t="e">
        <f t="shared" si="96"/>
        <v>#N/A</v>
      </c>
      <c r="BF901" s="880"/>
      <c r="BG901" s="880"/>
      <c r="BH901" s="880"/>
      <c r="BI901" s="881"/>
      <c r="BJ901" s="882" t="s">
        <v>1233</v>
      </c>
      <c r="BK901" s="878"/>
      <c r="BL901" s="54"/>
      <c r="BM901" s="241"/>
      <c r="BN901" s="241"/>
      <c r="BO901" s="241"/>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199"/>
    </row>
    <row r="902" spans="4:121" s="52" customFormat="1" hidden="1">
      <c r="D902" s="198"/>
      <c r="E902" s="54"/>
      <c r="F902" s="54"/>
      <c r="G902" s="54"/>
      <c r="H902" s="54"/>
      <c r="I902" s="54"/>
      <c r="J902" s="54"/>
      <c r="K902" s="54"/>
      <c r="L902" s="54"/>
      <c r="M902" s="54"/>
      <c r="N902" s="54"/>
      <c r="O902" s="54"/>
      <c r="P902" s="54"/>
      <c r="Q902" s="54"/>
      <c r="R902" s="54"/>
      <c r="S902" s="54"/>
      <c r="T902" s="54"/>
      <c r="U902" s="54"/>
      <c r="V902" s="54"/>
      <c r="W902" s="192"/>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874" t="e">
        <f t="shared" si="95"/>
        <v>#N/A</v>
      </c>
      <c r="AX902" s="875"/>
      <c r="AY902" s="875"/>
      <c r="AZ902" s="875"/>
      <c r="BA902" s="876"/>
      <c r="BB902" s="877" t="s">
        <v>1234</v>
      </c>
      <c r="BC902" s="878"/>
      <c r="BD902" s="54"/>
      <c r="BE902" s="879" t="e">
        <f t="shared" si="96"/>
        <v>#N/A</v>
      </c>
      <c r="BF902" s="880"/>
      <c r="BG902" s="880"/>
      <c r="BH902" s="880"/>
      <c r="BI902" s="881"/>
      <c r="BJ902" s="882" t="s">
        <v>1234</v>
      </c>
      <c r="BK902" s="878"/>
      <c r="BL902" s="54"/>
      <c r="BM902" s="241"/>
      <c r="BN902" s="241"/>
      <c r="BO902" s="241"/>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199"/>
    </row>
    <row r="903" spans="4:121" s="52" customFormat="1" hidden="1">
      <c r="D903" s="198"/>
      <c r="E903" s="54"/>
      <c r="F903" s="54"/>
      <c r="G903" s="54"/>
      <c r="H903" s="54"/>
      <c r="I903" s="54"/>
      <c r="J903" s="54"/>
      <c r="K903" s="54"/>
      <c r="L903" s="54"/>
      <c r="M903" s="54"/>
      <c r="N903" s="54"/>
      <c r="O903" s="54"/>
      <c r="P903" s="54"/>
      <c r="Q903" s="54"/>
      <c r="R903" s="54"/>
      <c r="S903" s="54"/>
      <c r="T903" s="54"/>
      <c r="U903" s="54"/>
      <c r="V903" s="54"/>
      <c r="W903" s="192"/>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874" t="e">
        <f t="shared" si="95"/>
        <v>#N/A</v>
      </c>
      <c r="AX903" s="875"/>
      <c r="AY903" s="875"/>
      <c r="AZ903" s="875"/>
      <c r="BA903" s="876"/>
      <c r="BB903" s="877" t="s">
        <v>1235</v>
      </c>
      <c r="BC903" s="878"/>
      <c r="BD903" s="54"/>
      <c r="BE903" s="879" t="e">
        <f t="shared" si="96"/>
        <v>#N/A</v>
      </c>
      <c r="BF903" s="880"/>
      <c r="BG903" s="880"/>
      <c r="BH903" s="880"/>
      <c r="BI903" s="881"/>
      <c r="BJ903" s="882" t="s">
        <v>1235</v>
      </c>
      <c r="BK903" s="878"/>
      <c r="BL903" s="54"/>
      <c r="BM903" s="241"/>
      <c r="BN903" s="241"/>
      <c r="BO903" s="241"/>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199"/>
    </row>
    <row r="904" spans="4:121" s="52" customFormat="1" hidden="1">
      <c r="D904" s="198"/>
      <c r="E904" s="54"/>
      <c r="F904" s="54"/>
      <c r="G904" s="54"/>
      <c r="H904" s="54"/>
      <c r="I904" s="54"/>
      <c r="J904" s="54"/>
      <c r="K904" s="54"/>
      <c r="L904" s="54"/>
      <c r="M904" s="54"/>
      <c r="N904" s="54"/>
      <c r="O904" s="54"/>
      <c r="P904" s="54"/>
      <c r="Q904" s="54"/>
      <c r="R904" s="54"/>
      <c r="S904" s="54"/>
      <c r="T904" s="54"/>
      <c r="U904" s="54"/>
      <c r="V904" s="54"/>
      <c r="W904" s="192"/>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874" t="e">
        <f t="shared" si="95"/>
        <v>#N/A</v>
      </c>
      <c r="AX904" s="875"/>
      <c r="AY904" s="875"/>
      <c r="AZ904" s="875"/>
      <c r="BA904" s="876"/>
      <c r="BB904" s="877" t="s">
        <v>1236</v>
      </c>
      <c r="BC904" s="878"/>
      <c r="BD904" s="54"/>
      <c r="BE904" s="879" t="e">
        <f t="shared" si="96"/>
        <v>#N/A</v>
      </c>
      <c r="BF904" s="880"/>
      <c r="BG904" s="880"/>
      <c r="BH904" s="880"/>
      <c r="BI904" s="881"/>
      <c r="BJ904" s="882" t="s">
        <v>1236</v>
      </c>
      <c r="BK904" s="878"/>
      <c r="BL904" s="54"/>
      <c r="BM904" s="241"/>
      <c r="BN904" s="241"/>
      <c r="BO904" s="241"/>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199"/>
    </row>
    <row r="905" spans="4:121" s="52" customFormat="1" hidden="1">
      <c r="D905" s="198"/>
      <c r="E905" s="54"/>
      <c r="F905" s="54"/>
      <c r="G905" s="54"/>
      <c r="H905" s="54"/>
      <c r="I905" s="54"/>
      <c r="J905" s="54"/>
      <c r="K905" s="54"/>
      <c r="L905" s="54"/>
      <c r="M905" s="54"/>
      <c r="N905" s="54"/>
      <c r="O905" s="54"/>
      <c r="P905" s="54"/>
      <c r="Q905" s="54"/>
      <c r="R905" s="54"/>
      <c r="S905" s="54"/>
      <c r="T905" s="54"/>
      <c r="U905" s="54"/>
      <c r="V905" s="54"/>
      <c r="W905" s="192"/>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874" t="e">
        <f t="shared" si="95"/>
        <v>#N/A</v>
      </c>
      <c r="AX905" s="875"/>
      <c r="AY905" s="875"/>
      <c r="AZ905" s="875"/>
      <c r="BA905" s="876"/>
      <c r="BB905" s="877" t="s">
        <v>1237</v>
      </c>
      <c r="BC905" s="878"/>
      <c r="BD905" s="54"/>
      <c r="BE905" s="879" t="e">
        <f t="shared" si="96"/>
        <v>#N/A</v>
      </c>
      <c r="BF905" s="880"/>
      <c r="BG905" s="880"/>
      <c r="BH905" s="880"/>
      <c r="BI905" s="881"/>
      <c r="BJ905" s="882" t="s">
        <v>1237</v>
      </c>
      <c r="BK905" s="878"/>
      <c r="BL905" s="54"/>
      <c r="BM905" s="241"/>
      <c r="BN905" s="241"/>
      <c r="BO905" s="241"/>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199"/>
    </row>
    <row r="906" spans="4:121" s="52" customFormat="1" hidden="1">
      <c r="D906" s="198"/>
      <c r="E906" s="54"/>
      <c r="F906" s="54"/>
      <c r="G906" s="54"/>
      <c r="H906" s="54"/>
      <c r="I906" s="54"/>
      <c r="J906" s="54"/>
      <c r="K906" s="54"/>
      <c r="L906" s="54"/>
      <c r="M906" s="54"/>
      <c r="N906" s="54"/>
      <c r="O906" s="54"/>
      <c r="P906" s="54"/>
      <c r="Q906" s="54"/>
      <c r="R906" s="54"/>
      <c r="S906" s="54"/>
      <c r="T906" s="54"/>
      <c r="U906" s="54"/>
      <c r="V906" s="54"/>
      <c r="W906" s="192"/>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874" t="e">
        <f t="shared" si="95"/>
        <v>#N/A</v>
      </c>
      <c r="AX906" s="875"/>
      <c r="AY906" s="875"/>
      <c r="AZ906" s="875"/>
      <c r="BA906" s="876"/>
      <c r="BB906" s="877" t="s">
        <v>1238</v>
      </c>
      <c r="BC906" s="878"/>
      <c r="BD906" s="54"/>
      <c r="BE906" s="879" t="e">
        <f t="shared" si="96"/>
        <v>#N/A</v>
      </c>
      <c r="BF906" s="880"/>
      <c r="BG906" s="880"/>
      <c r="BH906" s="880"/>
      <c r="BI906" s="881"/>
      <c r="BJ906" s="882" t="s">
        <v>1238</v>
      </c>
      <c r="BK906" s="878"/>
      <c r="BL906" s="54"/>
      <c r="BM906" s="241"/>
      <c r="BN906" s="241"/>
      <c r="BO906" s="241"/>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199"/>
    </row>
    <row r="907" spans="4:121" s="52" customFormat="1" hidden="1">
      <c r="D907" s="198"/>
      <c r="E907" s="54"/>
      <c r="F907" s="54"/>
      <c r="G907" s="54"/>
      <c r="H907" s="54"/>
      <c r="I907" s="54"/>
      <c r="J907" s="54"/>
      <c r="K907" s="54"/>
      <c r="L907" s="54"/>
      <c r="M907" s="54"/>
      <c r="N907" s="54"/>
      <c r="O907" s="54"/>
      <c r="P907" s="54"/>
      <c r="Q907" s="54"/>
      <c r="R907" s="54"/>
      <c r="S907" s="54"/>
      <c r="T907" s="54"/>
      <c r="U907" s="54"/>
      <c r="V907" s="54"/>
      <c r="W907" s="192"/>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874" t="e">
        <f t="shared" ref="AW907:AW970" si="97">RANK(BB907,$AM$184:$AM$211,1)</f>
        <v>#N/A</v>
      </c>
      <c r="AX907" s="875"/>
      <c r="AY907" s="875"/>
      <c r="AZ907" s="875"/>
      <c r="BA907" s="876"/>
      <c r="BB907" s="877" t="s">
        <v>1239</v>
      </c>
      <c r="BC907" s="878"/>
      <c r="BD907" s="54"/>
      <c r="BE907" s="879" t="e">
        <f t="shared" si="96"/>
        <v>#N/A</v>
      </c>
      <c r="BF907" s="880"/>
      <c r="BG907" s="880"/>
      <c r="BH907" s="880"/>
      <c r="BI907" s="881"/>
      <c r="BJ907" s="882" t="s">
        <v>1239</v>
      </c>
      <c r="BK907" s="878"/>
      <c r="BL907" s="54"/>
      <c r="BM907" s="241"/>
      <c r="BN907" s="241"/>
      <c r="BO907" s="241"/>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199"/>
    </row>
    <row r="908" spans="4:121" s="52" customFormat="1" hidden="1">
      <c r="D908" s="198"/>
      <c r="E908" s="54"/>
      <c r="F908" s="54"/>
      <c r="G908" s="54"/>
      <c r="H908" s="54"/>
      <c r="I908" s="54"/>
      <c r="J908" s="54"/>
      <c r="K908" s="54"/>
      <c r="L908" s="54"/>
      <c r="M908" s="54"/>
      <c r="N908" s="54"/>
      <c r="O908" s="54"/>
      <c r="P908" s="54"/>
      <c r="Q908" s="54"/>
      <c r="R908" s="54"/>
      <c r="S908" s="54"/>
      <c r="T908" s="54"/>
      <c r="U908" s="54"/>
      <c r="V908" s="54"/>
      <c r="W908" s="192"/>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874" t="e">
        <f t="shared" si="97"/>
        <v>#N/A</v>
      </c>
      <c r="AX908" s="875"/>
      <c r="AY908" s="875"/>
      <c r="AZ908" s="875"/>
      <c r="BA908" s="876"/>
      <c r="BB908" s="877" t="s">
        <v>1240</v>
      </c>
      <c r="BC908" s="878"/>
      <c r="BD908" s="54"/>
      <c r="BE908" s="879" t="e">
        <f t="shared" si="96"/>
        <v>#N/A</v>
      </c>
      <c r="BF908" s="880"/>
      <c r="BG908" s="880"/>
      <c r="BH908" s="880"/>
      <c r="BI908" s="881"/>
      <c r="BJ908" s="882" t="s">
        <v>1240</v>
      </c>
      <c r="BK908" s="878"/>
      <c r="BL908" s="54"/>
      <c r="BM908" s="241"/>
      <c r="BN908" s="241"/>
      <c r="BO908" s="241"/>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199"/>
    </row>
    <row r="909" spans="4:121" s="52" customFormat="1" hidden="1">
      <c r="D909" s="198"/>
      <c r="E909" s="54"/>
      <c r="F909" s="54"/>
      <c r="G909" s="54"/>
      <c r="H909" s="54"/>
      <c r="I909" s="54"/>
      <c r="J909" s="54"/>
      <c r="K909" s="54"/>
      <c r="L909" s="54"/>
      <c r="M909" s="54"/>
      <c r="N909" s="54"/>
      <c r="O909" s="54"/>
      <c r="P909" s="54"/>
      <c r="Q909" s="54"/>
      <c r="R909" s="54"/>
      <c r="S909" s="54"/>
      <c r="T909" s="54"/>
      <c r="U909" s="54"/>
      <c r="V909" s="54"/>
      <c r="W909" s="192"/>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874" t="e">
        <f t="shared" si="97"/>
        <v>#N/A</v>
      </c>
      <c r="AX909" s="875"/>
      <c r="AY909" s="875"/>
      <c r="AZ909" s="875"/>
      <c r="BA909" s="876"/>
      <c r="BB909" s="877" t="s">
        <v>1241</v>
      </c>
      <c r="BC909" s="878"/>
      <c r="BD909" s="54"/>
      <c r="BE909" s="879" t="e">
        <f t="shared" si="96"/>
        <v>#N/A</v>
      </c>
      <c r="BF909" s="880"/>
      <c r="BG909" s="880"/>
      <c r="BH909" s="880"/>
      <c r="BI909" s="881"/>
      <c r="BJ909" s="882" t="s">
        <v>1241</v>
      </c>
      <c r="BK909" s="878"/>
      <c r="BL909" s="54"/>
      <c r="BM909" s="241"/>
      <c r="BN909" s="241"/>
      <c r="BO909" s="241"/>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199"/>
    </row>
    <row r="910" spans="4:121" s="52" customFormat="1" hidden="1">
      <c r="D910" s="198"/>
      <c r="E910" s="54"/>
      <c r="F910" s="54"/>
      <c r="G910" s="54"/>
      <c r="H910" s="54"/>
      <c r="I910" s="54"/>
      <c r="J910" s="54"/>
      <c r="K910" s="54"/>
      <c r="L910" s="54"/>
      <c r="M910" s="54"/>
      <c r="N910" s="54"/>
      <c r="O910" s="54"/>
      <c r="P910" s="54"/>
      <c r="Q910" s="54"/>
      <c r="R910" s="54"/>
      <c r="S910" s="54"/>
      <c r="T910" s="54"/>
      <c r="U910" s="54"/>
      <c r="V910" s="54"/>
      <c r="W910" s="192"/>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874" t="e">
        <f t="shared" si="97"/>
        <v>#N/A</v>
      </c>
      <c r="AX910" s="875"/>
      <c r="AY910" s="875"/>
      <c r="AZ910" s="875"/>
      <c r="BA910" s="876"/>
      <c r="BB910" s="877" t="s">
        <v>1242</v>
      </c>
      <c r="BC910" s="878"/>
      <c r="BD910" s="54"/>
      <c r="BE910" s="879" t="e">
        <f t="shared" si="96"/>
        <v>#N/A</v>
      </c>
      <c r="BF910" s="880"/>
      <c r="BG910" s="880"/>
      <c r="BH910" s="880"/>
      <c r="BI910" s="881"/>
      <c r="BJ910" s="882" t="s">
        <v>1242</v>
      </c>
      <c r="BK910" s="878"/>
      <c r="BL910" s="54"/>
      <c r="BM910" s="241"/>
      <c r="BN910" s="241"/>
      <c r="BO910" s="241"/>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199"/>
    </row>
    <row r="911" spans="4:121" s="52" customFormat="1" hidden="1">
      <c r="D911" s="198"/>
      <c r="E911" s="54"/>
      <c r="F911" s="54"/>
      <c r="G911" s="54"/>
      <c r="H911" s="54"/>
      <c r="I911" s="54"/>
      <c r="J911" s="54"/>
      <c r="K911" s="54"/>
      <c r="L911" s="54"/>
      <c r="M911" s="54"/>
      <c r="N911" s="54"/>
      <c r="O911" s="54"/>
      <c r="P911" s="54"/>
      <c r="Q911" s="54"/>
      <c r="R911" s="54"/>
      <c r="S911" s="54"/>
      <c r="T911" s="54"/>
      <c r="U911" s="54"/>
      <c r="V911" s="54"/>
      <c r="W911" s="192"/>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874" t="e">
        <f t="shared" si="97"/>
        <v>#N/A</v>
      </c>
      <c r="AX911" s="875"/>
      <c r="AY911" s="875"/>
      <c r="AZ911" s="875"/>
      <c r="BA911" s="876"/>
      <c r="BB911" s="877" t="s">
        <v>1243</v>
      </c>
      <c r="BC911" s="878"/>
      <c r="BD911" s="54"/>
      <c r="BE911" s="879" t="e">
        <f t="shared" si="96"/>
        <v>#N/A</v>
      </c>
      <c r="BF911" s="880"/>
      <c r="BG911" s="880"/>
      <c r="BH911" s="880"/>
      <c r="BI911" s="881"/>
      <c r="BJ911" s="882" t="s">
        <v>1243</v>
      </c>
      <c r="BK911" s="878"/>
      <c r="BL911" s="54"/>
      <c r="BM911" s="241"/>
      <c r="BN911" s="241"/>
      <c r="BO911" s="241"/>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199"/>
    </row>
    <row r="912" spans="4:121" s="52" customFormat="1" hidden="1">
      <c r="D912" s="198"/>
      <c r="E912" s="54"/>
      <c r="F912" s="54"/>
      <c r="G912" s="54"/>
      <c r="H912" s="54"/>
      <c r="I912" s="54"/>
      <c r="J912" s="54"/>
      <c r="K912" s="54"/>
      <c r="L912" s="54"/>
      <c r="M912" s="54"/>
      <c r="N912" s="54"/>
      <c r="O912" s="54"/>
      <c r="P912" s="54"/>
      <c r="Q912" s="54"/>
      <c r="R912" s="54"/>
      <c r="S912" s="54"/>
      <c r="T912" s="54"/>
      <c r="U912" s="54"/>
      <c r="V912" s="54"/>
      <c r="W912" s="192"/>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874" t="e">
        <f t="shared" si="97"/>
        <v>#N/A</v>
      </c>
      <c r="AX912" s="875"/>
      <c r="AY912" s="875"/>
      <c r="AZ912" s="875"/>
      <c r="BA912" s="876"/>
      <c r="BB912" s="877" t="s">
        <v>1244</v>
      </c>
      <c r="BC912" s="878"/>
      <c r="BD912" s="54"/>
      <c r="BE912" s="879" t="e">
        <f t="shared" si="96"/>
        <v>#N/A</v>
      </c>
      <c r="BF912" s="880"/>
      <c r="BG912" s="880"/>
      <c r="BH912" s="880"/>
      <c r="BI912" s="881"/>
      <c r="BJ912" s="882" t="s">
        <v>1244</v>
      </c>
      <c r="BK912" s="878"/>
      <c r="BL912" s="54"/>
      <c r="BM912" s="241"/>
      <c r="BN912" s="241"/>
      <c r="BO912" s="241"/>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199"/>
    </row>
    <row r="913" spans="4:121" s="52" customFormat="1" hidden="1">
      <c r="D913" s="198"/>
      <c r="E913" s="54"/>
      <c r="F913" s="54"/>
      <c r="G913" s="54"/>
      <c r="H913" s="54"/>
      <c r="I913" s="54"/>
      <c r="J913" s="54"/>
      <c r="K913" s="54"/>
      <c r="L913" s="54"/>
      <c r="M913" s="54"/>
      <c r="N913" s="54"/>
      <c r="O913" s="54"/>
      <c r="P913" s="54"/>
      <c r="Q913" s="54"/>
      <c r="R913" s="54"/>
      <c r="S913" s="54"/>
      <c r="T913" s="54"/>
      <c r="U913" s="54"/>
      <c r="V913" s="54"/>
      <c r="W913" s="192"/>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874" t="e">
        <f t="shared" si="97"/>
        <v>#N/A</v>
      </c>
      <c r="AX913" s="875"/>
      <c r="AY913" s="875"/>
      <c r="AZ913" s="875"/>
      <c r="BA913" s="876"/>
      <c r="BB913" s="877" t="s">
        <v>1245</v>
      </c>
      <c r="BC913" s="878"/>
      <c r="BD913" s="54"/>
      <c r="BE913" s="879" t="e">
        <f t="shared" si="96"/>
        <v>#N/A</v>
      </c>
      <c r="BF913" s="880"/>
      <c r="BG913" s="880"/>
      <c r="BH913" s="880"/>
      <c r="BI913" s="881"/>
      <c r="BJ913" s="882" t="s">
        <v>1245</v>
      </c>
      <c r="BK913" s="878"/>
      <c r="BL913" s="54"/>
      <c r="BM913" s="241"/>
      <c r="BN913" s="241"/>
      <c r="BO913" s="241"/>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199"/>
    </row>
    <row r="914" spans="4:121" s="52" customFormat="1" hidden="1">
      <c r="D914" s="198"/>
      <c r="E914" s="54"/>
      <c r="F914" s="54"/>
      <c r="G914" s="54"/>
      <c r="H914" s="54"/>
      <c r="I914" s="54"/>
      <c r="J914" s="54"/>
      <c r="K914" s="54"/>
      <c r="L914" s="54"/>
      <c r="M914" s="54"/>
      <c r="N914" s="54"/>
      <c r="O914" s="54"/>
      <c r="P914" s="54"/>
      <c r="Q914" s="54"/>
      <c r="R914" s="54"/>
      <c r="S914" s="54"/>
      <c r="T914" s="54"/>
      <c r="U914" s="54"/>
      <c r="V914" s="54"/>
      <c r="W914" s="192"/>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874" t="e">
        <f t="shared" si="97"/>
        <v>#N/A</v>
      </c>
      <c r="AX914" s="875"/>
      <c r="AY914" s="875"/>
      <c r="AZ914" s="875"/>
      <c r="BA914" s="876"/>
      <c r="BB914" s="877" t="s">
        <v>1246</v>
      </c>
      <c r="BC914" s="878"/>
      <c r="BD914" s="54"/>
      <c r="BE914" s="879" t="e">
        <f t="shared" si="96"/>
        <v>#N/A</v>
      </c>
      <c r="BF914" s="880"/>
      <c r="BG914" s="880"/>
      <c r="BH914" s="880"/>
      <c r="BI914" s="881"/>
      <c r="BJ914" s="882" t="s">
        <v>1246</v>
      </c>
      <c r="BK914" s="878"/>
      <c r="BL914" s="54"/>
      <c r="BM914" s="241"/>
      <c r="BN914" s="241"/>
      <c r="BO914" s="241"/>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199"/>
    </row>
    <row r="915" spans="4:121" s="52" customFormat="1" hidden="1">
      <c r="D915" s="198"/>
      <c r="E915" s="54"/>
      <c r="F915" s="54"/>
      <c r="G915" s="54"/>
      <c r="H915" s="54"/>
      <c r="I915" s="54"/>
      <c r="J915" s="54"/>
      <c r="K915" s="54"/>
      <c r="L915" s="54"/>
      <c r="M915" s="54"/>
      <c r="N915" s="54"/>
      <c r="O915" s="54"/>
      <c r="P915" s="54"/>
      <c r="Q915" s="54"/>
      <c r="R915" s="54"/>
      <c r="S915" s="54"/>
      <c r="T915" s="54"/>
      <c r="U915" s="54"/>
      <c r="V915" s="54"/>
      <c r="W915" s="192"/>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874" t="e">
        <f t="shared" si="97"/>
        <v>#N/A</v>
      </c>
      <c r="AX915" s="875"/>
      <c r="AY915" s="875"/>
      <c r="AZ915" s="875"/>
      <c r="BA915" s="876"/>
      <c r="BB915" s="877" t="s">
        <v>1247</v>
      </c>
      <c r="BC915" s="878"/>
      <c r="BD915" s="54"/>
      <c r="BE915" s="879" t="e">
        <f t="shared" si="96"/>
        <v>#N/A</v>
      </c>
      <c r="BF915" s="880"/>
      <c r="BG915" s="880"/>
      <c r="BH915" s="880"/>
      <c r="BI915" s="881"/>
      <c r="BJ915" s="882" t="s">
        <v>1247</v>
      </c>
      <c r="BK915" s="878"/>
      <c r="BL915" s="54"/>
      <c r="BM915" s="241"/>
      <c r="BN915" s="241"/>
      <c r="BO915" s="241"/>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199"/>
    </row>
    <row r="916" spans="4:121" s="52" customFormat="1" hidden="1">
      <c r="D916" s="198"/>
      <c r="E916" s="54"/>
      <c r="F916" s="54"/>
      <c r="G916" s="54"/>
      <c r="H916" s="54"/>
      <c r="I916" s="54"/>
      <c r="J916" s="54"/>
      <c r="K916" s="54"/>
      <c r="L916" s="54"/>
      <c r="M916" s="54"/>
      <c r="N916" s="54"/>
      <c r="O916" s="54"/>
      <c r="P916" s="54"/>
      <c r="Q916" s="54"/>
      <c r="R916" s="54"/>
      <c r="S916" s="54"/>
      <c r="T916" s="54"/>
      <c r="U916" s="54"/>
      <c r="V916" s="54"/>
      <c r="W916" s="192"/>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874" t="e">
        <f t="shared" si="97"/>
        <v>#N/A</v>
      </c>
      <c r="AX916" s="875"/>
      <c r="AY916" s="875"/>
      <c r="AZ916" s="875"/>
      <c r="BA916" s="876"/>
      <c r="BB916" s="877" t="s">
        <v>1248</v>
      </c>
      <c r="BC916" s="878"/>
      <c r="BD916" s="54"/>
      <c r="BE916" s="879" t="e">
        <f t="shared" si="96"/>
        <v>#N/A</v>
      </c>
      <c r="BF916" s="880"/>
      <c r="BG916" s="880"/>
      <c r="BH916" s="880"/>
      <c r="BI916" s="881"/>
      <c r="BJ916" s="882" t="s">
        <v>1248</v>
      </c>
      <c r="BK916" s="878"/>
      <c r="BL916" s="54"/>
      <c r="BM916" s="241"/>
      <c r="BN916" s="241"/>
      <c r="BO916" s="241"/>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199"/>
    </row>
    <row r="917" spans="4:121" s="52" customFormat="1" hidden="1">
      <c r="D917" s="198"/>
      <c r="E917" s="54"/>
      <c r="F917" s="54"/>
      <c r="G917" s="54"/>
      <c r="H917" s="54"/>
      <c r="I917" s="54"/>
      <c r="J917" s="54"/>
      <c r="K917" s="54"/>
      <c r="L917" s="54"/>
      <c r="M917" s="54"/>
      <c r="N917" s="54"/>
      <c r="O917" s="54"/>
      <c r="P917" s="54"/>
      <c r="Q917" s="54"/>
      <c r="R917" s="54"/>
      <c r="S917" s="54"/>
      <c r="T917" s="54"/>
      <c r="U917" s="54"/>
      <c r="V917" s="54"/>
      <c r="W917" s="192"/>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874" t="e">
        <f t="shared" si="97"/>
        <v>#N/A</v>
      </c>
      <c r="AX917" s="875"/>
      <c r="AY917" s="875"/>
      <c r="AZ917" s="875"/>
      <c r="BA917" s="876"/>
      <c r="BB917" s="877" t="s">
        <v>1249</v>
      </c>
      <c r="BC917" s="878"/>
      <c r="BD917" s="54"/>
      <c r="BE917" s="879" t="e">
        <f t="shared" si="96"/>
        <v>#N/A</v>
      </c>
      <c r="BF917" s="880"/>
      <c r="BG917" s="880"/>
      <c r="BH917" s="880"/>
      <c r="BI917" s="881"/>
      <c r="BJ917" s="882" t="s">
        <v>1249</v>
      </c>
      <c r="BK917" s="878"/>
      <c r="BL917" s="54"/>
      <c r="BM917" s="241"/>
      <c r="BN917" s="241"/>
      <c r="BO917" s="241"/>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199"/>
    </row>
    <row r="918" spans="4:121" s="52" customFormat="1" hidden="1">
      <c r="D918" s="198"/>
      <c r="E918" s="54"/>
      <c r="F918" s="54"/>
      <c r="G918" s="54"/>
      <c r="H918" s="54"/>
      <c r="I918" s="54"/>
      <c r="J918" s="54"/>
      <c r="K918" s="54"/>
      <c r="L918" s="54"/>
      <c r="M918" s="54"/>
      <c r="N918" s="54"/>
      <c r="O918" s="54"/>
      <c r="P918" s="54"/>
      <c r="Q918" s="54"/>
      <c r="R918" s="54"/>
      <c r="S918" s="54"/>
      <c r="T918" s="54"/>
      <c r="U918" s="54"/>
      <c r="V918" s="54"/>
      <c r="W918" s="192"/>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874" t="e">
        <f t="shared" si="97"/>
        <v>#N/A</v>
      </c>
      <c r="AX918" s="875"/>
      <c r="AY918" s="875"/>
      <c r="AZ918" s="875"/>
      <c r="BA918" s="876"/>
      <c r="BB918" s="877" t="s">
        <v>1250</v>
      </c>
      <c r="BC918" s="878"/>
      <c r="BD918" s="54"/>
      <c r="BE918" s="879" t="e">
        <f t="shared" si="96"/>
        <v>#N/A</v>
      </c>
      <c r="BF918" s="880"/>
      <c r="BG918" s="880"/>
      <c r="BH918" s="880"/>
      <c r="BI918" s="881"/>
      <c r="BJ918" s="882" t="s">
        <v>1250</v>
      </c>
      <c r="BK918" s="878"/>
      <c r="BL918" s="54"/>
      <c r="BM918" s="241"/>
      <c r="BN918" s="241"/>
      <c r="BO918" s="241"/>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199"/>
    </row>
    <row r="919" spans="4:121" s="52" customFormat="1" hidden="1">
      <c r="D919" s="198"/>
      <c r="E919" s="54"/>
      <c r="F919" s="54"/>
      <c r="G919" s="54"/>
      <c r="H919" s="54"/>
      <c r="I919" s="54"/>
      <c r="J919" s="54"/>
      <c r="K919" s="54"/>
      <c r="L919" s="54"/>
      <c r="M919" s="54"/>
      <c r="N919" s="54"/>
      <c r="O919" s="54"/>
      <c r="P919" s="54"/>
      <c r="Q919" s="54"/>
      <c r="R919" s="54"/>
      <c r="S919" s="54"/>
      <c r="T919" s="54"/>
      <c r="U919" s="54"/>
      <c r="V919" s="54"/>
      <c r="W919" s="192"/>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874" t="e">
        <f t="shared" si="97"/>
        <v>#N/A</v>
      </c>
      <c r="AX919" s="875"/>
      <c r="AY919" s="875"/>
      <c r="AZ919" s="875"/>
      <c r="BA919" s="876"/>
      <c r="BB919" s="877" t="s">
        <v>1251</v>
      </c>
      <c r="BC919" s="878"/>
      <c r="BD919" s="54"/>
      <c r="BE919" s="879" t="e">
        <f t="shared" si="96"/>
        <v>#N/A</v>
      </c>
      <c r="BF919" s="880"/>
      <c r="BG919" s="880"/>
      <c r="BH919" s="880"/>
      <c r="BI919" s="881"/>
      <c r="BJ919" s="882" t="s">
        <v>1251</v>
      </c>
      <c r="BK919" s="878"/>
      <c r="BL919" s="54"/>
      <c r="BM919" s="241"/>
      <c r="BN919" s="241"/>
      <c r="BO919" s="241"/>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199"/>
    </row>
    <row r="920" spans="4:121" s="52" customFormat="1" hidden="1">
      <c r="D920" s="198"/>
      <c r="E920" s="54"/>
      <c r="F920" s="54"/>
      <c r="G920" s="54"/>
      <c r="H920" s="54"/>
      <c r="I920" s="54"/>
      <c r="J920" s="54"/>
      <c r="K920" s="54"/>
      <c r="L920" s="54"/>
      <c r="M920" s="54"/>
      <c r="N920" s="54"/>
      <c r="O920" s="54"/>
      <c r="P920" s="54"/>
      <c r="Q920" s="54"/>
      <c r="R920" s="54"/>
      <c r="S920" s="54"/>
      <c r="T920" s="54"/>
      <c r="U920" s="54"/>
      <c r="V920" s="54"/>
      <c r="W920" s="192"/>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874" t="e">
        <f t="shared" si="97"/>
        <v>#N/A</v>
      </c>
      <c r="AX920" s="875"/>
      <c r="AY920" s="875"/>
      <c r="AZ920" s="875"/>
      <c r="BA920" s="876"/>
      <c r="BB920" s="877" t="s">
        <v>1252</v>
      </c>
      <c r="BC920" s="878"/>
      <c r="BD920" s="54"/>
      <c r="BE920" s="879" t="e">
        <f t="shared" si="96"/>
        <v>#N/A</v>
      </c>
      <c r="BF920" s="880"/>
      <c r="BG920" s="880"/>
      <c r="BH920" s="880"/>
      <c r="BI920" s="881"/>
      <c r="BJ920" s="882" t="s">
        <v>1252</v>
      </c>
      <c r="BK920" s="878"/>
      <c r="BL920" s="54"/>
      <c r="BM920" s="241"/>
      <c r="BN920" s="241"/>
      <c r="BO920" s="241"/>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199"/>
    </row>
    <row r="921" spans="4:121" s="52" customFormat="1" hidden="1">
      <c r="D921" s="198"/>
      <c r="E921" s="54"/>
      <c r="F921" s="54"/>
      <c r="G921" s="54"/>
      <c r="H921" s="54"/>
      <c r="I921" s="54"/>
      <c r="J921" s="54"/>
      <c r="K921" s="54"/>
      <c r="L921" s="54"/>
      <c r="M921" s="54"/>
      <c r="N921" s="54"/>
      <c r="O921" s="54"/>
      <c r="P921" s="54"/>
      <c r="Q921" s="54"/>
      <c r="R921" s="54"/>
      <c r="S921" s="54"/>
      <c r="T921" s="54"/>
      <c r="U921" s="54"/>
      <c r="V921" s="54"/>
      <c r="W921" s="192"/>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874" t="e">
        <f t="shared" si="97"/>
        <v>#N/A</v>
      </c>
      <c r="AX921" s="875"/>
      <c r="AY921" s="875"/>
      <c r="AZ921" s="875"/>
      <c r="BA921" s="876"/>
      <c r="BB921" s="877" t="s">
        <v>1253</v>
      </c>
      <c r="BC921" s="878"/>
      <c r="BD921" s="54"/>
      <c r="BE921" s="879" t="e">
        <f t="shared" si="96"/>
        <v>#N/A</v>
      </c>
      <c r="BF921" s="880"/>
      <c r="BG921" s="880"/>
      <c r="BH921" s="880"/>
      <c r="BI921" s="881"/>
      <c r="BJ921" s="882" t="s">
        <v>1253</v>
      </c>
      <c r="BK921" s="878"/>
      <c r="BL921" s="54"/>
      <c r="BM921" s="241"/>
      <c r="BN921" s="241"/>
      <c r="BO921" s="241"/>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199"/>
    </row>
    <row r="922" spans="4:121" s="52" customFormat="1" hidden="1">
      <c r="D922" s="198"/>
      <c r="E922" s="54"/>
      <c r="F922" s="54"/>
      <c r="G922" s="54"/>
      <c r="H922" s="54"/>
      <c r="I922" s="54"/>
      <c r="J922" s="54"/>
      <c r="K922" s="54"/>
      <c r="L922" s="54"/>
      <c r="M922" s="54"/>
      <c r="N922" s="54"/>
      <c r="O922" s="54"/>
      <c r="P922" s="54"/>
      <c r="Q922" s="54"/>
      <c r="R922" s="54"/>
      <c r="S922" s="54"/>
      <c r="T922" s="54"/>
      <c r="U922" s="54"/>
      <c r="V922" s="54"/>
      <c r="W922" s="192"/>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874" t="e">
        <f t="shared" si="97"/>
        <v>#N/A</v>
      </c>
      <c r="AX922" s="875"/>
      <c r="AY922" s="875"/>
      <c r="AZ922" s="875"/>
      <c r="BA922" s="876"/>
      <c r="BB922" s="877" t="s">
        <v>1254</v>
      </c>
      <c r="BC922" s="878"/>
      <c r="BD922" s="54"/>
      <c r="BE922" s="879" t="e">
        <f t="shared" si="96"/>
        <v>#N/A</v>
      </c>
      <c r="BF922" s="880"/>
      <c r="BG922" s="880"/>
      <c r="BH922" s="880"/>
      <c r="BI922" s="881"/>
      <c r="BJ922" s="882" t="s">
        <v>1254</v>
      </c>
      <c r="BK922" s="878"/>
      <c r="BL922" s="54"/>
      <c r="BM922" s="241"/>
      <c r="BN922" s="241"/>
      <c r="BO922" s="241"/>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199"/>
    </row>
    <row r="923" spans="4:121" s="52" customFormat="1" hidden="1">
      <c r="D923" s="198"/>
      <c r="E923" s="54"/>
      <c r="F923" s="54"/>
      <c r="G923" s="54"/>
      <c r="H923" s="54"/>
      <c r="I923" s="54"/>
      <c r="J923" s="54"/>
      <c r="K923" s="54"/>
      <c r="L923" s="54"/>
      <c r="M923" s="54"/>
      <c r="N923" s="54"/>
      <c r="O923" s="54"/>
      <c r="P923" s="54"/>
      <c r="Q923" s="54"/>
      <c r="R923" s="54"/>
      <c r="S923" s="54"/>
      <c r="T923" s="54"/>
      <c r="U923" s="54"/>
      <c r="V923" s="54"/>
      <c r="W923" s="192"/>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874" t="e">
        <f t="shared" si="97"/>
        <v>#N/A</v>
      </c>
      <c r="AX923" s="875"/>
      <c r="AY923" s="875"/>
      <c r="AZ923" s="875"/>
      <c r="BA923" s="876"/>
      <c r="BB923" s="877" t="s">
        <v>1255</v>
      </c>
      <c r="BC923" s="878"/>
      <c r="BD923" s="54"/>
      <c r="BE923" s="879" t="e">
        <f t="shared" si="96"/>
        <v>#N/A</v>
      </c>
      <c r="BF923" s="880"/>
      <c r="BG923" s="880"/>
      <c r="BH923" s="880"/>
      <c r="BI923" s="881"/>
      <c r="BJ923" s="882" t="s">
        <v>1255</v>
      </c>
      <c r="BK923" s="878"/>
      <c r="BL923" s="54"/>
      <c r="BM923" s="241"/>
      <c r="BN923" s="241"/>
      <c r="BO923" s="241"/>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199"/>
    </row>
    <row r="924" spans="4:121" s="52" customFormat="1" hidden="1">
      <c r="D924" s="198"/>
      <c r="E924" s="54"/>
      <c r="F924" s="54"/>
      <c r="G924" s="54"/>
      <c r="H924" s="54"/>
      <c r="I924" s="54"/>
      <c r="J924" s="54"/>
      <c r="K924" s="54"/>
      <c r="L924" s="54"/>
      <c r="M924" s="54"/>
      <c r="N924" s="54"/>
      <c r="O924" s="54"/>
      <c r="P924" s="54"/>
      <c r="Q924" s="54"/>
      <c r="R924" s="54"/>
      <c r="S924" s="54"/>
      <c r="T924" s="54"/>
      <c r="U924" s="54"/>
      <c r="V924" s="54"/>
      <c r="W924" s="192"/>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874" t="e">
        <f t="shared" si="97"/>
        <v>#N/A</v>
      </c>
      <c r="AX924" s="875"/>
      <c r="AY924" s="875"/>
      <c r="AZ924" s="875"/>
      <c r="BA924" s="876"/>
      <c r="BB924" s="877" t="s">
        <v>1256</v>
      </c>
      <c r="BC924" s="878"/>
      <c r="BD924" s="54"/>
      <c r="BE924" s="879" t="e">
        <f t="shared" si="96"/>
        <v>#N/A</v>
      </c>
      <c r="BF924" s="880"/>
      <c r="BG924" s="880"/>
      <c r="BH924" s="880"/>
      <c r="BI924" s="881"/>
      <c r="BJ924" s="882" t="s">
        <v>1256</v>
      </c>
      <c r="BK924" s="878"/>
      <c r="BL924" s="54"/>
      <c r="BM924" s="241"/>
      <c r="BN924" s="241"/>
      <c r="BO924" s="241"/>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199"/>
    </row>
    <row r="925" spans="4:121" s="52" customFormat="1" hidden="1">
      <c r="D925" s="198"/>
      <c r="E925" s="54"/>
      <c r="F925" s="54"/>
      <c r="G925" s="54"/>
      <c r="H925" s="54"/>
      <c r="I925" s="54"/>
      <c r="J925" s="54"/>
      <c r="K925" s="54"/>
      <c r="L925" s="54"/>
      <c r="M925" s="54"/>
      <c r="N925" s="54"/>
      <c r="O925" s="54"/>
      <c r="P925" s="54"/>
      <c r="Q925" s="54"/>
      <c r="R925" s="54"/>
      <c r="S925" s="54"/>
      <c r="T925" s="54"/>
      <c r="U925" s="54"/>
      <c r="V925" s="54"/>
      <c r="W925" s="192"/>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874" t="e">
        <f t="shared" si="97"/>
        <v>#N/A</v>
      </c>
      <c r="AX925" s="875"/>
      <c r="AY925" s="875"/>
      <c r="AZ925" s="875"/>
      <c r="BA925" s="876"/>
      <c r="BB925" s="877" t="s">
        <v>1257</v>
      </c>
      <c r="BC925" s="878"/>
      <c r="BD925" s="54"/>
      <c r="BE925" s="879" t="e">
        <f t="shared" si="96"/>
        <v>#N/A</v>
      </c>
      <c r="BF925" s="880"/>
      <c r="BG925" s="880"/>
      <c r="BH925" s="880"/>
      <c r="BI925" s="881"/>
      <c r="BJ925" s="882" t="s">
        <v>1257</v>
      </c>
      <c r="BK925" s="878"/>
      <c r="BL925" s="54"/>
      <c r="BM925" s="241"/>
      <c r="BN925" s="241"/>
      <c r="BO925" s="241"/>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199"/>
    </row>
    <row r="926" spans="4:121" s="52" customFormat="1" hidden="1">
      <c r="D926" s="198"/>
      <c r="E926" s="54"/>
      <c r="F926" s="54"/>
      <c r="G926" s="54"/>
      <c r="H926" s="54"/>
      <c r="I926" s="54"/>
      <c r="J926" s="54"/>
      <c r="K926" s="54"/>
      <c r="L926" s="54"/>
      <c r="M926" s="54"/>
      <c r="N926" s="54"/>
      <c r="O926" s="54"/>
      <c r="P926" s="54"/>
      <c r="Q926" s="54"/>
      <c r="R926" s="54"/>
      <c r="S926" s="54"/>
      <c r="T926" s="54"/>
      <c r="U926" s="54"/>
      <c r="V926" s="54"/>
      <c r="W926" s="192"/>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874" t="e">
        <f t="shared" si="97"/>
        <v>#N/A</v>
      </c>
      <c r="AX926" s="875"/>
      <c r="AY926" s="875"/>
      <c r="AZ926" s="875"/>
      <c r="BA926" s="876"/>
      <c r="BB926" s="877" t="s">
        <v>1258</v>
      </c>
      <c r="BC926" s="878"/>
      <c r="BD926" s="54"/>
      <c r="BE926" s="879" t="e">
        <f t="shared" si="96"/>
        <v>#N/A</v>
      </c>
      <c r="BF926" s="880"/>
      <c r="BG926" s="880"/>
      <c r="BH926" s="880"/>
      <c r="BI926" s="881"/>
      <c r="BJ926" s="882" t="s">
        <v>1258</v>
      </c>
      <c r="BK926" s="878"/>
      <c r="BL926" s="54"/>
      <c r="BM926" s="241"/>
      <c r="BN926" s="241"/>
      <c r="BO926" s="241"/>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199"/>
    </row>
    <row r="927" spans="4:121" s="52" customFormat="1" hidden="1">
      <c r="D927" s="198"/>
      <c r="E927" s="54"/>
      <c r="F927" s="54"/>
      <c r="G927" s="54"/>
      <c r="H927" s="54"/>
      <c r="I927" s="54"/>
      <c r="J927" s="54"/>
      <c r="K927" s="54"/>
      <c r="L927" s="54"/>
      <c r="M927" s="54"/>
      <c r="N927" s="54"/>
      <c r="O927" s="54"/>
      <c r="P927" s="54"/>
      <c r="Q927" s="54"/>
      <c r="R927" s="54"/>
      <c r="S927" s="54"/>
      <c r="T927" s="54"/>
      <c r="U927" s="54"/>
      <c r="V927" s="54"/>
      <c r="W927" s="192"/>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874" t="e">
        <f t="shared" si="97"/>
        <v>#N/A</v>
      </c>
      <c r="AX927" s="875"/>
      <c r="AY927" s="875"/>
      <c r="AZ927" s="875"/>
      <c r="BA927" s="876"/>
      <c r="BB927" s="877" t="s">
        <v>1259</v>
      </c>
      <c r="BC927" s="878"/>
      <c r="BD927" s="54"/>
      <c r="BE927" s="879" t="e">
        <f t="shared" si="96"/>
        <v>#N/A</v>
      </c>
      <c r="BF927" s="880"/>
      <c r="BG927" s="880"/>
      <c r="BH927" s="880"/>
      <c r="BI927" s="881"/>
      <c r="BJ927" s="882" t="s">
        <v>1259</v>
      </c>
      <c r="BK927" s="878"/>
      <c r="BL927" s="54"/>
      <c r="BM927" s="241"/>
      <c r="BN927" s="241"/>
      <c r="BO927" s="241"/>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199"/>
    </row>
    <row r="928" spans="4:121" s="52" customFormat="1" hidden="1">
      <c r="D928" s="198"/>
      <c r="E928" s="54"/>
      <c r="F928" s="54"/>
      <c r="G928" s="54"/>
      <c r="H928" s="54"/>
      <c r="I928" s="54"/>
      <c r="J928" s="54"/>
      <c r="K928" s="54"/>
      <c r="L928" s="54"/>
      <c r="M928" s="54"/>
      <c r="N928" s="54"/>
      <c r="O928" s="54"/>
      <c r="P928" s="54"/>
      <c r="Q928" s="54"/>
      <c r="R928" s="54"/>
      <c r="S928" s="54"/>
      <c r="T928" s="54"/>
      <c r="U928" s="54"/>
      <c r="V928" s="54"/>
      <c r="W928" s="192"/>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874" t="e">
        <f t="shared" si="97"/>
        <v>#N/A</v>
      </c>
      <c r="AX928" s="875"/>
      <c r="AY928" s="875"/>
      <c r="AZ928" s="875"/>
      <c r="BA928" s="876"/>
      <c r="BB928" s="877" t="s">
        <v>1260</v>
      </c>
      <c r="BC928" s="878"/>
      <c r="BD928" s="54"/>
      <c r="BE928" s="879" t="e">
        <f t="shared" si="96"/>
        <v>#N/A</v>
      </c>
      <c r="BF928" s="880"/>
      <c r="BG928" s="880"/>
      <c r="BH928" s="880"/>
      <c r="BI928" s="881"/>
      <c r="BJ928" s="882" t="s">
        <v>1260</v>
      </c>
      <c r="BK928" s="878"/>
      <c r="BL928" s="54"/>
      <c r="BM928" s="241"/>
      <c r="BN928" s="241"/>
      <c r="BO928" s="241"/>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199"/>
    </row>
    <row r="929" spans="4:121" s="52" customFormat="1" hidden="1">
      <c r="D929" s="198"/>
      <c r="E929" s="54"/>
      <c r="F929" s="54"/>
      <c r="G929" s="54"/>
      <c r="H929" s="54"/>
      <c r="I929" s="54"/>
      <c r="J929" s="54"/>
      <c r="K929" s="54"/>
      <c r="L929" s="54"/>
      <c r="M929" s="54"/>
      <c r="N929" s="54"/>
      <c r="O929" s="54"/>
      <c r="P929" s="54"/>
      <c r="Q929" s="54"/>
      <c r="R929" s="54"/>
      <c r="S929" s="54"/>
      <c r="T929" s="54"/>
      <c r="U929" s="54"/>
      <c r="V929" s="54"/>
      <c r="W929" s="192"/>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874" t="e">
        <f t="shared" si="97"/>
        <v>#N/A</v>
      </c>
      <c r="AX929" s="875"/>
      <c r="AY929" s="875"/>
      <c r="AZ929" s="875"/>
      <c r="BA929" s="876"/>
      <c r="BB929" s="877" t="s">
        <v>1261</v>
      </c>
      <c r="BC929" s="878"/>
      <c r="BD929" s="54"/>
      <c r="BE929" s="879" t="e">
        <f t="shared" si="96"/>
        <v>#N/A</v>
      </c>
      <c r="BF929" s="880"/>
      <c r="BG929" s="880"/>
      <c r="BH929" s="880"/>
      <c r="BI929" s="881"/>
      <c r="BJ929" s="882" t="s">
        <v>1261</v>
      </c>
      <c r="BK929" s="878"/>
      <c r="BL929" s="54"/>
      <c r="BM929" s="241"/>
      <c r="BN929" s="241"/>
      <c r="BO929" s="241"/>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199"/>
    </row>
    <row r="930" spans="4:121" s="52" customFormat="1" hidden="1">
      <c r="D930" s="198"/>
      <c r="E930" s="54"/>
      <c r="F930" s="54"/>
      <c r="G930" s="54"/>
      <c r="H930" s="54"/>
      <c r="I930" s="54"/>
      <c r="J930" s="54"/>
      <c r="K930" s="54"/>
      <c r="L930" s="54"/>
      <c r="M930" s="54"/>
      <c r="N930" s="54"/>
      <c r="O930" s="54"/>
      <c r="P930" s="54"/>
      <c r="Q930" s="54"/>
      <c r="R930" s="54"/>
      <c r="S930" s="54"/>
      <c r="T930" s="54"/>
      <c r="U930" s="54"/>
      <c r="V930" s="54"/>
      <c r="W930" s="192"/>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874" t="e">
        <f t="shared" si="97"/>
        <v>#N/A</v>
      </c>
      <c r="AX930" s="875"/>
      <c r="AY930" s="875"/>
      <c r="AZ930" s="875"/>
      <c r="BA930" s="876"/>
      <c r="BB930" s="877" t="s">
        <v>1262</v>
      </c>
      <c r="BC930" s="878"/>
      <c r="BD930" s="54"/>
      <c r="BE930" s="879" t="e">
        <f t="shared" si="96"/>
        <v>#N/A</v>
      </c>
      <c r="BF930" s="880"/>
      <c r="BG930" s="880"/>
      <c r="BH930" s="880"/>
      <c r="BI930" s="881"/>
      <c r="BJ930" s="882" t="s">
        <v>1262</v>
      </c>
      <c r="BK930" s="878"/>
      <c r="BL930" s="54"/>
      <c r="BM930" s="241"/>
      <c r="BN930" s="241"/>
      <c r="BO930" s="241"/>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199"/>
    </row>
    <row r="931" spans="4:121" s="52" customFormat="1" hidden="1">
      <c r="D931" s="198"/>
      <c r="E931" s="54"/>
      <c r="F931" s="54"/>
      <c r="G931" s="54"/>
      <c r="H931" s="54"/>
      <c r="I931" s="54"/>
      <c r="J931" s="54"/>
      <c r="K931" s="54"/>
      <c r="L931" s="54"/>
      <c r="M931" s="54"/>
      <c r="N931" s="54"/>
      <c r="O931" s="54"/>
      <c r="P931" s="54"/>
      <c r="Q931" s="54"/>
      <c r="R931" s="54"/>
      <c r="S931" s="54"/>
      <c r="T931" s="54"/>
      <c r="U931" s="54"/>
      <c r="V931" s="54"/>
      <c r="W931" s="192"/>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874" t="e">
        <f t="shared" si="97"/>
        <v>#N/A</v>
      </c>
      <c r="AX931" s="875"/>
      <c r="AY931" s="875"/>
      <c r="AZ931" s="875"/>
      <c r="BA931" s="876"/>
      <c r="BB931" s="877" t="s">
        <v>1263</v>
      </c>
      <c r="BC931" s="878"/>
      <c r="BD931" s="54"/>
      <c r="BE931" s="879" t="e">
        <f t="shared" si="96"/>
        <v>#N/A</v>
      </c>
      <c r="BF931" s="880"/>
      <c r="BG931" s="880"/>
      <c r="BH931" s="880"/>
      <c r="BI931" s="881"/>
      <c r="BJ931" s="882" t="s">
        <v>1263</v>
      </c>
      <c r="BK931" s="878"/>
      <c r="BL931" s="54"/>
      <c r="BM931" s="241"/>
      <c r="BN931" s="241"/>
      <c r="BO931" s="241"/>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199"/>
    </row>
    <row r="932" spans="4:121" s="52" customFormat="1" hidden="1">
      <c r="D932" s="198"/>
      <c r="E932" s="54"/>
      <c r="F932" s="54"/>
      <c r="G932" s="54"/>
      <c r="H932" s="54"/>
      <c r="I932" s="54"/>
      <c r="J932" s="54"/>
      <c r="K932" s="54"/>
      <c r="L932" s="54"/>
      <c r="M932" s="54"/>
      <c r="N932" s="54"/>
      <c r="O932" s="54"/>
      <c r="P932" s="54"/>
      <c r="Q932" s="54"/>
      <c r="R932" s="54"/>
      <c r="S932" s="54"/>
      <c r="T932" s="54"/>
      <c r="U932" s="54"/>
      <c r="V932" s="54"/>
      <c r="W932" s="192"/>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874" t="e">
        <f t="shared" si="97"/>
        <v>#N/A</v>
      </c>
      <c r="AX932" s="875"/>
      <c r="AY932" s="875"/>
      <c r="AZ932" s="875"/>
      <c r="BA932" s="876"/>
      <c r="BB932" s="877" t="s">
        <v>1264</v>
      </c>
      <c r="BC932" s="878"/>
      <c r="BD932" s="54"/>
      <c r="BE932" s="879" t="e">
        <f t="shared" si="96"/>
        <v>#N/A</v>
      </c>
      <c r="BF932" s="880"/>
      <c r="BG932" s="880"/>
      <c r="BH932" s="880"/>
      <c r="BI932" s="881"/>
      <c r="BJ932" s="882" t="s">
        <v>1264</v>
      </c>
      <c r="BK932" s="878"/>
      <c r="BL932" s="54"/>
      <c r="BM932" s="241"/>
      <c r="BN932" s="241"/>
      <c r="BO932" s="241"/>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199"/>
    </row>
    <row r="933" spans="4:121" s="52" customFormat="1" hidden="1">
      <c r="D933" s="198"/>
      <c r="E933" s="54"/>
      <c r="F933" s="54"/>
      <c r="G933" s="54"/>
      <c r="H933" s="54"/>
      <c r="I933" s="54"/>
      <c r="J933" s="54"/>
      <c r="K933" s="54"/>
      <c r="L933" s="54"/>
      <c r="M933" s="54"/>
      <c r="N933" s="54"/>
      <c r="O933" s="54"/>
      <c r="P933" s="54"/>
      <c r="Q933" s="54"/>
      <c r="R933" s="54"/>
      <c r="S933" s="54"/>
      <c r="T933" s="54"/>
      <c r="U933" s="54"/>
      <c r="V933" s="54"/>
      <c r="W933" s="192"/>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874" t="e">
        <f t="shared" si="97"/>
        <v>#N/A</v>
      </c>
      <c r="AX933" s="875"/>
      <c r="AY933" s="875"/>
      <c r="AZ933" s="875"/>
      <c r="BA933" s="876"/>
      <c r="BB933" s="877" t="s">
        <v>1265</v>
      </c>
      <c r="BC933" s="878"/>
      <c r="BD933" s="54"/>
      <c r="BE933" s="879" t="e">
        <f t="shared" si="96"/>
        <v>#N/A</v>
      </c>
      <c r="BF933" s="880"/>
      <c r="BG933" s="880"/>
      <c r="BH933" s="880"/>
      <c r="BI933" s="881"/>
      <c r="BJ933" s="882" t="s">
        <v>1265</v>
      </c>
      <c r="BK933" s="878"/>
      <c r="BL933" s="54"/>
      <c r="BM933" s="241"/>
      <c r="BN933" s="241"/>
      <c r="BO933" s="241"/>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199"/>
    </row>
    <row r="934" spans="4:121" s="52" customFormat="1" hidden="1">
      <c r="D934" s="198"/>
      <c r="E934" s="54"/>
      <c r="F934" s="54"/>
      <c r="G934" s="54"/>
      <c r="H934" s="54"/>
      <c r="I934" s="54"/>
      <c r="J934" s="54"/>
      <c r="K934" s="54"/>
      <c r="L934" s="54"/>
      <c r="M934" s="54"/>
      <c r="N934" s="54"/>
      <c r="O934" s="54"/>
      <c r="P934" s="54"/>
      <c r="Q934" s="54"/>
      <c r="R934" s="54"/>
      <c r="S934" s="54"/>
      <c r="T934" s="54"/>
      <c r="U934" s="54"/>
      <c r="V934" s="54"/>
      <c r="W934" s="192"/>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874" t="e">
        <f t="shared" si="97"/>
        <v>#N/A</v>
      </c>
      <c r="AX934" s="875"/>
      <c r="AY934" s="875"/>
      <c r="AZ934" s="875"/>
      <c r="BA934" s="876"/>
      <c r="BB934" s="877" t="s">
        <v>1266</v>
      </c>
      <c r="BC934" s="878"/>
      <c r="BD934" s="54"/>
      <c r="BE934" s="879" t="e">
        <f t="shared" si="96"/>
        <v>#N/A</v>
      </c>
      <c r="BF934" s="880"/>
      <c r="BG934" s="880"/>
      <c r="BH934" s="880"/>
      <c r="BI934" s="881"/>
      <c r="BJ934" s="882" t="s">
        <v>1266</v>
      </c>
      <c r="BK934" s="878"/>
      <c r="BL934" s="54"/>
      <c r="BM934" s="241"/>
      <c r="BN934" s="241"/>
      <c r="BO934" s="241"/>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199"/>
    </row>
    <row r="935" spans="4:121" s="52" customFormat="1" hidden="1">
      <c r="D935" s="198"/>
      <c r="E935" s="54"/>
      <c r="F935" s="54"/>
      <c r="G935" s="54"/>
      <c r="H935" s="54"/>
      <c r="I935" s="54"/>
      <c r="J935" s="54"/>
      <c r="K935" s="54"/>
      <c r="L935" s="54"/>
      <c r="M935" s="54"/>
      <c r="N935" s="54"/>
      <c r="O935" s="54"/>
      <c r="P935" s="54"/>
      <c r="Q935" s="54"/>
      <c r="R935" s="54"/>
      <c r="S935" s="54"/>
      <c r="T935" s="54"/>
      <c r="U935" s="54"/>
      <c r="V935" s="54"/>
      <c r="W935" s="192"/>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874" t="e">
        <f t="shared" si="97"/>
        <v>#N/A</v>
      </c>
      <c r="AX935" s="875"/>
      <c r="AY935" s="875"/>
      <c r="AZ935" s="875"/>
      <c r="BA935" s="876"/>
      <c r="BB935" s="877" t="s">
        <v>1267</v>
      </c>
      <c r="BC935" s="878"/>
      <c r="BD935" s="54"/>
      <c r="BE935" s="879" t="e">
        <f t="shared" si="96"/>
        <v>#N/A</v>
      </c>
      <c r="BF935" s="880"/>
      <c r="BG935" s="880"/>
      <c r="BH935" s="880"/>
      <c r="BI935" s="881"/>
      <c r="BJ935" s="882" t="s">
        <v>1267</v>
      </c>
      <c r="BK935" s="878"/>
      <c r="BL935" s="54"/>
      <c r="BM935" s="241"/>
      <c r="BN935" s="241"/>
      <c r="BO935" s="241"/>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199"/>
    </row>
    <row r="936" spans="4:121" s="52" customFormat="1" hidden="1">
      <c r="D936" s="198"/>
      <c r="E936" s="54"/>
      <c r="F936" s="54"/>
      <c r="G936" s="54"/>
      <c r="H936" s="54"/>
      <c r="I936" s="54"/>
      <c r="J936" s="54"/>
      <c r="K936" s="54"/>
      <c r="L936" s="54"/>
      <c r="M936" s="54"/>
      <c r="N936" s="54"/>
      <c r="O936" s="54"/>
      <c r="P936" s="54"/>
      <c r="Q936" s="54"/>
      <c r="R936" s="54"/>
      <c r="S936" s="54"/>
      <c r="T936" s="54"/>
      <c r="U936" s="54"/>
      <c r="V936" s="54"/>
      <c r="W936" s="192"/>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874" t="e">
        <f t="shared" si="97"/>
        <v>#N/A</v>
      </c>
      <c r="AX936" s="875"/>
      <c r="AY936" s="875"/>
      <c r="AZ936" s="875"/>
      <c r="BA936" s="876"/>
      <c r="BB936" s="877" t="s">
        <v>1268</v>
      </c>
      <c r="BC936" s="878"/>
      <c r="BD936" s="54"/>
      <c r="BE936" s="879" t="e">
        <f t="shared" si="96"/>
        <v>#N/A</v>
      </c>
      <c r="BF936" s="880"/>
      <c r="BG936" s="880"/>
      <c r="BH936" s="880"/>
      <c r="BI936" s="881"/>
      <c r="BJ936" s="882" t="s">
        <v>1268</v>
      </c>
      <c r="BK936" s="878"/>
      <c r="BL936" s="54"/>
      <c r="BM936" s="241"/>
      <c r="BN936" s="241"/>
      <c r="BO936" s="241"/>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199"/>
    </row>
    <row r="937" spans="4:121" s="52" customFormat="1" hidden="1">
      <c r="D937" s="198"/>
      <c r="E937" s="54"/>
      <c r="F937" s="54"/>
      <c r="G937" s="54"/>
      <c r="H937" s="54"/>
      <c r="I937" s="54"/>
      <c r="J937" s="54"/>
      <c r="K937" s="54"/>
      <c r="L937" s="54"/>
      <c r="M937" s="54"/>
      <c r="N937" s="54"/>
      <c r="O937" s="54"/>
      <c r="P937" s="54"/>
      <c r="Q937" s="54"/>
      <c r="R937" s="54"/>
      <c r="S937" s="54"/>
      <c r="T937" s="54"/>
      <c r="U937" s="54"/>
      <c r="V937" s="54"/>
      <c r="W937" s="192"/>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874" t="e">
        <f t="shared" si="97"/>
        <v>#N/A</v>
      </c>
      <c r="AX937" s="875"/>
      <c r="AY937" s="875"/>
      <c r="AZ937" s="875"/>
      <c r="BA937" s="876"/>
      <c r="BB937" s="877" t="s">
        <v>1269</v>
      </c>
      <c r="BC937" s="878"/>
      <c r="BD937" s="54"/>
      <c r="BE937" s="879" t="e">
        <f t="shared" si="96"/>
        <v>#N/A</v>
      </c>
      <c r="BF937" s="880"/>
      <c r="BG937" s="880"/>
      <c r="BH937" s="880"/>
      <c r="BI937" s="881"/>
      <c r="BJ937" s="882" t="s">
        <v>1269</v>
      </c>
      <c r="BK937" s="878"/>
      <c r="BL937" s="54"/>
      <c r="BM937" s="241"/>
      <c r="BN937" s="241"/>
      <c r="BO937" s="241"/>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199"/>
    </row>
    <row r="938" spans="4:121" s="52" customFormat="1" hidden="1">
      <c r="D938" s="198"/>
      <c r="E938" s="54"/>
      <c r="F938" s="54"/>
      <c r="G938" s="54"/>
      <c r="H938" s="54"/>
      <c r="I938" s="54"/>
      <c r="J938" s="54"/>
      <c r="K938" s="54"/>
      <c r="L938" s="54"/>
      <c r="M938" s="54"/>
      <c r="N938" s="54"/>
      <c r="O938" s="54"/>
      <c r="P938" s="54"/>
      <c r="Q938" s="54"/>
      <c r="R938" s="54"/>
      <c r="S938" s="54"/>
      <c r="T938" s="54"/>
      <c r="U938" s="54"/>
      <c r="V938" s="54"/>
      <c r="W938" s="192"/>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874" t="e">
        <f t="shared" si="97"/>
        <v>#N/A</v>
      </c>
      <c r="AX938" s="875"/>
      <c r="AY938" s="875"/>
      <c r="AZ938" s="875"/>
      <c r="BA938" s="876"/>
      <c r="BB938" s="877" t="s">
        <v>1270</v>
      </c>
      <c r="BC938" s="878"/>
      <c r="BD938" s="54"/>
      <c r="BE938" s="879" t="e">
        <f t="shared" si="96"/>
        <v>#N/A</v>
      </c>
      <c r="BF938" s="880"/>
      <c r="BG938" s="880"/>
      <c r="BH938" s="880"/>
      <c r="BI938" s="881"/>
      <c r="BJ938" s="882" t="s">
        <v>1270</v>
      </c>
      <c r="BK938" s="878"/>
      <c r="BL938" s="54"/>
      <c r="BM938" s="241"/>
      <c r="BN938" s="241"/>
      <c r="BO938" s="241"/>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199"/>
    </row>
    <row r="939" spans="4:121" s="52" customFormat="1" hidden="1">
      <c r="D939" s="198"/>
      <c r="E939" s="54"/>
      <c r="F939" s="54"/>
      <c r="G939" s="54"/>
      <c r="H939" s="54"/>
      <c r="I939" s="54"/>
      <c r="J939" s="54"/>
      <c r="K939" s="54"/>
      <c r="L939" s="54"/>
      <c r="M939" s="54"/>
      <c r="N939" s="54"/>
      <c r="O939" s="54"/>
      <c r="P939" s="54"/>
      <c r="Q939" s="54"/>
      <c r="R939" s="54"/>
      <c r="S939" s="54"/>
      <c r="T939" s="54"/>
      <c r="U939" s="54"/>
      <c r="V939" s="54"/>
      <c r="W939" s="192"/>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874" t="e">
        <f t="shared" si="97"/>
        <v>#N/A</v>
      </c>
      <c r="AX939" s="875"/>
      <c r="AY939" s="875"/>
      <c r="AZ939" s="875"/>
      <c r="BA939" s="876"/>
      <c r="BB939" s="877" t="s">
        <v>1271</v>
      </c>
      <c r="BC939" s="878"/>
      <c r="BD939" s="54"/>
      <c r="BE939" s="879" t="e">
        <f t="shared" si="96"/>
        <v>#N/A</v>
      </c>
      <c r="BF939" s="880"/>
      <c r="BG939" s="880"/>
      <c r="BH939" s="880"/>
      <c r="BI939" s="881"/>
      <c r="BJ939" s="882" t="s">
        <v>1271</v>
      </c>
      <c r="BK939" s="878"/>
      <c r="BL939" s="54"/>
      <c r="BM939" s="241"/>
      <c r="BN939" s="241"/>
      <c r="BO939" s="241"/>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199"/>
    </row>
    <row r="940" spans="4:121" s="52" customFormat="1" hidden="1">
      <c r="D940" s="198"/>
      <c r="E940" s="54"/>
      <c r="F940" s="54"/>
      <c r="G940" s="54"/>
      <c r="H940" s="54"/>
      <c r="I940" s="54"/>
      <c r="J940" s="54"/>
      <c r="K940" s="54"/>
      <c r="L940" s="54"/>
      <c r="M940" s="54"/>
      <c r="N940" s="54"/>
      <c r="O940" s="54"/>
      <c r="P940" s="54"/>
      <c r="Q940" s="54"/>
      <c r="R940" s="54"/>
      <c r="S940" s="54"/>
      <c r="T940" s="54"/>
      <c r="U940" s="54"/>
      <c r="V940" s="54"/>
      <c r="W940" s="192"/>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874" t="e">
        <f t="shared" si="97"/>
        <v>#N/A</v>
      </c>
      <c r="AX940" s="875"/>
      <c r="AY940" s="875"/>
      <c r="AZ940" s="875"/>
      <c r="BA940" s="876"/>
      <c r="BB940" s="877" t="s">
        <v>1272</v>
      </c>
      <c r="BC940" s="878"/>
      <c r="BD940" s="54"/>
      <c r="BE940" s="879" t="e">
        <f t="shared" si="96"/>
        <v>#N/A</v>
      </c>
      <c r="BF940" s="880"/>
      <c r="BG940" s="880"/>
      <c r="BH940" s="880"/>
      <c r="BI940" s="881"/>
      <c r="BJ940" s="882" t="s">
        <v>1272</v>
      </c>
      <c r="BK940" s="878"/>
      <c r="BL940" s="54"/>
      <c r="BM940" s="241"/>
      <c r="BN940" s="241"/>
      <c r="BO940" s="241"/>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199"/>
    </row>
    <row r="941" spans="4:121" s="52" customFormat="1" hidden="1">
      <c r="D941" s="198"/>
      <c r="E941" s="54"/>
      <c r="F941" s="54"/>
      <c r="G941" s="54"/>
      <c r="H941" s="54"/>
      <c r="I941" s="54"/>
      <c r="J941" s="54"/>
      <c r="K941" s="54"/>
      <c r="L941" s="54"/>
      <c r="M941" s="54"/>
      <c r="N941" s="54"/>
      <c r="O941" s="54"/>
      <c r="P941" s="54"/>
      <c r="Q941" s="54"/>
      <c r="R941" s="54"/>
      <c r="S941" s="54"/>
      <c r="T941" s="54"/>
      <c r="U941" s="54"/>
      <c r="V941" s="54"/>
      <c r="W941" s="192"/>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874" t="e">
        <f t="shared" si="97"/>
        <v>#N/A</v>
      </c>
      <c r="AX941" s="875"/>
      <c r="AY941" s="875"/>
      <c r="AZ941" s="875"/>
      <c r="BA941" s="876"/>
      <c r="BB941" s="877" t="s">
        <v>1273</v>
      </c>
      <c r="BC941" s="878"/>
      <c r="BD941" s="54"/>
      <c r="BE941" s="879" t="e">
        <f t="shared" si="96"/>
        <v>#N/A</v>
      </c>
      <c r="BF941" s="880"/>
      <c r="BG941" s="880"/>
      <c r="BH941" s="880"/>
      <c r="BI941" s="881"/>
      <c r="BJ941" s="882" t="s">
        <v>1273</v>
      </c>
      <c r="BK941" s="878"/>
      <c r="BL941" s="54"/>
      <c r="BM941" s="241"/>
      <c r="BN941" s="241"/>
      <c r="BO941" s="241"/>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199"/>
    </row>
    <row r="942" spans="4:121" s="52" customFormat="1" hidden="1">
      <c r="D942" s="198"/>
      <c r="E942" s="54"/>
      <c r="F942" s="54"/>
      <c r="G942" s="54"/>
      <c r="H942" s="54"/>
      <c r="I942" s="54"/>
      <c r="J942" s="54"/>
      <c r="K942" s="54"/>
      <c r="L942" s="54"/>
      <c r="M942" s="54"/>
      <c r="N942" s="54"/>
      <c r="O942" s="54"/>
      <c r="P942" s="54"/>
      <c r="Q942" s="54"/>
      <c r="R942" s="54"/>
      <c r="S942" s="54"/>
      <c r="T942" s="54"/>
      <c r="U942" s="54"/>
      <c r="V942" s="54"/>
      <c r="W942" s="192"/>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874" t="e">
        <f t="shared" si="97"/>
        <v>#N/A</v>
      </c>
      <c r="AX942" s="875"/>
      <c r="AY942" s="875"/>
      <c r="AZ942" s="875"/>
      <c r="BA942" s="876"/>
      <c r="BB942" s="877" t="s">
        <v>1274</v>
      </c>
      <c r="BC942" s="878"/>
      <c r="BD942" s="54"/>
      <c r="BE942" s="879" t="e">
        <f t="shared" si="96"/>
        <v>#N/A</v>
      </c>
      <c r="BF942" s="880"/>
      <c r="BG942" s="880"/>
      <c r="BH942" s="880"/>
      <c r="BI942" s="881"/>
      <c r="BJ942" s="882" t="s">
        <v>1274</v>
      </c>
      <c r="BK942" s="878"/>
      <c r="BL942" s="54"/>
      <c r="BM942" s="241"/>
      <c r="BN942" s="241"/>
      <c r="BO942" s="241"/>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199"/>
    </row>
    <row r="943" spans="4:121" s="52" customFormat="1" hidden="1">
      <c r="D943" s="198"/>
      <c r="E943" s="54"/>
      <c r="F943" s="54"/>
      <c r="G943" s="54"/>
      <c r="H943" s="54"/>
      <c r="I943" s="54"/>
      <c r="J943" s="54"/>
      <c r="K943" s="54"/>
      <c r="L943" s="54"/>
      <c r="M943" s="54"/>
      <c r="N943" s="54"/>
      <c r="O943" s="54"/>
      <c r="P943" s="54"/>
      <c r="Q943" s="54"/>
      <c r="R943" s="54"/>
      <c r="S943" s="54"/>
      <c r="T943" s="54"/>
      <c r="U943" s="54"/>
      <c r="V943" s="54"/>
      <c r="W943" s="192"/>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874" t="e">
        <f t="shared" si="97"/>
        <v>#N/A</v>
      </c>
      <c r="AX943" s="875"/>
      <c r="AY943" s="875"/>
      <c r="AZ943" s="875"/>
      <c r="BA943" s="876"/>
      <c r="BB943" s="877" t="s">
        <v>1275</v>
      </c>
      <c r="BC943" s="878"/>
      <c r="BD943" s="54"/>
      <c r="BE943" s="879" t="e">
        <f t="shared" si="96"/>
        <v>#N/A</v>
      </c>
      <c r="BF943" s="880"/>
      <c r="BG943" s="880"/>
      <c r="BH943" s="880"/>
      <c r="BI943" s="881"/>
      <c r="BJ943" s="882" t="s">
        <v>1275</v>
      </c>
      <c r="BK943" s="878"/>
      <c r="BL943" s="54"/>
      <c r="BM943" s="241"/>
      <c r="BN943" s="241"/>
      <c r="BO943" s="241"/>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199"/>
    </row>
    <row r="944" spans="4:121" s="52" customFormat="1" hidden="1">
      <c r="D944" s="198"/>
      <c r="E944" s="54"/>
      <c r="F944" s="54"/>
      <c r="G944" s="54"/>
      <c r="H944" s="54"/>
      <c r="I944" s="54"/>
      <c r="J944" s="54"/>
      <c r="K944" s="54"/>
      <c r="L944" s="54"/>
      <c r="M944" s="54"/>
      <c r="N944" s="54"/>
      <c r="O944" s="54"/>
      <c r="P944" s="54"/>
      <c r="Q944" s="54"/>
      <c r="R944" s="54"/>
      <c r="S944" s="54"/>
      <c r="T944" s="54"/>
      <c r="U944" s="54"/>
      <c r="V944" s="54"/>
      <c r="W944" s="192"/>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874" t="e">
        <f t="shared" si="97"/>
        <v>#N/A</v>
      </c>
      <c r="AX944" s="875"/>
      <c r="AY944" s="875"/>
      <c r="AZ944" s="875"/>
      <c r="BA944" s="876"/>
      <c r="BB944" s="877" t="s">
        <v>1276</v>
      </c>
      <c r="BC944" s="878"/>
      <c r="BD944" s="54"/>
      <c r="BE944" s="879" t="e">
        <f t="shared" si="96"/>
        <v>#N/A</v>
      </c>
      <c r="BF944" s="880"/>
      <c r="BG944" s="880"/>
      <c r="BH944" s="880"/>
      <c r="BI944" s="881"/>
      <c r="BJ944" s="882" t="s">
        <v>1276</v>
      </c>
      <c r="BK944" s="878"/>
      <c r="BL944" s="54"/>
      <c r="BM944" s="241"/>
      <c r="BN944" s="241"/>
      <c r="BO944" s="241"/>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199"/>
    </row>
    <row r="945" spans="4:121" s="52" customFormat="1" hidden="1">
      <c r="D945" s="198"/>
      <c r="E945" s="54"/>
      <c r="F945" s="54"/>
      <c r="G945" s="54"/>
      <c r="H945" s="54"/>
      <c r="I945" s="54"/>
      <c r="J945" s="54"/>
      <c r="K945" s="54"/>
      <c r="L945" s="54"/>
      <c r="M945" s="54"/>
      <c r="N945" s="54"/>
      <c r="O945" s="54"/>
      <c r="P945" s="54"/>
      <c r="Q945" s="54"/>
      <c r="R945" s="54"/>
      <c r="S945" s="54"/>
      <c r="T945" s="54"/>
      <c r="U945" s="54"/>
      <c r="V945" s="54"/>
      <c r="W945" s="192"/>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874" t="e">
        <f t="shared" si="97"/>
        <v>#N/A</v>
      </c>
      <c r="AX945" s="875"/>
      <c r="AY945" s="875"/>
      <c r="AZ945" s="875"/>
      <c r="BA945" s="876"/>
      <c r="BB945" s="877" t="s">
        <v>1277</v>
      </c>
      <c r="BC945" s="878"/>
      <c r="BD945" s="54"/>
      <c r="BE945" s="879" t="e">
        <f t="shared" si="96"/>
        <v>#N/A</v>
      </c>
      <c r="BF945" s="880"/>
      <c r="BG945" s="880"/>
      <c r="BH945" s="880"/>
      <c r="BI945" s="881"/>
      <c r="BJ945" s="882" t="s">
        <v>1277</v>
      </c>
      <c r="BK945" s="878"/>
      <c r="BL945" s="54"/>
      <c r="BM945" s="241"/>
      <c r="BN945" s="241"/>
      <c r="BO945" s="241"/>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199"/>
    </row>
    <row r="946" spans="4:121" s="52" customFormat="1" hidden="1">
      <c r="D946" s="198"/>
      <c r="E946" s="54"/>
      <c r="F946" s="54"/>
      <c r="G946" s="54"/>
      <c r="H946" s="54"/>
      <c r="I946" s="54"/>
      <c r="J946" s="54"/>
      <c r="K946" s="54"/>
      <c r="L946" s="54"/>
      <c r="M946" s="54"/>
      <c r="N946" s="54"/>
      <c r="O946" s="54"/>
      <c r="P946" s="54"/>
      <c r="Q946" s="54"/>
      <c r="R946" s="54"/>
      <c r="S946" s="54"/>
      <c r="T946" s="54"/>
      <c r="U946" s="54"/>
      <c r="V946" s="54"/>
      <c r="W946" s="192"/>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874" t="e">
        <f t="shared" si="97"/>
        <v>#N/A</v>
      </c>
      <c r="AX946" s="875"/>
      <c r="AY946" s="875"/>
      <c r="AZ946" s="875"/>
      <c r="BA946" s="876"/>
      <c r="BB946" s="877" t="s">
        <v>1278</v>
      </c>
      <c r="BC946" s="878"/>
      <c r="BD946" s="54"/>
      <c r="BE946" s="879" t="e">
        <f t="shared" si="96"/>
        <v>#N/A</v>
      </c>
      <c r="BF946" s="880"/>
      <c r="BG946" s="880"/>
      <c r="BH946" s="880"/>
      <c r="BI946" s="881"/>
      <c r="BJ946" s="882" t="s">
        <v>1278</v>
      </c>
      <c r="BK946" s="878"/>
      <c r="BL946" s="54"/>
      <c r="BM946" s="241"/>
      <c r="BN946" s="241"/>
      <c r="BO946" s="241"/>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199"/>
    </row>
    <row r="947" spans="4:121" s="52" customFormat="1" hidden="1">
      <c r="D947" s="198"/>
      <c r="E947" s="54"/>
      <c r="F947" s="54"/>
      <c r="G947" s="54"/>
      <c r="H947" s="54"/>
      <c r="I947" s="54"/>
      <c r="J947" s="54"/>
      <c r="K947" s="54"/>
      <c r="L947" s="54"/>
      <c r="M947" s="54"/>
      <c r="N947" s="54"/>
      <c r="O947" s="54"/>
      <c r="P947" s="54"/>
      <c r="Q947" s="54"/>
      <c r="R947" s="54"/>
      <c r="S947" s="54"/>
      <c r="T947" s="54"/>
      <c r="U947" s="54"/>
      <c r="V947" s="54"/>
      <c r="W947" s="192"/>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874" t="e">
        <f t="shared" si="97"/>
        <v>#N/A</v>
      </c>
      <c r="AX947" s="875"/>
      <c r="AY947" s="875"/>
      <c r="AZ947" s="875"/>
      <c r="BA947" s="876"/>
      <c r="BB947" s="877" t="s">
        <v>1279</v>
      </c>
      <c r="BC947" s="878"/>
      <c r="BD947" s="54"/>
      <c r="BE947" s="879" t="e">
        <f t="shared" si="96"/>
        <v>#N/A</v>
      </c>
      <c r="BF947" s="880"/>
      <c r="BG947" s="880"/>
      <c r="BH947" s="880"/>
      <c r="BI947" s="881"/>
      <c r="BJ947" s="882" t="s">
        <v>1279</v>
      </c>
      <c r="BK947" s="878"/>
      <c r="BL947" s="54"/>
      <c r="BM947" s="241"/>
      <c r="BN947" s="241"/>
      <c r="BO947" s="241"/>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199"/>
    </row>
    <row r="948" spans="4:121" s="52" customFormat="1" hidden="1">
      <c r="D948" s="198"/>
      <c r="E948" s="54"/>
      <c r="F948" s="54"/>
      <c r="G948" s="54"/>
      <c r="H948" s="54"/>
      <c r="I948" s="54"/>
      <c r="J948" s="54"/>
      <c r="K948" s="54"/>
      <c r="L948" s="54"/>
      <c r="M948" s="54"/>
      <c r="N948" s="54"/>
      <c r="O948" s="54"/>
      <c r="P948" s="54"/>
      <c r="Q948" s="54"/>
      <c r="R948" s="54"/>
      <c r="S948" s="54"/>
      <c r="T948" s="54"/>
      <c r="U948" s="54"/>
      <c r="V948" s="54"/>
      <c r="W948" s="192"/>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874" t="e">
        <f t="shared" si="97"/>
        <v>#N/A</v>
      </c>
      <c r="AX948" s="875"/>
      <c r="AY948" s="875"/>
      <c r="AZ948" s="875"/>
      <c r="BA948" s="876"/>
      <c r="BB948" s="877" t="s">
        <v>1280</v>
      </c>
      <c r="BC948" s="878"/>
      <c r="BD948" s="54"/>
      <c r="BE948" s="879" t="e">
        <f t="shared" si="96"/>
        <v>#N/A</v>
      </c>
      <c r="BF948" s="880"/>
      <c r="BG948" s="880"/>
      <c r="BH948" s="880"/>
      <c r="BI948" s="881"/>
      <c r="BJ948" s="882" t="s">
        <v>1280</v>
      </c>
      <c r="BK948" s="878"/>
      <c r="BL948" s="54"/>
      <c r="BM948" s="241"/>
      <c r="BN948" s="241"/>
      <c r="BO948" s="241"/>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199"/>
    </row>
    <row r="949" spans="4:121" s="52" customFormat="1" hidden="1">
      <c r="D949" s="198"/>
      <c r="E949" s="54"/>
      <c r="F949" s="54"/>
      <c r="G949" s="54"/>
      <c r="H949" s="54"/>
      <c r="I949" s="54"/>
      <c r="J949" s="54"/>
      <c r="K949" s="54"/>
      <c r="L949" s="54"/>
      <c r="M949" s="54"/>
      <c r="N949" s="54"/>
      <c r="O949" s="54"/>
      <c r="P949" s="54"/>
      <c r="Q949" s="54"/>
      <c r="R949" s="54"/>
      <c r="S949" s="54"/>
      <c r="T949" s="54"/>
      <c r="U949" s="54"/>
      <c r="V949" s="54"/>
      <c r="W949" s="192"/>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874" t="e">
        <f t="shared" si="97"/>
        <v>#N/A</v>
      </c>
      <c r="AX949" s="875"/>
      <c r="AY949" s="875"/>
      <c r="AZ949" s="875"/>
      <c r="BA949" s="876"/>
      <c r="BB949" s="877" t="s">
        <v>1281</v>
      </c>
      <c r="BC949" s="878"/>
      <c r="BD949" s="54"/>
      <c r="BE949" s="879" t="e">
        <f t="shared" si="96"/>
        <v>#N/A</v>
      </c>
      <c r="BF949" s="880"/>
      <c r="BG949" s="880"/>
      <c r="BH949" s="880"/>
      <c r="BI949" s="881"/>
      <c r="BJ949" s="882" t="s">
        <v>1281</v>
      </c>
      <c r="BK949" s="878"/>
      <c r="BL949" s="54"/>
      <c r="BM949" s="241"/>
      <c r="BN949" s="241"/>
      <c r="BO949" s="241"/>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199"/>
    </row>
    <row r="950" spans="4:121" s="52" customFormat="1" hidden="1">
      <c r="D950" s="198"/>
      <c r="E950" s="54"/>
      <c r="F950" s="54"/>
      <c r="G950" s="54"/>
      <c r="H950" s="54"/>
      <c r="I950" s="54"/>
      <c r="J950" s="54"/>
      <c r="K950" s="54"/>
      <c r="L950" s="54"/>
      <c r="M950" s="54"/>
      <c r="N950" s="54"/>
      <c r="O950" s="54"/>
      <c r="P950" s="54"/>
      <c r="Q950" s="54"/>
      <c r="R950" s="54"/>
      <c r="S950" s="54"/>
      <c r="T950" s="54"/>
      <c r="U950" s="54"/>
      <c r="V950" s="54"/>
      <c r="W950" s="192"/>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874" t="e">
        <f t="shared" si="97"/>
        <v>#N/A</v>
      </c>
      <c r="AX950" s="875"/>
      <c r="AY950" s="875"/>
      <c r="AZ950" s="875"/>
      <c r="BA950" s="876"/>
      <c r="BB950" s="877" t="s">
        <v>1282</v>
      </c>
      <c r="BC950" s="878"/>
      <c r="BD950" s="54"/>
      <c r="BE950" s="879" t="e">
        <f t="shared" si="96"/>
        <v>#N/A</v>
      </c>
      <c r="BF950" s="880"/>
      <c r="BG950" s="880"/>
      <c r="BH950" s="880"/>
      <c r="BI950" s="881"/>
      <c r="BJ950" s="882" t="s">
        <v>1282</v>
      </c>
      <c r="BK950" s="878"/>
      <c r="BL950" s="54"/>
      <c r="BM950" s="241"/>
      <c r="BN950" s="241"/>
      <c r="BO950" s="241"/>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199"/>
    </row>
    <row r="951" spans="4:121" s="52" customFormat="1" hidden="1">
      <c r="D951" s="198"/>
      <c r="E951" s="54"/>
      <c r="F951" s="54"/>
      <c r="G951" s="54"/>
      <c r="H951" s="54"/>
      <c r="I951" s="54"/>
      <c r="J951" s="54"/>
      <c r="K951" s="54"/>
      <c r="L951" s="54"/>
      <c r="M951" s="54"/>
      <c r="N951" s="54"/>
      <c r="O951" s="54"/>
      <c r="P951" s="54"/>
      <c r="Q951" s="54"/>
      <c r="R951" s="54"/>
      <c r="S951" s="54"/>
      <c r="T951" s="54"/>
      <c r="U951" s="54"/>
      <c r="V951" s="54"/>
      <c r="W951" s="192"/>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874" t="e">
        <f t="shared" si="97"/>
        <v>#N/A</v>
      </c>
      <c r="AX951" s="875"/>
      <c r="AY951" s="875"/>
      <c r="AZ951" s="875"/>
      <c r="BA951" s="876"/>
      <c r="BB951" s="877" t="s">
        <v>1283</v>
      </c>
      <c r="BC951" s="878"/>
      <c r="BD951" s="54"/>
      <c r="BE951" s="879" t="e">
        <f t="shared" si="96"/>
        <v>#N/A</v>
      </c>
      <c r="BF951" s="880"/>
      <c r="BG951" s="880"/>
      <c r="BH951" s="880"/>
      <c r="BI951" s="881"/>
      <c r="BJ951" s="882" t="s">
        <v>1283</v>
      </c>
      <c r="BK951" s="878"/>
      <c r="BL951" s="54"/>
      <c r="BM951" s="241"/>
      <c r="BN951" s="241"/>
      <c r="BO951" s="241"/>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199"/>
    </row>
    <row r="952" spans="4:121" s="52" customFormat="1" hidden="1">
      <c r="D952" s="198"/>
      <c r="E952" s="54"/>
      <c r="F952" s="54"/>
      <c r="G952" s="54"/>
      <c r="H952" s="54"/>
      <c r="I952" s="54"/>
      <c r="J952" s="54"/>
      <c r="K952" s="54"/>
      <c r="L952" s="54"/>
      <c r="M952" s="54"/>
      <c r="N952" s="54"/>
      <c r="O952" s="54"/>
      <c r="P952" s="54"/>
      <c r="Q952" s="54"/>
      <c r="R952" s="54"/>
      <c r="S952" s="54"/>
      <c r="T952" s="54"/>
      <c r="U952" s="54"/>
      <c r="V952" s="54"/>
      <c r="W952" s="192"/>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874" t="e">
        <f t="shared" si="97"/>
        <v>#N/A</v>
      </c>
      <c r="AX952" s="875"/>
      <c r="AY952" s="875"/>
      <c r="AZ952" s="875"/>
      <c r="BA952" s="876"/>
      <c r="BB952" s="877" t="s">
        <v>1284</v>
      </c>
      <c r="BC952" s="878"/>
      <c r="BD952" s="54"/>
      <c r="BE952" s="879" t="e">
        <f t="shared" si="96"/>
        <v>#N/A</v>
      </c>
      <c r="BF952" s="880"/>
      <c r="BG952" s="880"/>
      <c r="BH952" s="880"/>
      <c r="BI952" s="881"/>
      <c r="BJ952" s="882" t="s">
        <v>1284</v>
      </c>
      <c r="BK952" s="878"/>
      <c r="BL952" s="54"/>
      <c r="BM952" s="241"/>
      <c r="BN952" s="241"/>
      <c r="BO952" s="241"/>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199"/>
    </row>
    <row r="953" spans="4:121" s="52" customFormat="1" hidden="1">
      <c r="D953" s="198"/>
      <c r="E953" s="54"/>
      <c r="F953" s="54"/>
      <c r="G953" s="54"/>
      <c r="H953" s="54"/>
      <c r="I953" s="54"/>
      <c r="J953" s="54"/>
      <c r="K953" s="54"/>
      <c r="L953" s="54"/>
      <c r="M953" s="54"/>
      <c r="N953" s="54"/>
      <c r="O953" s="54"/>
      <c r="P953" s="54"/>
      <c r="Q953" s="54"/>
      <c r="R953" s="54"/>
      <c r="S953" s="54"/>
      <c r="T953" s="54"/>
      <c r="U953" s="54"/>
      <c r="V953" s="54"/>
      <c r="W953" s="192"/>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874" t="e">
        <f t="shared" si="97"/>
        <v>#N/A</v>
      </c>
      <c r="AX953" s="875"/>
      <c r="AY953" s="875"/>
      <c r="AZ953" s="875"/>
      <c r="BA953" s="876"/>
      <c r="BB953" s="877" t="s">
        <v>1285</v>
      </c>
      <c r="BC953" s="878"/>
      <c r="BD953" s="54"/>
      <c r="BE953" s="879" t="e">
        <f t="shared" si="96"/>
        <v>#N/A</v>
      </c>
      <c r="BF953" s="880"/>
      <c r="BG953" s="880"/>
      <c r="BH953" s="880"/>
      <c r="BI953" s="881"/>
      <c r="BJ953" s="882" t="s">
        <v>1285</v>
      </c>
      <c r="BK953" s="878"/>
      <c r="BL953" s="54"/>
      <c r="BM953" s="241"/>
      <c r="BN953" s="241"/>
      <c r="BO953" s="241"/>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199"/>
    </row>
    <row r="954" spans="4:121" s="52" customFormat="1" hidden="1">
      <c r="D954" s="198"/>
      <c r="E954" s="54"/>
      <c r="F954" s="54"/>
      <c r="G954" s="54"/>
      <c r="H954" s="54"/>
      <c r="I954" s="54"/>
      <c r="J954" s="54"/>
      <c r="K954" s="54"/>
      <c r="L954" s="54"/>
      <c r="M954" s="54"/>
      <c r="N954" s="54"/>
      <c r="O954" s="54"/>
      <c r="P954" s="54"/>
      <c r="Q954" s="54"/>
      <c r="R954" s="54"/>
      <c r="S954" s="54"/>
      <c r="T954" s="54"/>
      <c r="U954" s="54"/>
      <c r="V954" s="54"/>
      <c r="W954" s="192"/>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874" t="e">
        <f t="shared" si="97"/>
        <v>#N/A</v>
      </c>
      <c r="AX954" s="875"/>
      <c r="AY954" s="875"/>
      <c r="AZ954" s="875"/>
      <c r="BA954" s="876"/>
      <c r="BB954" s="877" t="s">
        <v>1286</v>
      </c>
      <c r="BC954" s="878"/>
      <c r="BD954" s="54"/>
      <c r="BE954" s="879" t="e">
        <f t="shared" si="96"/>
        <v>#N/A</v>
      </c>
      <c r="BF954" s="880"/>
      <c r="BG954" s="880"/>
      <c r="BH954" s="880"/>
      <c r="BI954" s="881"/>
      <c r="BJ954" s="882" t="s">
        <v>1286</v>
      </c>
      <c r="BK954" s="878"/>
      <c r="BL954" s="54"/>
      <c r="BM954" s="241"/>
      <c r="BN954" s="241"/>
      <c r="BO954" s="241"/>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199"/>
    </row>
    <row r="955" spans="4:121" s="52" customFormat="1" hidden="1">
      <c r="D955" s="198"/>
      <c r="E955" s="54"/>
      <c r="F955" s="54"/>
      <c r="G955" s="54"/>
      <c r="H955" s="54"/>
      <c r="I955" s="54"/>
      <c r="J955" s="54"/>
      <c r="K955" s="54"/>
      <c r="L955" s="54"/>
      <c r="M955" s="54"/>
      <c r="N955" s="54"/>
      <c r="O955" s="54"/>
      <c r="P955" s="54"/>
      <c r="Q955" s="54"/>
      <c r="R955" s="54"/>
      <c r="S955" s="54"/>
      <c r="T955" s="54"/>
      <c r="U955" s="54"/>
      <c r="V955" s="54"/>
      <c r="W955" s="192"/>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874" t="e">
        <f t="shared" si="97"/>
        <v>#N/A</v>
      </c>
      <c r="AX955" s="875"/>
      <c r="AY955" s="875"/>
      <c r="AZ955" s="875"/>
      <c r="BA955" s="876"/>
      <c r="BB955" s="877" t="s">
        <v>1287</v>
      </c>
      <c r="BC955" s="878"/>
      <c r="BD955" s="54"/>
      <c r="BE955" s="879" t="e">
        <f t="shared" ref="BE955:BE1018" si="98">RANK(BJ955,$AM$214:$AM$241,1)</f>
        <v>#N/A</v>
      </c>
      <c r="BF955" s="880"/>
      <c r="BG955" s="880"/>
      <c r="BH955" s="880"/>
      <c r="BI955" s="881"/>
      <c r="BJ955" s="882" t="s">
        <v>1287</v>
      </c>
      <c r="BK955" s="878"/>
      <c r="BL955" s="54"/>
      <c r="BM955" s="241"/>
      <c r="BN955" s="241"/>
      <c r="BO955" s="241"/>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199"/>
    </row>
    <row r="956" spans="4:121" s="52" customFormat="1" hidden="1">
      <c r="D956" s="198"/>
      <c r="E956" s="54"/>
      <c r="F956" s="54"/>
      <c r="G956" s="54"/>
      <c r="H956" s="54"/>
      <c r="I956" s="54"/>
      <c r="J956" s="54"/>
      <c r="K956" s="54"/>
      <c r="L956" s="54"/>
      <c r="M956" s="54"/>
      <c r="N956" s="54"/>
      <c r="O956" s="54"/>
      <c r="P956" s="54"/>
      <c r="Q956" s="54"/>
      <c r="R956" s="54"/>
      <c r="S956" s="54"/>
      <c r="T956" s="54"/>
      <c r="U956" s="54"/>
      <c r="V956" s="54"/>
      <c r="W956" s="192"/>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874" t="e">
        <f t="shared" si="97"/>
        <v>#N/A</v>
      </c>
      <c r="AX956" s="875"/>
      <c r="AY956" s="875"/>
      <c r="AZ956" s="875"/>
      <c r="BA956" s="876"/>
      <c r="BB956" s="877" t="s">
        <v>1288</v>
      </c>
      <c r="BC956" s="878"/>
      <c r="BD956" s="54"/>
      <c r="BE956" s="879" t="e">
        <f t="shared" si="98"/>
        <v>#N/A</v>
      </c>
      <c r="BF956" s="880"/>
      <c r="BG956" s="880"/>
      <c r="BH956" s="880"/>
      <c r="BI956" s="881"/>
      <c r="BJ956" s="882" t="s">
        <v>1288</v>
      </c>
      <c r="BK956" s="878"/>
      <c r="BL956" s="54"/>
      <c r="BM956" s="241"/>
      <c r="BN956" s="241"/>
      <c r="BO956" s="241"/>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199"/>
    </row>
    <row r="957" spans="4:121" s="52" customFormat="1" hidden="1">
      <c r="D957" s="198"/>
      <c r="E957" s="54"/>
      <c r="F957" s="54"/>
      <c r="G957" s="54"/>
      <c r="H957" s="54"/>
      <c r="I957" s="54"/>
      <c r="J957" s="54"/>
      <c r="K957" s="54"/>
      <c r="L957" s="54"/>
      <c r="M957" s="54"/>
      <c r="N957" s="54"/>
      <c r="O957" s="54"/>
      <c r="P957" s="54"/>
      <c r="Q957" s="54"/>
      <c r="R957" s="54"/>
      <c r="S957" s="54"/>
      <c r="T957" s="54"/>
      <c r="U957" s="54"/>
      <c r="V957" s="54"/>
      <c r="W957" s="192"/>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874" t="e">
        <f t="shared" si="97"/>
        <v>#N/A</v>
      </c>
      <c r="AX957" s="875"/>
      <c r="AY957" s="875"/>
      <c r="AZ957" s="875"/>
      <c r="BA957" s="876"/>
      <c r="BB957" s="877" t="s">
        <v>1289</v>
      </c>
      <c r="BC957" s="878"/>
      <c r="BD957" s="54"/>
      <c r="BE957" s="879" t="e">
        <f t="shared" si="98"/>
        <v>#N/A</v>
      </c>
      <c r="BF957" s="880"/>
      <c r="BG957" s="880"/>
      <c r="BH957" s="880"/>
      <c r="BI957" s="881"/>
      <c r="BJ957" s="882" t="s">
        <v>1289</v>
      </c>
      <c r="BK957" s="878"/>
      <c r="BL957" s="54"/>
      <c r="BM957" s="241"/>
      <c r="BN957" s="241"/>
      <c r="BO957" s="241"/>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199"/>
    </row>
    <row r="958" spans="4:121" s="52" customFormat="1" hidden="1">
      <c r="D958" s="198"/>
      <c r="E958" s="54"/>
      <c r="F958" s="54"/>
      <c r="G958" s="54"/>
      <c r="H958" s="54"/>
      <c r="I958" s="54"/>
      <c r="J958" s="54"/>
      <c r="K958" s="54"/>
      <c r="L958" s="54"/>
      <c r="M958" s="54"/>
      <c r="N958" s="54"/>
      <c r="O958" s="54"/>
      <c r="P958" s="54"/>
      <c r="Q958" s="54"/>
      <c r="R958" s="54"/>
      <c r="S958" s="54"/>
      <c r="T958" s="54"/>
      <c r="U958" s="54"/>
      <c r="V958" s="54"/>
      <c r="W958" s="192"/>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874" t="e">
        <f t="shared" si="97"/>
        <v>#N/A</v>
      </c>
      <c r="AX958" s="875"/>
      <c r="AY958" s="875"/>
      <c r="AZ958" s="875"/>
      <c r="BA958" s="876"/>
      <c r="BB958" s="877" t="s">
        <v>1290</v>
      </c>
      <c r="BC958" s="878"/>
      <c r="BD958" s="54"/>
      <c r="BE958" s="879" t="e">
        <f t="shared" si="98"/>
        <v>#N/A</v>
      </c>
      <c r="BF958" s="880"/>
      <c r="BG958" s="880"/>
      <c r="BH958" s="880"/>
      <c r="BI958" s="881"/>
      <c r="BJ958" s="882" t="s">
        <v>1290</v>
      </c>
      <c r="BK958" s="878"/>
      <c r="BL958" s="54"/>
      <c r="BM958" s="241"/>
      <c r="BN958" s="241"/>
      <c r="BO958" s="241"/>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199"/>
    </row>
    <row r="959" spans="4:121" s="52" customFormat="1" hidden="1">
      <c r="D959" s="198"/>
      <c r="E959" s="54"/>
      <c r="F959" s="54"/>
      <c r="G959" s="54"/>
      <c r="H959" s="54"/>
      <c r="I959" s="54"/>
      <c r="J959" s="54"/>
      <c r="K959" s="54"/>
      <c r="L959" s="54"/>
      <c r="M959" s="54"/>
      <c r="N959" s="54"/>
      <c r="O959" s="54"/>
      <c r="P959" s="54"/>
      <c r="Q959" s="54"/>
      <c r="R959" s="54"/>
      <c r="S959" s="54"/>
      <c r="T959" s="54"/>
      <c r="U959" s="54"/>
      <c r="V959" s="54"/>
      <c r="W959" s="192"/>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874" t="e">
        <f t="shared" si="97"/>
        <v>#N/A</v>
      </c>
      <c r="AX959" s="875"/>
      <c r="AY959" s="875"/>
      <c r="AZ959" s="875"/>
      <c r="BA959" s="876"/>
      <c r="BB959" s="877" t="s">
        <v>1291</v>
      </c>
      <c r="BC959" s="878"/>
      <c r="BD959" s="54"/>
      <c r="BE959" s="879" t="e">
        <f t="shared" si="98"/>
        <v>#N/A</v>
      </c>
      <c r="BF959" s="880"/>
      <c r="BG959" s="880"/>
      <c r="BH959" s="880"/>
      <c r="BI959" s="881"/>
      <c r="BJ959" s="882" t="s">
        <v>1291</v>
      </c>
      <c r="BK959" s="878"/>
      <c r="BL959" s="54"/>
      <c r="BM959" s="241"/>
      <c r="BN959" s="241"/>
      <c r="BO959" s="241"/>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199"/>
    </row>
    <row r="960" spans="4:121" s="52" customFormat="1" hidden="1">
      <c r="D960" s="198"/>
      <c r="E960" s="54"/>
      <c r="F960" s="54"/>
      <c r="G960" s="54"/>
      <c r="H960" s="54"/>
      <c r="I960" s="54"/>
      <c r="J960" s="54"/>
      <c r="K960" s="54"/>
      <c r="L960" s="54"/>
      <c r="M960" s="54"/>
      <c r="N960" s="54"/>
      <c r="O960" s="54"/>
      <c r="P960" s="54"/>
      <c r="Q960" s="54"/>
      <c r="R960" s="54"/>
      <c r="S960" s="54"/>
      <c r="T960" s="54"/>
      <c r="U960" s="54"/>
      <c r="V960" s="54"/>
      <c r="W960" s="192"/>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874" t="e">
        <f t="shared" si="97"/>
        <v>#N/A</v>
      </c>
      <c r="AX960" s="875"/>
      <c r="AY960" s="875"/>
      <c r="AZ960" s="875"/>
      <c r="BA960" s="876"/>
      <c r="BB960" s="877" t="s">
        <v>1292</v>
      </c>
      <c r="BC960" s="878"/>
      <c r="BD960" s="54"/>
      <c r="BE960" s="879" t="e">
        <f t="shared" si="98"/>
        <v>#N/A</v>
      </c>
      <c r="BF960" s="880"/>
      <c r="BG960" s="880"/>
      <c r="BH960" s="880"/>
      <c r="BI960" s="881"/>
      <c r="BJ960" s="882" t="s">
        <v>1292</v>
      </c>
      <c r="BK960" s="878"/>
      <c r="BL960" s="54"/>
      <c r="BM960" s="241"/>
      <c r="BN960" s="241"/>
      <c r="BO960" s="241"/>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199"/>
    </row>
    <row r="961" spans="4:121" s="52" customFormat="1" hidden="1">
      <c r="D961" s="198"/>
      <c r="E961" s="54"/>
      <c r="F961" s="54"/>
      <c r="G961" s="54"/>
      <c r="H961" s="54"/>
      <c r="I961" s="54"/>
      <c r="J961" s="54"/>
      <c r="K961" s="54"/>
      <c r="L961" s="54"/>
      <c r="M961" s="54"/>
      <c r="N961" s="54"/>
      <c r="O961" s="54"/>
      <c r="P961" s="54"/>
      <c r="Q961" s="54"/>
      <c r="R961" s="54"/>
      <c r="S961" s="54"/>
      <c r="T961" s="54"/>
      <c r="U961" s="54"/>
      <c r="V961" s="54"/>
      <c r="W961" s="192"/>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874" t="e">
        <f t="shared" si="97"/>
        <v>#N/A</v>
      </c>
      <c r="AX961" s="875"/>
      <c r="AY961" s="875"/>
      <c r="AZ961" s="875"/>
      <c r="BA961" s="876"/>
      <c r="BB961" s="877" t="s">
        <v>1293</v>
      </c>
      <c r="BC961" s="878"/>
      <c r="BD961" s="54"/>
      <c r="BE961" s="879" t="e">
        <f t="shared" si="98"/>
        <v>#N/A</v>
      </c>
      <c r="BF961" s="880"/>
      <c r="BG961" s="880"/>
      <c r="BH961" s="880"/>
      <c r="BI961" s="881"/>
      <c r="BJ961" s="882" t="s">
        <v>1293</v>
      </c>
      <c r="BK961" s="878"/>
      <c r="BL961" s="54"/>
      <c r="BM961" s="241"/>
      <c r="BN961" s="241"/>
      <c r="BO961" s="241"/>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199"/>
    </row>
    <row r="962" spans="4:121" s="52" customFormat="1" hidden="1">
      <c r="D962" s="198"/>
      <c r="E962" s="54"/>
      <c r="F962" s="54"/>
      <c r="G962" s="54"/>
      <c r="H962" s="54"/>
      <c r="I962" s="54"/>
      <c r="J962" s="54"/>
      <c r="K962" s="54"/>
      <c r="L962" s="54"/>
      <c r="M962" s="54"/>
      <c r="N962" s="54"/>
      <c r="O962" s="54"/>
      <c r="P962" s="54"/>
      <c r="Q962" s="54"/>
      <c r="R962" s="54"/>
      <c r="S962" s="54"/>
      <c r="T962" s="54"/>
      <c r="U962" s="54"/>
      <c r="V962" s="54"/>
      <c r="W962" s="192"/>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874" t="e">
        <f t="shared" si="97"/>
        <v>#N/A</v>
      </c>
      <c r="AX962" s="875"/>
      <c r="AY962" s="875"/>
      <c r="AZ962" s="875"/>
      <c r="BA962" s="876"/>
      <c r="BB962" s="877" t="s">
        <v>1294</v>
      </c>
      <c r="BC962" s="878"/>
      <c r="BD962" s="54"/>
      <c r="BE962" s="879" t="e">
        <f t="shared" si="98"/>
        <v>#N/A</v>
      </c>
      <c r="BF962" s="880"/>
      <c r="BG962" s="880"/>
      <c r="BH962" s="880"/>
      <c r="BI962" s="881"/>
      <c r="BJ962" s="882" t="s">
        <v>1294</v>
      </c>
      <c r="BK962" s="878"/>
      <c r="BL962" s="54"/>
      <c r="BM962" s="241"/>
      <c r="BN962" s="241"/>
      <c r="BO962" s="241"/>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199"/>
    </row>
    <row r="963" spans="4:121" s="52" customFormat="1" hidden="1">
      <c r="D963" s="198"/>
      <c r="E963" s="54"/>
      <c r="F963" s="54"/>
      <c r="G963" s="54"/>
      <c r="H963" s="54"/>
      <c r="I963" s="54"/>
      <c r="J963" s="54"/>
      <c r="K963" s="54"/>
      <c r="L963" s="54"/>
      <c r="M963" s="54"/>
      <c r="N963" s="54"/>
      <c r="O963" s="54"/>
      <c r="P963" s="54"/>
      <c r="Q963" s="54"/>
      <c r="R963" s="54"/>
      <c r="S963" s="54"/>
      <c r="T963" s="54"/>
      <c r="U963" s="54"/>
      <c r="V963" s="54"/>
      <c r="W963" s="192"/>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874" t="e">
        <f t="shared" si="97"/>
        <v>#N/A</v>
      </c>
      <c r="AX963" s="875"/>
      <c r="AY963" s="875"/>
      <c r="AZ963" s="875"/>
      <c r="BA963" s="876"/>
      <c r="BB963" s="877" t="s">
        <v>1295</v>
      </c>
      <c r="BC963" s="878"/>
      <c r="BD963" s="54"/>
      <c r="BE963" s="879" t="e">
        <f t="shared" si="98"/>
        <v>#N/A</v>
      </c>
      <c r="BF963" s="880"/>
      <c r="BG963" s="880"/>
      <c r="BH963" s="880"/>
      <c r="BI963" s="881"/>
      <c r="BJ963" s="882" t="s">
        <v>1295</v>
      </c>
      <c r="BK963" s="878"/>
      <c r="BL963" s="54"/>
      <c r="BM963" s="241"/>
      <c r="BN963" s="241"/>
      <c r="BO963" s="241"/>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199"/>
    </row>
    <row r="964" spans="4:121" s="52" customFormat="1" hidden="1">
      <c r="D964" s="198"/>
      <c r="E964" s="54"/>
      <c r="F964" s="54"/>
      <c r="G964" s="54"/>
      <c r="H964" s="54"/>
      <c r="I964" s="54"/>
      <c r="J964" s="54"/>
      <c r="K964" s="54"/>
      <c r="L964" s="54"/>
      <c r="M964" s="54"/>
      <c r="N964" s="54"/>
      <c r="O964" s="54"/>
      <c r="P964" s="54"/>
      <c r="Q964" s="54"/>
      <c r="R964" s="54"/>
      <c r="S964" s="54"/>
      <c r="T964" s="54"/>
      <c r="U964" s="54"/>
      <c r="V964" s="54"/>
      <c r="W964" s="192"/>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874" t="e">
        <f t="shared" si="97"/>
        <v>#N/A</v>
      </c>
      <c r="AX964" s="875"/>
      <c r="AY964" s="875"/>
      <c r="AZ964" s="875"/>
      <c r="BA964" s="876"/>
      <c r="BB964" s="877" t="s">
        <v>1296</v>
      </c>
      <c r="BC964" s="878"/>
      <c r="BD964" s="54"/>
      <c r="BE964" s="879" t="e">
        <f t="shared" si="98"/>
        <v>#N/A</v>
      </c>
      <c r="BF964" s="880"/>
      <c r="BG964" s="880"/>
      <c r="BH964" s="880"/>
      <c r="BI964" s="881"/>
      <c r="BJ964" s="882" t="s">
        <v>1296</v>
      </c>
      <c r="BK964" s="878"/>
      <c r="BL964" s="54"/>
      <c r="BM964" s="241"/>
      <c r="BN964" s="241"/>
      <c r="BO964" s="241"/>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199"/>
    </row>
    <row r="965" spans="4:121" s="52" customFormat="1" hidden="1">
      <c r="D965" s="198"/>
      <c r="E965" s="54"/>
      <c r="F965" s="54"/>
      <c r="G965" s="54"/>
      <c r="H965" s="54"/>
      <c r="I965" s="54"/>
      <c r="J965" s="54"/>
      <c r="K965" s="54"/>
      <c r="L965" s="54"/>
      <c r="M965" s="54"/>
      <c r="N965" s="54"/>
      <c r="O965" s="54"/>
      <c r="P965" s="54"/>
      <c r="Q965" s="54"/>
      <c r="R965" s="54"/>
      <c r="S965" s="54"/>
      <c r="T965" s="54"/>
      <c r="U965" s="54"/>
      <c r="V965" s="54"/>
      <c r="W965" s="192"/>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874" t="e">
        <f t="shared" si="97"/>
        <v>#N/A</v>
      </c>
      <c r="AX965" s="875"/>
      <c r="AY965" s="875"/>
      <c r="AZ965" s="875"/>
      <c r="BA965" s="876"/>
      <c r="BB965" s="877" t="s">
        <v>1297</v>
      </c>
      <c r="BC965" s="878"/>
      <c r="BD965" s="54"/>
      <c r="BE965" s="879" t="e">
        <f t="shared" si="98"/>
        <v>#N/A</v>
      </c>
      <c r="BF965" s="880"/>
      <c r="BG965" s="880"/>
      <c r="BH965" s="880"/>
      <c r="BI965" s="881"/>
      <c r="BJ965" s="882" t="s">
        <v>1297</v>
      </c>
      <c r="BK965" s="878"/>
      <c r="BL965" s="54"/>
      <c r="BM965" s="241"/>
      <c r="BN965" s="241"/>
      <c r="BO965" s="241"/>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199"/>
    </row>
    <row r="966" spans="4:121" s="52" customFormat="1" hidden="1">
      <c r="D966" s="198"/>
      <c r="E966" s="54"/>
      <c r="F966" s="54"/>
      <c r="G966" s="54"/>
      <c r="H966" s="54"/>
      <c r="I966" s="54"/>
      <c r="J966" s="54"/>
      <c r="K966" s="54"/>
      <c r="L966" s="54"/>
      <c r="M966" s="54"/>
      <c r="N966" s="54"/>
      <c r="O966" s="54"/>
      <c r="P966" s="54"/>
      <c r="Q966" s="54"/>
      <c r="R966" s="54"/>
      <c r="S966" s="54"/>
      <c r="T966" s="54"/>
      <c r="U966" s="54"/>
      <c r="V966" s="54"/>
      <c r="W966" s="192"/>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874" t="e">
        <f t="shared" si="97"/>
        <v>#N/A</v>
      </c>
      <c r="AX966" s="875"/>
      <c r="AY966" s="875"/>
      <c r="AZ966" s="875"/>
      <c r="BA966" s="876"/>
      <c r="BB966" s="877" t="s">
        <v>1298</v>
      </c>
      <c r="BC966" s="878"/>
      <c r="BD966" s="54"/>
      <c r="BE966" s="879" t="e">
        <f t="shared" si="98"/>
        <v>#N/A</v>
      </c>
      <c r="BF966" s="880"/>
      <c r="BG966" s="880"/>
      <c r="BH966" s="880"/>
      <c r="BI966" s="881"/>
      <c r="BJ966" s="882" t="s">
        <v>1298</v>
      </c>
      <c r="BK966" s="878"/>
      <c r="BL966" s="54"/>
      <c r="BM966" s="241"/>
      <c r="BN966" s="241"/>
      <c r="BO966" s="241"/>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199"/>
    </row>
    <row r="967" spans="4:121" s="52" customFormat="1" hidden="1">
      <c r="D967" s="198"/>
      <c r="E967" s="54"/>
      <c r="F967" s="54"/>
      <c r="G967" s="54"/>
      <c r="H967" s="54"/>
      <c r="I967" s="54"/>
      <c r="J967" s="54"/>
      <c r="K967" s="54"/>
      <c r="L967" s="54"/>
      <c r="M967" s="54"/>
      <c r="N967" s="54"/>
      <c r="O967" s="54"/>
      <c r="P967" s="54"/>
      <c r="Q967" s="54"/>
      <c r="R967" s="54"/>
      <c r="S967" s="54"/>
      <c r="T967" s="54"/>
      <c r="U967" s="54"/>
      <c r="V967" s="54"/>
      <c r="W967" s="192"/>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874" t="e">
        <f t="shared" si="97"/>
        <v>#N/A</v>
      </c>
      <c r="AX967" s="875"/>
      <c r="AY967" s="875"/>
      <c r="AZ967" s="875"/>
      <c r="BA967" s="876"/>
      <c r="BB967" s="877" t="s">
        <v>1299</v>
      </c>
      <c r="BC967" s="878"/>
      <c r="BD967" s="54"/>
      <c r="BE967" s="879" t="e">
        <f t="shared" si="98"/>
        <v>#N/A</v>
      </c>
      <c r="BF967" s="880"/>
      <c r="BG967" s="880"/>
      <c r="BH967" s="880"/>
      <c r="BI967" s="881"/>
      <c r="BJ967" s="882" t="s">
        <v>1299</v>
      </c>
      <c r="BK967" s="878"/>
      <c r="BL967" s="54"/>
      <c r="BM967" s="241"/>
      <c r="BN967" s="241"/>
      <c r="BO967" s="241"/>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199"/>
    </row>
    <row r="968" spans="4:121" s="52" customFormat="1" hidden="1">
      <c r="D968" s="198"/>
      <c r="E968" s="54"/>
      <c r="F968" s="54"/>
      <c r="G968" s="54"/>
      <c r="H968" s="54"/>
      <c r="I968" s="54"/>
      <c r="J968" s="54"/>
      <c r="K968" s="54"/>
      <c r="L968" s="54"/>
      <c r="M968" s="54"/>
      <c r="N968" s="54"/>
      <c r="O968" s="54"/>
      <c r="P968" s="54"/>
      <c r="Q968" s="54"/>
      <c r="R968" s="54"/>
      <c r="S968" s="54"/>
      <c r="T968" s="54"/>
      <c r="U968" s="54"/>
      <c r="V968" s="54"/>
      <c r="W968" s="192"/>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874" t="e">
        <f t="shared" si="97"/>
        <v>#N/A</v>
      </c>
      <c r="AX968" s="875"/>
      <c r="AY968" s="875"/>
      <c r="AZ968" s="875"/>
      <c r="BA968" s="876"/>
      <c r="BB968" s="877" t="s">
        <v>1300</v>
      </c>
      <c r="BC968" s="878"/>
      <c r="BD968" s="54"/>
      <c r="BE968" s="879" t="e">
        <f t="shared" si="98"/>
        <v>#N/A</v>
      </c>
      <c r="BF968" s="880"/>
      <c r="BG968" s="880"/>
      <c r="BH968" s="880"/>
      <c r="BI968" s="881"/>
      <c r="BJ968" s="882" t="s">
        <v>1300</v>
      </c>
      <c r="BK968" s="878"/>
      <c r="BL968" s="54"/>
      <c r="BM968" s="241"/>
      <c r="BN968" s="241"/>
      <c r="BO968" s="241"/>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199"/>
    </row>
    <row r="969" spans="4:121" s="52" customFormat="1" hidden="1">
      <c r="D969" s="198"/>
      <c r="E969" s="54"/>
      <c r="F969" s="54"/>
      <c r="G969" s="54"/>
      <c r="H969" s="54"/>
      <c r="I969" s="54"/>
      <c r="J969" s="54"/>
      <c r="K969" s="54"/>
      <c r="L969" s="54"/>
      <c r="M969" s="54"/>
      <c r="N969" s="54"/>
      <c r="O969" s="54"/>
      <c r="P969" s="54"/>
      <c r="Q969" s="54"/>
      <c r="R969" s="54"/>
      <c r="S969" s="54"/>
      <c r="T969" s="54"/>
      <c r="U969" s="54"/>
      <c r="V969" s="54"/>
      <c r="W969" s="192"/>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874" t="e">
        <f t="shared" si="97"/>
        <v>#N/A</v>
      </c>
      <c r="AX969" s="875"/>
      <c r="AY969" s="875"/>
      <c r="AZ969" s="875"/>
      <c r="BA969" s="876"/>
      <c r="BB969" s="877" t="s">
        <v>1301</v>
      </c>
      <c r="BC969" s="878"/>
      <c r="BD969" s="54"/>
      <c r="BE969" s="879" t="e">
        <f t="shared" si="98"/>
        <v>#N/A</v>
      </c>
      <c r="BF969" s="880"/>
      <c r="BG969" s="880"/>
      <c r="BH969" s="880"/>
      <c r="BI969" s="881"/>
      <c r="BJ969" s="882" t="s">
        <v>1301</v>
      </c>
      <c r="BK969" s="878"/>
      <c r="BL969" s="54"/>
      <c r="BM969" s="241"/>
      <c r="BN969" s="241"/>
      <c r="BO969" s="241"/>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199"/>
    </row>
    <row r="970" spans="4:121" s="52" customFormat="1" hidden="1">
      <c r="D970" s="198"/>
      <c r="E970" s="54"/>
      <c r="F970" s="54"/>
      <c r="G970" s="54"/>
      <c r="H970" s="54"/>
      <c r="I970" s="54"/>
      <c r="J970" s="54"/>
      <c r="K970" s="54"/>
      <c r="L970" s="54"/>
      <c r="M970" s="54"/>
      <c r="N970" s="54"/>
      <c r="O970" s="54"/>
      <c r="P970" s="54"/>
      <c r="Q970" s="54"/>
      <c r="R970" s="54"/>
      <c r="S970" s="54"/>
      <c r="T970" s="54"/>
      <c r="U970" s="54"/>
      <c r="V970" s="54"/>
      <c r="W970" s="192"/>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874" t="e">
        <f t="shared" si="97"/>
        <v>#N/A</v>
      </c>
      <c r="AX970" s="875"/>
      <c r="AY970" s="875"/>
      <c r="AZ970" s="875"/>
      <c r="BA970" s="876"/>
      <c r="BB970" s="877" t="s">
        <v>1302</v>
      </c>
      <c r="BC970" s="878"/>
      <c r="BD970" s="54"/>
      <c r="BE970" s="879" t="e">
        <f t="shared" si="98"/>
        <v>#N/A</v>
      </c>
      <c r="BF970" s="880"/>
      <c r="BG970" s="880"/>
      <c r="BH970" s="880"/>
      <c r="BI970" s="881"/>
      <c r="BJ970" s="882" t="s">
        <v>1302</v>
      </c>
      <c r="BK970" s="878"/>
      <c r="BL970" s="54"/>
      <c r="BM970" s="241"/>
      <c r="BN970" s="241"/>
      <c r="BO970" s="241"/>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199"/>
    </row>
    <row r="971" spans="4:121" s="52" customFormat="1" hidden="1">
      <c r="D971" s="198"/>
      <c r="E971" s="54"/>
      <c r="F971" s="54"/>
      <c r="G971" s="54"/>
      <c r="H971" s="54"/>
      <c r="I971" s="54"/>
      <c r="J971" s="54"/>
      <c r="K971" s="54"/>
      <c r="L971" s="54"/>
      <c r="M971" s="54"/>
      <c r="N971" s="54"/>
      <c r="O971" s="54"/>
      <c r="P971" s="54"/>
      <c r="Q971" s="54"/>
      <c r="R971" s="54"/>
      <c r="S971" s="54"/>
      <c r="T971" s="54"/>
      <c r="U971" s="54"/>
      <c r="V971" s="54"/>
      <c r="W971" s="192"/>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874" t="e">
        <f t="shared" ref="AW971:AW1034" si="99">RANK(BB971,$AM$184:$AM$211,1)</f>
        <v>#N/A</v>
      </c>
      <c r="AX971" s="875"/>
      <c r="AY971" s="875"/>
      <c r="AZ971" s="875"/>
      <c r="BA971" s="876"/>
      <c r="BB971" s="877" t="s">
        <v>1303</v>
      </c>
      <c r="BC971" s="878"/>
      <c r="BD971" s="54"/>
      <c r="BE971" s="879" t="e">
        <f t="shared" si="98"/>
        <v>#N/A</v>
      </c>
      <c r="BF971" s="880"/>
      <c r="BG971" s="880"/>
      <c r="BH971" s="880"/>
      <c r="BI971" s="881"/>
      <c r="BJ971" s="882" t="s">
        <v>1303</v>
      </c>
      <c r="BK971" s="878"/>
      <c r="BL971" s="54"/>
      <c r="BM971" s="241"/>
      <c r="BN971" s="241"/>
      <c r="BO971" s="241"/>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199"/>
    </row>
    <row r="972" spans="4:121" s="52" customFormat="1" hidden="1">
      <c r="D972" s="198"/>
      <c r="E972" s="54"/>
      <c r="F972" s="54"/>
      <c r="G972" s="54"/>
      <c r="H972" s="54"/>
      <c r="I972" s="54"/>
      <c r="J972" s="54"/>
      <c r="K972" s="54"/>
      <c r="L972" s="54"/>
      <c r="M972" s="54"/>
      <c r="N972" s="54"/>
      <c r="O972" s="54"/>
      <c r="P972" s="54"/>
      <c r="Q972" s="54"/>
      <c r="R972" s="54"/>
      <c r="S972" s="54"/>
      <c r="T972" s="54"/>
      <c r="U972" s="54"/>
      <c r="V972" s="54"/>
      <c r="W972" s="192"/>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874" t="e">
        <f t="shared" si="99"/>
        <v>#N/A</v>
      </c>
      <c r="AX972" s="875"/>
      <c r="AY972" s="875"/>
      <c r="AZ972" s="875"/>
      <c r="BA972" s="876"/>
      <c r="BB972" s="877" t="s">
        <v>1304</v>
      </c>
      <c r="BC972" s="878"/>
      <c r="BD972" s="54"/>
      <c r="BE972" s="879" t="e">
        <f t="shared" si="98"/>
        <v>#N/A</v>
      </c>
      <c r="BF972" s="880"/>
      <c r="BG972" s="880"/>
      <c r="BH972" s="880"/>
      <c r="BI972" s="881"/>
      <c r="BJ972" s="882" t="s">
        <v>1304</v>
      </c>
      <c r="BK972" s="878"/>
      <c r="BL972" s="54"/>
      <c r="BM972" s="241"/>
      <c r="BN972" s="241"/>
      <c r="BO972" s="241"/>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199"/>
    </row>
    <row r="973" spans="4:121" s="52" customFormat="1" hidden="1">
      <c r="D973" s="198"/>
      <c r="E973" s="54"/>
      <c r="F973" s="54"/>
      <c r="G973" s="54"/>
      <c r="H973" s="54"/>
      <c r="I973" s="54"/>
      <c r="J973" s="54"/>
      <c r="K973" s="54"/>
      <c r="L973" s="54"/>
      <c r="M973" s="54"/>
      <c r="N973" s="54"/>
      <c r="O973" s="54"/>
      <c r="P973" s="54"/>
      <c r="Q973" s="54"/>
      <c r="R973" s="54"/>
      <c r="S973" s="54"/>
      <c r="T973" s="54"/>
      <c r="U973" s="54"/>
      <c r="V973" s="54"/>
      <c r="W973" s="192"/>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874" t="e">
        <f t="shared" si="99"/>
        <v>#N/A</v>
      </c>
      <c r="AX973" s="875"/>
      <c r="AY973" s="875"/>
      <c r="AZ973" s="875"/>
      <c r="BA973" s="876"/>
      <c r="BB973" s="877" t="s">
        <v>1305</v>
      </c>
      <c r="BC973" s="878"/>
      <c r="BD973" s="54"/>
      <c r="BE973" s="879" t="e">
        <f t="shared" si="98"/>
        <v>#N/A</v>
      </c>
      <c r="BF973" s="880"/>
      <c r="BG973" s="880"/>
      <c r="BH973" s="880"/>
      <c r="BI973" s="881"/>
      <c r="BJ973" s="882" t="s">
        <v>1305</v>
      </c>
      <c r="BK973" s="878"/>
      <c r="BL973" s="54"/>
      <c r="BM973" s="241"/>
      <c r="BN973" s="241"/>
      <c r="BO973" s="241"/>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199"/>
    </row>
    <row r="974" spans="4:121" s="52" customFormat="1" hidden="1">
      <c r="D974" s="198"/>
      <c r="E974" s="54"/>
      <c r="F974" s="54"/>
      <c r="G974" s="54"/>
      <c r="H974" s="54"/>
      <c r="I974" s="54"/>
      <c r="J974" s="54"/>
      <c r="K974" s="54"/>
      <c r="L974" s="54"/>
      <c r="M974" s="54"/>
      <c r="N974" s="54"/>
      <c r="O974" s="54"/>
      <c r="P974" s="54"/>
      <c r="Q974" s="54"/>
      <c r="R974" s="54"/>
      <c r="S974" s="54"/>
      <c r="T974" s="54"/>
      <c r="U974" s="54"/>
      <c r="V974" s="54"/>
      <c r="W974" s="192"/>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874" t="e">
        <f t="shared" si="99"/>
        <v>#N/A</v>
      </c>
      <c r="AX974" s="875"/>
      <c r="AY974" s="875"/>
      <c r="AZ974" s="875"/>
      <c r="BA974" s="876"/>
      <c r="BB974" s="877" t="s">
        <v>1306</v>
      </c>
      <c r="BC974" s="878"/>
      <c r="BD974" s="54"/>
      <c r="BE974" s="879" t="e">
        <f t="shared" si="98"/>
        <v>#N/A</v>
      </c>
      <c r="BF974" s="880"/>
      <c r="BG974" s="880"/>
      <c r="BH974" s="880"/>
      <c r="BI974" s="881"/>
      <c r="BJ974" s="882" t="s">
        <v>1306</v>
      </c>
      <c r="BK974" s="878"/>
      <c r="BL974" s="54"/>
      <c r="BM974" s="241"/>
      <c r="BN974" s="241"/>
      <c r="BO974" s="241"/>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199"/>
    </row>
    <row r="975" spans="4:121" s="52" customFormat="1" hidden="1">
      <c r="D975" s="198"/>
      <c r="E975" s="54"/>
      <c r="F975" s="54"/>
      <c r="G975" s="54"/>
      <c r="H975" s="54"/>
      <c r="I975" s="54"/>
      <c r="J975" s="54"/>
      <c r="K975" s="54"/>
      <c r="L975" s="54"/>
      <c r="M975" s="54"/>
      <c r="N975" s="54"/>
      <c r="O975" s="54"/>
      <c r="P975" s="54"/>
      <c r="Q975" s="54"/>
      <c r="R975" s="54"/>
      <c r="S975" s="54"/>
      <c r="T975" s="54"/>
      <c r="U975" s="54"/>
      <c r="V975" s="54"/>
      <c r="W975" s="192"/>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874" t="e">
        <f t="shared" si="99"/>
        <v>#N/A</v>
      </c>
      <c r="AX975" s="875"/>
      <c r="AY975" s="875"/>
      <c r="AZ975" s="875"/>
      <c r="BA975" s="876"/>
      <c r="BB975" s="877" t="s">
        <v>1307</v>
      </c>
      <c r="BC975" s="878"/>
      <c r="BD975" s="54"/>
      <c r="BE975" s="879" t="e">
        <f t="shared" si="98"/>
        <v>#N/A</v>
      </c>
      <c r="BF975" s="880"/>
      <c r="BG975" s="880"/>
      <c r="BH975" s="880"/>
      <c r="BI975" s="881"/>
      <c r="BJ975" s="882" t="s">
        <v>1307</v>
      </c>
      <c r="BK975" s="878"/>
      <c r="BL975" s="54"/>
      <c r="BM975" s="241"/>
      <c r="BN975" s="241"/>
      <c r="BO975" s="241"/>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199"/>
    </row>
    <row r="976" spans="4:121" s="52" customFormat="1" hidden="1">
      <c r="D976" s="198"/>
      <c r="E976" s="54"/>
      <c r="F976" s="54"/>
      <c r="G976" s="54"/>
      <c r="H976" s="54"/>
      <c r="I976" s="54"/>
      <c r="J976" s="54"/>
      <c r="K976" s="54"/>
      <c r="L976" s="54"/>
      <c r="M976" s="54"/>
      <c r="N976" s="54"/>
      <c r="O976" s="54"/>
      <c r="P976" s="54"/>
      <c r="Q976" s="54"/>
      <c r="R976" s="54"/>
      <c r="S976" s="54"/>
      <c r="T976" s="54"/>
      <c r="U976" s="54"/>
      <c r="V976" s="54"/>
      <c r="W976" s="192"/>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874" t="e">
        <f t="shared" si="99"/>
        <v>#N/A</v>
      </c>
      <c r="AX976" s="875"/>
      <c r="AY976" s="875"/>
      <c r="AZ976" s="875"/>
      <c r="BA976" s="876"/>
      <c r="BB976" s="877" t="s">
        <v>1308</v>
      </c>
      <c r="BC976" s="878"/>
      <c r="BD976" s="54"/>
      <c r="BE976" s="879" t="e">
        <f t="shared" si="98"/>
        <v>#N/A</v>
      </c>
      <c r="BF976" s="880"/>
      <c r="BG976" s="880"/>
      <c r="BH976" s="880"/>
      <c r="BI976" s="881"/>
      <c r="BJ976" s="882" t="s">
        <v>1308</v>
      </c>
      <c r="BK976" s="878"/>
      <c r="BL976" s="54"/>
      <c r="BM976" s="241"/>
      <c r="BN976" s="241"/>
      <c r="BO976" s="241"/>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199"/>
    </row>
    <row r="977" spans="4:121" s="52" customFormat="1" hidden="1">
      <c r="D977" s="198"/>
      <c r="E977" s="54"/>
      <c r="F977" s="54"/>
      <c r="G977" s="54"/>
      <c r="H977" s="54"/>
      <c r="I977" s="54"/>
      <c r="J977" s="54"/>
      <c r="K977" s="54"/>
      <c r="L977" s="54"/>
      <c r="M977" s="54"/>
      <c r="N977" s="54"/>
      <c r="O977" s="54"/>
      <c r="P977" s="54"/>
      <c r="Q977" s="54"/>
      <c r="R977" s="54"/>
      <c r="S977" s="54"/>
      <c r="T977" s="54"/>
      <c r="U977" s="54"/>
      <c r="V977" s="54"/>
      <c r="W977" s="192"/>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874" t="e">
        <f t="shared" si="99"/>
        <v>#N/A</v>
      </c>
      <c r="AX977" s="875"/>
      <c r="AY977" s="875"/>
      <c r="AZ977" s="875"/>
      <c r="BA977" s="876"/>
      <c r="BB977" s="877" t="s">
        <v>1309</v>
      </c>
      <c r="BC977" s="878"/>
      <c r="BD977" s="54"/>
      <c r="BE977" s="879" t="e">
        <f t="shared" si="98"/>
        <v>#N/A</v>
      </c>
      <c r="BF977" s="880"/>
      <c r="BG977" s="880"/>
      <c r="BH977" s="880"/>
      <c r="BI977" s="881"/>
      <c r="BJ977" s="882" t="s">
        <v>1309</v>
      </c>
      <c r="BK977" s="878"/>
      <c r="BL977" s="54"/>
      <c r="BM977" s="241"/>
      <c r="BN977" s="241"/>
      <c r="BO977" s="241"/>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199"/>
    </row>
    <row r="978" spans="4:121" s="52" customFormat="1" hidden="1">
      <c r="D978" s="198"/>
      <c r="E978" s="54"/>
      <c r="F978" s="54"/>
      <c r="G978" s="54"/>
      <c r="H978" s="54"/>
      <c r="I978" s="54"/>
      <c r="J978" s="54"/>
      <c r="K978" s="54"/>
      <c r="L978" s="54"/>
      <c r="M978" s="54"/>
      <c r="N978" s="54"/>
      <c r="O978" s="54"/>
      <c r="P978" s="54"/>
      <c r="Q978" s="54"/>
      <c r="R978" s="54"/>
      <c r="S978" s="54"/>
      <c r="T978" s="54"/>
      <c r="U978" s="54"/>
      <c r="V978" s="54"/>
      <c r="W978" s="192"/>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874" t="e">
        <f t="shared" si="99"/>
        <v>#N/A</v>
      </c>
      <c r="AX978" s="875"/>
      <c r="AY978" s="875"/>
      <c r="AZ978" s="875"/>
      <c r="BA978" s="876"/>
      <c r="BB978" s="877" t="s">
        <v>1310</v>
      </c>
      <c r="BC978" s="878"/>
      <c r="BD978" s="54"/>
      <c r="BE978" s="879" t="e">
        <f t="shared" si="98"/>
        <v>#N/A</v>
      </c>
      <c r="BF978" s="880"/>
      <c r="BG978" s="880"/>
      <c r="BH978" s="880"/>
      <c r="BI978" s="881"/>
      <c r="BJ978" s="882" t="s">
        <v>1310</v>
      </c>
      <c r="BK978" s="878"/>
      <c r="BL978" s="54"/>
      <c r="BM978" s="241"/>
      <c r="BN978" s="241"/>
      <c r="BO978" s="241"/>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199"/>
    </row>
    <row r="979" spans="4:121" s="52" customFormat="1" hidden="1">
      <c r="D979" s="198"/>
      <c r="E979" s="54"/>
      <c r="F979" s="54"/>
      <c r="G979" s="54"/>
      <c r="H979" s="54"/>
      <c r="I979" s="54"/>
      <c r="J979" s="54"/>
      <c r="K979" s="54"/>
      <c r="L979" s="54"/>
      <c r="M979" s="54"/>
      <c r="N979" s="54"/>
      <c r="O979" s="54"/>
      <c r="P979" s="54"/>
      <c r="Q979" s="54"/>
      <c r="R979" s="54"/>
      <c r="S979" s="54"/>
      <c r="T979" s="54"/>
      <c r="U979" s="54"/>
      <c r="V979" s="54"/>
      <c r="W979" s="192"/>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874" t="e">
        <f t="shared" si="99"/>
        <v>#N/A</v>
      </c>
      <c r="AX979" s="875"/>
      <c r="AY979" s="875"/>
      <c r="AZ979" s="875"/>
      <c r="BA979" s="876"/>
      <c r="BB979" s="877" t="s">
        <v>1311</v>
      </c>
      <c r="BC979" s="878"/>
      <c r="BD979" s="54"/>
      <c r="BE979" s="879" t="e">
        <f t="shared" si="98"/>
        <v>#N/A</v>
      </c>
      <c r="BF979" s="880"/>
      <c r="BG979" s="880"/>
      <c r="BH979" s="880"/>
      <c r="BI979" s="881"/>
      <c r="BJ979" s="882" t="s">
        <v>1311</v>
      </c>
      <c r="BK979" s="878"/>
      <c r="BL979" s="54"/>
      <c r="BM979" s="241"/>
      <c r="BN979" s="241"/>
      <c r="BO979" s="241"/>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199"/>
    </row>
    <row r="980" spans="4:121" s="52" customFormat="1" hidden="1">
      <c r="D980" s="198"/>
      <c r="E980" s="54"/>
      <c r="F980" s="54"/>
      <c r="G980" s="54"/>
      <c r="H980" s="54"/>
      <c r="I980" s="54"/>
      <c r="J980" s="54"/>
      <c r="K980" s="54"/>
      <c r="L980" s="54"/>
      <c r="M980" s="54"/>
      <c r="N980" s="54"/>
      <c r="O980" s="54"/>
      <c r="P980" s="54"/>
      <c r="Q980" s="54"/>
      <c r="R980" s="54"/>
      <c r="S980" s="54"/>
      <c r="T980" s="54"/>
      <c r="U980" s="54"/>
      <c r="V980" s="54"/>
      <c r="W980" s="192"/>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874" t="e">
        <f t="shared" si="99"/>
        <v>#N/A</v>
      </c>
      <c r="AX980" s="875"/>
      <c r="AY980" s="875"/>
      <c r="AZ980" s="875"/>
      <c r="BA980" s="876"/>
      <c r="BB980" s="877" t="s">
        <v>1312</v>
      </c>
      <c r="BC980" s="878"/>
      <c r="BD980" s="54"/>
      <c r="BE980" s="879" t="e">
        <f t="shared" si="98"/>
        <v>#N/A</v>
      </c>
      <c r="BF980" s="880"/>
      <c r="BG980" s="880"/>
      <c r="BH980" s="880"/>
      <c r="BI980" s="881"/>
      <c r="BJ980" s="882" t="s">
        <v>1312</v>
      </c>
      <c r="BK980" s="878"/>
      <c r="BL980" s="54"/>
      <c r="BM980" s="241"/>
      <c r="BN980" s="241"/>
      <c r="BO980" s="241"/>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199"/>
    </row>
    <row r="981" spans="4:121" s="52" customFormat="1" hidden="1">
      <c r="D981" s="198"/>
      <c r="E981" s="54"/>
      <c r="F981" s="54"/>
      <c r="G981" s="54"/>
      <c r="H981" s="54"/>
      <c r="I981" s="54"/>
      <c r="J981" s="54"/>
      <c r="K981" s="54"/>
      <c r="L981" s="54"/>
      <c r="M981" s="54"/>
      <c r="N981" s="54"/>
      <c r="O981" s="54"/>
      <c r="P981" s="54"/>
      <c r="Q981" s="54"/>
      <c r="R981" s="54"/>
      <c r="S981" s="54"/>
      <c r="T981" s="54"/>
      <c r="U981" s="54"/>
      <c r="V981" s="54"/>
      <c r="W981" s="192"/>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874" t="e">
        <f t="shared" si="99"/>
        <v>#N/A</v>
      </c>
      <c r="AX981" s="875"/>
      <c r="AY981" s="875"/>
      <c r="AZ981" s="875"/>
      <c r="BA981" s="876"/>
      <c r="BB981" s="877" t="s">
        <v>1313</v>
      </c>
      <c r="BC981" s="878"/>
      <c r="BD981" s="54"/>
      <c r="BE981" s="879" t="e">
        <f t="shared" si="98"/>
        <v>#N/A</v>
      </c>
      <c r="BF981" s="880"/>
      <c r="BG981" s="880"/>
      <c r="BH981" s="880"/>
      <c r="BI981" s="881"/>
      <c r="BJ981" s="882" t="s">
        <v>1313</v>
      </c>
      <c r="BK981" s="878"/>
      <c r="BL981" s="54"/>
      <c r="BM981" s="241"/>
      <c r="BN981" s="241"/>
      <c r="BO981" s="241"/>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199"/>
    </row>
    <row r="982" spans="4:121" s="52" customFormat="1" hidden="1">
      <c r="D982" s="198"/>
      <c r="E982" s="54"/>
      <c r="F982" s="54"/>
      <c r="G982" s="54"/>
      <c r="H982" s="54"/>
      <c r="I982" s="54"/>
      <c r="J982" s="54"/>
      <c r="K982" s="54"/>
      <c r="L982" s="54"/>
      <c r="M982" s="54"/>
      <c r="N982" s="54"/>
      <c r="O982" s="54"/>
      <c r="P982" s="54"/>
      <c r="Q982" s="54"/>
      <c r="R982" s="54"/>
      <c r="S982" s="54"/>
      <c r="T982" s="54"/>
      <c r="U982" s="54"/>
      <c r="V982" s="54"/>
      <c r="W982" s="192"/>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874" t="e">
        <f t="shared" si="99"/>
        <v>#N/A</v>
      </c>
      <c r="AX982" s="875"/>
      <c r="AY982" s="875"/>
      <c r="AZ982" s="875"/>
      <c r="BA982" s="876"/>
      <c r="BB982" s="877" t="s">
        <v>1314</v>
      </c>
      <c r="BC982" s="878"/>
      <c r="BD982" s="54"/>
      <c r="BE982" s="879" t="e">
        <f t="shared" si="98"/>
        <v>#N/A</v>
      </c>
      <c r="BF982" s="880"/>
      <c r="BG982" s="880"/>
      <c r="BH982" s="880"/>
      <c r="BI982" s="881"/>
      <c r="BJ982" s="882" t="s">
        <v>1314</v>
      </c>
      <c r="BK982" s="878"/>
      <c r="BL982" s="54"/>
      <c r="BM982" s="241"/>
      <c r="BN982" s="241"/>
      <c r="BO982" s="241"/>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199"/>
    </row>
    <row r="983" spans="4:121" s="52" customFormat="1" hidden="1">
      <c r="D983" s="198"/>
      <c r="E983" s="54"/>
      <c r="F983" s="54"/>
      <c r="G983" s="54"/>
      <c r="H983" s="54"/>
      <c r="I983" s="54"/>
      <c r="J983" s="54"/>
      <c r="K983" s="54"/>
      <c r="L983" s="54"/>
      <c r="M983" s="54"/>
      <c r="N983" s="54"/>
      <c r="O983" s="54"/>
      <c r="P983" s="54"/>
      <c r="Q983" s="54"/>
      <c r="R983" s="54"/>
      <c r="S983" s="54"/>
      <c r="T983" s="54"/>
      <c r="U983" s="54"/>
      <c r="V983" s="54"/>
      <c r="W983" s="192"/>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874" t="e">
        <f t="shared" si="99"/>
        <v>#N/A</v>
      </c>
      <c r="AX983" s="875"/>
      <c r="AY983" s="875"/>
      <c r="AZ983" s="875"/>
      <c r="BA983" s="876"/>
      <c r="BB983" s="877" t="s">
        <v>1315</v>
      </c>
      <c r="BC983" s="878"/>
      <c r="BD983" s="54"/>
      <c r="BE983" s="879" t="e">
        <f t="shared" si="98"/>
        <v>#N/A</v>
      </c>
      <c r="BF983" s="880"/>
      <c r="BG983" s="880"/>
      <c r="BH983" s="880"/>
      <c r="BI983" s="881"/>
      <c r="BJ983" s="882" t="s">
        <v>1315</v>
      </c>
      <c r="BK983" s="878"/>
      <c r="BL983" s="54"/>
      <c r="BM983" s="241"/>
      <c r="BN983" s="241"/>
      <c r="BO983" s="241"/>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199"/>
    </row>
    <row r="984" spans="4:121" s="52" customFormat="1" hidden="1">
      <c r="D984" s="198"/>
      <c r="E984" s="54"/>
      <c r="F984" s="54"/>
      <c r="G984" s="54"/>
      <c r="H984" s="54"/>
      <c r="I984" s="54"/>
      <c r="J984" s="54"/>
      <c r="K984" s="54"/>
      <c r="L984" s="54"/>
      <c r="M984" s="54"/>
      <c r="N984" s="54"/>
      <c r="O984" s="54"/>
      <c r="P984" s="54"/>
      <c r="Q984" s="54"/>
      <c r="R984" s="54"/>
      <c r="S984" s="54"/>
      <c r="T984" s="54"/>
      <c r="U984" s="54"/>
      <c r="V984" s="54"/>
      <c r="W984" s="192"/>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874" t="e">
        <f t="shared" si="99"/>
        <v>#N/A</v>
      </c>
      <c r="AX984" s="875"/>
      <c r="AY984" s="875"/>
      <c r="AZ984" s="875"/>
      <c r="BA984" s="876"/>
      <c r="BB984" s="877" t="s">
        <v>1316</v>
      </c>
      <c r="BC984" s="878"/>
      <c r="BD984" s="54"/>
      <c r="BE984" s="879" t="e">
        <f t="shared" si="98"/>
        <v>#N/A</v>
      </c>
      <c r="BF984" s="880"/>
      <c r="BG984" s="880"/>
      <c r="BH984" s="880"/>
      <c r="BI984" s="881"/>
      <c r="BJ984" s="882" t="s">
        <v>1316</v>
      </c>
      <c r="BK984" s="878"/>
      <c r="BL984" s="54"/>
      <c r="BM984" s="241"/>
      <c r="BN984" s="241"/>
      <c r="BO984" s="241"/>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199"/>
    </row>
    <row r="985" spans="4:121" s="52" customFormat="1" hidden="1">
      <c r="D985" s="198"/>
      <c r="E985" s="54"/>
      <c r="F985" s="54"/>
      <c r="G985" s="54"/>
      <c r="H985" s="54"/>
      <c r="I985" s="54"/>
      <c r="J985" s="54"/>
      <c r="K985" s="54"/>
      <c r="L985" s="54"/>
      <c r="M985" s="54"/>
      <c r="N985" s="54"/>
      <c r="O985" s="54"/>
      <c r="P985" s="54"/>
      <c r="Q985" s="54"/>
      <c r="R985" s="54"/>
      <c r="S985" s="54"/>
      <c r="T985" s="54"/>
      <c r="U985" s="54"/>
      <c r="V985" s="54"/>
      <c r="W985" s="192"/>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874" t="e">
        <f t="shared" si="99"/>
        <v>#N/A</v>
      </c>
      <c r="AX985" s="875"/>
      <c r="AY985" s="875"/>
      <c r="AZ985" s="875"/>
      <c r="BA985" s="876"/>
      <c r="BB985" s="877" t="s">
        <v>1317</v>
      </c>
      <c r="BC985" s="878"/>
      <c r="BD985" s="54"/>
      <c r="BE985" s="879" t="e">
        <f t="shared" si="98"/>
        <v>#N/A</v>
      </c>
      <c r="BF985" s="880"/>
      <c r="BG985" s="880"/>
      <c r="BH985" s="880"/>
      <c r="BI985" s="881"/>
      <c r="BJ985" s="882" t="s">
        <v>1317</v>
      </c>
      <c r="BK985" s="878"/>
      <c r="BL985" s="54"/>
      <c r="BM985" s="241"/>
      <c r="BN985" s="241"/>
      <c r="BO985" s="241"/>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199"/>
    </row>
    <row r="986" spans="4:121" s="52" customFormat="1" hidden="1">
      <c r="D986" s="198"/>
      <c r="E986" s="54"/>
      <c r="F986" s="54"/>
      <c r="G986" s="54"/>
      <c r="H986" s="54"/>
      <c r="I986" s="54"/>
      <c r="J986" s="54"/>
      <c r="K986" s="54"/>
      <c r="L986" s="54"/>
      <c r="M986" s="54"/>
      <c r="N986" s="54"/>
      <c r="O986" s="54"/>
      <c r="P986" s="54"/>
      <c r="Q986" s="54"/>
      <c r="R986" s="54"/>
      <c r="S986" s="54"/>
      <c r="T986" s="54"/>
      <c r="U986" s="54"/>
      <c r="V986" s="54"/>
      <c r="W986" s="192"/>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874" t="e">
        <f t="shared" si="99"/>
        <v>#N/A</v>
      </c>
      <c r="AX986" s="875"/>
      <c r="AY986" s="875"/>
      <c r="AZ986" s="875"/>
      <c r="BA986" s="876"/>
      <c r="BB986" s="877" t="s">
        <v>1318</v>
      </c>
      <c r="BC986" s="878"/>
      <c r="BD986" s="54"/>
      <c r="BE986" s="879" t="e">
        <f t="shared" si="98"/>
        <v>#N/A</v>
      </c>
      <c r="BF986" s="880"/>
      <c r="BG986" s="880"/>
      <c r="BH986" s="880"/>
      <c r="BI986" s="881"/>
      <c r="BJ986" s="882" t="s">
        <v>1318</v>
      </c>
      <c r="BK986" s="878"/>
      <c r="BL986" s="54"/>
      <c r="BM986" s="241"/>
      <c r="BN986" s="241"/>
      <c r="BO986" s="241"/>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199"/>
    </row>
    <row r="987" spans="4:121" s="52" customFormat="1" hidden="1">
      <c r="D987" s="198"/>
      <c r="E987" s="54"/>
      <c r="F987" s="54"/>
      <c r="G987" s="54"/>
      <c r="H987" s="54"/>
      <c r="I987" s="54"/>
      <c r="J987" s="54"/>
      <c r="K987" s="54"/>
      <c r="L987" s="54"/>
      <c r="M987" s="54"/>
      <c r="N987" s="54"/>
      <c r="O987" s="54"/>
      <c r="P987" s="54"/>
      <c r="Q987" s="54"/>
      <c r="R987" s="54"/>
      <c r="S987" s="54"/>
      <c r="T987" s="54"/>
      <c r="U987" s="54"/>
      <c r="V987" s="54"/>
      <c r="W987" s="192"/>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874" t="e">
        <f t="shared" si="99"/>
        <v>#N/A</v>
      </c>
      <c r="AX987" s="875"/>
      <c r="AY987" s="875"/>
      <c r="AZ987" s="875"/>
      <c r="BA987" s="876"/>
      <c r="BB987" s="877" t="s">
        <v>1319</v>
      </c>
      <c r="BC987" s="878"/>
      <c r="BD987" s="54"/>
      <c r="BE987" s="879" t="e">
        <f t="shared" si="98"/>
        <v>#N/A</v>
      </c>
      <c r="BF987" s="880"/>
      <c r="BG987" s="880"/>
      <c r="BH987" s="880"/>
      <c r="BI987" s="881"/>
      <c r="BJ987" s="882" t="s">
        <v>1319</v>
      </c>
      <c r="BK987" s="878"/>
      <c r="BL987" s="54"/>
      <c r="BM987" s="241"/>
      <c r="BN987" s="241"/>
      <c r="BO987" s="241"/>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199"/>
    </row>
    <row r="988" spans="4:121" s="52" customFormat="1" hidden="1">
      <c r="D988" s="198"/>
      <c r="E988" s="54"/>
      <c r="F988" s="54"/>
      <c r="G988" s="54"/>
      <c r="H988" s="54"/>
      <c r="I988" s="54"/>
      <c r="J988" s="54"/>
      <c r="K988" s="54"/>
      <c r="L988" s="54"/>
      <c r="M988" s="54"/>
      <c r="N988" s="54"/>
      <c r="O988" s="54"/>
      <c r="P988" s="54"/>
      <c r="Q988" s="54"/>
      <c r="R988" s="54"/>
      <c r="S988" s="54"/>
      <c r="T988" s="54"/>
      <c r="U988" s="54"/>
      <c r="V988" s="54"/>
      <c r="W988" s="192"/>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874" t="e">
        <f t="shared" si="99"/>
        <v>#N/A</v>
      </c>
      <c r="AX988" s="875"/>
      <c r="AY988" s="875"/>
      <c r="AZ988" s="875"/>
      <c r="BA988" s="876"/>
      <c r="BB988" s="877" t="s">
        <v>1320</v>
      </c>
      <c r="BC988" s="878"/>
      <c r="BD988" s="54"/>
      <c r="BE988" s="879" t="e">
        <f t="shared" si="98"/>
        <v>#N/A</v>
      </c>
      <c r="BF988" s="880"/>
      <c r="BG988" s="880"/>
      <c r="BH988" s="880"/>
      <c r="BI988" s="881"/>
      <c r="BJ988" s="882" t="s">
        <v>1320</v>
      </c>
      <c r="BK988" s="878"/>
      <c r="BL988" s="54"/>
      <c r="BM988" s="241"/>
      <c r="BN988" s="241"/>
      <c r="BO988" s="241"/>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199"/>
    </row>
    <row r="989" spans="4:121" s="52" customFormat="1" hidden="1">
      <c r="D989" s="198"/>
      <c r="E989" s="54"/>
      <c r="F989" s="54"/>
      <c r="G989" s="54"/>
      <c r="H989" s="54"/>
      <c r="I989" s="54"/>
      <c r="J989" s="54"/>
      <c r="K989" s="54"/>
      <c r="L989" s="54"/>
      <c r="M989" s="54"/>
      <c r="N989" s="54"/>
      <c r="O989" s="54"/>
      <c r="P989" s="54"/>
      <c r="Q989" s="54"/>
      <c r="R989" s="54"/>
      <c r="S989" s="54"/>
      <c r="T989" s="54"/>
      <c r="U989" s="54"/>
      <c r="V989" s="54"/>
      <c r="W989" s="192"/>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874" t="e">
        <f t="shared" si="99"/>
        <v>#N/A</v>
      </c>
      <c r="AX989" s="875"/>
      <c r="AY989" s="875"/>
      <c r="AZ989" s="875"/>
      <c r="BA989" s="876"/>
      <c r="BB989" s="877" t="s">
        <v>1321</v>
      </c>
      <c r="BC989" s="878"/>
      <c r="BD989" s="54"/>
      <c r="BE989" s="879" t="e">
        <f t="shared" si="98"/>
        <v>#N/A</v>
      </c>
      <c r="BF989" s="880"/>
      <c r="BG989" s="880"/>
      <c r="BH989" s="880"/>
      <c r="BI989" s="881"/>
      <c r="BJ989" s="882" t="s">
        <v>1321</v>
      </c>
      <c r="BK989" s="878"/>
      <c r="BL989" s="54"/>
      <c r="BM989" s="241"/>
      <c r="BN989" s="241"/>
      <c r="BO989" s="241"/>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199"/>
    </row>
    <row r="990" spans="4:121" s="52" customFormat="1" hidden="1">
      <c r="D990" s="198"/>
      <c r="E990" s="54"/>
      <c r="F990" s="54"/>
      <c r="G990" s="54"/>
      <c r="H990" s="54"/>
      <c r="I990" s="54"/>
      <c r="J990" s="54"/>
      <c r="K990" s="54"/>
      <c r="L990" s="54"/>
      <c r="M990" s="54"/>
      <c r="N990" s="54"/>
      <c r="O990" s="54"/>
      <c r="P990" s="54"/>
      <c r="Q990" s="54"/>
      <c r="R990" s="54"/>
      <c r="S990" s="54"/>
      <c r="T990" s="54"/>
      <c r="U990" s="54"/>
      <c r="V990" s="54"/>
      <c r="W990" s="192"/>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874" t="e">
        <f t="shared" si="99"/>
        <v>#N/A</v>
      </c>
      <c r="AX990" s="875"/>
      <c r="AY990" s="875"/>
      <c r="AZ990" s="875"/>
      <c r="BA990" s="876"/>
      <c r="BB990" s="877" t="s">
        <v>1322</v>
      </c>
      <c r="BC990" s="878"/>
      <c r="BD990" s="54"/>
      <c r="BE990" s="879" t="e">
        <f t="shared" si="98"/>
        <v>#N/A</v>
      </c>
      <c r="BF990" s="880"/>
      <c r="BG990" s="880"/>
      <c r="BH990" s="880"/>
      <c r="BI990" s="881"/>
      <c r="BJ990" s="882" t="s">
        <v>1322</v>
      </c>
      <c r="BK990" s="878"/>
      <c r="BL990" s="54"/>
      <c r="BM990" s="241"/>
      <c r="BN990" s="241"/>
      <c r="BO990" s="241"/>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199"/>
    </row>
    <row r="991" spans="4:121" s="52" customFormat="1" hidden="1">
      <c r="D991" s="198"/>
      <c r="E991" s="54"/>
      <c r="F991" s="54"/>
      <c r="G991" s="54"/>
      <c r="H991" s="54"/>
      <c r="I991" s="54"/>
      <c r="J991" s="54"/>
      <c r="K991" s="54"/>
      <c r="L991" s="54"/>
      <c r="M991" s="54"/>
      <c r="N991" s="54"/>
      <c r="O991" s="54"/>
      <c r="P991" s="54"/>
      <c r="Q991" s="54"/>
      <c r="R991" s="54"/>
      <c r="S991" s="54"/>
      <c r="T991" s="54"/>
      <c r="U991" s="54"/>
      <c r="V991" s="54"/>
      <c r="W991" s="192"/>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874" t="e">
        <f t="shared" si="99"/>
        <v>#N/A</v>
      </c>
      <c r="AX991" s="875"/>
      <c r="AY991" s="875"/>
      <c r="AZ991" s="875"/>
      <c r="BA991" s="876"/>
      <c r="BB991" s="877" t="s">
        <v>1323</v>
      </c>
      <c r="BC991" s="878"/>
      <c r="BD991" s="54"/>
      <c r="BE991" s="879" t="e">
        <f t="shared" si="98"/>
        <v>#N/A</v>
      </c>
      <c r="BF991" s="880"/>
      <c r="BG991" s="880"/>
      <c r="BH991" s="880"/>
      <c r="BI991" s="881"/>
      <c r="BJ991" s="882" t="s">
        <v>1323</v>
      </c>
      <c r="BK991" s="878"/>
      <c r="BL991" s="54"/>
      <c r="BM991" s="241"/>
      <c r="BN991" s="241"/>
      <c r="BO991" s="241"/>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199"/>
    </row>
    <row r="992" spans="4:121" s="52" customFormat="1" hidden="1">
      <c r="D992" s="198"/>
      <c r="E992" s="54"/>
      <c r="F992" s="54"/>
      <c r="G992" s="54"/>
      <c r="H992" s="54"/>
      <c r="I992" s="54"/>
      <c r="J992" s="54"/>
      <c r="K992" s="54"/>
      <c r="L992" s="54"/>
      <c r="M992" s="54"/>
      <c r="N992" s="54"/>
      <c r="O992" s="54"/>
      <c r="P992" s="54"/>
      <c r="Q992" s="54"/>
      <c r="R992" s="54"/>
      <c r="S992" s="54"/>
      <c r="T992" s="54"/>
      <c r="U992" s="54"/>
      <c r="V992" s="54"/>
      <c r="W992" s="192"/>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874" t="e">
        <f t="shared" si="99"/>
        <v>#N/A</v>
      </c>
      <c r="AX992" s="875"/>
      <c r="AY992" s="875"/>
      <c r="AZ992" s="875"/>
      <c r="BA992" s="876"/>
      <c r="BB992" s="877" t="s">
        <v>1324</v>
      </c>
      <c r="BC992" s="878"/>
      <c r="BD992" s="54"/>
      <c r="BE992" s="879" t="e">
        <f t="shared" si="98"/>
        <v>#N/A</v>
      </c>
      <c r="BF992" s="880"/>
      <c r="BG992" s="880"/>
      <c r="BH992" s="880"/>
      <c r="BI992" s="881"/>
      <c r="BJ992" s="882" t="s">
        <v>1324</v>
      </c>
      <c r="BK992" s="878"/>
      <c r="BL992" s="54"/>
      <c r="BM992" s="241"/>
      <c r="BN992" s="241"/>
      <c r="BO992" s="241"/>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199"/>
    </row>
    <row r="993" spans="4:121" s="52" customFormat="1" hidden="1">
      <c r="D993" s="198"/>
      <c r="E993" s="54"/>
      <c r="F993" s="54"/>
      <c r="G993" s="54"/>
      <c r="H993" s="54"/>
      <c r="I993" s="54"/>
      <c r="J993" s="54"/>
      <c r="K993" s="54"/>
      <c r="L993" s="54"/>
      <c r="M993" s="54"/>
      <c r="N993" s="54"/>
      <c r="O993" s="54"/>
      <c r="P993" s="54"/>
      <c r="Q993" s="54"/>
      <c r="R993" s="54"/>
      <c r="S993" s="54"/>
      <c r="T993" s="54"/>
      <c r="U993" s="54"/>
      <c r="V993" s="54"/>
      <c r="W993" s="192"/>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874" t="e">
        <f t="shared" si="99"/>
        <v>#N/A</v>
      </c>
      <c r="AX993" s="875"/>
      <c r="AY993" s="875"/>
      <c r="AZ993" s="875"/>
      <c r="BA993" s="876"/>
      <c r="BB993" s="877" t="s">
        <v>1325</v>
      </c>
      <c r="BC993" s="878"/>
      <c r="BD993" s="54"/>
      <c r="BE993" s="879" t="e">
        <f t="shared" si="98"/>
        <v>#N/A</v>
      </c>
      <c r="BF993" s="880"/>
      <c r="BG993" s="880"/>
      <c r="BH993" s="880"/>
      <c r="BI993" s="881"/>
      <c r="BJ993" s="882" t="s">
        <v>1325</v>
      </c>
      <c r="BK993" s="878"/>
      <c r="BL993" s="54"/>
      <c r="BM993" s="241"/>
      <c r="BN993" s="241"/>
      <c r="BO993" s="241"/>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199"/>
    </row>
    <row r="994" spans="4:121" s="52" customFormat="1" hidden="1">
      <c r="D994" s="198"/>
      <c r="E994" s="54"/>
      <c r="F994" s="54"/>
      <c r="G994" s="54"/>
      <c r="H994" s="54"/>
      <c r="I994" s="54"/>
      <c r="J994" s="54"/>
      <c r="K994" s="54"/>
      <c r="L994" s="54"/>
      <c r="M994" s="54"/>
      <c r="N994" s="54"/>
      <c r="O994" s="54"/>
      <c r="P994" s="54"/>
      <c r="Q994" s="54"/>
      <c r="R994" s="54"/>
      <c r="S994" s="54"/>
      <c r="T994" s="54"/>
      <c r="U994" s="54"/>
      <c r="V994" s="54"/>
      <c r="W994" s="192"/>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874" t="e">
        <f t="shared" si="99"/>
        <v>#N/A</v>
      </c>
      <c r="AX994" s="875"/>
      <c r="AY994" s="875"/>
      <c r="AZ994" s="875"/>
      <c r="BA994" s="876"/>
      <c r="BB994" s="877" t="s">
        <v>1326</v>
      </c>
      <c r="BC994" s="878"/>
      <c r="BD994" s="54"/>
      <c r="BE994" s="879" t="e">
        <f t="shared" si="98"/>
        <v>#N/A</v>
      </c>
      <c r="BF994" s="880"/>
      <c r="BG994" s="880"/>
      <c r="BH994" s="880"/>
      <c r="BI994" s="881"/>
      <c r="BJ994" s="882" t="s">
        <v>1326</v>
      </c>
      <c r="BK994" s="878"/>
      <c r="BL994" s="54"/>
      <c r="BM994" s="241"/>
      <c r="BN994" s="241"/>
      <c r="BO994" s="241"/>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199"/>
    </row>
    <row r="995" spans="4:121" s="52" customFormat="1" hidden="1">
      <c r="D995" s="198"/>
      <c r="E995" s="54"/>
      <c r="F995" s="54"/>
      <c r="G995" s="54"/>
      <c r="H995" s="54"/>
      <c r="I995" s="54"/>
      <c r="J995" s="54"/>
      <c r="K995" s="54"/>
      <c r="L995" s="54"/>
      <c r="M995" s="54"/>
      <c r="N995" s="54"/>
      <c r="O995" s="54"/>
      <c r="P995" s="54"/>
      <c r="Q995" s="54"/>
      <c r="R995" s="54"/>
      <c r="S995" s="54"/>
      <c r="T995" s="54"/>
      <c r="U995" s="54"/>
      <c r="V995" s="54"/>
      <c r="W995" s="192"/>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874" t="e">
        <f t="shared" si="99"/>
        <v>#N/A</v>
      </c>
      <c r="AX995" s="875"/>
      <c r="AY995" s="875"/>
      <c r="AZ995" s="875"/>
      <c r="BA995" s="876"/>
      <c r="BB995" s="877" t="s">
        <v>1327</v>
      </c>
      <c r="BC995" s="878"/>
      <c r="BD995" s="54"/>
      <c r="BE995" s="879" t="e">
        <f t="shared" si="98"/>
        <v>#N/A</v>
      </c>
      <c r="BF995" s="880"/>
      <c r="BG995" s="880"/>
      <c r="BH995" s="880"/>
      <c r="BI995" s="881"/>
      <c r="BJ995" s="882" t="s">
        <v>1327</v>
      </c>
      <c r="BK995" s="878"/>
      <c r="BL995" s="54"/>
      <c r="BM995" s="241"/>
      <c r="BN995" s="241"/>
      <c r="BO995" s="241"/>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199"/>
    </row>
    <row r="996" spans="4:121" s="52" customFormat="1" hidden="1">
      <c r="D996" s="198"/>
      <c r="E996" s="54"/>
      <c r="F996" s="54"/>
      <c r="G996" s="54"/>
      <c r="H996" s="54"/>
      <c r="I996" s="54"/>
      <c r="J996" s="54"/>
      <c r="K996" s="54"/>
      <c r="L996" s="54"/>
      <c r="M996" s="54"/>
      <c r="N996" s="54"/>
      <c r="O996" s="54"/>
      <c r="P996" s="54"/>
      <c r="Q996" s="54"/>
      <c r="R996" s="54"/>
      <c r="S996" s="54"/>
      <c r="T996" s="54"/>
      <c r="U996" s="54"/>
      <c r="V996" s="54"/>
      <c r="W996" s="192"/>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874" t="e">
        <f t="shared" si="99"/>
        <v>#N/A</v>
      </c>
      <c r="AX996" s="875"/>
      <c r="AY996" s="875"/>
      <c r="AZ996" s="875"/>
      <c r="BA996" s="876"/>
      <c r="BB996" s="877" t="s">
        <v>1328</v>
      </c>
      <c r="BC996" s="878"/>
      <c r="BD996" s="54"/>
      <c r="BE996" s="879" t="e">
        <f t="shared" si="98"/>
        <v>#N/A</v>
      </c>
      <c r="BF996" s="880"/>
      <c r="BG996" s="880"/>
      <c r="BH996" s="880"/>
      <c r="BI996" s="881"/>
      <c r="BJ996" s="882" t="s">
        <v>1328</v>
      </c>
      <c r="BK996" s="878"/>
      <c r="BL996" s="54"/>
      <c r="BM996" s="241"/>
      <c r="BN996" s="241"/>
      <c r="BO996" s="241"/>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199"/>
    </row>
    <row r="997" spans="4:121" s="52" customFormat="1" hidden="1">
      <c r="D997" s="198"/>
      <c r="E997" s="54"/>
      <c r="F997" s="54"/>
      <c r="G997" s="54"/>
      <c r="H997" s="54"/>
      <c r="I997" s="54"/>
      <c r="J997" s="54"/>
      <c r="K997" s="54"/>
      <c r="L997" s="54"/>
      <c r="M997" s="54"/>
      <c r="N997" s="54"/>
      <c r="O997" s="54"/>
      <c r="P997" s="54"/>
      <c r="Q997" s="54"/>
      <c r="R997" s="54"/>
      <c r="S997" s="54"/>
      <c r="T997" s="54"/>
      <c r="U997" s="54"/>
      <c r="V997" s="54"/>
      <c r="W997" s="192"/>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874" t="e">
        <f t="shared" si="99"/>
        <v>#N/A</v>
      </c>
      <c r="AX997" s="875"/>
      <c r="AY997" s="875"/>
      <c r="AZ997" s="875"/>
      <c r="BA997" s="876"/>
      <c r="BB997" s="877" t="s">
        <v>1329</v>
      </c>
      <c r="BC997" s="878"/>
      <c r="BD997" s="54"/>
      <c r="BE997" s="879" t="e">
        <f t="shared" si="98"/>
        <v>#N/A</v>
      </c>
      <c r="BF997" s="880"/>
      <c r="BG997" s="880"/>
      <c r="BH997" s="880"/>
      <c r="BI997" s="881"/>
      <c r="BJ997" s="882" t="s">
        <v>1329</v>
      </c>
      <c r="BK997" s="878"/>
      <c r="BL997" s="54"/>
      <c r="BM997" s="241"/>
      <c r="BN997" s="241"/>
      <c r="BO997" s="241"/>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199"/>
    </row>
    <row r="998" spans="4:121" s="52" customFormat="1" hidden="1">
      <c r="D998" s="198"/>
      <c r="E998" s="54"/>
      <c r="F998" s="54"/>
      <c r="G998" s="54"/>
      <c r="H998" s="54"/>
      <c r="I998" s="54"/>
      <c r="J998" s="54"/>
      <c r="K998" s="54"/>
      <c r="L998" s="54"/>
      <c r="M998" s="54"/>
      <c r="N998" s="54"/>
      <c r="O998" s="54"/>
      <c r="P998" s="54"/>
      <c r="Q998" s="54"/>
      <c r="R998" s="54"/>
      <c r="S998" s="54"/>
      <c r="T998" s="54"/>
      <c r="U998" s="54"/>
      <c r="V998" s="54"/>
      <c r="W998" s="192"/>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874" t="e">
        <f t="shared" si="99"/>
        <v>#N/A</v>
      </c>
      <c r="AX998" s="875"/>
      <c r="AY998" s="875"/>
      <c r="AZ998" s="875"/>
      <c r="BA998" s="876"/>
      <c r="BB998" s="877" t="s">
        <v>1330</v>
      </c>
      <c r="BC998" s="878"/>
      <c r="BD998" s="54"/>
      <c r="BE998" s="879" t="e">
        <f t="shared" si="98"/>
        <v>#N/A</v>
      </c>
      <c r="BF998" s="880"/>
      <c r="BG998" s="880"/>
      <c r="BH998" s="880"/>
      <c r="BI998" s="881"/>
      <c r="BJ998" s="882" t="s">
        <v>1330</v>
      </c>
      <c r="BK998" s="878"/>
      <c r="BL998" s="54"/>
      <c r="BM998" s="241"/>
      <c r="BN998" s="241"/>
      <c r="BO998" s="241"/>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199"/>
    </row>
    <row r="999" spans="4:121" s="52" customFormat="1" hidden="1">
      <c r="D999" s="198"/>
      <c r="E999" s="54"/>
      <c r="F999" s="54"/>
      <c r="G999" s="54"/>
      <c r="H999" s="54"/>
      <c r="I999" s="54"/>
      <c r="J999" s="54"/>
      <c r="K999" s="54"/>
      <c r="L999" s="54"/>
      <c r="M999" s="54"/>
      <c r="N999" s="54"/>
      <c r="O999" s="54"/>
      <c r="P999" s="54"/>
      <c r="Q999" s="54"/>
      <c r="R999" s="54"/>
      <c r="S999" s="54"/>
      <c r="T999" s="54"/>
      <c r="U999" s="54"/>
      <c r="V999" s="54"/>
      <c r="W999" s="192"/>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874" t="e">
        <f t="shared" si="99"/>
        <v>#N/A</v>
      </c>
      <c r="AX999" s="875"/>
      <c r="AY999" s="875"/>
      <c r="AZ999" s="875"/>
      <c r="BA999" s="876"/>
      <c r="BB999" s="877" t="s">
        <v>1331</v>
      </c>
      <c r="BC999" s="878"/>
      <c r="BD999" s="54"/>
      <c r="BE999" s="879" t="e">
        <f t="shared" si="98"/>
        <v>#N/A</v>
      </c>
      <c r="BF999" s="880"/>
      <c r="BG999" s="880"/>
      <c r="BH999" s="880"/>
      <c r="BI999" s="881"/>
      <c r="BJ999" s="882" t="s">
        <v>1331</v>
      </c>
      <c r="BK999" s="878"/>
      <c r="BL999" s="54"/>
      <c r="BM999" s="241"/>
      <c r="BN999" s="241"/>
      <c r="BO999" s="241"/>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199"/>
    </row>
    <row r="1000" spans="4:121" s="52" customFormat="1" hidden="1">
      <c r="D1000" s="198"/>
      <c r="E1000" s="54"/>
      <c r="F1000" s="54"/>
      <c r="G1000" s="54"/>
      <c r="H1000" s="54"/>
      <c r="I1000" s="54"/>
      <c r="J1000" s="54"/>
      <c r="K1000" s="54"/>
      <c r="L1000" s="54"/>
      <c r="M1000" s="54"/>
      <c r="N1000" s="54"/>
      <c r="O1000" s="54"/>
      <c r="P1000" s="54"/>
      <c r="Q1000" s="54"/>
      <c r="R1000" s="54"/>
      <c r="S1000" s="54"/>
      <c r="T1000" s="54"/>
      <c r="U1000" s="54"/>
      <c r="V1000" s="54"/>
      <c r="W1000" s="192"/>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874" t="e">
        <f t="shared" si="99"/>
        <v>#N/A</v>
      </c>
      <c r="AX1000" s="875"/>
      <c r="AY1000" s="875"/>
      <c r="AZ1000" s="875"/>
      <c r="BA1000" s="876"/>
      <c r="BB1000" s="877" t="s">
        <v>1332</v>
      </c>
      <c r="BC1000" s="878"/>
      <c r="BD1000" s="54"/>
      <c r="BE1000" s="879" t="e">
        <f t="shared" si="98"/>
        <v>#N/A</v>
      </c>
      <c r="BF1000" s="880"/>
      <c r="BG1000" s="880"/>
      <c r="BH1000" s="880"/>
      <c r="BI1000" s="881"/>
      <c r="BJ1000" s="882" t="s">
        <v>1332</v>
      </c>
      <c r="BK1000" s="878"/>
      <c r="BL1000" s="54"/>
      <c r="BM1000" s="241"/>
      <c r="BN1000" s="241"/>
      <c r="BO1000" s="241"/>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199"/>
    </row>
    <row r="1001" spans="4:121" s="52" customFormat="1" hidden="1">
      <c r="D1001" s="198"/>
      <c r="E1001" s="54"/>
      <c r="F1001" s="54"/>
      <c r="G1001" s="54"/>
      <c r="H1001" s="54"/>
      <c r="I1001" s="54"/>
      <c r="J1001" s="54"/>
      <c r="K1001" s="54"/>
      <c r="L1001" s="54"/>
      <c r="M1001" s="54"/>
      <c r="N1001" s="54"/>
      <c r="O1001" s="54"/>
      <c r="P1001" s="54"/>
      <c r="Q1001" s="54"/>
      <c r="R1001" s="54"/>
      <c r="S1001" s="54"/>
      <c r="T1001" s="54"/>
      <c r="U1001" s="54"/>
      <c r="V1001" s="54"/>
      <c r="W1001" s="192"/>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54"/>
      <c r="AU1001" s="54"/>
      <c r="AV1001" s="54"/>
      <c r="AW1001" s="874" t="e">
        <f t="shared" si="99"/>
        <v>#N/A</v>
      </c>
      <c r="AX1001" s="875"/>
      <c r="AY1001" s="875"/>
      <c r="AZ1001" s="875"/>
      <c r="BA1001" s="876"/>
      <c r="BB1001" s="877" t="s">
        <v>1333</v>
      </c>
      <c r="BC1001" s="878"/>
      <c r="BD1001" s="54"/>
      <c r="BE1001" s="879" t="e">
        <f t="shared" si="98"/>
        <v>#N/A</v>
      </c>
      <c r="BF1001" s="880"/>
      <c r="BG1001" s="880"/>
      <c r="BH1001" s="880"/>
      <c r="BI1001" s="881"/>
      <c r="BJ1001" s="882" t="s">
        <v>1333</v>
      </c>
      <c r="BK1001" s="878"/>
      <c r="BL1001" s="54"/>
      <c r="BM1001" s="241"/>
      <c r="BN1001" s="241"/>
      <c r="BO1001" s="241"/>
      <c r="BP1001" s="54"/>
      <c r="BQ1001" s="54"/>
      <c r="BR1001" s="54"/>
      <c r="BS1001" s="54"/>
      <c r="BT1001" s="54"/>
      <c r="BU1001" s="54"/>
      <c r="BV1001" s="54"/>
      <c r="BW1001" s="54"/>
      <c r="BX1001" s="54"/>
      <c r="BY1001" s="54"/>
      <c r="BZ1001" s="54"/>
      <c r="CA1001" s="54"/>
      <c r="CB1001" s="54"/>
      <c r="CC1001" s="54"/>
      <c r="CD1001" s="54"/>
      <c r="CE1001" s="54"/>
      <c r="CF1001" s="54"/>
      <c r="CG1001" s="54"/>
      <c r="CH1001" s="54"/>
      <c r="CI1001" s="54"/>
      <c r="CJ1001" s="54"/>
      <c r="CK1001" s="54"/>
      <c r="CL1001" s="54"/>
      <c r="CM1001" s="54"/>
      <c r="CN1001" s="54"/>
      <c r="CO1001" s="54"/>
      <c r="CP1001" s="54"/>
      <c r="CQ1001" s="54"/>
      <c r="CR1001" s="54"/>
      <c r="CS1001" s="54"/>
      <c r="CT1001" s="54"/>
      <c r="CU1001" s="54"/>
      <c r="CV1001" s="54"/>
      <c r="CW1001" s="54"/>
      <c r="CX1001" s="54"/>
      <c r="CY1001" s="54"/>
      <c r="CZ1001" s="54"/>
      <c r="DA1001" s="54"/>
      <c r="DB1001" s="54"/>
      <c r="DC1001" s="54"/>
      <c r="DD1001" s="54"/>
      <c r="DE1001" s="54"/>
      <c r="DF1001" s="54"/>
      <c r="DG1001" s="54"/>
      <c r="DH1001" s="54"/>
      <c r="DI1001" s="54"/>
      <c r="DJ1001" s="54"/>
      <c r="DK1001" s="54"/>
      <c r="DL1001" s="54"/>
      <c r="DM1001" s="54"/>
      <c r="DN1001" s="54"/>
      <c r="DO1001" s="54"/>
      <c r="DP1001" s="54"/>
      <c r="DQ1001" s="199"/>
    </row>
    <row r="1002" spans="4:121" s="52" customFormat="1" hidden="1">
      <c r="D1002" s="198"/>
      <c r="E1002" s="54"/>
      <c r="F1002" s="54"/>
      <c r="G1002" s="54"/>
      <c r="H1002" s="54"/>
      <c r="I1002" s="54"/>
      <c r="J1002" s="54"/>
      <c r="K1002" s="54"/>
      <c r="L1002" s="54"/>
      <c r="M1002" s="54"/>
      <c r="N1002" s="54"/>
      <c r="O1002" s="54"/>
      <c r="P1002" s="54"/>
      <c r="Q1002" s="54"/>
      <c r="R1002" s="54"/>
      <c r="S1002" s="54"/>
      <c r="T1002" s="54"/>
      <c r="U1002" s="54"/>
      <c r="V1002" s="54"/>
      <c r="W1002" s="192"/>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4"/>
      <c r="AS1002" s="54"/>
      <c r="AT1002" s="54"/>
      <c r="AU1002" s="54"/>
      <c r="AV1002" s="54"/>
      <c r="AW1002" s="874" t="e">
        <f t="shared" si="99"/>
        <v>#N/A</v>
      </c>
      <c r="AX1002" s="875"/>
      <c r="AY1002" s="875"/>
      <c r="AZ1002" s="875"/>
      <c r="BA1002" s="876"/>
      <c r="BB1002" s="877" t="s">
        <v>1334</v>
      </c>
      <c r="BC1002" s="878"/>
      <c r="BD1002" s="54"/>
      <c r="BE1002" s="879" t="e">
        <f t="shared" si="98"/>
        <v>#N/A</v>
      </c>
      <c r="BF1002" s="880"/>
      <c r="BG1002" s="880"/>
      <c r="BH1002" s="880"/>
      <c r="BI1002" s="881"/>
      <c r="BJ1002" s="882" t="s">
        <v>1334</v>
      </c>
      <c r="BK1002" s="878"/>
      <c r="BL1002" s="54"/>
      <c r="BM1002" s="241"/>
      <c r="BN1002" s="241"/>
      <c r="BO1002" s="241"/>
      <c r="BP1002" s="54"/>
      <c r="BQ1002" s="54"/>
      <c r="BR1002" s="54"/>
      <c r="BS1002" s="54"/>
      <c r="BT1002" s="54"/>
      <c r="BU1002" s="54"/>
      <c r="BV1002" s="54"/>
      <c r="BW1002" s="54"/>
      <c r="BX1002" s="54"/>
      <c r="BY1002" s="54"/>
      <c r="BZ1002" s="54"/>
      <c r="CA1002" s="54"/>
      <c r="CB1002" s="54"/>
      <c r="CC1002" s="54"/>
      <c r="CD1002" s="54"/>
      <c r="CE1002" s="54"/>
      <c r="CF1002" s="54"/>
      <c r="CG1002" s="54"/>
      <c r="CH1002" s="54"/>
      <c r="CI1002" s="54"/>
      <c r="CJ1002" s="54"/>
      <c r="CK1002" s="54"/>
      <c r="CL1002" s="54"/>
      <c r="CM1002" s="54"/>
      <c r="CN1002" s="54"/>
      <c r="CO1002" s="54"/>
      <c r="CP1002" s="54"/>
      <c r="CQ1002" s="54"/>
      <c r="CR1002" s="54"/>
      <c r="CS1002" s="54"/>
      <c r="CT1002" s="54"/>
      <c r="CU1002" s="54"/>
      <c r="CV1002" s="54"/>
      <c r="CW1002" s="54"/>
      <c r="CX1002" s="54"/>
      <c r="CY1002" s="54"/>
      <c r="CZ1002" s="54"/>
      <c r="DA1002" s="54"/>
      <c r="DB1002" s="54"/>
      <c r="DC1002" s="54"/>
      <c r="DD1002" s="54"/>
      <c r="DE1002" s="54"/>
      <c r="DF1002" s="54"/>
      <c r="DG1002" s="54"/>
      <c r="DH1002" s="54"/>
      <c r="DI1002" s="54"/>
      <c r="DJ1002" s="54"/>
      <c r="DK1002" s="54"/>
      <c r="DL1002" s="54"/>
      <c r="DM1002" s="54"/>
      <c r="DN1002" s="54"/>
      <c r="DO1002" s="54"/>
      <c r="DP1002" s="54"/>
      <c r="DQ1002" s="199"/>
    </row>
    <row r="1003" spans="4:121" s="52" customFormat="1" hidden="1">
      <c r="D1003" s="198"/>
      <c r="E1003" s="54"/>
      <c r="F1003" s="54"/>
      <c r="G1003" s="54"/>
      <c r="H1003" s="54"/>
      <c r="I1003" s="54"/>
      <c r="J1003" s="54"/>
      <c r="K1003" s="54"/>
      <c r="L1003" s="54"/>
      <c r="M1003" s="54"/>
      <c r="N1003" s="54"/>
      <c r="O1003" s="54"/>
      <c r="P1003" s="54"/>
      <c r="Q1003" s="54"/>
      <c r="R1003" s="54"/>
      <c r="S1003" s="54"/>
      <c r="T1003" s="54"/>
      <c r="U1003" s="54"/>
      <c r="V1003" s="54"/>
      <c r="W1003" s="192"/>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4"/>
      <c r="AS1003" s="54"/>
      <c r="AT1003" s="54"/>
      <c r="AU1003" s="54"/>
      <c r="AV1003" s="54"/>
      <c r="AW1003" s="874" t="e">
        <f t="shared" si="99"/>
        <v>#N/A</v>
      </c>
      <c r="AX1003" s="875"/>
      <c r="AY1003" s="875"/>
      <c r="AZ1003" s="875"/>
      <c r="BA1003" s="876"/>
      <c r="BB1003" s="877" t="s">
        <v>1335</v>
      </c>
      <c r="BC1003" s="878"/>
      <c r="BD1003" s="54"/>
      <c r="BE1003" s="879" t="e">
        <f t="shared" si="98"/>
        <v>#N/A</v>
      </c>
      <c r="BF1003" s="880"/>
      <c r="BG1003" s="880"/>
      <c r="BH1003" s="880"/>
      <c r="BI1003" s="881"/>
      <c r="BJ1003" s="882" t="s">
        <v>1335</v>
      </c>
      <c r="BK1003" s="878"/>
      <c r="BL1003" s="54"/>
      <c r="BM1003" s="241"/>
      <c r="BN1003" s="241"/>
      <c r="BO1003" s="241"/>
      <c r="BP1003" s="54"/>
      <c r="BQ1003" s="54"/>
      <c r="BR1003" s="54"/>
      <c r="BS1003" s="54"/>
      <c r="BT1003" s="54"/>
      <c r="BU1003" s="54"/>
      <c r="BV1003" s="54"/>
      <c r="BW1003" s="54"/>
      <c r="BX1003" s="54"/>
      <c r="BY1003" s="54"/>
      <c r="BZ1003" s="54"/>
      <c r="CA1003" s="54"/>
      <c r="CB1003" s="54"/>
      <c r="CC1003" s="54"/>
      <c r="CD1003" s="54"/>
      <c r="CE1003" s="54"/>
      <c r="CF1003" s="54"/>
      <c r="CG1003" s="54"/>
      <c r="CH1003" s="54"/>
      <c r="CI1003" s="54"/>
      <c r="CJ1003" s="54"/>
      <c r="CK1003" s="54"/>
      <c r="CL1003" s="54"/>
      <c r="CM1003" s="54"/>
      <c r="CN1003" s="54"/>
      <c r="CO1003" s="54"/>
      <c r="CP1003" s="54"/>
      <c r="CQ1003" s="54"/>
      <c r="CR1003" s="54"/>
      <c r="CS1003" s="54"/>
      <c r="CT1003" s="54"/>
      <c r="CU1003" s="54"/>
      <c r="CV1003" s="54"/>
      <c r="CW1003" s="54"/>
      <c r="CX1003" s="54"/>
      <c r="CY1003" s="54"/>
      <c r="CZ1003" s="54"/>
      <c r="DA1003" s="54"/>
      <c r="DB1003" s="54"/>
      <c r="DC1003" s="54"/>
      <c r="DD1003" s="54"/>
      <c r="DE1003" s="54"/>
      <c r="DF1003" s="54"/>
      <c r="DG1003" s="54"/>
      <c r="DH1003" s="54"/>
      <c r="DI1003" s="54"/>
      <c r="DJ1003" s="54"/>
      <c r="DK1003" s="54"/>
      <c r="DL1003" s="54"/>
      <c r="DM1003" s="54"/>
      <c r="DN1003" s="54"/>
      <c r="DO1003" s="54"/>
      <c r="DP1003" s="54"/>
      <c r="DQ1003" s="199"/>
    </row>
    <row r="1004" spans="4:121" s="52" customFormat="1" hidden="1">
      <c r="D1004" s="198"/>
      <c r="E1004" s="54"/>
      <c r="F1004" s="54"/>
      <c r="G1004" s="54"/>
      <c r="H1004" s="54"/>
      <c r="I1004" s="54"/>
      <c r="J1004" s="54"/>
      <c r="K1004" s="54"/>
      <c r="L1004" s="54"/>
      <c r="M1004" s="54"/>
      <c r="N1004" s="54"/>
      <c r="O1004" s="54"/>
      <c r="P1004" s="54"/>
      <c r="Q1004" s="54"/>
      <c r="R1004" s="54"/>
      <c r="S1004" s="54"/>
      <c r="T1004" s="54"/>
      <c r="U1004" s="54"/>
      <c r="V1004" s="54"/>
      <c r="W1004" s="192"/>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4"/>
      <c r="AS1004" s="54"/>
      <c r="AT1004" s="54"/>
      <c r="AU1004" s="54"/>
      <c r="AV1004" s="54"/>
      <c r="AW1004" s="874" t="e">
        <f t="shared" si="99"/>
        <v>#N/A</v>
      </c>
      <c r="AX1004" s="875"/>
      <c r="AY1004" s="875"/>
      <c r="AZ1004" s="875"/>
      <c r="BA1004" s="876"/>
      <c r="BB1004" s="877" t="s">
        <v>1336</v>
      </c>
      <c r="BC1004" s="878"/>
      <c r="BD1004" s="54"/>
      <c r="BE1004" s="879" t="e">
        <f t="shared" si="98"/>
        <v>#N/A</v>
      </c>
      <c r="BF1004" s="880"/>
      <c r="BG1004" s="880"/>
      <c r="BH1004" s="880"/>
      <c r="BI1004" s="881"/>
      <c r="BJ1004" s="882" t="s">
        <v>1336</v>
      </c>
      <c r="BK1004" s="878"/>
      <c r="BL1004" s="54"/>
      <c r="BM1004" s="241"/>
      <c r="BN1004" s="241"/>
      <c r="BO1004" s="241"/>
      <c r="BP1004" s="54"/>
      <c r="BQ1004" s="54"/>
      <c r="BR1004" s="54"/>
      <c r="BS1004" s="54"/>
      <c r="BT1004" s="54"/>
      <c r="BU1004" s="54"/>
      <c r="BV1004" s="54"/>
      <c r="BW1004" s="54"/>
      <c r="BX1004" s="54"/>
      <c r="BY1004" s="54"/>
      <c r="BZ1004" s="54"/>
      <c r="CA1004" s="54"/>
      <c r="CB1004" s="54"/>
      <c r="CC1004" s="54"/>
      <c r="CD1004" s="54"/>
      <c r="CE1004" s="54"/>
      <c r="CF1004" s="54"/>
      <c r="CG1004" s="54"/>
      <c r="CH1004" s="54"/>
      <c r="CI1004" s="54"/>
      <c r="CJ1004" s="54"/>
      <c r="CK1004" s="54"/>
      <c r="CL1004" s="54"/>
      <c r="CM1004" s="54"/>
      <c r="CN1004" s="54"/>
      <c r="CO1004" s="54"/>
      <c r="CP1004" s="54"/>
      <c r="CQ1004" s="54"/>
      <c r="CR1004" s="54"/>
      <c r="CS1004" s="54"/>
      <c r="CT1004" s="54"/>
      <c r="CU1004" s="54"/>
      <c r="CV1004" s="54"/>
      <c r="CW1004" s="54"/>
      <c r="CX1004" s="54"/>
      <c r="CY1004" s="54"/>
      <c r="CZ1004" s="54"/>
      <c r="DA1004" s="54"/>
      <c r="DB1004" s="54"/>
      <c r="DC1004" s="54"/>
      <c r="DD1004" s="54"/>
      <c r="DE1004" s="54"/>
      <c r="DF1004" s="54"/>
      <c r="DG1004" s="54"/>
      <c r="DH1004" s="54"/>
      <c r="DI1004" s="54"/>
      <c r="DJ1004" s="54"/>
      <c r="DK1004" s="54"/>
      <c r="DL1004" s="54"/>
      <c r="DM1004" s="54"/>
      <c r="DN1004" s="54"/>
      <c r="DO1004" s="54"/>
      <c r="DP1004" s="54"/>
      <c r="DQ1004" s="199"/>
    </row>
    <row r="1005" spans="4:121" s="52" customFormat="1" hidden="1">
      <c r="D1005" s="198"/>
      <c r="E1005" s="54"/>
      <c r="F1005" s="54"/>
      <c r="G1005" s="54"/>
      <c r="H1005" s="54"/>
      <c r="I1005" s="54"/>
      <c r="J1005" s="54"/>
      <c r="K1005" s="54"/>
      <c r="L1005" s="54"/>
      <c r="M1005" s="54"/>
      <c r="N1005" s="54"/>
      <c r="O1005" s="54"/>
      <c r="P1005" s="54"/>
      <c r="Q1005" s="54"/>
      <c r="R1005" s="54"/>
      <c r="S1005" s="54"/>
      <c r="T1005" s="54"/>
      <c r="U1005" s="54"/>
      <c r="V1005" s="54"/>
      <c r="W1005" s="192"/>
      <c r="X1005" s="54"/>
      <c r="Y1005" s="54"/>
      <c r="Z1005" s="54"/>
      <c r="AA1005" s="54"/>
      <c r="AB1005" s="54"/>
      <c r="AC1005" s="54"/>
      <c r="AD1005" s="54"/>
      <c r="AE1005" s="54"/>
      <c r="AF1005" s="54"/>
      <c r="AG1005" s="54"/>
      <c r="AH1005" s="54"/>
      <c r="AI1005" s="54"/>
      <c r="AJ1005" s="54"/>
      <c r="AK1005" s="54"/>
      <c r="AL1005" s="54"/>
      <c r="AM1005" s="54"/>
      <c r="AN1005" s="54"/>
      <c r="AO1005" s="54"/>
      <c r="AP1005" s="54"/>
      <c r="AQ1005" s="54"/>
      <c r="AR1005" s="54"/>
      <c r="AS1005" s="54"/>
      <c r="AT1005" s="54"/>
      <c r="AU1005" s="54"/>
      <c r="AV1005" s="54"/>
      <c r="AW1005" s="874" t="e">
        <f t="shared" si="99"/>
        <v>#N/A</v>
      </c>
      <c r="AX1005" s="875"/>
      <c r="AY1005" s="875"/>
      <c r="AZ1005" s="875"/>
      <c r="BA1005" s="876"/>
      <c r="BB1005" s="877" t="s">
        <v>1337</v>
      </c>
      <c r="BC1005" s="878"/>
      <c r="BD1005" s="54"/>
      <c r="BE1005" s="879" t="e">
        <f t="shared" si="98"/>
        <v>#N/A</v>
      </c>
      <c r="BF1005" s="880"/>
      <c r="BG1005" s="880"/>
      <c r="BH1005" s="880"/>
      <c r="BI1005" s="881"/>
      <c r="BJ1005" s="882" t="s">
        <v>1337</v>
      </c>
      <c r="BK1005" s="878"/>
      <c r="BL1005" s="54"/>
      <c r="BM1005" s="241"/>
      <c r="BN1005" s="241"/>
      <c r="BO1005" s="241"/>
      <c r="BP1005" s="54"/>
      <c r="BQ1005" s="54"/>
      <c r="BR1005" s="54"/>
      <c r="BS1005" s="54"/>
      <c r="BT1005" s="54"/>
      <c r="BU1005" s="54"/>
      <c r="BV1005" s="54"/>
      <c r="BW1005" s="54"/>
      <c r="BX1005" s="54"/>
      <c r="BY1005" s="54"/>
      <c r="BZ1005" s="54"/>
      <c r="CA1005" s="54"/>
      <c r="CB1005" s="54"/>
      <c r="CC1005" s="54"/>
      <c r="CD1005" s="54"/>
      <c r="CE1005" s="54"/>
      <c r="CF1005" s="54"/>
      <c r="CG1005" s="54"/>
      <c r="CH1005" s="54"/>
      <c r="CI1005" s="54"/>
      <c r="CJ1005" s="54"/>
      <c r="CK1005" s="54"/>
      <c r="CL1005" s="54"/>
      <c r="CM1005" s="54"/>
      <c r="CN1005" s="54"/>
      <c r="CO1005" s="54"/>
      <c r="CP1005" s="54"/>
      <c r="CQ1005" s="54"/>
      <c r="CR1005" s="54"/>
      <c r="CS1005" s="54"/>
      <c r="CT1005" s="54"/>
      <c r="CU1005" s="54"/>
      <c r="CV1005" s="54"/>
      <c r="CW1005" s="54"/>
      <c r="CX1005" s="54"/>
      <c r="CY1005" s="54"/>
      <c r="CZ1005" s="54"/>
      <c r="DA1005" s="54"/>
      <c r="DB1005" s="54"/>
      <c r="DC1005" s="54"/>
      <c r="DD1005" s="54"/>
      <c r="DE1005" s="54"/>
      <c r="DF1005" s="54"/>
      <c r="DG1005" s="54"/>
      <c r="DH1005" s="54"/>
      <c r="DI1005" s="54"/>
      <c r="DJ1005" s="54"/>
      <c r="DK1005" s="54"/>
      <c r="DL1005" s="54"/>
      <c r="DM1005" s="54"/>
      <c r="DN1005" s="54"/>
      <c r="DO1005" s="54"/>
      <c r="DP1005" s="54"/>
      <c r="DQ1005" s="199"/>
    </row>
    <row r="1006" spans="4:121" s="52" customFormat="1" hidden="1">
      <c r="D1006" s="198"/>
      <c r="E1006" s="54"/>
      <c r="F1006" s="54"/>
      <c r="G1006" s="54"/>
      <c r="H1006" s="54"/>
      <c r="I1006" s="54"/>
      <c r="J1006" s="54"/>
      <c r="K1006" s="54"/>
      <c r="L1006" s="54"/>
      <c r="M1006" s="54"/>
      <c r="N1006" s="54"/>
      <c r="O1006" s="54"/>
      <c r="P1006" s="54"/>
      <c r="Q1006" s="54"/>
      <c r="R1006" s="54"/>
      <c r="S1006" s="54"/>
      <c r="T1006" s="54"/>
      <c r="U1006" s="54"/>
      <c r="V1006" s="54"/>
      <c r="W1006" s="192"/>
      <c r="X1006" s="54"/>
      <c r="Y1006" s="54"/>
      <c r="Z1006" s="54"/>
      <c r="AA1006" s="54"/>
      <c r="AB1006" s="54"/>
      <c r="AC1006" s="54"/>
      <c r="AD1006" s="54"/>
      <c r="AE1006" s="54"/>
      <c r="AF1006" s="54"/>
      <c r="AG1006" s="54"/>
      <c r="AH1006" s="54"/>
      <c r="AI1006" s="54"/>
      <c r="AJ1006" s="54"/>
      <c r="AK1006" s="54"/>
      <c r="AL1006" s="54"/>
      <c r="AM1006" s="54"/>
      <c r="AN1006" s="54"/>
      <c r="AO1006" s="54"/>
      <c r="AP1006" s="54"/>
      <c r="AQ1006" s="54"/>
      <c r="AR1006" s="54"/>
      <c r="AS1006" s="54"/>
      <c r="AT1006" s="54"/>
      <c r="AU1006" s="54"/>
      <c r="AV1006" s="54"/>
      <c r="AW1006" s="874" t="e">
        <f t="shared" si="99"/>
        <v>#N/A</v>
      </c>
      <c r="AX1006" s="875"/>
      <c r="AY1006" s="875"/>
      <c r="AZ1006" s="875"/>
      <c r="BA1006" s="876"/>
      <c r="BB1006" s="877" t="s">
        <v>1338</v>
      </c>
      <c r="BC1006" s="878"/>
      <c r="BD1006" s="54"/>
      <c r="BE1006" s="879" t="e">
        <f t="shared" si="98"/>
        <v>#N/A</v>
      </c>
      <c r="BF1006" s="880"/>
      <c r="BG1006" s="880"/>
      <c r="BH1006" s="880"/>
      <c r="BI1006" s="881"/>
      <c r="BJ1006" s="882" t="s">
        <v>1338</v>
      </c>
      <c r="BK1006" s="878"/>
      <c r="BL1006" s="54"/>
      <c r="BM1006" s="241"/>
      <c r="BN1006" s="241"/>
      <c r="BO1006" s="241"/>
      <c r="BP1006" s="54"/>
      <c r="BQ1006" s="54"/>
      <c r="BR1006" s="54"/>
      <c r="BS1006" s="54"/>
      <c r="BT1006" s="54"/>
      <c r="BU1006" s="54"/>
      <c r="BV1006" s="54"/>
      <c r="BW1006" s="54"/>
      <c r="BX1006" s="54"/>
      <c r="BY1006" s="54"/>
      <c r="BZ1006" s="54"/>
      <c r="CA1006" s="54"/>
      <c r="CB1006" s="54"/>
      <c r="CC1006" s="54"/>
      <c r="CD1006" s="54"/>
      <c r="CE1006" s="54"/>
      <c r="CF1006" s="54"/>
      <c r="CG1006" s="54"/>
      <c r="CH1006" s="54"/>
      <c r="CI1006" s="54"/>
      <c r="CJ1006" s="54"/>
      <c r="CK1006" s="54"/>
      <c r="CL1006" s="54"/>
      <c r="CM1006" s="54"/>
      <c r="CN1006" s="54"/>
      <c r="CO1006" s="54"/>
      <c r="CP1006" s="54"/>
      <c r="CQ1006" s="54"/>
      <c r="CR1006" s="54"/>
      <c r="CS1006" s="54"/>
      <c r="CT1006" s="54"/>
      <c r="CU1006" s="54"/>
      <c r="CV1006" s="54"/>
      <c r="CW1006" s="54"/>
      <c r="CX1006" s="54"/>
      <c r="CY1006" s="54"/>
      <c r="CZ1006" s="54"/>
      <c r="DA1006" s="54"/>
      <c r="DB1006" s="54"/>
      <c r="DC1006" s="54"/>
      <c r="DD1006" s="54"/>
      <c r="DE1006" s="54"/>
      <c r="DF1006" s="54"/>
      <c r="DG1006" s="54"/>
      <c r="DH1006" s="54"/>
      <c r="DI1006" s="54"/>
      <c r="DJ1006" s="54"/>
      <c r="DK1006" s="54"/>
      <c r="DL1006" s="54"/>
      <c r="DM1006" s="54"/>
      <c r="DN1006" s="54"/>
      <c r="DO1006" s="54"/>
      <c r="DP1006" s="54"/>
      <c r="DQ1006" s="199"/>
    </row>
    <row r="1007" spans="4:121" s="52" customFormat="1" hidden="1">
      <c r="D1007" s="198"/>
      <c r="E1007" s="54"/>
      <c r="F1007" s="54"/>
      <c r="G1007" s="54"/>
      <c r="H1007" s="54"/>
      <c r="I1007" s="54"/>
      <c r="J1007" s="54"/>
      <c r="K1007" s="54"/>
      <c r="L1007" s="54"/>
      <c r="M1007" s="54"/>
      <c r="N1007" s="54"/>
      <c r="O1007" s="54"/>
      <c r="P1007" s="54"/>
      <c r="Q1007" s="54"/>
      <c r="R1007" s="54"/>
      <c r="S1007" s="54"/>
      <c r="T1007" s="54"/>
      <c r="U1007" s="54"/>
      <c r="V1007" s="54"/>
      <c r="W1007" s="192"/>
      <c r="X1007" s="54"/>
      <c r="Y1007" s="54"/>
      <c r="Z1007" s="54"/>
      <c r="AA1007" s="54"/>
      <c r="AB1007" s="54"/>
      <c r="AC1007" s="54"/>
      <c r="AD1007" s="54"/>
      <c r="AE1007" s="54"/>
      <c r="AF1007" s="54"/>
      <c r="AG1007" s="54"/>
      <c r="AH1007" s="54"/>
      <c r="AI1007" s="54"/>
      <c r="AJ1007" s="54"/>
      <c r="AK1007" s="54"/>
      <c r="AL1007" s="54"/>
      <c r="AM1007" s="54"/>
      <c r="AN1007" s="54"/>
      <c r="AO1007" s="54"/>
      <c r="AP1007" s="54"/>
      <c r="AQ1007" s="54"/>
      <c r="AR1007" s="54"/>
      <c r="AS1007" s="54"/>
      <c r="AT1007" s="54"/>
      <c r="AU1007" s="54"/>
      <c r="AV1007" s="54"/>
      <c r="AW1007" s="874" t="e">
        <f t="shared" si="99"/>
        <v>#N/A</v>
      </c>
      <c r="AX1007" s="875"/>
      <c r="AY1007" s="875"/>
      <c r="AZ1007" s="875"/>
      <c r="BA1007" s="876"/>
      <c r="BB1007" s="877" t="s">
        <v>1339</v>
      </c>
      <c r="BC1007" s="878"/>
      <c r="BD1007" s="54"/>
      <c r="BE1007" s="879" t="e">
        <f t="shared" si="98"/>
        <v>#N/A</v>
      </c>
      <c r="BF1007" s="880"/>
      <c r="BG1007" s="880"/>
      <c r="BH1007" s="880"/>
      <c r="BI1007" s="881"/>
      <c r="BJ1007" s="882" t="s">
        <v>1339</v>
      </c>
      <c r="BK1007" s="878"/>
      <c r="BL1007" s="54"/>
      <c r="BM1007" s="241"/>
      <c r="BN1007" s="241"/>
      <c r="BO1007" s="241"/>
      <c r="BP1007" s="54"/>
      <c r="BQ1007" s="54"/>
      <c r="BR1007" s="54"/>
      <c r="BS1007" s="54"/>
      <c r="BT1007" s="54"/>
      <c r="BU1007" s="54"/>
      <c r="BV1007" s="54"/>
      <c r="BW1007" s="54"/>
      <c r="BX1007" s="54"/>
      <c r="BY1007" s="54"/>
      <c r="BZ1007" s="54"/>
      <c r="CA1007" s="54"/>
      <c r="CB1007" s="54"/>
      <c r="CC1007" s="54"/>
      <c r="CD1007" s="54"/>
      <c r="CE1007" s="54"/>
      <c r="CF1007" s="54"/>
      <c r="CG1007" s="54"/>
      <c r="CH1007" s="54"/>
      <c r="CI1007" s="54"/>
      <c r="CJ1007" s="54"/>
      <c r="CK1007" s="54"/>
      <c r="CL1007" s="54"/>
      <c r="CM1007" s="54"/>
      <c r="CN1007" s="54"/>
      <c r="CO1007" s="54"/>
      <c r="CP1007" s="54"/>
      <c r="CQ1007" s="54"/>
      <c r="CR1007" s="54"/>
      <c r="CS1007" s="54"/>
      <c r="CT1007" s="54"/>
      <c r="CU1007" s="54"/>
      <c r="CV1007" s="54"/>
      <c r="CW1007" s="54"/>
      <c r="CX1007" s="54"/>
      <c r="CY1007" s="54"/>
      <c r="CZ1007" s="54"/>
      <c r="DA1007" s="54"/>
      <c r="DB1007" s="54"/>
      <c r="DC1007" s="54"/>
      <c r="DD1007" s="54"/>
      <c r="DE1007" s="54"/>
      <c r="DF1007" s="54"/>
      <c r="DG1007" s="54"/>
      <c r="DH1007" s="54"/>
      <c r="DI1007" s="54"/>
      <c r="DJ1007" s="54"/>
      <c r="DK1007" s="54"/>
      <c r="DL1007" s="54"/>
      <c r="DM1007" s="54"/>
      <c r="DN1007" s="54"/>
      <c r="DO1007" s="54"/>
      <c r="DP1007" s="54"/>
      <c r="DQ1007" s="199"/>
    </row>
    <row r="1008" spans="4:121" s="52" customFormat="1" hidden="1">
      <c r="D1008" s="198"/>
      <c r="E1008" s="54"/>
      <c r="F1008" s="54"/>
      <c r="G1008" s="54"/>
      <c r="H1008" s="54"/>
      <c r="I1008" s="54"/>
      <c r="J1008" s="54"/>
      <c r="K1008" s="54"/>
      <c r="L1008" s="54"/>
      <c r="M1008" s="54"/>
      <c r="N1008" s="54"/>
      <c r="O1008" s="54"/>
      <c r="P1008" s="54"/>
      <c r="Q1008" s="54"/>
      <c r="R1008" s="54"/>
      <c r="S1008" s="54"/>
      <c r="T1008" s="54"/>
      <c r="U1008" s="54"/>
      <c r="V1008" s="54"/>
      <c r="W1008" s="192"/>
      <c r="X1008" s="54"/>
      <c r="Y1008" s="54"/>
      <c r="Z1008" s="54"/>
      <c r="AA1008" s="54"/>
      <c r="AB1008" s="54"/>
      <c r="AC1008" s="54"/>
      <c r="AD1008" s="54"/>
      <c r="AE1008" s="54"/>
      <c r="AF1008" s="54"/>
      <c r="AG1008" s="54"/>
      <c r="AH1008" s="54"/>
      <c r="AI1008" s="54"/>
      <c r="AJ1008" s="54"/>
      <c r="AK1008" s="54"/>
      <c r="AL1008" s="54"/>
      <c r="AM1008" s="54"/>
      <c r="AN1008" s="54"/>
      <c r="AO1008" s="54"/>
      <c r="AP1008" s="54"/>
      <c r="AQ1008" s="54"/>
      <c r="AR1008" s="54"/>
      <c r="AS1008" s="54"/>
      <c r="AT1008" s="54"/>
      <c r="AU1008" s="54"/>
      <c r="AV1008" s="54"/>
      <c r="AW1008" s="874" t="e">
        <f t="shared" si="99"/>
        <v>#N/A</v>
      </c>
      <c r="AX1008" s="875"/>
      <c r="AY1008" s="875"/>
      <c r="AZ1008" s="875"/>
      <c r="BA1008" s="876"/>
      <c r="BB1008" s="877" t="s">
        <v>1340</v>
      </c>
      <c r="BC1008" s="878"/>
      <c r="BD1008" s="54"/>
      <c r="BE1008" s="879" t="e">
        <f t="shared" si="98"/>
        <v>#N/A</v>
      </c>
      <c r="BF1008" s="880"/>
      <c r="BG1008" s="880"/>
      <c r="BH1008" s="880"/>
      <c r="BI1008" s="881"/>
      <c r="BJ1008" s="882" t="s">
        <v>1340</v>
      </c>
      <c r="BK1008" s="878"/>
      <c r="BL1008" s="54"/>
      <c r="BM1008" s="241"/>
      <c r="BN1008" s="241"/>
      <c r="BO1008" s="241"/>
      <c r="BP1008" s="54"/>
      <c r="BQ1008" s="54"/>
      <c r="BR1008" s="54"/>
      <c r="BS1008" s="54"/>
      <c r="BT1008" s="54"/>
      <c r="BU1008" s="54"/>
      <c r="BV1008" s="54"/>
      <c r="BW1008" s="54"/>
      <c r="BX1008" s="54"/>
      <c r="BY1008" s="54"/>
      <c r="BZ1008" s="54"/>
      <c r="CA1008" s="54"/>
      <c r="CB1008" s="54"/>
      <c r="CC1008" s="54"/>
      <c r="CD1008" s="54"/>
      <c r="CE1008" s="54"/>
      <c r="CF1008" s="54"/>
      <c r="CG1008" s="54"/>
      <c r="CH1008" s="54"/>
      <c r="CI1008" s="54"/>
      <c r="CJ1008" s="54"/>
      <c r="CK1008" s="54"/>
      <c r="CL1008" s="54"/>
      <c r="CM1008" s="54"/>
      <c r="CN1008" s="54"/>
      <c r="CO1008" s="54"/>
      <c r="CP1008" s="54"/>
      <c r="CQ1008" s="54"/>
      <c r="CR1008" s="54"/>
      <c r="CS1008" s="54"/>
      <c r="CT1008" s="54"/>
      <c r="CU1008" s="54"/>
      <c r="CV1008" s="54"/>
      <c r="CW1008" s="54"/>
      <c r="CX1008" s="54"/>
      <c r="CY1008" s="54"/>
      <c r="CZ1008" s="54"/>
      <c r="DA1008" s="54"/>
      <c r="DB1008" s="54"/>
      <c r="DC1008" s="54"/>
      <c r="DD1008" s="54"/>
      <c r="DE1008" s="54"/>
      <c r="DF1008" s="54"/>
      <c r="DG1008" s="54"/>
      <c r="DH1008" s="54"/>
      <c r="DI1008" s="54"/>
      <c r="DJ1008" s="54"/>
      <c r="DK1008" s="54"/>
      <c r="DL1008" s="54"/>
      <c r="DM1008" s="54"/>
      <c r="DN1008" s="54"/>
      <c r="DO1008" s="54"/>
      <c r="DP1008" s="54"/>
      <c r="DQ1008" s="199"/>
    </row>
    <row r="1009" spans="4:121" s="52" customFormat="1" hidden="1">
      <c r="D1009" s="198"/>
      <c r="E1009" s="54"/>
      <c r="F1009" s="54"/>
      <c r="G1009" s="54"/>
      <c r="H1009" s="54"/>
      <c r="I1009" s="54"/>
      <c r="J1009" s="54"/>
      <c r="K1009" s="54"/>
      <c r="L1009" s="54"/>
      <c r="M1009" s="54"/>
      <c r="N1009" s="54"/>
      <c r="O1009" s="54"/>
      <c r="P1009" s="54"/>
      <c r="Q1009" s="54"/>
      <c r="R1009" s="54"/>
      <c r="S1009" s="54"/>
      <c r="T1009" s="54"/>
      <c r="U1009" s="54"/>
      <c r="V1009" s="54"/>
      <c r="W1009" s="192"/>
      <c r="X1009" s="54"/>
      <c r="Y1009" s="54"/>
      <c r="Z1009" s="54"/>
      <c r="AA1009" s="54"/>
      <c r="AB1009" s="54"/>
      <c r="AC1009" s="54"/>
      <c r="AD1009" s="54"/>
      <c r="AE1009" s="54"/>
      <c r="AF1009" s="54"/>
      <c r="AG1009" s="54"/>
      <c r="AH1009" s="54"/>
      <c r="AI1009" s="54"/>
      <c r="AJ1009" s="54"/>
      <c r="AK1009" s="54"/>
      <c r="AL1009" s="54"/>
      <c r="AM1009" s="54"/>
      <c r="AN1009" s="54"/>
      <c r="AO1009" s="54"/>
      <c r="AP1009" s="54"/>
      <c r="AQ1009" s="54"/>
      <c r="AR1009" s="54"/>
      <c r="AS1009" s="54"/>
      <c r="AT1009" s="54"/>
      <c r="AU1009" s="54"/>
      <c r="AV1009" s="54"/>
      <c r="AW1009" s="874" t="e">
        <f t="shared" si="99"/>
        <v>#N/A</v>
      </c>
      <c r="AX1009" s="875"/>
      <c r="AY1009" s="875"/>
      <c r="AZ1009" s="875"/>
      <c r="BA1009" s="876"/>
      <c r="BB1009" s="877" t="s">
        <v>1341</v>
      </c>
      <c r="BC1009" s="878"/>
      <c r="BD1009" s="54"/>
      <c r="BE1009" s="879" t="e">
        <f t="shared" si="98"/>
        <v>#N/A</v>
      </c>
      <c r="BF1009" s="880"/>
      <c r="BG1009" s="880"/>
      <c r="BH1009" s="880"/>
      <c r="BI1009" s="881"/>
      <c r="BJ1009" s="882" t="s">
        <v>1341</v>
      </c>
      <c r="BK1009" s="878"/>
      <c r="BL1009" s="54"/>
      <c r="BM1009" s="241"/>
      <c r="BN1009" s="241"/>
      <c r="BO1009" s="241"/>
      <c r="BP1009" s="54"/>
      <c r="BQ1009" s="54"/>
      <c r="BR1009" s="54"/>
      <c r="BS1009" s="54"/>
      <c r="BT1009" s="54"/>
      <c r="BU1009" s="54"/>
      <c r="BV1009" s="54"/>
      <c r="BW1009" s="54"/>
      <c r="BX1009" s="54"/>
      <c r="BY1009" s="54"/>
      <c r="BZ1009" s="54"/>
      <c r="CA1009" s="54"/>
      <c r="CB1009" s="54"/>
      <c r="CC1009" s="54"/>
      <c r="CD1009" s="54"/>
      <c r="CE1009" s="54"/>
      <c r="CF1009" s="54"/>
      <c r="CG1009" s="54"/>
      <c r="CH1009" s="54"/>
      <c r="CI1009" s="54"/>
      <c r="CJ1009" s="54"/>
      <c r="CK1009" s="54"/>
      <c r="CL1009" s="54"/>
      <c r="CM1009" s="54"/>
      <c r="CN1009" s="54"/>
      <c r="CO1009" s="54"/>
      <c r="CP1009" s="54"/>
      <c r="CQ1009" s="54"/>
      <c r="CR1009" s="54"/>
      <c r="CS1009" s="54"/>
      <c r="CT1009" s="54"/>
      <c r="CU1009" s="54"/>
      <c r="CV1009" s="54"/>
      <c r="CW1009" s="54"/>
      <c r="CX1009" s="54"/>
      <c r="CY1009" s="54"/>
      <c r="CZ1009" s="54"/>
      <c r="DA1009" s="54"/>
      <c r="DB1009" s="54"/>
      <c r="DC1009" s="54"/>
      <c r="DD1009" s="54"/>
      <c r="DE1009" s="54"/>
      <c r="DF1009" s="54"/>
      <c r="DG1009" s="54"/>
      <c r="DH1009" s="54"/>
      <c r="DI1009" s="54"/>
      <c r="DJ1009" s="54"/>
      <c r="DK1009" s="54"/>
      <c r="DL1009" s="54"/>
      <c r="DM1009" s="54"/>
      <c r="DN1009" s="54"/>
      <c r="DO1009" s="54"/>
      <c r="DP1009" s="54"/>
      <c r="DQ1009" s="199"/>
    </row>
    <row r="1010" spans="4:121" s="52" customFormat="1" hidden="1">
      <c r="D1010" s="198"/>
      <c r="E1010" s="54"/>
      <c r="F1010" s="54"/>
      <c r="G1010" s="54"/>
      <c r="H1010" s="54"/>
      <c r="I1010" s="54"/>
      <c r="J1010" s="54"/>
      <c r="K1010" s="54"/>
      <c r="L1010" s="54"/>
      <c r="M1010" s="54"/>
      <c r="N1010" s="54"/>
      <c r="O1010" s="54"/>
      <c r="P1010" s="54"/>
      <c r="Q1010" s="54"/>
      <c r="R1010" s="54"/>
      <c r="S1010" s="54"/>
      <c r="T1010" s="54"/>
      <c r="U1010" s="54"/>
      <c r="V1010" s="54"/>
      <c r="W1010" s="192"/>
      <c r="X1010" s="54"/>
      <c r="Y1010" s="54"/>
      <c r="Z1010" s="54"/>
      <c r="AA1010" s="54"/>
      <c r="AB1010" s="54"/>
      <c r="AC1010" s="54"/>
      <c r="AD1010" s="54"/>
      <c r="AE1010" s="54"/>
      <c r="AF1010" s="54"/>
      <c r="AG1010" s="54"/>
      <c r="AH1010" s="54"/>
      <c r="AI1010" s="54"/>
      <c r="AJ1010" s="54"/>
      <c r="AK1010" s="54"/>
      <c r="AL1010" s="54"/>
      <c r="AM1010" s="54"/>
      <c r="AN1010" s="54"/>
      <c r="AO1010" s="54"/>
      <c r="AP1010" s="54"/>
      <c r="AQ1010" s="54"/>
      <c r="AR1010" s="54"/>
      <c r="AS1010" s="54"/>
      <c r="AT1010" s="54"/>
      <c r="AU1010" s="54"/>
      <c r="AV1010" s="54"/>
      <c r="AW1010" s="874" t="e">
        <f t="shared" si="99"/>
        <v>#N/A</v>
      </c>
      <c r="AX1010" s="875"/>
      <c r="AY1010" s="875"/>
      <c r="AZ1010" s="875"/>
      <c r="BA1010" s="876"/>
      <c r="BB1010" s="877" t="s">
        <v>1342</v>
      </c>
      <c r="BC1010" s="878"/>
      <c r="BD1010" s="54"/>
      <c r="BE1010" s="879" t="e">
        <f t="shared" si="98"/>
        <v>#N/A</v>
      </c>
      <c r="BF1010" s="880"/>
      <c r="BG1010" s="880"/>
      <c r="BH1010" s="880"/>
      <c r="BI1010" s="881"/>
      <c r="BJ1010" s="882" t="s">
        <v>1342</v>
      </c>
      <c r="BK1010" s="878"/>
      <c r="BL1010" s="54"/>
      <c r="BM1010" s="241"/>
      <c r="BN1010" s="241"/>
      <c r="BO1010" s="241"/>
      <c r="BP1010" s="54"/>
      <c r="BQ1010" s="54"/>
      <c r="BR1010" s="54"/>
      <c r="BS1010" s="54"/>
      <c r="BT1010" s="54"/>
      <c r="BU1010" s="54"/>
      <c r="BV1010" s="54"/>
      <c r="BW1010" s="54"/>
      <c r="BX1010" s="54"/>
      <c r="BY1010" s="54"/>
      <c r="BZ1010" s="54"/>
      <c r="CA1010" s="54"/>
      <c r="CB1010" s="54"/>
      <c r="CC1010" s="54"/>
      <c r="CD1010" s="54"/>
      <c r="CE1010" s="54"/>
      <c r="CF1010" s="54"/>
      <c r="CG1010" s="54"/>
      <c r="CH1010" s="54"/>
      <c r="CI1010" s="54"/>
      <c r="CJ1010" s="54"/>
      <c r="CK1010" s="54"/>
      <c r="CL1010" s="54"/>
      <c r="CM1010" s="54"/>
      <c r="CN1010" s="54"/>
      <c r="CO1010" s="54"/>
      <c r="CP1010" s="54"/>
      <c r="CQ1010" s="54"/>
      <c r="CR1010" s="54"/>
      <c r="CS1010" s="54"/>
      <c r="CT1010" s="54"/>
      <c r="CU1010" s="54"/>
      <c r="CV1010" s="54"/>
      <c r="CW1010" s="54"/>
      <c r="CX1010" s="54"/>
      <c r="CY1010" s="54"/>
      <c r="CZ1010" s="54"/>
      <c r="DA1010" s="54"/>
      <c r="DB1010" s="54"/>
      <c r="DC1010" s="54"/>
      <c r="DD1010" s="54"/>
      <c r="DE1010" s="54"/>
      <c r="DF1010" s="54"/>
      <c r="DG1010" s="54"/>
      <c r="DH1010" s="54"/>
      <c r="DI1010" s="54"/>
      <c r="DJ1010" s="54"/>
      <c r="DK1010" s="54"/>
      <c r="DL1010" s="54"/>
      <c r="DM1010" s="54"/>
      <c r="DN1010" s="54"/>
      <c r="DO1010" s="54"/>
      <c r="DP1010" s="54"/>
      <c r="DQ1010" s="199"/>
    </row>
    <row r="1011" spans="4:121" s="52" customFormat="1" hidden="1">
      <c r="D1011" s="198"/>
      <c r="E1011" s="54"/>
      <c r="F1011" s="54"/>
      <c r="G1011" s="54"/>
      <c r="H1011" s="54"/>
      <c r="I1011" s="54"/>
      <c r="J1011" s="54"/>
      <c r="K1011" s="54"/>
      <c r="L1011" s="54"/>
      <c r="M1011" s="54"/>
      <c r="N1011" s="54"/>
      <c r="O1011" s="54"/>
      <c r="P1011" s="54"/>
      <c r="Q1011" s="54"/>
      <c r="R1011" s="54"/>
      <c r="S1011" s="54"/>
      <c r="T1011" s="54"/>
      <c r="U1011" s="54"/>
      <c r="V1011" s="54"/>
      <c r="W1011" s="192"/>
      <c r="X1011" s="54"/>
      <c r="Y1011" s="54"/>
      <c r="Z1011" s="54"/>
      <c r="AA1011" s="54"/>
      <c r="AB1011" s="54"/>
      <c r="AC1011" s="54"/>
      <c r="AD1011" s="54"/>
      <c r="AE1011" s="54"/>
      <c r="AF1011" s="54"/>
      <c r="AG1011" s="54"/>
      <c r="AH1011" s="54"/>
      <c r="AI1011" s="54"/>
      <c r="AJ1011" s="54"/>
      <c r="AK1011" s="54"/>
      <c r="AL1011" s="54"/>
      <c r="AM1011" s="54"/>
      <c r="AN1011" s="54"/>
      <c r="AO1011" s="54"/>
      <c r="AP1011" s="54"/>
      <c r="AQ1011" s="54"/>
      <c r="AR1011" s="54"/>
      <c r="AS1011" s="54"/>
      <c r="AT1011" s="54"/>
      <c r="AU1011" s="54"/>
      <c r="AV1011" s="54"/>
      <c r="AW1011" s="874" t="e">
        <f t="shared" si="99"/>
        <v>#N/A</v>
      </c>
      <c r="AX1011" s="875"/>
      <c r="AY1011" s="875"/>
      <c r="AZ1011" s="875"/>
      <c r="BA1011" s="876"/>
      <c r="BB1011" s="877" t="s">
        <v>1343</v>
      </c>
      <c r="BC1011" s="878"/>
      <c r="BD1011" s="54"/>
      <c r="BE1011" s="879" t="e">
        <f t="shared" si="98"/>
        <v>#N/A</v>
      </c>
      <c r="BF1011" s="880"/>
      <c r="BG1011" s="880"/>
      <c r="BH1011" s="880"/>
      <c r="BI1011" s="881"/>
      <c r="BJ1011" s="882" t="s">
        <v>1343</v>
      </c>
      <c r="BK1011" s="878"/>
      <c r="BL1011" s="54"/>
      <c r="BM1011" s="241"/>
      <c r="BN1011" s="241"/>
      <c r="BO1011" s="241"/>
      <c r="BP1011" s="54"/>
      <c r="BQ1011" s="54"/>
      <c r="BR1011" s="54"/>
      <c r="BS1011" s="54"/>
      <c r="BT1011" s="54"/>
      <c r="BU1011" s="54"/>
      <c r="BV1011" s="54"/>
      <c r="BW1011" s="54"/>
      <c r="BX1011" s="54"/>
      <c r="BY1011" s="54"/>
      <c r="BZ1011" s="54"/>
      <c r="CA1011" s="54"/>
      <c r="CB1011" s="54"/>
      <c r="CC1011" s="54"/>
      <c r="CD1011" s="54"/>
      <c r="CE1011" s="54"/>
      <c r="CF1011" s="54"/>
      <c r="CG1011" s="54"/>
      <c r="CH1011" s="54"/>
      <c r="CI1011" s="54"/>
      <c r="CJ1011" s="54"/>
      <c r="CK1011" s="54"/>
      <c r="CL1011" s="54"/>
      <c r="CM1011" s="54"/>
      <c r="CN1011" s="54"/>
      <c r="CO1011" s="54"/>
      <c r="CP1011" s="54"/>
      <c r="CQ1011" s="54"/>
      <c r="CR1011" s="54"/>
      <c r="CS1011" s="54"/>
      <c r="CT1011" s="54"/>
      <c r="CU1011" s="54"/>
      <c r="CV1011" s="54"/>
      <c r="CW1011" s="54"/>
      <c r="CX1011" s="54"/>
      <c r="CY1011" s="54"/>
      <c r="CZ1011" s="54"/>
      <c r="DA1011" s="54"/>
      <c r="DB1011" s="54"/>
      <c r="DC1011" s="54"/>
      <c r="DD1011" s="54"/>
      <c r="DE1011" s="54"/>
      <c r="DF1011" s="54"/>
      <c r="DG1011" s="54"/>
      <c r="DH1011" s="54"/>
      <c r="DI1011" s="54"/>
      <c r="DJ1011" s="54"/>
      <c r="DK1011" s="54"/>
      <c r="DL1011" s="54"/>
      <c r="DM1011" s="54"/>
      <c r="DN1011" s="54"/>
      <c r="DO1011" s="54"/>
      <c r="DP1011" s="54"/>
      <c r="DQ1011" s="199"/>
    </row>
    <row r="1012" spans="4:121" s="52" customFormat="1" hidden="1">
      <c r="D1012" s="198"/>
      <c r="E1012" s="54"/>
      <c r="F1012" s="54"/>
      <c r="G1012" s="54"/>
      <c r="H1012" s="54"/>
      <c r="I1012" s="54"/>
      <c r="J1012" s="54"/>
      <c r="K1012" s="54"/>
      <c r="L1012" s="54"/>
      <c r="M1012" s="54"/>
      <c r="N1012" s="54"/>
      <c r="O1012" s="54"/>
      <c r="P1012" s="54"/>
      <c r="Q1012" s="54"/>
      <c r="R1012" s="54"/>
      <c r="S1012" s="54"/>
      <c r="T1012" s="54"/>
      <c r="U1012" s="54"/>
      <c r="V1012" s="54"/>
      <c r="W1012" s="192"/>
      <c r="X1012" s="54"/>
      <c r="Y1012" s="54"/>
      <c r="Z1012" s="54"/>
      <c r="AA1012" s="54"/>
      <c r="AB1012" s="54"/>
      <c r="AC1012" s="54"/>
      <c r="AD1012" s="54"/>
      <c r="AE1012" s="54"/>
      <c r="AF1012" s="54"/>
      <c r="AG1012" s="54"/>
      <c r="AH1012" s="54"/>
      <c r="AI1012" s="54"/>
      <c r="AJ1012" s="54"/>
      <c r="AK1012" s="54"/>
      <c r="AL1012" s="54"/>
      <c r="AM1012" s="54"/>
      <c r="AN1012" s="54"/>
      <c r="AO1012" s="54"/>
      <c r="AP1012" s="54"/>
      <c r="AQ1012" s="54"/>
      <c r="AR1012" s="54"/>
      <c r="AS1012" s="54"/>
      <c r="AT1012" s="54"/>
      <c r="AU1012" s="54"/>
      <c r="AV1012" s="54"/>
      <c r="AW1012" s="874" t="e">
        <f t="shared" si="99"/>
        <v>#N/A</v>
      </c>
      <c r="AX1012" s="875"/>
      <c r="AY1012" s="875"/>
      <c r="AZ1012" s="875"/>
      <c r="BA1012" s="876"/>
      <c r="BB1012" s="877" t="s">
        <v>1344</v>
      </c>
      <c r="BC1012" s="878"/>
      <c r="BD1012" s="54"/>
      <c r="BE1012" s="879" t="e">
        <f t="shared" si="98"/>
        <v>#N/A</v>
      </c>
      <c r="BF1012" s="880"/>
      <c r="BG1012" s="880"/>
      <c r="BH1012" s="880"/>
      <c r="BI1012" s="881"/>
      <c r="BJ1012" s="882" t="s">
        <v>1344</v>
      </c>
      <c r="BK1012" s="878"/>
      <c r="BL1012" s="54"/>
      <c r="BM1012" s="241"/>
      <c r="BN1012" s="241"/>
      <c r="BO1012" s="241"/>
      <c r="BP1012" s="54"/>
      <c r="BQ1012" s="54"/>
      <c r="BR1012" s="54"/>
      <c r="BS1012" s="54"/>
      <c r="BT1012" s="54"/>
      <c r="BU1012" s="54"/>
      <c r="BV1012" s="54"/>
      <c r="BW1012" s="54"/>
      <c r="BX1012" s="54"/>
      <c r="BY1012" s="54"/>
      <c r="BZ1012" s="54"/>
      <c r="CA1012" s="54"/>
      <c r="CB1012" s="54"/>
      <c r="CC1012" s="54"/>
      <c r="CD1012" s="54"/>
      <c r="CE1012" s="54"/>
      <c r="CF1012" s="54"/>
      <c r="CG1012" s="54"/>
      <c r="CH1012" s="54"/>
      <c r="CI1012" s="54"/>
      <c r="CJ1012" s="54"/>
      <c r="CK1012" s="54"/>
      <c r="CL1012" s="54"/>
      <c r="CM1012" s="54"/>
      <c r="CN1012" s="54"/>
      <c r="CO1012" s="54"/>
      <c r="CP1012" s="54"/>
      <c r="CQ1012" s="54"/>
      <c r="CR1012" s="54"/>
      <c r="CS1012" s="54"/>
      <c r="CT1012" s="54"/>
      <c r="CU1012" s="54"/>
      <c r="CV1012" s="54"/>
      <c r="CW1012" s="54"/>
      <c r="CX1012" s="54"/>
      <c r="CY1012" s="54"/>
      <c r="CZ1012" s="54"/>
      <c r="DA1012" s="54"/>
      <c r="DB1012" s="54"/>
      <c r="DC1012" s="54"/>
      <c r="DD1012" s="54"/>
      <c r="DE1012" s="54"/>
      <c r="DF1012" s="54"/>
      <c r="DG1012" s="54"/>
      <c r="DH1012" s="54"/>
      <c r="DI1012" s="54"/>
      <c r="DJ1012" s="54"/>
      <c r="DK1012" s="54"/>
      <c r="DL1012" s="54"/>
      <c r="DM1012" s="54"/>
      <c r="DN1012" s="54"/>
      <c r="DO1012" s="54"/>
      <c r="DP1012" s="54"/>
      <c r="DQ1012" s="199"/>
    </row>
    <row r="1013" spans="4:121" s="52" customFormat="1" hidden="1">
      <c r="D1013" s="198"/>
      <c r="E1013" s="54"/>
      <c r="F1013" s="54"/>
      <c r="G1013" s="54"/>
      <c r="H1013" s="54"/>
      <c r="I1013" s="54"/>
      <c r="J1013" s="54"/>
      <c r="K1013" s="54"/>
      <c r="L1013" s="54"/>
      <c r="M1013" s="54"/>
      <c r="N1013" s="54"/>
      <c r="O1013" s="54"/>
      <c r="P1013" s="54"/>
      <c r="Q1013" s="54"/>
      <c r="R1013" s="54"/>
      <c r="S1013" s="54"/>
      <c r="T1013" s="54"/>
      <c r="U1013" s="54"/>
      <c r="V1013" s="54"/>
      <c r="W1013" s="192"/>
      <c r="X1013" s="54"/>
      <c r="Y1013" s="54"/>
      <c r="Z1013" s="54"/>
      <c r="AA1013" s="54"/>
      <c r="AB1013" s="54"/>
      <c r="AC1013" s="54"/>
      <c r="AD1013" s="54"/>
      <c r="AE1013" s="54"/>
      <c r="AF1013" s="54"/>
      <c r="AG1013" s="54"/>
      <c r="AH1013" s="54"/>
      <c r="AI1013" s="54"/>
      <c r="AJ1013" s="54"/>
      <c r="AK1013" s="54"/>
      <c r="AL1013" s="54"/>
      <c r="AM1013" s="54"/>
      <c r="AN1013" s="54"/>
      <c r="AO1013" s="54"/>
      <c r="AP1013" s="54"/>
      <c r="AQ1013" s="54"/>
      <c r="AR1013" s="54"/>
      <c r="AS1013" s="54"/>
      <c r="AT1013" s="54"/>
      <c r="AU1013" s="54"/>
      <c r="AV1013" s="54"/>
      <c r="AW1013" s="874" t="e">
        <f t="shared" si="99"/>
        <v>#N/A</v>
      </c>
      <c r="AX1013" s="875"/>
      <c r="AY1013" s="875"/>
      <c r="AZ1013" s="875"/>
      <c r="BA1013" s="876"/>
      <c r="BB1013" s="877" t="s">
        <v>1345</v>
      </c>
      <c r="BC1013" s="878"/>
      <c r="BD1013" s="54"/>
      <c r="BE1013" s="879" t="e">
        <f t="shared" si="98"/>
        <v>#N/A</v>
      </c>
      <c r="BF1013" s="880"/>
      <c r="BG1013" s="880"/>
      <c r="BH1013" s="880"/>
      <c r="BI1013" s="881"/>
      <c r="BJ1013" s="882" t="s">
        <v>1345</v>
      </c>
      <c r="BK1013" s="878"/>
      <c r="BL1013" s="54"/>
      <c r="BM1013" s="241"/>
      <c r="BN1013" s="241"/>
      <c r="BO1013" s="241"/>
      <c r="BP1013" s="54"/>
      <c r="BQ1013" s="54"/>
      <c r="BR1013" s="54"/>
      <c r="BS1013" s="54"/>
      <c r="BT1013" s="54"/>
      <c r="BU1013" s="54"/>
      <c r="BV1013" s="54"/>
      <c r="BW1013" s="54"/>
      <c r="BX1013" s="54"/>
      <c r="BY1013" s="54"/>
      <c r="BZ1013" s="54"/>
      <c r="CA1013" s="54"/>
      <c r="CB1013" s="54"/>
      <c r="CC1013" s="54"/>
      <c r="CD1013" s="54"/>
      <c r="CE1013" s="54"/>
      <c r="CF1013" s="54"/>
      <c r="CG1013" s="54"/>
      <c r="CH1013" s="54"/>
      <c r="CI1013" s="54"/>
      <c r="CJ1013" s="54"/>
      <c r="CK1013" s="54"/>
      <c r="CL1013" s="54"/>
      <c r="CM1013" s="54"/>
      <c r="CN1013" s="54"/>
      <c r="CO1013" s="54"/>
      <c r="CP1013" s="54"/>
      <c r="CQ1013" s="54"/>
      <c r="CR1013" s="54"/>
      <c r="CS1013" s="54"/>
      <c r="CT1013" s="54"/>
      <c r="CU1013" s="54"/>
      <c r="CV1013" s="54"/>
      <c r="CW1013" s="54"/>
      <c r="CX1013" s="54"/>
      <c r="CY1013" s="54"/>
      <c r="CZ1013" s="54"/>
      <c r="DA1013" s="54"/>
      <c r="DB1013" s="54"/>
      <c r="DC1013" s="54"/>
      <c r="DD1013" s="54"/>
      <c r="DE1013" s="54"/>
      <c r="DF1013" s="54"/>
      <c r="DG1013" s="54"/>
      <c r="DH1013" s="54"/>
      <c r="DI1013" s="54"/>
      <c r="DJ1013" s="54"/>
      <c r="DK1013" s="54"/>
      <c r="DL1013" s="54"/>
      <c r="DM1013" s="54"/>
      <c r="DN1013" s="54"/>
      <c r="DO1013" s="54"/>
      <c r="DP1013" s="54"/>
      <c r="DQ1013" s="199"/>
    </row>
    <row r="1014" spans="4:121" s="52" customFormat="1" hidden="1">
      <c r="D1014" s="198"/>
      <c r="E1014" s="54"/>
      <c r="F1014" s="54"/>
      <c r="G1014" s="54"/>
      <c r="H1014" s="54"/>
      <c r="I1014" s="54"/>
      <c r="J1014" s="54"/>
      <c r="K1014" s="54"/>
      <c r="L1014" s="54"/>
      <c r="M1014" s="54"/>
      <c r="N1014" s="54"/>
      <c r="O1014" s="54"/>
      <c r="P1014" s="54"/>
      <c r="Q1014" s="54"/>
      <c r="R1014" s="54"/>
      <c r="S1014" s="54"/>
      <c r="T1014" s="54"/>
      <c r="U1014" s="54"/>
      <c r="V1014" s="54"/>
      <c r="W1014" s="192"/>
      <c r="X1014" s="54"/>
      <c r="Y1014" s="54"/>
      <c r="Z1014" s="54"/>
      <c r="AA1014" s="54"/>
      <c r="AB1014" s="54"/>
      <c r="AC1014" s="54"/>
      <c r="AD1014" s="54"/>
      <c r="AE1014" s="54"/>
      <c r="AF1014" s="54"/>
      <c r="AG1014" s="54"/>
      <c r="AH1014" s="54"/>
      <c r="AI1014" s="54"/>
      <c r="AJ1014" s="54"/>
      <c r="AK1014" s="54"/>
      <c r="AL1014" s="54"/>
      <c r="AM1014" s="54"/>
      <c r="AN1014" s="54"/>
      <c r="AO1014" s="54"/>
      <c r="AP1014" s="54"/>
      <c r="AQ1014" s="54"/>
      <c r="AR1014" s="54"/>
      <c r="AS1014" s="54"/>
      <c r="AT1014" s="54"/>
      <c r="AU1014" s="54"/>
      <c r="AV1014" s="54"/>
      <c r="AW1014" s="874" t="e">
        <f t="shared" si="99"/>
        <v>#N/A</v>
      </c>
      <c r="AX1014" s="875"/>
      <c r="AY1014" s="875"/>
      <c r="AZ1014" s="875"/>
      <c r="BA1014" s="876"/>
      <c r="BB1014" s="877" t="s">
        <v>1346</v>
      </c>
      <c r="BC1014" s="878"/>
      <c r="BD1014" s="54"/>
      <c r="BE1014" s="879" t="e">
        <f t="shared" si="98"/>
        <v>#N/A</v>
      </c>
      <c r="BF1014" s="880"/>
      <c r="BG1014" s="880"/>
      <c r="BH1014" s="880"/>
      <c r="BI1014" s="881"/>
      <c r="BJ1014" s="882" t="s">
        <v>1346</v>
      </c>
      <c r="BK1014" s="878"/>
      <c r="BL1014" s="54"/>
      <c r="BM1014" s="241"/>
      <c r="BN1014" s="241"/>
      <c r="BO1014" s="241"/>
      <c r="BP1014" s="54"/>
      <c r="BQ1014" s="54"/>
      <c r="BR1014" s="54"/>
      <c r="BS1014" s="54"/>
      <c r="BT1014" s="54"/>
      <c r="BU1014" s="54"/>
      <c r="BV1014" s="54"/>
      <c r="BW1014" s="54"/>
      <c r="BX1014" s="54"/>
      <c r="BY1014" s="54"/>
      <c r="BZ1014" s="54"/>
      <c r="CA1014" s="54"/>
      <c r="CB1014" s="54"/>
      <c r="CC1014" s="54"/>
      <c r="CD1014" s="54"/>
      <c r="CE1014" s="54"/>
      <c r="CF1014" s="54"/>
      <c r="CG1014" s="54"/>
      <c r="CH1014" s="54"/>
      <c r="CI1014" s="54"/>
      <c r="CJ1014" s="54"/>
      <c r="CK1014" s="54"/>
      <c r="CL1014" s="54"/>
      <c r="CM1014" s="54"/>
      <c r="CN1014" s="54"/>
      <c r="CO1014" s="54"/>
      <c r="CP1014" s="54"/>
      <c r="CQ1014" s="54"/>
      <c r="CR1014" s="54"/>
      <c r="CS1014" s="54"/>
      <c r="CT1014" s="54"/>
      <c r="CU1014" s="54"/>
      <c r="CV1014" s="54"/>
      <c r="CW1014" s="54"/>
      <c r="CX1014" s="54"/>
      <c r="CY1014" s="54"/>
      <c r="CZ1014" s="54"/>
      <c r="DA1014" s="54"/>
      <c r="DB1014" s="54"/>
      <c r="DC1014" s="54"/>
      <c r="DD1014" s="54"/>
      <c r="DE1014" s="54"/>
      <c r="DF1014" s="54"/>
      <c r="DG1014" s="54"/>
      <c r="DH1014" s="54"/>
      <c r="DI1014" s="54"/>
      <c r="DJ1014" s="54"/>
      <c r="DK1014" s="54"/>
      <c r="DL1014" s="54"/>
      <c r="DM1014" s="54"/>
      <c r="DN1014" s="54"/>
      <c r="DO1014" s="54"/>
      <c r="DP1014" s="54"/>
      <c r="DQ1014" s="199"/>
    </row>
    <row r="1015" spans="4:121" s="52" customFormat="1" hidden="1">
      <c r="D1015" s="198"/>
      <c r="E1015" s="54"/>
      <c r="F1015" s="54"/>
      <c r="G1015" s="54"/>
      <c r="H1015" s="54"/>
      <c r="I1015" s="54"/>
      <c r="J1015" s="54"/>
      <c r="K1015" s="54"/>
      <c r="L1015" s="54"/>
      <c r="M1015" s="54"/>
      <c r="N1015" s="54"/>
      <c r="O1015" s="54"/>
      <c r="P1015" s="54"/>
      <c r="Q1015" s="54"/>
      <c r="R1015" s="54"/>
      <c r="S1015" s="54"/>
      <c r="T1015" s="54"/>
      <c r="U1015" s="54"/>
      <c r="V1015" s="54"/>
      <c r="W1015" s="192"/>
      <c r="X1015" s="54"/>
      <c r="Y1015" s="54"/>
      <c r="Z1015" s="54"/>
      <c r="AA1015" s="54"/>
      <c r="AB1015" s="54"/>
      <c r="AC1015" s="54"/>
      <c r="AD1015" s="54"/>
      <c r="AE1015" s="54"/>
      <c r="AF1015" s="54"/>
      <c r="AG1015" s="54"/>
      <c r="AH1015" s="54"/>
      <c r="AI1015" s="54"/>
      <c r="AJ1015" s="54"/>
      <c r="AK1015" s="54"/>
      <c r="AL1015" s="54"/>
      <c r="AM1015" s="54"/>
      <c r="AN1015" s="54"/>
      <c r="AO1015" s="54"/>
      <c r="AP1015" s="54"/>
      <c r="AQ1015" s="54"/>
      <c r="AR1015" s="54"/>
      <c r="AS1015" s="54"/>
      <c r="AT1015" s="54"/>
      <c r="AU1015" s="54"/>
      <c r="AV1015" s="54"/>
      <c r="AW1015" s="874" t="e">
        <f t="shared" si="99"/>
        <v>#N/A</v>
      </c>
      <c r="AX1015" s="875"/>
      <c r="AY1015" s="875"/>
      <c r="AZ1015" s="875"/>
      <c r="BA1015" s="876"/>
      <c r="BB1015" s="877" t="s">
        <v>1347</v>
      </c>
      <c r="BC1015" s="878"/>
      <c r="BD1015" s="54"/>
      <c r="BE1015" s="879" t="e">
        <f t="shared" si="98"/>
        <v>#N/A</v>
      </c>
      <c r="BF1015" s="880"/>
      <c r="BG1015" s="880"/>
      <c r="BH1015" s="880"/>
      <c r="BI1015" s="881"/>
      <c r="BJ1015" s="882" t="s">
        <v>1347</v>
      </c>
      <c r="BK1015" s="878"/>
      <c r="BL1015" s="54"/>
      <c r="BM1015" s="241"/>
      <c r="BN1015" s="241"/>
      <c r="BO1015" s="241"/>
      <c r="BP1015" s="54"/>
      <c r="BQ1015" s="54"/>
      <c r="BR1015" s="54"/>
      <c r="BS1015" s="54"/>
      <c r="BT1015" s="54"/>
      <c r="BU1015" s="54"/>
      <c r="BV1015" s="54"/>
      <c r="BW1015" s="54"/>
      <c r="BX1015" s="54"/>
      <c r="BY1015" s="54"/>
      <c r="BZ1015" s="54"/>
      <c r="CA1015" s="54"/>
      <c r="CB1015" s="54"/>
      <c r="CC1015" s="54"/>
      <c r="CD1015" s="54"/>
      <c r="CE1015" s="54"/>
      <c r="CF1015" s="54"/>
      <c r="CG1015" s="54"/>
      <c r="CH1015" s="54"/>
      <c r="CI1015" s="54"/>
      <c r="CJ1015" s="54"/>
      <c r="CK1015" s="54"/>
      <c r="CL1015" s="54"/>
      <c r="CM1015" s="54"/>
      <c r="CN1015" s="54"/>
      <c r="CO1015" s="54"/>
      <c r="CP1015" s="54"/>
      <c r="CQ1015" s="54"/>
      <c r="CR1015" s="54"/>
      <c r="CS1015" s="54"/>
      <c r="CT1015" s="54"/>
      <c r="CU1015" s="54"/>
      <c r="CV1015" s="54"/>
      <c r="CW1015" s="54"/>
      <c r="CX1015" s="54"/>
      <c r="CY1015" s="54"/>
      <c r="CZ1015" s="54"/>
      <c r="DA1015" s="54"/>
      <c r="DB1015" s="54"/>
      <c r="DC1015" s="54"/>
      <c r="DD1015" s="54"/>
      <c r="DE1015" s="54"/>
      <c r="DF1015" s="54"/>
      <c r="DG1015" s="54"/>
      <c r="DH1015" s="54"/>
      <c r="DI1015" s="54"/>
      <c r="DJ1015" s="54"/>
      <c r="DK1015" s="54"/>
      <c r="DL1015" s="54"/>
      <c r="DM1015" s="54"/>
      <c r="DN1015" s="54"/>
      <c r="DO1015" s="54"/>
      <c r="DP1015" s="54"/>
      <c r="DQ1015" s="199"/>
    </row>
    <row r="1016" spans="4:121" s="52" customFormat="1" hidden="1">
      <c r="D1016" s="198"/>
      <c r="E1016" s="54"/>
      <c r="F1016" s="54"/>
      <c r="G1016" s="54"/>
      <c r="H1016" s="54"/>
      <c r="I1016" s="54"/>
      <c r="J1016" s="54"/>
      <c r="K1016" s="54"/>
      <c r="L1016" s="54"/>
      <c r="M1016" s="54"/>
      <c r="N1016" s="54"/>
      <c r="O1016" s="54"/>
      <c r="P1016" s="54"/>
      <c r="Q1016" s="54"/>
      <c r="R1016" s="54"/>
      <c r="S1016" s="54"/>
      <c r="T1016" s="54"/>
      <c r="U1016" s="54"/>
      <c r="V1016" s="54"/>
      <c r="W1016" s="192"/>
      <c r="X1016" s="54"/>
      <c r="Y1016" s="54"/>
      <c r="Z1016" s="54"/>
      <c r="AA1016" s="54"/>
      <c r="AB1016" s="54"/>
      <c r="AC1016" s="54"/>
      <c r="AD1016" s="54"/>
      <c r="AE1016" s="54"/>
      <c r="AF1016" s="54"/>
      <c r="AG1016" s="54"/>
      <c r="AH1016" s="54"/>
      <c r="AI1016" s="54"/>
      <c r="AJ1016" s="54"/>
      <c r="AK1016" s="54"/>
      <c r="AL1016" s="54"/>
      <c r="AM1016" s="54"/>
      <c r="AN1016" s="54"/>
      <c r="AO1016" s="54"/>
      <c r="AP1016" s="54"/>
      <c r="AQ1016" s="54"/>
      <c r="AR1016" s="54"/>
      <c r="AS1016" s="54"/>
      <c r="AT1016" s="54"/>
      <c r="AU1016" s="54"/>
      <c r="AV1016" s="54"/>
      <c r="AW1016" s="874" t="e">
        <f t="shared" si="99"/>
        <v>#N/A</v>
      </c>
      <c r="AX1016" s="875"/>
      <c r="AY1016" s="875"/>
      <c r="AZ1016" s="875"/>
      <c r="BA1016" s="876"/>
      <c r="BB1016" s="877" t="s">
        <v>1348</v>
      </c>
      <c r="BC1016" s="878"/>
      <c r="BD1016" s="54"/>
      <c r="BE1016" s="879" t="e">
        <f t="shared" si="98"/>
        <v>#N/A</v>
      </c>
      <c r="BF1016" s="880"/>
      <c r="BG1016" s="880"/>
      <c r="BH1016" s="880"/>
      <c r="BI1016" s="881"/>
      <c r="BJ1016" s="882" t="s">
        <v>1348</v>
      </c>
      <c r="BK1016" s="878"/>
      <c r="BL1016" s="54"/>
      <c r="BM1016" s="241"/>
      <c r="BN1016" s="241"/>
      <c r="BO1016" s="241"/>
      <c r="BP1016" s="54"/>
      <c r="BQ1016" s="54"/>
      <c r="BR1016" s="54"/>
      <c r="BS1016" s="54"/>
      <c r="BT1016" s="54"/>
      <c r="BU1016" s="54"/>
      <c r="BV1016" s="54"/>
      <c r="BW1016" s="54"/>
      <c r="BX1016" s="54"/>
      <c r="BY1016" s="54"/>
      <c r="BZ1016" s="54"/>
      <c r="CA1016" s="54"/>
      <c r="CB1016" s="54"/>
      <c r="CC1016" s="54"/>
      <c r="CD1016" s="54"/>
      <c r="CE1016" s="54"/>
      <c r="CF1016" s="54"/>
      <c r="CG1016" s="54"/>
      <c r="CH1016" s="54"/>
      <c r="CI1016" s="54"/>
      <c r="CJ1016" s="54"/>
      <c r="CK1016" s="54"/>
      <c r="CL1016" s="54"/>
      <c r="CM1016" s="54"/>
      <c r="CN1016" s="54"/>
      <c r="CO1016" s="54"/>
      <c r="CP1016" s="54"/>
      <c r="CQ1016" s="54"/>
      <c r="CR1016" s="54"/>
      <c r="CS1016" s="54"/>
      <c r="CT1016" s="54"/>
      <c r="CU1016" s="54"/>
      <c r="CV1016" s="54"/>
      <c r="CW1016" s="54"/>
      <c r="CX1016" s="54"/>
      <c r="CY1016" s="54"/>
      <c r="CZ1016" s="54"/>
      <c r="DA1016" s="54"/>
      <c r="DB1016" s="54"/>
      <c r="DC1016" s="54"/>
      <c r="DD1016" s="54"/>
      <c r="DE1016" s="54"/>
      <c r="DF1016" s="54"/>
      <c r="DG1016" s="54"/>
      <c r="DH1016" s="54"/>
      <c r="DI1016" s="54"/>
      <c r="DJ1016" s="54"/>
      <c r="DK1016" s="54"/>
      <c r="DL1016" s="54"/>
      <c r="DM1016" s="54"/>
      <c r="DN1016" s="54"/>
      <c r="DO1016" s="54"/>
      <c r="DP1016" s="54"/>
      <c r="DQ1016" s="199"/>
    </row>
    <row r="1017" spans="4:121" s="52" customFormat="1" hidden="1">
      <c r="D1017" s="198"/>
      <c r="E1017" s="54"/>
      <c r="F1017" s="54"/>
      <c r="G1017" s="54"/>
      <c r="H1017" s="54"/>
      <c r="I1017" s="54"/>
      <c r="J1017" s="54"/>
      <c r="K1017" s="54"/>
      <c r="L1017" s="54"/>
      <c r="M1017" s="54"/>
      <c r="N1017" s="54"/>
      <c r="O1017" s="54"/>
      <c r="P1017" s="54"/>
      <c r="Q1017" s="54"/>
      <c r="R1017" s="54"/>
      <c r="S1017" s="54"/>
      <c r="T1017" s="54"/>
      <c r="U1017" s="54"/>
      <c r="V1017" s="54"/>
      <c r="W1017" s="192"/>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4"/>
      <c r="AS1017" s="54"/>
      <c r="AT1017" s="54"/>
      <c r="AU1017" s="54"/>
      <c r="AV1017" s="54"/>
      <c r="AW1017" s="874" t="e">
        <f t="shared" si="99"/>
        <v>#N/A</v>
      </c>
      <c r="AX1017" s="875"/>
      <c r="AY1017" s="875"/>
      <c r="AZ1017" s="875"/>
      <c r="BA1017" s="876"/>
      <c r="BB1017" s="877" t="s">
        <v>1349</v>
      </c>
      <c r="BC1017" s="878"/>
      <c r="BD1017" s="54"/>
      <c r="BE1017" s="879" t="e">
        <f t="shared" si="98"/>
        <v>#N/A</v>
      </c>
      <c r="BF1017" s="880"/>
      <c r="BG1017" s="880"/>
      <c r="BH1017" s="880"/>
      <c r="BI1017" s="881"/>
      <c r="BJ1017" s="882" t="s">
        <v>1349</v>
      </c>
      <c r="BK1017" s="878"/>
      <c r="BL1017" s="54"/>
      <c r="BM1017" s="241"/>
      <c r="BN1017" s="241"/>
      <c r="BO1017" s="241"/>
      <c r="BP1017" s="54"/>
      <c r="BQ1017" s="54"/>
      <c r="BR1017" s="54"/>
      <c r="BS1017" s="54"/>
      <c r="BT1017" s="54"/>
      <c r="BU1017" s="54"/>
      <c r="BV1017" s="54"/>
      <c r="BW1017" s="54"/>
      <c r="BX1017" s="54"/>
      <c r="BY1017" s="54"/>
      <c r="BZ1017" s="54"/>
      <c r="CA1017" s="54"/>
      <c r="CB1017" s="54"/>
      <c r="CC1017" s="54"/>
      <c r="CD1017" s="54"/>
      <c r="CE1017" s="54"/>
      <c r="CF1017" s="54"/>
      <c r="CG1017" s="54"/>
      <c r="CH1017" s="54"/>
      <c r="CI1017" s="54"/>
      <c r="CJ1017" s="54"/>
      <c r="CK1017" s="54"/>
      <c r="CL1017" s="54"/>
      <c r="CM1017" s="54"/>
      <c r="CN1017" s="54"/>
      <c r="CO1017" s="54"/>
      <c r="CP1017" s="54"/>
      <c r="CQ1017" s="54"/>
      <c r="CR1017" s="54"/>
      <c r="CS1017" s="54"/>
      <c r="CT1017" s="54"/>
      <c r="CU1017" s="54"/>
      <c r="CV1017" s="54"/>
      <c r="CW1017" s="54"/>
      <c r="CX1017" s="54"/>
      <c r="CY1017" s="54"/>
      <c r="CZ1017" s="54"/>
      <c r="DA1017" s="54"/>
      <c r="DB1017" s="54"/>
      <c r="DC1017" s="54"/>
      <c r="DD1017" s="54"/>
      <c r="DE1017" s="54"/>
      <c r="DF1017" s="54"/>
      <c r="DG1017" s="54"/>
      <c r="DH1017" s="54"/>
      <c r="DI1017" s="54"/>
      <c r="DJ1017" s="54"/>
      <c r="DK1017" s="54"/>
      <c r="DL1017" s="54"/>
      <c r="DM1017" s="54"/>
      <c r="DN1017" s="54"/>
      <c r="DO1017" s="54"/>
      <c r="DP1017" s="54"/>
      <c r="DQ1017" s="199"/>
    </row>
    <row r="1018" spans="4:121" s="52" customFormat="1" hidden="1">
      <c r="D1018" s="198"/>
      <c r="E1018" s="54"/>
      <c r="F1018" s="54"/>
      <c r="G1018" s="54"/>
      <c r="H1018" s="54"/>
      <c r="I1018" s="54"/>
      <c r="J1018" s="54"/>
      <c r="K1018" s="54"/>
      <c r="L1018" s="54"/>
      <c r="M1018" s="54"/>
      <c r="N1018" s="54"/>
      <c r="O1018" s="54"/>
      <c r="P1018" s="54"/>
      <c r="Q1018" s="54"/>
      <c r="R1018" s="54"/>
      <c r="S1018" s="54"/>
      <c r="T1018" s="54"/>
      <c r="U1018" s="54"/>
      <c r="V1018" s="54"/>
      <c r="W1018" s="192"/>
      <c r="X1018" s="54"/>
      <c r="Y1018" s="54"/>
      <c r="Z1018" s="54"/>
      <c r="AA1018" s="54"/>
      <c r="AB1018" s="54"/>
      <c r="AC1018" s="54"/>
      <c r="AD1018" s="54"/>
      <c r="AE1018" s="54"/>
      <c r="AF1018" s="54"/>
      <c r="AG1018" s="54"/>
      <c r="AH1018" s="54"/>
      <c r="AI1018" s="54"/>
      <c r="AJ1018" s="54"/>
      <c r="AK1018" s="54"/>
      <c r="AL1018" s="54"/>
      <c r="AM1018" s="54"/>
      <c r="AN1018" s="54"/>
      <c r="AO1018" s="54"/>
      <c r="AP1018" s="54"/>
      <c r="AQ1018" s="54"/>
      <c r="AR1018" s="54"/>
      <c r="AS1018" s="54"/>
      <c r="AT1018" s="54"/>
      <c r="AU1018" s="54"/>
      <c r="AV1018" s="54"/>
      <c r="AW1018" s="874" t="e">
        <f t="shared" si="99"/>
        <v>#N/A</v>
      </c>
      <c r="AX1018" s="875"/>
      <c r="AY1018" s="875"/>
      <c r="AZ1018" s="875"/>
      <c r="BA1018" s="876"/>
      <c r="BB1018" s="877" t="s">
        <v>1350</v>
      </c>
      <c r="BC1018" s="878"/>
      <c r="BD1018" s="54"/>
      <c r="BE1018" s="879" t="e">
        <f t="shared" si="98"/>
        <v>#N/A</v>
      </c>
      <c r="BF1018" s="880"/>
      <c r="BG1018" s="880"/>
      <c r="BH1018" s="880"/>
      <c r="BI1018" s="881"/>
      <c r="BJ1018" s="882" t="s">
        <v>1350</v>
      </c>
      <c r="BK1018" s="878"/>
      <c r="BL1018" s="54"/>
      <c r="BM1018" s="241"/>
      <c r="BN1018" s="241"/>
      <c r="BO1018" s="241"/>
      <c r="BP1018" s="54"/>
      <c r="BQ1018" s="54"/>
      <c r="BR1018" s="54"/>
      <c r="BS1018" s="54"/>
      <c r="BT1018" s="54"/>
      <c r="BU1018" s="54"/>
      <c r="BV1018" s="54"/>
      <c r="BW1018" s="54"/>
      <c r="BX1018" s="54"/>
      <c r="BY1018" s="54"/>
      <c r="BZ1018" s="54"/>
      <c r="CA1018" s="54"/>
      <c r="CB1018" s="54"/>
      <c r="CC1018" s="54"/>
      <c r="CD1018" s="54"/>
      <c r="CE1018" s="54"/>
      <c r="CF1018" s="54"/>
      <c r="CG1018" s="54"/>
      <c r="CH1018" s="54"/>
      <c r="CI1018" s="54"/>
      <c r="CJ1018" s="54"/>
      <c r="CK1018" s="54"/>
      <c r="CL1018" s="54"/>
      <c r="CM1018" s="54"/>
      <c r="CN1018" s="54"/>
      <c r="CO1018" s="54"/>
      <c r="CP1018" s="54"/>
      <c r="CQ1018" s="54"/>
      <c r="CR1018" s="54"/>
      <c r="CS1018" s="54"/>
      <c r="CT1018" s="54"/>
      <c r="CU1018" s="54"/>
      <c r="CV1018" s="54"/>
      <c r="CW1018" s="54"/>
      <c r="CX1018" s="54"/>
      <c r="CY1018" s="54"/>
      <c r="CZ1018" s="54"/>
      <c r="DA1018" s="54"/>
      <c r="DB1018" s="54"/>
      <c r="DC1018" s="54"/>
      <c r="DD1018" s="54"/>
      <c r="DE1018" s="54"/>
      <c r="DF1018" s="54"/>
      <c r="DG1018" s="54"/>
      <c r="DH1018" s="54"/>
      <c r="DI1018" s="54"/>
      <c r="DJ1018" s="54"/>
      <c r="DK1018" s="54"/>
      <c r="DL1018" s="54"/>
      <c r="DM1018" s="54"/>
      <c r="DN1018" s="54"/>
      <c r="DO1018" s="54"/>
      <c r="DP1018" s="54"/>
      <c r="DQ1018" s="199"/>
    </row>
    <row r="1019" spans="4:121" s="52" customFormat="1" hidden="1">
      <c r="D1019" s="198"/>
      <c r="E1019" s="54"/>
      <c r="F1019" s="54"/>
      <c r="G1019" s="54"/>
      <c r="H1019" s="54"/>
      <c r="I1019" s="54"/>
      <c r="J1019" s="54"/>
      <c r="K1019" s="54"/>
      <c r="L1019" s="54"/>
      <c r="M1019" s="54"/>
      <c r="N1019" s="54"/>
      <c r="O1019" s="54"/>
      <c r="P1019" s="54"/>
      <c r="Q1019" s="54"/>
      <c r="R1019" s="54"/>
      <c r="S1019" s="54"/>
      <c r="T1019" s="54"/>
      <c r="U1019" s="54"/>
      <c r="V1019" s="54"/>
      <c r="W1019" s="192"/>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4"/>
      <c r="AS1019" s="54"/>
      <c r="AT1019" s="54"/>
      <c r="AU1019" s="54"/>
      <c r="AV1019" s="54"/>
      <c r="AW1019" s="874" t="e">
        <f t="shared" si="99"/>
        <v>#N/A</v>
      </c>
      <c r="AX1019" s="875"/>
      <c r="AY1019" s="875"/>
      <c r="AZ1019" s="875"/>
      <c r="BA1019" s="876"/>
      <c r="BB1019" s="877" t="s">
        <v>1351</v>
      </c>
      <c r="BC1019" s="878"/>
      <c r="BD1019" s="54"/>
      <c r="BE1019" s="879" t="e">
        <f t="shared" ref="BE1019:BE1082" si="100">RANK(BJ1019,$AM$214:$AM$241,1)</f>
        <v>#N/A</v>
      </c>
      <c r="BF1019" s="880"/>
      <c r="BG1019" s="880"/>
      <c r="BH1019" s="880"/>
      <c r="BI1019" s="881"/>
      <c r="BJ1019" s="882" t="s">
        <v>1351</v>
      </c>
      <c r="BK1019" s="878"/>
      <c r="BL1019" s="54"/>
      <c r="BM1019" s="241"/>
      <c r="BN1019" s="241"/>
      <c r="BO1019" s="241"/>
      <c r="BP1019" s="54"/>
      <c r="BQ1019" s="54"/>
      <c r="BR1019" s="54"/>
      <c r="BS1019" s="54"/>
      <c r="BT1019" s="54"/>
      <c r="BU1019" s="54"/>
      <c r="BV1019" s="54"/>
      <c r="BW1019" s="54"/>
      <c r="BX1019" s="54"/>
      <c r="BY1019" s="54"/>
      <c r="BZ1019" s="54"/>
      <c r="CA1019" s="54"/>
      <c r="CB1019" s="54"/>
      <c r="CC1019" s="54"/>
      <c r="CD1019" s="54"/>
      <c r="CE1019" s="54"/>
      <c r="CF1019" s="54"/>
      <c r="CG1019" s="54"/>
      <c r="CH1019" s="54"/>
      <c r="CI1019" s="54"/>
      <c r="CJ1019" s="54"/>
      <c r="CK1019" s="54"/>
      <c r="CL1019" s="54"/>
      <c r="CM1019" s="54"/>
      <c r="CN1019" s="54"/>
      <c r="CO1019" s="54"/>
      <c r="CP1019" s="54"/>
      <c r="CQ1019" s="54"/>
      <c r="CR1019" s="54"/>
      <c r="CS1019" s="54"/>
      <c r="CT1019" s="54"/>
      <c r="CU1019" s="54"/>
      <c r="CV1019" s="54"/>
      <c r="CW1019" s="54"/>
      <c r="CX1019" s="54"/>
      <c r="CY1019" s="54"/>
      <c r="CZ1019" s="54"/>
      <c r="DA1019" s="54"/>
      <c r="DB1019" s="54"/>
      <c r="DC1019" s="54"/>
      <c r="DD1019" s="54"/>
      <c r="DE1019" s="54"/>
      <c r="DF1019" s="54"/>
      <c r="DG1019" s="54"/>
      <c r="DH1019" s="54"/>
      <c r="DI1019" s="54"/>
      <c r="DJ1019" s="54"/>
      <c r="DK1019" s="54"/>
      <c r="DL1019" s="54"/>
      <c r="DM1019" s="54"/>
      <c r="DN1019" s="54"/>
      <c r="DO1019" s="54"/>
      <c r="DP1019" s="54"/>
      <c r="DQ1019" s="199"/>
    </row>
    <row r="1020" spans="4:121" s="52" customFormat="1" hidden="1">
      <c r="D1020" s="198"/>
      <c r="E1020" s="54"/>
      <c r="F1020" s="54"/>
      <c r="G1020" s="54"/>
      <c r="H1020" s="54"/>
      <c r="I1020" s="54"/>
      <c r="J1020" s="54"/>
      <c r="K1020" s="54"/>
      <c r="L1020" s="54"/>
      <c r="M1020" s="54"/>
      <c r="N1020" s="54"/>
      <c r="O1020" s="54"/>
      <c r="P1020" s="54"/>
      <c r="Q1020" s="54"/>
      <c r="R1020" s="54"/>
      <c r="S1020" s="54"/>
      <c r="T1020" s="54"/>
      <c r="U1020" s="54"/>
      <c r="V1020" s="54"/>
      <c r="W1020" s="192"/>
      <c r="X1020" s="54"/>
      <c r="Y1020" s="54"/>
      <c r="Z1020" s="54"/>
      <c r="AA1020" s="54"/>
      <c r="AB1020" s="54"/>
      <c r="AC1020" s="54"/>
      <c r="AD1020" s="54"/>
      <c r="AE1020" s="54"/>
      <c r="AF1020" s="54"/>
      <c r="AG1020" s="54"/>
      <c r="AH1020" s="54"/>
      <c r="AI1020" s="54"/>
      <c r="AJ1020" s="54"/>
      <c r="AK1020" s="54"/>
      <c r="AL1020" s="54"/>
      <c r="AM1020" s="54"/>
      <c r="AN1020" s="54"/>
      <c r="AO1020" s="54"/>
      <c r="AP1020" s="54"/>
      <c r="AQ1020" s="54"/>
      <c r="AR1020" s="54"/>
      <c r="AS1020" s="54"/>
      <c r="AT1020" s="54"/>
      <c r="AU1020" s="54"/>
      <c r="AV1020" s="54"/>
      <c r="AW1020" s="874" t="e">
        <f t="shared" si="99"/>
        <v>#N/A</v>
      </c>
      <c r="AX1020" s="875"/>
      <c r="AY1020" s="875"/>
      <c r="AZ1020" s="875"/>
      <c r="BA1020" s="876"/>
      <c r="BB1020" s="877" t="s">
        <v>1352</v>
      </c>
      <c r="BC1020" s="878"/>
      <c r="BD1020" s="54"/>
      <c r="BE1020" s="879" t="e">
        <f t="shared" si="100"/>
        <v>#N/A</v>
      </c>
      <c r="BF1020" s="880"/>
      <c r="BG1020" s="880"/>
      <c r="BH1020" s="880"/>
      <c r="BI1020" s="881"/>
      <c r="BJ1020" s="882" t="s">
        <v>1352</v>
      </c>
      <c r="BK1020" s="878"/>
      <c r="BL1020" s="54"/>
      <c r="BM1020" s="241"/>
      <c r="BN1020" s="241"/>
      <c r="BO1020" s="241"/>
      <c r="BP1020" s="54"/>
      <c r="BQ1020" s="54"/>
      <c r="BR1020" s="54"/>
      <c r="BS1020" s="54"/>
      <c r="BT1020" s="54"/>
      <c r="BU1020" s="54"/>
      <c r="BV1020" s="54"/>
      <c r="BW1020" s="54"/>
      <c r="BX1020" s="54"/>
      <c r="BY1020" s="54"/>
      <c r="BZ1020" s="54"/>
      <c r="CA1020" s="54"/>
      <c r="CB1020" s="54"/>
      <c r="CC1020" s="54"/>
      <c r="CD1020" s="54"/>
      <c r="CE1020" s="54"/>
      <c r="CF1020" s="54"/>
      <c r="CG1020" s="54"/>
      <c r="CH1020" s="54"/>
      <c r="CI1020" s="54"/>
      <c r="CJ1020" s="54"/>
      <c r="CK1020" s="54"/>
      <c r="CL1020" s="54"/>
      <c r="CM1020" s="54"/>
      <c r="CN1020" s="54"/>
      <c r="CO1020" s="54"/>
      <c r="CP1020" s="54"/>
      <c r="CQ1020" s="54"/>
      <c r="CR1020" s="54"/>
      <c r="CS1020" s="54"/>
      <c r="CT1020" s="54"/>
      <c r="CU1020" s="54"/>
      <c r="CV1020" s="54"/>
      <c r="CW1020" s="54"/>
      <c r="CX1020" s="54"/>
      <c r="CY1020" s="54"/>
      <c r="CZ1020" s="54"/>
      <c r="DA1020" s="54"/>
      <c r="DB1020" s="54"/>
      <c r="DC1020" s="54"/>
      <c r="DD1020" s="54"/>
      <c r="DE1020" s="54"/>
      <c r="DF1020" s="54"/>
      <c r="DG1020" s="54"/>
      <c r="DH1020" s="54"/>
      <c r="DI1020" s="54"/>
      <c r="DJ1020" s="54"/>
      <c r="DK1020" s="54"/>
      <c r="DL1020" s="54"/>
      <c r="DM1020" s="54"/>
      <c r="DN1020" s="54"/>
      <c r="DO1020" s="54"/>
      <c r="DP1020" s="54"/>
      <c r="DQ1020" s="199"/>
    </row>
    <row r="1021" spans="4:121" s="52" customFormat="1" hidden="1">
      <c r="D1021" s="198"/>
      <c r="E1021" s="54"/>
      <c r="F1021" s="54"/>
      <c r="G1021" s="54"/>
      <c r="H1021" s="54"/>
      <c r="I1021" s="54"/>
      <c r="J1021" s="54"/>
      <c r="K1021" s="54"/>
      <c r="L1021" s="54"/>
      <c r="M1021" s="54"/>
      <c r="N1021" s="54"/>
      <c r="O1021" s="54"/>
      <c r="P1021" s="54"/>
      <c r="Q1021" s="54"/>
      <c r="R1021" s="54"/>
      <c r="S1021" s="54"/>
      <c r="T1021" s="54"/>
      <c r="U1021" s="54"/>
      <c r="V1021" s="54"/>
      <c r="W1021" s="192"/>
      <c r="X1021" s="54"/>
      <c r="Y1021" s="54"/>
      <c r="Z1021" s="54"/>
      <c r="AA1021" s="54"/>
      <c r="AB1021" s="54"/>
      <c r="AC1021" s="54"/>
      <c r="AD1021" s="54"/>
      <c r="AE1021" s="54"/>
      <c r="AF1021" s="54"/>
      <c r="AG1021" s="54"/>
      <c r="AH1021" s="54"/>
      <c r="AI1021" s="54"/>
      <c r="AJ1021" s="54"/>
      <c r="AK1021" s="54"/>
      <c r="AL1021" s="54"/>
      <c r="AM1021" s="54"/>
      <c r="AN1021" s="54"/>
      <c r="AO1021" s="54"/>
      <c r="AP1021" s="54"/>
      <c r="AQ1021" s="54"/>
      <c r="AR1021" s="54"/>
      <c r="AS1021" s="54"/>
      <c r="AT1021" s="54"/>
      <c r="AU1021" s="54"/>
      <c r="AV1021" s="54"/>
      <c r="AW1021" s="874" t="e">
        <f t="shared" si="99"/>
        <v>#N/A</v>
      </c>
      <c r="AX1021" s="875"/>
      <c r="AY1021" s="875"/>
      <c r="AZ1021" s="875"/>
      <c r="BA1021" s="876"/>
      <c r="BB1021" s="877" t="s">
        <v>1353</v>
      </c>
      <c r="BC1021" s="878"/>
      <c r="BD1021" s="54"/>
      <c r="BE1021" s="879" t="e">
        <f t="shared" si="100"/>
        <v>#N/A</v>
      </c>
      <c r="BF1021" s="880"/>
      <c r="BG1021" s="880"/>
      <c r="BH1021" s="880"/>
      <c r="BI1021" s="881"/>
      <c r="BJ1021" s="882" t="s">
        <v>1353</v>
      </c>
      <c r="BK1021" s="878"/>
      <c r="BL1021" s="54"/>
      <c r="BM1021" s="241"/>
      <c r="BN1021" s="241"/>
      <c r="BO1021" s="241"/>
      <c r="BP1021" s="54"/>
      <c r="BQ1021" s="54"/>
      <c r="BR1021" s="54"/>
      <c r="BS1021" s="54"/>
      <c r="BT1021" s="54"/>
      <c r="BU1021" s="54"/>
      <c r="BV1021" s="54"/>
      <c r="BW1021" s="54"/>
      <c r="BX1021" s="54"/>
      <c r="BY1021" s="54"/>
      <c r="BZ1021" s="54"/>
      <c r="CA1021" s="54"/>
      <c r="CB1021" s="54"/>
      <c r="CC1021" s="54"/>
      <c r="CD1021" s="54"/>
      <c r="CE1021" s="54"/>
      <c r="CF1021" s="54"/>
      <c r="CG1021" s="54"/>
      <c r="CH1021" s="54"/>
      <c r="CI1021" s="54"/>
      <c r="CJ1021" s="54"/>
      <c r="CK1021" s="54"/>
      <c r="CL1021" s="54"/>
      <c r="CM1021" s="54"/>
      <c r="CN1021" s="54"/>
      <c r="CO1021" s="54"/>
      <c r="CP1021" s="54"/>
      <c r="CQ1021" s="54"/>
      <c r="CR1021" s="54"/>
      <c r="CS1021" s="54"/>
      <c r="CT1021" s="54"/>
      <c r="CU1021" s="54"/>
      <c r="CV1021" s="54"/>
      <c r="CW1021" s="54"/>
      <c r="CX1021" s="54"/>
      <c r="CY1021" s="54"/>
      <c r="CZ1021" s="54"/>
      <c r="DA1021" s="54"/>
      <c r="DB1021" s="54"/>
      <c r="DC1021" s="54"/>
      <c r="DD1021" s="54"/>
      <c r="DE1021" s="54"/>
      <c r="DF1021" s="54"/>
      <c r="DG1021" s="54"/>
      <c r="DH1021" s="54"/>
      <c r="DI1021" s="54"/>
      <c r="DJ1021" s="54"/>
      <c r="DK1021" s="54"/>
      <c r="DL1021" s="54"/>
      <c r="DM1021" s="54"/>
      <c r="DN1021" s="54"/>
      <c r="DO1021" s="54"/>
      <c r="DP1021" s="54"/>
      <c r="DQ1021" s="199"/>
    </row>
    <row r="1022" spans="4:121" s="52" customFormat="1" hidden="1">
      <c r="D1022" s="198"/>
      <c r="E1022" s="54"/>
      <c r="F1022" s="54"/>
      <c r="G1022" s="54"/>
      <c r="H1022" s="54"/>
      <c r="I1022" s="54"/>
      <c r="J1022" s="54"/>
      <c r="K1022" s="54"/>
      <c r="L1022" s="54"/>
      <c r="M1022" s="54"/>
      <c r="N1022" s="54"/>
      <c r="O1022" s="54"/>
      <c r="P1022" s="54"/>
      <c r="Q1022" s="54"/>
      <c r="R1022" s="54"/>
      <c r="S1022" s="54"/>
      <c r="T1022" s="54"/>
      <c r="U1022" s="54"/>
      <c r="V1022" s="54"/>
      <c r="W1022" s="192"/>
      <c r="X1022" s="54"/>
      <c r="Y1022" s="54"/>
      <c r="Z1022" s="54"/>
      <c r="AA1022" s="54"/>
      <c r="AB1022" s="54"/>
      <c r="AC1022" s="54"/>
      <c r="AD1022" s="54"/>
      <c r="AE1022" s="54"/>
      <c r="AF1022" s="54"/>
      <c r="AG1022" s="54"/>
      <c r="AH1022" s="54"/>
      <c r="AI1022" s="54"/>
      <c r="AJ1022" s="54"/>
      <c r="AK1022" s="54"/>
      <c r="AL1022" s="54"/>
      <c r="AM1022" s="54"/>
      <c r="AN1022" s="54"/>
      <c r="AO1022" s="54"/>
      <c r="AP1022" s="54"/>
      <c r="AQ1022" s="54"/>
      <c r="AR1022" s="54"/>
      <c r="AS1022" s="54"/>
      <c r="AT1022" s="54"/>
      <c r="AU1022" s="54"/>
      <c r="AV1022" s="54"/>
      <c r="AW1022" s="874" t="e">
        <f t="shared" si="99"/>
        <v>#N/A</v>
      </c>
      <c r="AX1022" s="875"/>
      <c r="AY1022" s="875"/>
      <c r="AZ1022" s="875"/>
      <c r="BA1022" s="876"/>
      <c r="BB1022" s="877" t="s">
        <v>1354</v>
      </c>
      <c r="BC1022" s="878"/>
      <c r="BD1022" s="54"/>
      <c r="BE1022" s="879" t="e">
        <f t="shared" si="100"/>
        <v>#N/A</v>
      </c>
      <c r="BF1022" s="880"/>
      <c r="BG1022" s="880"/>
      <c r="BH1022" s="880"/>
      <c r="BI1022" s="881"/>
      <c r="BJ1022" s="882" t="s">
        <v>1354</v>
      </c>
      <c r="BK1022" s="878"/>
      <c r="BL1022" s="54"/>
      <c r="BM1022" s="241"/>
      <c r="BN1022" s="241"/>
      <c r="BO1022" s="241"/>
      <c r="BP1022" s="54"/>
      <c r="BQ1022" s="54"/>
      <c r="BR1022" s="54"/>
      <c r="BS1022" s="54"/>
      <c r="BT1022" s="54"/>
      <c r="BU1022" s="54"/>
      <c r="BV1022" s="54"/>
      <c r="BW1022" s="54"/>
      <c r="BX1022" s="54"/>
      <c r="BY1022" s="54"/>
      <c r="BZ1022" s="54"/>
      <c r="CA1022" s="54"/>
      <c r="CB1022" s="54"/>
      <c r="CC1022" s="54"/>
      <c r="CD1022" s="54"/>
      <c r="CE1022" s="54"/>
      <c r="CF1022" s="54"/>
      <c r="CG1022" s="54"/>
      <c r="CH1022" s="54"/>
      <c r="CI1022" s="54"/>
      <c r="CJ1022" s="54"/>
      <c r="CK1022" s="54"/>
      <c r="CL1022" s="54"/>
      <c r="CM1022" s="54"/>
      <c r="CN1022" s="54"/>
      <c r="CO1022" s="54"/>
      <c r="CP1022" s="54"/>
      <c r="CQ1022" s="54"/>
      <c r="CR1022" s="54"/>
      <c r="CS1022" s="54"/>
      <c r="CT1022" s="54"/>
      <c r="CU1022" s="54"/>
      <c r="CV1022" s="54"/>
      <c r="CW1022" s="54"/>
      <c r="CX1022" s="54"/>
      <c r="CY1022" s="54"/>
      <c r="CZ1022" s="54"/>
      <c r="DA1022" s="54"/>
      <c r="DB1022" s="54"/>
      <c r="DC1022" s="54"/>
      <c r="DD1022" s="54"/>
      <c r="DE1022" s="54"/>
      <c r="DF1022" s="54"/>
      <c r="DG1022" s="54"/>
      <c r="DH1022" s="54"/>
      <c r="DI1022" s="54"/>
      <c r="DJ1022" s="54"/>
      <c r="DK1022" s="54"/>
      <c r="DL1022" s="54"/>
      <c r="DM1022" s="54"/>
      <c r="DN1022" s="54"/>
      <c r="DO1022" s="54"/>
      <c r="DP1022" s="54"/>
      <c r="DQ1022" s="199"/>
    </row>
    <row r="1023" spans="4:121" s="52" customFormat="1" hidden="1">
      <c r="D1023" s="198"/>
      <c r="E1023" s="54"/>
      <c r="F1023" s="54"/>
      <c r="G1023" s="54"/>
      <c r="H1023" s="54"/>
      <c r="I1023" s="54"/>
      <c r="J1023" s="54"/>
      <c r="K1023" s="54"/>
      <c r="L1023" s="54"/>
      <c r="M1023" s="54"/>
      <c r="N1023" s="54"/>
      <c r="O1023" s="54"/>
      <c r="P1023" s="54"/>
      <c r="Q1023" s="54"/>
      <c r="R1023" s="54"/>
      <c r="S1023" s="54"/>
      <c r="T1023" s="54"/>
      <c r="U1023" s="54"/>
      <c r="V1023" s="54"/>
      <c r="W1023" s="192"/>
      <c r="X1023" s="54"/>
      <c r="Y1023" s="54"/>
      <c r="Z1023" s="54"/>
      <c r="AA1023" s="54"/>
      <c r="AB1023" s="54"/>
      <c r="AC1023" s="54"/>
      <c r="AD1023" s="54"/>
      <c r="AE1023" s="54"/>
      <c r="AF1023" s="54"/>
      <c r="AG1023" s="54"/>
      <c r="AH1023" s="54"/>
      <c r="AI1023" s="54"/>
      <c r="AJ1023" s="54"/>
      <c r="AK1023" s="54"/>
      <c r="AL1023" s="54"/>
      <c r="AM1023" s="54"/>
      <c r="AN1023" s="54"/>
      <c r="AO1023" s="54"/>
      <c r="AP1023" s="54"/>
      <c r="AQ1023" s="54"/>
      <c r="AR1023" s="54"/>
      <c r="AS1023" s="54"/>
      <c r="AT1023" s="54"/>
      <c r="AU1023" s="54"/>
      <c r="AV1023" s="54"/>
      <c r="AW1023" s="874" t="e">
        <f t="shared" si="99"/>
        <v>#N/A</v>
      </c>
      <c r="AX1023" s="875"/>
      <c r="AY1023" s="875"/>
      <c r="AZ1023" s="875"/>
      <c r="BA1023" s="876"/>
      <c r="BB1023" s="877" t="s">
        <v>1355</v>
      </c>
      <c r="BC1023" s="878"/>
      <c r="BD1023" s="54"/>
      <c r="BE1023" s="879" t="e">
        <f t="shared" si="100"/>
        <v>#N/A</v>
      </c>
      <c r="BF1023" s="880"/>
      <c r="BG1023" s="880"/>
      <c r="BH1023" s="880"/>
      <c r="BI1023" s="881"/>
      <c r="BJ1023" s="882" t="s">
        <v>1355</v>
      </c>
      <c r="BK1023" s="878"/>
      <c r="BL1023" s="54"/>
      <c r="BM1023" s="241"/>
      <c r="BN1023" s="241"/>
      <c r="BO1023" s="241"/>
      <c r="BP1023" s="54"/>
      <c r="BQ1023" s="54"/>
      <c r="BR1023" s="54"/>
      <c r="BS1023" s="54"/>
      <c r="BT1023" s="54"/>
      <c r="BU1023" s="54"/>
      <c r="BV1023" s="54"/>
      <c r="BW1023" s="54"/>
      <c r="BX1023" s="54"/>
      <c r="BY1023" s="54"/>
      <c r="BZ1023" s="54"/>
      <c r="CA1023" s="54"/>
      <c r="CB1023" s="54"/>
      <c r="CC1023" s="54"/>
      <c r="CD1023" s="54"/>
      <c r="CE1023" s="54"/>
      <c r="CF1023" s="54"/>
      <c r="CG1023" s="54"/>
      <c r="CH1023" s="54"/>
      <c r="CI1023" s="54"/>
      <c r="CJ1023" s="54"/>
      <c r="CK1023" s="54"/>
      <c r="CL1023" s="54"/>
      <c r="CM1023" s="54"/>
      <c r="CN1023" s="54"/>
      <c r="CO1023" s="54"/>
      <c r="CP1023" s="54"/>
      <c r="CQ1023" s="54"/>
      <c r="CR1023" s="54"/>
      <c r="CS1023" s="54"/>
      <c r="CT1023" s="54"/>
      <c r="CU1023" s="54"/>
      <c r="CV1023" s="54"/>
      <c r="CW1023" s="54"/>
      <c r="CX1023" s="54"/>
      <c r="CY1023" s="54"/>
      <c r="CZ1023" s="54"/>
      <c r="DA1023" s="54"/>
      <c r="DB1023" s="54"/>
      <c r="DC1023" s="54"/>
      <c r="DD1023" s="54"/>
      <c r="DE1023" s="54"/>
      <c r="DF1023" s="54"/>
      <c r="DG1023" s="54"/>
      <c r="DH1023" s="54"/>
      <c r="DI1023" s="54"/>
      <c r="DJ1023" s="54"/>
      <c r="DK1023" s="54"/>
      <c r="DL1023" s="54"/>
      <c r="DM1023" s="54"/>
      <c r="DN1023" s="54"/>
      <c r="DO1023" s="54"/>
      <c r="DP1023" s="54"/>
      <c r="DQ1023" s="199"/>
    </row>
    <row r="1024" spans="4:121" s="52" customFormat="1" hidden="1">
      <c r="D1024" s="198"/>
      <c r="E1024" s="54"/>
      <c r="F1024" s="54"/>
      <c r="G1024" s="54"/>
      <c r="H1024" s="54"/>
      <c r="I1024" s="54"/>
      <c r="J1024" s="54"/>
      <c r="K1024" s="54"/>
      <c r="L1024" s="54"/>
      <c r="M1024" s="54"/>
      <c r="N1024" s="54"/>
      <c r="O1024" s="54"/>
      <c r="P1024" s="54"/>
      <c r="Q1024" s="54"/>
      <c r="R1024" s="54"/>
      <c r="S1024" s="54"/>
      <c r="T1024" s="54"/>
      <c r="U1024" s="54"/>
      <c r="V1024" s="54"/>
      <c r="W1024" s="192"/>
      <c r="X1024" s="54"/>
      <c r="Y1024" s="54"/>
      <c r="Z1024" s="54"/>
      <c r="AA1024" s="54"/>
      <c r="AB1024" s="54"/>
      <c r="AC1024" s="54"/>
      <c r="AD1024" s="54"/>
      <c r="AE1024" s="54"/>
      <c r="AF1024" s="54"/>
      <c r="AG1024" s="54"/>
      <c r="AH1024" s="54"/>
      <c r="AI1024" s="54"/>
      <c r="AJ1024" s="54"/>
      <c r="AK1024" s="54"/>
      <c r="AL1024" s="54"/>
      <c r="AM1024" s="54"/>
      <c r="AN1024" s="54"/>
      <c r="AO1024" s="54"/>
      <c r="AP1024" s="54"/>
      <c r="AQ1024" s="54"/>
      <c r="AR1024" s="54"/>
      <c r="AS1024" s="54"/>
      <c r="AT1024" s="54"/>
      <c r="AU1024" s="54"/>
      <c r="AV1024" s="54"/>
      <c r="AW1024" s="874" t="e">
        <f t="shared" si="99"/>
        <v>#N/A</v>
      </c>
      <c r="AX1024" s="875"/>
      <c r="AY1024" s="875"/>
      <c r="AZ1024" s="875"/>
      <c r="BA1024" s="876"/>
      <c r="BB1024" s="877" t="s">
        <v>1356</v>
      </c>
      <c r="BC1024" s="878"/>
      <c r="BD1024" s="54"/>
      <c r="BE1024" s="879" t="e">
        <f t="shared" si="100"/>
        <v>#N/A</v>
      </c>
      <c r="BF1024" s="880"/>
      <c r="BG1024" s="880"/>
      <c r="BH1024" s="880"/>
      <c r="BI1024" s="881"/>
      <c r="BJ1024" s="882" t="s">
        <v>1356</v>
      </c>
      <c r="BK1024" s="878"/>
      <c r="BL1024" s="54"/>
      <c r="BM1024" s="241"/>
      <c r="BN1024" s="241"/>
      <c r="BO1024" s="241"/>
      <c r="BP1024" s="54"/>
      <c r="BQ1024" s="54"/>
      <c r="BR1024" s="54"/>
      <c r="BS1024" s="54"/>
      <c r="BT1024" s="54"/>
      <c r="BU1024" s="54"/>
      <c r="BV1024" s="54"/>
      <c r="BW1024" s="54"/>
      <c r="BX1024" s="54"/>
      <c r="BY1024" s="54"/>
      <c r="BZ1024" s="54"/>
      <c r="CA1024" s="54"/>
      <c r="CB1024" s="54"/>
      <c r="CC1024" s="54"/>
      <c r="CD1024" s="54"/>
      <c r="CE1024" s="54"/>
      <c r="CF1024" s="54"/>
      <c r="CG1024" s="54"/>
      <c r="CH1024" s="54"/>
      <c r="CI1024" s="54"/>
      <c r="CJ1024" s="54"/>
      <c r="CK1024" s="54"/>
      <c r="CL1024" s="54"/>
      <c r="CM1024" s="54"/>
      <c r="CN1024" s="54"/>
      <c r="CO1024" s="54"/>
      <c r="CP1024" s="54"/>
      <c r="CQ1024" s="54"/>
      <c r="CR1024" s="54"/>
      <c r="CS1024" s="54"/>
      <c r="CT1024" s="54"/>
      <c r="CU1024" s="54"/>
      <c r="CV1024" s="54"/>
      <c r="CW1024" s="54"/>
      <c r="CX1024" s="54"/>
      <c r="CY1024" s="54"/>
      <c r="CZ1024" s="54"/>
      <c r="DA1024" s="54"/>
      <c r="DB1024" s="54"/>
      <c r="DC1024" s="54"/>
      <c r="DD1024" s="54"/>
      <c r="DE1024" s="54"/>
      <c r="DF1024" s="54"/>
      <c r="DG1024" s="54"/>
      <c r="DH1024" s="54"/>
      <c r="DI1024" s="54"/>
      <c r="DJ1024" s="54"/>
      <c r="DK1024" s="54"/>
      <c r="DL1024" s="54"/>
      <c r="DM1024" s="54"/>
      <c r="DN1024" s="54"/>
      <c r="DO1024" s="54"/>
      <c r="DP1024" s="54"/>
      <c r="DQ1024" s="199"/>
    </row>
    <row r="1025" spans="4:121" s="52" customFormat="1" hidden="1">
      <c r="D1025" s="198"/>
      <c r="E1025" s="54"/>
      <c r="F1025" s="54"/>
      <c r="G1025" s="54"/>
      <c r="H1025" s="54"/>
      <c r="I1025" s="54"/>
      <c r="J1025" s="54"/>
      <c r="K1025" s="54"/>
      <c r="L1025" s="54"/>
      <c r="M1025" s="54"/>
      <c r="N1025" s="54"/>
      <c r="O1025" s="54"/>
      <c r="P1025" s="54"/>
      <c r="Q1025" s="54"/>
      <c r="R1025" s="54"/>
      <c r="S1025" s="54"/>
      <c r="T1025" s="54"/>
      <c r="U1025" s="54"/>
      <c r="V1025" s="54"/>
      <c r="W1025" s="192"/>
      <c r="X1025" s="54"/>
      <c r="Y1025" s="54"/>
      <c r="Z1025" s="54"/>
      <c r="AA1025" s="54"/>
      <c r="AB1025" s="54"/>
      <c r="AC1025" s="54"/>
      <c r="AD1025" s="54"/>
      <c r="AE1025" s="54"/>
      <c r="AF1025" s="54"/>
      <c r="AG1025" s="54"/>
      <c r="AH1025" s="54"/>
      <c r="AI1025" s="54"/>
      <c r="AJ1025" s="54"/>
      <c r="AK1025" s="54"/>
      <c r="AL1025" s="54"/>
      <c r="AM1025" s="54"/>
      <c r="AN1025" s="54"/>
      <c r="AO1025" s="54"/>
      <c r="AP1025" s="54"/>
      <c r="AQ1025" s="54"/>
      <c r="AR1025" s="54"/>
      <c r="AS1025" s="54"/>
      <c r="AT1025" s="54"/>
      <c r="AU1025" s="54"/>
      <c r="AV1025" s="54"/>
      <c r="AW1025" s="874" t="e">
        <f t="shared" si="99"/>
        <v>#N/A</v>
      </c>
      <c r="AX1025" s="875"/>
      <c r="AY1025" s="875"/>
      <c r="AZ1025" s="875"/>
      <c r="BA1025" s="876"/>
      <c r="BB1025" s="877" t="s">
        <v>1357</v>
      </c>
      <c r="BC1025" s="878"/>
      <c r="BD1025" s="54"/>
      <c r="BE1025" s="879" t="e">
        <f t="shared" si="100"/>
        <v>#N/A</v>
      </c>
      <c r="BF1025" s="880"/>
      <c r="BG1025" s="880"/>
      <c r="BH1025" s="880"/>
      <c r="BI1025" s="881"/>
      <c r="BJ1025" s="882" t="s">
        <v>1357</v>
      </c>
      <c r="BK1025" s="878"/>
      <c r="BL1025" s="54"/>
      <c r="BM1025" s="241"/>
      <c r="BN1025" s="241"/>
      <c r="BO1025" s="241"/>
      <c r="BP1025" s="54"/>
      <c r="BQ1025" s="54"/>
      <c r="BR1025" s="54"/>
      <c r="BS1025" s="54"/>
      <c r="BT1025" s="54"/>
      <c r="BU1025" s="54"/>
      <c r="BV1025" s="54"/>
      <c r="BW1025" s="54"/>
      <c r="BX1025" s="54"/>
      <c r="BY1025" s="54"/>
      <c r="BZ1025" s="54"/>
      <c r="CA1025" s="54"/>
      <c r="CB1025" s="54"/>
      <c r="CC1025" s="54"/>
      <c r="CD1025" s="54"/>
      <c r="CE1025" s="54"/>
      <c r="CF1025" s="54"/>
      <c r="CG1025" s="54"/>
      <c r="CH1025" s="54"/>
      <c r="CI1025" s="54"/>
      <c r="CJ1025" s="54"/>
      <c r="CK1025" s="54"/>
      <c r="CL1025" s="54"/>
      <c r="CM1025" s="54"/>
      <c r="CN1025" s="54"/>
      <c r="CO1025" s="54"/>
      <c r="CP1025" s="54"/>
      <c r="CQ1025" s="54"/>
      <c r="CR1025" s="54"/>
      <c r="CS1025" s="54"/>
      <c r="CT1025" s="54"/>
      <c r="CU1025" s="54"/>
      <c r="CV1025" s="54"/>
      <c r="CW1025" s="54"/>
      <c r="CX1025" s="54"/>
      <c r="CY1025" s="54"/>
      <c r="CZ1025" s="54"/>
      <c r="DA1025" s="54"/>
      <c r="DB1025" s="54"/>
      <c r="DC1025" s="54"/>
      <c r="DD1025" s="54"/>
      <c r="DE1025" s="54"/>
      <c r="DF1025" s="54"/>
      <c r="DG1025" s="54"/>
      <c r="DH1025" s="54"/>
      <c r="DI1025" s="54"/>
      <c r="DJ1025" s="54"/>
      <c r="DK1025" s="54"/>
      <c r="DL1025" s="54"/>
      <c r="DM1025" s="54"/>
      <c r="DN1025" s="54"/>
      <c r="DO1025" s="54"/>
      <c r="DP1025" s="54"/>
      <c r="DQ1025" s="199"/>
    </row>
    <row r="1026" spans="4:121" s="52" customFormat="1" hidden="1">
      <c r="D1026" s="198"/>
      <c r="E1026" s="54"/>
      <c r="F1026" s="54"/>
      <c r="G1026" s="54"/>
      <c r="H1026" s="54"/>
      <c r="I1026" s="54"/>
      <c r="J1026" s="54"/>
      <c r="K1026" s="54"/>
      <c r="L1026" s="54"/>
      <c r="M1026" s="54"/>
      <c r="N1026" s="54"/>
      <c r="O1026" s="54"/>
      <c r="P1026" s="54"/>
      <c r="Q1026" s="54"/>
      <c r="R1026" s="54"/>
      <c r="S1026" s="54"/>
      <c r="T1026" s="54"/>
      <c r="U1026" s="54"/>
      <c r="V1026" s="54"/>
      <c r="W1026" s="192"/>
      <c r="X1026" s="54"/>
      <c r="Y1026" s="54"/>
      <c r="Z1026" s="54"/>
      <c r="AA1026" s="54"/>
      <c r="AB1026" s="54"/>
      <c r="AC1026" s="54"/>
      <c r="AD1026" s="54"/>
      <c r="AE1026" s="54"/>
      <c r="AF1026" s="54"/>
      <c r="AG1026" s="54"/>
      <c r="AH1026" s="54"/>
      <c r="AI1026" s="54"/>
      <c r="AJ1026" s="54"/>
      <c r="AK1026" s="54"/>
      <c r="AL1026" s="54"/>
      <c r="AM1026" s="54"/>
      <c r="AN1026" s="54"/>
      <c r="AO1026" s="54"/>
      <c r="AP1026" s="54"/>
      <c r="AQ1026" s="54"/>
      <c r="AR1026" s="54"/>
      <c r="AS1026" s="54"/>
      <c r="AT1026" s="54"/>
      <c r="AU1026" s="54"/>
      <c r="AV1026" s="54"/>
      <c r="AW1026" s="874" t="e">
        <f t="shared" si="99"/>
        <v>#N/A</v>
      </c>
      <c r="AX1026" s="875"/>
      <c r="AY1026" s="875"/>
      <c r="AZ1026" s="875"/>
      <c r="BA1026" s="876"/>
      <c r="BB1026" s="877" t="s">
        <v>1358</v>
      </c>
      <c r="BC1026" s="878"/>
      <c r="BD1026" s="54"/>
      <c r="BE1026" s="879" t="e">
        <f t="shared" si="100"/>
        <v>#N/A</v>
      </c>
      <c r="BF1026" s="880"/>
      <c r="BG1026" s="880"/>
      <c r="BH1026" s="880"/>
      <c r="BI1026" s="881"/>
      <c r="BJ1026" s="882" t="s">
        <v>1358</v>
      </c>
      <c r="BK1026" s="878"/>
      <c r="BL1026" s="54"/>
      <c r="BM1026" s="241"/>
      <c r="BN1026" s="241"/>
      <c r="BO1026" s="241"/>
      <c r="BP1026" s="54"/>
      <c r="BQ1026" s="54"/>
      <c r="BR1026" s="54"/>
      <c r="BS1026" s="54"/>
      <c r="BT1026" s="54"/>
      <c r="BU1026" s="54"/>
      <c r="BV1026" s="54"/>
      <c r="BW1026" s="54"/>
      <c r="BX1026" s="54"/>
      <c r="BY1026" s="54"/>
      <c r="BZ1026" s="54"/>
      <c r="CA1026" s="54"/>
      <c r="CB1026" s="54"/>
      <c r="CC1026" s="54"/>
      <c r="CD1026" s="54"/>
      <c r="CE1026" s="54"/>
      <c r="CF1026" s="54"/>
      <c r="CG1026" s="54"/>
      <c r="CH1026" s="54"/>
      <c r="CI1026" s="54"/>
      <c r="CJ1026" s="54"/>
      <c r="CK1026" s="54"/>
      <c r="CL1026" s="54"/>
      <c r="CM1026" s="54"/>
      <c r="CN1026" s="54"/>
      <c r="CO1026" s="54"/>
      <c r="CP1026" s="54"/>
      <c r="CQ1026" s="54"/>
      <c r="CR1026" s="54"/>
      <c r="CS1026" s="54"/>
      <c r="CT1026" s="54"/>
      <c r="CU1026" s="54"/>
      <c r="CV1026" s="54"/>
      <c r="CW1026" s="54"/>
      <c r="CX1026" s="54"/>
      <c r="CY1026" s="54"/>
      <c r="CZ1026" s="54"/>
      <c r="DA1026" s="54"/>
      <c r="DB1026" s="54"/>
      <c r="DC1026" s="54"/>
      <c r="DD1026" s="54"/>
      <c r="DE1026" s="54"/>
      <c r="DF1026" s="54"/>
      <c r="DG1026" s="54"/>
      <c r="DH1026" s="54"/>
      <c r="DI1026" s="54"/>
      <c r="DJ1026" s="54"/>
      <c r="DK1026" s="54"/>
      <c r="DL1026" s="54"/>
      <c r="DM1026" s="54"/>
      <c r="DN1026" s="54"/>
      <c r="DO1026" s="54"/>
      <c r="DP1026" s="54"/>
      <c r="DQ1026" s="199"/>
    </row>
    <row r="1027" spans="4:121" s="52" customFormat="1" hidden="1">
      <c r="D1027" s="198"/>
      <c r="E1027" s="54"/>
      <c r="F1027" s="54"/>
      <c r="G1027" s="54"/>
      <c r="H1027" s="54"/>
      <c r="I1027" s="54"/>
      <c r="J1027" s="54"/>
      <c r="K1027" s="54"/>
      <c r="L1027" s="54"/>
      <c r="M1027" s="54"/>
      <c r="N1027" s="54"/>
      <c r="O1027" s="54"/>
      <c r="P1027" s="54"/>
      <c r="Q1027" s="54"/>
      <c r="R1027" s="54"/>
      <c r="S1027" s="54"/>
      <c r="T1027" s="54"/>
      <c r="U1027" s="54"/>
      <c r="V1027" s="54"/>
      <c r="W1027" s="192"/>
      <c r="X1027" s="54"/>
      <c r="Y1027" s="54"/>
      <c r="Z1027" s="54"/>
      <c r="AA1027" s="54"/>
      <c r="AB1027" s="54"/>
      <c r="AC1027" s="54"/>
      <c r="AD1027" s="54"/>
      <c r="AE1027" s="54"/>
      <c r="AF1027" s="54"/>
      <c r="AG1027" s="54"/>
      <c r="AH1027" s="54"/>
      <c r="AI1027" s="54"/>
      <c r="AJ1027" s="54"/>
      <c r="AK1027" s="54"/>
      <c r="AL1027" s="54"/>
      <c r="AM1027" s="54"/>
      <c r="AN1027" s="54"/>
      <c r="AO1027" s="54"/>
      <c r="AP1027" s="54"/>
      <c r="AQ1027" s="54"/>
      <c r="AR1027" s="54"/>
      <c r="AS1027" s="54"/>
      <c r="AT1027" s="54"/>
      <c r="AU1027" s="54"/>
      <c r="AV1027" s="54"/>
      <c r="AW1027" s="874" t="e">
        <f t="shared" si="99"/>
        <v>#N/A</v>
      </c>
      <c r="AX1027" s="875"/>
      <c r="AY1027" s="875"/>
      <c r="AZ1027" s="875"/>
      <c r="BA1027" s="876"/>
      <c r="BB1027" s="877" t="s">
        <v>1359</v>
      </c>
      <c r="BC1027" s="878"/>
      <c r="BD1027" s="54"/>
      <c r="BE1027" s="879" t="e">
        <f t="shared" si="100"/>
        <v>#N/A</v>
      </c>
      <c r="BF1027" s="880"/>
      <c r="BG1027" s="880"/>
      <c r="BH1027" s="880"/>
      <c r="BI1027" s="881"/>
      <c r="BJ1027" s="882" t="s">
        <v>1359</v>
      </c>
      <c r="BK1027" s="878"/>
      <c r="BL1027" s="54"/>
      <c r="BM1027" s="241"/>
      <c r="BN1027" s="241"/>
      <c r="BO1027" s="241"/>
      <c r="BP1027" s="54"/>
      <c r="BQ1027" s="54"/>
      <c r="BR1027" s="54"/>
      <c r="BS1027" s="54"/>
      <c r="BT1027" s="54"/>
      <c r="BU1027" s="54"/>
      <c r="BV1027" s="54"/>
      <c r="BW1027" s="54"/>
      <c r="BX1027" s="54"/>
      <c r="BY1027" s="54"/>
      <c r="BZ1027" s="54"/>
      <c r="CA1027" s="54"/>
      <c r="CB1027" s="54"/>
      <c r="CC1027" s="54"/>
      <c r="CD1027" s="54"/>
      <c r="CE1027" s="54"/>
      <c r="CF1027" s="54"/>
      <c r="CG1027" s="54"/>
      <c r="CH1027" s="54"/>
      <c r="CI1027" s="54"/>
      <c r="CJ1027" s="54"/>
      <c r="CK1027" s="54"/>
      <c r="CL1027" s="54"/>
      <c r="CM1027" s="54"/>
      <c r="CN1027" s="54"/>
      <c r="CO1027" s="54"/>
      <c r="CP1027" s="54"/>
      <c r="CQ1027" s="54"/>
      <c r="CR1027" s="54"/>
      <c r="CS1027" s="54"/>
      <c r="CT1027" s="54"/>
      <c r="CU1027" s="54"/>
      <c r="CV1027" s="54"/>
      <c r="CW1027" s="54"/>
      <c r="CX1027" s="54"/>
      <c r="CY1027" s="54"/>
      <c r="CZ1027" s="54"/>
      <c r="DA1027" s="54"/>
      <c r="DB1027" s="54"/>
      <c r="DC1027" s="54"/>
      <c r="DD1027" s="54"/>
      <c r="DE1027" s="54"/>
      <c r="DF1027" s="54"/>
      <c r="DG1027" s="54"/>
      <c r="DH1027" s="54"/>
      <c r="DI1027" s="54"/>
      <c r="DJ1027" s="54"/>
      <c r="DK1027" s="54"/>
      <c r="DL1027" s="54"/>
      <c r="DM1027" s="54"/>
      <c r="DN1027" s="54"/>
      <c r="DO1027" s="54"/>
      <c r="DP1027" s="54"/>
      <c r="DQ1027" s="199"/>
    </row>
    <row r="1028" spans="4:121" s="52" customFormat="1" hidden="1">
      <c r="D1028" s="198"/>
      <c r="E1028" s="54"/>
      <c r="F1028" s="54"/>
      <c r="G1028" s="54"/>
      <c r="H1028" s="54"/>
      <c r="I1028" s="54"/>
      <c r="J1028" s="54"/>
      <c r="K1028" s="54"/>
      <c r="L1028" s="54"/>
      <c r="M1028" s="54"/>
      <c r="N1028" s="54"/>
      <c r="O1028" s="54"/>
      <c r="P1028" s="54"/>
      <c r="Q1028" s="54"/>
      <c r="R1028" s="54"/>
      <c r="S1028" s="54"/>
      <c r="T1028" s="54"/>
      <c r="U1028" s="54"/>
      <c r="V1028" s="54"/>
      <c r="W1028" s="192"/>
      <c r="X1028" s="54"/>
      <c r="Y1028" s="54"/>
      <c r="Z1028" s="54"/>
      <c r="AA1028" s="54"/>
      <c r="AB1028" s="54"/>
      <c r="AC1028" s="54"/>
      <c r="AD1028" s="54"/>
      <c r="AE1028" s="54"/>
      <c r="AF1028" s="54"/>
      <c r="AG1028" s="54"/>
      <c r="AH1028" s="54"/>
      <c r="AI1028" s="54"/>
      <c r="AJ1028" s="54"/>
      <c r="AK1028" s="54"/>
      <c r="AL1028" s="54"/>
      <c r="AM1028" s="54"/>
      <c r="AN1028" s="54"/>
      <c r="AO1028" s="54"/>
      <c r="AP1028" s="54"/>
      <c r="AQ1028" s="54"/>
      <c r="AR1028" s="54"/>
      <c r="AS1028" s="54"/>
      <c r="AT1028" s="54"/>
      <c r="AU1028" s="54"/>
      <c r="AV1028" s="54"/>
      <c r="AW1028" s="874" t="e">
        <f t="shared" si="99"/>
        <v>#N/A</v>
      </c>
      <c r="AX1028" s="875"/>
      <c r="AY1028" s="875"/>
      <c r="AZ1028" s="875"/>
      <c r="BA1028" s="876"/>
      <c r="BB1028" s="877" t="s">
        <v>1360</v>
      </c>
      <c r="BC1028" s="878"/>
      <c r="BD1028" s="54"/>
      <c r="BE1028" s="879" t="e">
        <f t="shared" si="100"/>
        <v>#N/A</v>
      </c>
      <c r="BF1028" s="880"/>
      <c r="BG1028" s="880"/>
      <c r="BH1028" s="880"/>
      <c r="BI1028" s="881"/>
      <c r="BJ1028" s="882" t="s">
        <v>1360</v>
      </c>
      <c r="BK1028" s="878"/>
      <c r="BL1028" s="54"/>
      <c r="BM1028" s="241"/>
      <c r="BN1028" s="241"/>
      <c r="BO1028" s="241"/>
      <c r="BP1028" s="54"/>
      <c r="BQ1028" s="54"/>
      <c r="BR1028" s="54"/>
      <c r="BS1028" s="54"/>
      <c r="BT1028" s="54"/>
      <c r="BU1028" s="54"/>
      <c r="BV1028" s="54"/>
      <c r="BW1028" s="54"/>
      <c r="BX1028" s="54"/>
      <c r="BY1028" s="54"/>
      <c r="BZ1028" s="54"/>
      <c r="CA1028" s="54"/>
      <c r="CB1028" s="54"/>
      <c r="CC1028" s="54"/>
      <c r="CD1028" s="54"/>
      <c r="CE1028" s="54"/>
      <c r="CF1028" s="54"/>
      <c r="CG1028" s="54"/>
      <c r="CH1028" s="54"/>
      <c r="CI1028" s="54"/>
      <c r="CJ1028" s="54"/>
      <c r="CK1028" s="54"/>
      <c r="CL1028" s="54"/>
      <c r="CM1028" s="54"/>
      <c r="CN1028" s="54"/>
      <c r="CO1028" s="54"/>
      <c r="CP1028" s="54"/>
      <c r="CQ1028" s="54"/>
      <c r="CR1028" s="54"/>
      <c r="CS1028" s="54"/>
      <c r="CT1028" s="54"/>
      <c r="CU1028" s="54"/>
      <c r="CV1028" s="54"/>
      <c r="CW1028" s="54"/>
      <c r="CX1028" s="54"/>
      <c r="CY1028" s="54"/>
      <c r="CZ1028" s="54"/>
      <c r="DA1028" s="54"/>
      <c r="DB1028" s="54"/>
      <c r="DC1028" s="54"/>
      <c r="DD1028" s="54"/>
      <c r="DE1028" s="54"/>
      <c r="DF1028" s="54"/>
      <c r="DG1028" s="54"/>
      <c r="DH1028" s="54"/>
      <c r="DI1028" s="54"/>
      <c r="DJ1028" s="54"/>
      <c r="DK1028" s="54"/>
      <c r="DL1028" s="54"/>
      <c r="DM1028" s="54"/>
      <c r="DN1028" s="54"/>
      <c r="DO1028" s="54"/>
      <c r="DP1028" s="54"/>
      <c r="DQ1028" s="199"/>
    </row>
    <row r="1029" spans="4:121" s="52" customFormat="1" hidden="1">
      <c r="D1029" s="198"/>
      <c r="E1029" s="54"/>
      <c r="F1029" s="54"/>
      <c r="G1029" s="54"/>
      <c r="H1029" s="54"/>
      <c r="I1029" s="54"/>
      <c r="J1029" s="54"/>
      <c r="K1029" s="54"/>
      <c r="L1029" s="54"/>
      <c r="M1029" s="54"/>
      <c r="N1029" s="54"/>
      <c r="O1029" s="54"/>
      <c r="P1029" s="54"/>
      <c r="Q1029" s="54"/>
      <c r="R1029" s="54"/>
      <c r="S1029" s="54"/>
      <c r="T1029" s="54"/>
      <c r="U1029" s="54"/>
      <c r="V1029" s="54"/>
      <c r="W1029" s="192"/>
      <c r="X1029" s="54"/>
      <c r="Y1029" s="54"/>
      <c r="Z1029" s="54"/>
      <c r="AA1029" s="54"/>
      <c r="AB1029" s="54"/>
      <c r="AC1029" s="54"/>
      <c r="AD1029" s="54"/>
      <c r="AE1029" s="54"/>
      <c r="AF1029" s="54"/>
      <c r="AG1029" s="54"/>
      <c r="AH1029" s="54"/>
      <c r="AI1029" s="54"/>
      <c r="AJ1029" s="54"/>
      <c r="AK1029" s="54"/>
      <c r="AL1029" s="54"/>
      <c r="AM1029" s="54"/>
      <c r="AN1029" s="54"/>
      <c r="AO1029" s="54"/>
      <c r="AP1029" s="54"/>
      <c r="AQ1029" s="54"/>
      <c r="AR1029" s="54"/>
      <c r="AS1029" s="54"/>
      <c r="AT1029" s="54"/>
      <c r="AU1029" s="54"/>
      <c r="AV1029" s="54"/>
      <c r="AW1029" s="874" t="e">
        <f t="shared" si="99"/>
        <v>#N/A</v>
      </c>
      <c r="AX1029" s="875"/>
      <c r="AY1029" s="875"/>
      <c r="AZ1029" s="875"/>
      <c r="BA1029" s="876"/>
      <c r="BB1029" s="877" t="s">
        <v>1361</v>
      </c>
      <c r="BC1029" s="878"/>
      <c r="BD1029" s="54"/>
      <c r="BE1029" s="879" t="e">
        <f t="shared" si="100"/>
        <v>#N/A</v>
      </c>
      <c r="BF1029" s="880"/>
      <c r="BG1029" s="880"/>
      <c r="BH1029" s="880"/>
      <c r="BI1029" s="881"/>
      <c r="BJ1029" s="882" t="s">
        <v>1361</v>
      </c>
      <c r="BK1029" s="878"/>
      <c r="BL1029" s="54"/>
      <c r="BM1029" s="241"/>
      <c r="BN1029" s="241"/>
      <c r="BO1029" s="241"/>
      <c r="BP1029" s="54"/>
      <c r="BQ1029" s="54"/>
      <c r="BR1029" s="54"/>
      <c r="BS1029" s="54"/>
      <c r="BT1029" s="54"/>
      <c r="BU1029" s="54"/>
      <c r="BV1029" s="54"/>
      <c r="BW1029" s="54"/>
      <c r="BX1029" s="54"/>
      <c r="BY1029" s="54"/>
      <c r="BZ1029" s="54"/>
      <c r="CA1029" s="54"/>
      <c r="CB1029" s="54"/>
      <c r="CC1029" s="54"/>
      <c r="CD1029" s="54"/>
      <c r="CE1029" s="54"/>
      <c r="CF1029" s="54"/>
      <c r="CG1029" s="54"/>
      <c r="CH1029" s="54"/>
      <c r="CI1029" s="54"/>
      <c r="CJ1029" s="54"/>
      <c r="CK1029" s="54"/>
      <c r="CL1029" s="54"/>
      <c r="CM1029" s="54"/>
      <c r="CN1029" s="54"/>
      <c r="CO1029" s="54"/>
      <c r="CP1029" s="54"/>
      <c r="CQ1029" s="54"/>
      <c r="CR1029" s="54"/>
      <c r="CS1029" s="54"/>
      <c r="CT1029" s="54"/>
      <c r="CU1029" s="54"/>
      <c r="CV1029" s="54"/>
      <c r="CW1029" s="54"/>
      <c r="CX1029" s="54"/>
      <c r="CY1029" s="54"/>
      <c r="CZ1029" s="54"/>
      <c r="DA1029" s="54"/>
      <c r="DB1029" s="54"/>
      <c r="DC1029" s="54"/>
      <c r="DD1029" s="54"/>
      <c r="DE1029" s="54"/>
      <c r="DF1029" s="54"/>
      <c r="DG1029" s="54"/>
      <c r="DH1029" s="54"/>
      <c r="DI1029" s="54"/>
      <c r="DJ1029" s="54"/>
      <c r="DK1029" s="54"/>
      <c r="DL1029" s="54"/>
      <c r="DM1029" s="54"/>
      <c r="DN1029" s="54"/>
      <c r="DO1029" s="54"/>
      <c r="DP1029" s="54"/>
      <c r="DQ1029" s="199"/>
    </row>
    <row r="1030" spans="4:121" s="52" customFormat="1" hidden="1">
      <c r="D1030" s="198"/>
      <c r="E1030" s="54"/>
      <c r="F1030" s="54"/>
      <c r="G1030" s="54"/>
      <c r="H1030" s="54"/>
      <c r="I1030" s="54"/>
      <c r="J1030" s="54"/>
      <c r="K1030" s="54"/>
      <c r="L1030" s="54"/>
      <c r="M1030" s="54"/>
      <c r="N1030" s="54"/>
      <c r="O1030" s="54"/>
      <c r="P1030" s="54"/>
      <c r="Q1030" s="54"/>
      <c r="R1030" s="54"/>
      <c r="S1030" s="54"/>
      <c r="T1030" s="54"/>
      <c r="U1030" s="54"/>
      <c r="V1030" s="54"/>
      <c r="W1030" s="192"/>
      <c r="X1030" s="54"/>
      <c r="Y1030" s="54"/>
      <c r="Z1030" s="54"/>
      <c r="AA1030" s="54"/>
      <c r="AB1030" s="54"/>
      <c r="AC1030" s="54"/>
      <c r="AD1030" s="54"/>
      <c r="AE1030" s="54"/>
      <c r="AF1030" s="54"/>
      <c r="AG1030" s="54"/>
      <c r="AH1030" s="54"/>
      <c r="AI1030" s="54"/>
      <c r="AJ1030" s="54"/>
      <c r="AK1030" s="54"/>
      <c r="AL1030" s="54"/>
      <c r="AM1030" s="54"/>
      <c r="AN1030" s="54"/>
      <c r="AO1030" s="54"/>
      <c r="AP1030" s="54"/>
      <c r="AQ1030" s="54"/>
      <c r="AR1030" s="54"/>
      <c r="AS1030" s="54"/>
      <c r="AT1030" s="54"/>
      <c r="AU1030" s="54"/>
      <c r="AV1030" s="54"/>
      <c r="AW1030" s="874" t="e">
        <f t="shared" si="99"/>
        <v>#N/A</v>
      </c>
      <c r="AX1030" s="875"/>
      <c r="AY1030" s="875"/>
      <c r="AZ1030" s="875"/>
      <c r="BA1030" s="876"/>
      <c r="BB1030" s="877" t="s">
        <v>1362</v>
      </c>
      <c r="BC1030" s="878"/>
      <c r="BD1030" s="54"/>
      <c r="BE1030" s="879" t="e">
        <f t="shared" si="100"/>
        <v>#N/A</v>
      </c>
      <c r="BF1030" s="880"/>
      <c r="BG1030" s="880"/>
      <c r="BH1030" s="880"/>
      <c r="BI1030" s="881"/>
      <c r="BJ1030" s="882" t="s">
        <v>1362</v>
      </c>
      <c r="BK1030" s="878"/>
      <c r="BL1030" s="54"/>
      <c r="BM1030" s="241"/>
      <c r="BN1030" s="241"/>
      <c r="BO1030" s="241"/>
      <c r="BP1030" s="54"/>
      <c r="BQ1030" s="54"/>
      <c r="BR1030" s="54"/>
      <c r="BS1030" s="54"/>
      <c r="BT1030" s="54"/>
      <c r="BU1030" s="54"/>
      <c r="BV1030" s="54"/>
      <c r="BW1030" s="54"/>
      <c r="BX1030" s="54"/>
      <c r="BY1030" s="54"/>
      <c r="BZ1030" s="54"/>
      <c r="CA1030" s="54"/>
      <c r="CB1030" s="54"/>
      <c r="CC1030" s="54"/>
      <c r="CD1030" s="54"/>
      <c r="CE1030" s="54"/>
      <c r="CF1030" s="54"/>
      <c r="CG1030" s="54"/>
      <c r="CH1030" s="54"/>
      <c r="CI1030" s="54"/>
      <c r="CJ1030" s="54"/>
      <c r="CK1030" s="54"/>
      <c r="CL1030" s="54"/>
      <c r="CM1030" s="54"/>
      <c r="CN1030" s="54"/>
      <c r="CO1030" s="54"/>
      <c r="CP1030" s="54"/>
      <c r="CQ1030" s="54"/>
      <c r="CR1030" s="54"/>
      <c r="CS1030" s="54"/>
      <c r="CT1030" s="54"/>
      <c r="CU1030" s="54"/>
      <c r="CV1030" s="54"/>
      <c r="CW1030" s="54"/>
      <c r="CX1030" s="54"/>
      <c r="CY1030" s="54"/>
      <c r="CZ1030" s="54"/>
      <c r="DA1030" s="54"/>
      <c r="DB1030" s="54"/>
      <c r="DC1030" s="54"/>
      <c r="DD1030" s="54"/>
      <c r="DE1030" s="54"/>
      <c r="DF1030" s="54"/>
      <c r="DG1030" s="54"/>
      <c r="DH1030" s="54"/>
      <c r="DI1030" s="54"/>
      <c r="DJ1030" s="54"/>
      <c r="DK1030" s="54"/>
      <c r="DL1030" s="54"/>
      <c r="DM1030" s="54"/>
      <c r="DN1030" s="54"/>
      <c r="DO1030" s="54"/>
      <c r="DP1030" s="54"/>
      <c r="DQ1030" s="199"/>
    </row>
    <row r="1031" spans="4:121" s="52" customFormat="1" hidden="1">
      <c r="D1031" s="198"/>
      <c r="E1031" s="54"/>
      <c r="F1031" s="54"/>
      <c r="G1031" s="54"/>
      <c r="H1031" s="54"/>
      <c r="I1031" s="54"/>
      <c r="J1031" s="54"/>
      <c r="K1031" s="54"/>
      <c r="L1031" s="54"/>
      <c r="M1031" s="54"/>
      <c r="N1031" s="54"/>
      <c r="O1031" s="54"/>
      <c r="P1031" s="54"/>
      <c r="Q1031" s="54"/>
      <c r="R1031" s="54"/>
      <c r="S1031" s="54"/>
      <c r="T1031" s="54"/>
      <c r="U1031" s="54"/>
      <c r="V1031" s="54"/>
      <c r="W1031" s="192"/>
      <c r="X1031" s="54"/>
      <c r="Y1031" s="54"/>
      <c r="Z1031" s="54"/>
      <c r="AA1031" s="54"/>
      <c r="AB1031" s="54"/>
      <c r="AC1031" s="54"/>
      <c r="AD1031" s="54"/>
      <c r="AE1031" s="54"/>
      <c r="AF1031" s="54"/>
      <c r="AG1031" s="54"/>
      <c r="AH1031" s="54"/>
      <c r="AI1031" s="54"/>
      <c r="AJ1031" s="54"/>
      <c r="AK1031" s="54"/>
      <c r="AL1031" s="54"/>
      <c r="AM1031" s="54"/>
      <c r="AN1031" s="54"/>
      <c r="AO1031" s="54"/>
      <c r="AP1031" s="54"/>
      <c r="AQ1031" s="54"/>
      <c r="AR1031" s="54"/>
      <c r="AS1031" s="54"/>
      <c r="AT1031" s="54"/>
      <c r="AU1031" s="54"/>
      <c r="AV1031" s="54"/>
      <c r="AW1031" s="874" t="e">
        <f t="shared" si="99"/>
        <v>#N/A</v>
      </c>
      <c r="AX1031" s="875"/>
      <c r="AY1031" s="875"/>
      <c r="AZ1031" s="875"/>
      <c r="BA1031" s="876"/>
      <c r="BB1031" s="877" t="s">
        <v>1363</v>
      </c>
      <c r="BC1031" s="878"/>
      <c r="BD1031" s="54"/>
      <c r="BE1031" s="879" t="e">
        <f t="shared" si="100"/>
        <v>#N/A</v>
      </c>
      <c r="BF1031" s="880"/>
      <c r="BG1031" s="880"/>
      <c r="BH1031" s="880"/>
      <c r="BI1031" s="881"/>
      <c r="BJ1031" s="882" t="s">
        <v>1363</v>
      </c>
      <c r="BK1031" s="878"/>
      <c r="BL1031" s="54"/>
      <c r="BM1031" s="241"/>
      <c r="BN1031" s="241"/>
      <c r="BO1031" s="241"/>
      <c r="BP1031" s="54"/>
      <c r="BQ1031" s="54"/>
      <c r="BR1031" s="54"/>
      <c r="BS1031" s="54"/>
      <c r="BT1031" s="54"/>
      <c r="BU1031" s="54"/>
      <c r="BV1031" s="54"/>
      <c r="BW1031" s="54"/>
      <c r="BX1031" s="54"/>
      <c r="BY1031" s="54"/>
      <c r="BZ1031" s="54"/>
      <c r="CA1031" s="54"/>
      <c r="CB1031" s="54"/>
      <c r="CC1031" s="54"/>
      <c r="CD1031" s="54"/>
      <c r="CE1031" s="54"/>
      <c r="CF1031" s="54"/>
      <c r="CG1031" s="54"/>
      <c r="CH1031" s="54"/>
      <c r="CI1031" s="54"/>
      <c r="CJ1031" s="54"/>
      <c r="CK1031" s="54"/>
      <c r="CL1031" s="54"/>
      <c r="CM1031" s="54"/>
      <c r="CN1031" s="54"/>
      <c r="CO1031" s="54"/>
      <c r="CP1031" s="54"/>
      <c r="CQ1031" s="54"/>
      <c r="CR1031" s="54"/>
      <c r="CS1031" s="54"/>
      <c r="CT1031" s="54"/>
      <c r="CU1031" s="54"/>
      <c r="CV1031" s="54"/>
      <c r="CW1031" s="54"/>
      <c r="CX1031" s="54"/>
      <c r="CY1031" s="54"/>
      <c r="CZ1031" s="54"/>
      <c r="DA1031" s="54"/>
      <c r="DB1031" s="54"/>
      <c r="DC1031" s="54"/>
      <c r="DD1031" s="54"/>
      <c r="DE1031" s="54"/>
      <c r="DF1031" s="54"/>
      <c r="DG1031" s="54"/>
      <c r="DH1031" s="54"/>
      <c r="DI1031" s="54"/>
      <c r="DJ1031" s="54"/>
      <c r="DK1031" s="54"/>
      <c r="DL1031" s="54"/>
      <c r="DM1031" s="54"/>
      <c r="DN1031" s="54"/>
      <c r="DO1031" s="54"/>
      <c r="DP1031" s="54"/>
      <c r="DQ1031" s="199"/>
    </row>
    <row r="1032" spans="4:121" s="52" customFormat="1" hidden="1">
      <c r="D1032" s="198"/>
      <c r="E1032" s="54"/>
      <c r="F1032" s="54"/>
      <c r="G1032" s="54"/>
      <c r="H1032" s="54"/>
      <c r="I1032" s="54"/>
      <c r="J1032" s="54"/>
      <c r="K1032" s="54"/>
      <c r="L1032" s="54"/>
      <c r="M1032" s="54"/>
      <c r="N1032" s="54"/>
      <c r="O1032" s="54"/>
      <c r="P1032" s="54"/>
      <c r="Q1032" s="54"/>
      <c r="R1032" s="54"/>
      <c r="S1032" s="54"/>
      <c r="T1032" s="54"/>
      <c r="U1032" s="54"/>
      <c r="V1032" s="54"/>
      <c r="W1032" s="192"/>
      <c r="X1032" s="54"/>
      <c r="Y1032" s="54"/>
      <c r="Z1032" s="54"/>
      <c r="AA1032" s="54"/>
      <c r="AB1032" s="54"/>
      <c r="AC1032" s="54"/>
      <c r="AD1032" s="54"/>
      <c r="AE1032" s="54"/>
      <c r="AF1032" s="54"/>
      <c r="AG1032" s="54"/>
      <c r="AH1032" s="54"/>
      <c r="AI1032" s="54"/>
      <c r="AJ1032" s="54"/>
      <c r="AK1032" s="54"/>
      <c r="AL1032" s="54"/>
      <c r="AM1032" s="54"/>
      <c r="AN1032" s="54"/>
      <c r="AO1032" s="54"/>
      <c r="AP1032" s="54"/>
      <c r="AQ1032" s="54"/>
      <c r="AR1032" s="54"/>
      <c r="AS1032" s="54"/>
      <c r="AT1032" s="54"/>
      <c r="AU1032" s="54"/>
      <c r="AV1032" s="54"/>
      <c r="AW1032" s="874" t="e">
        <f t="shared" si="99"/>
        <v>#N/A</v>
      </c>
      <c r="AX1032" s="875"/>
      <c r="AY1032" s="875"/>
      <c r="AZ1032" s="875"/>
      <c r="BA1032" s="876"/>
      <c r="BB1032" s="877" t="s">
        <v>1364</v>
      </c>
      <c r="BC1032" s="878"/>
      <c r="BD1032" s="54"/>
      <c r="BE1032" s="879" t="e">
        <f t="shared" si="100"/>
        <v>#N/A</v>
      </c>
      <c r="BF1032" s="880"/>
      <c r="BG1032" s="880"/>
      <c r="BH1032" s="880"/>
      <c r="BI1032" s="881"/>
      <c r="BJ1032" s="882" t="s">
        <v>1364</v>
      </c>
      <c r="BK1032" s="878"/>
      <c r="BL1032" s="54"/>
      <c r="BM1032" s="241"/>
      <c r="BN1032" s="241"/>
      <c r="BO1032" s="241"/>
      <c r="BP1032" s="54"/>
      <c r="BQ1032" s="54"/>
      <c r="BR1032" s="54"/>
      <c r="BS1032" s="54"/>
      <c r="BT1032" s="54"/>
      <c r="BU1032" s="54"/>
      <c r="BV1032" s="54"/>
      <c r="BW1032" s="54"/>
      <c r="BX1032" s="54"/>
      <c r="BY1032" s="54"/>
      <c r="BZ1032" s="54"/>
      <c r="CA1032" s="54"/>
      <c r="CB1032" s="54"/>
      <c r="CC1032" s="54"/>
      <c r="CD1032" s="54"/>
      <c r="CE1032" s="54"/>
      <c r="CF1032" s="54"/>
      <c r="CG1032" s="54"/>
      <c r="CH1032" s="54"/>
      <c r="CI1032" s="54"/>
      <c r="CJ1032" s="54"/>
      <c r="CK1032" s="54"/>
      <c r="CL1032" s="54"/>
      <c r="CM1032" s="54"/>
      <c r="CN1032" s="54"/>
      <c r="CO1032" s="54"/>
      <c r="CP1032" s="54"/>
      <c r="CQ1032" s="54"/>
      <c r="CR1032" s="54"/>
      <c r="CS1032" s="54"/>
      <c r="CT1032" s="54"/>
      <c r="CU1032" s="54"/>
      <c r="CV1032" s="54"/>
      <c r="CW1032" s="54"/>
      <c r="CX1032" s="54"/>
      <c r="CY1032" s="54"/>
      <c r="CZ1032" s="54"/>
      <c r="DA1032" s="54"/>
      <c r="DB1032" s="54"/>
      <c r="DC1032" s="54"/>
      <c r="DD1032" s="54"/>
      <c r="DE1032" s="54"/>
      <c r="DF1032" s="54"/>
      <c r="DG1032" s="54"/>
      <c r="DH1032" s="54"/>
      <c r="DI1032" s="54"/>
      <c r="DJ1032" s="54"/>
      <c r="DK1032" s="54"/>
      <c r="DL1032" s="54"/>
      <c r="DM1032" s="54"/>
      <c r="DN1032" s="54"/>
      <c r="DO1032" s="54"/>
      <c r="DP1032" s="54"/>
      <c r="DQ1032" s="199"/>
    </row>
    <row r="1033" spans="4:121" s="52" customFormat="1" hidden="1">
      <c r="D1033" s="198"/>
      <c r="E1033" s="54"/>
      <c r="F1033" s="54"/>
      <c r="G1033" s="54"/>
      <c r="H1033" s="54"/>
      <c r="I1033" s="54"/>
      <c r="J1033" s="54"/>
      <c r="K1033" s="54"/>
      <c r="L1033" s="54"/>
      <c r="M1033" s="54"/>
      <c r="N1033" s="54"/>
      <c r="O1033" s="54"/>
      <c r="P1033" s="54"/>
      <c r="Q1033" s="54"/>
      <c r="R1033" s="54"/>
      <c r="S1033" s="54"/>
      <c r="T1033" s="54"/>
      <c r="U1033" s="54"/>
      <c r="V1033" s="54"/>
      <c r="W1033" s="192"/>
      <c r="X1033" s="54"/>
      <c r="Y1033" s="54"/>
      <c r="Z1033" s="54"/>
      <c r="AA1033" s="54"/>
      <c r="AB1033" s="54"/>
      <c r="AC1033" s="54"/>
      <c r="AD1033" s="54"/>
      <c r="AE1033" s="54"/>
      <c r="AF1033" s="54"/>
      <c r="AG1033" s="54"/>
      <c r="AH1033" s="54"/>
      <c r="AI1033" s="54"/>
      <c r="AJ1033" s="54"/>
      <c r="AK1033" s="54"/>
      <c r="AL1033" s="54"/>
      <c r="AM1033" s="54"/>
      <c r="AN1033" s="54"/>
      <c r="AO1033" s="54"/>
      <c r="AP1033" s="54"/>
      <c r="AQ1033" s="54"/>
      <c r="AR1033" s="54"/>
      <c r="AS1033" s="54"/>
      <c r="AT1033" s="54"/>
      <c r="AU1033" s="54"/>
      <c r="AV1033" s="54"/>
      <c r="AW1033" s="874" t="e">
        <f t="shared" si="99"/>
        <v>#N/A</v>
      </c>
      <c r="AX1033" s="875"/>
      <c r="AY1033" s="875"/>
      <c r="AZ1033" s="875"/>
      <c r="BA1033" s="876"/>
      <c r="BB1033" s="877" t="s">
        <v>1365</v>
      </c>
      <c r="BC1033" s="878"/>
      <c r="BD1033" s="54"/>
      <c r="BE1033" s="879" t="e">
        <f t="shared" si="100"/>
        <v>#N/A</v>
      </c>
      <c r="BF1033" s="880"/>
      <c r="BG1033" s="880"/>
      <c r="BH1033" s="880"/>
      <c r="BI1033" s="881"/>
      <c r="BJ1033" s="882" t="s">
        <v>1365</v>
      </c>
      <c r="BK1033" s="878"/>
      <c r="BL1033" s="54"/>
      <c r="BM1033" s="241"/>
      <c r="BN1033" s="241"/>
      <c r="BO1033" s="241"/>
      <c r="BP1033" s="54"/>
      <c r="BQ1033" s="54"/>
      <c r="BR1033" s="54"/>
      <c r="BS1033" s="54"/>
      <c r="BT1033" s="54"/>
      <c r="BU1033" s="54"/>
      <c r="BV1033" s="54"/>
      <c r="BW1033" s="54"/>
      <c r="BX1033" s="54"/>
      <c r="BY1033" s="54"/>
      <c r="BZ1033" s="54"/>
      <c r="CA1033" s="54"/>
      <c r="CB1033" s="54"/>
      <c r="CC1033" s="54"/>
      <c r="CD1033" s="54"/>
      <c r="CE1033" s="54"/>
      <c r="CF1033" s="54"/>
      <c r="CG1033" s="54"/>
      <c r="CH1033" s="54"/>
      <c r="CI1033" s="54"/>
      <c r="CJ1033" s="54"/>
      <c r="CK1033" s="54"/>
      <c r="CL1033" s="54"/>
      <c r="CM1033" s="54"/>
      <c r="CN1033" s="54"/>
      <c r="CO1033" s="54"/>
      <c r="CP1033" s="54"/>
      <c r="CQ1033" s="54"/>
      <c r="CR1033" s="54"/>
      <c r="CS1033" s="54"/>
      <c r="CT1033" s="54"/>
      <c r="CU1033" s="54"/>
      <c r="CV1033" s="54"/>
      <c r="CW1033" s="54"/>
      <c r="CX1033" s="54"/>
      <c r="CY1033" s="54"/>
      <c r="CZ1033" s="54"/>
      <c r="DA1033" s="54"/>
      <c r="DB1033" s="54"/>
      <c r="DC1033" s="54"/>
      <c r="DD1033" s="54"/>
      <c r="DE1033" s="54"/>
      <c r="DF1033" s="54"/>
      <c r="DG1033" s="54"/>
      <c r="DH1033" s="54"/>
      <c r="DI1033" s="54"/>
      <c r="DJ1033" s="54"/>
      <c r="DK1033" s="54"/>
      <c r="DL1033" s="54"/>
      <c r="DM1033" s="54"/>
      <c r="DN1033" s="54"/>
      <c r="DO1033" s="54"/>
      <c r="DP1033" s="54"/>
      <c r="DQ1033" s="199"/>
    </row>
    <row r="1034" spans="4:121" s="52" customFormat="1" hidden="1">
      <c r="D1034" s="198"/>
      <c r="E1034" s="54"/>
      <c r="F1034" s="54"/>
      <c r="G1034" s="54"/>
      <c r="H1034" s="54"/>
      <c r="I1034" s="54"/>
      <c r="J1034" s="54"/>
      <c r="K1034" s="54"/>
      <c r="L1034" s="54"/>
      <c r="M1034" s="54"/>
      <c r="N1034" s="54"/>
      <c r="O1034" s="54"/>
      <c r="P1034" s="54"/>
      <c r="Q1034" s="54"/>
      <c r="R1034" s="54"/>
      <c r="S1034" s="54"/>
      <c r="T1034" s="54"/>
      <c r="U1034" s="54"/>
      <c r="V1034" s="54"/>
      <c r="W1034" s="192"/>
      <c r="X1034" s="54"/>
      <c r="Y1034" s="54"/>
      <c r="Z1034" s="54"/>
      <c r="AA1034" s="54"/>
      <c r="AB1034" s="54"/>
      <c r="AC1034" s="54"/>
      <c r="AD1034" s="54"/>
      <c r="AE1034" s="54"/>
      <c r="AF1034" s="54"/>
      <c r="AG1034" s="54"/>
      <c r="AH1034" s="54"/>
      <c r="AI1034" s="54"/>
      <c r="AJ1034" s="54"/>
      <c r="AK1034" s="54"/>
      <c r="AL1034" s="54"/>
      <c r="AM1034" s="54"/>
      <c r="AN1034" s="54"/>
      <c r="AO1034" s="54"/>
      <c r="AP1034" s="54"/>
      <c r="AQ1034" s="54"/>
      <c r="AR1034" s="54"/>
      <c r="AS1034" s="54"/>
      <c r="AT1034" s="54"/>
      <c r="AU1034" s="54"/>
      <c r="AV1034" s="54"/>
      <c r="AW1034" s="874" t="e">
        <f t="shared" si="99"/>
        <v>#N/A</v>
      </c>
      <c r="AX1034" s="875"/>
      <c r="AY1034" s="875"/>
      <c r="AZ1034" s="875"/>
      <c r="BA1034" s="876"/>
      <c r="BB1034" s="877" t="s">
        <v>1366</v>
      </c>
      <c r="BC1034" s="878"/>
      <c r="BD1034" s="54"/>
      <c r="BE1034" s="879" t="e">
        <f t="shared" si="100"/>
        <v>#N/A</v>
      </c>
      <c r="BF1034" s="880"/>
      <c r="BG1034" s="880"/>
      <c r="BH1034" s="880"/>
      <c r="BI1034" s="881"/>
      <c r="BJ1034" s="882" t="s">
        <v>1366</v>
      </c>
      <c r="BK1034" s="878"/>
      <c r="BL1034" s="54"/>
      <c r="BM1034" s="241"/>
      <c r="BN1034" s="241"/>
      <c r="BO1034" s="241"/>
      <c r="BP1034" s="54"/>
      <c r="BQ1034" s="54"/>
      <c r="BR1034" s="54"/>
      <c r="BS1034" s="54"/>
      <c r="BT1034" s="54"/>
      <c r="BU1034" s="54"/>
      <c r="BV1034" s="54"/>
      <c r="BW1034" s="54"/>
      <c r="BX1034" s="54"/>
      <c r="BY1034" s="54"/>
      <c r="BZ1034" s="54"/>
      <c r="CA1034" s="54"/>
      <c r="CB1034" s="54"/>
      <c r="CC1034" s="54"/>
      <c r="CD1034" s="54"/>
      <c r="CE1034" s="54"/>
      <c r="CF1034" s="54"/>
      <c r="CG1034" s="54"/>
      <c r="CH1034" s="54"/>
      <c r="CI1034" s="54"/>
      <c r="CJ1034" s="54"/>
      <c r="CK1034" s="54"/>
      <c r="CL1034" s="54"/>
      <c r="CM1034" s="54"/>
      <c r="CN1034" s="54"/>
      <c r="CO1034" s="54"/>
      <c r="CP1034" s="54"/>
      <c r="CQ1034" s="54"/>
      <c r="CR1034" s="54"/>
      <c r="CS1034" s="54"/>
      <c r="CT1034" s="54"/>
      <c r="CU1034" s="54"/>
      <c r="CV1034" s="54"/>
      <c r="CW1034" s="54"/>
      <c r="CX1034" s="54"/>
      <c r="CY1034" s="54"/>
      <c r="CZ1034" s="54"/>
      <c r="DA1034" s="54"/>
      <c r="DB1034" s="54"/>
      <c r="DC1034" s="54"/>
      <c r="DD1034" s="54"/>
      <c r="DE1034" s="54"/>
      <c r="DF1034" s="54"/>
      <c r="DG1034" s="54"/>
      <c r="DH1034" s="54"/>
      <c r="DI1034" s="54"/>
      <c r="DJ1034" s="54"/>
      <c r="DK1034" s="54"/>
      <c r="DL1034" s="54"/>
      <c r="DM1034" s="54"/>
      <c r="DN1034" s="54"/>
      <c r="DO1034" s="54"/>
      <c r="DP1034" s="54"/>
      <c r="DQ1034" s="199"/>
    </row>
    <row r="1035" spans="4:121" s="52" customFormat="1" hidden="1">
      <c r="D1035" s="198"/>
      <c r="E1035" s="54"/>
      <c r="F1035" s="54"/>
      <c r="G1035" s="54"/>
      <c r="H1035" s="54"/>
      <c r="I1035" s="54"/>
      <c r="J1035" s="54"/>
      <c r="K1035" s="54"/>
      <c r="L1035" s="54"/>
      <c r="M1035" s="54"/>
      <c r="N1035" s="54"/>
      <c r="O1035" s="54"/>
      <c r="P1035" s="54"/>
      <c r="Q1035" s="54"/>
      <c r="R1035" s="54"/>
      <c r="S1035" s="54"/>
      <c r="T1035" s="54"/>
      <c r="U1035" s="54"/>
      <c r="V1035" s="54"/>
      <c r="W1035" s="192"/>
      <c r="X1035" s="54"/>
      <c r="Y1035" s="54"/>
      <c r="Z1035" s="54"/>
      <c r="AA1035" s="54"/>
      <c r="AB1035" s="54"/>
      <c r="AC1035" s="54"/>
      <c r="AD1035" s="54"/>
      <c r="AE1035" s="54"/>
      <c r="AF1035" s="54"/>
      <c r="AG1035" s="54"/>
      <c r="AH1035" s="54"/>
      <c r="AI1035" s="54"/>
      <c r="AJ1035" s="54"/>
      <c r="AK1035" s="54"/>
      <c r="AL1035" s="54"/>
      <c r="AM1035" s="54"/>
      <c r="AN1035" s="54"/>
      <c r="AO1035" s="54"/>
      <c r="AP1035" s="54"/>
      <c r="AQ1035" s="54"/>
      <c r="AR1035" s="54"/>
      <c r="AS1035" s="54"/>
      <c r="AT1035" s="54"/>
      <c r="AU1035" s="54"/>
      <c r="AV1035" s="54"/>
      <c r="AW1035" s="874" t="e">
        <f t="shared" ref="AW1035:AW1098" si="101">RANK(BB1035,$AM$184:$AM$211,1)</f>
        <v>#N/A</v>
      </c>
      <c r="AX1035" s="875"/>
      <c r="AY1035" s="875"/>
      <c r="AZ1035" s="875"/>
      <c r="BA1035" s="876"/>
      <c r="BB1035" s="877" t="s">
        <v>1367</v>
      </c>
      <c r="BC1035" s="878"/>
      <c r="BD1035" s="54"/>
      <c r="BE1035" s="879" t="e">
        <f t="shared" si="100"/>
        <v>#N/A</v>
      </c>
      <c r="BF1035" s="880"/>
      <c r="BG1035" s="880"/>
      <c r="BH1035" s="880"/>
      <c r="BI1035" s="881"/>
      <c r="BJ1035" s="882" t="s">
        <v>1367</v>
      </c>
      <c r="BK1035" s="878"/>
      <c r="BL1035" s="54"/>
      <c r="BM1035" s="241"/>
      <c r="BN1035" s="241"/>
      <c r="BO1035" s="241"/>
      <c r="BP1035" s="54"/>
      <c r="BQ1035" s="54"/>
      <c r="BR1035" s="54"/>
      <c r="BS1035" s="54"/>
      <c r="BT1035" s="54"/>
      <c r="BU1035" s="54"/>
      <c r="BV1035" s="54"/>
      <c r="BW1035" s="54"/>
      <c r="BX1035" s="54"/>
      <c r="BY1035" s="54"/>
      <c r="BZ1035" s="54"/>
      <c r="CA1035" s="54"/>
      <c r="CB1035" s="54"/>
      <c r="CC1035" s="54"/>
      <c r="CD1035" s="54"/>
      <c r="CE1035" s="54"/>
      <c r="CF1035" s="54"/>
      <c r="CG1035" s="54"/>
      <c r="CH1035" s="54"/>
      <c r="CI1035" s="54"/>
      <c r="CJ1035" s="54"/>
      <c r="CK1035" s="54"/>
      <c r="CL1035" s="54"/>
      <c r="CM1035" s="54"/>
      <c r="CN1035" s="54"/>
      <c r="CO1035" s="54"/>
      <c r="CP1035" s="54"/>
      <c r="CQ1035" s="54"/>
      <c r="CR1035" s="54"/>
      <c r="CS1035" s="54"/>
      <c r="CT1035" s="54"/>
      <c r="CU1035" s="54"/>
      <c r="CV1035" s="54"/>
      <c r="CW1035" s="54"/>
      <c r="CX1035" s="54"/>
      <c r="CY1035" s="54"/>
      <c r="CZ1035" s="54"/>
      <c r="DA1035" s="54"/>
      <c r="DB1035" s="54"/>
      <c r="DC1035" s="54"/>
      <c r="DD1035" s="54"/>
      <c r="DE1035" s="54"/>
      <c r="DF1035" s="54"/>
      <c r="DG1035" s="54"/>
      <c r="DH1035" s="54"/>
      <c r="DI1035" s="54"/>
      <c r="DJ1035" s="54"/>
      <c r="DK1035" s="54"/>
      <c r="DL1035" s="54"/>
      <c r="DM1035" s="54"/>
      <c r="DN1035" s="54"/>
      <c r="DO1035" s="54"/>
      <c r="DP1035" s="54"/>
      <c r="DQ1035" s="199"/>
    </row>
    <row r="1036" spans="4:121" s="52" customFormat="1" hidden="1">
      <c r="D1036" s="198"/>
      <c r="E1036" s="54"/>
      <c r="F1036" s="54"/>
      <c r="G1036" s="54"/>
      <c r="H1036" s="54"/>
      <c r="I1036" s="54"/>
      <c r="J1036" s="54"/>
      <c r="K1036" s="54"/>
      <c r="L1036" s="54"/>
      <c r="M1036" s="54"/>
      <c r="N1036" s="54"/>
      <c r="O1036" s="54"/>
      <c r="P1036" s="54"/>
      <c r="Q1036" s="54"/>
      <c r="R1036" s="54"/>
      <c r="S1036" s="54"/>
      <c r="T1036" s="54"/>
      <c r="U1036" s="54"/>
      <c r="V1036" s="54"/>
      <c r="W1036" s="192"/>
      <c r="X1036" s="54"/>
      <c r="Y1036" s="54"/>
      <c r="Z1036" s="54"/>
      <c r="AA1036" s="54"/>
      <c r="AB1036" s="54"/>
      <c r="AC1036" s="54"/>
      <c r="AD1036" s="54"/>
      <c r="AE1036" s="54"/>
      <c r="AF1036" s="54"/>
      <c r="AG1036" s="54"/>
      <c r="AH1036" s="54"/>
      <c r="AI1036" s="54"/>
      <c r="AJ1036" s="54"/>
      <c r="AK1036" s="54"/>
      <c r="AL1036" s="54"/>
      <c r="AM1036" s="54"/>
      <c r="AN1036" s="54"/>
      <c r="AO1036" s="54"/>
      <c r="AP1036" s="54"/>
      <c r="AQ1036" s="54"/>
      <c r="AR1036" s="54"/>
      <c r="AS1036" s="54"/>
      <c r="AT1036" s="54"/>
      <c r="AU1036" s="54"/>
      <c r="AV1036" s="54"/>
      <c r="AW1036" s="874" t="e">
        <f t="shared" si="101"/>
        <v>#N/A</v>
      </c>
      <c r="AX1036" s="875"/>
      <c r="AY1036" s="875"/>
      <c r="AZ1036" s="875"/>
      <c r="BA1036" s="876"/>
      <c r="BB1036" s="877" t="s">
        <v>1368</v>
      </c>
      <c r="BC1036" s="878"/>
      <c r="BD1036" s="54"/>
      <c r="BE1036" s="879" t="e">
        <f t="shared" si="100"/>
        <v>#N/A</v>
      </c>
      <c r="BF1036" s="880"/>
      <c r="BG1036" s="880"/>
      <c r="BH1036" s="880"/>
      <c r="BI1036" s="881"/>
      <c r="BJ1036" s="882" t="s">
        <v>1368</v>
      </c>
      <c r="BK1036" s="878"/>
      <c r="BL1036" s="54"/>
      <c r="BM1036" s="241"/>
      <c r="BN1036" s="241"/>
      <c r="BO1036" s="241"/>
      <c r="BP1036" s="54"/>
      <c r="BQ1036" s="54"/>
      <c r="BR1036" s="54"/>
      <c r="BS1036" s="54"/>
      <c r="BT1036" s="54"/>
      <c r="BU1036" s="54"/>
      <c r="BV1036" s="54"/>
      <c r="BW1036" s="54"/>
      <c r="BX1036" s="54"/>
      <c r="BY1036" s="54"/>
      <c r="BZ1036" s="54"/>
      <c r="CA1036" s="54"/>
      <c r="CB1036" s="54"/>
      <c r="CC1036" s="54"/>
      <c r="CD1036" s="54"/>
      <c r="CE1036" s="54"/>
      <c r="CF1036" s="54"/>
      <c r="CG1036" s="54"/>
      <c r="CH1036" s="54"/>
      <c r="CI1036" s="54"/>
      <c r="CJ1036" s="54"/>
      <c r="CK1036" s="54"/>
      <c r="CL1036" s="54"/>
      <c r="CM1036" s="54"/>
      <c r="CN1036" s="54"/>
      <c r="CO1036" s="54"/>
      <c r="CP1036" s="54"/>
      <c r="CQ1036" s="54"/>
      <c r="CR1036" s="54"/>
      <c r="CS1036" s="54"/>
      <c r="CT1036" s="54"/>
      <c r="CU1036" s="54"/>
      <c r="CV1036" s="54"/>
      <c r="CW1036" s="54"/>
      <c r="CX1036" s="54"/>
      <c r="CY1036" s="54"/>
      <c r="CZ1036" s="54"/>
      <c r="DA1036" s="54"/>
      <c r="DB1036" s="54"/>
      <c r="DC1036" s="54"/>
      <c r="DD1036" s="54"/>
      <c r="DE1036" s="54"/>
      <c r="DF1036" s="54"/>
      <c r="DG1036" s="54"/>
      <c r="DH1036" s="54"/>
      <c r="DI1036" s="54"/>
      <c r="DJ1036" s="54"/>
      <c r="DK1036" s="54"/>
      <c r="DL1036" s="54"/>
      <c r="DM1036" s="54"/>
      <c r="DN1036" s="54"/>
      <c r="DO1036" s="54"/>
      <c r="DP1036" s="54"/>
      <c r="DQ1036" s="199"/>
    </row>
    <row r="1037" spans="4:121" s="52" customFormat="1" hidden="1">
      <c r="D1037" s="198"/>
      <c r="E1037" s="54"/>
      <c r="F1037" s="54"/>
      <c r="G1037" s="54"/>
      <c r="H1037" s="54"/>
      <c r="I1037" s="54"/>
      <c r="J1037" s="54"/>
      <c r="K1037" s="54"/>
      <c r="L1037" s="54"/>
      <c r="M1037" s="54"/>
      <c r="N1037" s="54"/>
      <c r="O1037" s="54"/>
      <c r="P1037" s="54"/>
      <c r="Q1037" s="54"/>
      <c r="R1037" s="54"/>
      <c r="S1037" s="54"/>
      <c r="T1037" s="54"/>
      <c r="U1037" s="54"/>
      <c r="V1037" s="54"/>
      <c r="W1037" s="192"/>
      <c r="X1037" s="54"/>
      <c r="Y1037" s="54"/>
      <c r="Z1037" s="54"/>
      <c r="AA1037" s="54"/>
      <c r="AB1037" s="54"/>
      <c r="AC1037" s="54"/>
      <c r="AD1037" s="54"/>
      <c r="AE1037" s="54"/>
      <c r="AF1037" s="54"/>
      <c r="AG1037" s="54"/>
      <c r="AH1037" s="54"/>
      <c r="AI1037" s="54"/>
      <c r="AJ1037" s="54"/>
      <c r="AK1037" s="54"/>
      <c r="AL1037" s="54"/>
      <c r="AM1037" s="54"/>
      <c r="AN1037" s="54"/>
      <c r="AO1037" s="54"/>
      <c r="AP1037" s="54"/>
      <c r="AQ1037" s="54"/>
      <c r="AR1037" s="54"/>
      <c r="AS1037" s="54"/>
      <c r="AT1037" s="54"/>
      <c r="AU1037" s="54"/>
      <c r="AV1037" s="54"/>
      <c r="AW1037" s="874" t="e">
        <f t="shared" si="101"/>
        <v>#N/A</v>
      </c>
      <c r="AX1037" s="875"/>
      <c r="AY1037" s="875"/>
      <c r="AZ1037" s="875"/>
      <c r="BA1037" s="876"/>
      <c r="BB1037" s="877" t="s">
        <v>1369</v>
      </c>
      <c r="BC1037" s="878"/>
      <c r="BD1037" s="54"/>
      <c r="BE1037" s="879" t="e">
        <f t="shared" si="100"/>
        <v>#N/A</v>
      </c>
      <c r="BF1037" s="880"/>
      <c r="BG1037" s="880"/>
      <c r="BH1037" s="880"/>
      <c r="BI1037" s="881"/>
      <c r="BJ1037" s="882" t="s">
        <v>1369</v>
      </c>
      <c r="BK1037" s="878"/>
      <c r="BL1037" s="54"/>
      <c r="BM1037" s="241"/>
      <c r="BN1037" s="241"/>
      <c r="BO1037" s="241"/>
      <c r="BP1037" s="54"/>
      <c r="BQ1037" s="54"/>
      <c r="BR1037" s="54"/>
      <c r="BS1037" s="54"/>
      <c r="BT1037" s="54"/>
      <c r="BU1037" s="54"/>
      <c r="BV1037" s="54"/>
      <c r="BW1037" s="54"/>
      <c r="BX1037" s="54"/>
      <c r="BY1037" s="54"/>
      <c r="BZ1037" s="54"/>
      <c r="CA1037" s="54"/>
      <c r="CB1037" s="54"/>
      <c r="CC1037" s="54"/>
      <c r="CD1037" s="54"/>
      <c r="CE1037" s="54"/>
      <c r="CF1037" s="54"/>
      <c r="CG1037" s="54"/>
      <c r="CH1037" s="54"/>
      <c r="CI1037" s="54"/>
      <c r="CJ1037" s="54"/>
      <c r="CK1037" s="54"/>
      <c r="CL1037" s="54"/>
      <c r="CM1037" s="54"/>
      <c r="CN1037" s="54"/>
      <c r="CO1037" s="54"/>
      <c r="CP1037" s="54"/>
      <c r="CQ1037" s="54"/>
      <c r="CR1037" s="54"/>
      <c r="CS1037" s="54"/>
      <c r="CT1037" s="54"/>
      <c r="CU1037" s="54"/>
      <c r="CV1037" s="54"/>
      <c r="CW1037" s="54"/>
      <c r="CX1037" s="54"/>
      <c r="CY1037" s="54"/>
      <c r="CZ1037" s="54"/>
      <c r="DA1037" s="54"/>
      <c r="DB1037" s="54"/>
      <c r="DC1037" s="54"/>
      <c r="DD1037" s="54"/>
      <c r="DE1037" s="54"/>
      <c r="DF1037" s="54"/>
      <c r="DG1037" s="54"/>
      <c r="DH1037" s="54"/>
      <c r="DI1037" s="54"/>
      <c r="DJ1037" s="54"/>
      <c r="DK1037" s="54"/>
      <c r="DL1037" s="54"/>
      <c r="DM1037" s="54"/>
      <c r="DN1037" s="54"/>
      <c r="DO1037" s="54"/>
      <c r="DP1037" s="54"/>
      <c r="DQ1037" s="199"/>
    </row>
    <row r="1038" spans="4:121" s="52" customFormat="1" hidden="1">
      <c r="D1038" s="198"/>
      <c r="E1038" s="54"/>
      <c r="F1038" s="54"/>
      <c r="G1038" s="54"/>
      <c r="H1038" s="54"/>
      <c r="I1038" s="54"/>
      <c r="J1038" s="54"/>
      <c r="K1038" s="54"/>
      <c r="L1038" s="54"/>
      <c r="M1038" s="54"/>
      <c r="N1038" s="54"/>
      <c r="O1038" s="54"/>
      <c r="P1038" s="54"/>
      <c r="Q1038" s="54"/>
      <c r="R1038" s="54"/>
      <c r="S1038" s="54"/>
      <c r="T1038" s="54"/>
      <c r="U1038" s="54"/>
      <c r="V1038" s="54"/>
      <c r="W1038" s="192"/>
      <c r="X1038" s="54"/>
      <c r="Y1038" s="54"/>
      <c r="Z1038" s="54"/>
      <c r="AA1038" s="54"/>
      <c r="AB1038" s="54"/>
      <c r="AC1038" s="54"/>
      <c r="AD1038" s="54"/>
      <c r="AE1038" s="54"/>
      <c r="AF1038" s="54"/>
      <c r="AG1038" s="54"/>
      <c r="AH1038" s="54"/>
      <c r="AI1038" s="54"/>
      <c r="AJ1038" s="54"/>
      <c r="AK1038" s="54"/>
      <c r="AL1038" s="54"/>
      <c r="AM1038" s="54"/>
      <c r="AN1038" s="54"/>
      <c r="AO1038" s="54"/>
      <c r="AP1038" s="54"/>
      <c r="AQ1038" s="54"/>
      <c r="AR1038" s="54"/>
      <c r="AS1038" s="54"/>
      <c r="AT1038" s="54"/>
      <c r="AU1038" s="54"/>
      <c r="AV1038" s="54"/>
      <c r="AW1038" s="874" t="e">
        <f t="shared" si="101"/>
        <v>#N/A</v>
      </c>
      <c r="AX1038" s="875"/>
      <c r="AY1038" s="875"/>
      <c r="AZ1038" s="875"/>
      <c r="BA1038" s="876"/>
      <c r="BB1038" s="877" t="s">
        <v>1370</v>
      </c>
      <c r="BC1038" s="878"/>
      <c r="BD1038" s="54"/>
      <c r="BE1038" s="879" t="e">
        <f t="shared" si="100"/>
        <v>#N/A</v>
      </c>
      <c r="BF1038" s="880"/>
      <c r="BG1038" s="880"/>
      <c r="BH1038" s="880"/>
      <c r="BI1038" s="881"/>
      <c r="BJ1038" s="882" t="s">
        <v>1370</v>
      </c>
      <c r="BK1038" s="878"/>
      <c r="BL1038" s="54"/>
      <c r="BM1038" s="241"/>
      <c r="BN1038" s="241"/>
      <c r="BO1038" s="241"/>
      <c r="BP1038" s="54"/>
      <c r="BQ1038" s="54"/>
      <c r="BR1038" s="54"/>
      <c r="BS1038" s="54"/>
      <c r="BT1038" s="54"/>
      <c r="BU1038" s="54"/>
      <c r="BV1038" s="54"/>
      <c r="BW1038" s="54"/>
      <c r="BX1038" s="54"/>
      <c r="BY1038" s="54"/>
      <c r="BZ1038" s="54"/>
      <c r="CA1038" s="54"/>
      <c r="CB1038" s="54"/>
      <c r="CC1038" s="54"/>
      <c r="CD1038" s="54"/>
      <c r="CE1038" s="54"/>
      <c r="CF1038" s="54"/>
      <c r="CG1038" s="54"/>
      <c r="CH1038" s="54"/>
      <c r="CI1038" s="54"/>
      <c r="CJ1038" s="54"/>
      <c r="CK1038" s="54"/>
      <c r="CL1038" s="54"/>
      <c r="CM1038" s="54"/>
      <c r="CN1038" s="54"/>
      <c r="CO1038" s="54"/>
      <c r="CP1038" s="54"/>
      <c r="CQ1038" s="54"/>
      <c r="CR1038" s="54"/>
      <c r="CS1038" s="54"/>
      <c r="CT1038" s="54"/>
      <c r="CU1038" s="54"/>
      <c r="CV1038" s="54"/>
      <c r="CW1038" s="54"/>
      <c r="CX1038" s="54"/>
      <c r="CY1038" s="54"/>
      <c r="CZ1038" s="54"/>
      <c r="DA1038" s="54"/>
      <c r="DB1038" s="54"/>
      <c r="DC1038" s="54"/>
      <c r="DD1038" s="54"/>
      <c r="DE1038" s="54"/>
      <c r="DF1038" s="54"/>
      <c r="DG1038" s="54"/>
      <c r="DH1038" s="54"/>
      <c r="DI1038" s="54"/>
      <c r="DJ1038" s="54"/>
      <c r="DK1038" s="54"/>
      <c r="DL1038" s="54"/>
      <c r="DM1038" s="54"/>
      <c r="DN1038" s="54"/>
      <c r="DO1038" s="54"/>
      <c r="DP1038" s="54"/>
      <c r="DQ1038" s="199"/>
    </row>
    <row r="1039" spans="4:121" s="52" customFormat="1" hidden="1">
      <c r="D1039" s="198"/>
      <c r="E1039" s="54"/>
      <c r="F1039" s="54"/>
      <c r="G1039" s="54"/>
      <c r="H1039" s="54"/>
      <c r="I1039" s="54"/>
      <c r="J1039" s="54"/>
      <c r="K1039" s="54"/>
      <c r="L1039" s="54"/>
      <c r="M1039" s="54"/>
      <c r="N1039" s="54"/>
      <c r="O1039" s="54"/>
      <c r="P1039" s="54"/>
      <c r="Q1039" s="54"/>
      <c r="R1039" s="54"/>
      <c r="S1039" s="54"/>
      <c r="T1039" s="54"/>
      <c r="U1039" s="54"/>
      <c r="V1039" s="54"/>
      <c r="W1039" s="192"/>
      <c r="X1039" s="54"/>
      <c r="Y1039" s="54"/>
      <c r="Z1039" s="54"/>
      <c r="AA1039" s="54"/>
      <c r="AB1039" s="54"/>
      <c r="AC1039" s="54"/>
      <c r="AD1039" s="54"/>
      <c r="AE1039" s="54"/>
      <c r="AF1039" s="54"/>
      <c r="AG1039" s="54"/>
      <c r="AH1039" s="54"/>
      <c r="AI1039" s="54"/>
      <c r="AJ1039" s="54"/>
      <c r="AK1039" s="54"/>
      <c r="AL1039" s="54"/>
      <c r="AM1039" s="54"/>
      <c r="AN1039" s="54"/>
      <c r="AO1039" s="54"/>
      <c r="AP1039" s="54"/>
      <c r="AQ1039" s="54"/>
      <c r="AR1039" s="54"/>
      <c r="AS1039" s="54"/>
      <c r="AT1039" s="54"/>
      <c r="AU1039" s="54"/>
      <c r="AV1039" s="54"/>
      <c r="AW1039" s="874" t="e">
        <f t="shared" si="101"/>
        <v>#N/A</v>
      </c>
      <c r="AX1039" s="875"/>
      <c r="AY1039" s="875"/>
      <c r="AZ1039" s="875"/>
      <c r="BA1039" s="876"/>
      <c r="BB1039" s="877" t="s">
        <v>1371</v>
      </c>
      <c r="BC1039" s="878"/>
      <c r="BD1039" s="54"/>
      <c r="BE1039" s="879" t="e">
        <f t="shared" si="100"/>
        <v>#N/A</v>
      </c>
      <c r="BF1039" s="880"/>
      <c r="BG1039" s="880"/>
      <c r="BH1039" s="880"/>
      <c r="BI1039" s="881"/>
      <c r="BJ1039" s="882" t="s">
        <v>1371</v>
      </c>
      <c r="BK1039" s="878"/>
      <c r="BL1039" s="54"/>
      <c r="BM1039" s="241"/>
      <c r="BN1039" s="241"/>
      <c r="BO1039" s="241"/>
      <c r="BP1039" s="54"/>
      <c r="BQ1039" s="54"/>
      <c r="BR1039" s="54"/>
      <c r="BS1039" s="54"/>
      <c r="BT1039" s="54"/>
      <c r="BU1039" s="54"/>
      <c r="BV1039" s="54"/>
      <c r="BW1039" s="54"/>
      <c r="BX1039" s="54"/>
      <c r="BY1039" s="54"/>
      <c r="BZ1039" s="54"/>
      <c r="CA1039" s="54"/>
      <c r="CB1039" s="54"/>
      <c r="CC1039" s="54"/>
      <c r="CD1039" s="54"/>
      <c r="CE1039" s="54"/>
      <c r="CF1039" s="54"/>
      <c r="CG1039" s="54"/>
      <c r="CH1039" s="54"/>
      <c r="CI1039" s="54"/>
      <c r="CJ1039" s="54"/>
      <c r="CK1039" s="54"/>
      <c r="CL1039" s="54"/>
      <c r="CM1039" s="54"/>
      <c r="CN1039" s="54"/>
      <c r="CO1039" s="54"/>
      <c r="CP1039" s="54"/>
      <c r="CQ1039" s="54"/>
      <c r="CR1039" s="54"/>
      <c r="CS1039" s="54"/>
      <c r="CT1039" s="54"/>
      <c r="CU1039" s="54"/>
      <c r="CV1039" s="54"/>
      <c r="CW1039" s="54"/>
      <c r="CX1039" s="54"/>
      <c r="CY1039" s="54"/>
      <c r="CZ1039" s="54"/>
      <c r="DA1039" s="54"/>
      <c r="DB1039" s="54"/>
      <c r="DC1039" s="54"/>
      <c r="DD1039" s="54"/>
      <c r="DE1039" s="54"/>
      <c r="DF1039" s="54"/>
      <c r="DG1039" s="54"/>
      <c r="DH1039" s="54"/>
      <c r="DI1039" s="54"/>
      <c r="DJ1039" s="54"/>
      <c r="DK1039" s="54"/>
      <c r="DL1039" s="54"/>
      <c r="DM1039" s="54"/>
      <c r="DN1039" s="54"/>
      <c r="DO1039" s="54"/>
      <c r="DP1039" s="54"/>
      <c r="DQ1039" s="199"/>
    </row>
    <row r="1040" spans="4:121" s="52" customFormat="1" hidden="1">
      <c r="D1040" s="198"/>
      <c r="E1040" s="54"/>
      <c r="F1040" s="54"/>
      <c r="G1040" s="54"/>
      <c r="H1040" s="54"/>
      <c r="I1040" s="54"/>
      <c r="J1040" s="54"/>
      <c r="K1040" s="54"/>
      <c r="L1040" s="54"/>
      <c r="M1040" s="54"/>
      <c r="N1040" s="54"/>
      <c r="O1040" s="54"/>
      <c r="P1040" s="54"/>
      <c r="Q1040" s="54"/>
      <c r="R1040" s="54"/>
      <c r="S1040" s="54"/>
      <c r="T1040" s="54"/>
      <c r="U1040" s="54"/>
      <c r="V1040" s="54"/>
      <c r="W1040" s="192"/>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4"/>
      <c r="AS1040" s="54"/>
      <c r="AT1040" s="54"/>
      <c r="AU1040" s="54"/>
      <c r="AV1040" s="54"/>
      <c r="AW1040" s="874" t="e">
        <f t="shared" si="101"/>
        <v>#N/A</v>
      </c>
      <c r="AX1040" s="875"/>
      <c r="AY1040" s="875"/>
      <c r="AZ1040" s="875"/>
      <c r="BA1040" s="876"/>
      <c r="BB1040" s="877" t="s">
        <v>1372</v>
      </c>
      <c r="BC1040" s="878"/>
      <c r="BD1040" s="54"/>
      <c r="BE1040" s="879" t="e">
        <f t="shared" si="100"/>
        <v>#N/A</v>
      </c>
      <c r="BF1040" s="880"/>
      <c r="BG1040" s="880"/>
      <c r="BH1040" s="880"/>
      <c r="BI1040" s="881"/>
      <c r="BJ1040" s="882" t="s">
        <v>1372</v>
      </c>
      <c r="BK1040" s="878"/>
      <c r="BL1040" s="54"/>
      <c r="BM1040" s="241"/>
      <c r="BN1040" s="241"/>
      <c r="BO1040" s="241"/>
      <c r="BP1040" s="54"/>
      <c r="BQ1040" s="54"/>
      <c r="BR1040" s="54"/>
      <c r="BS1040" s="54"/>
      <c r="BT1040" s="54"/>
      <c r="BU1040" s="54"/>
      <c r="BV1040" s="54"/>
      <c r="BW1040" s="54"/>
      <c r="BX1040" s="54"/>
      <c r="BY1040" s="54"/>
      <c r="BZ1040" s="54"/>
      <c r="CA1040" s="54"/>
      <c r="CB1040" s="54"/>
      <c r="CC1040" s="54"/>
      <c r="CD1040" s="54"/>
      <c r="CE1040" s="54"/>
      <c r="CF1040" s="54"/>
      <c r="CG1040" s="54"/>
      <c r="CH1040" s="54"/>
      <c r="CI1040" s="54"/>
      <c r="CJ1040" s="54"/>
      <c r="CK1040" s="54"/>
      <c r="CL1040" s="54"/>
      <c r="CM1040" s="54"/>
      <c r="CN1040" s="54"/>
      <c r="CO1040" s="54"/>
      <c r="CP1040" s="54"/>
      <c r="CQ1040" s="54"/>
      <c r="CR1040" s="54"/>
      <c r="CS1040" s="54"/>
      <c r="CT1040" s="54"/>
      <c r="CU1040" s="54"/>
      <c r="CV1040" s="54"/>
      <c r="CW1040" s="54"/>
      <c r="CX1040" s="54"/>
      <c r="CY1040" s="54"/>
      <c r="CZ1040" s="54"/>
      <c r="DA1040" s="54"/>
      <c r="DB1040" s="54"/>
      <c r="DC1040" s="54"/>
      <c r="DD1040" s="54"/>
      <c r="DE1040" s="54"/>
      <c r="DF1040" s="54"/>
      <c r="DG1040" s="54"/>
      <c r="DH1040" s="54"/>
      <c r="DI1040" s="54"/>
      <c r="DJ1040" s="54"/>
      <c r="DK1040" s="54"/>
      <c r="DL1040" s="54"/>
      <c r="DM1040" s="54"/>
      <c r="DN1040" s="54"/>
      <c r="DO1040" s="54"/>
      <c r="DP1040" s="54"/>
      <c r="DQ1040" s="199"/>
    </row>
    <row r="1041" spans="4:121" s="52" customFormat="1" hidden="1">
      <c r="D1041" s="198"/>
      <c r="E1041" s="54"/>
      <c r="F1041" s="54"/>
      <c r="G1041" s="54"/>
      <c r="H1041" s="54"/>
      <c r="I1041" s="54"/>
      <c r="J1041" s="54"/>
      <c r="K1041" s="54"/>
      <c r="L1041" s="54"/>
      <c r="M1041" s="54"/>
      <c r="N1041" s="54"/>
      <c r="O1041" s="54"/>
      <c r="P1041" s="54"/>
      <c r="Q1041" s="54"/>
      <c r="R1041" s="54"/>
      <c r="S1041" s="54"/>
      <c r="T1041" s="54"/>
      <c r="U1041" s="54"/>
      <c r="V1041" s="54"/>
      <c r="W1041" s="192"/>
      <c r="X1041" s="54"/>
      <c r="Y1041" s="54"/>
      <c r="Z1041" s="54"/>
      <c r="AA1041" s="54"/>
      <c r="AB1041" s="54"/>
      <c r="AC1041" s="54"/>
      <c r="AD1041" s="54"/>
      <c r="AE1041" s="54"/>
      <c r="AF1041" s="54"/>
      <c r="AG1041" s="54"/>
      <c r="AH1041" s="54"/>
      <c r="AI1041" s="54"/>
      <c r="AJ1041" s="54"/>
      <c r="AK1041" s="54"/>
      <c r="AL1041" s="54"/>
      <c r="AM1041" s="54"/>
      <c r="AN1041" s="54"/>
      <c r="AO1041" s="54"/>
      <c r="AP1041" s="54"/>
      <c r="AQ1041" s="54"/>
      <c r="AR1041" s="54"/>
      <c r="AS1041" s="54"/>
      <c r="AT1041" s="54"/>
      <c r="AU1041" s="54"/>
      <c r="AV1041" s="54"/>
      <c r="AW1041" s="874" t="e">
        <f t="shared" si="101"/>
        <v>#N/A</v>
      </c>
      <c r="AX1041" s="875"/>
      <c r="AY1041" s="875"/>
      <c r="AZ1041" s="875"/>
      <c r="BA1041" s="876"/>
      <c r="BB1041" s="877" t="s">
        <v>1373</v>
      </c>
      <c r="BC1041" s="878"/>
      <c r="BD1041" s="54"/>
      <c r="BE1041" s="879" t="e">
        <f t="shared" si="100"/>
        <v>#N/A</v>
      </c>
      <c r="BF1041" s="880"/>
      <c r="BG1041" s="880"/>
      <c r="BH1041" s="880"/>
      <c r="BI1041" s="881"/>
      <c r="BJ1041" s="882" t="s">
        <v>1373</v>
      </c>
      <c r="BK1041" s="878"/>
      <c r="BL1041" s="54"/>
      <c r="BM1041" s="241"/>
      <c r="BN1041" s="241"/>
      <c r="BO1041" s="241"/>
      <c r="BP1041" s="54"/>
      <c r="BQ1041" s="54"/>
      <c r="BR1041" s="54"/>
      <c r="BS1041" s="54"/>
      <c r="BT1041" s="54"/>
      <c r="BU1041" s="54"/>
      <c r="BV1041" s="54"/>
      <c r="BW1041" s="54"/>
      <c r="BX1041" s="54"/>
      <c r="BY1041" s="54"/>
      <c r="BZ1041" s="54"/>
      <c r="CA1041" s="54"/>
      <c r="CB1041" s="54"/>
      <c r="CC1041" s="54"/>
      <c r="CD1041" s="54"/>
      <c r="CE1041" s="54"/>
      <c r="CF1041" s="54"/>
      <c r="CG1041" s="54"/>
      <c r="CH1041" s="54"/>
      <c r="CI1041" s="54"/>
      <c r="CJ1041" s="54"/>
      <c r="CK1041" s="54"/>
      <c r="CL1041" s="54"/>
      <c r="CM1041" s="54"/>
      <c r="CN1041" s="54"/>
      <c r="CO1041" s="54"/>
      <c r="CP1041" s="54"/>
      <c r="CQ1041" s="54"/>
      <c r="CR1041" s="54"/>
      <c r="CS1041" s="54"/>
      <c r="CT1041" s="54"/>
      <c r="CU1041" s="54"/>
      <c r="CV1041" s="54"/>
      <c r="CW1041" s="54"/>
      <c r="CX1041" s="54"/>
      <c r="CY1041" s="54"/>
      <c r="CZ1041" s="54"/>
      <c r="DA1041" s="54"/>
      <c r="DB1041" s="54"/>
      <c r="DC1041" s="54"/>
      <c r="DD1041" s="54"/>
      <c r="DE1041" s="54"/>
      <c r="DF1041" s="54"/>
      <c r="DG1041" s="54"/>
      <c r="DH1041" s="54"/>
      <c r="DI1041" s="54"/>
      <c r="DJ1041" s="54"/>
      <c r="DK1041" s="54"/>
      <c r="DL1041" s="54"/>
      <c r="DM1041" s="54"/>
      <c r="DN1041" s="54"/>
      <c r="DO1041" s="54"/>
      <c r="DP1041" s="54"/>
      <c r="DQ1041" s="199"/>
    </row>
    <row r="1042" spans="4:121" s="52" customFormat="1" hidden="1">
      <c r="D1042" s="198"/>
      <c r="E1042" s="54"/>
      <c r="F1042" s="54"/>
      <c r="G1042" s="54"/>
      <c r="H1042" s="54"/>
      <c r="I1042" s="54"/>
      <c r="J1042" s="54"/>
      <c r="K1042" s="54"/>
      <c r="L1042" s="54"/>
      <c r="M1042" s="54"/>
      <c r="N1042" s="54"/>
      <c r="O1042" s="54"/>
      <c r="P1042" s="54"/>
      <c r="Q1042" s="54"/>
      <c r="R1042" s="54"/>
      <c r="S1042" s="54"/>
      <c r="T1042" s="54"/>
      <c r="U1042" s="54"/>
      <c r="V1042" s="54"/>
      <c r="W1042" s="192"/>
      <c r="X1042" s="54"/>
      <c r="Y1042" s="54"/>
      <c r="Z1042" s="54"/>
      <c r="AA1042" s="54"/>
      <c r="AB1042" s="54"/>
      <c r="AC1042" s="54"/>
      <c r="AD1042" s="54"/>
      <c r="AE1042" s="54"/>
      <c r="AF1042" s="54"/>
      <c r="AG1042" s="54"/>
      <c r="AH1042" s="54"/>
      <c r="AI1042" s="54"/>
      <c r="AJ1042" s="54"/>
      <c r="AK1042" s="54"/>
      <c r="AL1042" s="54"/>
      <c r="AM1042" s="54"/>
      <c r="AN1042" s="54"/>
      <c r="AO1042" s="54"/>
      <c r="AP1042" s="54"/>
      <c r="AQ1042" s="54"/>
      <c r="AR1042" s="54"/>
      <c r="AS1042" s="54"/>
      <c r="AT1042" s="54"/>
      <c r="AU1042" s="54"/>
      <c r="AV1042" s="54"/>
      <c r="AW1042" s="874" t="e">
        <f t="shared" si="101"/>
        <v>#N/A</v>
      </c>
      <c r="AX1042" s="875"/>
      <c r="AY1042" s="875"/>
      <c r="AZ1042" s="875"/>
      <c r="BA1042" s="876"/>
      <c r="BB1042" s="877" t="s">
        <v>1374</v>
      </c>
      <c r="BC1042" s="878"/>
      <c r="BD1042" s="54"/>
      <c r="BE1042" s="879" t="e">
        <f t="shared" si="100"/>
        <v>#N/A</v>
      </c>
      <c r="BF1042" s="880"/>
      <c r="BG1042" s="880"/>
      <c r="BH1042" s="880"/>
      <c r="BI1042" s="881"/>
      <c r="BJ1042" s="882" t="s">
        <v>1374</v>
      </c>
      <c r="BK1042" s="878"/>
      <c r="BL1042" s="54"/>
      <c r="BM1042" s="241"/>
      <c r="BN1042" s="241"/>
      <c r="BO1042" s="241"/>
      <c r="BP1042" s="54"/>
      <c r="BQ1042" s="54"/>
      <c r="BR1042" s="54"/>
      <c r="BS1042" s="54"/>
      <c r="BT1042" s="54"/>
      <c r="BU1042" s="54"/>
      <c r="BV1042" s="54"/>
      <c r="BW1042" s="54"/>
      <c r="BX1042" s="54"/>
      <c r="BY1042" s="54"/>
      <c r="BZ1042" s="54"/>
      <c r="CA1042" s="54"/>
      <c r="CB1042" s="54"/>
      <c r="CC1042" s="54"/>
      <c r="CD1042" s="54"/>
      <c r="CE1042" s="54"/>
      <c r="CF1042" s="54"/>
      <c r="CG1042" s="54"/>
      <c r="CH1042" s="54"/>
      <c r="CI1042" s="54"/>
      <c r="CJ1042" s="54"/>
      <c r="CK1042" s="54"/>
      <c r="CL1042" s="54"/>
      <c r="CM1042" s="54"/>
      <c r="CN1042" s="54"/>
      <c r="CO1042" s="54"/>
      <c r="CP1042" s="54"/>
      <c r="CQ1042" s="54"/>
      <c r="CR1042" s="54"/>
      <c r="CS1042" s="54"/>
      <c r="CT1042" s="54"/>
      <c r="CU1042" s="54"/>
      <c r="CV1042" s="54"/>
      <c r="CW1042" s="54"/>
      <c r="CX1042" s="54"/>
      <c r="CY1042" s="54"/>
      <c r="CZ1042" s="54"/>
      <c r="DA1042" s="54"/>
      <c r="DB1042" s="54"/>
      <c r="DC1042" s="54"/>
      <c r="DD1042" s="54"/>
      <c r="DE1042" s="54"/>
      <c r="DF1042" s="54"/>
      <c r="DG1042" s="54"/>
      <c r="DH1042" s="54"/>
      <c r="DI1042" s="54"/>
      <c r="DJ1042" s="54"/>
      <c r="DK1042" s="54"/>
      <c r="DL1042" s="54"/>
      <c r="DM1042" s="54"/>
      <c r="DN1042" s="54"/>
      <c r="DO1042" s="54"/>
      <c r="DP1042" s="54"/>
      <c r="DQ1042" s="199"/>
    </row>
    <row r="1043" spans="4:121" s="52" customFormat="1" hidden="1">
      <c r="D1043" s="198"/>
      <c r="E1043" s="54"/>
      <c r="F1043" s="54"/>
      <c r="G1043" s="54"/>
      <c r="H1043" s="54"/>
      <c r="I1043" s="54"/>
      <c r="J1043" s="54"/>
      <c r="K1043" s="54"/>
      <c r="L1043" s="54"/>
      <c r="M1043" s="54"/>
      <c r="N1043" s="54"/>
      <c r="O1043" s="54"/>
      <c r="P1043" s="54"/>
      <c r="Q1043" s="54"/>
      <c r="R1043" s="54"/>
      <c r="S1043" s="54"/>
      <c r="T1043" s="54"/>
      <c r="U1043" s="54"/>
      <c r="V1043" s="54"/>
      <c r="W1043" s="192"/>
      <c r="X1043" s="54"/>
      <c r="Y1043" s="54"/>
      <c r="Z1043" s="54"/>
      <c r="AA1043" s="54"/>
      <c r="AB1043" s="54"/>
      <c r="AC1043" s="54"/>
      <c r="AD1043" s="54"/>
      <c r="AE1043" s="54"/>
      <c r="AF1043" s="54"/>
      <c r="AG1043" s="54"/>
      <c r="AH1043" s="54"/>
      <c r="AI1043" s="54"/>
      <c r="AJ1043" s="54"/>
      <c r="AK1043" s="54"/>
      <c r="AL1043" s="54"/>
      <c r="AM1043" s="54"/>
      <c r="AN1043" s="54"/>
      <c r="AO1043" s="54"/>
      <c r="AP1043" s="54"/>
      <c r="AQ1043" s="54"/>
      <c r="AR1043" s="54"/>
      <c r="AS1043" s="54"/>
      <c r="AT1043" s="54"/>
      <c r="AU1043" s="54"/>
      <c r="AV1043" s="54"/>
      <c r="AW1043" s="874" t="e">
        <f t="shared" si="101"/>
        <v>#N/A</v>
      </c>
      <c r="AX1043" s="875"/>
      <c r="AY1043" s="875"/>
      <c r="AZ1043" s="875"/>
      <c r="BA1043" s="876"/>
      <c r="BB1043" s="877" t="s">
        <v>1375</v>
      </c>
      <c r="BC1043" s="878"/>
      <c r="BD1043" s="54"/>
      <c r="BE1043" s="879" t="e">
        <f t="shared" si="100"/>
        <v>#N/A</v>
      </c>
      <c r="BF1043" s="880"/>
      <c r="BG1043" s="880"/>
      <c r="BH1043" s="880"/>
      <c r="BI1043" s="881"/>
      <c r="BJ1043" s="882" t="s">
        <v>1375</v>
      </c>
      <c r="BK1043" s="878"/>
      <c r="BL1043" s="54"/>
      <c r="BM1043" s="241"/>
      <c r="BN1043" s="241"/>
      <c r="BO1043" s="241"/>
      <c r="BP1043" s="54"/>
      <c r="BQ1043" s="54"/>
      <c r="BR1043" s="54"/>
      <c r="BS1043" s="54"/>
      <c r="BT1043" s="54"/>
      <c r="BU1043" s="54"/>
      <c r="BV1043" s="54"/>
      <c r="BW1043" s="54"/>
      <c r="BX1043" s="54"/>
      <c r="BY1043" s="54"/>
      <c r="BZ1043" s="54"/>
      <c r="CA1043" s="54"/>
      <c r="CB1043" s="54"/>
      <c r="CC1043" s="54"/>
      <c r="CD1043" s="54"/>
      <c r="CE1043" s="54"/>
      <c r="CF1043" s="54"/>
      <c r="CG1043" s="54"/>
      <c r="CH1043" s="54"/>
      <c r="CI1043" s="54"/>
      <c r="CJ1043" s="54"/>
      <c r="CK1043" s="54"/>
      <c r="CL1043" s="54"/>
      <c r="CM1043" s="54"/>
      <c r="CN1043" s="54"/>
      <c r="CO1043" s="54"/>
      <c r="CP1043" s="54"/>
      <c r="CQ1043" s="54"/>
      <c r="CR1043" s="54"/>
      <c r="CS1043" s="54"/>
      <c r="CT1043" s="54"/>
      <c r="CU1043" s="54"/>
      <c r="CV1043" s="54"/>
      <c r="CW1043" s="54"/>
      <c r="CX1043" s="54"/>
      <c r="CY1043" s="54"/>
      <c r="CZ1043" s="54"/>
      <c r="DA1043" s="54"/>
      <c r="DB1043" s="54"/>
      <c r="DC1043" s="54"/>
      <c r="DD1043" s="54"/>
      <c r="DE1043" s="54"/>
      <c r="DF1043" s="54"/>
      <c r="DG1043" s="54"/>
      <c r="DH1043" s="54"/>
      <c r="DI1043" s="54"/>
      <c r="DJ1043" s="54"/>
      <c r="DK1043" s="54"/>
      <c r="DL1043" s="54"/>
      <c r="DM1043" s="54"/>
      <c r="DN1043" s="54"/>
      <c r="DO1043" s="54"/>
      <c r="DP1043" s="54"/>
      <c r="DQ1043" s="199"/>
    </row>
    <row r="1044" spans="4:121" s="52" customFormat="1" hidden="1">
      <c r="D1044" s="198"/>
      <c r="E1044" s="54"/>
      <c r="F1044" s="54"/>
      <c r="G1044" s="54"/>
      <c r="H1044" s="54"/>
      <c r="I1044" s="54"/>
      <c r="J1044" s="54"/>
      <c r="K1044" s="54"/>
      <c r="L1044" s="54"/>
      <c r="M1044" s="54"/>
      <c r="N1044" s="54"/>
      <c r="O1044" s="54"/>
      <c r="P1044" s="54"/>
      <c r="Q1044" s="54"/>
      <c r="R1044" s="54"/>
      <c r="S1044" s="54"/>
      <c r="T1044" s="54"/>
      <c r="U1044" s="54"/>
      <c r="V1044" s="54"/>
      <c r="W1044" s="192"/>
      <c r="X1044" s="54"/>
      <c r="Y1044" s="54"/>
      <c r="Z1044" s="54"/>
      <c r="AA1044" s="54"/>
      <c r="AB1044" s="54"/>
      <c r="AC1044" s="54"/>
      <c r="AD1044" s="54"/>
      <c r="AE1044" s="54"/>
      <c r="AF1044" s="54"/>
      <c r="AG1044" s="54"/>
      <c r="AH1044" s="54"/>
      <c r="AI1044" s="54"/>
      <c r="AJ1044" s="54"/>
      <c r="AK1044" s="54"/>
      <c r="AL1044" s="54"/>
      <c r="AM1044" s="54"/>
      <c r="AN1044" s="54"/>
      <c r="AO1044" s="54"/>
      <c r="AP1044" s="54"/>
      <c r="AQ1044" s="54"/>
      <c r="AR1044" s="54"/>
      <c r="AS1044" s="54"/>
      <c r="AT1044" s="54"/>
      <c r="AU1044" s="54"/>
      <c r="AV1044" s="54"/>
      <c r="AW1044" s="874" t="e">
        <f t="shared" si="101"/>
        <v>#N/A</v>
      </c>
      <c r="AX1044" s="875"/>
      <c r="AY1044" s="875"/>
      <c r="AZ1044" s="875"/>
      <c r="BA1044" s="876"/>
      <c r="BB1044" s="877" t="s">
        <v>1376</v>
      </c>
      <c r="BC1044" s="878"/>
      <c r="BD1044" s="54"/>
      <c r="BE1044" s="879" t="e">
        <f t="shared" si="100"/>
        <v>#N/A</v>
      </c>
      <c r="BF1044" s="880"/>
      <c r="BG1044" s="880"/>
      <c r="BH1044" s="880"/>
      <c r="BI1044" s="881"/>
      <c r="BJ1044" s="882" t="s">
        <v>1376</v>
      </c>
      <c r="BK1044" s="878"/>
      <c r="BL1044" s="54"/>
      <c r="BM1044" s="241"/>
      <c r="BN1044" s="241"/>
      <c r="BO1044" s="241"/>
      <c r="BP1044" s="54"/>
      <c r="BQ1044" s="54"/>
      <c r="BR1044" s="54"/>
      <c r="BS1044" s="54"/>
      <c r="BT1044" s="54"/>
      <c r="BU1044" s="54"/>
      <c r="BV1044" s="54"/>
      <c r="BW1044" s="54"/>
      <c r="BX1044" s="54"/>
      <c r="BY1044" s="54"/>
      <c r="BZ1044" s="54"/>
      <c r="CA1044" s="54"/>
      <c r="CB1044" s="54"/>
      <c r="CC1044" s="54"/>
      <c r="CD1044" s="54"/>
      <c r="CE1044" s="54"/>
      <c r="CF1044" s="54"/>
      <c r="CG1044" s="54"/>
      <c r="CH1044" s="54"/>
      <c r="CI1044" s="54"/>
      <c r="CJ1044" s="54"/>
      <c r="CK1044" s="54"/>
      <c r="CL1044" s="54"/>
      <c r="CM1044" s="54"/>
      <c r="CN1044" s="54"/>
      <c r="CO1044" s="54"/>
      <c r="CP1044" s="54"/>
      <c r="CQ1044" s="54"/>
      <c r="CR1044" s="54"/>
      <c r="CS1044" s="54"/>
      <c r="CT1044" s="54"/>
      <c r="CU1044" s="54"/>
      <c r="CV1044" s="54"/>
      <c r="CW1044" s="54"/>
      <c r="CX1044" s="54"/>
      <c r="CY1044" s="54"/>
      <c r="CZ1044" s="54"/>
      <c r="DA1044" s="54"/>
      <c r="DB1044" s="54"/>
      <c r="DC1044" s="54"/>
      <c r="DD1044" s="54"/>
      <c r="DE1044" s="54"/>
      <c r="DF1044" s="54"/>
      <c r="DG1044" s="54"/>
      <c r="DH1044" s="54"/>
      <c r="DI1044" s="54"/>
      <c r="DJ1044" s="54"/>
      <c r="DK1044" s="54"/>
      <c r="DL1044" s="54"/>
      <c r="DM1044" s="54"/>
      <c r="DN1044" s="54"/>
      <c r="DO1044" s="54"/>
      <c r="DP1044" s="54"/>
      <c r="DQ1044" s="199"/>
    </row>
    <row r="1045" spans="4:121" s="52" customFormat="1" hidden="1">
      <c r="D1045" s="198"/>
      <c r="E1045" s="54"/>
      <c r="F1045" s="54"/>
      <c r="G1045" s="54"/>
      <c r="H1045" s="54"/>
      <c r="I1045" s="54"/>
      <c r="J1045" s="54"/>
      <c r="K1045" s="54"/>
      <c r="L1045" s="54"/>
      <c r="M1045" s="54"/>
      <c r="N1045" s="54"/>
      <c r="O1045" s="54"/>
      <c r="P1045" s="54"/>
      <c r="Q1045" s="54"/>
      <c r="R1045" s="54"/>
      <c r="S1045" s="54"/>
      <c r="T1045" s="54"/>
      <c r="U1045" s="54"/>
      <c r="V1045" s="54"/>
      <c r="W1045" s="192"/>
      <c r="X1045" s="54"/>
      <c r="Y1045" s="54"/>
      <c r="Z1045" s="54"/>
      <c r="AA1045" s="54"/>
      <c r="AB1045" s="54"/>
      <c r="AC1045" s="54"/>
      <c r="AD1045" s="54"/>
      <c r="AE1045" s="54"/>
      <c r="AF1045" s="54"/>
      <c r="AG1045" s="54"/>
      <c r="AH1045" s="54"/>
      <c r="AI1045" s="54"/>
      <c r="AJ1045" s="54"/>
      <c r="AK1045" s="54"/>
      <c r="AL1045" s="54"/>
      <c r="AM1045" s="54"/>
      <c r="AN1045" s="54"/>
      <c r="AO1045" s="54"/>
      <c r="AP1045" s="54"/>
      <c r="AQ1045" s="54"/>
      <c r="AR1045" s="54"/>
      <c r="AS1045" s="54"/>
      <c r="AT1045" s="54"/>
      <c r="AU1045" s="54"/>
      <c r="AV1045" s="54"/>
      <c r="AW1045" s="874" t="e">
        <f t="shared" si="101"/>
        <v>#N/A</v>
      </c>
      <c r="AX1045" s="875"/>
      <c r="AY1045" s="875"/>
      <c r="AZ1045" s="875"/>
      <c r="BA1045" s="876"/>
      <c r="BB1045" s="877" t="s">
        <v>1377</v>
      </c>
      <c r="BC1045" s="878"/>
      <c r="BD1045" s="54"/>
      <c r="BE1045" s="879" t="e">
        <f t="shared" si="100"/>
        <v>#N/A</v>
      </c>
      <c r="BF1045" s="880"/>
      <c r="BG1045" s="880"/>
      <c r="BH1045" s="880"/>
      <c r="BI1045" s="881"/>
      <c r="BJ1045" s="882" t="s">
        <v>1377</v>
      </c>
      <c r="BK1045" s="878"/>
      <c r="BL1045" s="54"/>
      <c r="BM1045" s="241"/>
      <c r="BN1045" s="241"/>
      <c r="BO1045" s="241"/>
      <c r="BP1045" s="54"/>
      <c r="BQ1045" s="54"/>
      <c r="BR1045" s="54"/>
      <c r="BS1045" s="54"/>
      <c r="BT1045" s="54"/>
      <c r="BU1045" s="54"/>
      <c r="BV1045" s="54"/>
      <c r="BW1045" s="54"/>
      <c r="BX1045" s="54"/>
      <c r="BY1045" s="54"/>
      <c r="BZ1045" s="54"/>
      <c r="CA1045" s="54"/>
      <c r="CB1045" s="54"/>
      <c r="CC1045" s="54"/>
      <c r="CD1045" s="54"/>
      <c r="CE1045" s="54"/>
      <c r="CF1045" s="54"/>
      <c r="CG1045" s="54"/>
      <c r="CH1045" s="54"/>
      <c r="CI1045" s="54"/>
      <c r="CJ1045" s="54"/>
      <c r="CK1045" s="54"/>
      <c r="CL1045" s="54"/>
      <c r="CM1045" s="54"/>
      <c r="CN1045" s="54"/>
      <c r="CO1045" s="54"/>
      <c r="CP1045" s="54"/>
      <c r="CQ1045" s="54"/>
      <c r="CR1045" s="54"/>
      <c r="CS1045" s="54"/>
      <c r="CT1045" s="54"/>
      <c r="CU1045" s="54"/>
      <c r="CV1045" s="54"/>
      <c r="CW1045" s="54"/>
      <c r="CX1045" s="54"/>
      <c r="CY1045" s="54"/>
      <c r="CZ1045" s="54"/>
      <c r="DA1045" s="54"/>
      <c r="DB1045" s="54"/>
      <c r="DC1045" s="54"/>
      <c r="DD1045" s="54"/>
      <c r="DE1045" s="54"/>
      <c r="DF1045" s="54"/>
      <c r="DG1045" s="54"/>
      <c r="DH1045" s="54"/>
      <c r="DI1045" s="54"/>
      <c r="DJ1045" s="54"/>
      <c r="DK1045" s="54"/>
      <c r="DL1045" s="54"/>
      <c r="DM1045" s="54"/>
      <c r="DN1045" s="54"/>
      <c r="DO1045" s="54"/>
      <c r="DP1045" s="54"/>
      <c r="DQ1045" s="199"/>
    </row>
    <row r="1046" spans="4:121" s="52" customFormat="1" hidden="1">
      <c r="D1046" s="198"/>
      <c r="E1046" s="54"/>
      <c r="F1046" s="54"/>
      <c r="G1046" s="54"/>
      <c r="H1046" s="54"/>
      <c r="I1046" s="54"/>
      <c r="J1046" s="54"/>
      <c r="K1046" s="54"/>
      <c r="L1046" s="54"/>
      <c r="M1046" s="54"/>
      <c r="N1046" s="54"/>
      <c r="O1046" s="54"/>
      <c r="P1046" s="54"/>
      <c r="Q1046" s="54"/>
      <c r="R1046" s="54"/>
      <c r="S1046" s="54"/>
      <c r="T1046" s="54"/>
      <c r="U1046" s="54"/>
      <c r="V1046" s="54"/>
      <c r="W1046" s="192"/>
      <c r="X1046" s="54"/>
      <c r="Y1046" s="54"/>
      <c r="Z1046" s="54"/>
      <c r="AA1046" s="54"/>
      <c r="AB1046" s="54"/>
      <c r="AC1046" s="54"/>
      <c r="AD1046" s="54"/>
      <c r="AE1046" s="54"/>
      <c r="AF1046" s="54"/>
      <c r="AG1046" s="54"/>
      <c r="AH1046" s="54"/>
      <c r="AI1046" s="54"/>
      <c r="AJ1046" s="54"/>
      <c r="AK1046" s="54"/>
      <c r="AL1046" s="54"/>
      <c r="AM1046" s="54"/>
      <c r="AN1046" s="54"/>
      <c r="AO1046" s="54"/>
      <c r="AP1046" s="54"/>
      <c r="AQ1046" s="54"/>
      <c r="AR1046" s="54"/>
      <c r="AS1046" s="54"/>
      <c r="AT1046" s="54"/>
      <c r="AU1046" s="54"/>
      <c r="AV1046" s="54"/>
      <c r="AW1046" s="874" t="e">
        <f t="shared" si="101"/>
        <v>#N/A</v>
      </c>
      <c r="AX1046" s="875"/>
      <c r="AY1046" s="875"/>
      <c r="AZ1046" s="875"/>
      <c r="BA1046" s="876"/>
      <c r="BB1046" s="877" t="s">
        <v>1378</v>
      </c>
      <c r="BC1046" s="878"/>
      <c r="BD1046" s="54"/>
      <c r="BE1046" s="879" t="e">
        <f t="shared" si="100"/>
        <v>#N/A</v>
      </c>
      <c r="BF1046" s="880"/>
      <c r="BG1046" s="880"/>
      <c r="BH1046" s="880"/>
      <c r="BI1046" s="881"/>
      <c r="BJ1046" s="882" t="s">
        <v>1378</v>
      </c>
      <c r="BK1046" s="878"/>
      <c r="BL1046" s="54"/>
      <c r="BM1046" s="241"/>
      <c r="BN1046" s="241"/>
      <c r="BO1046" s="241"/>
      <c r="BP1046" s="54"/>
      <c r="BQ1046" s="54"/>
      <c r="BR1046" s="54"/>
      <c r="BS1046" s="54"/>
      <c r="BT1046" s="54"/>
      <c r="BU1046" s="54"/>
      <c r="BV1046" s="54"/>
      <c r="BW1046" s="54"/>
      <c r="BX1046" s="54"/>
      <c r="BY1046" s="54"/>
      <c r="BZ1046" s="54"/>
      <c r="CA1046" s="54"/>
      <c r="CB1046" s="54"/>
      <c r="CC1046" s="54"/>
      <c r="CD1046" s="54"/>
      <c r="CE1046" s="54"/>
      <c r="CF1046" s="54"/>
      <c r="CG1046" s="54"/>
      <c r="CH1046" s="54"/>
      <c r="CI1046" s="54"/>
      <c r="CJ1046" s="54"/>
      <c r="CK1046" s="54"/>
      <c r="CL1046" s="54"/>
      <c r="CM1046" s="54"/>
      <c r="CN1046" s="54"/>
      <c r="CO1046" s="54"/>
      <c r="CP1046" s="54"/>
      <c r="CQ1046" s="54"/>
      <c r="CR1046" s="54"/>
      <c r="CS1046" s="54"/>
      <c r="CT1046" s="54"/>
      <c r="CU1046" s="54"/>
      <c r="CV1046" s="54"/>
      <c r="CW1046" s="54"/>
      <c r="CX1046" s="54"/>
      <c r="CY1046" s="54"/>
      <c r="CZ1046" s="54"/>
      <c r="DA1046" s="54"/>
      <c r="DB1046" s="54"/>
      <c r="DC1046" s="54"/>
      <c r="DD1046" s="54"/>
      <c r="DE1046" s="54"/>
      <c r="DF1046" s="54"/>
      <c r="DG1046" s="54"/>
      <c r="DH1046" s="54"/>
      <c r="DI1046" s="54"/>
      <c r="DJ1046" s="54"/>
      <c r="DK1046" s="54"/>
      <c r="DL1046" s="54"/>
      <c r="DM1046" s="54"/>
      <c r="DN1046" s="54"/>
      <c r="DO1046" s="54"/>
      <c r="DP1046" s="54"/>
      <c r="DQ1046" s="199"/>
    </row>
    <row r="1047" spans="4:121" s="52" customFormat="1" hidden="1">
      <c r="D1047" s="198"/>
      <c r="E1047" s="54"/>
      <c r="F1047" s="54"/>
      <c r="G1047" s="54"/>
      <c r="H1047" s="54"/>
      <c r="I1047" s="54"/>
      <c r="J1047" s="54"/>
      <c r="K1047" s="54"/>
      <c r="L1047" s="54"/>
      <c r="M1047" s="54"/>
      <c r="N1047" s="54"/>
      <c r="O1047" s="54"/>
      <c r="P1047" s="54"/>
      <c r="Q1047" s="54"/>
      <c r="R1047" s="54"/>
      <c r="S1047" s="54"/>
      <c r="T1047" s="54"/>
      <c r="U1047" s="54"/>
      <c r="V1047" s="54"/>
      <c r="W1047" s="192"/>
      <c r="X1047" s="54"/>
      <c r="Y1047" s="54"/>
      <c r="Z1047" s="54"/>
      <c r="AA1047" s="54"/>
      <c r="AB1047" s="54"/>
      <c r="AC1047" s="54"/>
      <c r="AD1047" s="54"/>
      <c r="AE1047" s="54"/>
      <c r="AF1047" s="54"/>
      <c r="AG1047" s="54"/>
      <c r="AH1047" s="54"/>
      <c r="AI1047" s="54"/>
      <c r="AJ1047" s="54"/>
      <c r="AK1047" s="54"/>
      <c r="AL1047" s="54"/>
      <c r="AM1047" s="54"/>
      <c r="AN1047" s="54"/>
      <c r="AO1047" s="54"/>
      <c r="AP1047" s="54"/>
      <c r="AQ1047" s="54"/>
      <c r="AR1047" s="54"/>
      <c r="AS1047" s="54"/>
      <c r="AT1047" s="54"/>
      <c r="AU1047" s="54"/>
      <c r="AV1047" s="54"/>
      <c r="AW1047" s="874" t="e">
        <f t="shared" si="101"/>
        <v>#N/A</v>
      </c>
      <c r="AX1047" s="875"/>
      <c r="AY1047" s="875"/>
      <c r="AZ1047" s="875"/>
      <c r="BA1047" s="876"/>
      <c r="BB1047" s="877" t="s">
        <v>1379</v>
      </c>
      <c r="BC1047" s="878"/>
      <c r="BD1047" s="54"/>
      <c r="BE1047" s="879" t="e">
        <f t="shared" si="100"/>
        <v>#N/A</v>
      </c>
      <c r="BF1047" s="880"/>
      <c r="BG1047" s="880"/>
      <c r="BH1047" s="880"/>
      <c r="BI1047" s="881"/>
      <c r="BJ1047" s="882" t="s">
        <v>1379</v>
      </c>
      <c r="BK1047" s="878"/>
      <c r="BL1047" s="54"/>
      <c r="BM1047" s="241"/>
      <c r="BN1047" s="241"/>
      <c r="BO1047" s="241"/>
      <c r="BP1047" s="54"/>
      <c r="BQ1047" s="54"/>
      <c r="BR1047" s="54"/>
      <c r="BS1047" s="54"/>
      <c r="BT1047" s="54"/>
      <c r="BU1047" s="54"/>
      <c r="BV1047" s="54"/>
      <c r="BW1047" s="54"/>
      <c r="BX1047" s="54"/>
      <c r="BY1047" s="54"/>
      <c r="BZ1047" s="54"/>
      <c r="CA1047" s="54"/>
      <c r="CB1047" s="54"/>
      <c r="CC1047" s="54"/>
      <c r="CD1047" s="54"/>
      <c r="CE1047" s="54"/>
      <c r="CF1047" s="54"/>
      <c r="CG1047" s="54"/>
      <c r="CH1047" s="54"/>
      <c r="CI1047" s="54"/>
      <c r="CJ1047" s="54"/>
      <c r="CK1047" s="54"/>
      <c r="CL1047" s="54"/>
      <c r="CM1047" s="54"/>
      <c r="CN1047" s="54"/>
      <c r="CO1047" s="54"/>
      <c r="CP1047" s="54"/>
      <c r="CQ1047" s="54"/>
      <c r="CR1047" s="54"/>
      <c r="CS1047" s="54"/>
      <c r="CT1047" s="54"/>
      <c r="CU1047" s="54"/>
      <c r="CV1047" s="54"/>
      <c r="CW1047" s="54"/>
      <c r="CX1047" s="54"/>
      <c r="CY1047" s="54"/>
      <c r="CZ1047" s="54"/>
      <c r="DA1047" s="54"/>
      <c r="DB1047" s="54"/>
      <c r="DC1047" s="54"/>
      <c r="DD1047" s="54"/>
      <c r="DE1047" s="54"/>
      <c r="DF1047" s="54"/>
      <c r="DG1047" s="54"/>
      <c r="DH1047" s="54"/>
      <c r="DI1047" s="54"/>
      <c r="DJ1047" s="54"/>
      <c r="DK1047" s="54"/>
      <c r="DL1047" s="54"/>
      <c r="DM1047" s="54"/>
      <c r="DN1047" s="54"/>
      <c r="DO1047" s="54"/>
      <c r="DP1047" s="54"/>
      <c r="DQ1047" s="199"/>
    </row>
    <row r="1048" spans="4:121" s="52" customFormat="1" hidden="1">
      <c r="D1048" s="198"/>
      <c r="E1048" s="54"/>
      <c r="F1048" s="54"/>
      <c r="G1048" s="54"/>
      <c r="H1048" s="54"/>
      <c r="I1048" s="54"/>
      <c r="J1048" s="54"/>
      <c r="K1048" s="54"/>
      <c r="L1048" s="54"/>
      <c r="M1048" s="54"/>
      <c r="N1048" s="54"/>
      <c r="O1048" s="54"/>
      <c r="P1048" s="54"/>
      <c r="Q1048" s="54"/>
      <c r="R1048" s="54"/>
      <c r="S1048" s="54"/>
      <c r="T1048" s="54"/>
      <c r="U1048" s="54"/>
      <c r="V1048" s="54"/>
      <c r="W1048" s="192"/>
      <c r="X1048" s="54"/>
      <c r="Y1048" s="54"/>
      <c r="Z1048" s="54"/>
      <c r="AA1048" s="54"/>
      <c r="AB1048" s="54"/>
      <c r="AC1048" s="54"/>
      <c r="AD1048" s="54"/>
      <c r="AE1048" s="54"/>
      <c r="AF1048" s="54"/>
      <c r="AG1048" s="54"/>
      <c r="AH1048" s="54"/>
      <c r="AI1048" s="54"/>
      <c r="AJ1048" s="54"/>
      <c r="AK1048" s="54"/>
      <c r="AL1048" s="54"/>
      <c r="AM1048" s="54"/>
      <c r="AN1048" s="54"/>
      <c r="AO1048" s="54"/>
      <c r="AP1048" s="54"/>
      <c r="AQ1048" s="54"/>
      <c r="AR1048" s="54"/>
      <c r="AS1048" s="54"/>
      <c r="AT1048" s="54"/>
      <c r="AU1048" s="54"/>
      <c r="AV1048" s="54"/>
      <c r="AW1048" s="874" t="e">
        <f t="shared" si="101"/>
        <v>#N/A</v>
      </c>
      <c r="AX1048" s="875"/>
      <c r="AY1048" s="875"/>
      <c r="AZ1048" s="875"/>
      <c r="BA1048" s="876"/>
      <c r="BB1048" s="877" t="s">
        <v>1380</v>
      </c>
      <c r="BC1048" s="878"/>
      <c r="BD1048" s="54"/>
      <c r="BE1048" s="879" t="e">
        <f t="shared" si="100"/>
        <v>#N/A</v>
      </c>
      <c r="BF1048" s="880"/>
      <c r="BG1048" s="880"/>
      <c r="BH1048" s="880"/>
      <c r="BI1048" s="881"/>
      <c r="BJ1048" s="882" t="s">
        <v>1380</v>
      </c>
      <c r="BK1048" s="878"/>
      <c r="BL1048" s="54"/>
      <c r="BM1048" s="241"/>
      <c r="BN1048" s="241"/>
      <c r="BO1048" s="241"/>
      <c r="BP1048" s="54"/>
      <c r="BQ1048" s="54"/>
      <c r="BR1048" s="54"/>
      <c r="BS1048" s="54"/>
      <c r="BT1048" s="54"/>
      <c r="BU1048" s="54"/>
      <c r="BV1048" s="54"/>
      <c r="BW1048" s="54"/>
      <c r="BX1048" s="54"/>
      <c r="BY1048" s="54"/>
      <c r="BZ1048" s="54"/>
      <c r="CA1048" s="54"/>
      <c r="CB1048" s="54"/>
      <c r="CC1048" s="54"/>
      <c r="CD1048" s="54"/>
      <c r="CE1048" s="54"/>
      <c r="CF1048" s="54"/>
      <c r="CG1048" s="54"/>
      <c r="CH1048" s="54"/>
      <c r="CI1048" s="54"/>
      <c r="CJ1048" s="54"/>
      <c r="CK1048" s="54"/>
      <c r="CL1048" s="54"/>
      <c r="CM1048" s="54"/>
      <c r="CN1048" s="54"/>
      <c r="CO1048" s="54"/>
      <c r="CP1048" s="54"/>
      <c r="CQ1048" s="54"/>
      <c r="CR1048" s="54"/>
      <c r="CS1048" s="54"/>
      <c r="CT1048" s="54"/>
      <c r="CU1048" s="54"/>
      <c r="CV1048" s="54"/>
      <c r="CW1048" s="54"/>
      <c r="CX1048" s="54"/>
      <c r="CY1048" s="54"/>
      <c r="CZ1048" s="54"/>
      <c r="DA1048" s="54"/>
      <c r="DB1048" s="54"/>
      <c r="DC1048" s="54"/>
      <c r="DD1048" s="54"/>
      <c r="DE1048" s="54"/>
      <c r="DF1048" s="54"/>
      <c r="DG1048" s="54"/>
      <c r="DH1048" s="54"/>
      <c r="DI1048" s="54"/>
      <c r="DJ1048" s="54"/>
      <c r="DK1048" s="54"/>
      <c r="DL1048" s="54"/>
      <c r="DM1048" s="54"/>
      <c r="DN1048" s="54"/>
      <c r="DO1048" s="54"/>
      <c r="DP1048" s="54"/>
      <c r="DQ1048" s="199"/>
    </row>
    <row r="1049" spans="4:121" s="52" customFormat="1" hidden="1">
      <c r="D1049" s="198"/>
      <c r="E1049" s="54"/>
      <c r="F1049" s="54"/>
      <c r="G1049" s="54"/>
      <c r="H1049" s="54"/>
      <c r="I1049" s="54"/>
      <c r="J1049" s="54"/>
      <c r="K1049" s="54"/>
      <c r="L1049" s="54"/>
      <c r="M1049" s="54"/>
      <c r="N1049" s="54"/>
      <c r="O1049" s="54"/>
      <c r="P1049" s="54"/>
      <c r="Q1049" s="54"/>
      <c r="R1049" s="54"/>
      <c r="S1049" s="54"/>
      <c r="T1049" s="54"/>
      <c r="U1049" s="54"/>
      <c r="V1049" s="54"/>
      <c r="W1049" s="192"/>
      <c r="X1049" s="54"/>
      <c r="Y1049" s="54"/>
      <c r="Z1049" s="54"/>
      <c r="AA1049" s="54"/>
      <c r="AB1049" s="54"/>
      <c r="AC1049" s="54"/>
      <c r="AD1049" s="54"/>
      <c r="AE1049" s="54"/>
      <c r="AF1049" s="54"/>
      <c r="AG1049" s="54"/>
      <c r="AH1049" s="54"/>
      <c r="AI1049" s="54"/>
      <c r="AJ1049" s="54"/>
      <c r="AK1049" s="54"/>
      <c r="AL1049" s="54"/>
      <c r="AM1049" s="54"/>
      <c r="AN1049" s="54"/>
      <c r="AO1049" s="54"/>
      <c r="AP1049" s="54"/>
      <c r="AQ1049" s="54"/>
      <c r="AR1049" s="54"/>
      <c r="AS1049" s="54"/>
      <c r="AT1049" s="54"/>
      <c r="AU1049" s="54"/>
      <c r="AV1049" s="54"/>
      <c r="AW1049" s="874" t="e">
        <f t="shared" si="101"/>
        <v>#N/A</v>
      </c>
      <c r="AX1049" s="875"/>
      <c r="AY1049" s="875"/>
      <c r="AZ1049" s="875"/>
      <c r="BA1049" s="876"/>
      <c r="BB1049" s="877" t="s">
        <v>1381</v>
      </c>
      <c r="BC1049" s="878"/>
      <c r="BD1049" s="54"/>
      <c r="BE1049" s="879" t="e">
        <f t="shared" si="100"/>
        <v>#N/A</v>
      </c>
      <c r="BF1049" s="880"/>
      <c r="BG1049" s="880"/>
      <c r="BH1049" s="880"/>
      <c r="BI1049" s="881"/>
      <c r="BJ1049" s="882" t="s">
        <v>1381</v>
      </c>
      <c r="BK1049" s="878"/>
      <c r="BL1049" s="54"/>
      <c r="BM1049" s="241"/>
      <c r="BN1049" s="241"/>
      <c r="BO1049" s="241"/>
      <c r="BP1049" s="54"/>
      <c r="BQ1049" s="54"/>
      <c r="BR1049" s="54"/>
      <c r="BS1049" s="54"/>
      <c r="BT1049" s="54"/>
      <c r="BU1049" s="54"/>
      <c r="BV1049" s="54"/>
      <c r="BW1049" s="54"/>
      <c r="BX1049" s="54"/>
      <c r="BY1049" s="54"/>
      <c r="BZ1049" s="54"/>
      <c r="CA1049" s="54"/>
      <c r="CB1049" s="54"/>
      <c r="CC1049" s="54"/>
      <c r="CD1049" s="54"/>
      <c r="CE1049" s="54"/>
      <c r="CF1049" s="54"/>
      <c r="CG1049" s="54"/>
      <c r="CH1049" s="54"/>
      <c r="CI1049" s="54"/>
      <c r="CJ1049" s="54"/>
      <c r="CK1049" s="54"/>
      <c r="CL1049" s="54"/>
      <c r="CM1049" s="54"/>
      <c r="CN1049" s="54"/>
      <c r="CO1049" s="54"/>
      <c r="CP1049" s="54"/>
      <c r="CQ1049" s="54"/>
      <c r="CR1049" s="54"/>
      <c r="CS1049" s="54"/>
      <c r="CT1049" s="54"/>
      <c r="CU1049" s="54"/>
      <c r="CV1049" s="54"/>
      <c r="CW1049" s="54"/>
      <c r="CX1049" s="54"/>
      <c r="CY1049" s="54"/>
      <c r="CZ1049" s="54"/>
      <c r="DA1049" s="54"/>
      <c r="DB1049" s="54"/>
      <c r="DC1049" s="54"/>
      <c r="DD1049" s="54"/>
      <c r="DE1049" s="54"/>
      <c r="DF1049" s="54"/>
      <c r="DG1049" s="54"/>
      <c r="DH1049" s="54"/>
      <c r="DI1049" s="54"/>
      <c r="DJ1049" s="54"/>
      <c r="DK1049" s="54"/>
      <c r="DL1049" s="54"/>
      <c r="DM1049" s="54"/>
      <c r="DN1049" s="54"/>
      <c r="DO1049" s="54"/>
      <c r="DP1049" s="54"/>
      <c r="DQ1049" s="199"/>
    </row>
    <row r="1050" spans="4:121" s="52" customFormat="1" hidden="1">
      <c r="D1050" s="198"/>
      <c r="E1050" s="54"/>
      <c r="F1050" s="54"/>
      <c r="G1050" s="54"/>
      <c r="H1050" s="54"/>
      <c r="I1050" s="54"/>
      <c r="J1050" s="54"/>
      <c r="K1050" s="54"/>
      <c r="L1050" s="54"/>
      <c r="M1050" s="54"/>
      <c r="N1050" s="54"/>
      <c r="O1050" s="54"/>
      <c r="P1050" s="54"/>
      <c r="Q1050" s="54"/>
      <c r="R1050" s="54"/>
      <c r="S1050" s="54"/>
      <c r="T1050" s="54"/>
      <c r="U1050" s="54"/>
      <c r="V1050" s="54"/>
      <c r="W1050" s="192"/>
      <c r="X1050" s="54"/>
      <c r="Y1050" s="54"/>
      <c r="Z1050" s="54"/>
      <c r="AA1050" s="54"/>
      <c r="AB1050" s="54"/>
      <c r="AC1050" s="54"/>
      <c r="AD1050" s="54"/>
      <c r="AE1050" s="54"/>
      <c r="AF1050" s="54"/>
      <c r="AG1050" s="54"/>
      <c r="AH1050" s="54"/>
      <c r="AI1050" s="54"/>
      <c r="AJ1050" s="54"/>
      <c r="AK1050" s="54"/>
      <c r="AL1050" s="54"/>
      <c r="AM1050" s="54"/>
      <c r="AN1050" s="54"/>
      <c r="AO1050" s="54"/>
      <c r="AP1050" s="54"/>
      <c r="AQ1050" s="54"/>
      <c r="AR1050" s="54"/>
      <c r="AS1050" s="54"/>
      <c r="AT1050" s="54"/>
      <c r="AU1050" s="54"/>
      <c r="AV1050" s="54"/>
      <c r="AW1050" s="874" t="e">
        <f t="shared" si="101"/>
        <v>#N/A</v>
      </c>
      <c r="AX1050" s="875"/>
      <c r="AY1050" s="875"/>
      <c r="AZ1050" s="875"/>
      <c r="BA1050" s="876"/>
      <c r="BB1050" s="877" t="s">
        <v>1382</v>
      </c>
      <c r="BC1050" s="878"/>
      <c r="BD1050" s="54"/>
      <c r="BE1050" s="879" t="e">
        <f t="shared" si="100"/>
        <v>#N/A</v>
      </c>
      <c r="BF1050" s="880"/>
      <c r="BG1050" s="880"/>
      <c r="BH1050" s="880"/>
      <c r="BI1050" s="881"/>
      <c r="BJ1050" s="882" t="s">
        <v>1382</v>
      </c>
      <c r="BK1050" s="878"/>
      <c r="BL1050" s="54"/>
      <c r="BM1050" s="241"/>
      <c r="BN1050" s="241"/>
      <c r="BO1050" s="241"/>
      <c r="BP1050" s="54"/>
      <c r="BQ1050" s="54"/>
      <c r="BR1050" s="54"/>
      <c r="BS1050" s="54"/>
      <c r="BT1050" s="54"/>
      <c r="BU1050" s="54"/>
      <c r="BV1050" s="54"/>
      <c r="BW1050" s="54"/>
      <c r="BX1050" s="54"/>
      <c r="BY1050" s="54"/>
      <c r="BZ1050" s="54"/>
      <c r="CA1050" s="54"/>
      <c r="CB1050" s="54"/>
      <c r="CC1050" s="54"/>
      <c r="CD1050" s="54"/>
      <c r="CE1050" s="54"/>
      <c r="CF1050" s="54"/>
      <c r="CG1050" s="54"/>
      <c r="CH1050" s="54"/>
      <c r="CI1050" s="54"/>
      <c r="CJ1050" s="54"/>
      <c r="CK1050" s="54"/>
      <c r="CL1050" s="54"/>
      <c r="CM1050" s="54"/>
      <c r="CN1050" s="54"/>
      <c r="CO1050" s="54"/>
      <c r="CP1050" s="54"/>
      <c r="CQ1050" s="54"/>
      <c r="CR1050" s="54"/>
      <c r="CS1050" s="54"/>
      <c r="CT1050" s="54"/>
      <c r="CU1050" s="54"/>
      <c r="CV1050" s="54"/>
      <c r="CW1050" s="54"/>
      <c r="CX1050" s="54"/>
      <c r="CY1050" s="54"/>
      <c r="CZ1050" s="54"/>
      <c r="DA1050" s="54"/>
      <c r="DB1050" s="54"/>
      <c r="DC1050" s="54"/>
      <c r="DD1050" s="54"/>
      <c r="DE1050" s="54"/>
      <c r="DF1050" s="54"/>
      <c r="DG1050" s="54"/>
      <c r="DH1050" s="54"/>
      <c r="DI1050" s="54"/>
      <c r="DJ1050" s="54"/>
      <c r="DK1050" s="54"/>
      <c r="DL1050" s="54"/>
      <c r="DM1050" s="54"/>
      <c r="DN1050" s="54"/>
      <c r="DO1050" s="54"/>
      <c r="DP1050" s="54"/>
      <c r="DQ1050" s="199"/>
    </row>
    <row r="1051" spans="4:121" s="52" customFormat="1" hidden="1">
      <c r="D1051" s="198"/>
      <c r="E1051" s="54"/>
      <c r="F1051" s="54"/>
      <c r="G1051" s="54"/>
      <c r="H1051" s="54"/>
      <c r="I1051" s="54"/>
      <c r="J1051" s="54"/>
      <c r="K1051" s="54"/>
      <c r="L1051" s="54"/>
      <c r="M1051" s="54"/>
      <c r="N1051" s="54"/>
      <c r="O1051" s="54"/>
      <c r="P1051" s="54"/>
      <c r="Q1051" s="54"/>
      <c r="R1051" s="54"/>
      <c r="S1051" s="54"/>
      <c r="T1051" s="54"/>
      <c r="U1051" s="54"/>
      <c r="V1051" s="54"/>
      <c r="W1051" s="192"/>
      <c r="X1051" s="54"/>
      <c r="Y1051" s="54"/>
      <c r="Z1051" s="54"/>
      <c r="AA1051" s="54"/>
      <c r="AB1051" s="54"/>
      <c r="AC1051" s="54"/>
      <c r="AD1051" s="54"/>
      <c r="AE1051" s="54"/>
      <c r="AF1051" s="54"/>
      <c r="AG1051" s="54"/>
      <c r="AH1051" s="54"/>
      <c r="AI1051" s="54"/>
      <c r="AJ1051" s="54"/>
      <c r="AK1051" s="54"/>
      <c r="AL1051" s="54"/>
      <c r="AM1051" s="54"/>
      <c r="AN1051" s="54"/>
      <c r="AO1051" s="54"/>
      <c r="AP1051" s="54"/>
      <c r="AQ1051" s="54"/>
      <c r="AR1051" s="54"/>
      <c r="AS1051" s="54"/>
      <c r="AT1051" s="54"/>
      <c r="AU1051" s="54"/>
      <c r="AV1051" s="54"/>
      <c r="AW1051" s="874" t="e">
        <f t="shared" si="101"/>
        <v>#N/A</v>
      </c>
      <c r="AX1051" s="875"/>
      <c r="AY1051" s="875"/>
      <c r="AZ1051" s="875"/>
      <c r="BA1051" s="876"/>
      <c r="BB1051" s="877" t="s">
        <v>1383</v>
      </c>
      <c r="BC1051" s="878"/>
      <c r="BD1051" s="54"/>
      <c r="BE1051" s="879" t="e">
        <f t="shared" si="100"/>
        <v>#N/A</v>
      </c>
      <c r="BF1051" s="880"/>
      <c r="BG1051" s="880"/>
      <c r="BH1051" s="880"/>
      <c r="BI1051" s="881"/>
      <c r="BJ1051" s="882" t="s">
        <v>1383</v>
      </c>
      <c r="BK1051" s="878"/>
      <c r="BL1051" s="54"/>
      <c r="BM1051" s="241"/>
      <c r="BN1051" s="241"/>
      <c r="BO1051" s="241"/>
      <c r="BP1051" s="54"/>
      <c r="BQ1051" s="54"/>
      <c r="BR1051" s="54"/>
      <c r="BS1051" s="54"/>
      <c r="BT1051" s="54"/>
      <c r="BU1051" s="54"/>
      <c r="BV1051" s="54"/>
      <c r="BW1051" s="54"/>
      <c r="BX1051" s="54"/>
      <c r="BY1051" s="54"/>
      <c r="BZ1051" s="54"/>
      <c r="CA1051" s="54"/>
      <c r="CB1051" s="54"/>
      <c r="CC1051" s="54"/>
      <c r="CD1051" s="54"/>
      <c r="CE1051" s="54"/>
      <c r="CF1051" s="54"/>
      <c r="CG1051" s="54"/>
      <c r="CH1051" s="54"/>
      <c r="CI1051" s="54"/>
      <c r="CJ1051" s="54"/>
      <c r="CK1051" s="54"/>
      <c r="CL1051" s="54"/>
      <c r="CM1051" s="54"/>
      <c r="CN1051" s="54"/>
      <c r="CO1051" s="54"/>
      <c r="CP1051" s="54"/>
      <c r="CQ1051" s="54"/>
      <c r="CR1051" s="54"/>
      <c r="CS1051" s="54"/>
      <c r="CT1051" s="54"/>
      <c r="CU1051" s="54"/>
      <c r="CV1051" s="54"/>
      <c r="CW1051" s="54"/>
      <c r="CX1051" s="54"/>
      <c r="CY1051" s="54"/>
      <c r="CZ1051" s="54"/>
      <c r="DA1051" s="54"/>
      <c r="DB1051" s="54"/>
      <c r="DC1051" s="54"/>
      <c r="DD1051" s="54"/>
      <c r="DE1051" s="54"/>
      <c r="DF1051" s="54"/>
      <c r="DG1051" s="54"/>
      <c r="DH1051" s="54"/>
      <c r="DI1051" s="54"/>
      <c r="DJ1051" s="54"/>
      <c r="DK1051" s="54"/>
      <c r="DL1051" s="54"/>
      <c r="DM1051" s="54"/>
      <c r="DN1051" s="54"/>
      <c r="DO1051" s="54"/>
      <c r="DP1051" s="54"/>
      <c r="DQ1051" s="199"/>
    </row>
    <row r="1052" spans="4:121" s="52" customFormat="1" hidden="1">
      <c r="D1052" s="198"/>
      <c r="E1052" s="54"/>
      <c r="F1052" s="54"/>
      <c r="G1052" s="54"/>
      <c r="H1052" s="54"/>
      <c r="I1052" s="54"/>
      <c r="J1052" s="54"/>
      <c r="K1052" s="54"/>
      <c r="L1052" s="54"/>
      <c r="M1052" s="54"/>
      <c r="N1052" s="54"/>
      <c r="O1052" s="54"/>
      <c r="P1052" s="54"/>
      <c r="Q1052" s="54"/>
      <c r="R1052" s="54"/>
      <c r="S1052" s="54"/>
      <c r="T1052" s="54"/>
      <c r="U1052" s="54"/>
      <c r="V1052" s="54"/>
      <c r="W1052" s="192"/>
      <c r="X1052" s="54"/>
      <c r="Y1052" s="54"/>
      <c r="Z1052" s="54"/>
      <c r="AA1052" s="54"/>
      <c r="AB1052" s="54"/>
      <c r="AC1052" s="54"/>
      <c r="AD1052" s="54"/>
      <c r="AE1052" s="54"/>
      <c r="AF1052" s="54"/>
      <c r="AG1052" s="54"/>
      <c r="AH1052" s="54"/>
      <c r="AI1052" s="54"/>
      <c r="AJ1052" s="54"/>
      <c r="AK1052" s="54"/>
      <c r="AL1052" s="54"/>
      <c r="AM1052" s="54"/>
      <c r="AN1052" s="54"/>
      <c r="AO1052" s="54"/>
      <c r="AP1052" s="54"/>
      <c r="AQ1052" s="54"/>
      <c r="AR1052" s="54"/>
      <c r="AS1052" s="54"/>
      <c r="AT1052" s="54"/>
      <c r="AU1052" s="54"/>
      <c r="AV1052" s="54"/>
      <c r="AW1052" s="874" t="e">
        <f t="shared" si="101"/>
        <v>#N/A</v>
      </c>
      <c r="AX1052" s="875"/>
      <c r="AY1052" s="875"/>
      <c r="AZ1052" s="875"/>
      <c r="BA1052" s="876"/>
      <c r="BB1052" s="877" t="s">
        <v>1384</v>
      </c>
      <c r="BC1052" s="878"/>
      <c r="BD1052" s="54"/>
      <c r="BE1052" s="879" t="e">
        <f t="shared" si="100"/>
        <v>#N/A</v>
      </c>
      <c r="BF1052" s="880"/>
      <c r="BG1052" s="880"/>
      <c r="BH1052" s="880"/>
      <c r="BI1052" s="881"/>
      <c r="BJ1052" s="882" t="s">
        <v>1384</v>
      </c>
      <c r="BK1052" s="878"/>
      <c r="BL1052" s="54"/>
      <c r="BM1052" s="241"/>
      <c r="BN1052" s="241"/>
      <c r="BO1052" s="241"/>
      <c r="BP1052" s="54"/>
      <c r="BQ1052" s="54"/>
      <c r="BR1052" s="54"/>
      <c r="BS1052" s="54"/>
      <c r="BT1052" s="54"/>
      <c r="BU1052" s="54"/>
      <c r="BV1052" s="54"/>
      <c r="BW1052" s="54"/>
      <c r="BX1052" s="54"/>
      <c r="BY1052" s="54"/>
      <c r="BZ1052" s="54"/>
      <c r="CA1052" s="54"/>
      <c r="CB1052" s="54"/>
      <c r="CC1052" s="54"/>
      <c r="CD1052" s="54"/>
      <c r="CE1052" s="54"/>
      <c r="CF1052" s="54"/>
      <c r="CG1052" s="54"/>
      <c r="CH1052" s="54"/>
      <c r="CI1052" s="54"/>
      <c r="CJ1052" s="54"/>
      <c r="CK1052" s="54"/>
      <c r="CL1052" s="54"/>
      <c r="CM1052" s="54"/>
      <c r="CN1052" s="54"/>
      <c r="CO1052" s="54"/>
      <c r="CP1052" s="54"/>
      <c r="CQ1052" s="54"/>
      <c r="CR1052" s="54"/>
      <c r="CS1052" s="54"/>
      <c r="CT1052" s="54"/>
      <c r="CU1052" s="54"/>
      <c r="CV1052" s="54"/>
      <c r="CW1052" s="54"/>
      <c r="CX1052" s="54"/>
      <c r="CY1052" s="54"/>
      <c r="CZ1052" s="54"/>
      <c r="DA1052" s="54"/>
      <c r="DB1052" s="54"/>
      <c r="DC1052" s="54"/>
      <c r="DD1052" s="54"/>
      <c r="DE1052" s="54"/>
      <c r="DF1052" s="54"/>
      <c r="DG1052" s="54"/>
      <c r="DH1052" s="54"/>
      <c r="DI1052" s="54"/>
      <c r="DJ1052" s="54"/>
      <c r="DK1052" s="54"/>
      <c r="DL1052" s="54"/>
      <c r="DM1052" s="54"/>
      <c r="DN1052" s="54"/>
      <c r="DO1052" s="54"/>
      <c r="DP1052" s="54"/>
      <c r="DQ1052" s="199"/>
    </row>
    <row r="1053" spans="4:121" s="52" customFormat="1" hidden="1">
      <c r="D1053" s="198"/>
      <c r="E1053" s="54"/>
      <c r="F1053" s="54"/>
      <c r="G1053" s="54"/>
      <c r="H1053" s="54"/>
      <c r="I1053" s="54"/>
      <c r="J1053" s="54"/>
      <c r="K1053" s="54"/>
      <c r="L1053" s="54"/>
      <c r="M1053" s="54"/>
      <c r="N1053" s="54"/>
      <c r="O1053" s="54"/>
      <c r="P1053" s="54"/>
      <c r="Q1053" s="54"/>
      <c r="R1053" s="54"/>
      <c r="S1053" s="54"/>
      <c r="T1053" s="54"/>
      <c r="U1053" s="54"/>
      <c r="V1053" s="54"/>
      <c r="W1053" s="192"/>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874" t="e">
        <f t="shared" si="101"/>
        <v>#N/A</v>
      </c>
      <c r="AX1053" s="875"/>
      <c r="AY1053" s="875"/>
      <c r="AZ1053" s="875"/>
      <c r="BA1053" s="876"/>
      <c r="BB1053" s="877" t="s">
        <v>1385</v>
      </c>
      <c r="BC1053" s="878"/>
      <c r="BD1053" s="54"/>
      <c r="BE1053" s="879" t="e">
        <f t="shared" si="100"/>
        <v>#N/A</v>
      </c>
      <c r="BF1053" s="880"/>
      <c r="BG1053" s="880"/>
      <c r="BH1053" s="880"/>
      <c r="BI1053" s="881"/>
      <c r="BJ1053" s="882" t="s">
        <v>1385</v>
      </c>
      <c r="BK1053" s="878"/>
      <c r="BL1053" s="54"/>
      <c r="BM1053" s="241"/>
      <c r="BN1053" s="241"/>
      <c r="BO1053" s="241"/>
      <c r="BP1053" s="54"/>
      <c r="BQ1053" s="54"/>
      <c r="BR1053" s="54"/>
      <c r="BS1053" s="54"/>
      <c r="BT1053" s="54"/>
      <c r="BU1053" s="54"/>
      <c r="BV1053" s="54"/>
      <c r="BW1053" s="54"/>
      <c r="BX1053" s="54"/>
      <c r="BY1053" s="54"/>
      <c r="BZ1053" s="54"/>
      <c r="CA1053" s="54"/>
      <c r="CB1053" s="54"/>
      <c r="CC1053" s="54"/>
      <c r="CD1053" s="54"/>
      <c r="CE1053" s="54"/>
      <c r="CF1053" s="54"/>
      <c r="CG1053" s="54"/>
      <c r="CH1053" s="54"/>
      <c r="CI1053" s="54"/>
      <c r="CJ1053" s="54"/>
      <c r="CK1053" s="54"/>
      <c r="CL1053" s="54"/>
      <c r="CM1053" s="54"/>
      <c r="CN1053" s="54"/>
      <c r="CO1053" s="54"/>
      <c r="CP1053" s="54"/>
      <c r="CQ1053" s="54"/>
      <c r="CR1053" s="54"/>
      <c r="CS1053" s="54"/>
      <c r="CT1053" s="54"/>
      <c r="CU1053" s="54"/>
      <c r="CV1053" s="54"/>
      <c r="CW1053" s="54"/>
      <c r="CX1053" s="54"/>
      <c r="CY1053" s="54"/>
      <c r="CZ1053" s="54"/>
      <c r="DA1053" s="54"/>
      <c r="DB1053" s="54"/>
      <c r="DC1053" s="54"/>
      <c r="DD1053" s="54"/>
      <c r="DE1053" s="54"/>
      <c r="DF1053" s="54"/>
      <c r="DG1053" s="54"/>
      <c r="DH1053" s="54"/>
      <c r="DI1053" s="54"/>
      <c r="DJ1053" s="54"/>
      <c r="DK1053" s="54"/>
      <c r="DL1053" s="54"/>
      <c r="DM1053" s="54"/>
      <c r="DN1053" s="54"/>
      <c r="DO1053" s="54"/>
      <c r="DP1053" s="54"/>
      <c r="DQ1053" s="199"/>
    </row>
    <row r="1054" spans="4:121" s="52" customFormat="1" hidden="1">
      <c r="D1054" s="198"/>
      <c r="E1054" s="54"/>
      <c r="F1054" s="54"/>
      <c r="G1054" s="54"/>
      <c r="H1054" s="54"/>
      <c r="I1054" s="54"/>
      <c r="J1054" s="54"/>
      <c r="K1054" s="54"/>
      <c r="L1054" s="54"/>
      <c r="M1054" s="54"/>
      <c r="N1054" s="54"/>
      <c r="O1054" s="54"/>
      <c r="P1054" s="54"/>
      <c r="Q1054" s="54"/>
      <c r="R1054" s="54"/>
      <c r="S1054" s="54"/>
      <c r="T1054" s="54"/>
      <c r="U1054" s="54"/>
      <c r="V1054" s="54"/>
      <c r="W1054" s="192"/>
      <c r="X1054" s="54"/>
      <c r="Y1054" s="54"/>
      <c r="Z1054" s="54"/>
      <c r="AA1054" s="54"/>
      <c r="AB1054" s="54"/>
      <c r="AC1054" s="54"/>
      <c r="AD1054" s="54"/>
      <c r="AE1054" s="54"/>
      <c r="AF1054" s="54"/>
      <c r="AG1054" s="54"/>
      <c r="AH1054" s="54"/>
      <c r="AI1054" s="54"/>
      <c r="AJ1054" s="54"/>
      <c r="AK1054" s="54"/>
      <c r="AL1054" s="54"/>
      <c r="AM1054" s="54"/>
      <c r="AN1054" s="54"/>
      <c r="AO1054" s="54"/>
      <c r="AP1054" s="54"/>
      <c r="AQ1054" s="54"/>
      <c r="AR1054" s="54"/>
      <c r="AS1054" s="54"/>
      <c r="AT1054" s="54"/>
      <c r="AU1054" s="54"/>
      <c r="AV1054" s="54"/>
      <c r="AW1054" s="874" t="e">
        <f t="shared" si="101"/>
        <v>#N/A</v>
      </c>
      <c r="AX1054" s="875"/>
      <c r="AY1054" s="875"/>
      <c r="AZ1054" s="875"/>
      <c r="BA1054" s="876"/>
      <c r="BB1054" s="877" t="s">
        <v>1386</v>
      </c>
      <c r="BC1054" s="878"/>
      <c r="BD1054" s="54"/>
      <c r="BE1054" s="879" t="e">
        <f t="shared" si="100"/>
        <v>#N/A</v>
      </c>
      <c r="BF1054" s="880"/>
      <c r="BG1054" s="880"/>
      <c r="BH1054" s="880"/>
      <c r="BI1054" s="881"/>
      <c r="BJ1054" s="882" t="s">
        <v>1386</v>
      </c>
      <c r="BK1054" s="878"/>
      <c r="BL1054" s="54"/>
      <c r="BM1054" s="241"/>
      <c r="BN1054" s="241"/>
      <c r="BO1054" s="241"/>
      <c r="BP1054" s="54"/>
      <c r="BQ1054" s="54"/>
      <c r="BR1054" s="54"/>
      <c r="BS1054" s="54"/>
      <c r="BT1054" s="54"/>
      <c r="BU1054" s="54"/>
      <c r="BV1054" s="54"/>
      <c r="BW1054" s="54"/>
      <c r="BX1054" s="54"/>
      <c r="BY1054" s="54"/>
      <c r="BZ1054" s="54"/>
      <c r="CA1054" s="54"/>
      <c r="CB1054" s="54"/>
      <c r="CC1054" s="54"/>
      <c r="CD1054" s="54"/>
      <c r="CE1054" s="54"/>
      <c r="CF1054" s="54"/>
      <c r="CG1054" s="54"/>
      <c r="CH1054" s="54"/>
      <c r="CI1054" s="54"/>
      <c r="CJ1054" s="54"/>
      <c r="CK1054" s="54"/>
      <c r="CL1054" s="54"/>
      <c r="CM1054" s="54"/>
      <c r="CN1054" s="54"/>
      <c r="CO1054" s="54"/>
      <c r="CP1054" s="54"/>
      <c r="CQ1054" s="54"/>
      <c r="CR1054" s="54"/>
      <c r="CS1054" s="54"/>
      <c r="CT1054" s="54"/>
      <c r="CU1054" s="54"/>
      <c r="CV1054" s="54"/>
      <c r="CW1054" s="54"/>
      <c r="CX1054" s="54"/>
      <c r="CY1054" s="54"/>
      <c r="CZ1054" s="54"/>
      <c r="DA1054" s="54"/>
      <c r="DB1054" s="54"/>
      <c r="DC1054" s="54"/>
      <c r="DD1054" s="54"/>
      <c r="DE1054" s="54"/>
      <c r="DF1054" s="54"/>
      <c r="DG1054" s="54"/>
      <c r="DH1054" s="54"/>
      <c r="DI1054" s="54"/>
      <c r="DJ1054" s="54"/>
      <c r="DK1054" s="54"/>
      <c r="DL1054" s="54"/>
      <c r="DM1054" s="54"/>
      <c r="DN1054" s="54"/>
      <c r="DO1054" s="54"/>
      <c r="DP1054" s="54"/>
      <c r="DQ1054" s="199"/>
    </row>
    <row r="1055" spans="4:121" s="52" customFormat="1" hidden="1">
      <c r="D1055" s="198"/>
      <c r="E1055" s="54"/>
      <c r="F1055" s="54"/>
      <c r="G1055" s="54"/>
      <c r="H1055" s="54"/>
      <c r="I1055" s="54"/>
      <c r="J1055" s="54"/>
      <c r="K1055" s="54"/>
      <c r="L1055" s="54"/>
      <c r="M1055" s="54"/>
      <c r="N1055" s="54"/>
      <c r="O1055" s="54"/>
      <c r="P1055" s="54"/>
      <c r="Q1055" s="54"/>
      <c r="R1055" s="54"/>
      <c r="S1055" s="54"/>
      <c r="T1055" s="54"/>
      <c r="U1055" s="54"/>
      <c r="V1055" s="54"/>
      <c r="W1055" s="192"/>
      <c r="X1055" s="54"/>
      <c r="Y1055" s="54"/>
      <c r="Z1055" s="54"/>
      <c r="AA1055" s="54"/>
      <c r="AB1055" s="54"/>
      <c r="AC1055" s="54"/>
      <c r="AD1055" s="54"/>
      <c r="AE1055" s="54"/>
      <c r="AF1055" s="54"/>
      <c r="AG1055" s="54"/>
      <c r="AH1055" s="54"/>
      <c r="AI1055" s="54"/>
      <c r="AJ1055" s="54"/>
      <c r="AK1055" s="54"/>
      <c r="AL1055" s="54"/>
      <c r="AM1055" s="54"/>
      <c r="AN1055" s="54"/>
      <c r="AO1055" s="54"/>
      <c r="AP1055" s="54"/>
      <c r="AQ1055" s="54"/>
      <c r="AR1055" s="54"/>
      <c r="AS1055" s="54"/>
      <c r="AT1055" s="54"/>
      <c r="AU1055" s="54"/>
      <c r="AV1055" s="54"/>
      <c r="AW1055" s="874" t="e">
        <f t="shared" si="101"/>
        <v>#N/A</v>
      </c>
      <c r="AX1055" s="875"/>
      <c r="AY1055" s="875"/>
      <c r="AZ1055" s="875"/>
      <c r="BA1055" s="876"/>
      <c r="BB1055" s="877" t="s">
        <v>1387</v>
      </c>
      <c r="BC1055" s="878"/>
      <c r="BD1055" s="54"/>
      <c r="BE1055" s="879" t="e">
        <f t="shared" si="100"/>
        <v>#N/A</v>
      </c>
      <c r="BF1055" s="880"/>
      <c r="BG1055" s="880"/>
      <c r="BH1055" s="880"/>
      <c r="BI1055" s="881"/>
      <c r="BJ1055" s="882" t="s">
        <v>1387</v>
      </c>
      <c r="BK1055" s="878"/>
      <c r="BL1055" s="54"/>
      <c r="BM1055" s="241"/>
      <c r="BN1055" s="241"/>
      <c r="BO1055" s="241"/>
      <c r="BP1055" s="54"/>
      <c r="BQ1055" s="54"/>
      <c r="BR1055" s="54"/>
      <c r="BS1055" s="54"/>
      <c r="BT1055" s="54"/>
      <c r="BU1055" s="54"/>
      <c r="BV1055" s="54"/>
      <c r="BW1055" s="54"/>
      <c r="BX1055" s="54"/>
      <c r="BY1055" s="54"/>
      <c r="BZ1055" s="54"/>
      <c r="CA1055" s="54"/>
      <c r="CB1055" s="54"/>
      <c r="CC1055" s="54"/>
      <c r="CD1055" s="54"/>
      <c r="CE1055" s="54"/>
      <c r="CF1055" s="54"/>
      <c r="CG1055" s="54"/>
      <c r="CH1055" s="54"/>
      <c r="CI1055" s="54"/>
      <c r="CJ1055" s="54"/>
      <c r="CK1055" s="54"/>
      <c r="CL1055" s="54"/>
      <c r="CM1055" s="54"/>
      <c r="CN1055" s="54"/>
      <c r="CO1055" s="54"/>
      <c r="CP1055" s="54"/>
      <c r="CQ1055" s="54"/>
      <c r="CR1055" s="54"/>
      <c r="CS1055" s="54"/>
      <c r="CT1055" s="54"/>
      <c r="CU1055" s="54"/>
      <c r="CV1055" s="54"/>
      <c r="CW1055" s="54"/>
      <c r="CX1055" s="54"/>
      <c r="CY1055" s="54"/>
      <c r="CZ1055" s="54"/>
      <c r="DA1055" s="54"/>
      <c r="DB1055" s="54"/>
      <c r="DC1055" s="54"/>
      <c r="DD1055" s="54"/>
      <c r="DE1055" s="54"/>
      <c r="DF1055" s="54"/>
      <c r="DG1055" s="54"/>
      <c r="DH1055" s="54"/>
      <c r="DI1055" s="54"/>
      <c r="DJ1055" s="54"/>
      <c r="DK1055" s="54"/>
      <c r="DL1055" s="54"/>
      <c r="DM1055" s="54"/>
      <c r="DN1055" s="54"/>
      <c r="DO1055" s="54"/>
      <c r="DP1055" s="54"/>
      <c r="DQ1055" s="199"/>
    </row>
    <row r="1056" spans="4:121" s="52" customFormat="1" hidden="1">
      <c r="D1056" s="198"/>
      <c r="E1056" s="54"/>
      <c r="F1056" s="54"/>
      <c r="G1056" s="54"/>
      <c r="H1056" s="54"/>
      <c r="I1056" s="54"/>
      <c r="J1056" s="54"/>
      <c r="K1056" s="54"/>
      <c r="L1056" s="54"/>
      <c r="M1056" s="54"/>
      <c r="N1056" s="54"/>
      <c r="O1056" s="54"/>
      <c r="P1056" s="54"/>
      <c r="Q1056" s="54"/>
      <c r="R1056" s="54"/>
      <c r="S1056" s="54"/>
      <c r="T1056" s="54"/>
      <c r="U1056" s="54"/>
      <c r="V1056" s="54"/>
      <c r="W1056" s="192"/>
      <c r="X1056" s="54"/>
      <c r="Y1056" s="54"/>
      <c r="Z1056" s="54"/>
      <c r="AA1056" s="54"/>
      <c r="AB1056" s="54"/>
      <c r="AC1056" s="54"/>
      <c r="AD1056" s="54"/>
      <c r="AE1056" s="54"/>
      <c r="AF1056" s="54"/>
      <c r="AG1056" s="54"/>
      <c r="AH1056" s="54"/>
      <c r="AI1056" s="54"/>
      <c r="AJ1056" s="54"/>
      <c r="AK1056" s="54"/>
      <c r="AL1056" s="54"/>
      <c r="AM1056" s="54"/>
      <c r="AN1056" s="54"/>
      <c r="AO1056" s="54"/>
      <c r="AP1056" s="54"/>
      <c r="AQ1056" s="54"/>
      <c r="AR1056" s="54"/>
      <c r="AS1056" s="54"/>
      <c r="AT1056" s="54"/>
      <c r="AU1056" s="54"/>
      <c r="AV1056" s="54"/>
      <c r="AW1056" s="874" t="e">
        <f t="shared" si="101"/>
        <v>#N/A</v>
      </c>
      <c r="AX1056" s="875"/>
      <c r="AY1056" s="875"/>
      <c r="AZ1056" s="875"/>
      <c r="BA1056" s="876"/>
      <c r="BB1056" s="877" t="s">
        <v>1388</v>
      </c>
      <c r="BC1056" s="878"/>
      <c r="BD1056" s="54"/>
      <c r="BE1056" s="879" t="e">
        <f t="shared" si="100"/>
        <v>#N/A</v>
      </c>
      <c r="BF1056" s="880"/>
      <c r="BG1056" s="880"/>
      <c r="BH1056" s="880"/>
      <c r="BI1056" s="881"/>
      <c r="BJ1056" s="882" t="s">
        <v>1388</v>
      </c>
      <c r="BK1056" s="878"/>
      <c r="BL1056" s="54"/>
      <c r="BM1056" s="241"/>
      <c r="BN1056" s="241"/>
      <c r="BO1056" s="241"/>
      <c r="BP1056" s="54"/>
      <c r="BQ1056" s="54"/>
      <c r="BR1056" s="54"/>
      <c r="BS1056" s="54"/>
      <c r="BT1056" s="54"/>
      <c r="BU1056" s="54"/>
      <c r="BV1056" s="54"/>
      <c r="BW1056" s="54"/>
      <c r="BX1056" s="54"/>
      <c r="BY1056" s="54"/>
      <c r="BZ1056" s="54"/>
      <c r="CA1056" s="54"/>
      <c r="CB1056" s="54"/>
      <c r="CC1056" s="54"/>
      <c r="CD1056" s="54"/>
      <c r="CE1056" s="54"/>
      <c r="CF1056" s="54"/>
      <c r="CG1056" s="54"/>
      <c r="CH1056" s="54"/>
      <c r="CI1056" s="54"/>
      <c r="CJ1056" s="54"/>
      <c r="CK1056" s="54"/>
      <c r="CL1056" s="54"/>
      <c r="CM1056" s="54"/>
      <c r="CN1056" s="54"/>
      <c r="CO1056" s="54"/>
      <c r="CP1056" s="54"/>
      <c r="CQ1056" s="54"/>
      <c r="CR1056" s="54"/>
      <c r="CS1056" s="54"/>
      <c r="CT1056" s="54"/>
      <c r="CU1056" s="54"/>
      <c r="CV1056" s="54"/>
      <c r="CW1056" s="54"/>
      <c r="CX1056" s="54"/>
      <c r="CY1056" s="54"/>
      <c r="CZ1056" s="54"/>
      <c r="DA1056" s="54"/>
      <c r="DB1056" s="54"/>
      <c r="DC1056" s="54"/>
      <c r="DD1056" s="54"/>
      <c r="DE1056" s="54"/>
      <c r="DF1056" s="54"/>
      <c r="DG1056" s="54"/>
      <c r="DH1056" s="54"/>
      <c r="DI1056" s="54"/>
      <c r="DJ1056" s="54"/>
      <c r="DK1056" s="54"/>
      <c r="DL1056" s="54"/>
      <c r="DM1056" s="54"/>
      <c r="DN1056" s="54"/>
      <c r="DO1056" s="54"/>
      <c r="DP1056" s="54"/>
      <c r="DQ1056" s="199"/>
    </row>
    <row r="1057" spans="4:121" s="52" customFormat="1" hidden="1">
      <c r="D1057" s="198"/>
      <c r="E1057" s="54"/>
      <c r="F1057" s="54"/>
      <c r="G1057" s="54"/>
      <c r="H1057" s="54"/>
      <c r="I1057" s="54"/>
      <c r="J1057" s="54"/>
      <c r="K1057" s="54"/>
      <c r="L1057" s="54"/>
      <c r="M1057" s="54"/>
      <c r="N1057" s="54"/>
      <c r="O1057" s="54"/>
      <c r="P1057" s="54"/>
      <c r="Q1057" s="54"/>
      <c r="R1057" s="54"/>
      <c r="S1057" s="54"/>
      <c r="T1057" s="54"/>
      <c r="U1057" s="54"/>
      <c r="V1057" s="54"/>
      <c r="W1057" s="192"/>
      <c r="X1057" s="54"/>
      <c r="Y1057" s="54"/>
      <c r="Z1057" s="54"/>
      <c r="AA1057" s="54"/>
      <c r="AB1057" s="54"/>
      <c r="AC1057" s="54"/>
      <c r="AD1057" s="54"/>
      <c r="AE1057" s="54"/>
      <c r="AF1057" s="54"/>
      <c r="AG1057" s="54"/>
      <c r="AH1057" s="54"/>
      <c r="AI1057" s="54"/>
      <c r="AJ1057" s="54"/>
      <c r="AK1057" s="54"/>
      <c r="AL1057" s="54"/>
      <c r="AM1057" s="54"/>
      <c r="AN1057" s="54"/>
      <c r="AO1057" s="54"/>
      <c r="AP1057" s="54"/>
      <c r="AQ1057" s="54"/>
      <c r="AR1057" s="54"/>
      <c r="AS1057" s="54"/>
      <c r="AT1057" s="54"/>
      <c r="AU1057" s="54"/>
      <c r="AV1057" s="54"/>
      <c r="AW1057" s="874" t="e">
        <f t="shared" si="101"/>
        <v>#N/A</v>
      </c>
      <c r="AX1057" s="875"/>
      <c r="AY1057" s="875"/>
      <c r="AZ1057" s="875"/>
      <c r="BA1057" s="876"/>
      <c r="BB1057" s="877" t="s">
        <v>1389</v>
      </c>
      <c r="BC1057" s="878"/>
      <c r="BD1057" s="54"/>
      <c r="BE1057" s="879" t="e">
        <f t="shared" si="100"/>
        <v>#N/A</v>
      </c>
      <c r="BF1057" s="880"/>
      <c r="BG1057" s="880"/>
      <c r="BH1057" s="880"/>
      <c r="BI1057" s="881"/>
      <c r="BJ1057" s="882" t="s">
        <v>1389</v>
      </c>
      <c r="BK1057" s="878"/>
      <c r="BL1057" s="54"/>
      <c r="BM1057" s="241"/>
      <c r="BN1057" s="241"/>
      <c r="BO1057" s="241"/>
      <c r="BP1057" s="54"/>
      <c r="BQ1057" s="54"/>
      <c r="BR1057" s="54"/>
      <c r="BS1057" s="54"/>
      <c r="BT1057" s="54"/>
      <c r="BU1057" s="54"/>
      <c r="BV1057" s="54"/>
      <c r="BW1057" s="54"/>
      <c r="BX1057" s="54"/>
      <c r="BY1057" s="54"/>
      <c r="BZ1057" s="54"/>
      <c r="CA1057" s="54"/>
      <c r="CB1057" s="54"/>
      <c r="CC1057" s="54"/>
      <c r="CD1057" s="54"/>
      <c r="CE1057" s="54"/>
      <c r="CF1057" s="54"/>
      <c r="CG1057" s="54"/>
      <c r="CH1057" s="54"/>
      <c r="CI1057" s="54"/>
      <c r="CJ1057" s="54"/>
      <c r="CK1057" s="54"/>
      <c r="CL1057" s="54"/>
      <c r="CM1057" s="54"/>
      <c r="CN1057" s="54"/>
      <c r="CO1057" s="54"/>
      <c r="CP1057" s="54"/>
      <c r="CQ1057" s="54"/>
      <c r="CR1057" s="54"/>
      <c r="CS1057" s="54"/>
      <c r="CT1057" s="54"/>
      <c r="CU1057" s="54"/>
      <c r="CV1057" s="54"/>
      <c r="CW1057" s="54"/>
      <c r="CX1057" s="54"/>
      <c r="CY1057" s="54"/>
      <c r="CZ1057" s="54"/>
      <c r="DA1057" s="54"/>
      <c r="DB1057" s="54"/>
      <c r="DC1057" s="54"/>
      <c r="DD1057" s="54"/>
      <c r="DE1057" s="54"/>
      <c r="DF1057" s="54"/>
      <c r="DG1057" s="54"/>
      <c r="DH1057" s="54"/>
      <c r="DI1057" s="54"/>
      <c r="DJ1057" s="54"/>
      <c r="DK1057" s="54"/>
      <c r="DL1057" s="54"/>
      <c r="DM1057" s="54"/>
      <c r="DN1057" s="54"/>
      <c r="DO1057" s="54"/>
      <c r="DP1057" s="54"/>
      <c r="DQ1057" s="199"/>
    </row>
    <row r="1058" spans="4:121" s="52" customFormat="1" hidden="1">
      <c r="D1058" s="198"/>
      <c r="E1058" s="54"/>
      <c r="F1058" s="54"/>
      <c r="G1058" s="54"/>
      <c r="H1058" s="54"/>
      <c r="I1058" s="54"/>
      <c r="J1058" s="54"/>
      <c r="K1058" s="54"/>
      <c r="L1058" s="54"/>
      <c r="M1058" s="54"/>
      <c r="N1058" s="54"/>
      <c r="O1058" s="54"/>
      <c r="P1058" s="54"/>
      <c r="Q1058" s="54"/>
      <c r="R1058" s="54"/>
      <c r="S1058" s="54"/>
      <c r="T1058" s="54"/>
      <c r="U1058" s="54"/>
      <c r="V1058" s="54"/>
      <c r="W1058" s="192"/>
      <c r="X1058" s="54"/>
      <c r="Y1058" s="54"/>
      <c r="Z1058" s="54"/>
      <c r="AA1058" s="54"/>
      <c r="AB1058" s="54"/>
      <c r="AC1058" s="54"/>
      <c r="AD1058" s="54"/>
      <c r="AE1058" s="54"/>
      <c r="AF1058" s="54"/>
      <c r="AG1058" s="54"/>
      <c r="AH1058" s="54"/>
      <c r="AI1058" s="54"/>
      <c r="AJ1058" s="54"/>
      <c r="AK1058" s="54"/>
      <c r="AL1058" s="54"/>
      <c r="AM1058" s="54"/>
      <c r="AN1058" s="54"/>
      <c r="AO1058" s="54"/>
      <c r="AP1058" s="54"/>
      <c r="AQ1058" s="54"/>
      <c r="AR1058" s="54"/>
      <c r="AS1058" s="54"/>
      <c r="AT1058" s="54"/>
      <c r="AU1058" s="54"/>
      <c r="AV1058" s="54"/>
      <c r="AW1058" s="874" t="e">
        <f t="shared" si="101"/>
        <v>#N/A</v>
      </c>
      <c r="AX1058" s="875"/>
      <c r="AY1058" s="875"/>
      <c r="AZ1058" s="875"/>
      <c r="BA1058" s="876"/>
      <c r="BB1058" s="877" t="s">
        <v>1390</v>
      </c>
      <c r="BC1058" s="878"/>
      <c r="BD1058" s="54"/>
      <c r="BE1058" s="879" t="e">
        <f t="shared" si="100"/>
        <v>#N/A</v>
      </c>
      <c r="BF1058" s="880"/>
      <c r="BG1058" s="880"/>
      <c r="BH1058" s="880"/>
      <c r="BI1058" s="881"/>
      <c r="BJ1058" s="882" t="s">
        <v>1390</v>
      </c>
      <c r="BK1058" s="878"/>
      <c r="BL1058" s="54"/>
      <c r="BM1058" s="241"/>
      <c r="BN1058" s="241"/>
      <c r="BO1058" s="241"/>
      <c r="BP1058" s="54"/>
      <c r="BQ1058" s="54"/>
      <c r="BR1058" s="54"/>
      <c r="BS1058" s="54"/>
      <c r="BT1058" s="54"/>
      <c r="BU1058" s="54"/>
      <c r="BV1058" s="54"/>
      <c r="BW1058" s="54"/>
      <c r="BX1058" s="54"/>
      <c r="BY1058" s="54"/>
      <c r="BZ1058" s="54"/>
      <c r="CA1058" s="54"/>
      <c r="CB1058" s="54"/>
      <c r="CC1058" s="54"/>
      <c r="CD1058" s="54"/>
      <c r="CE1058" s="54"/>
      <c r="CF1058" s="54"/>
      <c r="CG1058" s="54"/>
      <c r="CH1058" s="54"/>
      <c r="CI1058" s="54"/>
      <c r="CJ1058" s="54"/>
      <c r="CK1058" s="54"/>
      <c r="CL1058" s="54"/>
      <c r="CM1058" s="54"/>
      <c r="CN1058" s="54"/>
      <c r="CO1058" s="54"/>
      <c r="CP1058" s="54"/>
      <c r="CQ1058" s="54"/>
      <c r="CR1058" s="54"/>
      <c r="CS1058" s="54"/>
      <c r="CT1058" s="54"/>
      <c r="CU1058" s="54"/>
      <c r="CV1058" s="54"/>
      <c r="CW1058" s="54"/>
      <c r="CX1058" s="54"/>
      <c r="CY1058" s="54"/>
      <c r="CZ1058" s="54"/>
      <c r="DA1058" s="54"/>
      <c r="DB1058" s="54"/>
      <c r="DC1058" s="54"/>
      <c r="DD1058" s="54"/>
      <c r="DE1058" s="54"/>
      <c r="DF1058" s="54"/>
      <c r="DG1058" s="54"/>
      <c r="DH1058" s="54"/>
      <c r="DI1058" s="54"/>
      <c r="DJ1058" s="54"/>
      <c r="DK1058" s="54"/>
      <c r="DL1058" s="54"/>
      <c r="DM1058" s="54"/>
      <c r="DN1058" s="54"/>
      <c r="DO1058" s="54"/>
      <c r="DP1058" s="54"/>
      <c r="DQ1058" s="199"/>
    </row>
    <row r="1059" spans="4:121" s="52" customFormat="1" hidden="1">
      <c r="D1059" s="198"/>
      <c r="E1059" s="54"/>
      <c r="F1059" s="54"/>
      <c r="G1059" s="54"/>
      <c r="H1059" s="54"/>
      <c r="I1059" s="54"/>
      <c r="J1059" s="54"/>
      <c r="K1059" s="54"/>
      <c r="L1059" s="54"/>
      <c r="M1059" s="54"/>
      <c r="N1059" s="54"/>
      <c r="O1059" s="54"/>
      <c r="P1059" s="54"/>
      <c r="Q1059" s="54"/>
      <c r="R1059" s="54"/>
      <c r="S1059" s="54"/>
      <c r="T1059" s="54"/>
      <c r="U1059" s="54"/>
      <c r="V1059" s="54"/>
      <c r="W1059" s="192"/>
      <c r="X1059" s="54"/>
      <c r="Y1059" s="54"/>
      <c r="Z1059" s="54"/>
      <c r="AA1059" s="54"/>
      <c r="AB1059" s="54"/>
      <c r="AC1059" s="54"/>
      <c r="AD1059" s="54"/>
      <c r="AE1059" s="54"/>
      <c r="AF1059" s="54"/>
      <c r="AG1059" s="54"/>
      <c r="AH1059" s="54"/>
      <c r="AI1059" s="54"/>
      <c r="AJ1059" s="54"/>
      <c r="AK1059" s="54"/>
      <c r="AL1059" s="54"/>
      <c r="AM1059" s="54"/>
      <c r="AN1059" s="54"/>
      <c r="AO1059" s="54"/>
      <c r="AP1059" s="54"/>
      <c r="AQ1059" s="54"/>
      <c r="AR1059" s="54"/>
      <c r="AS1059" s="54"/>
      <c r="AT1059" s="54"/>
      <c r="AU1059" s="54"/>
      <c r="AV1059" s="54"/>
      <c r="AW1059" s="874" t="e">
        <f t="shared" si="101"/>
        <v>#N/A</v>
      </c>
      <c r="AX1059" s="875"/>
      <c r="AY1059" s="875"/>
      <c r="AZ1059" s="875"/>
      <c r="BA1059" s="876"/>
      <c r="BB1059" s="877" t="s">
        <v>1391</v>
      </c>
      <c r="BC1059" s="878"/>
      <c r="BD1059" s="54"/>
      <c r="BE1059" s="879" t="e">
        <f t="shared" si="100"/>
        <v>#N/A</v>
      </c>
      <c r="BF1059" s="880"/>
      <c r="BG1059" s="880"/>
      <c r="BH1059" s="880"/>
      <c r="BI1059" s="881"/>
      <c r="BJ1059" s="882" t="s">
        <v>1391</v>
      </c>
      <c r="BK1059" s="878"/>
      <c r="BL1059" s="54"/>
      <c r="BM1059" s="241"/>
      <c r="BN1059" s="241"/>
      <c r="BO1059" s="241"/>
      <c r="BP1059" s="54"/>
      <c r="BQ1059" s="54"/>
      <c r="BR1059" s="54"/>
      <c r="BS1059" s="54"/>
      <c r="BT1059" s="54"/>
      <c r="BU1059" s="54"/>
      <c r="BV1059" s="54"/>
      <c r="BW1059" s="54"/>
      <c r="BX1059" s="54"/>
      <c r="BY1059" s="54"/>
      <c r="BZ1059" s="54"/>
      <c r="CA1059" s="54"/>
      <c r="CB1059" s="54"/>
      <c r="CC1059" s="54"/>
      <c r="CD1059" s="54"/>
      <c r="CE1059" s="54"/>
      <c r="CF1059" s="54"/>
      <c r="CG1059" s="54"/>
      <c r="CH1059" s="54"/>
      <c r="CI1059" s="54"/>
      <c r="CJ1059" s="54"/>
      <c r="CK1059" s="54"/>
      <c r="CL1059" s="54"/>
      <c r="CM1059" s="54"/>
      <c r="CN1059" s="54"/>
      <c r="CO1059" s="54"/>
      <c r="CP1059" s="54"/>
      <c r="CQ1059" s="54"/>
      <c r="CR1059" s="54"/>
      <c r="CS1059" s="54"/>
      <c r="CT1059" s="54"/>
      <c r="CU1059" s="54"/>
      <c r="CV1059" s="54"/>
      <c r="CW1059" s="54"/>
      <c r="CX1059" s="54"/>
      <c r="CY1059" s="54"/>
      <c r="CZ1059" s="54"/>
      <c r="DA1059" s="54"/>
      <c r="DB1059" s="54"/>
      <c r="DC1059" s="54"/>
      <c r="DD1059" s="54"/>
      <c r="DE1059" s="54"/>
      <c r="DF1059" s="54"/>
      <c r="DG1059" s="54"/>
      <c r="DH1059" s="54"/>
      <c r="DI1059" s="54"/>
      <c r="DJ1059" s="54"/>
      <c r="DK1059" s="54"/>
      <c r="DL1059" s="54"/>
      <c r="DM1059" s="54"/>
      <c r="DN1059" s="54"/>
      <c r="DO1059" s="54"/>
      <c r="DP1059" s="54"/>
      <c r="DQ1059" s="199"/>
    </row>
    <row r="1060" spans="4:121" s="52" customFormat="1" hidden="1">
      <c r="D1060" s="198"/>
      <c r="E1060" s="54"/>
      <c r="F1060" s="54"/>
      <c r="G1060" s="54"/>
      <c r="H1060" s="54"/>
      <c r="I1060" s="54"/>
      <c r="J1060" s="54"/>
      <c r="K1060" s="54"/>
      <c r="L1060" s="54"/>
      <c r="M1060" s="54"/>
      <c r="N1060" s="54"/>
      <c r="O1060" s="54"/>
      <c r="P1060" s="54"/>
      <c r="Q1060" s="54"/>
      <c r="R1060" s="54"/>
      <c r="S1060" s="54"/>
      <c r="T1060" s="54"/>
      <c r="U1060" s="54"/>
      <c r="V1060" s="54"/>
      <c r="W1060" s="192"/>
      <c r="X1060" s="54"/>
      <c r="Y1060" s="54"/>
      <c r="Z1060" s="54"/>
      <c r="AA1060" s="54"/>
      <c r="AB1060" s="54"/>
      <c r="AC1060" s="54"/>
      <c r="AD1060" s="54"/>
      <c r="AE1060" s="54"/>
      <c r="AF1060" s="54"/>
      <c r="AG1060" s="54"/>
      <c r="AH1060" s="54"/>
      <c r="AI1060" s="54"/>
      <c r="AJ1060" s="54"/>
      <c r="AK1060" s="54"/>
      <c r="AL1060" s="54"/>
      <c r="AM1060" s="54"/>
      <c r="AN1060" s="54"/>
      <c r="AO1060" s="54"/>
      <c r="AP1060" s="54"/>
      <c r="AQ1060" s="54"/>
      <c r="AR1060" s="54"/>
      <c r="AS1060" s="54"/>
      <c r="AT1060" s="54"/>
      <c r="AU1060" s="54"/>
      <c r="AV1060" s="54"/>
      <c r="AW1060" s="874" t="e">
        <f t="shared" si="101"/>
        <v>#N/A</v>
      </c>
      <c r="AX1060" s="875"/>
      <c r="AY1060" s="875"/>
      <c r="AZ1060" s="875"/>
      <c r="BA1060" s="876"/>
      <c r="BB1060" s="877" t="s">
        <v>1392</v>
      </c>
      <c r="BC1060" s="878"/>
      <c r="BD1060" s="54"/>
      <c r="BE1060" s="879" t="e">
        <f t="shared" si="100"/>
        <v>#N/A</v>
      </c>
      <c r="BF1060" s="880"/>
      <c r="BG1060" s="880"/>
      <c r="BH1060" s="880"/>
      <c r="BI1060" s="881"/>
      <c r="BJ1060" s="882" t="s">
        <v>1392</v>
      </c>
      <c r="BK1060" s="878"/>
      <c r="BL1060" s="54"/>
      <c r="BM1060" s="241"/>
      <c r="BN1060" s="241"/>
      <c r="BO1060" s="241"/>
      <c r="BP1060" s="54"/>
      <c r="BQ1060" s="54"/>
      <c r="BR1060" s="54"/>
      <c r="BS1060" s="54"/>
      <c r="BT1060" s="54"/>
      <c r="BU1060" s="54"/>
      <c r="BV1060" s="54"/>
      <c r="BW1060" s="54"/>
      <c r="BX1060" s="54"/>
      <c r="BY1060" s="54"/>
      <c r="BZ1060" s="54"/>
      <c r="CA1060" s="54"/>
      <c r="CB1060" s="54"/>
      <c r="CC1060" s="54"/>
      <c r="CD1060" s="54"/>
      <c r="CE1060" s="54"/>
      <c r="CF1060" s="54"/>
      <c r="CG1060" s="54"/>
      <c r="CH1060" s="54"/>
      <c r="CI1060" s="54"/>
      <c r="CJ1060" s="54"/>
      <c r="CK1060" s="54"/>
      <c r="CL1060" s="54"/>
      <c r="CM1060" s="54"/>
      <c r="CN1060" s="54"/>
      <c r="CO1060" s="54"/>
      <c r="CP1060" s="54"/>
      <c r="CQ1060" s="54"/>
      <c r="CR1060" s="54"/>
      <c r="CS1060" s="54"/>
      <c r="CT1060" s="54"/>
      <c r="CU1060" s="54"/>
      <c r="CV1060" s="54"/>
      <c r="CW1060" s="54"/>
      <c r="CX1060" s="54"/>
      <c r="CY1060" s="54"/>
      <c r="CZ1060" s="54"/>
      <c r="DA1060" s="54"/>
      <c r="DB1060" s="54"/>
      <c r="DC1060" s="54"/>
      <c r="DD1060" s="54"/>
      <c r="DE1060" s="54"/>
      <c r="DF1060" s="54"/>
      <c r="DG1060" s="54"/>
      <c r="DH1060" s="54"/>
      <c r="DI1060" s="54"/>
      <c r="DJ1060" s="54"/>
      <c r="DK1060" s="54"/>
      <c r="DL1060" s="54"/>
      <c r="DM1060" s="54"/>
      <c r="DN1060" s="54"/>
      <c r="DO1060" s="54"/>
      <c r="DP1060" s="54"/>
      <c r="DQ1060" s="199"/>
    </row>
    <row r="1061" spans="4:121" s="52" customFormat="1" hidden="1">
      <c r="D1061" s="198"/>
      <c r="E1061" s="54"/>
      <c r="F1061" s="54"/>
      <c r="G1061" s="54"/>
      <c r="H1061" s="54"/>
      <c r="I1061" s="54"/>
      <c r="J1061" s="54"/>
      <c r="K1061" s="54"/>
      <c r="L1061" s="54"/>
      <c r="M1061" s="54"/>
      <c r="N1061" s="54"/>
      <c r="O1061" s="54"/>
      <c r="P1061" s="54"/>
      <c r="Q1061" s="54"/>
      <c r="R1061" s="54"/>
      <c r="S1061" s="54"/>
      <c r="T1061" s="54"/>
      <c r="U1061" s="54"/>
      <c r="V1061" s="54"/>
      <c r="W1061" s="192"/>
      <c r="X1061" s="54"/>
      <c r="Y1061" s="54"/>
      <c r="Z1061" s="54"/>
      <c r="AA1061" s="54"/>
      <c r="AB1061" s="54"/>
      <c r="AC1061" s="54"/>
      <c r="AD1061" s="54"/>
      <c r="AE1061" s="54"/>
      <c r="AF1061" s="54"/>
      <c r="AG1061" s="54"/>
      <c r="AH1061" s="54"/>
      <c r="AI1061" s="54"/>
      <c r="AJ1061" s="54"/>
      <c r="AK1061" s="54"/>
      <c r="AL1061" s="54"/>
      <c r="AM1061" s="54"/>
      <c r="AN1061" s="54"/>
      <c r="AO1061" s="54"/>
      <c r="AP1061" s="54"/>
      <c r="AQ1061" s="54"/>
      <c r="AR1061" s="54"/>
      <c r="AS1061" s="54"/>
      <c r="AT1061" s="54"/>
      <c r="AU1061" s="54"/>
      <c r="AV1061" s="54"/>
      <c r="AW1061" s="874" t="e">
        <f t="shared" si="101"/>
        <v>#N/A</v>
      </c>
      <c r="AX1061" s="875"/>
      <c r="AY1061" s="875"/>
      <c r="AZ1061" s="875"/>
      <c r="BA1061" s="876"/>
      <c r="BB1061" s="877" t="s">
        <v>1393</v>
      </c>
      <c r="BC1061" s="878"/>
      <c r="BD1061" s="54"/>
      <c r="BE1061" s="879" t="e">
        <f t="shared" si="100"/>
        <v>#N/A</v>
      </c>
      <c r="BF1061" s="880"/>
      <c r="BG1061" s="880"/>
      <c r="BH1061" s="880"/>
      <c r="BI1061" s="881"/>
      <c r="BJ1061" s="882" t="s">
        <v>1393</v>
      </c>
      <c r="BK1061" s="878"/>
      <c r="BL1061" s="54"/>
      <c r="BM1061" s="241"/>
      <c r="BN1061" s="241"/>
      <c r="BO1061" s="241"/>
      <c r="BP1061" s="54"/>
      <c r="BQ1061" s="54"/>
      <c r="BR1061" s="54"/>
      <c r="BS1061" s="54"/>
      <c r="BT1061" s="54"/>
      <c r="BU1061" s="54"/>
      <c r="BV1061" s="54"/>
      <c r="BW1061" s="54"/>
      <c r="BX1061" s="54"/>
      <c r="BY1061" s="54"/>
      <c r="BZ1061" s="54"/>
      <c r="CA1061" s="54"/>
      <c r="CB1061" s="54"/>
      <c r="CC1061" s="54"/>
      <c r="CD1061" s="54"/>
      <c r="CE1061" s="54"/>
      <c r="CF1061" s="54"/>
      <c r="CG1061" s="54"/>
      <c r="CH1061" s="54"/>
      <c r="CI1061" s="54"/>
      <c r="CJ1061" s="54"/>
      <c r="CK1061" s="54"/>
      <c r="CL1061" s="54"/>
      <c r="CM1061" s="54"/>
      <c r="CN1061" s="54"/>
      <c r="CO1061" s="54"/>
      <c r="CP1061" s="54"/>
      <c r="CQ1061" s="54"/>
      <c r="CR1061" s="54"/>
      <c r="CS1061" s="54"/>
      <c r="CT1061" s="54"/>
      <c r="CU1061" s="54"/>
      <c r="CV1061" s="54"/>
      <c r="CW1061" s="54"/>
      <c r="CX1061" s="54"/>
      <c r="CY1061" s="54"/>
      <c r="CZ1061" s="54"/>
      <c r="DA1061" s="54"/>
      <c r="DB1061" s="54"/>
      <c r="DC1061" s="54"/>
      <c r="DD1061" s="54"/>
      <c r="DE1061" s="54"/>
      <c r="DF1061" s="54"/>
      <c r="DG1061" s="54"/>
      <c r="DH1061" s="54"/>
      <c r="DI1061" s="54"/>
      <c r="DJ1061" s="54"/>
      <c r="DK1061" s="54"/>
      <c r="DL1061" s="54"/>
      <c r="DM1061" s="54"/>
      <c r="DN1061" s="54"/>
      <c r="DO1061" s="54"/>
      <c r="DP1061" s="54"/>
      <c r="DQ1061" s="199"/>
    </row>
    <row r="1062" spans="4:121" s="52" customFormat="1" hidden="1">
      <c r="D1062" s="198"/>
      <c r="E1062" s="54"/>
      <c r="F1062" s="54"/>
      <c r="G1062" s="54"/>
      <c r="H1062" s="54"/>
      <c r="I1062" s="54"/>
      <c r="J1062" s="54"/>
      <c r="K1062" s="54"/>
      <c r="L1062" s="54"/>
      <c r="M1062" s="54"/>
      <c r="N1062" s="54"/>
      <c r="O1062" s="54"/>
      <c r="P1062" s="54"/>
      <c r="Q1062" s="54"/>
      <c r="R1062" s="54"/>
      <c r="S1062" s="54"/>
      <c r="T1062" s="54"/>
      <c r="U1062" s="54"/>
      <c r="V1062" s="54"/>
      <c r="W1062" s="192"/>
      <c r="X1062" s="54"/>
      <c r="Y1062" s="54"/>
      <c r="Z1062" s="54"/>
      <c r="AA1062" s="54"/>
      <c r="AB1062" s="54"/>
      <c r="AC1062" s="54"/>
      <c r="AD1062" s="54"/>
      <c r="AE1062" s="54"/>
      <c r="AF1062" s="54"/>
      <c r="AG1062" s="54"/>
      <c r="AH1062" s="54"/>
      <c r="AI1062" s="54"/>
      <c r="AJ1062" s="54"/>
      <c r="AK1062" s="54"/>
      <c r="AL1062" s="54"/>
      <c r="AM1062" s="54"/>
      <c r="AN1062" s="54"/>
      <c r="AO1062" s="54"/>
      <c r="AP1062" s="54"/>
      <c r="AQ1062" s="54"/>
      <c r="AR1062" s="54"/>
      <c r="AS1062" s="54"/>
      <c r="AT1062" s="54"/>
      <c r="AU1062" s="54"/>
      <c r="AV1062" s="54"/>
      <c r="AW1062" s="874" t="e">
        <f t="shared" si="101"/>
        <v>#N/A</v>
      </c>
      <c r="AX1062" s="875"/>
      <c r="AY1062" s="875"/>
      <c r="AZ1062" s="875"/>
      <c r="BA1062" s="876"/>
      <c r="BB1062" s="877" t="s">
        <v>1394</v>
      </c>
      <c r="BC1062" s="878"/>
      <c r="BD1062" s="54"/>
      <c r="BE1062" s="879" t="e">
        <f t="shared" si="100"/>
        <v>#N/A</v>
      </c>
      <c r="BF1062" s="880"/>
      <c r="BG1062" s="880"/>
      <c r="BH1062" s="880"/>
      <c r="BI1062" s="881"/>
      <c r="BJ1062" s="882" t="s">
        <v>1394</v>
      </c>
      <c r="BK1062" s="878"/>
      <c r="BL1062" s="54"/>
      <c r="BM1062" s="241"/>
      <c r="BN1062" s="241"/>
      <c r="BO1062" s="241"/>
      <c r="BP1062" s="54"/>
      <c r="BQ1062" s="54"/>
      <c r="BR1062" s="54"/>
      <c r="BS1062" s="54"/>
      <c r="BT1062" s="54"/>
      <c r="BU1062" s="54"/>
      <c r="BV1062" s="54"/>
      <c r="BW1062" s="54"/>
      <c r="BX1062" s="54"/>
      <c r="BY1062" s="54"/>
      <c r="BZ1062" s="54"/>
      <c r="CA1062" s="54"/>
      <c r="CB1062" s="54"/>
      <c r="CC1062" s="54"/>
      <c r="CD1062" s="54"/>
      <c r="CE1062" s="54"/>
      <c r="CF1062" s="54"/>
      <c r="CG1062" s="54"/>
      <c r="CH1062" s="54"/>
      <c r="CI1062" s="54"/>
      <c r="CJ1062" s="54"/>
      <c r="CK1062" s="54"/>
      <c r="CL1062" s="54"/>
      <c r="CM1062" s="54"/>
      <c r="CN1062" s="54"/>
      <c r="CO1062" s="54"/>
      <c r="CP1062" s="54"/>
      <c r="CQ1062" s="54"/>
      <c r="CR1062" s="54"/>
      <c r="CS1062" s="54"/>
      <c r="CT1062" s="54"/>
      <c r="CU1062" s="54"/>
      <c r="CV1062" s="54"/>
      <c r="CW1062" s="54"/>
      <c r="CX1062" s="54"/>
      <c r="CY1062" s="54"/>
      <c r="CZ1062" s="54"/>
      <c r="DA1062" s="54"/>
      <c r="DB1062" s="54"/>
      <c r="DC1062" s="54"/>
      <c r="DD1062" s="54"/>
      <c r="DE1062" s="54"/>
      <c r="DF1062" s="54"/>
      <c r="DG1062" s="54"/>
      <c r="DH1062" s="54"/>
      <c r="DI1062" s="54"/>
      <c r="DJ1062" s="54"/>
      <c r="DK1062" s="54"/>
      <c r="DL1062" s="54"/>
      <c r="DM1062" s="54"/>
      <c r="DN1062" s="54"/>
      <c r="DO1062" s="54"/>
      <c r="DP1062" s="54"/>
      <c r="DQ1062" s="199"/>
    </row>
    <row r="1063" spans="4:121" s="52" customFormat="1" hidden="1">
      <c r="D1063" s="198"/>
      <c r="E1063" s="54"/>
      <c r="F1063" s="54"/>
      <c r="G1063" s="54"/>
      <c r="H1063" s="54"/>
      <c r="I1063" s="54"/>
      <c r="J1063" s="54"/>
      <c r="K1063" s="54"/>
      <c r="L1063" s="54"/>
      <c r="M1063" s="54"/>
      <c r="N1063" s="54"/>
      <c r="O1063" s="54"/>
      <c r="P1063" s="54"/>
      <c r="Q1063" s="54"/>
      <c r="R1063" s="54"/>
      <c r="S1063" s="54"/>
      <c r="T1063" s="54"/>
      <c r="U1063" s="54"/>
      <c r="V1063" s="54"/>
      <c r="W1063" s="192"/>
      <c r="X1063" s="54"/>
      <c r="Y1063" s="54"/>
      <c r="Z1063" s="54"/>
      <c r="AA1063" s="54"/>
      <c r="AB1063" s="54"/>
      <c r="AC1063" s="54"/>
      <c r="AD1063" s="54"/>
      <c r="AE1063" s="54"/>
      <c r="AF1063" s="54"/>
      <c r="AG1063" s="54"/>
      <c r="AH1063" s="54"/>
      <c r="AI1063" s="54"/>
      <c r="AJ1063" s="54"/>
      <c r="AK1063" s="54"/>
      <c r="AL1063" s="54"/>
      <c r="AM1063" s="54"/>
      <c r="AN1063" s="54"/>
      <c r="AO1063" s="54"/>
      <c r="AP1063" s="54"/>
      <c r="AQ1063" s="54"/>
      <c r="AR1063" s="54"/>
      <c r="AS1063" s="54"/>
      <c r="AT1063" s="54"/>
      <c r="AU1063" s="54"/>
      <c r="AV1063" s="54"/>
      <c r="AW1063" s="874" t="e">
        <f t="shared" si="101"/>
        <v>#N/A</v>
      </c>
      <c r="AX1063" s="875"/>
      <c r="AY1063" s="875"/>
      <c r="AZ1063" s="875"/>
      <c r="BA1063" s="876"/>
      <c r="BB1063" s="877" t="s">
        <v>1395</v>
      </c>
      <c r="BC1063" s="878"/>
      <c r="BD1063" s="54"/>
      <c r="BE1063" s="879" t="e">
        <f t="shared" si="100"/>
        <v>#N/A</v>
      </c>
      <c r="BF1063" s="880"/>
      <c r="BG1063" s="880"/>
      <c r="BH1063" s="880"/>
      <c r="BI1063" s="881"/>
      <c r="BJ1063" s="882" t="s">
        <v>1395</v>
      </c>
      <c r="BK1063" s="878"/>
      <c r="BL1063" s="54"/>
      <c r="BM1063" s="241"/>
      <c r="BN1063" s="241"/>
      <c r="BO1063" s="241"/>
      <c r="BP1063" s="54"/>
      <c r="BQ1063" s="54"/>
      <c r="BR1063" s="54"/>
      <c r="BS1063" s="54"/>
      <c r="BT1063" s="54"/>
      <c r="BU1063" s="54"/>
      <c r="BV1063" s="54"/>
      <c r="BW1063" s="54"/>
      <c r="BX1063" s="54"/>
      <c r="BY1063" s="54"/>
      <c r="BZ1063" s="54"/>
      <c r="CA1063" s="54"/>
      <c r="CB1063" s="54"/>
      <c r="CC1063" s="54"/>
      <c r="CD1063" s="54"/>
      <c r="CE1063" s="54"/>
      <c r="CF1063" s="54"/>
      <c r="CG1063" s="54"/>
      <c r="CH1063" s="54"/>
      <c r="CI1063" s="54"/>
      <c r="CJ1063" s="54"/>
      <c r="CK1063" s="54"/>
      <c r="CL1063" s="54"/>
      <c r="CM1063" s="54"/>
      <c r="CN1063" s="54"/>
      <c r="CO1063" s="54"/>
      <c r="CP1063" s="54"/>
      <c r="CQ1063" s="54"/>
      <c r="CR1063" s="54"/>
      <c r="CS1063" s="54"/>
      <c r="CT1063" s="54"/>
      <c r="CU1063" s="54"/>
      <c r="CV1063" s="54"/>
      <c r="CW1063" s="54"/>
      <c r="CX1063" s="54"/>
      <c r="CY1063" s="54"/>
      <c r="CZ1063" s="54"/>
      <c r="DA1063" s="54"/>
      <c r="DB1063" s="54"/>
      <c r="DC1063" s="54"/>
      <c r="DD1063" s="54"/>
      <c r="DE1063" s="54"/>
      <c r="DF1063" s="54"/>
      <c r="DG1063" s="54"/>
      <c r="DH1063" s="54"/>
      <c r="DI1063" s="54"/>
      <c r="DJ1063" s="54"/>
      <c r="DK1063" s="54"/>
      <c r="DL1063" s="54"/>
      <c r="DM1063" s="54"/>
      <c r="DN1063" s="54"/>
      <c r="DO1063" s="54"/>
      <c r="DP1063" s="54"/>
      <c r="DQ1063" s="199"/>
    </row>
    <row r="1064" spans="4:121" s="52" customFormat="1" hidden="1">
      <c r="D1064" s="198"/>
      <c r="E1064" s="54"/>
      <c r="F1064" s="54"/>
      <c r="G1064" s="54"/>
      <c r="H1064" s="54"/>
      <c r="I1064" s="54"/>
      <c r="J1064" s="54"/>
      <c r="K1064" s="54"/>
      <c r="L1064" s="54"/>
      <c r="M1064" s="54"/>
      <c r="N1064" s="54"/>
      <c r="O1064" s="54"/>
      <c r="P1064" s="54"/>
      <c r="Q1064" s="54"/>
      <c r="R1064" s="54"/>
      <c r="S1064" s="54"/>
      <c r="T1064" s="54"/>
      <c r="U1064" s="54"/>
      <c r="V1064" s="54"/>
      <c r="W1064" s="192"/>
      <c r="X1064" s="54"/>
      <c r="Y1064" s="54"/>
      <c r="Z1064" s="54"/>
      <c r="AA1064" s="54"/>
      <c r="AB1064" s="54"/>
      <c r="AC1064" s="54"/>
      <c r="AD1064" s="54"/>
      <c r="AE1064" s="54"/>
      <c r="AF1064" s="54"/>
      <c r="AG1064" s="54"/>
      <c r="AH1064" s="54"/>
      <c r="AI1064" s="54"/>
      <c r="AJ1064" s="54"/>
      <c r="AK1064" s="54"/>
      <c r="AL1064" s="54"/>
      <c r="AM1064" s="54"/>
      <c r="AN1064" s="54"/>
      <c r="AO1064" s="54"/>
      <c r="AP1064" s="54"/>
      <c r="AQ1064" s="54"/>
      <c r="AR1064" s="54"/>
      <c r="AS1064" s="54"/>
      <c r="AT1064" s="54"/>
      <c r="AU1064" s="54"/>
      <c r="AV1064" s="54"/>
      <c r="AW1064" s="874" t="e">
        <f t="shared" si="101"/>
        <v>#N/A</v>
      </c>
      <c r="AX1064" s="875"/>
      <c r="AY1064" s="875"/>
      <c r="AZ1064" s="875"/>
      <c r="BA1064" s="876"/>
      <c r="BB1064" s="877" t="s">
        <v>1396</v>
      </c>
      <c r="BC1064" s="878"/>
      <c r="BD1064" s="54"/>
      <c r="BE1064" s="879" t="e">
        <f t="shared" si="100"/>
        <v>#N/A</v>
      </c>
      <c r="BF1064" s="880"/>
      <c r="BG1064" s="880"/>
      <c r="BH1064" s="880"/>
      <c r="BI1064" s="881"/>
      <c r="BJ1064" s="882" t="s">
        <v>1396</v>
      </c>
      <c r="BK1064" s="878"/>
      <c r="BL1064" s="54"/>
      <c r="BM1064" s="241"/>
      <c r="BN1064" s="241"/>
      <c r="BO1064" s="241"/>
      <c r="BP1064" s="54"/>
      <c r="BQ1064" s="54"/>
      <c r="BR1064" s="54"/>
      <c r="BS1064" s="54"/>
      <c r="BT1064" s="54"/>
      <c r="BU1064" s="54"/>
      <c r="BV1064" s="54"/>
      <c r="BW1064" s="54"/>
      <c r="BX1064" s="54"/>
      <c r="BY1064" s="54"/>
      <c r="BZ1064" s="54"/>
      <c r="CA1064" s="54"/>
      <c r="CB1064" s="54"/>
      <c r="CC1064" s="54"/>
      <c r="CD1064" s="54"/>
      <c r="CE1064" s="54"/>
      <c r="CF1064" s="54"/>
      <c r="CG1064" s="54"/>
      <c r="CH1064" s="54"/>
      <c r="CI1064" s="54"/>
      <c r="CJ1064" s="54"/>
      <c r="CK1064" s="54"/>
      <c r="CL1064" s="54"/>
      <c r="CM1064" s="54"/>
      <c r="CN1064" s="54"/>
      <c r="CO1064" s="54"/>
      <c r="CP1064" s="54"/>
      <c r="CQ1064" s="54"/>
      <c r="CR1064" s="54"/>
      <c r="CS1064" s="54"/>
      <c r="CT1064" s="54"/>
      <c r="CU1064" s="54"/>
      <c r="CV1064" s="54"/>
      <c r="CW1064" s="54"/>
      <c r="CX1064" s="54"/>
      <c r="CY1064" s="54"/>
      <c r="CZ1064" s="54"/>
      <c r="DA1064" s="54"/>
      <c r="DB1064" s="54"/>
      <c r="DC1064" s="54"/>
      <c r="DD1064" s="54"/>
      <c r="DE1064" s="54"/>
      <c r="DF1064" s="54"/>
      <c r="DG1064" s="54"/>
      <c r="DH1064" s="54"/>
      <c r="DI1064" s="54"/>
      <c r="DJ1064" s="54"/>
      <c r="DK1064" s="54"/>
      <c r="DL1064" s="54"/>
      <c r="DM1064" s="54"/>
      <c r="DN1064" s="54"/>
      <c r="DO1064" s="54"/>
      <c r="DP1064" s="54"/>
      <c r="DQ1064" s="199"/>
    </row>
    <row r="1065" spans="4:121" s="52" customFormat="1" hidden="1">
      <c r="D1065" s="198"/>
      <c r="E1065" s="54"/>
      <c r="F1065" s="54"/>
      <c r="G1065" s="54"/>
      <c r="H1065" s="54"/>
      <c r="I1065" s="54"/>
      <c r="J1065" s="54"/>
      <c r="K1065" s="54"/>
      <c r="L1065" s="54"/>
      <c r="M1065" s="54"/>
      <c r="N1065" s="54"/>
      <c r="O1065" s="54"/>
      <c r="P1065" s="54"/>
      <c r="Q1065" s="54"/>
      <c r="R1065" s="54"/>
      <c r="S1065" s="54"/>
      <c r="T1065" s="54"/>
      <c r="U1065" s="54"/>
      <c r="V1065" s="54"/>
      <c r="W1065" s="192"/>
      <c r="X1065" s="54"/>
      <c r="Y1065" s="54"/>
      <c r="Z1065" s="54"/>
      <c r="AA1065" s="54"/>
      <c r="AB1065" s="54"/>
      <c r="AC1065" s="54"/>
      <c r="AD1065" s="54"/>
      <c r="AE1065" s="54"/>
      <c r="AF1065" s="54"/>
      <c r="AG1065" s="54"/>
      <c r="AH1065" s="54"/>
      <c r="AI1065" s="54"/>
      <c r="AJ1065" s="54"/>
      <c r="AK1065" s="54"/>
      <c r="AL1065" s="54"/>
      <c r="AM1065" s="54"/>
      <c r="AN1065" s="54"/>
      <c r="AO1065" s="54"/>
      <c r="AP1065" s="54"/>
      <c r="AQ1065" s="54"/>
      <c r="AR1065" s="54"/>
      <c r="AS1065" s="54"/>
      <c r="AT1065" s="54"/>
      <c r="AU1065" s="54"/>
      <c r="AV1065" s="54"/>
      <c r="AW1065" s="874" t="e">
        <f t="shared" si="101"/>
        <v>#N/A</v>
      </c>
      <c r="AX1065" s="875"/>
      <c r="AY1065" s="875"/>
      <c r="AZ1065" s="875"/>
      <c r="BA1065" s="876"/>
      <c r="BB1065" s="877" t="s">
        <v>1397</v>
      </c>
      <c r="BC1065" s="878"/>
      <c r="BD1065" s="54"/>
      <c r="BE1065" s="879" t="e">
        <f t="shared" si="100"/>
        <v>#N/A</v>
      </c>
      <c r="BF1065" s="880"/>
      <c r="BG1065" s="880"/>
      <c r="BH1065" s="880"/>
      <c r="BI1065" s="881"/>
      <c r="BJ1065" s="882" t="s">
        <v>1397</v>
      </c>
      <c r="BK1065" s="878"/>
      <c r="BL1065" s="54"/>
      <c r="BM1065" s="241"/>
      <c r="BN1065" s="241"/>
      <c r="BO1065" s="241"/>
      <c r="BP1065" s="54"/>
      <c r="BQ1065" s="54"/>
      <c r="BR1065" s="54"/>
      <c r="BS1065" s="54"/>
      <c r="BT1065" s="54"/>
      <c r="BU1065" s="54"/>
      <c r="BV1065" s="54"/>
      <c r="BW1065" s="54"/>
      <c r="BX1065" s="54"/>
      <c r="BY1065" s="54"/>
      <c r="BZ1065" s="54"/>
      <c r="CA1065" s="54"/>
      <c r="CB1065" s="54"/>
      <c r="CC1065" s="54"/>
      <c r="CD1065" s="54"/>
      <c r="CE1065" s="54"/>
      <c r="CF1065" s="54"/>
      <c r="CG1065" s="54"/>
      <c r="CH1065" s="54"/>
      <c r="CI1065" s="54"/>
      <c r="CJ1065" s="54"/>
      <c r="CK1065" s="54"/>
      <c r="CL1065" s="54"/>
      <c r="CM1065" s="54"/>
      <c r="CN1065" s="54"/>
      <c r="CO1065" s="54"/>
      <c r="CP1065" s="54"/>
      <c r="CQ1065" s="54"/>
      <c r="CR1065" s="54"/>
      <c r="CS1065" s="54"/>
      <c r="CT1065" s="54"/>
      <c r="CU1065" s="54"/>
      <c r="CV1065" s="54"/>
      <c r="CW1065" s="54"/>
      <c r="CX1065" s="54"/>
      <c r="CY1065" s="54"/>
      <c r="CZ1065" s="54"/>
      <c r="DA1065" s="54"/>
      <c r="DB1065" s="54"/>
      <c r="DC1065" s="54"/>
      <c r="DD1065" s="54"/>
      <c r="DE1065" s="54"/>
      <c r="DF1065" s="54"/>
      <c r="DG1065" s="54"/>
      <c r="DH1065" s="54"/>
      <c r="DI1065" s="54"/>
      <c r="DJ1065" s="54"/>
      <c r="DK1065" s="54"/>
      <c r="DL1065" s="54"/>
      <c r="DM1065" s="54"/>
      <c r="DN1065" s="54"/>
      <c r="DO1065" s="54"/>
      <c r="DP1065" s="54"/>
      <c r="DQ1065" s="199"/>
    </row>
    <row r="1066" spans="4:121" s="52" customFormat="1" hidden="1">
      <c r="D1066" s="198"/>
      <c r="E1066" s="54"/>
      <c r="F1066" s="54"/>
      <c r="G1066" s="54"/>
      <c r="H1066" s="54"/>
      <c r="I1066" s="54"/>
      <c r="J1066" s="54"/>
      <c r="K1066" s="54"/>
      <c r="L1066" s="54"/>
      <c r="M1066" s="54"/>
      <c r="N1066" s="54"/>
      <c r="O1066" s="54"/>
      <c r="P1066" s="54"/>
      <c r="Q1066" s="54"/>
      <c r="R1066" s="54"/>
      <c r="S1066" s="54"/>
      <c r="T1066" s="54"/>
      <c r="U1066" s="54"/>
      <c r="V1066" s="54"/>
      <c r="W1066" s="192"/>
      <c r="X1066" s="54"/>
      <c r="Y1066" s="54"/>
      <c r="Z1066" s="54"/>
      <c r="AA1066" s="54"/>
      <c r="AB1066" s="54"/>
      <c r="AC1066" s="54"/>
      <c r="AD1066" s="54"/>
      <c r="AE1066" s="54"/>
      <c r="AF1066" s="54"/>
      <c r="AG1066" s="54"/>
      <c r="AH1066" s="54"/>
      <c r="AI1066" s="54"/>
      <c r="AJ1066" s="54"/>
      <c r="AK1066" s="54"/>
      <c r="AL1066" s="54"/>
      <c r="AM1066" s="54"/>
      <c r="AN1066" s="54"/>
      <c r="AO1066" s="54"/>
      <c r="AP1066" s="54"/>
      <c r="AQ1066" s="54"/>
      <c r="AR1066" s="54"/>
      <c r="AS1066" s="54"/>
      <c r="AT1066" s="54"/>
      <c r="AU1066" s="54"/>
      <c r="AV1066" s="54"/>
      <c r="AW1066" s="874" t="e">
        <f t="shared" si="101"/>
        <v>#N/A</v>
      </c>
      <c r="AX1066" s="875"/>
      <c r="AY1066" s="875"/>
      <c r="AZ1066" s="875"/>
      <c r="BA1066" s="876"/>
      <c r="BB1066" s="877" t="s">
        <v>1398</v>
      </c>
      <c r="BC1066" s="878"/>
      <c r="BD1066" s="54"/>
      <c r="BE1066" s="879" t="e">
        <f t="shared" si="100"/>
        <v>#N/A</v>
      </c>
      <c r="BF1066" s="880"/>
      <c r="BG1066" s="880"/>
      <c r="BH1066" s="880"/>
      <c r="BI1066" s="881"/>
      <c r="BJ1066" s="882" t="s">
        <v>1398</v>
      </c>
      <c r="BK1066" s="878"/>
      <c r="BL1066" s="54"/>
      <c r="BM1066" s="241"/>
      <c r="BN1066" s="241"/>
      <c r="BO1066" s="241"/>
      <c r="BP1066" s="54"/>
      <c r="BQ1066" s="54"/>
      <c r="BR1066" s="54"/>
      <c r="BS1066" s="54"/>
      <c r="BT1066" s="54"/>
      <c r="BU1066" s="54"/>
      <c r="BV1066" s="54"/>
      <c r="BW1066" s="54"/>
      <c r="BX1066" s="54"/>
      <c r="BY1066" s="54"/>
      <c r="BZ1066" s="54"/>
      <c r="CA1066" s="54"/>
      <c r="CB1066" s="54"/>
      <c r="CC1066" s="54"/>
      <c r="CD1066" s="54"/>
      <c r="CE1066" s="54"/>
      <c r="CF1066" s="54"/>
      <c r="CG1066" s="54"/>
      <c r="CH1066" s="54"/>
      <c r="CI1066" s="54"/>
      <c r="CJ1066" s="54"/>
      <c r="CK1066" s="54"/>
      <c r="CL1066" s="54"/>
      <c r="CM1066" s="54"/>
      <c r="CN1066" s="54"/>
      <c r="CO1066" s="54"/>
      <c r="CP1066" s="54"/>
      <c r="CQ1066" s="54"/>
      <c r="CR1066" s="54"/>
      <c r="CS1066" s="54"/>
      <c r="CT1066" s="54"/>
      <c r="CU1066" s="54"/>
      <c r="CV1066" s="54"/>
      <c r="CW1066" s="54"/>
      <c r="CX1066" s="54"/>
      <c r="CY1066" s="54"/>
      <c r="CZ1066" s="54"/>
      <c r="DA1066" s="54"/>
      <c r="DB1066" s="54"/>
      <c r="DC1066" s="54"/>
      <c r="DD1066" s="54"/>
      <c r="DE1066" s="54"/>
      <c r="DF1066" s="54"/>
      <c r="DG1066" s="54"/>
      <c r="DH1066" s="54"/>
      <c r="DI1066" s="54"/>
      <c r="DJ1066" s="54"/>
      <c r="DK1066" s="54"/>
      <c r="DL1066" s="54"/>
      <c r="DM1066" s="54"/>
      <c r="DN1066" s="54"/>
      <c r="DO1066" s="54"/>
      <c r="DP1066" s="54"/>
      <c r="DQ1066" s="199"/>
    </row>
    <row r="1067" spans="4:121" s="52" customFormat="1" hidden="1">
      <c r="D1067" s="198"/>
      <c r="E1067" s="54"/>
      <c r="F1067" s="54"/>
      <c r="G1067" s="54"/>
      <c r="H1067" s="54"/>
      <c r="I1067" s="54"/>
      <c r="J1067" s="54"/>
      <c r="K1067" s="54"/>
      <c r="L1067" s="54"/>
      <c r="M1067" s="54"/>
      <c r="N1067" s="54"/>
      <c r="O1067" s="54"/>
      <c r="P1067" s="54"/>
      <c r="Q1067" s="54"/>
      <c r="R1067" s="54"/>
      <c r="S1067" s="54"/>
      <c r="T1067" s="54"/>
      <c r="U1067" s="54"/>
      <c r="V1067" s="54"/>
      <c r="W1067" s="192"/>
      <c r="X1067" s="54"/>
      <c r="Y1067" s="54"/>
      <c r="Z1067" s="54"/>
      <c r="AA1067" s="54"/>
      <c r="AB1067" s="54"/>
      <c r="AC1067" s="54"/>
      <c r="AD1067" s="54"/>
      <c r="AE1067" s="54"/>
      <c r="AF1067" s="54"/>
      <c r="AG1067" s="54"/>
      <c r="AH1067" s="54"/>
      <c r="AI1067" s="54"/>
      <c r="AJ1067" s="54"/>
      <c r="AK1067" s="54"/>
      <c r="AL1067" s="54"/>
      <c r="AM1067" s="54"/>
      <c r="AN1067" s="54"/>
      <c r="AO1067" s="54"/>
      <c r="AP1067" s="54"/>
      <c r="AQ1067" s="54"/>
      <c r="AR1067" s="54"/>
      <c r="AS1067" s="54"/>
      <c r="AT1067" s="54"/>
      <c r="AU1067" s="54"/>
      <c r="AV1067" s="54"/>
      <c r="AW1067" s="874" t="e">
        <f t="shared" si="101"/>
        <v>#N/A</v>
      </c>
      <c r="AX1067" s="875"/>
      <c r="AY1067" s="875"/>
      <c r="AZ1067" s="875"/>
      <c r="BA1067" s="876"/>
      <c r="BB1067" s="877" t="s">
        <v>1399</v>
      </c>
      <c r="BC1067" s="878"/>
      <c r="BD1067" s="54"/>
      <c r="BE1067" s="879" t="e">
        <f t="shared" si="100"/>
        <v>#N/A</v>
      </c>
      <c r="BF1067" s="880"/>
      <c r="BG1067" s="880"/>
      <c r="BH1067" s="880"/>
      <c r="BI1067" s="881"/>
      <c r="BJ1067" s="882" t="s">
        <v>1399</v>
      </c>
      <c r="BK1067" s="878"/>
      <c r="BL1067" s="54"/>
      <c r="BM1067" s="241"/>
      <c r="BN1067" s="241"/>
      <c r="BO1067" s="241"/>
      <c r="BP1067" s="54"/>
      <c r="BQ1067" s="54"/>
      <c r="BR1067" s="54"/>
      <c r="BS1067" s="54"/>
      <c r="BT1067" s="54"/>
      <c r="BU1067" s="54"/>
      <c r="BV1067" s="54"/>
      <c r="BW1067" s="54"/>
      <c r="BX1067" s="54"/>
      <c r="BY1067" s="54"/>
      <c r="BZ1067" s="54"/>
      <c r="CA1067" s="54"/>
      <c r="CB1067" s="54"/>
      <c r="CC1067" s="54"/>
      <c r="CD1067" s="54"/>
      <c r="CE1067" s="54"/>
      <c r="CF1067" s="54"/>
      <c r="CG1067" s="54"/>
      <c r="CH1067" s="54"/>
      <c r="CI1067" s="54"/>
      <c r="CJ1067" s="54"/>
      <c r="CK1067" s="54"/>
      <c r="CL1067" s="54"/>
      <c r="CM1067" s="54"/>
      <c r="CN1067" s="54"/>
      <c r="CO1067" s="54"/>
      <c r="CP1067" s="54"/>
      <c r="CQ1067" s="54"/>
      <c r="CR1067" s="54"/>
      <c r="CS1067" s="54"/>
      <c r="CT1067" s="54"/>
      <c r="CU1067" s="54"/>
      <c r="CV1067" s="54"/>
      <c r="CW1067" s="54"/>
      <c r="CX1067" s="54"/>
      <c r="CY1067" s="54"/>
      <c r="CZ1067" s="54"/>
      <c r="DA1067" s="54"/>
      <c r="DB1067" s="54"/>
      <c r="DC1067" s="54"/>
      <c r="DD1067" s="54"/>
      <c r="DE1067" s="54"/>
      <c r="DF1067" s="54"/>
      <c r="DG1067" s="54"/>
      <c r="DH1067" s="54"/>
      <c r="DI1067" s="54"/>
      <c r="DJ1067" s="54"/>
      <c r="DK1067" s="54"/>
      <c r="DL1067" s="54"/>
      <c r="DM1067" s="54"/>
      <c r="DN1067" s="54"/>
      <c r="DO1067" s="54"/>
      <c r="DP1067" s="54"/>
      <c r="DQ1067" s="199"/>
    </row>
    <row r="1068" spans="4:121" s="52" customFormat="1" hidden="1">
      <c r="D1068" s="198"/>
      <c r="E1068" s="54"/>
      <c r="F1068" s="54"/>
      <c r="G1068" s="54"/>
      <c r="H1068" s="54"/>
      <c r="I1068" s="54"/>
      <c r="J1068" s="54"/>
      <c r="K1068" s="54"/>
      <c r="L1068" s="54"/>
      <c r="M1068" s="54"/>
      <c r="N1068" s="54"/>
      <c r="O1068" s="54"/>
      <c r="P1068" s="54"/>
      <c r="Q1068" s="54"/>
      <c r="R1068" s="54"/>
      <c r="S1068" s="54"/>
      <c r="T1068" s="54"/>
      <c r="U1068" s="54"/>
      <c r="V1068" s="54"/>
      <c r="W1068" s="192"/>
      <c r="X1068" s="54"/>
      <c r="Y1068" s="54"/>
      <c r="Z1068" s="54"/>
      <c r="AA1068" s="54"/>
      <c r="AB1068" s="54"/>
      <c r="AC1068" s="54"/>
      <c r="AD1068" s="54"/>
      <c r="AE1068" s="54"/>
      <c r="AF1068" s="54"/>
      <c r="AG1068" s="54"/>
      <c r="AH1068" s="54"/>
      <c r="AI1068" s="54"/>
      <c r="AJ1068" s="54"/>
      <c r="AK1068" s="54"/>
      <c r="AL1068" s="54"/>
      <c r="AM1068" s="54"/>
      <c r="AN1068" s="54"/>
      <c r="AO1068" s="54"/>
      <c r="AP1068" s="54"/>
      <c r="AQ1068" s="54"/>
      <c r="AR1068" s="54"/>
      <c r="AS1068" s="54"/>
      <c r="AT1068" s="54"/>
      <c r="AU1068" s="54"/>
      <c r="AV1068" s="54"/>
      <c r="AW1068" s="874" t="e">
        <f t="shared" si="101"/>
        <v>#N/A</v>
      </c>
      <c r="AX1068" s="875"/>
      <c r="AY1068" s="875"/>
      <c r="AZ1068" s="875"/>
      <c r="BA1068" s="876"/>
      <c r="BB1068" s="877" t="s">
        <v>1400</v>
      </c>
      <c r="BC1068" s="878"/>
      <c r="BD1068" s="54"/>
      <c r="BE1068" s="879" t="e">
        <f t="shared" si="100"/>
        <v>#N/A</v>
      </c>
      <c r="BF1068" s="880"/>
      <c r="BG1068" s="880"/>
      <c r="BH1068" s="880"/>
      <c r="BI1068" s="881"/>
      <c r="BJ1068" s="882" t="s">
        <v>1400</v>
      </c>
      <c r="BK1068" s="878"/>
      <c r="BL1068" s="54"/>
      <c r="BM1068" s="241"/>
      <c r="BN1068" s="241"/>
      <c r="BO1068" s="241"/>
      <c r="BP1068" s="54"/>
      <c r="BQ1068" s="54"/>
      <c r="BR1068" s="54"/>
      <c r="BS1068" s="54"/>
      <c r="BT1068" s="54"/>
      <c r="BU1068" s="54"/>
      <c r="BV1068" s="54"/>
      <c r="BW1068" s="54"/>
      <c r="BX1068" s="54"/>
      <c r="BY1068" s="54"/>
      <c r="BZ1068" s="54"/>
      <c r="CA1068" s="54"/>
      <c r="CB1068" s="54"/>
      <c r="CC1068" s="54"/>
      <c r="CD1068" s="54"/>
      <c r="CE1068" s="54"/>
      <c r="CF1068" s="54"/>
      <c r="CG1068" s="54"/>
      <c r="CH1068" s="54"/>
      <c r="CI1068" s="54"/>
      <c r="CJ1068" s="54"/>
      <c r="CK1068" s="54"/>
      <c r="CL1068" s="54"/>
      <c r="CM1068" s="54"/>
      <c r="CN1068" s="54"/>
      <c r="CO1068" s="54"/>
      <c r="CP1068" s="54"/>
      <c r="CQ1068" s="54"/>
      <c r="CR1068" s="54"/>
      <c r="CS1068" s="54"/>
      <c r="CT1068" s="54"/>
      <c r="CU1068" s="54"/>
      <c r="CV1068" s="54"/>
      <c r="CW1068" s="54"/>
      <c r="CX1068" s="54"/>
      <c r="CY1068" s="54"/>
      <c r="CZ1068" s="54"/>
      <c r="DA1068" s="54"/>
      <c r="DB1068" s="54"/>
      <c r="DC1068" s="54"/>
      <c r="DD1068" s="54"/>
      <c r="DE1068" s="54"/>
      <c r="DF1068" s="54"/>
      <c r="DG1068" s="54"/>
      <c r="DH1068" s="54"/>
      <c r="DI1068" s="54"/>
      <c r="DJ1068" s="54"/>
      <c r="DK1068" s="54"/>
      <c r="DL1068" s="54"/>
      <c r="DM1068" s="54"/>
      <c r="DN1068" s="54"/>
      <c r="DO1068" s="54"/>
      <c r="DP1068" s="54"/>
      <c r="DQ1068" s="199"/>
    </row>
    <row r="1069" spans="4:121" s="52" customFormat="1" hidden="1">
      <c r="D1069" s="198"/>
      <c r="E1069" s="54"/>
      <c r="F1069" s="54"/>
      <c r="G1069" s="54"/>
      <c r="H1069" s="54"/>
      <c r="I1069" s="54"/>
      <c r="J1069" s="54"/>
      <c r="K1069" s="54"/>
      <c r="L1069" s="54"/>
      <c r="M1069" s="54"/>
      <c r="N1069" s="54"/>
      <c r="O1069" s="54"/>
      <c r="P1069" s="54"/>
      <c r="Q1069" s="54"/>
      <c r="R1069" s="54"/>
      <c r="S1069" s="54"/>
      <c r="T1069" s="54"/>
      <c r="U1069" s="54"/>
      <c r="V1069" s="54"/>
      <c r="W1069" s="192"/>
      <c r="X1069" s="54"/>
      <c r="Y1069" s="54"/>
      <c r="Z1069" s="54"/>
      <c r="AA1069" s="54"/>
      <c r="AB1069" s="54"/>
      <c r="AC1069" s="54"/>
      <c r="AD1069" s="54"/>
      <c r="AE1069" s="54"/>
      <c r="AF1069" s="54"/>
      <c r="AG1069" s="54"/>
      <c r="AH1069" s="54"/>
      <c r="AI1069" s="54"/>
      <c r="AJ1069" s="54"/>
      <c r="AK1069" s="54"/>
      <c r="AL1069" s="54"/>
      <c r="AM1069" s="54"/>
      <c r="AN1069" s="54"/>
      <c r="AO1069" s="54"/>
      <c r="AP1069" s="54"/>
      <c r="AQ1069" s="54"/>
      <c r="AR1069" s="54"/>
      <c r="AS1069" s="54"/>
      <c r="AT1069" s="54"/>
      <c r="AU1069" s="54"/>
      <c r="AV1069" s="54"/>
      <c r="AW1069" s="874" t="e">
        <f t="shared" si="101"/>
        <v>#N/A</v>
      </c>
      <c r="AX1069" s="875"/>
      <c r="AY1069" s="875"/>
      <c r="AZ1069" s="875"/>
      <c r="BA1069" s="876"/>
      <c r="BB1069" s="877" t="s">
        <v>1401</v>
      </c>
      <c r="BC1069" s="878"/>
      <c r="BD1069" s="54"/>
      <c r="BE1069" s="879" t="e">
        <f t="shared" si="100"/>
        <v>#N/A</v>
      </c>
      <c r="BF1069" s="880"/>
      <c r="BG1069" s="880"/>
      <c r="BH1069" s="880"/>
      <c r="BI1069" s="881"/>
      <c r="BJ1069" s="882" t="s">
        <v>1401</v>
      </c>
      <c r="BK1069" s="878"/>
      <c r="BL1069" s="54"/>
      <c r="BM1069" s="241"/>
      <c r="BN1069" s="241"/>
      <c r="BO1069" s="241"/>
      <c r="BP1069" s="54"/>
      <c r="BQ1069" s="54"/>
      <c r="BR1069" s="54"/>
      <c r="BS1069" s="54"/>
      <c r="BT1069" s="54"/>
      <c r="BU1069" s="54"/>
      <c r="BV1069" s="54"/>
      <c r="BW1069" s="54"/>
      <c r="BX1069" s="54"/>
      <c r="BY1069" s="54"/>
      <c r="BZ1069" s="54"/>
      <c r="CA1069" s="54"/>
      <c r="CB1069" s="54"/>
      <c r="CC1069" s="54"/>
      <c r="CD1069" s="54"/>
      <c r="CE1069" s="54"/>
      <c r="CF1069" s="54"/>
      <c r="CG1069" s="54"/>
      <c r="CH1069" s="54"/>
      <c r="CI1069" s="54"/>
      <c r="CJ1069" s="54"/>
      <c r="CK1069" s="54"/>
      <c r="CL1069" s="54"/>
      <c r="CM1069" s="54"/>
      <c r="CN1069" s="54"/>
      <c r="CO1069" s="54"/>
      <c r="CP1069" s="54"/>
      <c r="CQ1069" s="54"/>
      <c r="CR1069" s="54"/>
      <c r="CS1069" s="54"/>
      <c r="CT1069" s="54"/>
      <c r="CU1069" s="54"/>
      <c r="CV1069" s="54"/>
      <c r="CW1069" s="54"/>
      <c r="CX1069" s="54"/>
      <c r="CY1069" s="54"/>
      <c r="CZ1069" s="54"/>
      <c r="DA1069" s="54"/>
      <c r="DB1069" s="54"/>
      <c r="DC1069" s="54"/>
      <c r="DD1069" s="54"/>
      <c r="DE1069" s="54"/>
      <c r="DF1069" s="54"/>
      <c r="DG1069" s="54"/>
      <c r="DH1069" s="54"/>
      <c r="DI1069" s="54"/>
      <c r="DJ1069" s="54"/>
      <c r="DK1069" s="54"/>
      <c r="DL1069" s="54"/>
      <c r="DM1069" s="54"/>
      <c r="DN1069" s="54"/>
      <c r="DO1069" s="54"/>
      <c r="DP1069" s="54"/>
      <c r="DQ1069" s="199"/>
    </row>
    <row r="1070" spans="4:121" s="52" customFormat="1" hidden="1">
      <c r="D1070" s="198"/>
      <c r="E1070" s="54"/>
      <c r="F1070" s="54"/>
      <c r="G1070" s="54"/>
      <c r="H1070" s="54"/>
      <c r="I1070" s="54"/>
      <c r="J1070" s="54"/>
      <c r="K1070" s="54"/>
      <c r="L1070" s="54"/>
      <c r="M1070" s="54"/>
      <c r="N1070" s="54"/>
      <c r="O1070" s="54"/>
      <c r="P1070" s="54"/>
      <c r="Q1070" s="54"/>
      <c r="R1070" s="54"/>
      <c r="S1070" s="54"/>
      <c r="T1070" s="54"/>
      <c r="U1070" s="54"/>
      <c r="V1070" s="54"/>
      <c r="W1070" s="192"/>
      <c r="X1070" s="54"/>
      <c r="Y1070" s="54"/>
      <c r="Z1070" s="54"/>
      <c r="AA1070" s="54"/>
      <c r="AB1070" s="54"/>
      <c r="AC1070" s="54"/>
      <c r="AD1070" s="54"/>
      <c r="AE1070" s="54"/>
      <c r="AF1070" s="54"/>
      <c r="AG1070" s="54"/>
      <c r="AH1070" s="54"/>
      <c r="AI1070" s="54"/>
      <c r="AJ1070" s="54"/>
      <c r="AK1070" s="54"/>
      <c r="AL1070" s="54"/>
      <c r="AM1070" s="54"/>
      <c r="AN1070" s="54"/>
      <c r="AO1070" s="54"/>
      <c r="AP1070" s="54"/>
      <c r="AQ1070" s="54"/>
      <c r="AR1070" s="54"/>
      <c r="AS1070" s="54"/>
      <c r="AT1070" s="54"/>
      <c r="AU1070" s="54"/>
      <c r="AV1070" s="54"/>
      <c r="AW1070" s="874" t="e">
        <f t="shared" si="101"/>
        <v>#N/A</v>
      </c>
      <c r="AX1070" s="875"/>
      <c r="AY1070" s="875"/>
      <c r="AZ1070" s="875"/>
      <c r="BA1070" s="876"/>
      <c r="BB1070" s="877" t="s">
        <v>1402</v>
      </c>
      <c r="BC1070" s="878"/>
      <c r="BD1070" s="54"/>
      <c r="BE1070" s="879" t="e">
        <f t="shared" si="100"/>
        <v>#N/A</v>
      </c>
      <c r="BF1070" s="880"/>
      <c r="BG1070" s="880"/>
      <c r="BH1070" s="880"/>
      <c r="BI1070" s="881"/>
      <c r="BJ1070" s="882" t="s">
        <v>1402</v>
      </c>
      <c r="BK1070" s="878"/>
      <c r="BL1070" s="54"/>
      <c r="BM1070" s="241"/>
      <c r="BN1070" s="241"/>
      <c r="BO1070" s="241"/>
      <c r="BP1070" s="54"/>
      <c r="BQ1070" s="54"/>
      <c r="BR1070" s="54"/>
      <c r="BS1070" s="54"/>
      <c r="BT1070" s="54"/>
      <c r="BU1070" s="54"/>
      <c r="BV1070" s="54"/>
      <c r="BW1070" s="54"/>
      <c r="BX1070" s="54"/>
      <c r="BY1070" s="54"/>
      <c r="BZ1070" s="54"/>
      <c r="CA1070" s="54"/>
      <c r="CB1070" s="54"/>
      <c r="CC1070" s="54"/>
      <c r="CD1070" s="54"/>
      <c r="CE1070" s="54"/>
      <c r="CF1070" s="54"/>
      <c r="CG1070" s="54"/>
      <c r="CH1070" s="54"/>
      <c r="CI1070" s="54"/>
      <c r="CJ1070" s="54"/>
      <c r="CK1070" s="54"/>
      <c r="CL1070" s="54"/>
      <c r="CM1070" s="54"/>
      <c r="CN1070" s="54"/>
      <c r="CO1070" s="54"/>
      <c r="CP1070" s="54"/>
      <c r="CQ1070" s="54"/>
      <c r="CR1070" s="54"/>
      <c r="CS1070" s="54"/>
      <c r="CT1070" s="54"/>
      <c r="CU1070" s="54"/>
      <c r="CV1070" s="54"/>
      <c r="CW1070" s="54"/>
      <c r="CX1070" s="54"/>
      <c r="CY1070" s="54"/>
      <c r="CZ1070" s="54"/>
      <c r="DA1070" s="54"/>
      <c r="DB1070" s="54"/>
      <c r="DC1070" s="54"/>
      <c r="DD1070" s="54"/>
      <c r="DE1070" s="54"/>
      <c r="DF1070" s="54"/>
      <c r="DG1070" s="54"/>
      <c r="DH1070" s="54"/>
      <c r="DI1070" s="54"/>
      <c r="DJ1070" s="54"/>
      <c r="DK1070" s="54"/>
      <c r="DL1070" s="54"/>
      <c r="DM1070" s="54"/>
      <c r="DN1070" s="54"/>
      <c r="DO1070" s="54"/>
      <c r="DP1070" s="54"/>
      <c r="DQ1070" s="199"/>
    </row>
    <row r="1071" spans="4:121" s="52" customFormat="1" hidden="1">
      <c r="D1071" s="198"/>
      <c r="E1071" s="54"/>
      <c r="F1071" s="54"/>
      <c r="G1071" s="54"/>
      <c r="H1071" s="54"/>
      <c r="I1071" s="54"/>
      <c r="J1071" s="54"/>
      <c r="K1071" s="54"/>
      <c r="L1071" s="54"/>
      <c r="M1071" s="54"/>
      <c r="N1071" s="54"/>
      <c r="O1071" s="54"/>
      <c r="P1071" s="54"/>
      <c r="Q1071" s="54"/>
      <c r="R1071" s="54"/>
      <c r="S1071" s="54"/>
      <c r="T1071" s="54"/>
      <c r="U1071" s="54"/>
      <c r="V1071" s="54"/>
      <c r="W1071" s="192"/>
      <c r="X1071" s="54"/>
      <c r="Y1071" s="54"/>
      <c r="Z1071" s="54"/>
      <c r="AA1071" s="54"/>
      <c r="AB1071" s="54"/>
      <c r="AC1071" s="54"/>
      <c r="AD1071" s="54"/>
      <c r="AE1071" s="54"/>
      <c r="AF1071" s="54"/>
      <c r="AG1071" s="54"/>
      <c r="AH1071" s="54"/>
      <c r="AI1071" s="54"/>
      <c r="AJ1071" s="54"/>
      <c r="AK1071" s="54"/>
      <c r="AL1071" s="54"/>
      <c r="AM1071" s="54"/>
      <c r="AN1071" s="54"/>
      <c r="AO1071" s="54"/>
      <c r="AP1071" s="54"/>
      <c r="AQ1071" s="54"/>
      <c r="AR1071" s="54"/>
      <c r="AS1071" s="54"/>
      <c r="AT1071" s="54"/>
      <c r="AU1071" s="54"/>
      <c r="AV1071" s="54"/>
      <c r="AW1071" s="874" t="e">
        <f t="shared" si="101"/>
        <v>#N/A</v>
      </c>
      <c r="AX1071" s="875"/>
      <c r="AY1071" s="875"/>
      <c r="AZ1071" s="875"/>
      <c r="BA1071" s="876"/>
      <c r="BB1071" s="877" t="s">
        <v>1403</v>
      </c>
      <c r="BC1071" s="878"/>
      <c r="BD1071" s="54"/>
      <c r="BE1071" s="879" t="e">
        <f t="shared" si="100"/>
        <v>#N/A</v>
      </c>
      <c r="BF1071" s="880"/>
      <c r="BG1071" s="880"/>
      <c r="BH1071" s="880"/>
      <c r="BI1071" s="881"/>
      <c r="BJ1071" s="882" t="s">
        <v>1403</v>
      </c>
      <c r="BK1071" s="878"/>
      <c r="BL1071" s="54"/>
      <c r="BM1071" s="241"/>
      <c r="BN1071" s="241"/>
      <c r="BO1071" s="241"/>
      <c r="BP1071" s="54"/>
      <c r="BQ1071" s="54"/>
      <c r="BR1071" s="54"/>
      <c r="BS1071" s="54"/>
      <c r="BT1071" s="54"/>
      <c r="BU1071" s="54"/>
      <c r="BV1071" s="54"/>
      <c r="BW1071" s="54"/>
      <c r="BX1071" s="54"/>
      <c r="BY1071" s="54"/>
      <c r="BZ1071" s="54"/>
      <c r="CA1071" s="54"/>
      <c r="CB1071" s="54"/>
      <c r="CC1071" s="54"/>
      <c r="CD1071" s="54"/>
      <c r="CE1071" s="54"/>
      <c r="CF1071" s="54"/>
      <c r="CG1071" s="54"/>
      <c r="CH1071" s="54"/>
      <c r="CI1071" s="54"/>
      <c r="CJ1071" s="54"/>
      <c r="CK1071" s="54"/>
      <c r="CL1071" s="54"/>
      <c r="CM1071" s="54"/>
      <c r="CN1071" s="54"/>
      <c r="CO1071" s="54"/>
      <c r="CP1071" s="54"/>
      <c r="CQ1071" s="54"/>
      <c r="CR1071" s="54"/>
      <c r="CS1071" s="54"/>
      <c r="CT1071" s="54"/>
      <c r="CU1071" s="54"/>
      <c r="CV1071" s="54"/>
      <c r="CW1071" s="54"/>
      <c r="CX1071" s="54"/>
      <c r="CY1071" s="54"/>
      <c r="CZ1071" s="54"/>
      <c r="DA1071" s="54"/>
      <c r="DB1071" s="54"/>
      <c r="DC1071" s="54"/>
      <c r="DD1071" s="54"/>
      <c r="DE1071" s="54"/>
      <c r="DF1071" s="54"/>
      <c r="DG1071" s="54"/>
      <c r="DH1071" s="54"/>
      <c r="DI1071" s="54"/>
      <c r="DJ1071" s="54"/>
      <c r="DK1071" s="54"/>
      <c r="DL1071" s="54"/>
      <c r="DM1071" s="54"/>
      <c r="DN1071" s="54"/>
      <c r="DO1071" s="54"/>
      <c r="DP1071" s="54"/>
      <c r="DQ1071" s="199"/>
    </row>
    <row r="1072" spans="4:121" s="52" customFormat="1" hidden="1">
      <c r="D1072" s="198"/>
      <c r="E1072" s="54"/>
      <c r="F1072" s="54"/>
      <c r="G1072" s="54"/>
      <c r="H1072" s="54"/>
      <c r="I1072" s="54"/>
      <c r="J1072" s="54"/>
      <c r="K1072" s="54"/>
      <c r="L1072" s="54"/>
      <c r="M1072" s="54"/>
      <c r="N1072" s="54"/>
      <c r="O1072" s="54"/>
      <c r="P1072" s="54"/>
      <c r="Q1072" s="54"/>
      <c r="R1072" s="54"/>
      <c r="S1072" s="54"/>
      <c r="T1072" s="54"/>
      <c r="U1072" s="54"/>
      <c r="V1072" s="54"/>
      <c r="W1072" s="192"/>
      <c r="X1072" s="54"/>
      <c r="Y1072" s="54"/>
      <c r="Z1072" s="54"/>
      <c r="AA1072" s="54"/>
      <c r="AB1072" s="54"/>
      <c r="AC1072" s="54"/>
      <c r="AD1072" s="54"/>
      <c r="AE1072" s="54"/>
      <c r="AF1072" s="54"/>
      <c r="AG1072" s="54"/>
      <c r="AH1072" s="54"/>
      <c r="AI1072" s="54"/>
      <c r="AJ1072" s="54"/>
      <c r="AK1072" s="54"/>
      <c r="AL1072" s="54"/>
      <c r="AM1072" s="54"/>
      <c r="AN1072" s="54"/>
      <c r="AO1072" s="54"/>
      <c r="AP1072" s="54"/>
      <c r="AQ1072" s="54"/>
      <c r="AR1072" s="54"/>
      <c r="AS1072" s="54"/>
      <c r="AT1072" s="54"/>
      <c r="AU1072" s="54"/>
      <c r="AV1072" s="54"/>
      <c r="AW1072" s="874" t="e">
        <f t="shared" si="101"/>
        <v>#N/A</v>
      </c>
      <c r="AX1072" s="875"/>
      <c r="AY1072" s="875"/>
      <c r="AZ1072" s="875"/>
      <c r="BA1072" s="876"/>
      <c r="BB1072" s="877" t="s">
        <v>1404</v>
      </c>
      <c r="BC1072" s="878"/>
      <c r="BD1072" s="54"/>
      <c r="BE1072" s="879" t="e">
        <f t="shared" si="100"/>
        <v>#N/A</v>
      </c>
      <c r="BF1072" s="880"/>
      <c r="BG1072" s="880"/>
      <c r="BH1072" s="880"/>
      <c r="BI1072" s="881"/>
      <c r="BJ1072" s="882" t="s">
        <v>1404</v>
      </c>
      <c r="BK1072" s="878"/>
      <c r="BL1072" s="54"/>
      <c r="BM1072" s="241"/>
      <c r="BN1072" s="241"/>
      <c r="BO1072" s="241"/>
      <c r="BP1072" s="54"/>
      <c r="BQ1072" s="54"/>
      <c r="BR1072" s="54"/>
      <c r="BS1072" s="54"/>
      <c r="BT1072" s="54"/>
      <c r="BU1072" s="54"/>
      <c r="BV1072" s="54"/>
      <c r="BW1072" s="54"/>
      <c r="BX1072" s="54"/>
      <c r="BY1072" s="54"/>
      <c r="BZ1072" s="54"/>
      <c r="CA1072" s="54"/>
      <c r="CB1072" s="54"/>
      <c r="CC1072" s="54"/>
      <c r="CD1072" s="54"/>
      <c r="CE1072" s="54"/>
      <c r="CF1072" s="54"/>
      <c r="CG1072" s="54"/>
      <c r="CH1072" s="54"/>
      <c r="CI1072" s="54"/>
      <c r="CJ1072" s="54"/>
      <c r="CK1072" s="54"/>
      <c r="CL1072" s="54"/>
      <c r="CM1072" s="54"/>
      <c r="CN1072" s="54"/>
      <c r="CO1072" s="54"/>
      <c r="CP1072" s="54"/>
      <c r="CQ1072" s="54"/>
      <c r="CR1072" s="54"/>
      <c r="CS1072" s="54"/>
      <c r="CT1072" s="54"/>
      <c r="CU1072" s="54"/>
      <c r="CV1072" s="54"/>
      <c r="CW1072" s="54"/>
      <c r="CX1072" s="54"/>
      <c r="CY1072" s="54"/>
      <c r="CZ1072" s="54"/>
      <c r="DA1072" s="54"/>
      <c r="DB1072" s="54"/>
      <c r="DC1072" s="54"/>
      <c r="DD1072" s="54"/>
      <c r="DE1072" s="54"/>
      <c r="DF1072" s="54"/>
      <c r="DG1072" s="54"/>
      <c r="DH1072" s="54"/>
      <c r="DI1072" s="54"/>
      <c r="DJ1072" s="54"/>
      <c r="DK1072" s="54"/>
      <c r="DL1072" s="54"/>
      <c r="DM1072" s="54"/>
      <c r="DN1072" s="54"/>
      <c r="DO1072" s="54"/>
      <c r="DP1072" s="54"/>
      <c r="DQ1072" s="199"/>
    </row>
    <row r="1073" spans="4:121" s="52" customFormat="1" hidden="1">
      <c r="D1073" s="198"/>
      <c r="E1073" s="54"/>
      <c r="F1073" s="54"/>
      <c r="G1073" s="54"/>
      <c r="H1073" s="54"/>
      <c r="I1073" s="54"/>
      <c r="J1073" s="54"/>
      <c r="K1073" s="54"/>
      <c r="L1073" s="54"/>
      <c r="M1073" s="54"/>
      <c r="N1073" s="54"/>
      <c r="O1073" s="54"/>
      <c r="P1073" s="54"/>
      <c r="Q1073" s="54"/>
      <c r="R1073" s="54"/>
      <c r="S1073" s="54"/>
      <c r="T1073" s="54"/>
      <c r="U1073" s="54"/>
      <c r="V1073" s="54"/>
      <c r="W1073" s="192"/>
      <c r="X1073" s="54"/>
      <c r="Y1073" s="54"/>
      <c r="Z1073" s="54"/>
      <c r="AA1073" s="54"/>
      <c r="AB1073" s="54"/>
      <c r="AC1073" s="54"/>
      <c r="AD1073" s="54"/>
      <c r="AE1073" s="54"/>
      <c r="AF1073" s="54"/>
      <c r="AG1073" s="54"/>
      <c r="AH1073" s="54"/>
      <c r="AI1073" s="54"/>
      <c r="AJ1073" s="54"/>
      <c r="AK1073" s="54"/>
      <c r="AL1073" s="54"/>
      <c r="AM1073" s="54"/>
      <c r="AN1073" s="54"/>
      <c r="AO1073" s="54"/>
      <c r="AP1073" s="54"/>
      <c r="AQ1073" s="54"/>
      <c r="AR1073" s="54"/>
      <c r="AS1073" s="54"/>
      <c r="AT1073" s="54"/>
      <c r="AU1073" s="54"/>
      <c r="AV1073" s="54"/>
      <c r="AW1073" s="874" t="e">
        <f t="shared" si="101"/>
        <v>#N/A</v>
      </c>
      <c r="AX1073" s="875"/>
      <c r="AY1073" s="875"/>
      <c r="AZ1073" s="875"/>
      <c r="BA1073" s="876"/>
      <c r="BB1073" s="877" t="s">
        <v>1405</v>
      </c>
      <c r="BC1073" s="878"/>
      <c r="BD1073" s="54"/>
      <c r="BE1073" s="879" t="e">
        <f t="shared" si="100"/>
        <v>#N/A</v>
      </c>
      <c r="BF1073" s="880"/>
      <c r="BG1073" s="880"/>
      <c r="BH1073" s="880"/>
      <c r="BI1073" s="881"/>
      <c r="BJ1073" s="882" t="s">
        <v>1405</v>
      </c>
      <c r="BK1073" s="878"/>
      <c r="BL1073" s="54"/>
      <c r="BM1073" s="241"/>
      <c r="BN1073" s="241"/>
      <c r="BO1073" s="241"/>
      <c r="BP1073" s="54"/>
      <c r="BQ1073" s="54"/>
      <c r="BR1073" s="54"/>
      <c r="BS1073" s="54"/>
      <c r="BT1073" s="54"/>
      <c r="BU1073" s="54"/>
      <c r="BV1073" s="54"/>
      <c r="BW1073" s="54"/>
      <c r="BX1073" s="54"/>
      <c r="BY1073" s="54"/>
      <c r="BZ1073" s="54"/>
      <c r="CA1073" s="54"/>
      <c r="CB1073" s="54"/>
      <c r="CC1073" s="54"/>
      <c r="CD1073" s="54"/>
      <c r="CE1073" s="54"/>
      <c r="CF1073" s="54"/>
      <c r="CG1073" s="54"/>
      <c r="CH1073" s="54"/>
      <c r="CI1073" s="54"/>
      <c r="CJ1073" s="54"/>
      <c r="CK1073" s="54"/>
      <c r="CL1073" s="54"/>
      <c r="CM1073" s="54"/>
      <c r="CN1073" s="54"/>
      <c r="CO1073" s="54"/>
      <c r="CP1073" s="54"/>
      <c r="CQ1073" s="54"/>
      <c r="CR1073" s="54"/>
      <c r="CS1073" s="54"/>
      <c r="CT1073" s="54"/>
      <c r="CU1073" s="54"/>
      <c r="CV1073" s="54"/>
      <c r="CW1073" s="54"/>
      <c r="CX1073" s="54"/>
      <c r="CY1073" s="54"/>
      <c r="CZ1073" s="54"/>
      <c r="DA1073" s="54"/>
      <c r="DB1073" s="54"/>
      <c r="DC1073" s="54"/>
      <c r="DD1073" s="54"/>
      <c r="DE1073" s="54"/>
      <c r="DF1073" s="54"/>
      <c r="DG1073" s="54"/>
      <c r="DH1073" s="54"/>
      <c r="DI1073" s="54"/>
      <c r="DJ1073" s="54"/>
      <c r="DK1073" s="54"/>
      <c r="DL1073" s="54"/>
      <c r="DM1073" s="54"/>
      <c r="DN1073" s="54"/>
      <c r="DO1073" s="54"/>
      <c r="DP1073" s="54"/>
      <c r="DQ1073" s="199"/>
    </row>
    <row r="1074" spans="4:121" s="52" customFormat="1" hidden="1">
      <c r="D1074" s="198"/>
      <c r="E1074" s="54"/>
      <c r="F1074" s="54"/>
      <c r="G1074" s="54"/>
      <c r="H1074" s="54"/>
      <c r="I1074" s="54"/>
      <c r="J1074" s="54"/>
      <c r="K1074" s="54"/>
      <c r="L1074" s="54"/>
      <c r="M1074" s="54"/>
      <c r="N1074" s="54"/>
      <c r="O1074" s="54"/>
      <c r="P1074" s="54"/>
      <c r="Q1074" s="54"/>
      <c r="R1074" s="54"/>
      <c r="S1074" s="54"/>
      <c r="T1074" s="54"/>
      <c r="U1074" s="54"/>
      <c r="V1074" s="54"/>
      <c r="W1074" s="192"/>
      <c r="X1074" s="54"/>
      <c r="Y1074" s="54"/>
      <c r="Z1074" s="54"/>
      <c r="AA1074" s="54"/>
      <c r="AB1074" s="54"/>
      <c r="AC1074" s="54"/>
      <c r="AD1074" s="54"/>
      <c r="AE1074" s="54"/>
      <c r="AF1074" s="54"/>
      <c r="AG1074" s="54"/>
      <c r="AH1074" s="54"/>
      <c r="AI1074" s="54"/>
      <c r="AJ1074" s="54"/>
      <c r="AK1074" s="54"/>
      <c r="AL1074" s="54"/>
      <c r="AM1074" s="54"/>
      <c r="AN1074" s="54"/>
      <c r="AO1074" s="54"/>
      <c r="AP1074" s="54"/>
      <c r="AQ1074" s="54"/>
      <c r="AR1074" s="54"/>
      <c r="AS1074" s="54"/>
      <c r="AT1074" s="54"/>
      <c r="AU1074" s="54"/>
      <c r="AV1074" s="54"/>
      <c r="AW1074" s="874" t="e">
        <f t="shared" si="101"/>
        <v>#N/A</v>
      </c>
      <c r="AX1074" s="875"/>
      <c r="AY1074" s="875"/>
      <c r="AZ1074" s="875"/>
      <c r="BA1074" s="876"/>
      <c r="BB1074" s="877" t="s">
        <v>1406</v>
      </c>
      <c r="BC1074" s="878"/>
      <c r="BD1074" s="54"/>
      <c r="BE1074" s="879" t="e">
        <f t="shared" si="100"/>
        <v>#N/A</v>
      </c>
      <c r="BF1074" s="880"/>
      <c r="BG1074" s="880"/>
      <c r="BH1074" s="880"/>
      <c r="BI1074" s="881"/>
      <c r="BJ1074" s="882" t="s">
        <v>1406</v>
      </c>
      <c r="BK1074" s="878"/>
      <c r="BL1074" s="54"/>
      <c r="BM1074" s="241"/>
      <c r="BN1074" s="241"/>
      <c r="BO1074" s="241"/>
      <c r="BP1074" s="54"/>
      <c r="BQ1074" s="54"/>
      <c r="BR1074" s="54"/>
      <c r="BS1074" s="54"/>
      <c r="BT1074" s="54"/>
      <c r="BU1074" s="54"/>
      <c r="BV1074" s="54"/>
      <c r="BW1074" s="54"/>
      <c r="BX1074" s="54"/>
      <c r="BY1074" s="54"/>
      <c r="BZ1074" s="54"/>
      <c r="CA1074" s="54"/>
      <c r="CB1074" s="54"/>
      <c r="CC1074" s="54"/>
      <c r="CD1074" s="54"/>
      <c r="CE1074" s="54"/>
      <c r="CF1074" s="54"/>
      <c r="CG1074" s="54"/>
      <c r="CH1074" s="54"/>
      <c r="CI1074" s="54"/>
      <c r="CJ1074" s="54"/>
      <c r="CK1074" s="54"/>
      <c r="CL1074" s="54"/>
      <c r="CM1074" s="54"/>
      <c r="CN1074" s="54"/>
      <c r="CO1074" s="54"/>
      <c r="CP1074" s="54"/>
      <c r="CQ1074" s="54"/>
      <c r="CR1074" s="54"/>
      <c r="CS1074" s="54"/>
      <c r="CT1074" s="54"/>
      <c r="CU1074" s="54"/>
      <c r="CV1074" s="54"/>
      <c r="CW1074" s="54"/>
      <c r="CX1074" s="54"/>
      <c r="CY1074" s="54"/>
      <c r="CZ1074" s="54"/>
      <c r="DA1074" s="54"/>
      <c r="DB1074" s="54"/>
      <c r="DC1074" s="54"/>
      <c r="DD1074" s="54"/>
      <c r="DE1074" s="54"/>
      <c r="DF1074" s="54"/>
      <c r="DG1074" s="54"/>
      <c r="DH1074" s="54"/>
      <c r="DI1074" s="54"/>
      <c r="DJ1074" s="54"/>
      <c r="DK1074" s="54"/>
      <c r="DL1074" s="54"/>
      <c r="DM1074" s="54"/>
      <c r="DN1074" s="54"/>
      <c r="DO1074" s="54"/>
      <c r="DP1074" s="54"/>
      <c r="DQ1074" s="199"/>
    </row>
    <row r="1075" spans="4:121" s="52" customFormat="1" hidden="1">
      <c r="D1075" s="198"/>
      <c r="E1075" s="54"/>
      <c r="F1075" s="54"/>
      <c r="G1075" s="54"/>
      <c r="H1075" s="54"/>
      <c r="I1075" s="54"/>
      <c r="J1075" s="54"/>
      <c r="K1075" s="54"/>
      <c r="L1075" s="54"/>
      <c r="M1075" s="54"/>
      <c r="N1075" s="54"/>
      <c r="O1075" s="54"/>
      <c r="P1075" s="54"/>
      <c r="Q1075" s="54"/>
      <c r="R1075" s="54"/>
      <c r="S1075" s="54"/>
      <c r="T1075" s="54"/>
      <c r="U1075" s="54"/>
      <c r="V1075" s="54"/>
      <c r="W1075" s="192"/>
      <c r="X1075" s="54"/>
      <c r="Y1075" s="54"/>
      <c r="Z1075" s="54"/>
      <c r="AA1075" s="54"/>
      <c r="AB1075" s="54"/>
      <c r="AC1075" s="54"/>
      <c r="AD1075" s="54"/>
      <c r="AE1075" s="54"/>
      <c r="AF1075" s="54"/>
      <c r="AG1075" s="54"/>
      <c r="AH1075" s="54"/>
      <c r="AI1075" s="54"/>
      <c r="AJ1075" s="54"/>
      <c r="AK1075" s="54"/>
      <c r="AL1075" s="54"/>
      <c r="AM1075" s="54"/>
      <c r="AN1075" s="54"/>
      <c r="AO1075" s="54"/>
      <c r="AP1075" s="54"/>
      <c r="AQ1075" s="54"/>
      <c r="AR1075" s="54"/>
      <c r="AS1075" s="54"/>
      <c r="AT1075" s="54"/>
      <c r="AU1075" s="54"/>
      <c r="AV1075" s="54"/>
      <c r="AW1075" s="874" t="e">
        <f t="shared" si="101"/>
        <v>#N/A</v>
      </c>
      <c r="AX1075" s="875"/>
      <c r="AY1075" s="875"/>
      <c r="AZ1075" s="875"/>
      <c r="BA1075" s="876"/>
      <c r="BB1075" s="877" t="s">
        <v>1407</v>
      </c>
      <c r="BC1075" s="878"/>
      <c r="BD1075" s="54"/>
      <c r="BE1075" s="879" t="e">
        <f t="shared" si="100"/>
        <v>#N/A</v>
      </c>
      <c r="BF1075" s="880"/>
      <c r="BG1075" s="880"/>
      <c r="BH1075" s="880"/>
      <c r="BI1075" s="881"/>
      <c r="BJ1075" s="882" t="s">
        <v>1407</v>
      </c>
      <c r="BK1075" s="878"/>
      <c r="BL1075" s="54"/>
      <c r="BM1075" s="241"/>
      <c r="BN1075" s="241"/>
      <c r="BO1075" s="241"/>
      <c r="BP1075" s="54"/>
      <c r="BQ1075" s="54"/>
      <c r="BR1075" s="54"/>
      <c r="BS1075" s="54"/>
      <c r="BT1075" s="54"/>
      <c r="BU1075" s="54"/>
      <c r="BV1075" s="54"/>
      <c r="BW1075" s="54"/>
      <c r="BX1075" s="54"/>
      <c r="BY1075" s="54"/>
      <c r="BZ1075" s="54"/>
      <c r="CA1075" s="54"/>
      <c r="CB1075" s="54"/>
      <c r="CC1075" s="54"/>
      <c r="CD1075" s="54"/>
      <c r="CE1075" s="54"/>
      <c r="CF1075" s="54"/>
      <c r="CG1075" s="54"/>
      <c r="CH1075" s="54"/>
      <c r="CI1075" s="54"/>
      <c r="CJ1075" s="54"/>
      <c r="CK1075" s="54"/>
      <c r="CL1075" s="54"/>
      <c r="CM1075" s="54"/>
      <c r="CN1075" s="54"/>
      <c r="CO1075" s="54"/>
      <c r="CP1075" s="54"/>
      <c r="CQ1075" s="54"/>
      <c r="CR1075" s="54"/>
      <c r="CS1075" s="54"/>
      <c r="CT1075" s="54"/>
      <c r="CU1075" s="54"/>
      <c r="CV1075" s="54"/>
      <c r="CW1075" s="54"/>
      <c r="CX1075" s="54"/>
      <c r="CY1075" s="54"/>
      <c r="CZ1075" s="54"/>
      <c r="DA1075" s="54"/>
      <c r="DB1075" s="54"/>
      <c r="DC1075" s="54"/>
      <c r="DD1075" s="54"/>
      <c r="DE1075" s="54"/>
      <c r="DF1075" s="54"/>
      <c r="DG1075" s="54"/>
      <c r="DH1075" s="54"/>
      <c r="DI1075" s="54"/>
      <c r="DJ1075" s="54"/>
      <c r="DK1075" s="54"/>
      <c r="DL1075" s="54"/>
      <c r="DM1075" s="54"/>
      <c r="DN1075" s="54"/>
      <c r="DO1075" s="54"/>
      <c r="DP1075" s="54"/>
      <c r="DQ1075" s="199"/>
    </row>
    <row r="1076" spans="4:121" s="52" customFormat="1" hidden="1">
      <c r="D1076" s="198"/>
      <c r="E1076" s="54"/>
      <c r="F1076" s="54"/>
      <c r="G1076" s="54"/>
      <c r="H1076" s="54"/>
      <c r="I1076" s="54"/>
      <c r="J1076" s="54"/>
      <c r="K1076" s="54"/>
      <c r="L1076" s="54"/>
      <c r="M1076" s="54"/>
      <c r="N1076" s="54"/>
      <c r="O1076" s="54"/>
      <c r="P1076" s="54"/>
      <c r="Q1076" s="54"/>
      <c r="R1076" s="54"/>
      <c r="S1076" s="54"/>
      <c r="T1076" s="54"/>
      <c r="U1076" s="54"/>
      <c r="V1076" s="54"/>
      <c r="W1076" s="192"/>
      <c r="X1076" s="54"/>
      <c r="Y1076" s="54"/>
      <c r="Z1076" s="54"/>
      <c r="AA1076" s="54"/>
      <c r="AB1076" s="54"/>
      <c r="AC1076" s="54"/>
      <c r="AD1076" s="54"/>
      <c r="AE1076" s="54"/>
      <c r="AF1076" s="54"/>
      <c r="AG1076" s="54"/>
      <c r="AH1076" s="54"/>
      <c r="AI1076" s="54"/>
      <c r="AJ1076" s="54"/>
      <c r="AK1076" s="54"/>
      <c r="AL1076" s="54"/>
      <c r="AM1076" s="54"/>
      <c r="AN1076" s="54"/>
      <c r="AO1076" s="54"/>
      <c r="AP1076" s="54"/>
      <c r="AQ1076" s="54"/>
      <c r="AR1076" s="54"/>
      <c r="AS1076" s="54"/>
      <c r="AT1076" s="54"/>
      <c r="AU1076" s="54"/>
      <c r="AV1076" s="54"/>
      <c r="AW1076" s="874" t="e">
        <f t="shared" si="101"/>
        <v>#N/A</v>
      </c>
      <c r="AX1076" s="875"/>
      <c r="AY1076" s="875"/>
      <c r="AZ1076" s="875"/>
      <c r="BA1076" s="876"/>
      <c r="BB1076" s="877" t="s">
        <v>1408</v>
      </c>
      <c r="BC1076" s="878"/>
      <c r="BD1076" s="54"/>
      <c r="BE1076" s="879" t="e">
        <f t="shared" si="100"/>
        <v>#N/A</v>
      </c>
      <c r="BF1076" s="880"/>
      <c r="BG1076" s="880"/>
      <c r="BH1076" s="880"/>
      <c r="BI1076" s="881"/>
      <c r="BJ1076" s="882" t="s">
        <v>1408</v>
      </c>
      <c r="BK1076" s="878"/>
      <c r="BL1076" s="54"/>
      <c r="BM1076" s="241"/>
      <c r="BN1076" s="241"/>
      <c r="BO1076" s="241"/>
      <c r="BP1076" s="54"/>
      <c r="BQ1076" s="54"/>
      <c r="BR1076" s="54"/>
      <c r="BS1076" s="54"/>
      <c r="BT1076" s="54"/>
      <c r="BU1076" s="54"/>
      <c r="BV1076" s="54"/>
      <c r="BW1076" s="54"/>
      <c r="BX1076" s="54"/>
      <c r="BY1076" s="54"/>
      <c r="BZ1076" s="54"/>
      <c r="CA1076" s="54"/>
      <c r="CB1076" s="54"/>
      <c r="CC1076" s="54"/>
      <c r="CD1076" s="54"/>
      <c r="CE1076" s="54"/>
      <c r="CF1076" s="54"/>
      <c r="CG1076" s="54"/>
      <c r="CH1076" s="54"/>
      <c r="CI1076" s="54"/>
      <c r="CJ1076" s="54"/>
      <c r="CK1076" s="54"/>
      <c r="CL1076" s="54"/>
      <c r="CM1076" s="54"/>
      <c r="CN1076" s="54"/>
      <c r="CO1076" s="54"/>
      <c r="CP1076" s="54"/>
      <c r="CQ1076" s="54"/>
      <c r="CR1076" s="54"/>
      <c r="CS1076" s="54"/>
      <c r="CT1076" s="54"/>
      <c r="CU1076" s="54"/>
      <c r="CV1076" s="54"/>
      <c r="CW1076" s="54"/>
      <c r="CX1076" s="54"/>
      <c r="CY1076" s="54"/>
      <c r="CZ1076" s="54"/>
      <c r="DA1076" s="54"/>
      <c r="DB1076" s="54"/>
      <c r="DC1076" s="54"/>
      <c r="DD1076" s="54"/>
      <c r="DE1076" s="54"/>
      <c r="DF1076" s="54"/>
      <c r="DG1076" s="54"/>
      <c r="DH1076" s="54"/>
      <c r="DI1076" s="54"/>
      <c r="DJ1076" s="54"/>
      <c r="DK1076" s="54"/>
      <c r="DL1076" s="54"/>
      <c r="DM1076" s="54"/>
      <c r="DN1076" s="54"/>
      <c r="DO1076" s="54"/>
      <c r="DP1076" s="54"/>
      <c r="DQ1076" s="199"/>
    </row>
    <row r="1077" spans="4:121" s="52" customFormat="1" hidden="1">
      <c r="D1077" s="198"/>
      <c r="E1077" s="54"/>
      <c r="F1077" s="54"/>
      <c r="G1077" s="54"/>
      <c r="H1077" s="54"/>
      <c r="I1077" s="54"/>
      <c r="J1077" s="54"/>
      <c r="K1077" s="54"/>
      <c r="L1077" s="54"/>
      <c r="M1077" s="54"/>
      <c r="N1077" s="54"/>
      <c r="O1077" s="54"/>
      <c r="P1077" s="54"/>
      <c r="Q1077" s="54"/>
      <c r="R1077" s="54"/>
      <c r="S1077" s="54"/>
      <c r="T1077" s="54"/>
      <c r="U1077" s="54"/>
      <c r="V1077" s="54"/>
      <c r="W1077" s="192"/>
      <c r="X1077" s="54"/>
      <c r="Y1077" s="54"/>
      <c r="Z1077" s="54"/>
      <c r="AA1077" s="54"/>
      <c r="AB1077" s="54"/>
      <c r="AC1077" s="54"/>
      <c r="AD1077" s="54"/>
      <c r="AE1077" s="54"/>
      <c r="AF1077" s="54"/>
      <c r="AG1077" s="54"/>
      <c r="AH1077" s="54"/>
      <c r="AI1077" s="54"/>
      <c r="AJ1077" s="54"/>
      <c r="AK1077" s="54"/>
      <c r="AL1077" s="54"/>
      <c r="AM1077" s="54"/>
      <c r="AN1077" s="54"/>
      <c r="AO1077" s="54"/>
      <c r="AP1077" s="54"/>
      <c r="AQ1077" s="54"/>
      <c r="AR1077" s="54"/>
      <c r="AS1077" s="54"/>
      <c r="AT1077" s="54"/>
      <c r="AU1077" s="54"/>
      <c r="AV1077" s="54"/>
      <c r="AW1077" s="874" t="e">
        <f t="shared" si="101"/>
        <v>#N/A</v>
      </c>
      <c r="AX1077" s="875"/>
      <c r="AY1077" s="875"/>
      <c r="AZ1077" s="875"/>
      <c r="BA1077" s="876"/>
      <c r="BB1077" s="877" t="s">
        <v>1409</v>
      </c>
      <c r="BC1077" s="878"/>
      <c r="BD1077" s="54"/>
      <c r="BE1077" s="879" t="e">
        <f t="shared" si="100"/>
        <v>#N/A</v>
      </c>
      <c r="BF1077" s="880"/>
      <c r="BG1077" s="880"/>
      <c r="BH1077" s="880"/>
      <c r="BI1077" s="881"/>
      <c r="BJ1077" s="882" t="s">
        <v>1409</v>
      </c>
      <c r="BK1077" s="878"/>
      <c r="BL1077" s="54"/>
      <c r="BM1077" s="241"/>
      <c r="BN1077" s="241"/>
      <c r="BO1077" s="241"/>
      <c r="BP1077" s="54"/>
      <c r="BQ1077" s="54"/>
      <c r="BR1077" s="54"/>
      <c r="BS1077" s="54"/>
      <c r="BT1077" s="54"/>
      <c r="BU1077" s="54"/>
      <c r="BV1077" s="54"/>
      <c r="BW1077" s="54"/>
      <c r="BX1077" s="54"/>
      <c r="BY1077" s="54"/>
      <c r="BZ1077" s="54"/>
      <c r="CA1077" s="54"/>
      <c r="CB1077" s="54"/>
      <c r="CC1077" s="54"/>
      <c r="CD1077" s="54"/>
      <c r="CE1077" s="54"/>
      <c r="CF1077" s="54"/>
      <c r="CG1077" s="54"/>
      <c r="CH1077" s="54"/>
      <c r="CI1077" s="54"/>
      <c r="CJ1077" s="54"/>
      <c r="CK1077" s="54"/>
      <c r="CL1077" s="54"/>
      <c r="CM1077" s="54"/>
      <c r="CN1077" s="54"/>
      <c r="CO1077" s="54"/>
      <c r="CP1077" s="54"/>
      <c r="CQ1077" s="54"/>
      <c r="CR1077" s="54"/>
      <c r="CS1077" s="54"/>
      <c r="CT1077" s="54"/>
      <c r="CU1077" s="54"/>
      <c r="CV1077" s="54"/>
      <c r="CW1077" s="54"/>
      <c r="CX1077" s="54"/>
      <c r="CY1077" s="54"/>
      <c r="CZ1077" s="54"/>
      <c r="DA1077" s="54"/>
      <c r="DB1077" s="54"/>
      <c r="DC1077" s="54"/>
      <c r="DD1077" s="54"/>
      <c r="DE1077" s="54"/>
      <c r="DF1077" s="54"/>
      <c r="DG1077" s="54"/>
      <c r="DH1077" s="54"/>
      <c r="DI1077" s="54"/>
      <c r="DJ1077" s="54"/>
      <c r="DK1077" s="54"/>
      <c r="DL1077" s="54"/>
      <c r="DM1077" s="54"/>
      <c r="DN1077" s="54"/>
      <c r="DO1077" s="54"/>
      <c r="DP1077" s="54"/>
      <c r="DQ1077" s="199"/>
    </row>
    <row r="1078" spans="4:121" s="52" customFormat="1" hidden="1">
      <c r="D1078" s="198"/>
      <c r="E1078" s="54"/>
      <c r="F1078" s="54"/>
      <c r="G1078" s="54"/>
      <c r="H1078" s="54"/>
      <c r="I1078" s="54"/>
      <c r="J1078" s="54"/>
      <c r="K1078" s="54"/>
      <c r="L1078" s="54"/>
      <c r="M1078" s="54"/>
      <c r="N1078" s="54"/>
      <c r="O1078" s="54"/>
      <c r="P1078" s="54"/>
      <c r="Q1078" s="54"/>
      <c r="R1078" s="54"/>
      <c r="S1078" s="54"/>
      <c r="T1078" s="54"/>
      <c r="U1078" s="54"/>
      <c r="V1078" s="54"/>
      <c r="W1078" s="192"/>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c r="AU1078" s="54"/>
      <c r="AV1078" s="54"/>
      <c r="AW1078" s="874" t="e">
        <f t="shared" si="101"/>
        <v>#N/A</v>
      </c>
      <c r="AX1078" s="875"/>
      <c r="AY1078" s="875"/>
      <c r="AZ1078" s="875"/>
      <c r="BA1078" s="876"/>
      <c r="BB1078" s="877" t="s">
        <v>1410</v>
      </c>
      <c r="BC1078" s="878"/>
      <c r="BD1078" s="54"/>
      <c r="BE1078" s="879" t="e">
        <f t="shared" si="100"/>
        <v>#N/A</v>
      </c>
      <c r="BF1078" s="880"/>
      <c r="BG1078" s="880"/>
      <c r="BH1078" s="880"/>
      <c r="BI1078" s="881"/>
      <c r="BJ1078" s="882" t="s">
        <v>1410</v>
      </c>
      <c r="BK1078" s="878"/>
      <c r="BL1078" s="54"/>
      <c r="BM1078" s="241"/>
      <c r="BN1078" s="241"/>
      <c r="BO1078" s="241"/>
      <c r="BP1078" s="54"/>
      <c r="BQ1078" s="54"/>
      <c r="BR1078" s="54"/>
      <c r="BS1078" s="54"/>
      <c r="BT1078" s="54"/>
      <c r="BU1078" s="54"/>
      <c r="BV1078" s="54"/>
      <c r="BW1078" s="54"/>
      <c r="BX1078" s="54"/>
      <c r="BY1078" s="54"/>
      <c r="BZ1078" s="54"/>
      <c r="CA1078" s="54"/>
      <c r="CB1078" s="54"/>
      <c r="CC1078" s="54"/>
      <c r="CD1078" s="54"/>
      <c r="CE1078" s="54"/>
      <c r="CF1078" s="54"/>
      <c r="CG1078" s="54"/>
      <c r="CH1078" s="54"/>
      <c r="CI1078" s="54"/>
      <c r="CJ1078" s="54"/>
      <c r="CK1078" s="54"/>
      <c r="CL1078" s="54"/>
      <c r="CM1078" s="54"/>
      <c r="CN1078" s="54"/>
      <c r="CO1078" s="54"/>
      <c r="CP1078" s="54"/>
      <c r="CQ1078" s="54"/>
      <c r="CR1078" s="54"/>
      <c r="CS1078" s="54"/>
      <c r="CT1078" s="54"/>
      <c r="CU1078" s="54"/>
      <c r="CV1078" s="54"/>
      <c r="CW1078" s="54"/>
      <c r="CX1078" s="54"/>
      <c r="CY1078" s="54"/>
      <c r="CZ1078" s="54"/>
      <c r="DA1078" s="54"/>
      <c r="DB1078" s="54"/>
      <c r="DC1078" s="54"/>
      <c r="DD1078" s="54"/>
      <c r="DE1078" s="54"/>
      <c r="DF1078" s="54"/>
      <c r="DG1078" s="54"/>
      <c r="DH1078" s="54"/>
      <c r="DI1078" s="54"/>
      <c r="DJ1078" s="54"/>
      <c r="DK1078" s="54"/>
      <c r="DL1078" s="54"/>
      <c r="DM1078" s="54"/>
      <c r="DN1078" s="54"/>
      <c r="DO1078" s="54"/>
      <c r="DP1078" s="54"/>
      <c r="DQ1078" s="199"/>
    </row>
    <row r="1079" spans="4:121" s="52" customFormat="1" hidden="1">
      <c r="D1079" s="198"/>
      <c r="E1079" s="54"/>
      <c r="F1079" s="54"/>
      <c r="G1079" s="54"/>
      <c r="H1079" s="54"/>
      <c r="I1079" s="54"/>
      <c r="J1079" s="54"/>
      <c r="K1079" s="54"/>
      <c r="L1079" s="54"/>
      <c r="M1079" s="54"/>
      <c r="N1079" s="54"/>
      <c r="O1079" s="54"/>
      <c r="P1079" s="54"/>
      <c r="Q1079" s="54"/>
      <c r="R1079" s="54"/>
      <c r="S1079" s="54"/>
      <c r="T1079" s="54"/>
      <c r="U1079" s="54"/>
      <c r="V1079" s="54"/>
      <c r="W1079" s="192"/>
      <c r="X1079" s="54"/>
      <c r="Y1079" s="54"/>
      <c r="Z1079" s="54"/>
      <c r="AA1079" s="54"/>
      <c r="AB1079" s="54"/>
      <c r="AC1079" s="54"/>
      <c r="AD1079" s="54"/>
      <c r="AE1079" s="54"/>
      <c r="AF1079" s="54"/>
      <c r="AG1079" s="54"/>
      <c r="AH1079" s="54"/>
      <c r="AI1079" s="54"/>
      <c r="AJ1079" s="54"/>
      <c r="AK1079" s="54"/>
      <c r="AL1079" s="54"/>
      <c r="AM1079" s="54"/>
      <c r="AN1079" s="54"/>
      <c r="AO1079" s="54"/>
      <c r="AP1079" s="54"/>
      <c r="AQ1079" s="54"/>
      <c r="AR1079" s="54"/>
      <c r="AS1079" s="54"/>
      <c r="AT1079" s="54"/>
      <c r="AU1079" s="54"/>
      <c r="AV1079" s="54"/>
      <c r="AW1079" s="874" t="e">
        <f t="shared" si="101"/>
        <v>#N/A</v>
      </c>
      <c r="AX1079" s="875"/>
      <c r="AY1079" s="875"/>
      <c r="AZ1079" s="875"/>
      <c r="BA1079" s="876"/>
      <c r="BB1079" s="877" t="s">
        <v>1411</v>
      </c>
      <c r="BC1079" s="878"/>
      <c r="BD1079" s="54"/>
      <c r="BE1079" s="879" t="e">
        <f t="shared" si="100"/>
        <v>#N/A</v>
      </c>
      <c r="BF1079" s="880"/>
      <c r="BG1079" s="880"/>
      <c r="BH1079" s="880"/>
      <c r="BI1079" s="881"/>
      <c r="BJ1079" s="882" t="s">
        <v>1411</v>
      </c>
      <c r="BK1079" s="878"/>
      <c r="BL1079" s="54"/>
      <c r="BM1079" s="241"/>
      <c r="BN1079" s="241"/>
      <c r="BO1079" s="241"/>
      <c r="BP1079" s="54"/>
      <c r="BQ1079" s="54"/>
      <c r="BR1079" s="54"/>
      <c r="BS1079" s="54"/>
      <c r="BT1079" s="54"/>
      <c r="BU1079" s="54"/>
      <c r="BV1079" s="54"/>
      <c r="BW1079" s="54"/>
      <c r="BX1079" s="54"/>
      <c r="BY1079" s="54"/>
      <c r="BZ1079" s="54"/>
      <c r="CA1079" s="54"/>
      <c r="CB1079" s="54"/>
      <c r="CC1079" s="54"/>
      <c r="CD1079" s="54"/>
      <c r="CE1079" s="54"/>
      <c r="CF1079" s="54"/>
      <c r="CG1079" s="54"/>
      <c r="CH1079" s="54"/>
      <c r="CI1079" s="54"/>
      <c r="CJ1079" s="54"/>
      <c r="CK1079" s="54"/>
      <c r="CL1079" s="54"/>
      <c r="CM1079" s="54"/>
      <c r="CN1079" s="54"/>
      <c r="CO1079" s="54"/>
      <c r="CP1079" s="54"/>
      <c r="CQ1079" s="54"/>
      <c r="CR1079" s="54"/>
      <c r="CS1079" s="54"/>
      <c r="CT1079" s="54"/>
      <c r="CU1079" s="54"/>
      <c r="CV1079" s="54"/>
      <c r="CW1079" s="54"/>
      <c r="CX1079" s="54"/>
      <c r="CY1079" s="54"/>
      <c r="CZ1079" s="54"/>
      <c r="DA1079" s="54"/>
      <c r="DB1079" s="54"/>
      <c r="DC1079" s="54"/>
      <c r="DD1079" s="54"/>
      <c r="DE1079" s="54"/>
      <c r="DF1079" s="54"/>
      <c r="DG1079" s="54"/>
      <c r="DH1079" s="54"/>
      <c r="DI1079" s="54"/>
      <c r="DJ1079" s="54"/>
      <c r="DK1079" s="54"/>
      <c r="DL1079" s="54"/>
      <c r="DM1079" s="54"/>
      <c r="DN1079" s="54"/>
      <c r="DO1079" s="54"/>
      <c r="DP1079" s="54"/>
      <c r="DQ1079" s="199"/>
    </row>
    <row r="1080" spans="4:121" s="52" customFormat="1" hidden="1">
      <c r="D1080" s="198"/>
      <c r="E1080" s="54"/>
      <c r="F1080" s="54"/>
      <c r="G1080" s="54"/>
      <c r="H1080" s="54"/>
      <c r="I1080" s="54"/>
      <c r="J1080" s="54"/>
      <c r="K1080" s="54"/>
      <c r="L1080" s="54"/>
      <c r="M1080" s="54"/>
      <c r="N1080" s="54"/>
      <c r="O1080" s="54"/>
      <c r="P1080" s="54"/>
      <c r="Q1080" s="54"/>
      <c r="R1080" s="54"/>
      <c r="S1080" s="54"/>
      <c r="T1080" s="54"/>
      <c r="U1080" s="54"/>
      <c r="V1080" s="54"/>
      <c r="W1080" s="192"/>
      <c r="X1080" s="54"/>
      <c r="Y1080" s="54"/>
      <c r="Z1080" s="54"/>
      <c r="AA1080" s="54"/>
      <c r="AB1080" s="54"/>
      <c r="AC1080" s="54"/>
      <c r="AD1080" s="54"/>
      <c r="AE1080" s="54"/>
      <c r="AF1080" s="54"/>
      <c r="AG1080" s="54"/>
      <c r="AH1080" s="54"/>
      <c r="AI1080" s="54"/>
      <c r="AJ1080" s="54"/>
      <c r="AK1080" s="54"/>
      <c r="AL1080" s="54"/>
      <c r="AM1080" s="54"/>
      <c r="AN1080" s="54"/>
      <c r="AO1080" s="54"/>
      <c r="AP1080" s="54"/>
      <c r="AQ1080" s="54"/>
      <c r="AR1080" s="54"/>
      <c r="AS1080" s="54"/>
      <c r="AT1080" s="54"/>
      <c r="AU1080" s="54"/>
      <c r="AV1080" s="54"/>
      <c r="AW1080" s="874" t="e">
        <f t="shared" si="101"/>
        <v>#N/A</v>
      </c>
      <c r="AX1080" s="875"/>
      <c r="AY1080" s="875"/>
      <c r="AZ1080" s="875"/>
      <c r="BA1080" s="876"/>
      <c r="BB1080" s="877" t="s">
        <v>1412</v>
      </c>
      <c r="BC1080" s="878"/>
      <c r="BD1080" s="54"/>
      <c r="BE1080" s="879" t="e">
        <f t="shared" si="100"/>
        <v>#N/A</v>
      </c>
      <c r="BF1080" s="880"/>
      <c r="BG1080" s="880"/>
      <c r="BH1080" s="880"/>
      <c r="BI1080" s="881"/>
      <c r="BJ1080" s="882" t="s">
        <v>1412</v>
      </c>
      <c r="BK1080" s="878"/>
      <c r="BL1080" s="54"/>
      <c r="BM1080" s="241"/>
      <c r="BN1080" s="241"/>
      <c r="BO1080" s="241"/>
      <c r="BP1080" s="54"/>
      <c r="BQ1080" s="54"/>
      <c r="BR1080" s="54"/>
      <c r="BS1080" s="54"/>
      <c r="BT1080" s="54"/>
      <c r="BU1080" s="54"/>
      <c r="BV1080" s="54"/>
      <c r="BW1080" s="54"/>
      <c r="BX1080" s="54"/>
      <c r="BY1080" s="54"/>
      <c r="BZ1080" s="54"/>
      <c r="CA1080" s="54"/>
      <c r="CB1080" s="54"/>
      <c r="CC1080" s="54"/>
      <c r="CD1080" s="54"/>
      <c r="CE1080" s="54"/>
      <c r="CF1080" s="54"/>
      <c r="CG1080" s="54"/>
      <c r="CH1080" s="54"/>
      <c r="CI1080" s="54"/>
      <c r="CJ1080" s="54"/>
      <c r="CK1080" s="54"/>
      <c r="CL1080" s="54"/>
      <c r="CM1080" s="54"/>
      <c r="CN1080" s="54"/>
      <c r="CO1080" s="54"/>
      <c r="CP1080" s="54"/>
      <c r="CQ1080" s="54"/>
      <c r="CR1080" s="54"/>
      <c r="CS1080" s="54"/>
      <c r="CT1080" s="54"/>
      <c r="CU1080" s="54"/>
      <c r="CV1080" s="54"/>
      <c r="CW1080" s="54"/>
      <c r="CX1080" s="54"/>
      <c r="CY1080" s="54"/>
      <c r="CZ1080" s="54"/>
      <c r="DA1080" s="54"/>
      <c r="DB1080" s="54"/>
      <c r="DC1080" s="54"/>
      <c r="DD1080" s="54"/>
      <c r="DE1080" s="54"/>
      <c r="DF1080" s="54"/>
      <c r="DG1080" s="54"/>
      <c r="DH1080" s="54"/>
      <c r="DI1080" s="54"/>
      <c r="DJ1080" s="54"/>
      <c r="DK1080" s="54"/>
      <c r="DL1080" s="54"/>
      <c r="DM1080" s="54"/>
      <c r="DN1080" s="54"/>
      <c r="DO1080" s="54"/>
      <c r="DP1080" s="54"/>
      <c r="DQ1080" s="199"/>
    </row>
    <row r="1081" spans="4:121" s="52" customFormat="1" hidden="1">
      <c r="D1081" s="198"/>
      <c r="E1081" s="54"/>
      <c r="F1081" s="54"/>
      <c r="G1081" s="54"/>
      <c r="H1081" s="54"/>
      <c r="I1081" s="54"/>
      <c r="J1081" s="54"/>
      <c r="K1081" s="54"/>
      <c r="L1081" s="54"/>
      <c r="M1081" s="54"/>
      <c r="N1081" s="54"/>
      <c r="O1081" s="54"/>
      <c r="P1081" s="54"/>
      <c r="Q1081" s="54"/>
      <c r="R1081" s="54"/>
      <c r="S1081" s="54"/>
      <c r="T1081" s="54"/>
      <c r="U1081" s="54"/>
      <c r="V1081" s="54"/>
      <c r="W1081" s="192"/>
      <c r="X1081" s="54"/>
      <c r="Y1081" s="54"/>
      <c r="Z1081" s="54"/>
      <c r="AA1081" s="54"/>
      <c r="AB1081" s="54"/>
      <c r="AC1081" s="54"/>
      <c r="AD1081" s="54"/>
      <c r="AE1081" s="54"/>
      <c r="AF1081" s="54"/>
      <c r="AG1081" s="54"/>
      <c r="AH1081" s="54"/>
      <c r="AI1081" s="54"/>
      <c r="AJ1081" s="54"/>
      <c r="AK1081" s="54"/>
      <c r="AL1081" s="54"/>
      <c r="AM1081" s="54"/>
      <c r="AN1081" s="54"/>
      <c r="AO1081" s="54"/>
      <c r="AP1081" s="54"/>
      <c r="AQ1081" s="54"/>
      <c r="AR1081" s="54"/>
      <c r="AS1081" s="54"/>
      <c r="AT1081" s="54"/>
      <c r="AU1081" s="54"/>
      <c r="AV1081" s="54"/>
      <c r="AW1081" s="874" t="e">
        <f t="shared" si="101"/>
        <v>#N/A</v>
      </c>
      <c r="AX1081" s="875"/>
      <c r="AY1081" s="875"/>
      <c r="AZ1081" s="875"/>
      <c r="BA1081" s="876"/>
      <c r="BB1081" s="877" t="s">
        <v>1413</v>
      </c>
      <c r="BC1081" s="878"/>
      <c r="BD1081" s="54"/>
      <c r="BE1081" s="879" t="e">
        <f t="shared" si="100"/>
        <v>#N/A</v>
      </c>
      <c r="BF1081" s="880"/>
      <c r="BG1081" s="880"/>
      <c r="BH1081" s="880"/>
      <c r="BI1081" s="881"/>
      <c r="BJ1081" s="882" t="s">
        <v>1413</v>
      </c>
      <c r="BK1081" s="878"/>
      <c r="BL1081" s="54"/>
      <c r="BM1081" s="241"/>
      <c r="BN1081" s="241"/>
      <c r="BO1081" s="241"/>
      <c r="BP1081" s="54"/>
      <c r="BQ1081" s="54"/>
      <c r="BR1081" s="54"/>
      <c r="BS1081" s="54"/>
      <c r="BT1081" s="54"/>
      <c r="BU1081" s="54"/>
      <c r="BV1081" s="54"/>
      <c r="BW1081" s="54"/>
      <c r="BX1081" s="54"/>
      <c r="BY1081" s="54"/>
      <c r="BZ1081" s="54"/>
      <c r="CA1081" s="54"/>
      <c r="CB1081" s="54"/>
      <c r="CC1081" s="54"/>
      <c r="CD1081" s="54"/>
      <c r="CE1081" s="54"/>
      <c r="CF1081" s="54"/>
      <c r="CG1081" s="54"/>
      <c r="CH1081" s="54"/>
      <c r="CI1081" s="54"/>
      <c r="CJ1081" s="54"/>
      <c r="CK1081" s="54"/>
      <c r="CL1081" s="54"/>
      <c r="CM1081" s="54"/>
      <c r="CN1081" s="54"/>
      <c r="CO1081" s="54"/>
      <c r="CP1081" s="54"/>
      <c r="CQ1081" s="54"/>
      <c r="CR1081" s="54"/>
      <c r="CS1081" s="54"/>
      <c r="CT1081" s="54"/>
      <c r="CU1081" s="54"/>
      <c r="CV1081" s="54"/>
      <c r="CW1081" s="54"/>
      <c r="CX1081" s="54"/>
      <c r="CY1081" s="54"/>
      <c r="CZ1081" s="54"/>
      <c r="DA1081" s="54"/>
      <c r="DB1081" s="54"/>
      <c r="DC1081" s="54"/>
      <c r="DD1081" s="54"/>
      <c r="DE1081" s="54"/>
      <c r="DF1081" s="54"/>
      <c r="DG1081" s="54"/>
      <c r="DH1081" s="54"/>
      <c r="DI1081" s="54"/>
      <c r="DJ1081" s="54"/>
      <c r="DK1081" s="54"/>
      <c r="DL1081" s="54"/>
      <c r="DM1081" s="54"/>
      <c r="DN1081" s="54"/>
      <c r="DO1081" s="54"/>
      <c r="DP1081" s="54"/>
      <c r="DQ1081" s="199"/>
    </row>
    <row r="1082" spans="4:121" s="52" customFormat="1" hidden="1">
      <c r="D1082" s="198"/>
      <c r="E1082" s="54"/>
      <c r="F1082" s="54"/>
      <c r="G1082" s="54"/>
      <c r="H1082" s="54"/>
      <c r="I1082" s="54"/>
      <c r="J1082" s="54"/>
      <c r="K1082" s="54"/>
      <c r="L1082" s="54"/>
      <c r="M1082" s="54"/>
      <c r="N1082" s="54"/>
      <c r="O1082" s="54"/>
      <c r="P1082" s="54"/>
      <c r="Q1082" s="54"/>
      <c r="R1082" s="54"/>
      <c r="S1082" s="54"/>
      <c r="T1082" s="54"/>
      <c r="U1082" s="54"/>
      <c r="V1082" s="54"/>
      <c r="W1082" s="192"/>
      <c r="X1082" s="54"/>
      <c r="Y1082" s="54"/>
      <c r="Z1082" s="54"/>
      <c r="AA1082" s="54"/>
      <c r="AB1082" s="54"/>
      <c r="AC1082" s="54"/>
      <c r="AD1082" s="54"/>
      <c r="AE1082" s="54"/>
      <c r="AF1082" s="54"/>
      <c r="AG1082" s="54"/>
      <c r="AH1082" s="54"/>
      <c r="AI1082" s="54"/>
      <c r="AJ1082" s="54"/>
      <c r="AK1082" s="54"/>
      <c r="AL1082" s="54"/>
      <c r="AM1082" s="54"/>
      <c r="AN1082" s="54"/>
      <c r="AO1082" s="54"/>
      <c r="AP1082" s="54"/>
      <c r="AQ1082" s="54"/>
      <c r="AR1082" s="54"/>
      <c r="AS1082" s="54"/>
      <c r="AT1082" s="54"/>
      <c r="AU1082" s="54"/>
      <c r="AV1082" s="54"/>
      <c r="AW1082" s="874" t="e">
        <f t="shared" si="101"/>
        <v>#N/A</v>
      </c>
      <c r="AX1082" s="875"/>
      <c r="AY1082" s="875"/>
      <c r="AZ1082" s="875"/>
      <c r="BA1082" s="876"/>
      <c r="BB1082" s="877" t="s">
        <v>1414</v>
      </c>
      <c r="BC1082" s="878"/>
      <c r="BD1082" s="54"/>
      <c r="BE1082" s="879" t="e">
        <f t="shared" si="100"/>
        <v>#N/A</v>
      </c>
      <c r="BF1082" s="880"/>
      <c r="BG1082" s="880"/>
      <c r="BH1082" s="880"/>
      <c r="BI1082" s="881"/>
      <c r="BJ1082" s="882" t="s">
        <v>1414</v>
      </c>
      <c r="BK1082" s="878"/>
      <c r="BL1082" s="54"/>
      <c r="BM1082" s="241"/>
      <c r="BN1082" s="241"/>
      <c r="BO1082" s="241"/>
      <c r="BP1082" s="54"/>
      <c r="BQ1082" s="54"/>
      <c r="BR1082" s="54"/>
      <c r="BS1082" s="54"/>
      <c r="BT1082" s="54"/>
      <c r="BU1082" s="54"/>
      <c r="BV1082" s="54"/>
      <c r="BW1082" s="54"/>
      <c r="BX1082" s="54"/>
      <c r="BY1082" s="54"/>
      <c r="BZ1082" s="54"/>
      <c r="CA1082" s="54"/>
      <c r="CB1082" s="54"/>
      <c r="CC1082" s="54"/>
      <c r="CD1082" s="54"/>
      <c r="CE1082" s="54"/>
      <c r="CF1082" s="54"/>
      <c r="CG1082" s="54"/>
      <c r="CH1082" s="54"/>
      <c r="CI1082" s="54"/>
      <c r="CJ1082" s="54"/>
      <c r="CK1082" s="54"/>
      <c r="CL1082" s="54"/>
      <c r="CM1082" s="54"/>
      <c r="CN1082" s="54"/>
      <c r="CO1082" s="54"/>
      <c r="CP1082" s="54"/>
      <c r="CQ1082" s="54"/>
      <c r="CR1082" s="54"/>
      <c r="CS1082" s="54"/>
      <c r="CT1082" s="54"/>
      <c r="CU1082" s="54"/>
      <c r="CV1082" s="54"/>
      <c r="CW1082" s="54"/>
      <c r="CX1082" s="54"/>
      <c r="CY1082" s="54"/>
      <c r="CZ1082" s="54"/>
      <c r="DA1082" s="54"/>
      <c r="DB1082" s="54"/>
      <c r="DC1082" s="54"/>
      <c r="DD1082" s="54"/>
      <c r="DE1082" s="54"/>
      <c r="DF1082" s="54"/>
      <c r="DG1082" s="54"/>
      <c r="DH1082" s="54"/>
      <c r="DI1082" s="54"/>
      <c r="DJ1082" s="54"/>
      <c r="DK1082" s="54"/>
      <c r="DL1082" s="54"/>
      <c r="DM1082" s="54"/>
      <c r="DN1082" s="54"/>
      <c r="DO1082" s="54"/>
      <c r="DP1082" s="54"/>
      <c r="DQ1082" s="199"/>
    </row>
    <row r="1083" spans="4:121" s="52" customFormat="1" hidden="1">
      <c r="D1083" s="198"/>
      <c r="E1083" s="54"/>
      <c r="F1083" s="54"/>
      <c r="G1083" s="54"/>
      <c r="H1083" s="54"/>
      <c r="I1083" s="54"/>
      <c r="J1083" s="54"/>
      <c r="K1083" s="54"/>
      <c r="L1083" s="54"/>
      <c r="M1083" s="54"/>
      <c r="N1083" s="54"/>
      <c r="O1083" s="54"/>
      <c r="P1083" s="54"/>
      <c r="Q1083" s="54"/>
      <c r="R1083" s="54"/>
      <c r="S1083" s="54"/>
      <c r="T1083" s="54"/>
      <c r="U1083" s="54"/>
      <c r="V1083" s="54"/>
      <c r="W1083" s="192"/>
      <c r="X1083" s="54"/>
      <c r="Y1083" s="54"/>
      <c r="Z1083" s="54"/>
      <c r="AA1083" s="54"/>
      <c r="AB1083" s="54"/>
      <c r="AC1083" s="54"/>
      <c r="AD1083" s="54"/>
      <c r="AE1083" s="54"/>
      <c r="AF1083" s="54"/>
      <c r="AG1083" s="54"/>
      <c r="AH1083" s="54"/>
      <c r="AI1083" s="54"/>
      <c r="AJ1083" s="54"/>
      <c r="AK1083" s="54"/>
      <c r="AL1083" s="54"/>
      <c r="AM1083" s="54"/>
      <c r="AN1083" s="54"/>
      <c r="AO1083" s="54"/>
      <c r="AP1083" s="54"/>
      <c r="AQ1083" s="54"/>
      <c r="AR1083" s="54"/>
      <c r="AS1083" s="54"/>
      <c r="AT1083" s="54"/>
      <c r="AU1083" s="54"/>
      <c r="AV1083" s="54"/>
      <c r="AW1083" s="874" t="e">
        <f t="shared" si="101"/>
        <v>#N/A</v>
      </c>
      <c r="AX1083" s="875"/>
      <c r="AY1083" s="875"/>
      <c r="AZ1083" s="875"/>
      <c r="BA1083" s="876"/>
      <c r="BB1083" s="877" t="s">
        <v>1415</v>
      </c>
      <c r="BC1083" s="878"/>
      <c r="BD1083" s="54"/>
      <c r="BE1083" s="879" t="e">
        <f t="shared" ref="BE1083:BE1146" si="102">RANK(BJ1083,$AM$214:$AM$241,1)</f>
        <v>#N/A</v>
      </c>
      <c r="BF1083" s="880"/>
      <c r="BG1083" s="880"/>
      <c r="BH1083" s="880"/>
      <c r="BI1083" s="881"/>
      <c r="BJ1083" s="882" t="s">
        <v>1415</v>
      </c>
      <c r="BK1083" s="878"/>
      <c r="BL1083" s="54"/>
      <c r="BM1083" s="241"/>
      <c r="BN1083" s="241"/>
      <c r="BO1083" s="241"/>
      <c r="BP1083" s="54"/>
      <c r="BQ1083" s="54"/>
      <c r="BR1083" s="54"/>
      <c r="BS1083" s="54"/>
      <c r="BT1083" s="54"/>
      <c r="BU1083" s="54"/>
      <c r="BV1083" s="54"/>
      <c r="BW1083" s="54"/>
      <c r="BX1083" s="54"/>
      <c r="BY1083" s="54"/>
      <c r="BZ1083" s="54"/>
      <c r="CA1083" s="54"/>
      <c r="CB1083" s="54"/>
      <c r="CC1083" s="54"/>
      <c r="CD1083" s="54"/>
      <c r="CE1083" s="54"/>
      <c r="CF1083" s="54"/>
      <c r="CG1083" s="54"/>
      <c r="CH1083" s="54"/>
      <c r="CI1083" s="54"/>
      <c r="CJ1083" s="54"/>
      <c r="CK1083" s="54"/>
      <c r="CL1083" s="54"/>
      <c r="CM1083" s="54"/>
      <c r="CN1083" s="54"/>
      <c r="CO1083" s="54"/>
      <c r="CP1083" s="54"/>
      <c r="CQ1083" s="54"/>
      <c r="CR1083" s="54"/>
      <c r="CS1083" s="54"/>
      <c r="CT1083" s="54"/>
      <c r="CU1083" s="54"/>
      <c r="CV1083" s="54"/>
      <c r="CW1083" s="54"/>
      <c r="CX1083" s="54"/>
      <c r="CY1083" s="54"/>
      <c r="CZ1083" s="54"/>
      <c r="DA1083" s="54"/>
      <c r="DB1083" s="54"/>
      <c r="DC1083" s="54"/>
      <c r="DD1083" s="54"/>
      <c r="DE1083" s="54"/>
      <c r="DF1083" s="54"/>
      <c r="DG1083" s="54"/>
      <c r="DH1083" s="54"/>
      <c r="DI1083" s="54"/>
      <c r="DJ1083" s="54"/>
      <c r="DK1083" s="54"/>
      <c r="DL1083" s="54"/>
      <c r="DM1083" s="54"/>
      <c r="DN1083" s="54"/>
      <c r="DO1083" s="54"/>
      <c r="DP1083" s="54"/>
      <c r="DQ1083" s="199"/>
    </row>
    <row r="1084" spans="4:121" s="52" customFormat="1" hidden="1">
      <c r="D1084" s="198"/>
      <c r="E1084" s="54"/>
      <c r="F1084" s="54"/>
      <c r="G1084" s="54"/>
      <c r="H1084" s="54"/>
      <c r="I1084" s="54"/>
      <c r="J1084" s="54"/>
      <c r="K1084" s="54"/>
      <c r="L1084" s="54"/>
      <c r="M1084" s="54"/>
      <c r="N1084" s="54"/>
      <c r="O1084" s="54"/>
      <c r="P1084" s="54"/>
      <c r="Q1084" s="54"/>
      <c r="R1084" s="54"/>
      <c r="S1084" s="54"/>
      <c r="T1084" s="54"/>
      <c r="U1084" s="54"/>
      <c r="V1084" s="54"/>
      <c r="W1084" s="192"/>
      <c r="X1084" s="54"/>
      <c r="Y1084" s="54"/>
      <c r="Z1084" s="54"/>
      <c r="AA1084" s="54"/>
      <c r="AB1084" s="54"/>
      <c r="AC1084" s="54"/>
      <c r="AD1084" s="54"/>
      <c r="AE1084" s="54"/>
      <c r="AF1084" s="54"/>
      <c r="AG1084" s="54"/>
      <c r="AH1084" s="54"/>
      <c r="AI1084" s="54"/>
      <c r="AJ1084" s="54"/>
      <c r="AK1084" s="54"/>
      <c r="AL1084" s="54"/>
      <c r="AM1084" s="54"/>
      <c r="AN1084" s="54"/>
      <c r="AO1084" s="54"/>
      <c r="AP1084" s="54"/>
      <c r="AQ1084" s="54"/>
      <c r="AR1084" s="54"/>
      <c r="AS1084" s="54"/>
      <c r="AT1084" s="54"/>
      <c r="AU1084" s="54"/>
      <c r="AV1084" s="54"/>
      <c r="AW1084" s="874" t="e">
        <f t="shared" si="101"/>
        <v>#N/A</v>
      </c>
      <c r="AX1084" s="875"/>
      <c r="AY1084" s="875"/>
      <c r="AZ1084" s="875"/>
      <c r="BA1084" s="876"/>
      <c r="BB1084" s="877" t="s">
        <v>1416</v>
      </c>
      <c r="BC1084" s="878"/>
      <c r="BD1084" s="54"/>
      <c r="BE1084" s="879" t="e">
        <f t="shared" si="102"/>
        <v>#N/A</v>
      </c>
      <c r="BF1084" s="880"/>
      <c r="BG1084" s="880"/>
      <c r="BH1084" s="880"/>
      <c r="BI1084" s="881"/>
      <c r="BJ1084" s="882" t="s">
        <v>1416</v>
      </c>
      <c r="BK1084" s="878"/>
      <c r="BL1084" s="54"/>
      <c r="BM1084" s="241"/>
      <c r="BN1084" s="241"/>
      <c r="BO1084" s="241"/>
      <c r="BP1084" s="54"/>
      <c r="BQ1084" s="54"/>
      <c r="BR1084" s="54"/>
      <c r="BS1084" s="54"/>
      <c r="BT1084" s="54"/>
      <c r="BU1084" s="54"/>
      <c r="BV1084" s="54"/>
      <c r="BW1084" s="54"/>
      <c r="BX1084" s="54"/>
      <c r="BY1084" s="54"/>
      <c r="BZ1084" s="54"/>
      <c r="CA1084" s="54"/>
      <c r="CB1084" s="54"/>
      <c r="CC1084" s="54"/>
      <c r="CD1084" s="54"/>
      <c r="CE1084" s="54"/>
      <c r="CF1084" s="54"/>
      <c r="CG1084" s="54"/>
      <c r="CH1084" s="54"/>
      <c r="CI1084" s="54"/>
      <c r="CJ1084" s="54"/>
      <c r="CK1084" s="54"/>
      <c r="CL1084" s="54"/>
      <c r="CM1084" s="54"/>
      <c r="CN1084" s="54"/>
      <c r="CO1084" s="54"/>
      <c r="CP1084" s="54"/>
      <c r="CQ1084" s="54"/>
      <c r="CR1084" s="54"/>
      <c r="CS1084" s="54"/>
      <c r="CT1084" s="54"/>
      <c r="CU1084" s="54"/>
      <c r="CV1084" s="54"/>
      <c r="CW1084" s="54"/>
      <c r="CX1084" s="54"/>
      <c r="CY1084" s="54"/>
      <c r="CZ1084" s="54"/>
      <c r="DA1084" s="54"/>
      <c r="DB1084" s="54"/>
      <c r="DC1084" s="54"/>
      <c r="DD1084" s="54"/>
      <c r="DE1084" s="54"/>
      <c r="DF1084" s="54"/>
      <c r="DG1084" s="54"/>
      <c r="DH1084" s="54"/>
      <c r="DI1084" s="54"/>
      <c r="DJ1084" s="54"/>
      <c r="DK1084" s="54"/>
      <c r="DL1084" s="54"/>
      <c r="DM1084" s="54"/>
      <c r="DN1084" s="54"/>
      <c r="DO1084" s="54"/>
      <c r="DP1084" s="54"/>
      <c r="DQ1084" s="199"/>
    </row>
    <row r="1085" spans="4:121" s="52" customFormat="1" hidden="1">
      <c r="D1085" s="198"/>
      <c r="E1085" s="54"/>
      <c r="F1085" s="54"/>
      <c r="G1085" s="54"/>
      <c r="H1085" s="54"/>
      <c r="I1085" s="54"/>
      <c r="J1085" s="54"/>
      <c r="K1085" s="54"/>
      <c r="L1085" s="54"/>
      <c r="M1085" s="54"/>
      <c r="N1085" s="54"/>
      <c r="O1085" s="54"/>
      <c r="P1085" s="54"/>
      <c r="Q1085" s="54"/>
      <c r="R1085" s="54"/>
      <c r="S1085" s="54"/>
      <c r="T1085" s="54"/>
      <c r="U1085" s="54"/>
      <c r="V1085" s="54"/>
      <c r="W1085" s="192"/>
      <c r="X1085" s="54"/>
      <c r="Y1085" s="54"/>
      <c r="Z1085" s="54"/>
      <c r="AA1085" s="54"/>
      <c r="AB1085" s="54"/>
      <c r="AC1085" s="54"/>
      <c r="AD1085" s="54"/>
      <c r="AE1085" s="54"/>
      <c r="AF1085" s="54"/>
      <c r="AG1085" s="54"/>
      <c r="AH1085" s="54"/>
      <c r="AI1085" s="54"/>
      <c r="AJ1085" s="54"/>
      <c r="AK1085" s="54"/>
      <c r="AL1085" s="54"/>
      <c r="AM1085" s="54"/>
      <c r="AN1085" s="54"/>
      <c r="AO1085" s="54"/>
      <c r="AP1085" s="54"/>
      <c r="AQ1085" s="54"/>
      <c r="AR1085" s="54"/>
      <c r="AS1085" s="54"/>
      <c r="AT1085" s="54"/>
      <c r="AU1085" s="54"/>
      <c r="AV1085" s="54"/>
      <c r="AW1085" s="874" t="e">
        <f t="shared" si="101"/>
        <v>#N/A</v>
      </c>
      <c r="AX1085" s="875"/>
      <c r="AY1085" s="875"/>
      <c r="AZ1085" s="875"/>
      <c r="BA1085" s="876"/>
      <c r="BB1085" s="877" t="s">
        <v>1417</v>
      </c>
      <c r="BC1085" s="878"/>
      <c r="BD1085" s="54"/>
      <c r="BE1085" s="879" t="e">
        <f t="shared" si="102"/>
        <v>#N/A</v>
      </c>
      <c r="BF1085" s="880"/>
      <c r="BG1085" s="880"/>
      <c r="BH1085" s="880"/>
      <c r="BI1085" s="881"/>
      <c r="BJ1085" s="882" t="s">
        <v>1417</v>
      </c>
      <c r="BK1085" s="878"/>
      <c r="BL1085" s="54"/>
      <c r="BM1085" s="241"/>
      <c r="BN1085" s="241"/>
      <c r="BO1085" s="241"/>
      <c r="BP1085" s="54"/>
      <c r="BQ1085" s="54"/>
      <c r="BR1085" s="54"/>
      <c r="BS1085" s="54"/>
      <c r="BT1085" s="54"/>
      <c r="BU1085" s="54"/>
      <c r="BV1085" s="54"/>
      <c r="BW1085" s="54"/>
      <c r="BX1085" s="54"/>
      <c r="BY1085" s="54"/>
      <c r="BZ1085" s="54"/>
      <c r="CA1085" s="54"/>
      <c r="CB1085" s="54"/>
      <c r="CC1085" s="54"/>
      <c r="CD1085" s="54"/>
      <c r="CE1085" s="54"/>
      <c r="CF1085" s="54"/>
      <c r="CG1085" s="54"/>
      <c r="CH1085" s="54"/>
      <c r="CI1085" s="54"/>
      <c r="CJ1085" s="54"/>
      <c r="CK1085" s="54"/>
      <c r="CL1085" s="54"/>
      <c r="CM1085" s="54"/>
      <c r="CN1085" s="54"/>
      <c r="CO1085" s="54"/>
      <c r="CP1085" s="54"/>
      <c r="CQ1085" s="54"/>
      <c r="CR1085" s="54"/>
      <c r="CS1085" s="54"/>
      <c r="CT1085" s="54"/>
      <c r="CU1085" s="54"/>
      <c r="CV1085" s="54"/>
      <c r="CW1085" s="54"/>
      <c r="CX1085" s="54"/>
      <c r="CY1085" s="54"/>
      <c r="CZ1085" s="54"/>
      <c r="DA1085" s="54"/>
      <c r="DB1085" s="54"/>
      <c r="DC1085" s="54"/>
      <c r="DD1085" s="54"/>
      <c r="DE1085" s="54"/>
      <c r="DF1085" s="54"/>
      <c r="DG1085" s="54"/>
      <c r="DH1085" s="54"/>
      <c r="DI1085" s="54"/>
      <c r="DJ1085" s="54"/>
      <c r="DK1085" s="54"/>
      <c r="DL1085" s="54"/>
      <c r="DM1085" s="54"/>
      <c r="DN1085" s="54"/>
      <c r="DO1085" s="54"/>
      <c r="DP1085" s="54"/>
      <c r="DQ1085" s="199"/>
    </row>
    <row r="1086" spans="4:121" s="52" customFormat="1" hidden="1">
      <c r="D1086" s="198"/>
      <c r="E1086" s="54"/>
      <c r="F1086" s="54"/>
      <c r="G1086" s="54"/>
      <c r="H1086" s="54"/>
      <c r="I1086" s="54"/>
      <c r="J1086" s="54"/>
      <c r="K1086" s="54"/>
      <c r="L1086" s="54"/>
      <c r="M1086" s="54"/>
      <c r="N1086" s="54"/>
      <c r="O1086" s="54"/>
      <c r="P1086" s="54"/>
      <c r="Q1086" s="54"/>
      <c r="R1086" s="54"/>
      <c r="S1086" s="54"/>
      <c r="T1086" s="54"/>
      <c r="U1086" s="54"/>
      <c r="V1086" s="54"/>
      <c r="W1086" s="192"/>
      <c r="X1086" s="54"/>
      <c r="Y1086" s="54"/>
      <c r="Z1086" s="54"/>
      <c r="AA1086" s="54"/>
      <c r="AB1086" s="54"/>
      <c r="AC1086" s="54"/>
      <c r="AD1086" s="54"/>
      <c r="AE1086" s="54"/>
      <c r="AF1086" s="54"/>
      <c r="AG1086" s="54"/>
      <c r="AH1086" s="54"/>
      <c r="AI1086" s="54"/>
      <c r="AJ1086" s="54"/>
      <c r="AK1086" s="54"/>
      <c r="AL1086" s="54"/>
      <c r="AM1086" s="54"/>
      <c r="AN1086" s="54"/>
      <c r="AO1086" s="54"/>
      <c r="AP1086" s="54"/>
      <c r="AQ1086" s="54"/>
      <c r="AR1086" s="54"/>
      <c r="AS1086" s="54"/>
      <c r="AT1086" s="54"/>
      <c r="AU1086" s="54"/>
      <c r="AV1086" s="54"/>
      <c r="AW1086" s="874" t="e">
        <f t="shared" si="101"/>
        <v>#N/A</v>
      </c>
      <c r="AX1086" s="875"/>
      <c r="AY1086" s="875"/>
      <c r="AZ1086" s="875"/>
      <c r="BA1086" s="876"/>
      <c r="BB1086" s="877" t="s">
        <v>1418</v>
      </c>
      <c r="BC1086" s="878"/>
      <c r="BD1086" s="54"/>
      <c r="BE1086" s="879" t="e">
        <f t="shared" si="102"/>
        <v>#N/A</v>
      </c>
      <c r="BF1086" s="880"/>
      <c r="BG1086" s="880"/>
      <c r="BH1086" s="880"/>
      <c r="BI1086" s="881"/>
      <c r="BJ1086" s="882" t="s">
        <v>1418</v>
      </c>
      <c r="BK1086" s="878"/>
      <c r="BL1086" s="54"/>
      <c r="BM1086" s="241"/>
      <c r="BN1086" s="241"/>
      <c r="BO1086" s="241"/>
      <c r="BP1086" s="54"/>
      <c r="BQ1086" s="54"/>
      <c r="BR1086" s="54"/>
      <c r="BS1086" s="54"/>
      <c r="BT1086" s="54"/>
      <c r="BU1086" s="54"/>
      <c r="BV1086" s="54"/>
      <c r="BW1086" s="54"/>
      <c r="BX1086" s="54"/>
      <c r="BY1086" s="54"/>
      <c r="BZ1086" s="54"/>
      <c r="CA1086" s="54"/>
      <c r="CB1086" s="54"/>
      <c r="CC1086" s="54"/>
      <c r="CD1086" s="54"/>
      <c r="CE1086" s="54"/>
      <c r="CF1086" s="54"/>
      <c r="CG1086" s="54"/>
      <c r="CH1086" s="54"/>
      <c r="CI1086" s="54"/>
      <c r="CJ1086" s="54"/>
      <c r="CK1086" s="54"/>
      <c r="CL1086" s="54"/>
      <c r="CM1086" s="54"/>
      <c r="CN1086" s="54"/>
      <c r="CO1086" s="54"/>
      <c r="CP1086" s="54"/>
      <c r="CQ1086" s="54"/>
      <c r="CR1086" s="54"/>
      <c r="CS1086" s="54"/>
      <c r="CT1086" s="54"/>
      <c r="CU1086" s="54"/>
      <c r="CV1086" s="54"/>
      <c r="CW1086" s="54"/>
      <c r="CX1086" s="54"/>
      <c r="CY1086" s="54"/>
      <c r="CZ1086" s="54"/>
      <c r="DA1086" s="54"/>
      <c r="DB1086" s="54"/>
      <c r="DC1086" s="54"/>
      <c r="DD1086" s="54"/>
      <c r="DE1086" s="54"/>
      <c r="DF1086" s="54"/>
      <c r="DG1086" s="54"/>
      <c r="DH1086" s="54"/>
      <c r="DI1086" s="54"/>
      <c r="DJ1086" s="54"/>
      <c r="DK1086" s="54"/>
      <c r="DL1086" s="54"/>
      <c r="DM1086" s="54"/>
      <c r="DN1086" s="54"/>
      <c r="DO1086" s="54"/>
      <c r="DP1086" s="54"/>
      <c r="DQ1086" s="199"/>
    </row>
    <row r="1087" spans="4:121" s="52" customFormat="1" hidden="1">
      <c r="D1087" s="198"/>
      <c r="E1087" s="54"/>
      <c r="F1087" s="54"/>
      <c r="G1087" s="54"/>
      <c r="H1087" s="54"/>
      <c r="I1087" s="54"/>
      <c r="J1087" s="54"/>
      <c r="K1087" s="54"/>
      <c r="L1087" s="54"/>
      <c r="M1087" s="54"/>
      <c r="N1087" s="54"/>
      <c r="O1087" s="54"/>
      <c r="P1087" s="54"/>
      <c r="Q1087" s="54"/>
      <c r="R1087" s="54"/>
      <c r="S1087" s="54"/>
      <c r="T1087" s="54"/>
      <c r="U1087" s="54"/>
      <c r="V1087" s="54"/>
      <c r="W1087" s="192"/>
      <c r="X1087" s="54"/>
      <c r="Y1087" s="54"/>
      <c r="Z1087" s="54"/>
      <c r="AA1087" s="54"/>
      <c r="AB1087" s="54"/>
      <c r="AC1087" s="54"/>
      <c r="AD1087" s="54"/>
      <c r="AE1087" s="54"/>
      <c r="AF1087" s="54"/>
      <c r="AG1087" s="54"/>
      <c r="AH1087" s="54"/>
      <c r="AI1087" s="54"/>
      <c r="AJ1087" s="54"/>
      <c r="AK1087" s="54"/>
      <c r="AL1087" s="54"/>
      <c r="AM1087" s="54"/>
      <c r="AN1087" s="54"/>
      <c r="AO1087" s="54"/>
      <c r="AP1087" s="54"/>
      <c r="AQ1087" s="54"/>
      <c r="AR1087" s="54"/>
      <c r="AS1087" s="54"/>
      <c r="AT1087" s="54"/>
      <c r="AU1087" s="54"/>
      <c r="AV1087" s="54"/>
      <c r="AW1087" s="874" t="e">
        <f t="shared" si="101"/>
        <v>#N/A</v>
      </c>
      <c r="AX1087" s="875"/>
      <c r="AY1087" s="875"/>
      <c r="AZ1087" s="875"/>
      <c r="BA1087" s="876"/>
      <c r="BB1087" s="877" t="s">
        <v>1419</v>
      </c>
      <c r="BC1087" s="878"/>
      <c r="BD1087" s="54"/>
      <c r="BE1087" s="879" t="e">
        <f t="shared" si="102"/>
        <v>#N/A</v>
      </c>
      <c r="BF1087" s="880"/>
      <c r="BG1087" s="880"/>
      <c r="BH1087" s="880"/>
      <c r="BI1087" s="881"/>
      <c r="BJ1087" s="882" t="s">
        <v>1419</v>
      </c>
      <c r="BK1087" s="878"/>
      <c r="BL1087" s="54"/>
      <c r="BM1087" s="241"/>
      <c r="BN1087" s="241"/>
      <c r="BO1087" s="241"/>
      <c r="BP1087" s="54"/>
      <c r="BQ1087" s="54"/>
      <c r="BR1087" s="54"/>
      <c r="BS1087" s="54"/>
      <c r="BT1087" s="54"/>
      <c r="BU1087" s="54"/>
      <c r="BV1087" s="54"/>
      <c r="BW1087" s="54"/>
      <c r="BX1087" s="54"/>
      <c r="BY1087" s="54"/>
      <c r="BZ1087" s="54"/>
      <c r="CA1087" s="54"/>
      <c r="CB1087" s="54"/>
      <c r="CC1087" s="54"/>
      <c r="CD1087" s="54"/>
      <c r="CE1087" s="54"/>
      <c r="CF1087" s="54"/>
      <c r="CG1087" s="54"/>
      <c r="CH1087" s="54"/>
      <c r="CI1087" s="54"/>
      <c r="CJ1087" s="54"/>
      <c r="CK1087" s="54"/>
      <c r="CL1087" s="54"/>
      <c r="CM1087" s="54"/>
      <c r="CN1087" s="54"/>
      <c r="CO1087" s="54"/>
      <c r="CP1087" s="54"/>
      <c r="CQ1087" s="54"/>
      <c r="CR1087" s="54"/>
      <c r="CS1087" s="54"/>
      <c r="CT1087" s="54"/>
      <c r="CU1087" s="54"/>
      <c r="CV1087" s="54"/>
      <c r="CW1087" s="54"/>
      <c r="CX1087" s="54"/>
      <c r="CY1087" s="54"/>
      <c r="CZ1087" s="54"/>
      <c r="DA1087" s="54"/>
      <c r="DB1087" s="54"/>
      <c r="DC1087" s="54"/>
      <c r="DD1087" s="54"/>
      <c r="DE1087" s="54"/>
      <c r="DF1087" s="54"/>
      <c r="DG1087" s="54"/>
      <c r="DH1087" s="54"/>
      <c r="DI1087" s="54"/>
      <c r="DJ1087" s="54"/>
      <c r="DK1087" s="54"/>
      <c r="DL1087" s="54"/>
      <c r="DM1087" s="54"/>
      <c r="DN1087" s="54"/>
      <c r="DO1087" s="54"/>
      <c r="DP1087" s="54"/>
      <c r="DQ1087" s="199"/>
    </row>
    <row r="1088" spans="4:121" s="52" customFormat="1" hidden="1">
      <c r="D1088" s="198"/>
      <c r="E1088" s="54"/>
      <c r="F1088" s="54"/>
      <c r="G1088" s="54"/>
      <c r="H1088" s="54"/>
      <c r="I1088" s="54"/>
      <c r="J1088" s="54"/>
      <c r="K1088" s="54"/>
      <c r="L1088" s="54"/>
      <c r="M1088" s="54"/>
      <c r="N1088" s="54"/>
      <c r="O1088" s="54"/>
      <c r="P1088" s="54"/>
      <c r="Q1088" s="54"/>
      <c r="R1088" s="54"/>
      <c r="S1088" s="54"/>
      <c r="T1088" s="54"/>
      <c r="U1088" s="54"/>
      <c r="V1088" s="54"/>
      <c r="W1088" s="192"/>
      <c r="X1088" s="54"/>
      <c r="Y1088" s="54"/>
      <c r="Z1088" s="54"/>
      <c r="AA1088" s="54"/>
      <c r="AB1088" s="54"/>
      <c r="AC1088" s="54"/>
      <c r="AD1088" s="54"/>
      <c r="AE1088" s="54"/>
      <c r="AF1088" s="54"/>
      <c r="AG1088" s="54"/>
      <c r="AH1088" s="54"/>
      <c r="AI1088" s="54"/>
      <c r="AJ1088" s="54"/>
      <c r="AK1088" s="54"/>
      <c r="AL1088" s="54"/>
      <c r="AM1088" s="54"/>
      <c r="AN1088" s="54"/>
      <c r="AO1088" s="54"/>
      <c r="AP1088" s="54"/>
      <c r="AQ1088" s="54"/>
      <c r="AR1088" s="54"/>
      <c r="AS1088" s="54"/>
      <c r="AT1088" s="54"/>
      <c r="AU1088" s="54"/>
      <c r="AV1088" s="54"/>
      <c r="AW1088" s="874" t="e">
        <f t="shared" si="101"/>
        <v>#N/A</v>
      </c>
      <c r="AX1088" s="875"/>
      <c r="AY1088" s="875"/>
      <c r="AZ1088" s="875"/>
      <c r="BA1088" s="876"/>
      <c r="BB1088" s="877" t="s">
        <v>1420</v>
      </c>
      <c r="BC1088" s="878"/>
      <c r="BD1088" s="54"/>
      <c r="BE1088" s="879" t="e">
        <f t="shared" si="102"/>
        <v>#N/A</v>
      </c>
      <c r="BF1088" s="880"/>
      <c r="BG1088" s="880"/>
      <c r="BH1088" s="880"/>
      <c r="BI1088" s="881"/>
      <c r="BJ1088" s="882" t="s">
        <v>1420</v>
      </c>
      <c r="BK1088" s="878"/>
      <c r="BL1088" s="54"/>
      <c r="BM1088" s="241"/>
      <c r="BN1088" s="241"/>
      <c r="BO1088" s="241"/>
      <c r="BP1088" s="54"/>
      <c r="BQ1088" s="54"/>
      <c r="BR1088" s="54"/>
      <c r="BS1088" s="54"/>
      <c r="BT1088" s="54"/>
      <c r="BU1088" s="54"/>
      <c r="BV1088" s="54"/>
      <c r="BW1088" s="54"/>
      <c r="BX1088" s="54"/>
      <c r="BY1088" s="54"/>
      <c r="BZ1088" s="54"/>
      <c r="CA1088" s="54"/>
      <c r="CB1088" s="54"/>
      <c r="CC1088" s="54"/>
      <c r="CD1088" s="54"/>
      <c r="CE1088" s="54"/>
      <c r="CF1088" s="54"/>
      <c r="CG1088" s="54"/>
      <c r="CH1088" s="54"/>
      <c r="CI1088" s="54"/>
      <c r="CJ1088" s="54"/>
      <c r="CK1088" s="54"/>
      <c r="CL1088" s="54"/>
      <c r="CM1088" s="54"/>
      <c r="CN1088" s="54"/>
      <c r="CO1088" s="54"/>
      <c r="CP1088" s="54"/>
      <c r="CQ1088" s="54"/>
      <c r="CR1088" s="54"/>
      <c r="CS1088" s="54"/>
      <c r="CT1088" s="54"/>
      <c r="CU1088" s="54"/>
      <c r="CV1088" s="54"/>
      <c r="CW1088" s="54"/>
      <c r="CX1088" s="54"/>
      <c r="CY1088" s="54"/>
      <c r="CZ1088" s="54"/>
      <c r="DA1088" s="54"/>
      <c r="DB1088" s="54"/>
      <c r="DC1088" s="54"/>
      <c r="DD1088" s="54"/>
      <c r="DE1088" s="54"/>
      <c r="DF1088" s="54"/>
      <c r="DG1088" s="54"/>
      <c r="DH1088" s="54"/>
      <c r="DI1088" s="54"/>
      <c r="DJ1088" s="54"/>
      <c r="DK1088" s="54"/>
      <c r="DL1088" s="54"/>
      <c r="DM1088" s="54"/>
      <c r="DN1088" s="54"/>
      <c r="DO1088" s="54"/>
      <c r="DP1088" s="54"/>
      <c r="DQ1088" s="199"/>
    </row>
    <row r="1089" spans="4:121" s="52" customFormat="1" hidden="1">
      <c r="D1089" s="198"/>
      <c r="E1089" s="54"/>
      <c r="F1089" s="54"/>
      <c r="G1089" s="54"/>
      <c r="H1089" s="54"/>
      <c r="I1089" s="54"/>
      <c r="J1089" s="54"/>
      <c r="K1089" s="54"/>
      <c r="L1089" s="54"/>
      <c r="M1089" s="54"/>
      <c r="N1089" s="54"/>
      <c r="O1089" s="54"/>
      <c r="P1089" s="54"/>
      <c r="Q1089" s="54"/>
      <c r="R1089" s="54"/>
      <c r="S1089" s="54"/>
      <c r="T1089" s="54"/>
      <c r="U1089" s="54"/>
      <c r="V1089" s="54"/>
      <c r="W1089" s="192"/>
      <c r="X1089" s="54"/>
      <c r="Y1089" s="54"/>
      <c r="Z1089" s="54"/>
      <c r="AA1089" s="54"/>
      <c r="AB1089" s="54"/>
      <c r="AC1089" s="54"/>
      <c r="AD1089" s="54"/>
      <c r="AE1089" s="54"/>
      <c r="AF1089" s="54"/>
      <c r="AG1089" s="54"/>
      <c r="AH1089" s="54"/>
      <c r="AI1089" s="54"/>
      <c r="AJ1089" s="54"/>
      <c r="AK1089" s="54"/>
      <c r="AL1089" s="54"/>
      <c r="AM1089" s="54"/>
      <c r="AN1089" s="54"/>
      <c r="AO1089" s="54"/>
      <c r="AP1089" s="54"/>
      <c r="AQ1089" s="54"/>
      <c r="AR1089" s="54"/>
      <c r="AS1089" s="54"/>
      <c r="AT1089" s="54"/>
      <c r="AU1089" s="54"/>
      <c r="AV1089" s="54"/>
      <c r="AW1089" s="874" t="e">
        <f t="shared" si="101"/>
        <v>#N/A</v>
      </c>
      <c r="AX1089" s="875"/>
      <c r="AY1089" s="875"/>
      <c r="AZ1089" s="875"/>
      <c r="BA1089" s="876"/>
      <c r="BB1089" s="877" t="s">
        <v>1421</v>
      </c>
      <c r="BC1089" s="878"/>
      <c r="BD1089" s="54"/>
      <c r="BE1089" s="879" t="e">
        <f t="shared" si="102"/>
        <v>#N/A</v>
      </c>
      <c r="BF1089" s="880"/>
      <c r="BG1089" s="880"/>
      <c r="BH1089" s="880"/>
      <c r="BI1089" s="881"/>
      <c r="BJ1089" s="882" t="s">
        <v>1421</v>
      </c>
      <c r="BK1089" s="878"/>
      <c r="BL1089" s="54"/>
      <c r="BM1089" s="241"/>
      <c r="BN1089" s="241"/>
      <c r="BO1089" s="241"/>
      <c r="BP1089" s="54"/>
      <c r="BQ1089" s="54"/>
      <c r="BR1089" s="54"/>
      <c r="BS1089" s="54"/>
      <c r="BT1089" s="54"/>
      <c r="BU1089" s="54"/>
      <c r="BV1089" s="54"/>
      <c r="BW1089" s="54"/>
      <c r="BX1089" s="54"/>
      <c r="BY1089" s="54"/>
      <c r="BZ1089" s="54"/>
      <c r="CA1089" s="54"/>
      <c r="CB1089" s="54"/>
      <c r="CC1089" s="54"/>
      <c r="CD1089" s="54"/>
      <c r="CE1089" s="54"/>
      <c r="CF1089" s="54"/>
      <c r="CG1089" s="54"/>
      <c r="CH1089" s="54"/>
      <c r="CI1089" s="54"/>
      <c r="CJ1089" s="54"/>
      <c r="CK1089" s="54"/>
      <c r="CL1089" s="54"/>
      <c r="CM1089" s="54"/>
      <c r="CN1089" s="54"/>
      <c r="CO1089" s="54"/>
      <c r="CP1089" s="54"/>
      <c r="CQ1089" s="54"/>
      <c r="CR1089" s="54"/>
      <c r="CS1089" s="54"/>
      <c r="CT1089" s="54"/>
      <c r="CU1089" s="54"/>
      <c r="CV1089" s="54"/>
      <c r="CW1089" s="54"/>
      <c r="CX1089" s="54"/>
      <c r="CY1089" s="54"/>
      <c r="CZ1089" s="54"/>
      <c r="DA1089" s="54"/>
      <c r="DB1089" s="54"/>
      <c r="DC1089" s="54"/>
      <c r="DD1089" s="54"/>
      <c r="DE1089" s="54"/>
      <c r="DF1089" s="54"/>
      <c r="DG1089" s="54"/>
      <c r="DH1089" s="54"/>
      <c r="DI1089" s="54"/>
      <c r="DJ1089" s="54"/>
      <c r="DK1089" s="54"/>
      <c r="DL1089" s="54"/>
      <c r="DM1089" s="54"/>
      <c r="DN1089" s="54"/>
      <c r="DO1089" s="54"/>
      <c r="DP1089" s="54"/>
      <c r="DQ1089" s="199"/>
    </row>
    <row r="1090" spans="4:121" s="52" customFormat="1" hidden="1">
      <c r="D1090" s="198"/>
      <c r="E1090" s="54"/>
      <c r="F1090" s="54"/>
      <c r="G1090" s="54"/>
      <c r="H1090" s="54"/>
      <c r="I1090" s="54"/>
      <c r="J1090" s="54"/>
      <c r="K1090" s="54"/>
      <c r="L1090" s="54"/>
      <c r="M1090" s="54"/>
      <c r="N1090" s="54"/>
      <c r="O1090" s="54"/>
      <c r="P1090" s="54"/>
      <c r="Q1090" s="54"/>
      <c r="R1090" s="54"/>
      <c r="S1090" s="54"/>
      <c r="T1090" s="54"/>
      <c r="U1090" s="54"/>
      <c r="V1090" s="54"/>
      <c r="W1090" s="192"/>
      <c r="X1090" s="54"/>
      <c r="Y1090" s="54"/>
      <c r="Z1090" s="54"/>
      <c r="AA1090" s="54"/>
      <c r="AB1090" s="54"/>
      <c r="AC1090" s="54"/>
      <c r="AD1090" s="54"/>
      <c r="AE1090" s="54"/>
      <c r="AF1090" s="54"/>
      <c r="AG1090" s="54"/>
      <c r="AH1090" s="54"/>
      <c r="AI1090" s="54"/>
      <c r="AJ1090" s="54"/>
      <c r="AK1090" s="54"/>
      <c r="AL1090" s="54"/>
      <c r="AM1090" s="54"/>
      <c r="AN1090" s="54"/>
      <c r="AO1090" s="54"/>
      <c r="AP1090" s="54"/>
      <c r="AQ1090" s="54"/>
      <c r="AR1090" s="54"/>
      <c r="AS1090" s="54"/>
      <c r="AT1090" s="54"/>
      <c r="AU1090" s="54"/>
      <c r="AV1090" s="54"/>
      <c r="AW1090" s="874" t="e">
        <f t="shared" si="101"/>
        <v>#N/A</v>
      </c>
      <c r="AX1090" s="875"/>
      <c r="AY1090" s="875"/>
      <c r="AZ1090" s="875"/>
      <c r="BA1090" s="876"/>
      <c r="BB1090" s="877" t="s">
        <v>1422</v>
      </c>
      <c r="BC1090" s="878"/>
      <c r="BD1090" s="54"/>
      <c r="BE1090" s="879" t="e">
        <f t="shared" si="102"/>
        <v>#N/A</v>
      </c>
      <c r="BF1090" s="880"/>
      <c r="BG1090" s="880"/>
      <c r="BH1090" s="880"/>
      <c r="BI1090" s="881"/>
      <c r="BJ1090" s="882" t="s">
        <v>1422</v>
      </c>
      <c r="BK1090" s="878"/>
      <c r="BL1090" s="54"/>
      <c r="BM1090" s="241"/>
      <c r="BN1090" s="241"/>
      <c r="BO1090" s="241"/>
      <c r="BP1090" s="54"/>
      <c r="BQ1090" s="54"/>
      <c r="BR1090" s="54"/>
      <c r="BS1090" s="54"/>
      <c r="BT1090" s="54"/>
      <c r="BU1090" s="54"/>
      <c r="BV1090" s="54"/>
      <c r="BW1090" s="54"/>
      <c r="BX1090" s="54"/>
      <c r="BY1090" s="54"/>
      <c r="BZ1090" s="54"/>
      <c r="CA1090" s="54"/>
      <c r="CB1090" s="54"/>
      <c r="CC1090" s="54"/>
      <c r="CD1090" s="54"/>
      <c r="CE1090" s="54"/>
      <c r="CF1090" s="54"/>
      <c r="CG1090" s="54"/>
      <c r="CH1090" s="54"/>
      <c r="CI1090" s="54"/>
      <c r="CJ1090" s="54"/>
      <c r="CK1090" s="54"/>
      <c r="CL1090" s="54"/>
      <c r="CM1090" s="54"/>
      <c r="CN1090" s="54"/>
      <c r="CO1090" s="54"/>
      <c r="CP1090" s="54"/>
      <c r="CQ1090" s="54"/>
      <c r="CR1090" s="54"/>
      <c r="CS1090" s="54"/>
      <c r="CT1090" s="54"/>
      <c r="CU1090" s="54"/>
      <c r="CV1090" s="54"/>
      <c r="CW1090" s="54"/>
      <c r="CX1090" s="54"/>
      <c r="CY1090" s="54"/>
      <c r="CZ1090" s="54"/>
      <c r="DA1090" s="54"/>
      <c r="DB1090" s="54"/>
      <c r="DC1090" s="54"/>
      <c r="DD1090" s="54"/>
      <c r="DE1090" s="54"/>
      <c r="DF1090" s="54"/>
      <c r="DG1090" s="54"/>
      <c r="DH1090" s="54"/>
      <c r="DI1090" s="54"/>
      <c r="DJ1090" s="54"/>
      <c r="DK1090" s="54"/>
      <c r="DL1090" s="54"/>
      <c r="DM1090" s="54"/>
      <c r="DN1090" s="54"/>
      <c r="DO1090" s="54"/>
      <c r="DP1090" s="54"/>
      <c r="DQ1090" s="199"/>
    </row>
    <row r="1091" spans="4:121" s="52" customFormat="1" hidden="1">
      <c r="D1091" s="198"/>
      <c r="E1091" s="54"/>
      <c r="F1091" s="54"/>
      <c r="G1091" s="54"/>
      <c r="H1091" s="54"/>
      <c r="I1091" s="54"/>
      <c r="J1091" s="54"/>
      <c r="K1091" s="54"/>
      <c r="L1091" s="54"/>
      <c r="M1091" s="54"/>
      <c r="N1091" s="54"/>
      <c r="O1091" s="54"/>
      <c r="P1091" s="54"/>
      <c r="Q1091" s="54"/>
      <c r="R1091" s="54"/>
      <c r="S1091" s="54"/>
      <c r="T1091" s="54"/>
      <c r="U1091" s="54"/>
      <c r="V1091" s="54"/>
      <c r="W1091" s="192"/>
      <c r="X1091" s="54"/>
      <c r="Y1091" s="54"/>
      <c r="Z1091" s="54"/>
      <c r="AA1091" s="54"/>
      <c r="AB1091" s="54"/>
      <c r="AC1091" s="54"/>
      <c r="AD1091" s="54"/>
      <c r="AE1091" s="54"/>
      <c r="AF1091" s="54"/>
      <c r="AG1091" s="54"/>
      <c r="AH1091" s="54"/>
      <c r="AI1091" s="54"/>
      <c r="AJ1091" s="54"/>
      <c r="AK1091" s="54"/>
      <c r="AL1091" s="54"/>
      <c r="AM1091" s="54"/>
      <c r="AN1091" s="54"/>
      <c r="AO1091" s="54"/>
      <c r="AP1091" s="54"/>
      <c r="AQ1091" s="54"/>
      <c r="AR1091" s="54"/>
      <c r="AS1091" s="54"/>
      <c r="AT1091" s="54"/>
      <c r="AU1091" s="54"/>
      <c r="AV1091" s="54"/>
      <c r="AW1091" s="874" t="e">
        <f t="shared" si="101"/>
        <v>#N/A</v>
      </c>
      <c r="AX1091" s="875"/>
      <c r="AY1091" s="875"/>
      <c r="AZ1091" s="875"/>
      <c r="BA1091" s="876"/>
      <c r="BB1091" s="877" t="s">
        <v>1423</v>
      </c>
      <c r="BC1091" s="878"/>
      <c r="BD1091" s="54"/>
      <c r="BE1091" s="879" t="e">
        <f t="shared" si="102"/>
        <v>#N/A</v>
      </c>
      <c r="BF1091" s="880"/>
      <c r="BG1091" s="880"/>
      <c r="BH1091" s="880"/>
      <c r="BI1091" s="881"/>
      <c r="BJ1091" s="882" t="s">
        <v>1423</v>
      </c>
      <c r="BK1091" s="878"/>
      <c r="BL1091" s="54"/>
      <c r="BM1091" s="241"/>
      <c r="BN1091" s="241"/>
      <c r="BO1091" s="241"/>
      <c r="BP1091" s="54"/>
      <c r="BQ1091" s="54"/>
      <c r="BR1091" s="54"/>
      <c r="BS1091" s="54"/>
      <c r="BT1091" s="54"/>
      <c r="BU1091" s="54"/>
      <c r="BV1091" s="54"/>
      <c r="BW1091" s="54"/>
      <c r="BX1091" s="54"/>
      <c r="BY1091" s="54"/>
      <c r="BZ1091" s="54"/>
      <c r="CA1091" s="54"/>
      <c r="CB1091" s="54"/>
      <c r="CC1091" s="54"/>
      <c r="CD1091" s="54"/>
      <c r="CE1091" s="54"/>
      <c r="CF1091" s="54"/>
      <c r="CG1091" s="54"/>
      <c r="CH1091" s="54"/>
      <c r="CI1091" s="54"/>
      <c r="CJ1091" s="54"/>
      <c r="CK1091" s="54"/>
      <c r="CL1091" s="54"/>
      <c r="CM1091" s="54"/>
      <c r="CN1091" s="54"/>
      <c r="CO1091" s="54"/>
      <c r="CP1091" s="54"/>
      <c r="CQ1091" s="54"/>
      <c r="CR1091" s="54"/>
      <c r="CS1091" s="54"/>
      <c r="CT1091" s="54"/>
      <c r="CU1091" s="54"/>
      <c r="CV1091" s="54"/>
      <c r="CW1091" s="54"/>
      <c r="CX1091" s="54"/>
      <c r="CY1091" s="54"/>
      <c r="CZ1091" s="54"/>
      <c r="DA1091" s="54"/>
      <c r="DB1091" s="54"/>
      <c r="DC1091" s="54"/>
      <c r="DD1091" s="54"/>
      <c r="DE1091" s="54"/>
      <c r="DF1091" s="54"/>
      <c r="DG1091" s="54"/>
      <c r="DH1091" s="54"/>
      <c r="DI1091" s="54"/>
      <c r="DJ1091" s="54"/>
      <c r="DK1091" s="54"/>
      <c r="DL1091" s="54"/>
      <c r="DM1091" s="54"/>
      <c r="DN1091" s="54"/>
      <c r="DO1091" s="54"/>
      <c r="DP1091" s="54"/>
      <c r="DQ1091" s="199"/>
    </row>
    <row r="1092" spans="4:121" s="52" customFormat="1" hidden="1">
      <c r="D1092" s="198"/>
      <c r="E1092" s="54"/>
      <c r="F1092" s="54"/>
      <c r="G1092" s="54"/>
      <c r="H1092" s="54"/>
      <c r="I1092" s="54"/>
      <c r="J1092" s="54"/>
      <c r="K1092" s="54"/>
      <c r="L1092" s="54"/>
      <c r="M1092" s="54"/>
      <c r="N1092" s="54"/>
      <c r="O1092" s="54"/>
      <c r="P1092" s="54"/>
      <c r="Q1092" s="54"/>
      <c r="R1092" s="54"/>
      <c r="S1092" s="54"/>
      <c r="T1092" s="54"/>
      <c r="U1092" s="54"/>
      <c r="V1092" s="54"/>
      <c r="W1092" s="192"/>
      <c r="X1092" s="54"/>
      <c r="Y1092" s="54"/>
      <c r="Z1092" s="54"/>
      <c r="AA1092" s="54"/>
      <c r="AB1092" s="54"/>
      <c r="AC1092" s="54"/>
      <c r="AD1092" s="54"/>
      <c r="AE1092" s="54"/>
      <c r="AF1092" s="54"/>
      <c r="AG1092" s="54"/>
      <c r="AH1092" s="54"/>
      <c r="AI1092" s="54"/>
      <c r="AJ1092" s="54"/>
      <c r="AK1092" s="54"/>
      <c r="AL1092" s="54"/>
      <c r="AM1092" s="54"/>
      <c r="AN1092" s="54"/>
      <c r="AO1092" s="54"/>
      <c r="AP1092" s="54"/>
      <c r="AQ1092" s="54"/>
      <c r="AR1092" s="54"/>
      <c r="AS1092" s="54"/>
      <c r="AT1092" s="54"/>
      <c r="AU1092" s="54"/>
      <c r="AV1092" s="54"/>
      <c r="AW1092" s="874" t="e">
        <f t="shared" si="101"/>
        <v>#N/A</v>
      </c>
      <c r="AX1092" s="875"/>
      <c r="AY1092" s="875"/>
      <c r="AZ1092" s="875"/>
      <c r="BA1092" s="876"/>
      <c r="BB1092" s="877" t="s">
        <v>1424</v>
      </c>
      <c r="BC1092" s="878"/>
      <c r="BD1092" s="54"/>
      <c r="BE1092" s="879" t="e">
        <f t="shared" si="102"/>
        <v>#N/A</v>
      </c>
      <c r="BF1092" s="880"/>
      <c r="BG1092" s="880"/>
      <c r="BH1092" s="880"/>
      <c r="BI1092" s="881"/>
      <c r="BJ1092" s="882" t="s">
        <v>1424</v>
      </c>
      <c r="BK1092" s="878"/>
      <c r="BL1092" s="54"/>
      <c r="BM1092" s="241"/>
      <c r="BN1092" s="241"/>
      <c r="BO1092" s="241"/>
      <c r="BP1092" s="54"/>
      <c r="BQ1092" s="54"/>
      <c r="BR1092" s="54"/>
      <c r="BS1092" s="54"/>
      <c r="BT1092" s="54"/>
      <c r="BU1092" s="54"/>
      <c r="BV1092" s="54"/>
      <c r="BW1092" s="54"/>
      <c r="BX1092" s="54"/>
      <c r="BY1092" s="54"/>
      <c r="BZ1092" s="54"/>
      <c r="CA1092" s="54"/>
      <c r="CB1092" s="54"/>
      <c r="CC1092" s="54"/>
      <c r="CD1092" s="54"/>
      <c r="CE1092" s="54"/>
      <c r="CF1092" s="54"/>
      <c r="CG1092" s="54"/>
      <c r="CH1092" s="54"/>
      <c r="CI1092" s="54"/>
      <c r="CJ1092" s="54"/>
      <c r="CK1092" s="54"/>
      <c r="CL1092" s="54"/>
      <c r="CM1092" s="54"/>
      <c r="CN1092" s="54"/>
      <c r="CO1092" s="54"/>
      <c r="CP1092" s="54"/>
      <c r="CQ1092" s="54"/>
      <c r="CR1092" s="54"/>
      <c r="CS1092" s="54"/>
      <c r="CT1092" s="54"/>
      <c r="CU1092" s="54"/>
      <c r="CV1092" s="54"/>
      <c r="CW1092" s="54"/>
      <c r="CX1092" s="54"/>
      <c r="CY1092" s="54"/>
      <c r="CZ1092" s="54"/>
      <c r="DA1092" s="54"/>
      <c r="DB1092" s="54"/>
      <c r="DC1092" s="54"/>
      <c r="DD1092" s="54"/>
      <c r="DE1092" s="54"/>
      <c r="DF1092" s="54"/>
      <c r="DG1092" s="54"/>
      <c r="DH1092" s="54"/>
      <c r="DI1092" s="54"/>
      <c r="DJ1092" s="54"/>
      <c r="DK1092" s="54"/>
      <c r="DL1092" s="54"/>
      <c r="DM1092" s="54"/>
      <c r="DN1092" s="54"/>
      <c r="DO1092" s="54"/>
      <c r="DP1092" s="54"/>
      <c r="DQ1092" s="199"/>
    </row>
    <row r="1093" spans="4:121" s="52" customFormat="1" hidden="1">
      <c r="D1093" s="198"/>
      <c r="E1093" s="54"/>
      <c r="F1093" s="54"/>
      <c r="G1093" s="54"/>
      <c r="H1093" s="54"/>
      <c r="I1093" s="54"/>
      <c r="J1093" s="54"/>
      <c r="K1093" s="54"/>
      <c r="L1093" s="54"/>
      <c r="M1093" s="54"/>
      <c r="N1093" s="54"/>
      <c r="O1093" s="54"/>
      <c r="P1093" s="54"/>
      <c r="Q1093" s="54"/>
      <c r="R1093" s="54"/>
      <c r="S1093" s="54"/>
      <c r="T1093" s="54"/>
      <c r="U1093" s="54"/>
      <c r="V1093" s="54"/>
      <c r="W1093" s="192"/>
      <c r="X1093" s="54"/>
      <c r="Y1093" s="54"/>
      <c r="Z1093" s="54"/>
      <c r="AA1093" s="54"/>
      <c r="AB1093" s="54"/>
      <c r="AC1093" s="54"/>
      <c r="AD1093" s="54"/>
      <c r="AE1093" s="54"/>
      <c r="AF1093" s="54"/>
      <c r="AG1093" s="54"/>
      <c r="AH1093" s="54"/>
      <c r="AI1093" s="54"/>
      <c r="AJ1093" s="54"/>
      <c r="AK1093" s="54"/>
      <c r="AL1093" s="54"/>
      <c r="AM1093" s="54"/>
      <c r="AN1093" s="54"/>
      <c r="AO1093" s="54"/>
      <c r="AP1093" s="54"/>
      <c r="AQ1093" s="54"/>
      <c r="AR1093" s="54"/>
      <c r="AS1093" s="54"/>
      <c r="AT1093" s="54"/>
      <c r="AU1093" s="54"/>
      <c r="AV1093" s="54"/>
      <c r="AW1093" s="874" t="e">
        <f t="shared" si="101"/>
        <v>#N/A</v>
      </c>
      <c r="AX1093" s="875"/>
      <c r="AY1093" s="875"/>
      <c r="AZ1093" s="875"/>
      <c r="BA1093" s="876"/>
      <c r="BB1093" s="877" t="s">
        <v>1425</v>
      </c>
      <c r="BC1093" s="878"/>
      <c r="BD1093" s="54"/>
      <c r="BE1093" s="879" t="e">
        <f t="shared" si="102"/>
        <v>#N/A</v>
      </c>
      <c r="BF1093" s="880"/>
      <c r="BG1093" s="880"/>
      <c r="BH1093" s="880"/>
      <c r="BI1093" s="881"/>
      <c r="BJ1093" s="882" t="s">
        <v>1425</v>
      </c>
      <c r="BK1093" s="878"/>
      <c r="BL1093" s="54"/>
      <c r="BM1093" s="241"/>
      <c r="BN1093" s="241"/>
      <c r="BO1093" s="241"/>
      <c r="BP1093" s="54"/>
      <c r="BQ1093" s="54"/>
      <c r="BR1093" s="54"/>
      <c r="BS1093" s="54"/>
      <c r="BT1093" s="54"/>
      <c r="BU1093" s="54"/>
      <c r="BV1093" s="54"/>
      <c r="BW1093" s="54"/>
      <c r="BX1093" s="54"/>
      <c r="BY1093" s="54"/>
      <c r="BZ1093" s="54"/>
      <c r="CA1093" s="54"/>
      <c r="CB1093" s="54"/>
      <c r="CC1093" s="54"/>
      <c r="CD1093" s="54"/>
      <c r="CE1093" s="54"/>
      <c r="CF1093" s="54"/>
      <c r="CG1093" s="54"/>
      <c r="CH1093" s="54"/>
      <c r="CI1093" s="54"/>
      <c r="CJ1093" s="54"/>
      <c r="CK1093" s="54"/>
      <c r="CL1093" s="54"/>
      <c r="CM1093" s="54"/>
      <c r="CN1093" s="54"/>
      <c r="CO1093" s="54"/>
      <c r="CP1093" s="54"/>
      <c r="CQ1093" s="54"/>
      <c r="CR1093" s="54"/>
      <c r="CS1093" s="54"/>
      <c r="CT1093" s="54"/>
      <c r="CU1093" s="54"/>
      <c r="CV1093" s="54"/>
      <c r="CW1093" s="54"/>
      <c r="CX1093" s="54"/>
      <c r="CY1093" s="54"/>
      <c r="CZ1093" s="54"/>
      <c r="DA1093" s="54"/>
      <c r="DB1093" s="54"/>
      <c r="DC1093" s="54"/>
      <c r="DD1093" s="54"/>
      <c r="DE1093" s="54"/>
      <c r="DF1093" s="54"/>
      <c r="DG1093" s="54"/>
      <c r="DH1093" s="54"/>
      <c r="DI1093" s="54"/>
      <c r="DJ1093" s="54"/>
      <c r="DK1093" s="54"/>
      <c r="DL1093" s="54"/>
      <c r="DM1093" s="54"/>
      <c r="DN1093" s="54"/>
      <c r="DO1093" s="54"/>
      <c r="DP1093" s="54"/>
      <c r="DQ1093" s="199"/>
    </row>
    <row r="1094" spans="4:121" s="52" customFormat="1" hidden="1">
      <c r="D1094" s="198"/>
      <c r="E1094" s="54"/>
      <c r="F1094" s="54"/>
      <c r="G1094" s="54"/>
      <c r="H1094" s="54"/>
      <c r="I1094" s="54"/>
      <c r="J1094" s="54"/>
      <c r="K1094" s="54"/>
      <c r="L1094" s="54"/>
      <c r="M1094" s="54"/>
      <c r="N1094" s="54"/>
      <c r="O1094" s="54"/>
      <c r="P1094" s="54"/>
      <c r="Q1094" s="54"/>
      <c r="R1094" s="54"/>
      <c r="S1094" s="54"/>
      <c r="T1094" s="54"/>
      <c r="U1094" s="54"/>
      <c r="V1094" s="54"/>
      <c r="W1094" s="192"/>
      <c r="X1094" s="54"/>
      <c r="Y1094" s="54"/>
      <c r="Z1094" s="54"/>
      <c r="AA1094" s="54"/>
      <c r="AB1094" s="54"/>
      <c r="AC1094" s="54"/>
      <c r="AD1094" s="54"/>
      <c r="AE1094" s="54"/>
      <c r="AF1094" s="54"/>
      <c r="AG1094" s="54"/>
      <c r="AH1094" s="54"/>
      <c r="AI1094" s="54"/>
      <c r="AJ1094" s="54"/>
      <c r="AK1094" s="54"/>
      <c r="AL1094" s="54"/>
      <c r="AM1094" s="54"/>
      <c r="AN1094" s="54"/>
      <c r="AO1094" s="54"/>
      <c r="AP1094" s="54"/>
      <c r="AQ1094" s="54"/>
      <c r="AR1094" s="54"/>
      <c r="AS1094" s="54"/>
      <c r="AT1094" s="54"/>
      <c r="AU1094" s="54"/>
      <c r="AV1094" s="54"/>
      <c r="AW1094" s="874" t="e">
        <f t="shared" si="101"/>
        <v>#N/A</v>
      </c>
      <c r="AX1094" s="875"/>
      <c r="AY1094" s="875"/>
      <c r="AZ1094" s="875"/>
      <c r="BA1094" s="876"/>
      <c r="BB1094" s="877" t="s">
        <v>1426</v>
      </c>
      <c r="BC1094" s="878"/>
      <c r="BD1094" s="54"/>
      <c r="BE1094" s="879" t="e">
        <f t="shared" si="102"/>
        <v>#N/A</v>
      </c>
      <c r="BF1094" s="880"/>
      <c r="BG1094" s="880"/>
      <c r="BH1094" s="880"/>
      <c r="BI1094" s="881"/>
      <c r="BJ1094" s="882" t="s">
        <v>1426</v>
      </c>
      <c r="BK1094" s="878"/>
      <c r="BL1094" s="54"/>
      <c r="BM1094" s="241"/>
      <c r="BN1094" s="241"/>
      <c r="BO1094" s="241"/>
      <c r="BP1094" s="54"/>
      <c r="BQ1094" s="54"/>
      <c r="BR1094" s="54"/>
      <c r="BS1094" s="54"/>
      <c r="BT1094" s="54"/>
      <c r="BU1094" s="54"/>
      <c r="BV1094" s="54"/>
      <c r="BW1094" s="54"/>
      <c r="BX1094" s="54"/>
      <c r="BY1094" s="54"/>
      <c r="BZ1094" s="54"/>
      <c r="CA1094" s="54"/>
      <c r="CB1094" s="54"/>
      <c r="CC1094" s="54"/>
      <c r="CD1094" s="54"/>
      <c r="CE1094" s="54"/>
      <c r="CF1094" s="54"/>
      <c r="CG1094" s="54"/>
      <c r="CH1094" s="54"/>
      <c r="CI1094" s="54"/>
      <c r="CJ1094" s="54"/>
      <c r="CK1094" s="54"/>
      <c r="CL1094" s="54"/>
      <c r="CM1094" s="54"/>
      <c r="CN1094" s="54"/>
      <c r="CO1094" s="54"/>
      <c r="CP1094" s="54"/>
      <c r="CQ1094" s="54"/>
      <c r="CR1094" s="54"/>
      <c r="CS1094" s="54"/>
      <c r="CT1094" s="54"/>
      <c r="CU1094" s="54"/>
      <c r="CV1094" s="54"/>
      <c r="CW1094" s="54"/>
      <c r="CX1094" s="54"/>
      <c r="CY1094" s="54"/>
      <c r="CZ1094" s="54"/>
      <c r="DA1094" s="54"/>
      <c r="DB1094" s="54"/>
      <c r="DC1094" s="54"/>
      <c r="DD1094" s="54"/>
      <c r="DE1094" s="54"/>
      <c r="DF1094" s="54"/>
      <c r="DG1094" s="54"/>
      <c r="DH1094" s="54"/>
      <c r="DI1094" s="54"/>
      <c r="DJ1094" s="54"/>
      <c r="DK1094" s="54"/>
      <c r="DL1094" s="54"/>
      <c r="DM1094" s="54"/>
      <c r="DN1094" s="54"/>
      <c r="DO1094" s="54"/>
      <c r="DP1094" s="54"/>
      <c r="DQ1094" s="199"/>
    </row>
    <row r="1095" spans="4:121" s="52" customFormat="1" hidden="1">
      <c r="D1095" s="198"/>
      <c r="E1095" s="54"/>
      <c r="F1095" s="54"/>
      <c r="G1095" s="54"/>
      <c r="H1095" s="54"/>
      <c r="I1095" s="54"/>
      <c r="J1095" s="54"/>
      <c r="K1095" s="54"/>
      <c r="L1095" s="54"/>
      <c r="M1095" s="54"/>
      <c r="N1095" s="54"/>
      <c r="O1095" s="54"/>
      <c r="P1095" s="54"/>
      <c r="Q1095" s="54"/>
      <c r="R1095" s="54"/>
      <c r="S1095" s="54"/>
      <c r="T1095" s="54"/>
      <c r="U1095" s="54"/>
      <c r="V1095" s="54"/>
      <c r="W1095" s="192"/>
      <c r="X1095" s="54"/>
      <c r="Y1095" s="54"/>
      <c r="Z1095" s="54"/>
      <c r="AA1095" s="54"/>
      <c r="AB1095" s="54"/>
      <c r="AC1095" s="54"/>
      <c r="AD1095" s="54"/>
      <c r="AE1095" s="54"/>
      <c r="AF1095" s="54"/>
      <c r="AG1095" s="54"/>
      <c r="AH1095" s="54"/>
      <c r="AI1095" s="54"/>
      <c r="AJ1095" s="54"/>
      <c r="AK1095" s="54"/>
      <c r="AL1095" s="54"/>
      <c r="AM1095" s="54"/>
      <c r="AN1095" s="54"/>
      <c r="AO1095" s="54"/>
      <c r="AP1095" s="54"/>
      <c r="AQ1095" s="54"/>
      <c r="AR1095" s="54"/>
      <c r="AS1095" s="54"/>
      <c r="AT1095" s="54"/>
      <c r="AU1095" s="54"/>
      <c r="AV1095" s="54"/>
      <c r="AW1095" s="874" t="e">
        <f t="shared" si="101"/>
        <v>#N/A</v>
      </c>
      <c r="AX1095" s="875"/>
      <c r="AY1095" s="875"/>
      <c r="AZ1095" s="875"/>
      <c r="BA1095" s="876"/>
      <c r="BB1095" s="877" t="s">
        <v>1427</v>
      </c>
      <c r="BC1095" s="878"/>
      <c r="BD1095" s="54"/>
      <c r="BE1095" s="879" t="e">
        <f t="shared" si="102"/>
        <v>#N/A</v>
      </c>
      <c r="BF1095" s="880"/>
      <c r="BG1095" s="880"/>
      <c r="BH1095" s="880"/>
      <c r="BI1095" s="881"/>
      <c r="BJ1095" s="882" t="s">
        <v>1427</v>
      </c>
      <c r="BK1095" s="878"/>
      <c r="BL1095" s="54"/>
      <c r="BM1095" s="241"/>
      <c r="BN1095" s="241"/>
      <c r="BO1095" s="241"/>
      <c r="BP1095" s="54"/>
      <c r="BQ1095" s="54"/>
      <c r="BR1095" s="54"/>
      <c r="BS1095" s="54"/>
      <c r="BT1095" s="54"/>
      <c r="BU1095" s="54"/>
      <c r="BV1095" s="54"/>
      <c r="BW1095" s="54"/>
      <c r="BX1095" s="54"/>
      <c r="BY1095" s="54"/>
      <c r="BZ1095" s="54"/>
      <c r="CA1095" s="54"/>
      <c r="CB1095" s="54"/>
      <c r="CC1095" s="54"/>
      <c r="CD1095" s="54"/>
      <c r="CE1095" s="54"/>
      <c r="CF1095" s="54"/>
      <c r="CG1095" s="54"/>
      <c r="CH1095" s="54"/>
      <c r="CI1095" s="54"/>
      <c r="CJ1095" s="54"/>
      <c r="CK1095" s="54"/>
      <c r="CL1095" s="54"/>
      <c r="CM1095" s="54"/>
      <c r="CN1095" s="54"/>
      <c r="CO1095" s="54"/>
      <c r="CP1095" s="54"/>
      <c r="CQ1095" s="54"/>
      <c r="CR1095" s="54"/>
      <c r="CS1095" s="54"/>
      <c r="CT1095" s="54"/>
      <c r="CU1095" s="54"/>
      <c r="CV1095" s="54"/>
      <c r="CW1095" s="54"/>
      <c r="CX1095" s="54"/>
      <c r="CY1095" s="54"/>
      <c r="CZ1095" s="54"/>
      <c r="DA1095" s="54"/>
      <c r="DB1095" s="54"/>
      <c r="DC1095" s="54"/>
      <c r="DD1095" s="54"/>
      <c r="DE1095" s="54"/>
      <c r="DF1095" s="54"/>
      <c r="DG1095" s="54"/>
      <c r="DH1095" s="54"/>
      <c r="DI1095" s="54"/>
      <c r="DJ1095" s="54"/>
      <c r="DK1095" s="54"/>
      <c r="DL1095" s="54"/>
      <c r="DM1095" s="54"/>
      <c r="DN1095" s="54"/>
      <c r="DO1095" s="54"/>
      <c r="DP1095" s="54"/>
      <c r="DQ1095" s="199"/>
    </row>
    <row r="1096" spans="4:121" s="52" customFormat="1" hidden="1">
      <c r="D1096" s="198"/>
      <c r="E1096" s="54"/>
      <c r="F1096" s="54"/>
      <c r="G1096" s="54"/>
      <c r="H1096" s="54"/>
      <c r="I1096" s="54"/>
      <c r="J1096" s="54"/>
      <c r="K1096" s="54"/>
      <c r="L1096" s="54"/>
      <c r="M1096" s="54"/>
      <c r="N1096" s="54"/>
      <c r="O1096" s="54"/>
      <c r="P1096" s="54"/>
      <c r="Q1096" s="54"/>
      <c r="R1096" s="54"/>
      <c r="S1096" s="54"/>
      <c r="T1096" s="54"/>
      <c r="U1096" s="54"/>
      <c r="V1096" s="54"/>
      <c r="W1096" s="192"/>
      <c r="X1096" s="54"/>
      <c r="Y1096" s="54"/>
      <c r="Z1096" s="54"/>
      <c r="AA1096" s="54"/>
      <c r="AB1096" s="54"/>
      <c r="AC1096" s="54"/>
      <c r="AD1096" s="54"/>
      <c r="AE1096" s="54"/>
      <c r="AF1096" s="54"/>
      <c r="AG1096" s="54"/>
      <c r="AH1096" s="54"/>
      <c r="AI1096" s="54"/>
      <c r="AJ1096" s="54"/>
      <c r="AK1096" s="54"/>
      <c r="AL1096" s="54"/>
      <c r="AM1096" s="54"/>
      <c r="AN1096" s="54"/>
      <c r="AO1096" s="54"/>
      <c r="AP1096" s="54"/>
      <c r="AQ1096" s="54"/>
      <c r="AR1096" s="54"/>
      <c r="AS1096" s="54"/>
      <c r="AT1096" s="54"/>
      <c r="AU1096" s="54"/>
      <c r="AV1096" s="54"/>
      <c r="AW1096" s="874" t="e">
        <f t="shared" si="101"/>
        <v>#N/A</v>
      </c>
      <c r="AX1096" s="875"/>
      <c r="AY1096" s="875"/>
      <c r="AZ1096" s="875"/>
      <c r="BA1096" s="876"/>
      <c r="BB1096" s="877" t="s">
        <v>1428</v>
      </c>
      <c r="BC1096" s="878"/>
      <c r="BD1096" s="54"/>
      <c r="BE1096" s="879" t="e">
        <f t="shared" si="102"/>
        <v>#N/A</v>
      </c>
      <c r="BF1096" s="880"/>
      <c r="BG1096" s="880"/>
      <c r="BH1096" s="880"/>
      <c r="BI1096" s="881"/>
      <c r="BJ1096" s="882" t="s">
        <v>1428</v>
      </c>
      <c r="BK1096" s="878"/>
      <c r="BL1096" s="54"/>
      <c r="BM1096" s="241"/>
      <c r="BN1096" s="241"/>
      <c r="BO1096" s="241"/>
      <c r="BP1096" s="54"/>
      <c r="BQ1096" s="54"/>
      <c r="BR1096" s="54"/>
      <c r="BS1096" s="54"/>
      <c r="BT1096" s="54"/>
      <c r="BU1096" s="54"/>
      <c r="BV1096" s="54"/>
      <c r="BW1096" s="54"/>
      <c r="BX1096" s="54"/>
      <c r="BY1096" s="54"/>
      <c r="BZ1096" s="54"/>
      <c r="CA1096" s="54"/>
      <c r="CB1096" s="54"/>
      <c r="CC1096" s="54"/>
      <c r="CD1096" s="54"/>
      <c r="CE1096" s="54"/>
      <c r="CF1096" s="54"/>
      <c r="CG1096" s="54"/>
      <c r="CH1096" s="54"/>
      <c r="CI1096" s="54"/>
      <c r="CJ1096" s="54"/>
      <c r="CK1096" s="54"/>
      <c r="CL1096" s="54"/>
      <c r="CM1096" s="54"/>
      <c r="CN1096" s="54"/>
      <c r="CO1096" s="54"/>
      <c r="CP1096" s="54"/>
      <c r="CQ1096" s="54"/>
      <c r="CR1096" s="54"/>
      <c r="CS1096" s="54"/>
      <c r="CT1096" s="54"/>
      <c r="CU1096" s="54"/>
      <c r="CV1096" s="54"/>
      <c r="CW1096" s="54"/>
      <c r="CX1096" s="54"/>
      <c r="CY1096" s="54"/>
      <c r="CZ1096" s="54"/>
      <c r="DA1096" s="54"/>
      <c r="DB1096" s="54"/>
      <c r="DC1096" s="54"/>
      <c r="DD1096" s="54"/>
      <c r="DE1096" s="54"/>
      <c r="DF1096" s="54"/>
      <c r="DG1096" s="54"/>
      <c r="DH1096" s="54"/>
      <c r="DI1096" s="54"/>
      <c r="DJ1096" s="54"/>
      <c r="DK1096" s="54"/>
      <c r="DL1096" s="54"/>
      <c r="DM1096" s="54"/>
      <c r="DN1096" s="54"/>
      <c r="DO1096" s="54"/>
      <c r="DP1096" s="54"/>
      <c r="DQ1096" s="199"/>
    </row>
    <row r="1097" spans="4:121" s="52" customFormat="1" hidden="1">
      <c r="D1097" s="198"/>
      <c r="E1097" s="54"/>
      <c r="F1097" s="54"/>
      <c r="G1097" s="54"/>
      <c r="H1097" s="54"/>
      <c r="I1097" s="54"/>
      <c r="J1097" s="54"/>
      <c r="K1097" s="54"/>
      <c r="L1097" s="54"/>
      <c r="M1097" s="54"/>
      <c r="N1097" s="54"/>
      <c r="O1097" s="54"/>
      <c r="P1097" s="54"/>
      <c r="Q1097" s="54"/>
      <c r="R1097" s="54"/>
      <c r="S1097" s="54"/>
      <c r="T1097" s="54"/>
      <c r="U1097" s="54"/>
      <c r="V1097" s="54"/>
      <c r="W1097" s="192"/>
      <c r="X1097" s="54"/>
      <c r="Y1097" s="54"/>
      <c r="Z1097" s="54"/>
      <c r="AA1097" s="54"/>
      <c r="AB1097" s="54"/>
      <c r="AC1097" s="54"/>
      <c r="AD1097" s="54"/>
      <c r="AE1097" s="54"/>
      <c r="AF1097" s="54"/>
      <c r="AG1097" s="54"/>
      <c r="AH1097" s="54"/>
      <c r="AI1097" s="54"/>
      <c r="AJ1097" s="54"/>
      <c r="AK1097" s="54"/>
      <c r="AL1097" s="54"/>
      <c r="AM1097" s="54"/>
      <c r="AN1097" s="54"/>
      <c r="AO1097" s="54"/>
      <c r="AP1097" s="54"/>
      <c r="AQ1097" s="54"/>
      <c r="AR1097" s="54"/>
      <c r="AS1097" s="54"/>
      <c r="AT1097" s="54"/>
      <c r="AU1097" s="54"/>
      <c r="AV1097" s="54"/>
      <c r="AW1097" s="874" t="e">
        <f t="shared" si="101"/>
        <v>#N/A</v>
      </c>
      <c r="AX1097" s="875"/>
      <c r="AY1097" s="875"/>
      <c r="AZ1097" s="875"/>
      <c r="BA1097" s="876"/>
      <c r="BB1097" s="877" t="s">
        <v>1429</v>
      </c>
      <c r="BC1097" s="878"/>
      <c r="BD1097" s="54"/>
      <c r="BE1097" s="879" t="e">
        <f t="shared" si="102"/>
        <v>#N/A</v>
      </c>
      <c r="BF1097" s="880"/>
      <c r="BG1097" s="880"/>
      <c r="BH1097" s="880"/>
      <c r="BI1097" s="881"/>
      <c r="BJ1097" s="882" t="s">
        <v>1429</v>
      </c>
      <c r="BK1097" s="878"/>
      <c r="BL1097" s="54"/>
      <c r="BM1097" s="241"/>
      <c r="BN1097" s="241"/>
      <c r="BO1097" s="241"/>
      <c r="BP1097" s="54"/>
      <c r="BQ1097" s="54"/>
      <c r="BR1097" s="54"/>
      <c r="BS1097" s="54"/>
      <c r="BT1097" s="54"/>
      <c r="BU1097" s="54"/>
      <c r="BV1097" s="54"/>
      <c r="BW1097" s="54"/>
      <c r="BX1097" s="54"/>
      <c r="BY1097" s="54"/>
      <c r="BZ1097" s="54"/>
      <c r="CA1097" s="54"/>
      <c r="CB1097" s="54"/>
      <c r="CC1097" s="54"/>
      <c r="CD1097" s="54"/>
      <c r="CE1097" s="54"/>
      <c r="CF1097" s="54"/>
      <c r="CG1097" s="54"/>
      <c r="CH1097" s="54"/>
      <c r="CI1097" s="54"/>
      <c r="CJ1097" s="54"/>
      <c r="CK1097" s="54"/>
      <c r="CL1097" s="54"/>
      <c r="CM1097" s="54"/>
      <c r="CN1097" s="54"/>
      <c r="CO1097" s="54"/>
      <c r="CP1097" s="54"/>
      <c r="CQ1097" s="54"/>
      <c r="CR1097" s="54"/>
      <c r="CS1097" s="54"/>
      <c r="CT1097" s="54"/>
      <c r="CU1097" s="54"/>
      <c r="CV1097" s="54"/>
      <c r="CW1097" s="54"/>
      <c r="CX1097" s="54"/>
      <c r="CY1097" s="54"/>
      <c r="CZ1097" s="54"/>
      <c r="DA1097" s="54"/>
      <c r="DB1097" s="54"/>
      <c r="DC1097" s="54"/>
      <c r="DD1097" s="54"/>
      <c r="DE1097" s="54"/>
      <c r="DF1097" s="54"/>
      <c r="DG1097" s="54"/>
      <c r="DH1097" s="54"/>
      <c r="DI1097" s="54"/>
      <c r="DJ1097" s="54"/>
      <c r="DK1097" s="54"/>
      <c r="DL1097" s="54"/>
      <c r="DM1097" s="54"/>
      <c r="DN1097" s="54"/>
      <c r="DO1097" s="54"/>
      <c r="DP1097" s="54"/>
      <c r="DQ1097" s="199"/>
    </row>
    <row r="1098" spans="4:121" s="52" customFormat="1" hidden="1">
      <c r="D1098" s="198"/>
      <c r="E1098" s="54"/>
      <c r="F1098" s="54"/>
      <c r="G1098" s="54"/>
      <c r="H1098" s="54"/>
      <c r="I1098" s="54"/>
      <c r="J1098" s="54"/>
      <c r="K1098" s="54"/>
      <c r="L1098" s="54"/>
      <c r="M1098" s="54"/>
      <c r="N1098" s="54"/>
      <c r="O1098" s="54"/>
      <c r="P1098" s="54"/>
      <c r="Q1098" s="54"/>
      <c r="R1098" s="54"/>
      <c r="S1098" s="54"/>
      <c r="T1098" s="54"/>
      <c r="U1098" s="54"/>
      <c r="V1098" s="54"/>
      <c r="W1098" s="192"/>
      <c r="X1098" s="54"/>
      <c r="Y1098" s="54"/>
      <c r="Z1098" s="54"/>
      <c r="AA1098" s="54"/>
      <c r="AB1098" s="54"/>
      <c r="AC1098" s="54"/>
      <c r="AD1098" s="54"/>
      <c r="AE1098" s="54"/>
      <c r="AF1098" s="54"/>
      <c r="AG1098" s="54"/>
      <c r="AH1098" s="54"/>
      <c r="AI1098" s="54"/>
      <c r="AJ1098" s="54"/>
      <c r="AK1098" s="54"/>
      <c r="AL1098" s="54"/>
      <c r="AM1098" s="54"/>
      <c r="AN1098" s="54"/>
      <c r="AO1098" s="54"/>
      <c r="AP1098" s="54"/>
      <c r="AQ1098" s="54"/>
      <c r="AR1098" s="54"/>
      <c r="AS1098" s="54"/>
      <c r="AT1098" s="54"/>
      <c r="AU1098" s="54"/>
      <c r="AV1098" s="54"/>
      <c r="AW1098" s="874" t="e">
        <f t="shared" si="101"/>
        <v>#N/A</v>
      </c>
      <c r="AX1098" s="875"/>
      <c r="AY1098" s="875"/>
      <c r="AZ1098" s="875"/>
      <c r="BA1098" s="876"/>
      <c r="BB1098" s="877" t="s">
        <v>1430</v>
      </c>
      <c r="BC1098" s="878"/>
      <c r="BD1098" s="54"/>
      <c r="BE1098" s="879" t="e">
        <f t="shared" si="102"/>
        <v>#N/A</v>
      </c>
      <c r="BF1098" s="880"/>
      <c r="BG1098" s="880"/>
      <c r="BH1098" s="880"/>
      <c r="BI1098" s="881"/>
      <c r="BJ1098" s="882" t="s">
        <v>1430</v>
      </c>
      <c r="BK1098" s="878"/>
      <c r="BL1098" s="54"/>
      <c r="BM1098" s="241"/>
      <c r="BN1098" s="241"/>
      <c r="BO1098" s="241"/>
      <c r="BP1098" s="54"/>
      <c r="BQ1098" s="54"/>
      <c r="BR1098" s="54"/>
      <c r="BS1098" s="54"/>
      <c r="BT1098" s="54"/>
      <c r="BU1098" s="54"/>
      <c r="BV1098" s="54"/>
      <c r="BW1098" s="54"/>
      <c r="BX1098" s="54"/>
      <c r="BY1098" s="54"/>
      <c r="BZ1098" s="54"/>
      <c r="CA1098" s="54"/>
      <c r="CB1098" s="54"/>
      <c r="CC1098" s="54"/>
      <c r="CD1098" s="54"/>
      <c r="CE1098" s="54"/>
      <c r="CF1098" s="54"/>
      <c r="CG1098" s="54"/>
      <c r="CH1098" s="54"/>
      <c r="CI1098" s="54"/>
      <c r="CJ1098" s="54"/>
      <c r="CK1098" s="54"/>
      <c r="CL1098" s="54"/>
      <c r="CM1098" s="54"/>
      <c r="CN1098" s="54"/>
      <c r="CO1098" s="54"/>
      <c r="CP1098" s="54"/>
      <c r="CQ1098" s="54"/>
      <c r="CR1098" s="54"/>
      <c r="CS1098" s="54"/>
      <c r="CT1098" s="54"/>
      <c r="CU1098" s="54"/>
      <c r="CV1098" s="54"/>
      <c r="CW1098" s="54"/>
      <c r="CX1098" s="54"/>
      <c r="CY1098" s="54"/>
      <c r="CZ1098" s="54"/>
      <c r="DA1098" s="54"/>
      <c r="DB1098" s="54"/>
      <c r="DC1098" s="54"/>
      <c r="DD1098" s="54"/>
      <c r="DE1098" s="54"/>
      <c r="DF1098" s="54"/>
      <c r="DG1098" s="54"/>
      <c r="DH1098" s="54"/>
      <c r="DI1098" s="54"/>
      <c r="DJ1098" s="54"/>
      <c r="DK1098" s="54"/>
      <c r="DL1098" s="54"/>
      <c r="DM1098" s="54"/>
      <c r="DN1098" s="54"/>
      <c r="DO1098" s="54"/>
      <c r="DP1098" s="54"/>
      <c r="DQ1098" s="199"/>
    </row>
    <row r="1099" spans="4:121" s="52" customFormat="1" hidden="1">
      <c r="D1099" s="198"/>
      <c r="E1099" s="54"/>
      <c r="F1099" s="54"/>
      <c r="G1099" s="54"/>
      <c r="H1099" s="54"/>
      <c r="I1099" s="54"/>
      <c r="J1099" s="54"/>
      <c r="K1099" s="54"/>
      <c r="L1099" s="54"/>
      <c r="M1099" s="54"/>
      <c r="N1099" s="54"/>
      <c r="O1099" s="54"/>
      <c r="P1099" s="54"/>
      <c r="Q1099" s="54"/>
      <c r="R1099" s="54"/>
      <c r="S1099" s="54"/>
      <c r="T1099" s="54"/>
      <c r="U1099" s="54"/>
      <c r="V1099" s="54"/>
      <c r="W1099" s="192"/>
      <c r="X1099" s="54"/>
      <c r="Y1099" s="54"/>
      <c r="Z1099" s="54"/>
      <c r="AA1099" s="54"/>
      <c r="AB1099" s="54"/>
      <c r="AC1099" s="54"/>
      <c r="AD1099" s="54"/>
      <c r="AE1099" s="54"/>
      <c r="AF1099" s="54"/>
      <c r="AG1099" s="54"/>
      <c r="AH1099" s="54"/>
      <c r="AI1099" s="54"/>
      <c r="AJ1099" s="54"/>
      <c r="AK1099" s="54"/>
      <c r="AL1099" s="54"/>
      <c r="AM1099" s="54"/>
      <c r="AN1099" s="54"/>
      <c r="AO1099" s="54"/>
      <c r="AP1099" s="54"/>
      <c r="AQ1099" s="54"/>
      <c r="AR1099" s="54"/>
      <c r="AS1099" s="54"/>
      <c r="AT1099" s="54"/>
      <c r="AU1099" s="54"/>
      <c r="AV1099" s="54"/>
      <c r="AW1099" s="874" t="e">
        <f t="shared" ref="AW1099:AW1162" si="103">RANK(BB1099,$AM$184:$AM$211,1)</f>
        <v>#N/A</v>
      </c>
      <c r="AX1099" s="875"/>
      <c r="AY1099" s="875"/>
      <c r="AZ1099" s="875"/>
      <c r="BA1099" s="876"/>
      <c r="BB1099" s="877" t="s">
        <v>1431</v>
      </c>
      <c r="BC1099" s="878"/>
      <c r="BD1099" s="54"/>
      <c r="BE1099" s="879" t="e">
        <f t="shared" si="102"/>
        <v>#N/A</v>
      </c>
      <c r="BF1099" s="880"/>
      <c r="BG1099" s="880"/>
      <c r="BH1099" s="880"/>
      <c r="BI1099" s="881"/>
      <c r="BJ1099" s="882" t="s">
        <v>1431</v>
      </c>
      <c r="BK1099" s="878"/>
      <c r="BL1099" s="54"/>
      <c r="BM1099" s="241"/>
      <c r="BN1099" s="241"/>
      <c r="BO1099" s="241"/>
      <c r="BP1099" s="54"/>
      <c r="BQ1099" s="54"/>
      <c r="BR1099" s="54"/>
      <c r="BS1099" s="54"/>
      <c r="BT1099" s="54"/>
      <c r="BU1099" s="54"/>
      <c r="BV1099" s="54"/>
      <c r="BW1099" s="54"/>
      <c r="BX1099" s="54"/>
      <c r="BY1099" s="54"/>
      <c r="BZ1099" s="54"/>
      <c r="CA1099" s="54"/>
      <c r="CB1099" s="54"/>
      <c r="CC1099" s="54"/>
      <c r="CD1099" s="54"/>
      <c r="CE1099" s="54"/>
      <c r="CF1099" s="54"/>
      <c r="CG1099" s="54"/>
      <c r="CH1099" s="54"/>
      <c r="CI1099" s="54"/>
      <c r="CJ1099" s="54"/>
      <c r="CK1099" s="54"/>
      <c r="CL1099" s="54"/>
      <c r="CM1099" s="54"/>
      <c r="CN1099" s="54"/>
      <c r="CO1099" s="54"/>
      <c r="CP1099" s="54"/>
      <c r="CQ1099" s="54"/>
      <c r="CR1099" s="54"/>
      <c r="CS1099" s="54"/>
      <c r="CT1099" s="54"/>
      <c r="CU1099" s="54"/>
      <c r="CV1099" s="54"/>
      <c r="CW1099" s="54"/>
      <c r="CX1099" s="54"/>
      <c r="CY1099" s="54"/>
      <c r="CZ1099" s="54"/>
      <c r="DA1099" s="54"/>
      <c r="DB1099" s="54"/>
      <c r="DC1099" s="54"/>
      <c r="DD1099" s="54"/>
      <c r="DE1099" s="54"/>
      <c r="DF1099" s="54"/>
      <c r="DG1099" s="54"/>
      <c r="DH1099" s="54"/>
      <c r="DI1099" s="54"/>
      <c r="DJ1099" s="54"/>
      <c r="DK1099" s="54"/>
      <c r="DL1099" s="54"/>
      <c r="DM1099" s="54"/>
      <c r="DN1099" s="54"/>
      <c r="DO1099" s="54"/>
      <c r="DP1099" s="54"/>
      <c r="DQ1099" s="199"/>
    </row>
    <row r="1100" spans="4:121" s="52" customFormat="1" hidden="1">
      <c r="D1100" s="198"/>
      <c r="E1100" s="54"/>
      <c r="F1100" s="54"/>
      <c r="G1100" s="54"/>
      <c r="H1100" s="54"/>
      <c r="I1100" s="54"/>
      <c r="J1100" s="54"/>
      <c r="K1100" s="54"/>
      <c r="L1100" s="54"/>
      <c r="M1100" s="54"/>
      <c r="N1100" s="54"/>
      <c r="O1100" s="54"/>
      <c r="P1100" s="54"/>
      <c r="Q1100" s="54"/>
      <c r="R1100" s="54"/>
      <c r="S1100" s="54"/>
      <c r="T1100" s="54"/>
      <c r="U1100" s="54"/>
      <c r="V1100" s="54"/>
      <c r="W1100" s="192"/>
      <c r="X1100" s="54"/>
      <c r="Y1100" s="54"/>
      <c r="Z1100" s="54"/>
      <c r="AA1100" s="54"/>
      <c r="AB1100" s="54"/>
      <c r="AC1100" s="54"/>
      <c r="AD1100" s="54"/>
      <c r="AE1100" s="54"/>
      <c r="AF1100" s="54"/>
      <c r="AG1100" s="54"/>
      <c r="AH1100" s="54"/>
      <c r="AI1100" s="54"/>
      <c r="AJ1100" s="54"/>
      <c r="AK1100" s="54"/>
      <c r="AL1100" s="54"/>
      <c r="AM1100" s="54"/>
      <c r="AN1100" s="54"/>
      <c r="AO1100" s="54"/>
      <c r="AP1100" s="54"/>
      <c r="AQ1100" s="54"/>
      <c r="AR1100" s="54"/>
      <c r="AS1100" s="54"/>
      <c r="AT1100" s="54"/>
      <c r="AU1100" s="54"/>
      <c r="AV1100" s="54"/>
      <c r="AW1100" s="874" t="e">
        <f t="shared" si="103"/>
        <v>#N/A</v>
      </c>
      <c r="AX1100" s="875"/>
      <c r="AY1100" s="875"/>
      <c r="AZ1100" s="875"/>
      <c r="BA1100" s="876"/>
      <c r="BB1100" s="877" t="s">
        <v>1432</v>
      </c>
      <c r="BC1100" s="878"/>
      <c r="BD1100" s="54"/>
      <c r="BE1100" s="879" t="e">
        <f t="shared" si="102"/>
        <v>#N/A</v>
      </c>
      <c r="BF1100" s="880"/>
      <c r="BG1100" s="880"/>
      <c r="BH1100" s="880"/>
      <c r="BI1100" s="881"/>
      <c r="BJ1100" s="882" t="s">
        <v>1432</v>
      </c>
      <c r="BK1100" s="878"/>
      <c r="BL1100" s="54"/>
      <c r="BM1100" s="241"/>
      <c r="BN1100" s="241"/>
      <c r="BO1100" s="241"/>
      <c r="BP1100" s="54"/>
      <c r="BQ1100" s="54"/>
      <c r="BR1100" s="54"/>
      <c r="BS1100" s="54"/>
      <c r="BT1100" s="54"/>
      <c r="BU1100" s="54"/>
      <c r="BV1100" s="54"/>
      <c r="BW1100" s="54"/>
      <c r="BX1100" s="54"/>
      <c r="BY1100" s="54"/>
      <c r="BZ1100" s="54"/>
      <c r="CA1100" s="54"/>
      <c r="CB1100" s="54"/>
      <c r="CC1100" s="54"/>
      <c r="CD1100" s="54"/>
      <c r="CE1100" s="54"/>
      <c r="CF1100" s="54"/>
      <c r="CG1100" s="54"/>
      <c r="CH1100" s="54"/>
      <c r="CI1100" s="54"/>
      <c r="CJ1100" s="54"/>
      <c r="CK1100" s="54"/>
      <c r="CL1100" s="54"/>
      <c r="CM1100" s="54"/>
      <c r="CN1100" s="54"/>
      <c r="CO1100" s="54"/>
      <c r="CP1100" s="54"/>
      <c r="CQ1100" s="54"/>
      <c r="CR1100" s="54"/>
      <c r="CS1100" s="54"/>
      <c r="CT1100" s="54"/>
      <c r="CU1100" s="54"/>
      <c r="CV1100" s="54"/>
      <c r="CW1100" s="54"/>
      <c r="CX1100" s="54"/>
      <c r="CY1100" s="54"/>
      <c r="CZ1100" s="54"/>
      <c r="DA1100" s="54"/>
      <c r="DB1100" s="54"/>
      <c r="DC1100" s="54"/>
      <c r="DD1100" s="54"/>
      <c r="DE1100" s="54"/>
      <c r="DF1100" s="54"/>
      <c r="DG1100" s="54"/>
      <c r="DH1100" s="54"/>
      <c r="DI1100" s="54"/>
      <c r="DJ1100" s="54"/>
      <c r="DK1100" s="54"/>
      <c r="DL1100" s="54"/>
      <c r="DM1100" s="54"/>
      <c r="DN1100" s="54"/>
      <c r="DO1100" s="54"/>
      <c r="DP1100" s="54"/>
      <c r="DQ1100" s="199"/>
    </row>
    <row r="1101" spans="4:121" s="52" customFormat="1" hidden="1">
      <c r="D1101" s="198"/>
      <c r="E1101" s="54"/>
      <c r="F1101" s="54"/>
      <c r="G1101" s="54"/>
      <c r="H1101" s="54"/>
      <c r="I1101" s="54"/>
      <c r="J1101" s="54"/>
      <c r="K1101" s="54"/>
      <c r="L1101" s="54"/>
      <c r="M1101" s="54"/>
      <c r="N1101" s="54"/>
      <c r="O1101" s="54"/>
      <c r="P1101" s="54"/>
      <c r="Q1101" s="54"/>
      <c r="R1101" s="54"/>
      <c r="S1101" s="54"/>
      <c r="T1101" s="54"/>
      <c r="U1101" s="54"/>
      <c r="V1101" s="54"/>
      <c r="W1101" s="192"/>
      <c r="X1101" s="54"/>
      <c r="Y1101" s="54"/>
      <c r="Z1101" s="54"/>
      <c r="AA1101" s="54"/>
      <c r="AB1101" s="54"/>
      <c r="AC1101" s="54"/>
      <c r="AD1101" s="54"/>
      <c r="AE1101" s="54"/>
      <c r="AF1101" s="54"/>
      <c r="AG1101" s="54"/>
      <c r="AH1101" s="54"/>
      <c r="AI1101" s="54"/>
      <c r="AJ1101" s="54"/>
      <c r="AK1101" s="54"/>
      <c r="AL1101" s="54"/>
      <c r="AM1101" s="54"/>
      <c r="AN1101" s="54"/>
      <c r="AO1101" s="54"/>
      <c r="AP1101" s="54"/>
      <c r="AQ1101" s="54"/>
      <c r="AR1101" s="54"/>
      <c r="AS1101" s="54"/>
      <c r="AT1101" s="54"/>
      <c r="AU1101" s="54"/>
      <c r="AV1101" s="54"/>
      <c r="AW1101" s="874" t="e">
        <f t="shared" si="103"/>
        <v>#N/A</v>
      </c>
      <c r="AX1101" s="875"/>
      <c r="AY1101" s="875"/>
      <c r="AZ1101" s="875"/>
      <c r="BA1101" s="876"/>
      <c r="BB1101" s="877" t="s">
        <v>1433</v>
      </c>
      <c r="BC1101" s="878"/>
      <c r="BD1101" s="54"/>
      <c r="BE1101" s="879" t="e">
        <f t="shared" si="102"/>
        <v>#N/A</v>
      </c>
      <c r="BF1101" s="880"/>
      <c r="BG1101" s="880"/>
      <c r="BH1101" s="880"/>
      <c r="BI1101" s="881"/>
      <c r="BJ1101" s="882" t="s">
        <v>1433</v>
      </c>
      <c r="BK1101" s="878"/>
      <c r="BL1101" s="54"/>
      <c r="BM1101" s="241"/>
      <c r="BN1101" s="241"/>
      <c r="BO1101" s="241"/>
      <c r="BP1101" s="54"/>
      <c r="BQ1101" s="54"/>
      <c r="BR1101" s="54"/>
      <c r="BS1101" s="54"/>
      <c r="BT1101" s="54"/>
      <c r="BU1101" s="54"/>
      <c r="BV1101" s="54"/>
      <c r="BW1101" s="54"/>
      <c r="BX1101" s="54"/>
      <c r="BY1101" s="54"/>
      <c r="BZ1101" s="54"/>
      <c r="CA1101" s="54"/>
      <c r="CB1101" s="54"/>
      <c r="CC1101" s="54"/>
      <c r="CD1101" s="54"/>
      <c r="CE1101" s="54"/>
      <c r="CF1101" s="54"/>
      <c r="CG1101" s="54"/>
      <c r="CH1101" s="54"/>
      <c r="CI1101" s="54"/>
      <c r="CJ1101" s="54"/>
      <c r="CK1101" s="54"/>
      <c r="CL1101" s="54"/>
      <c r="CM1101" s="54"/>
      <c r="CN1101" s="54"/>
      <c r="CO1101" s="54"/>
      <c r="CP1101" s="54"/>
      <c r="CQ1101" s="54"/>
      <c r="CR1101" s="54"/>
      <c r="CS1101" s="54"/>
      <c r="CT1101" s="54"/>
      <c r="CU1101" s="54"/>
      <c r="CV1101" s="54"/>
      <c r="CW1101" s="54"/>
      <c r="CX1101" s="54"/>
      <c r="CY1101" s="54"/>
      <c r="CZ1101" s="54"/>
      <c r="DA1101" s="54"/>
      <c r="DB1101" s="54"/>
      <c r="DC1101" s="54"/>
      <c r="DD1101" s="54"/>
      <c r="DE1101" s="54"/>
      <c r="DF1101" s="54"/>
      <c r="DG1101" s="54"/>
      <c r="DH1101" s="54"/>
      <c r="DI1101" s="54"/>
      <c r="DJ1101" s="54"/>
      <c r="DK1101" s="54"/>
      <c r="DL1101" s="54"/>
      <c r="DM1101" s="54"/>
      <c r="DN1101" s="54"/>
      <c r="DO1101" s="54"/>
      <c r="DP1101" s="54"/>
      <c r="DQ1101" s="199"/>
    </row>
    <row r="1102" spans="4:121" s="52" customFormat="1" hidden="1">
      <c r="D1102" s="198"/>
      <c r="E1102" s="54"/>
      <c r="F1102" s="54"/>
      <c r="G1102" s="54"/>
      <c r="H1102" s="54"/>
      <c r="I1102" s="54"/>
      <c r="J1102" s="54"/>
      <c r="K1102" s="54"/>
      <c r="L1102" s="54"/>
      <c r="M1102" s="54"/>
      <c r="N1102" s="54"/>
      <c r="O1102" s="54"/>
      <c r="P1102" s="54"/>
      <c r="Q1102" s="54"/>
      <c r="R1102" s="54"/>
      <c r="S1102" s="54"/>
      <c r="T1102" s="54"/>
      <c r="U1102" s="54"/>
      <c r="V1102" s="54"/>
      <c r="W1102" s="192"/>
      <c r="X1102" s="54"/>
      <c r="Y1102" s="54"/>
      <c r="Z1102" s="54"/>
      <c r="AA1102" s="54"/>
      <c r="AB1102" s="54"/>
      <c r="AC1102" s="54"/>
      <c r="AD1102" s="54"/>
      <c r="AE1102" s="54"/>
      <c r="AF1102" s="54"/>
      <c r="AG1102" s="54"/>
      <c r="AH1102" s="54"/>
      <c r="AI1102" s="54"/>
      <c r="AJ1102" s="54"/>
      <c r="AK1102" s="54"/>
      <c r="AL1102" s="54"/>
      <c r="AM1102" s="54"/>
      <c r="AN1102" s="54"/>
      <c r="AO1102" s="54"/>
      <c r="AP1102" s="54"/>
      <c r="AQ1102" s="54"/>
      <c r="AR1102" s="54"/>
      <c r="AS1102" s="54"/>
      <c r="AT1102" s="54"/>
      <c r="AU1102" s="54"/>
      <c r="AV1102" s="54"/>
      <c r="AW1102" s="874" t="e">
        <f t="shared" si="103"/>
        <v>#N/A</v>
      </c>
      <c r="AX1102" s="875"/>
      <c r="AY1102" s="875"/>
      <c r="AZ1102" s="875"/>
      <c r="BA1102" s="876"/>
      <c r="BB1102" s="877" t="s">
        <v>1434</v>
      </c>
      <c r="BC1102" s="878"/>
      <c r="BD1102" s="54"/>
      <c r="BE1102" s="879" t="e">
        <f t="shared" si="102"/>
        <v>#N/A</v>
      </c>
      <c r="BF1102" s="880"/>
      <c r="BG1102" s="880"/>
      <c r="BH1102" s="880"/>
      <c r="BI1102" s="881"/>
      <c r="BJ1102" s="882" t="s">
        <v>1434</v>
      </c>
      <c r="BK1102" s="878"/>
      <c r="BL1102" s="54"/>
      <c r="BM1102" s="241"/>
      <c r="BN1102" s="241"/>
      <c r="BO1102" s="241"/>
      <c r="BP1102" s="54"/>
      <c r="BQ1102" s="54"/>
      <c r="BR1102" s="54"/>
      <c r="BS1102" s="54"/>
      <c r="BT1102" s="54"/>
      <c r="BU1102" s="54"/>
      <c r="BV1102" s="54"/>
      <c r="BW1102" s="54"/>
      <c r="BX1102" s="54"/>
      <c r="BY1102" s="54"/>
      <c r="BZ1102" s="54"/>
      <c r="CA1102" s="54"/>
      <c r="CB1102" s="54"/>
      <c r="CC1102" s="54"/>
      <c r="CD1102" s="54"/>
      <c r="CE1102" s="54"/>
      <c r="CF1102" s="54"/>
      <c r="CG1102" s="54"/>
      <c r="CH1102" s="54"/>
      <c r="CI1102" s="54"/>
      <c r="CJ1102" s="54"/>
      <c r="CK1102" s="54"/>
      <c r="CL1102" s="54"/>
      <c r="CM1102" s="54"/>
      <c r="CN1102" s="54"/>
      <c r="CO1102" s="54"/>
      <c r="CP1102" s="54"/>
      <c r="CQ1102" s="54"/>
      <c r="CR1102" s="54"/>
      <c r="CS1102" s="54"/>
      <c r="CT1102" s="54"/>
      <c r="CU1102" s="54"/>
      <c r="CV1102" s="54"/>
      <c r="CW1102" s="54"/>
      <c r="CX1102" s="54"/>
      <c r="CY1102" s="54"/>
      <c r="CZ1102" s="54"/>
      <c r="DA1102" s="54"/>
      <c r="DB1102" s="54"/>
      <c r="DC1102" s="54"/>
      <c r="DD1102" s="54"/>
      <c r="DE1102" s="54"/>
      <c r="DF1102" s="54"/>
      <c r="DG1102" s="54"/>
      <c r="DH1102" s="54"/>
      <c r="DI1102" s="54"/>
      <c r="DJ1102" s="54"/>
      <c r="DK1102" s="54"/>
      <c r="DL1102" s="54"/>
      <c r="DM1102" s="54"/>
      <c r="DN1102" s="54"/>
      <c r="DO1102" s="54"/>
      <c r="DP1102" s="54"/>
      <c r="DQ1102" s="199"/>
    </row>
    <row r="1103" spans="4:121" s="52" customFormat="1" hidden="1">
      <c r="D1103" s="198"/>
      <c r="E1103" s="54"/>
      <c r="F1103" s="54"/>
      <c r="G1103" s="54"/>
      <c r="H1103" s="54"/>
      <c r="I1103" s="54"/>
      <c r="J1103" s="54"/>
      <c r="K1103" s="54"/>
      <c r="L1103" s="54"/>
      <c r="M1103" s="54"/>
      <c r="N1103" s="54"/>
      <c r="O1103" s="54"/>
      <c r="P1103" s="54"/>
      <c r="Q1103" s="54"/>
      <c r="R1103" s="54"/>
      <c r="S1103" s="54"/>
      <c r="T1103" s="54"/>
      <c r="U1103" s="54"/>
      <c r="V1103" s="54"/>
      <c r="W1103" s="192"/>
      <c r="X1103" s="54"/>
      <c r="Y1103" s="54"/>
      <c r="Z1103" s="54"/>
      <c r="AA1103" s="54"/>
      <c r="AB1103" s="54"/>
      <c r="AC1103" s="54"/>
      <c r="AD1103" s="54"/>
      <c r="AE1103" s="54"/>
      <c r="AF1103" s="54"/>
      <c r="AG1103" s="54"/>
      <c r="AH1103" s="54"/>
      <c r="AI1103" s="54"/>
      <c r="AJ1103" s="54"/>
      <c r="AK1103" s="54"/>
      <c r="AL1103" s="54"/>
      <c r="AM1103" s="54"/>
      <c r="AN1103" s="54"/>
      <c r="AO1103" s="54"/>
      <c r="AP1103" s="54"/>
      <c r="AQ1103" s="54"/>
      <c r="AR1103" s="54"/>
      <c r="AS1103" s="54"/>
      <c r="AT1103" s="54"/>
      <c r="AU1103" s="54"/>
      <c r="AV1103" s="54"/>
      <c r="AW1103" s="874" t="e">
        <f t="shared" si="103"/>
        <v>#N/A</v>
      </c>
      <c r="AX1103" s="875"/>
      <c r="AY1103" s="875"/>
      <c r="AZ1103" s="875"/>
      <c r="BA1103" s="876"/>
      <c r="BB1103" s="877" t="s">
        <v>1435</v>
      </c>
      <c r="BC1103" s="878"/>
      <c r="BD1103" s="54"/>
      <c r="BE1103" s="879" t="e">
        <f t="shared" si="102"/>
        <v>#N/A</v>
      </c>
      <c r="BF1103" s="880"/>
      <c r="BG1103" s="880"/>
      <c r="BH1103" s="880"/>
      <c r="BI1103" s="881"/>
      <c r="BJ1103" s="882" t="s">
        <v>1435</v>
      </c>
      <c r="BK1103" s="878"/>
      <c r="BL1103" s="54"/>
      <c r="BM1103" s="241"/>
      <c r="BN1103" s="241"/>
      <c r="BO1103" s="241"/>
      <c r="BP1103" s="54"/>
      <c r="BQ1103" s="54"/>
      <c r="BR1103" s="54"/>
      <c r="BS1103" s="54"/>
      <c r="BT1103" s="54"/>
      <c r="BU1103" s="54"/>
      <c r="BV1103" s="54"/>
      <c r="BW1103" s="54"/>
      <c r="BX1103" s="54"/>
      <c r="BY1103" s="54"/>
      <c r="BZ1103" s="54"/>
      <c r="CA1103" s="54"/>
      <c r="CB1103" s="54"/>
      <c r="CC1103" s="54"/>
      <c r="CD1103" s="54"/>
      <c r="CE1103" s="54"/>
      <c r="CF1103" s="54"/>
      <c r="CG1103" s="54"/>
      <c r="CH1103" s="54"/>
      <c r="CI1103" s="54"/>
      <c r="CJ1103" s="54"/>
      <c r="CK1103" s="54"/>
      <c r="CL1103" s="54"/>
      <c r="CM1103" s="54"/>
      <c r="CN1103" s="54"/>
      <c r="CO1103" s="54"/>
      <c r="CP1103" s="54"/>
      <c r="CQ1103" s="54"/>
      <c r="CR1103" s="54"/>
      <c r="CS1103" s="54"/>
      <c r="CT1103" s="54"/>
      <c r="CU1103" s="54"/>
      <c r="CV1103" s="54"/>
      <c r="CW1103" s="54"/>
      <c r="CX1103" s="54"/>
      <c r="CY1103" s="54"/>
      <c r="CZ1103" s="54"/>
      <c r="DA1103" s="54"/>
      <c r="DB1103" s="54"/>
      <c r="DC1103" s="54"/>
      <c r="DD1103" s="54"/>
      <c r="DE1103" s="54"/>
      <c r="DF1103" s="54"/>
      <c r="DG1103" s="54"/>
      <c r="DH1103" s="54"/>
      <c r="DI1103" s="54"/>
      <c r="DJ1103" s="54"/>
      <c r="DK1103" s="54"/>
      <c r="DL1103" s="54"/>
      <c r="DM1103" s="54"/>
      <c r="DN1103" s="54"/>
      <c r="DO1103" s="54"/>
      <c r="DP1103" s="54"/>
      <c r="DQ1103" s="199"/>
    </row>
    <row r="1104" spans="4:121" s="52" customFormat="1" hidden="1">
      <c r="D1104" s="198"/>
      <c r="E1104" s="54"/>
      <c r="F1104" s="54"/>
      <c r="G1104" s="54"/>
      <c r="H1104" s="54"/>
      <c r="I1104" s="54"/>
      <c r="J1104" s="54"/>
      <c r="K1104" s="54"/>
      <c r="L1104" s="54"/>
      <c r="M1104" s="54"/>
      <c r="N1104" s="54"/>
      <c r="O1104" s="54"/>
      <c r="P1104" s="54"/>
      <c r="Q1104" s="54"/>
      <c r="R1104" s="54"/>
      <c r="S1104" s="54"/>
      <c r="T1104" s="54"/>
      <c r="U1104" s="54"/>
      <c r="V1104" s="54"/>
      <c r="W1104" s="192"/>
      <c r="X1104" s="54"/>
      <c r="Y1104" s="54"/>
      <c r="Z1104" s="54"/>
      <c r="AA1104" s="54"/>
      <c r="AB1104" s="54"/>
      <c r="AC1104" s="54"/>
      <c r="AD1104" s="54"/>
      <c r="AE1104" s="54"/>
      <c r="AF1104" s="54"/>
      <c r="AG1104" s="54"/>
      <c r="AH1104" s="54"/>
      <c r="AI1104" s="54"/>
      <c r="AJ1104" s="54"/>
      <c r="AK1104" s="54"/>
      <c r="AL1104" s="54"/>
      <c r="AM1104" s="54"/>
      <c r="AN1104" s="54"/>
      <c r="AO1104" s="54"/>
      <c r="AP1104" s="54"/>
      <c r="AQ1104" s="54"/>
      <c r="AR1104" s="54"/>
      <c r="AS1104" s="54"/>
      <c r="AT1104" s="54"/>
      <c r="AU1104" s="54"/>
      <c r="AV1104" s="54"/>
      <c r="AW1104" s="874" t="e">
        <f t="shared" si="103"/>
        <v>#N/A</v>
      </c>
      <c r="AX1104" s="875"/>
      <c r="AY1104" s="875"/>
      <c r="AZ1104" s="875"/>
      <c r="BA1104" s="876"/>
      <c r="BB1104" s="877" t="s">
        <v>1436</v>
      </c>
      <c r="BC1104" s="878"/>
      <c r="BD1104" s="54"/>
      <c r="BE1104" s="879" t="e">
        <f t="shared" si="102"/>
        <v>#N/A</v>
      </c>
      <c r="BF1104" s="880"/>
      <c r="BG1104" s="880"/>
      <c r="BH1104" s="880"/>
      <c r="BI1104" s="881"/>
      <c r="BJ1104" s="882" t="s">
        <v>1436</v>
      </c>
      <c r="BK1104" s="878"/>
      <c r="BL1104" s="54"/>
      <c r="BM1104" s="241"/>
      <c r="BN1104" s="241"/>
      <c r="BO1104" s="241"/>
      <c r="BP1104" s="54"/>
      <c r="BQ1104" s="54"/>
      <c r="BR1104" s="54"/>
      <c r="BS1104" s="54"/>
      <c r="BT1104" s="54"/>
      <c r="BU1104" s="54"/>
      <c r="BV1104" s="54"/>
      <c r="BW1104" s="54"/>
      <c r="BX1104" s="54"/>
      <c r="BY1104" s="54"/>
      <c r="BZ1104" s="54"/>
      <c r="CA1104" s="54"/>
      <c r="CB1104" s="54"/>
      <c r="CC1104" s="54"/>
      <c r="CD1104" s="54"/>
      <c r="CE1104" s="54"/>
      <c r="CF1104" s="54"/>
      <c r="CG1104" s="54"/>
      <c r="CH1104" s="54"/>
      <c r="CI1104" s="54"/>
      <c r="CJ1104" s="54"/>
      <c r="CK1104" s="54"/>
      <c r="CL1104" s="54"/>
      <c r="CM1104" s="54"/>
      <c r="CN1104" s="54"/>
      <c r="CO1104" s="54"/>
      <c r="CP1104" s="54"/>
      <c r="CQ1104" s="54"/>
      <c r="CR1104" s="54"/>
      <c r="CS1104" s="54"/>
      <c r="CT1104" s="54"/>
      <c r="CU1104" s="54"/>
      <c r="CV1104" s="54"/>
      <c r="CW1104" s="54"/>
      <c r="CX1104" s="54"/>
      <c r="CY1104" s="54"/>
      <c r="CZ1104" s="54"/>
      <c r="DA1104" s="54"/>
      <c r="DB1104" s="54"/>
      <c r="DC1104" s="54"/>
      <c r="DD1104" s="54"/>
      <c r="DE1104" s="54"/>
      <c r="DF1104" s="54"/>
      <c r="DG1104" s="54"/>
      <c r="DH1104" s="54"/>
      <c r="DI1104" s="54"/>
      <c r="DJ1104" s="54"/>
      <c r="DK1104" s="54"/>
      <c r="DL1104" s="54"/>
      <c r="DM1104" s="54"/>
      <c r="DN1104" s="54"/>
      <c r="DO1104" s="54"/>
      <c r="DP1104" s="54"/>
      <c r="DQ1104" s="199"/>
    </row>
    <row r="1105" spans="4:121" s="52" customFormat="1" hidden="1">
      <c r="D1105" s="198"/>
      <c r="E1105" s="54"/>
      <c r="F1105" s="54"/>
      <c r="G1105" s="54"/>
      <c r="H1105" s="54"/>
      <c r="I1105" s="54"/>
      <c r="J1105" s="54"/>
      <c r="K1105" s="54"/>
      <c r="L1105" s="54"/>
      <c r="M1105" s="54"/>
      <c r="N1105" s="54"/>
      <c r="O1105" s="54"/>
      <c r="P1105" s="54"/>
      <c r="Q1105" s="54"/>
      <c r="R1105" s="54"/>
      <c r="S1105" s="54"/>
      <c r="T1105" s="54"/>
      <c r="U1105" s="54"/>
      <c r="V1105" s="54"/>
      <c r="W1105" s="192"/>
      <c r="X1105" s="54"/>
      <c r="Y1105" s="54"/>
      <c r="Z1105" s="54"/>
      <c r="AA1105" s="54"/>
      <c r="AB1105" s="54"/>
      <c r="AC1105" s="54"/>
      <c r="AD1105" s="54"/>
      <c r="AE1105" s="54"/>
      <c r="AF1105" s="54"/>
      <c r="AG1105" s="54"/>
      <c r="AH1105" s="54"/>
      <c r="AI1105" s="54"/>
      <c r="AJ1105" s="54"/>
      <c r="AK1105" s="54"/>
      <c r="AL1105" s="54"/>
      <c r="AM1105" s="54"/>
      <c r="AN1105" s="54"/>
      <c r="AO1105" s="54"/>
      <c r="AP1105" s="54"/>
      <c r="AQ1105" s="54"/>
      <c r="AR1105" s="54"/>
      <c r="AS1105" s="54"/>
      <c r="AT1105" s="54"/>
      <c r="AU1105" s="54"/>
      <c r="AV1105" s="54"/>
      <c r="AW1105" s="874" t="e">
        <f t="shared" si="103"/>
        <v>#N/A</v>
      </c>
      <c r="AX1105" s="875"/>
      <c r="AY1105" s="875"/>
      <c r="AZ1105" s="875"/>
      <c r="BA1105" s="876"/>
      <c r="BB1105" s="877" t="s">
        <v>1437</v>
      </c>
      <c r="BC1105" s="878"/>
      <c r="BD1105" s="54"/>
      <c r="BE1105" s="879" t="e">
        <f t="shared" si="102"/>
        <v>#N/A</v>
      </c>
      <c r="BF1105" s="880"/>
      <c r="BG1105" s="880"/>
      <c r="BH1105" s="880"/>
      <c r="BI1105" s="881"/>
      <c r="BJ1105" s="882" t="s">
        <v>1437</v>
      </c>
      <c r="BK1105" s="878"/>
      <c r="BL1105" s="54"/>
      <c r="BM1105" s="241"/>
      <c r="BN1105" s="241"/>
      <c r="BO1105" s="241"/>
      <c r="BP1105" s="54"/>
      <c r="BQ1105" s="54"/>
      <c r="BR1105" s="54"/>
      <c r="BS1105" s="54"/>
      <c r="BT1105" s="54"/>
      <c r="BU1105" s="54"/>
      <c r="BV1105" s="54"/>
      <c r="BW1105" s="54"/>
      <c r="BX1105" s="54"/>
      <c r="BY1105" s="54"/>
      <c r="BZ1105" s="54"/>
      <c r="CA1105" s="54"/>
      <c r="CB1105" s="54"/>
      <c r="CC1105" s="54"/>
      <c r="CD1105" s="54"/>
      <c r="CE1105" s="54"/>
      <c r="CF1105" s="54"/>
      <c r="CG1105" s="54"/>
      <c r="CH1105" s="54"/>
      <c r="CI1105" s="54"/>
      <c r="CJ1105" s="54"/>
      <c r="CK1105" s="54"/>
      <c r="CL1105" s="54"/>
      <c r="CM1105" s="54"/>
      <c r="CN1105" s="54"/>
      <c r="CO1105" s="54"/>
      <c r="CP1105" s="54"/>
      <c r="CQ1105" s="54"/>
      <c r="CR1105" s="54"/>
      <c r="CS1105" s="54"/>
      <c r="CT1105" s="54"/>
      <c r="CU1105" s="54"/>
      <c r="CV1105" s="54"/>
      <c r="CW1105" s="54"/>
      <c r="CX1105" s="54"/>
      <c r="CY1105" s="54"/>
      <c r="CZ1105" s="54"/>
      <c r="DA1105" s="54"/>
      <c r="DB1105" s="54"/>
      <c r="DC1105" s="54"/>
      <c r="DD1105" s="54"/>
      <c r="DE1105" s="54"/>
      <c r="DF1105" s="54"/>
      <c r="DG1105" s="54"/>
      <c r="DH1105" s="54"/>
      <c r="DI1105" s="54"/>
      <c r="DJ1105" s="54"/>
      <c r="DK1105" s="54"/>
      <c r="DL1105" s="54"/>
      <c r="DM1105" s="54"/>
      <c r="DN1105" s="54"/>
      <c r="DO1105" s="54"/>
      <c r="DP1105" s="54"/>
      <c r="DQ1105" s="199"/>
    </row>
    <row r="1106" spans="4:121" s="52" customFormat="1" hidden="1">
      <c r="D1106" s="198"/>
      <c r="E1106" s="54"/>
      <c r="F1106" s="54"/>
      <c r="G1106" s="54"/>
      <c r="H1106" s="54"/>
      <c r="I1106" s="54"/>
      <c r="J1106" s="54"/>
      <c r="K1106" s="54"/>
      <c r="L1106" s="54"/>
      <c r="M1106" s="54"/>
      <c r="N1106" s="54"/>
      <c r="O1106" s="54"/>
      <c r="P1106" s="54"/>
      <c r="Q1106" s="54"/>
      <c r="R1106" s="54"/>
      <c r="S1106" s="54"/>
      <c r="T1106" s="54"/>
      <c r="U1106" s="54"/>
      <c r="V1106" s="54"/>
      <c r="W1106" s="192"/>
      <c r="X1106" s="54"/>
      <c r="Y1106" s="54"/>
      <c r="Z1106" s="54"/>
      <c r="AA1106" s="54"/>
      <c r="AB1106" s="54"/>
      <c r="AC1106" s="54"/>
      <c r="AD1106" s="54"/>
      <c r="AE1106" s="54"/>
      <c r="AF1106" s="54"/>
      <c r="AG1106" s="54"/>
      <c r="AH1106" s="54"/>
      <c r="AI1106" s="54"/>
      <c r="AJ1106" s="54"/>
      <c r="AK1106" s="54"/>
      <c r="AL1106" s="54"/>
      <c r="AM1106" s="54"/>
      <c r="AN1106" s="54"/>
      <c r="AO1106" s="54"/>
      <c r="AP1106" s="54"/>
      <c r="AQ1106" s="54"/>
      <c r="AR1106" s="54"/>
      <c r="AS1106" s="54"/>
      <c r="AT1106" s="54"/>
      <c r="AU1106" s="54"/>
      <c r="AV1106" s="54"/>
      <c r="AW1106" s="874" t="e">
        <f t="shared" si="103"/>
        <v>#N/A</v>
      </c>
      <c r="AX1106" s="875"/>
      <c r="AY1106" s="875"/>
      <c r="AZ1106" s="875"/>
      <c r="BA1106" s="876"/>
      <c r="BB1106" s="877" t="s">
        <v>1438</v>
      </c>
      <c r="BC1106" s="878"/>
      <c r="BD1106" s="54"/>
      <c r="BE1106" s="879" t="e">
        <f t="shared" si="102"/>
        <v>#N/A</v>
      </c>
      <c r="BF1106" s="880"/>
      <c r="BG1106" s="880"/>
      <c r="BH1106" s="880"/>
      <c r="BI1106" s="881"/>
      <c r="BJ1106" s="882" t="s">
        <v>1438</v>
      </c>
      <c r="BK1106" s="878"/>
      <c r="BL1106" s="54"/>
      <c r="BM1106" s="241"/>
      <c r="BN1106" s="241"/>
      <c r="BO1106" s="241"/>
      <c r="BP1106" s="54"/>
      <c r="BQ1106" s="54"/>
      <c r="BR1106" s="54"/>
      <c r="BS1106" s="54"/>
      <c r="BT1106" s="54"/>
      <c r="BU1106" s="54"/>
      <c r="BV1106" s="54"/>
      <c r="BW1106" s="54"/>
      <c r="BX1106" s="54"/>
      <c r="BY1106" s="54"/>
      <c r="BZ1106" s="54"/>
      <c r="CA1106" s="54"/>
      <c r="CB1106" s="54"/>
      <c r="CC1106" s="54"/>
      <c r="CD1106" s="54"/>
      <c r="CE1106" s="54"/>
      <c r="CF1106" s="54"/>
      <c r="CG1106" s="54"/>
      <c r="CH1106" s="54"/>
      <c r="CI1106" s="54"/>
      <c r="CJ1106" s="54"/>
      <c r="CK1106" s="54"/>
      <c r="CL1106" s="54"/>
      <c r="CM1106" s="54"/>
      <c r="CN1106" s="54"/>
      <c r="CO1106" s="54"/>
      <c r="CP1106" s="54"/>
      <c r="CQ1106" s="54"/>
      <c r="CR1106" s="54"/>
      <c r="CS1106" s="54"/>
      <c r="CT1106" s="54"/>
      <c r="CU1106" s="54"/>
      <c r="CV1106" s="54"/>
      <c r="CW1106" s="54"/>
      <c r="CX1106" s="54"/>
      <c r="CY1106" s="54"/>
      <c r="CZ1106" s="54"/>
      <c r="DA1106" s="54"/>
      <c r="DB1106" s="54"/>
      <c r="DC1106" s="54"/>
      <c r="DD1106" s="54"/>
      <c r="DE1106" s="54"/>
      <c r="DF1106" s="54"/>
      <c r="DG1106" s="54"/>
      <c r="DH1106" s="54"/>
      <c r="DI1106" s="54"/>
      <c r="DJ1106" s="54"/>
      <c r="DK1106" s="54"/>
      <c r="DL1106" s="54"/>
      <c r="DM1106" s="54"/>
      <c r="DN1106" s="54"/>
      <c r="DO1106" s="54"/>
      <c r="DP1106" s="54"/>
      <c r="DQ1106" s="199"/>
    </row>
    <row r="1107" spans="4:121" s="52" customFormat="1" hidden="1">
      <c r="D1107" s="198"/>
      <c r="E1107" s="54"/>
      <c r="F1107" s="54"/>
      <c r="G1107" s="54"/>
      <c r="H1107" s="54"/>
      <c r="I1107" s="54"/>
      <c r="J1107" s="54"/>
      <c r="K1107" s="54"/>
      <c r="L1107" s="54"/>
      <c r="M1107" s="54"/>
      <c r="N1107" s="54"/>
      <c r="O1107" s="54"/>
      <c r="P1107" s="54"/>
      <c r="Q1107" s="54"/>
      <c r="R1107" s="54"/>
      <c r="S1107" s="54"/>
      <c r="T1107" s="54"/>
      <c r="U1107" s="54"/>
      <c r="V1107" s="54"/>
      <c r="W1107" s="192"/>
      <c r="X1107" s="54"/>
      <c r="Y1107" s="54"/>
      <c r="Z1107" s="54"/>
      <c r="AA1107" s="54"/>
      <c r="AB1107" s="54"/>
      <c r="AC1107" s="54"/>
      <c r="AD1107" s="54"/>
      <c r="AE1107" s="54"/>
      <c r="AF1107" s="54"/>
      <c r="AG1107" s="54"/>
      <c r="AH1107" s="54"/>
      <c r="AI1107" s="54"/>
      <c r="AJ1107" s="54"/>
      <c r="AK1107" s="54"/>
      <c r="AL1107" s="54"/>
      <c r="AM1107" s="54"/>
      <c r="AN1107" s="54"/>
      <c r="AO1107" s="54"/>
      <c r="AP1107" s="54"/>
      <c r="AQ1107" s="54"/>
      <c r="AR1107" s="54"/>
      <c r="AS1107" s="54"/>
      <c r="AT1107" s="54"/>
      <c r="AU1107" s="54"/>
      <c r="AV1107" s="54"/>
      <c r="AW1107" s="874" t="e">
        <f t="shared" si="103"/>
        <v>#N/A</v>
      </c>
      <c r="AX1107" s="875"/>
      <c r="AY1107" s="875"/>
      <c r="AZ1107" s="875"/>
      <c r="BA1107" s="876"/>
      <c r="BB1107" s="877" t="s">
        <v>1439</v>
      </c>
      <c r="BC1107" s="878"/>
      <c r="BD1107" s="54"/>
      <c r="BE1107" s="879" t="e">
        <f t="shared" si="102"/>
        <v>#N/A</v>
      </c>
      <c r="BF1107" s="880"/>
      <c r="BG1107" s="880"/>
      <c r="BH1107" s="880"/>
      <c r="BI1107" s="881"/>
      <c r="BJ1107" s="882" t="s">
        <v>1439</v>
      </c>
      <c r="BK1107" s="878"/>
      <c r="BL1107" s="54"/>
      <c r="BM1107" s="241"/>
      <c r="BN1107" s="241"/>
      <c r="BO1107" s="241"/>
      <c r="BP1107" s="54"/>
      <c r="BQ1107" s="54"/>
      <c r="BR1107" s="54"/>
      <c r="BS1107" s="54"/>
      <c r="BT1107" s="54"/>
      <c r="BU1107" s="54"/>
      <c r="BV1107" s="54"/>
      <c r="BW1107" s="54"/>
      <c r="BX1107" s="54"/>
      <c r="BY1107" s="54"/>
      <c r="BZ1107" s="54"/>
      <c r="CA1107" s="54"/>
      <c r="CB1107" s="54"/>
      <c r="CC1107" s="54"/>
      <c r="CD1107" s="54"/>
      <c r="CE1107" s="54"/>
      <c r="CF1107" s="54"/>
      <c r="CG1107" s="54"/>
      <c r="CH1107" s="54"/>
      <c r="CI1107" s="54"/>
      <c r="CJ1107" s="54"/>
      <c r="CK1107" s="54"/>
      <c r="CL1107" s="54"/>
      <c r="CM1107" s="54"/>
      <c r="CN1107" s="54"/>
      <c r="CO1107" s="54"/>
      <c r="CP1107" s="54"/>
      <c r="CQ1107" s="54"/>
      <c r="CR1107" s="54"/>
      <c r="CS1107" s="54"/>
      <c r="CT1107" s="54"/>
      <c r="CU1107" s="54"/>
      <c r="CV1107" s="54"/>
      <c r="CW1107" s="54"/>
      <c r="CX1107" s="54"/>
      <c r="CY1107" s="54"/>
      <c r="CZ1107" s="54"/>
      <c r="DA1107" s="54"/>
      <c r="DB1107" s="54"/>
      <c r="DC1107" s="54"/>
      <c r="DD1107" s="54"/>
      <c r="DE1107" s="54"/>
      <c r="DF1107" s="54"/>
      <c r="DG1107" s="54"/>
      <c r="DH1107" s="54"/>
      <c r="DI1107" s="54"/>
      <c r="DJ1107" s="54"/>
      <c r="DK1107" s="54"/>
      <c r="DL1107" s="54"/>
      <c r="DM1107" s="54"/>
      <c r="DN1107" s="54"/>
      <c r="DO1107" s="54"/>
      <c r="DP1107" s="54"/>
      <c r="DQ1107" s="199"/>
    </row>
    <row r="1108" spans="4:121" s="52" customFormat="1" hidden="1">
      <c r="D1108" s="198"/>
      <c r="E1108" s="54"/>
      <c r="F1108" s="54"/>
      <c r="G1108" s="54"/>
      <c r="H1108" s="54"/>
      <c r="I1108" s="54"/>
      <c r="J1108" s="54"/>
      <c r="K1108" s="54"/>
      <c r="L1108" s="54"/>
      <c r="M1108" s="54"/>
      <c r="N1108" s="54"/>
      <c r="O1108" s="54"/>
      <c r="P1108" s="54"/>
      <c r="Q1108" s="54"/>
      <c r="R1108" s="54"/>
      <c r="S1108" s="54"/>
      <c r="T1108" s="54"/>
      <c r="U1108" s="54"/>
      <c r="V1108" s="54"/>
      <c r="W1108" s="192"/>
      <c r="X1108" s="54"/>
      <c r="Y1108" s="54"/>
      <c r="Z1108" s="54"/>
      <c r="AA1108" s="54"/>
      <c r="AB1108" s="54"/>
      <c r="AC1108" s="54"/>
      <c r="AD1108" s="54"/>
      <c r="AE1108" s="54"/>
      <c r="AF1108" s="54"/>
      <c r="AG1108" s="54"/>
      <c r="AH1108" s="54"/>
      <c r="AI1108" s="54"/>
      <c r="AJ1108" s="54"/>
      <c r="AK1108" s="54"/>
      <c r="AL1108" s="54"/>
      <c r="AM1108" s="54"/>
      <c r="AN1108" s="54"/>
      <c r="AO1108" s="54"/>
      <c r="AP1108" s="54"/>
      <c r="AQ1108" s="54"/>
      <c r="AR1108" s="54"/>
      <c r="AS1108" s="54"/>
      <c r="AT1108" s="54"/>
      <c r="AU1108" s="54"/>
      <c r="AV1108" s="54"/>
      <c r="AW1108" s="874" t="e">
        <f t="shared" si="103"/>
        <v>#N/A</v>
      </c>
      <c r="AX1108" s="875"/>
      <c r="AY1108" s="875"/>
      <c r="AZ1108" s="875"/>
      <c r="BA1108" s="876"/>
      <c r="BB1108" s="877" t="s">
        <v>1440</v>
      </c>
      <c r="BC1108" s="878"/>
      <c r="BD1108" s="54"/>
      <c r="BE1108" s="879" t="e">
        <f t="shared" si="102"/>
        <v>#N/A</v>
      </c>
      <c r="BF1108" s="880"/>
      <c r="BG1108" s="880"/>
      <c r="BH1108" s="880"/>
      <c r="BI1108" s="881"/>
      <c r="BJ1108" s="882" t="s">
        <v>1440</v>
      </c>
      <c r="BK1108" s="878"/>
      <c r="BL1108" s="54"/>
      <c r="BM1108" s="241"/>
      <c r="BN1108" s="241"/>
      <c r="BO1108" s="241"/>
      <c r="BP1108" s="54"/>
      <c r="BQ1108" s="54"/>
      <c r="BR1108" s="54"/>
      <c r="BS1108" s="54"/>
      <c r="BT1108" s="54"/>
      <c r="BU1108" s="54"/>
      <c r="BV1108" s="54"/>
      <c r="BW1108" s="54"/>
      <c r="BX1108" s="54"/>
      <c r="BY1108" s="54"/>
      <c r="BZ1108" s="54"/>
      <c r="CA1108" s="54"/>
      <c r="CB1108" s="54"/>
      <c r="CC1108" s="54"/>
      <c r="CD1108" s="54"/>
      <c r="CE1108" s="54"/>
      <c r="CF1108" s="54"/>
      <c r="CG1108" s="54"/>
      <c r="CH1108" s="54"/>
      <c r="CI1108" s="54"/>
      <c r="CJ1108" s="54"/>
      <c r="CK1108" s="54"/>
      <c r="CL1108" s="54"/>
      <c r="CM1108" s="54"/>
      <c r="CN1108" s="54"/>
      <c r="CO1108" s="54"/>
      <c r="CP1108" s="54"/>
      <c r="CQ1108" s="54"/>
      <c r="CR1108" s="54"/>
      <c r="CS1108" s="54"/>
      <c r="CT1108" s="54"/>
      <c r="CU1108" s="54"/>
      <c r="CV1108" s="54"/>
      <c r="CW1108" s="54"/>
      <c r="CX1108" s="54"/>
      <c r="CY1108" s="54"/>
      <c r="CZ1108" s="54"/>
      <c r="DA1108" s="54"/>
      <c r="DB1108" s="54"/>
      <c r="DC1108" s="54"/>
      <c r="DD1108" s="54"/>
      <c r="DE1108" s="54"/>
      <c r="DF1108" s="54"/>
      <c r="DG1108" s="54"/>
      <c r="DH1108" s="54"/>
      <c r="DI1108" s="54"/>
      <c r="DJ1108" s="54"/>
      <c r="DK1108" s="54"/>
      <c r="DL1108" s="54"/>
      <c r="DM1108" s="54"/>
      <c r="DN1108" s="54"/>
      <c r="DO1108" s="54"/>
      <c r="DP1108" s="54"/>
      <c r="DQ1108" s="199"/>
    </row>
    <row r="1109" spans="4:121" s="52" customFormat="1" hidden="1">
      <c r="D1109" s="198"/>
      <c r="E1109" s="54"/>
      <c r="F1109" s="54"/>
      <c r="G1109" s="54"/>
      <c r="H1109" s="54"/>
      <c r="I1109" s="54"/>
      <c r="J1109" s="54"/>
      <c r="K1109" s="54"/>
      <c r="L1109" s="54"/>
      <c r="M1109" s="54"/>
      <c r="N1109" s="54"/>
      <c r="O1109" s="54"/>
      <c r="P1109" s="54"/>
      <c r="Q1109" s="54"/>
      <c r="R1109" s="54"/>
      <c r="S1109" s="54"/>
      <c r="T1109" s="54"/>
      <c r="U1109" s="54"/>
      <c r="V1109" s="54"/>
      <c r="W1109" s="192"/>
      <c r="X1109" s="54"/>
      <c r="Y1109" s="54"/>
      <c r="Z1109" s="54"/>
      <c r="AA1109" s="54"/>
      <c r="AB1109" s="54"/>
      <c r="AC1109" s="54"/>
      <c r="AD1109" s="54"/>
      <c r="AE1109" s="54"/>
      <c r="AF1109" s="54"/>
      <c r="AG1109" s="54"/>
      <c r="AH1109" s="54"/>
      <c r="AI1109" s="54"/>
      <c r="AJ1109" s="54"/>
      <c r="AK1109" s="54"/>
      <c r="AL1109" s="54"/>
      <c r="AM1109" s="54"/>
      <c r="AN1109" s="54"/>
      <c r="AO1109" s="54"/>
      <c r="AP1109" s="54"/>
      <c r="AQ1109" s="54"/>
      <c r="AR1109" s="54"/>
      <c r="AS1109" s="54"/>
      <c r="AT1109" s="54"/>
      <c r="AU1109" s="54"/>
      <c r="AV1109" s="54"/>
      <c r="AW1109" s="874" t="e">
        <f t="shared" si="103"/>
        <v>#N/A</v>
      </c>
      <c r="AX1109" s="875"/>
      <c r="AY1109" s="875"/>
      <c r="AZ1109" s="875"/>
      <c r="BA1109" s="876"/>
      <c r="BB1109" s="877" t="s">
        <v>1441</v>
      </c>
      <c r="BC1109" s="878"/>
      <c r="BD1109" s="54"/>
      <c r="BE1109" s="879" t="e">
        <f t="shared" si="102"/>
        <v>#N/A</v>
      </c>
      <c r="BF1109" s="880"/>
      <c r="BG1109" s="880"/>
      <c r="BH1109" s="880"/>
      <c r="BI1109" s="881"/>
      <c r="BJ1109" s="882" t="s">
        <v>1441</v>
      </c>
      <c r="BK1109" s="878"/>
      <c r="BL1109" s="54"/>
      <c r="BM1109" s="241"/>
      <c r="BN1109" s="241"/>
      <c r="BO1109" s="241"/>
      <c r="BP1109" s="54"/>
      <c r="BQ1109" s="54"/>
      <c r="BR1109" s="54"/>
      <c r="BS1109" s="54"/>
      <c r="BT1109" s="54"/>
      <c r="BU1109" s="54"/>
      <c r="BV1109" s="54"/>
      <c r="BW1109" s="54"/>
      <c r="BX1109" s="54"/>
      <c r="BY1109" s="54"/>
      <c r="BZ1109" s="54"/>
      <c r="CA1109" s="54"/>
      <c r="CB1109" s="54"/>
      <c r="CC1109" s="54"/>
      <c r="CD1109" s="54"/>
      <c r="CE1109" s="54"/>
      <c r="CF1109" s="54"/>
      <c r="CG1109" s="54"/>
      <c r="CH1109" s="54"/>
      <c r="CI1109" s="54"/>
      <c r="CJ1109" s="54"/>
      <c r="CK1109" s="54"/>
      <c r="CL1109" s="54"/>
      <c r="CM1109" s="54"/>
      <c r="CN1109" s="54"/>
      <c r="CO1109" s="54"/>
      <c r="CP1109" s="54"/>
      <c r="CQ1109" s="54"/>
      <c r="CR1109" s="54"/>
      <c r="CS1109" s="54"/>
      <c r="CT1109" s="54"/>
      <c r="CU1109" s="54"/>
      <c r="CV1109" s="54"/>
      <c r="CW1109" s="54"/>
      <c r="CX1109" s="54"/>
      <c r="CY1109" s="54"/>
      <c r="CZ1109" s="54"/>
      <c r="DA1109" s="54"/>
      <c r="DB1109" s="54"/>
      <c r="DC1109" s="54"/>
      <c r="DD1109" s="54"/>
      <c r="DE1109" s="54"/>
      <c r="DF1109" s="54"/>
      <c r="DG1109" s="54"/>
      <c r="DH1109" s="54"/>
      <c r="DI1109" s="54"/>
      <c r="DJ1109" s="54"/>
      <c r="DK1109" s="54"/>
      <c r="DL1109" s="54"/>
      <c r="DM1109" s="54"/>
      <c r="DN1109" s="54"/>
      <c r="DO1109" s="54"/>
      <c r="DP1109" s="54"/>
      <c r="DQ1109" s="199"/>
    </row>
    <row r="1110" spans="4:121" s="52" customFormat="1" hidden="1">
      <c r="D1110" s="198"/>
      <c r="E1110" s="54"/>
      <c r="F1110" s="54"/>
      <c r="G1110" s="54"/>
      <c r="H1110" s="54"/>
      <c r="I1110" s="54"/>
      <c r="J1110" s="54"/>
      <c r="K1110" s="54"/>
      <c r="L1110" s="54"/>
      <c r="M1110" s="54"/>
      <c r="N1110" s="54"/>
      <c r="O1110" s="54"/>
      <c r="P1110" s="54"/>
      <c r="Q1110" s="54"/>
      <c r="R1110" s="54"/>
      <c r="S1110" s="54"/>
      <c r="T1110" s="54"/>
      <c r="U1110" s="54"/>
      <c r="V1110" s="54"/>
      <c r="W1110" s="192"/>
      <c r="X1110" s="54"/>
      <c r="Y1110" s="54"/>
      <c r="Z1110" s="54"/>
      <c r="AA1110" s="54"/>
      <c r="AB1110" s="54"/>
      <c r="AC1110" s="54"/>
      <c r="AD1110" s="54"/>
      <c r="AE1110" s="54"/>
      <c r="AF1110" s="54"/>
      <c r="AG1110" s="54"/>
      <c r="AH1110" s="54"/>
      <c r="AI1110" s="54"/>
      <c r="AJ1110" s="54"/>
      <c r="AK1110" s="54"/>
      <c r="AL1110" s="54"/>
      <c r="AM1110" s="54"/>
      <c r="AN1110" s="54"/>
      <c r="AO1110" s="54"/>
      <c r="AP1110" s="54"/>
      <c r="AQ1110" s="54"/>
      <c r="AR1110" s="54"/>
      <c r="AS1110" s="54"/>
      <c r="AT1110" s="54"/>
      <c r="AU1110" s="54"/>
      <c r="AV1110" s="54"/>
      <c r="AW1110" s="874" t="e">
        <f t="shared" si="103"/>
        <v>#N/A</v>
      </c>
      <c r="AX1110" s="875"/>
      <c r="AY1110" s="875"/>
      <c r="AZ1110" s="875"/>
      <c r="BA1110" s="876"/>
      <c r="BB1110" s="877" t="s">
        <v>1442</v>
      </c>
      <c r="BC1110" s="878"/>
      <c r="BD1110" s="54"/>
      <c r="BE1110" s="879" t="e">
        <f t="shared" si="102"/>
        <v>#N/A</v>
      </c>
      <c r="BF1110" s="880"/>
      <c r="BG1110" s="880"/>
      <c r="BH1110" s="880"/>
      <c r="BI1110" s="881"/>
      <c r="BJ1110" s="882" t="s">
        <v>1442</v>
      </c>
      <c r="BK1110" s="878"/>
      <c r="BL1110" s="54"/>
      <c r="BM1110" s="241"/>
      <c r="BN1110" s="241"/>
      <c r="BO1110" s="241"/>
      <c r="BP1110" s="54"/>
      <c r="BQ1110" s="54"/>
      <c r="BR1110" s="54"/>
      <c r="BS1110" s="54"/>
      <c r="BT1110" s="54"/>
      <c r="BU1110" s="54"/>
      <c r="BV1110" s="54"/>
      <c r="BW1110" s="54"/>
      <c r="BX1110" s="54"/>
      <c r="BY1110" s="54"/>
      <c r="BZ1110" s="54"/>
      <c r="CA1110" s="54"/>
      <c r="CB1110" s="54"/>
      <c r="CC1110" s="54"/>
      <c r="CD1110" s="54"/>
      <c r="CE1110" s="54"/>
      <c r="CF1110" s="54"/>
      <c r="CG1110" s="54"/>
      <c r="CH1110" s="54"/>
      <c r="CI1110" s="54"/>
      <c r="CJ1110" s="54"/>
      <c r="CK1110" s="54"/>
      <c r="CL1110" s="54"/>
      <c r="CM1110" s="54"/>
      <c r="CN1110" s="54"/>
      <c r="CO1110" s="54"/>
      <c r="CP1110" s="54"/>
      <c r="CQ1110" s="54"/>
      <c r="CR1110" s="54"/>
      <c r="CS1110" s="54"/>
      <c r="CT1110" s="54"/>
      <c r="CU1110" s="54"/>
      <c r="CV1110" s="54"/>
      <c r="CW1110" s="54"/>
      <c r="CX1110" s="54"/>
      <c r="CY1110" s="54"/>
      <c r="CZ1110" s="54"/>
      <c r="DA1110" s="54"/>
      <c r="DB1110" s="54"/>
      <c r="DC1110" s="54"/>
      <c r="DD1110" s="54"/>
      <c r="DE1110" s="54"/>
      <c r="DF1110" s="54"/>
      <c r="DG1110" s="54"/>
      <c r="DH1110" s="54"/>
      <c r="DI1110" s="54"/>
      <c r="DJ1110" s="54"/>
      <c r="DK1110" s="54"/>
      <c r="DL1110" s="54"/>
      <c r="DM1110" s="54"/>
      <c r="DN1110" s="54"/>
      <c r="DO1110" s="54"/>
      <c r="DP1110" s="54"/>
      <c r="DQ1110" s="199"/>
    </row>
    <row r="1111" spans="4:121" s="52" customFormat="1" hidden="1">
      <c r="D1111" s="198"/>
      <c r="E1111" s="54"/>
      <c r="F1111" s="54"/>
      <c r="G1111" s="54"/>
      <c r="H1111" s="54"/>
      <c r="I1111" s="54"/>
      <c r="J1111" s="54"/>
      <c r="K1111" s="54"/>
      <c r="L1111" s="54"/>
      <c r="M1111" s="54"/>
      <c r="N1111" s="54"/>
      <c r="O1111" s="54"/>
      <c r="P1111" s="54"/>
      <c r="Q1111" s="54"/>
      <c r="R1111" s="54"/>
      <c r="S1111" s="54"/>
      <c r="T1111" s="54"/>
      <c r="U1111" s="54"/>
      <c r="V1111" s="54"/>
      <c r="W1111" s="192"/>
      <c r="X1111" s="54"/>
      <c r="Y1111" s="54"/>
      <c r="Z1111" s="54"/>
      <c r="AA1111" s="54"/>
      <c r="AB1111" s="54"/>
      <c r="AC1111" s="54"/>
      <c r="AD1111" s="54"/>
      <c r="AE1111" s="54"/>
      <c r="AF1111" s="54"/>
      <c r="AG1111" s="54"/>
      <c r="AH1111" s="54"/>
      <c r="AI1111" s="54"/>
      <c r="AJ1111" s="54"/>
      <c r="AK1111" s="54"/>
      <c r="AL1111" s="54"/>
      <c r="AM1111" s="54"/>
      <c r="AN1111" s="54"/>
      <c r="AO1111" s="54"/>
      <c r="AP1111" s="54"/>
      <c r="AQ1111" s="54"/>
      <c r="AR1111" s="54"/>
      <c r="AS1111" s="54"/>
      <c r="AT1111" s="54"/>
      <c r="AU1111" s="54"/>
      <c r="AV1111" s="54"/>
      <c r="AW1111" s="874" t="e">
        <f t="shared" si="103"/>
        <v>#N/A</v>
      </c>
      <c r="AX1111" s="875"/>
      <c r="AY1111" s="875"/>
      <c r="AZ1111" s="875"/>
      <c r="BA1111" s="876"/>
      <c r="BB1111" s="877" t="s">
        <v>1443</v>
      </c>
      <c r="BC1111" s="878"/>
      <c r="BD1111" s="54"/>
      <c r="BE1111" s="879" t="e">
        <f t="shared" si="102"/>
        <v>#N/A</v>
      </c>
      <c r="BF1111" s="880"/>
      <c r="BG1111" s="880"/>
      <c r="BH1111" s="880"/>
      <c r="BI1111" s="881"/>
      <c r="BJ1111" s="882" t="s">
        <v>1443</v>
      </c>
      <c r="BK1111" s="878"/>
      <c r="BL1111" s="54"/>
      <c r="BM1111" s="241"/>
      <c r="BN1111" s="241"/>
      <c r="BO1111" s="241"/>
      <c r="BP1111" s="54"/>
      <c r="BQ1111" s="54"/>
      <c r="BR1111" s="54"/>
      <c r="BS1111" s="54"/>
      <c r="BT1111" s="54"/>
      <c r="BU1111" s="54"/>
      <c r="BV1111" s="54"/>
      <c r="BW1111" s="54"/>
      <c r="BX1111" s="54"/>
      <c r="BY1111" s="54"/>
      <c r="BZ1111" s="54"/>
      <c r="CA1111" s="54"/>
      <c r="CB1111" s="54"/>
      <c r="CC1111" s="54"/>
      <c r="CD1111" s="54"/>
      <c r="CE1111" s="54"/>
      <c r="CF1111" s="54"/>
      <c r="CG1111" s="54"/>
      <c r="CH1111" s="54"/>
      <c r="CI1111" s="54"/>
      <c r="CJ1111" s="54"/>
      <c r="CK1111" s="54"/>
      <c r="CL1111" s="54"/>
      <c r="CM1111" s="54"/>
      <c r="CN1111" s="54"/>
      <c r="CO1111" s="54"/>
      <c r="CP1111" s="54"/>
      <c r="CQ1111" s="54"/>
      <c r="CR1111" s="54"/>
      <c r="CS1111" s="54"/>
      <c r="CT1111" s="54"/>
      <c r="CU1111" s="54"/>
      <c r="CV1111" s="54"/>
      <c r="CW1111" s="54"/>
      <c r="CX1111" s="54"/>
      <c r="CY1111" s="54"/>
      <c r="CZ1111" s="54"/>
      <c r="DA1111" s="54"/>
      <c r="DB1111" s="54"/>
      <c r="DC1111" s="54"/>
      <c r="DD1111" s="54"/>
      <c r="DE1111" s="54"/>
      <c r="DF1111" s="54"/>
      <c r="DG1111" s="54"/>
      <c r="DH1111" s="54"/>
      <c r="DI1111" s="54"/>
      <c r="DJ1111" s="54"/>
      <c r="DK1111" s="54"/>
      <c r="DL1111" s="54"/>
      <c r="DM1111" s="54"/>
      <c r="DN1111" s="54"/>
      <c r="DO1111" s="54"/>
      <c r="DP1111" s="54"/>
      <c r="DQ1111" s="199"/>
    </row>
    <row r="1112" spans="4:121" s="52" customFormat="1" hidden="1">
      <c r="D1112" s="198"/>
      <c r="E1112" s="54"/>
      <c r="F1112" s="54"/>
      <c r="G1112" s="54"/>
      <c r="H1112" s="54"/>
      <c r="I1112" s="54"/>
      <c r="J1112" s="54"/>
      <c r="K1112" s="54"/>
      <c r="L1112" s="54"/>
      <c r="M1112" s="54"/>
      <c r="N1112" s="54"/>
      <c r="O1112" s="54"/>
      <c r="P1112" s="54"/>
      <c r="Q1112" s="54"/>
      <c r="R1112" s="54"/>
      <c r="S1112" s="54"/>
      <c r="T1112" s="54"/>
      <c r="U1112" s="54"/>
      <c r="V1112" s="54"/>
      <c r="W1112" s="192"/>
      <c r="X1112" s="54"/>
      <c r="Y1112" s="54"/>
      <c r="Z1112" s="54"/>
      <c r="AA1112" s="54"/>
      <c r="AB1112" s="54"/>
      <c r="AC1112" s="54"/>
      <c r="AD1112" s="54"/>
      <c r="AE1112" s="54"/>
      <c r="AF1112" s="54"/>
      <c r="AG1112" s="54"/>
      <c r="AH1112" s="54"/>
      <c r="AI1112" s="54"/>
      <c r="AJ1112" s="54"/>
      <c r="AK1112" s="54"/>
      <c r="AL1112" s="54"/>
      <c r="AM1112" s="54"/>
      <c r="AN1112" s="54"/>
      <c r="AO1112" s="54"/>
      <c r="AP1112" s="54"/>
      <c r="AQ1112" s="54"/>
      <c r="AR1112" s="54"/>
      <c r="AS1112" s="54"/>
      <c r="AT1112" s="54"/>
      <c r="AU1112" s="54"/>
      <c r="AV1112" s="54"/>
      <c r="AW1112" s="874" t="e">
        <f t="shared" si="103"/>
        <v>#N/A</v>
      </c>
      <c r="AX1112" s="875"/>
      <c r="AY1112" s="875"/>
      <c r="AZ1112" s="875"/>
      <c r="BA1112" s="876"/>
      <c r="BB1112" s="877" t="s">
        <v>1444</v>
      </c>
      <c r="BC1112" s="878"/>
      <c r="BD1112" s="54"/>
      <c r="BE1112" s="879" t="e">
        <f t="shared" si="102"/>
        <v>#N/A</v>
      </c>
      <c r="BF1112" s="880"/>
      <c r="BG1112" s="880"/>
      <c r="BH1112" s="880"/>
      <c r="BI1112" s="881"/>
      <c r="BJ1112" s="882" t="s">
        <v>1444</v>
      </c>
      <c r="BK1112" s="878"/>
      <c r="BL1112" s="54"/>
      <c r="BM1112" s="241"/>
      <c r="BN1112" s="241"/>
      <c r="BO1112" s="241"/>
      <c r="BP1112" s="54"/>
      <c r="BQ1112" s="54"/>
      <c r="BR1112" s="54"/>
      <c r="BS1112" s="54"/>
      <c r="BT1112" s="54"/>
      <c r="BU1112" s="54"/>
      <c r="BV1112" s="54"/>
      <c r="BW1112" s="54"/>
      <c r="BX1112" s="54"/>
      <c r="BY1112" s="54"/>
      <c r="BZ1112" s="54"/>
      <c r="CA1112" s="54"/>
      <c r="CB1112" s="54"/>
      <c r="CC1112" s="54"/>
      <c r="CD1112" s="54"/>
      <c r="CE1112" s="54"/>
      <c r="CF1112" s="54"/>
      <c r="CG1112" s="54"/>
      <c r="CH1112" s="54"/>
      <c r="CI1112" s="54"/>
      <c r="CJ1112" s="54"/>
      <c r="CK1112" s="54"/>
      <c r="CL1112" s="54"/>
      <c r="CM1112" s="54"/>
      <c r="CN1112" s="54"/>
      <c r="CO1112" s="54"/>
      <c r="CP1112" s="54"/>
      <c r="CQ1112" s="54"/>
      <c r="CR1112" s="54"/>
      <c r="CS1112" s="54"/>
      <c r="CT1112" s="54"/>
      <c r="CU1112" s="54"/>
      <c r="CV1112" s="54"/>
      <c r="CW1112" s="54"/>
      <c r="CX1112" s="54"/>
      <c r="CY1112" s="54"/>
      <c r="CZ1112" s="54"/>
      <c r="DA1112" s="54"/>
      <c r="DB1112" s="54"/>
      <c r="DC1112" s="54"/>
      <c r="DD1112" s="54"/>
      <c r="DE1112" s="54"/>
      <c r="DF1112" s="54"/>
      <c r="DG1112" s="54"/>
      <c r="DH1112" s="54"/>
      <c r="DI1112" s="54"/>
      <c r="DJ1112" s="54"/>
      <c r="DK1112" s="54"/>
      <c r="DL1112" s="54"/>
      <c r="DM1112" s="54"/>
      <c r="DN1112" s="54"/>
      <c r="DO1112" s="54"/>
      <c r="DP1112" s="54"/>
      <c r="DQ1112" s="199"/>
    </row>
    <row r="1113" spans="4:121" s="52" customFormat="1" hidden="1">
      <c r="D1113" s="198"/>
      <c r="E1113" s="54"/>
      <c r="F1113" s="54"/>
      <c r="G1113" s="54"/>
      <c r="H1113" s="54"/>
      <c r="I1113" s="54"/>
      <c r="J1113" s="54"/>
      <c r="K1113" s="54"/>
      <c r="L1113" s="54"/>
      <c r="M1113" s="54"/>
      <c r="N1113" s="54"/>
      <c r="O1113" s="54"/>
      <c r="P1113" s="54"/>
      <c r="Q1113" s="54"/>
      <c r="R1113" s="54"/>
      <c r="S1113" s="54"/>
      <c r="T1113" s="54"/>
      <c r="U1113" s="54"/>
      <c r="V1113" s="54"/>
      <c r="W1113" s="192"/>
      <c r="X1113" s="54"/>
      <c r="Y1113" s="54"/>
      <c r="Z1113" s="54"/>
      <c r="AA1113" s="54"/>
      <c r="AB1113" s="54"/>
      <c r="AC1113" s="54"/>
      <c r="AD1113" s="54"/>
      <c r="AE1113" s="54"/>
      <c r="AF1113" s="54"/>
      <c r="AG1113" s="54"/>
      <c r="AH1113" s="54"/>
      <c r="AI1113" s="54"/>
      <c r="AJ1113" s="54"/>
      <c r="AK1113" s="54"/>
      <c r="AL1113" s="54"/>
      <c r="AM1113" s="54"/>
      <c r="AN1113" s="54"/>
      <c r="AO1113" s="54"/>
      <c r="AP1113" s="54"/>
      <c r="AQ1113" s="54"/>
      <c r="AR1113" s="54"/>
      <c r="AS1113" s="54"/>
      <c r="AT1113" s="54"/>
      <c r="AU1113" s="54"/>
      <c r="AV1113" s="54"/>
      <c r="AW1113" s="874" t="e">
        <f t="shared" si="103"/>
        <v>#N/A</v>
      </c>
      <c r="AX1113" s="875"/>
      <c r="AY1113" s="875"/>
      <c r="AZ1113" s="875"/>
      <c r="BA1113" s="876"/>
      <c r="BB1113" s="877" t="s">
        <v>1445</v>
      </c>
      <c r="BC1113" s="878"/>
      <c r="BD1113" s="54"/>
      <c r="BE1113" s="879" t="e">
        <f t="shared" si="102"/>
        <v>#N/A</v>
      </c>
      <c r="BF1113" s="880"/>
      <c r="BG1113" s="880"/>
      <c r="BH1113" s="880"/>
      <c r="BI1113" s="881"/>
      <c r="BJ1113" s="882" t="s">
        <v>1445</v>
      </c>
      <c r="BK1113" s="878"/>
      <c r="BL1113" s="54"/>
      <c r="BM1113" s="241"/>
      <c r="BN1113" s="241"/>
      <c r="BO1113" s="241"/>
      <c r="BP1113" s="54"/>
      <c r="BQ1113" s="54"/>
      <c r="BR1113" s="54"/>
      <c r="BS1113" s="54"/>
      <c r="BT1113" s="54"/>
      <c r="BU1113" s="54"/>
      <c r="BV1113" s="54"/>
      <c r="BW1113" s="54"/>
      <c r="BX1113" s="54"/>
      <c r="BY1113" s="54"/>
      <c r="BZ1113" s="54"/>
      <c r="CA1113" s="54"/>
      <c r="CB1113" s="54"/>
      <c r="CC1113" s="54"/>
      <c r="CD1113" s="54"/>
      <c r="CE1113" s="54"/>
      <c r="CF1113" s="54"/>
      <c r="CG1113" s="54"/>
      <c r="CH1113" s="54"/>
      <c r="CI1113" s="54"/>
      <c r="CJ1113" s="54"/>
      <c r="CK1113" s="54"/>
      <c r="CL1113" s="54"/>
      <c r="CM1113" s="54"/>
      <c r="CN1113" s="54"/>
      <c r="CO1113" s="54"/>
      <c r="CP1113" s="54"/>
      <c r="CQ1113" s="54"/>
      <c r="CR1113" s="54"/>
      <c r="CS1113" s="54"/>
      <c r="CT1113" s="54"/>
      <c r="CU1113" s="54"/>
      <c r="CV1113" s="54"/>
      <c r="CW1113" s="54"/>
      <c r="CX1113" s="54"/>
      <c r="CY1113" s="54"/>
      <c r="CZ1113" s="54"/>
      <c r="DA1113" s="54"/>
      <c r="DB1113" s="54"/>
      <c r="DC1113" s="54"/>
      <c r="DD1113" s="54"/>
      <c r="DE1113" s="54"/>
      <c r="DF1113" s="54"/>
      <c r="DG1113" s="54"/>
      <c r="DH1113" s="54"/>
      <c r="DI1113" s="54"/>
      <c r="DJ1113" s="54"/>
      <c r="DK1113" s="54"/>
      <c r="DL1113" s="54"/>
      <c r="DM1113" s="54"/>
      <c r="DN1113" s="54"/>
      <c r="DO1113" s="54"/>
      <c r="DP1113" s="54"/>
      <c r="DQ1113" s="199"/>
    </row>
    <row r="1114" spans="4:121" s="52" customFormat="1" hidden="1">
      <c r="D1114" s="198"/>
      <c r="E1114" s="54"/>
      <c r="F1114" s="54"/>
      <c r="G1114" s="54"/>
      <c r="H1114" s="54"/>
      <c r="I1114" s="54"/>
      <c r="J1114" s="54"/>
      <c r="K1114" s="54"/>
      <c r="L1114" s="54"/>
      <c r="M1114" s="54"/>
      <c r="N1114" s="54"/>
      <c r="O1114" s="54"/>
      <c r="P1114" s="54"/>
      <c r="Q1114" s="54"/>
      <c r="R1114" s="54"/>
      <c r="S1114" s="54"/>
      <c r="T1114" s="54"/>
      <c r="U1114" s="54"/>
      <c r="V1114" s="54"/>
      <c r="W1114" s="192"/>
      <c r="X1114" s="54"/>
      <c r="Y1114" s="54"/>
      <c r="Z1114" s="54"/>
      <c r="AA1114" s="54"/>
      <c r="AB1114" s="54"/>
      <c r="AC1114" s="54"/>
      <c r="AD1114" s="54"/>
      <c r="AE1114" s="54"/>
      <c r="AF1114" s="54"/>
      <c r="AG1114" s="54"/>
      <c r="AH1114" s="54"/>
      <c r="AI1114" s="54"/>
      <c r="AJ1114" s="54"/>
      <c r="AK1114" s="54"/>
      <c r="AL1114" s="54"/>
      <c r="AM1114" s="54"/>
      <c r="AN1114" s="54"/>
      <c r="AO1114" s="54"/>
      <c r="AP1114" s="54"/>
      <c r="AQ1114" s="54"/>
      <c r="AR1114" s="54"/>
      <c r="AS1114" s="54"/>
      <c r="AT1114" s="54"/>
      <c r="AU1114" s="54"/>
      <c r="AV1114" s="54"/>
      <c r="AW1114" s="874" t="e">
        <f t="shared" si="103"/>
        <v>#N/A</v>
      </c>
      <c r="AX1114" s="875"/>
      <c r="AY1114" s="875"/>
      <c r="AZ1114" s="875"/>
      <c r="BA1114" s="876"/>
      <c r="BB1114" s="877" t="s">
        <v>1446</v>
      </c>
      <c r="BC1114" s="878"/>
      <c r="BD1114" s="54"/>
      <c r="BE1114" s="879" t="e">
        <f t="shared" si="102"/>
        <v>#N/A</v>
      </c>
      <c r="BF1114" s="880"/>
      <c r="BG1114" s="880"/>
      <c r="BH1114" s="880"/>
      <c r="BI1114" s="881"/>
      <c r="BJ1114" s="882" t="s">
        <v>1446</v>
      </c>
      <c r="BK1114" s="878"/>
      <c r="BL1114" s="54"/>
      <c r="BM1114" s="241"/>
      <c r="BN1114" s="241"/>
      <c r="BO1114" s="241"/>
      <c r="BP1114" s="54"/>
      <c r="BQ1114" s="54"/>
      <c r="BR1114" s="54"/>
      <c r="BS1114" s="54"/>
      <c r="BT1114" s="54"/>
      <c r="BU1114" s="54"/>
      <c r="BV1114" s="54"/>
      <c r="BW1114" s="54"/>
      <c r="BX1114" s="54"/>
      <c r="BY1114" s="54"/>
      <c r="BZ1114" s="54"/>
      <c r="CA1114" s="54"/>
      <c r="CB1114" s="54"/>
      <c r="CC1114" s="54"/>
      <c r="CD1114" s="54"/>
      <c r="CE1114" s="54"/>
      <c r="CF1114" s="54"/>
      <c r="CG1114" s="54"/>
      <c r="CH1114" s="54"/>
      <c r="CI1114" s="54"/>
      <c r="CJ1114" s="54"/>
      <c r="CK1114" s="54"/>
      <c r="CL1114" s="54"/>
      <c r="CM1114" s="54"/>
      <c r="CN1114" s="54"/>
      <c r="CO1114" s="54"/>
      <c r="CP1114" s="54"/>
      <c r="CQ1114" s="54"/>
      <c r="CR1114" s="54"/>
      <c r="CS1114" s="54"/>
      <c r="CT1114" s="54"/>
      <c r="CU1114" s="54"/>
      <c r="CV1114" s="54"/>
      <c r="CW1114" s="54"/>
      <c r="CX1114" s="54"/>
      <c r="CY1114" s="54"/>
      <c r="CZ1114" s="54"/>
      <c r="DA1114" s="54"/>
      <c r="DB1114" s="54"/>
      <c r="DC1114" s="54"/>
      <c r="DD1114" s="54"/>
      <c r="DE1114" s="54"/>
      <c r="DF1114" s="54"/>
      <c r="DG1114" s="54"/>
      <c r="DH1114" s="54"/>
      <c r="DI1114" s="54"/>
      <c r="DJ1114" s="54"/>
      <c r="DK1114" s="54"/>
      <c r="DL1114" s="54"/>
      <c r="DM1114" s="54"/>
      <c r="DN1114" s="54"/>
      <c r="DO1114" s="54"/>
      <c r="DP1114" s="54"/>
      <c r="DQ1114" s="199"/>
    </row>
    <row r="1115" spans="4:121" s="52" customFormat="1" hidden="1">
      <c r="D1115" s="198"/>
      <c r="E1115" s="54"/>
      <c r="F1115" s="54"/>
      <c r="G1115" s="54"/>
      <c r="H1115" s="54"/>
      <c r="I1115" s="54"/>
      <c r="J1115" s="54"/>
      <c r="K1115" s="54"/>
      <c r="L1115" s="54"/>
      <c r="M1115" s="54"/>
      <c r="N1115" s="54"/>
      <c r="O1115" s="54"/>
      <c r="P1115" s="54"/>
      <c r="Q1115" s="54"/>
      <c r="R1115" s="54"/>
      <c r="S1115" s="54"/>
      <c r="T1115" s="54"/>
      <c r="U1115" s="54"/>
      <c r="V1115" s="54"/>
      <c r="W1115" s="192"/>
      <c r="X1115" s="54"/>
      <c r="Y1115" s="54"/>
      <c r="Z1115" s="54"/>
      <c r="AA1115" s="54"/>
      <c r="AB1115" s="54"/>
      <c r="AC1115" s="54"/>
      <c r="AD1115" s="54"/>
      <c r="AE1115" s="54"/>
      <c r="AF1115" s="54"/>
      <c r="AG1115" s="54"/>
      <c r="AH1115" s="54"/>
      <c r="AI1115" s="54"/>
      <c r="AJ1115" s="54"/>
      <c r="AK1115" s="54"/>
      <c r="AL1115" s="54"/>
      <c r="AM1115" s="54"/>
      <c r="AN1115" s="54"/>
      <c r="AO1115" s="54"/>
      <c r="AP1115" s="54"/>
      <c r="AQ1115" s="54"/>
      <c r="AR1115" s="54"/>
      <c r="AS1115" s="54"/>
      <c r="AT1115" s="54"/>
      <c r="AU1115" s="54"/>
      <c r="AV1115" s="54"/>
      <c r="AW1115" s="874" t="e">
        <f t="shared" si="103"/>
        <v>#N/A</v>
      </c>
      <c r="AX1115" s="875"/>
      <c r="AY1115" s="875"/>
      <c r="AZ1115" s="875"/>
      <c r="BA1115" s="876"/>
      <c r="BB1115" s="877" t="s">
        <v>1447</v>
      </c>
      <c r="BC1115" s="878"/>
      <c r="BD1115" s="54"/>
      <c r="BE1115" s="879" t="e">
        <f t="shared" si="102"/>
        <v>#N/A</v>
      </c>
      <c r="BF1115" s="880"/>
      <c r="BG1115" s="880"/>
      <c r="BH1115" s="880"/>
      <c r="BI1115" s="881"/>
      <c r="BJ1115" s="882" t="s">
        <v>1447</v>
      </c>
      <c r="BK1115" s="878"/>
      <c r="BL1115" s="54"/>
      <c r="BM1115" s="241"/>
      <c r="BN1115" s="241"/>
      <c r="BO1115" s="241"/>
      <c r="BP1115" s="54"/>
      <c r="BQ1115" s="54"/>
      <c r="BR1115" s="54"/>
      <c r="BS1115" s="54"/>
      <c r="BT1115" s="54"/>
      <c r="BU1115" s="54"/>
      <c r="BV1115" s="54"/>
      <c r="BW1115" s="54"/>
      <c r="BX1115" s="54"/>
      <c r="BY1115" s="54"/>
      <c r="BZ1115" s="54"/>
      <c r="CA1115" s="54"/>
      <c r="CB1115" s="54"/>
      <c r="CC1115" s="54"/>
      <c r="CD1115" s="54"/>
      <c r="CE1115" s="54"/>
      <c r="CF1115" s="54"/>
      <c r="CG1115" s="54"/>
      <c r="CH1115" s="54"/>
      <c r="CI1115" s="54"/>
      <c r="CJ1115" s="54"/>
      <c r="CK1115" s="54"/>
      <c r="CL1115" s="54"/>
      <c r="CM1115" s="54"/>
      <c r="CN1115" s="54"/>
      <c r="CO1115" s="54"/>
      <c r="CP1115" s="54"/>
      <c r="CQ1115" s="54"/>
      <c r="CR1115" s="54"/>
      <c r="CS1115" s="54"/>
      <c r="CT1115" s="54"/>
      <c r="CU1115" s="54"/>
      <c r="CV1115" s="54"/>
      <c r="CW1115" s="54"/>
      <c r="CX1115" s="54"/>
      <c r="CY1115" s="54"/>
      <c r="CZ1115" s="54"/>
      <c r="DA1115" s="54"/>
      <c r="DB1115" s="54"/>
      <c r="DC1115" s="54"/>
      <c r="DD1115" s="54"/>
      <c r="DE1115" s="54"/>
      <c r="DF1115" s="54"/>
      <c r="DG1115" s="54"/>
      <c r="DH1115" s="54"/>
      <c r="DI1115" s="54"/>
      <c r="DJ1115" s="54"/>
      <c r="DK1115" s="54"/>
      <c r="DL1115" s="54"/>
      <c r="DM1115" s="54"/>
      <c r="DN1115" s="54"/>
      <c r="DO1115" s="54"/>
      <c r="DP1115" s="54"/>
      <c r="DQ1115" s="199"/>
    </row>
    <row r="1116" spans="4:121" s="52" customFormat="1" hidden="1">
      <c r="D1116" s="198"/>
      <c r="E1116" s="54"/>
      <c r="F1116" s="54"/>
      <c r="G1116" s="54"/>
      <c r="H1116" s="54"/>
      <c r="I1116" s="54"/>
      <c r="J1116" s="54"/>
      <c r="K1116" s="54"/>
      <c r="L1116" s="54"/>
      <c r="M1116" s="54"/>
      <c r="N1116" s="54"/>
      <c r="O1116" s="54"/>
      <c r="P1116" s="54"/>
      <c r="Q1116" s="54"/>
      <c r="R1116" s="54"/>
      <c r="S1116" s="54"/>
      <c r="T1116" s="54"/>
      <c r="U1116" s="54"/>
      <c r="V1116" s="54"/>
      <c r="W1116" s="192"/>
      <c r="X1116" s="54"/>
      <c r="Y1116" s="54"/>
      <c r="Z1116" s="54"/>
      <c r="AA1116" s="54"/>
      <c r="AB1116" s="54"/>
      <c r="AC1116" s="54"/>
      <c r="AD1116" s="54"/>
      <c r="AE1116" s="54"/>
      <c r="AF1116" s="54"/>
      <c r="AG1116" s="54"/>
      <c r="AH1116" s="54"/>
      <c r="AI1116" s="54"/>
      <c r="AJ1116" s="54"/>
      <c r="AK1116" s="54"/>
      <c r="AL1116" s="54"/>
      <c r="AM1116" s="54"/>
      <c r="AN1116" s="54"/>
      <c r="AO1116" s="54"/>
      <c r="AP1116" s="54"/>
      <c r="AQ1116" s="54"/>
      <c r="AR1116" s="54"/>
      <c r="AS1116" s="54"/>
      <c r="AT1116" s="54"/>
      <c r="AU1116" s="54"/>
      <c r="AV1116" s="54"/>
      <c r="AW1116" s="874" t="e">
        <f t="shared" si="103"/>
        <v>#N/A</v>
      </c>
      <c r="AX1116" s="875"/>
      <c r="AY1116" s="875"/>
      <c r="AZ1116" s="875"/>
      <c r="BA1116" s="876"/>
      <c r="BB1116" s="877" t="s">
        <v>1448</v>
      </c>
      <c r="BC1116" s="878"/>
      <c r="BD1116" s="54"/>
      <c r="BE1116" s="879" t="e">
        <f t="shared" si="102"/>
        <v>#N/A</v>
      </c>
      <c r="BF1116" s="880"/>
      <c r="BG1116" s="880"/>
      <c r="BH1116" s="880"/>
      <c r="BI1116" s="881"/>
      <c r="BJ1116" s="882" t="s">
        <v>1448</v>
      </c>
      <c r="BK1116" s="878"/>
      <c r="BL1116" s="54"/>
      <c r="BM1116" s="241"/>
      <c r="BN1116" s="241"/>
      <c r="BO1116" s="241"/>
      <c r="BP1116" s="54"/>
      <c r="BQ1116" s="54"/>
      <c r="BR1116" s="54"/>
      <c r="BS1116" s="54"/>
      <c r="BT1116" s="54"/>
      <c r="BU1116" s="54"/>
      <c r="BV1116" s="54"/>
      <c r="BW1116" s="54"/>
      <c r="BX1116" s="54"/>
      <c r="BY1116" s="54"/>
      <c r="BZ1116" s="54"/>
      <c r="CA1116" s="54"/>
      <c r="CB1116" s="54"/>
      <c r="CC1116" s="54"/>
      <c r="CD1116" s="54"/>
      <c r="CE1116" s="54"/>
      <c r="CF1116" s="54"/>
      <c r="CG1116" s="54"/>
      <c r="CH1116" s="54"/>
      <c r="CI1116" s="54"/>
      <c r="CJ1116" s="54"/>
      <c r="CK1116" s="54"/>
      <c r="CL1116" s="54"/>
      <c r="CM1116" s="54"/>
      <c r="CN1116" s="54"/>
      <c r="CO1116" s="54"/>
      <c r="CP1116" s="54"/>
      <c r="CQ1116" s="54"/>
      <c r="CR1116" s="54"/>
      <c r="CS1116" s="54"/>
      <c r="CT1116" s="54"/>
      <c r="CU1116" s="54"/>
      <c r="CV1116" s="54"/>
      <c r="CW1116" s="54"/>
      <c r="CX1116" s="54"/>
      <c r="CY1116" s="54"/>
      <c r="CZ1116" s="54"/>
      <c r="DA1116" s="54"/>
      <c r="DB1116" s="54"/>
      <c r="DC1116" s="54"/>
      <c r="DD1116" s="54"/>
      <c r="DE1116" s="54"/>
      <c r="DF1116" s="54"/>
      <c r="DG1116" s="54"/>
      <c r="DH1116" s="54"/>
      <c r="DI1116" s="54"/>
      <c r="DJ1116" s="54"/>
      <c r="DK1116" s="54"/>
      <c r="DL1116" s="54"/>
      <c r="DM1116" s="54"/>
      <c r="DN1116" s="54"/>
      <c r="DO1116" s="54"/>
      <c r="DP1116" s="54"/>
      <c r="DQ1116" s="199"/>
    </row>
    <row r="1117" spans="4:121" s="52" customFormat="1" hidden="1">
      <c r="D1117" s="198"/>
      <c r="E1117" s="54"/>
      <c r="F1117" s="54"/>
      <c r="G1117" s="54"/>
      <c r="H1117" s="54"/>
      <c r="I1117" s="54"/>
      <c r="J1117" s="54"/>
      <c r="K1117" s="54"/>
      <c r="L1117" s="54"/>
      <c r="M1117" s="54"/>
      <c r="N1117" s="54"/>
      <c r="O1117" s="54"/>
      <c r="P1117" s="54"/>
      <c r="Q1117" s="54"/>
      <c r="R1117" s="54"/>
      <c r="S1117" s="54"/>
      <c r="T1117" s="54"/>
      <c r="U1117" s="54"/>
      <c r="V1117" s="54"/>
      <c r="W1117" s="192"/>
      <c r="X1117" s="54"/>
      <c r="Y1117" s="54"/>
      <c r="Z1117" s="54"/>
      <c r="AA1117" s="54"/>
      <c r="AB1117" s="54"/>
      <c r="AC1117" s="54"/>
      <c r="AD1117" s="54"/>
      <c r="AE1117" s="54"/>
      <c r="AF1117" s="54"/>
      <c r="AG1117" s="54"/>
      <c r="AH1117" s="54"/>
      <c r="AI1117" s="54"/>
      <c r="AJ1117" s="54"/>
      <c r="AK1117" s="54"/>
      <c r="AL1117" s="54"/>
      <c r="AM1117" s="54"/>
      <c r="AN1117" s="54"/>
      <c r="AO1117" s="54"/>
      <c r="AP1117" s="54"/>
      <c r="AQ1117" s="54"/>
      <c r="AR1117" s="54"/>
      <c r="AS1117" s="54"/>
      <c r="AT1117" s="54"/>
      <c r="AU1117" s="54"/>
      <c r="AV1117" s="54"/>
      <c r="AW1117" s="874" t="e">
        <f t="shared" si="103"/>
        <v>#N/A</v>
      </c>
      <c r="AX1117" s="875"/>
      <c r="AY1117" s="875"/>
      <c r="AZ1117" s="875"/>
      <c r="BA1117" s="876"/>
      <c r="BB1117" s="877" t="s">
        <v>1449</v>
      </c>
      <c r="BC1117" s="878"/>
      <c r="BD1117" s="54"/>
      <c r="BE1117" s="879" t="e">
        <f t="shared" si="102"/>
        <v>#N/A</v>
      </c>
      <c r="BF1117" s="880"/>
      <c r="BG1117" s="880"/>
      <c r="BH1117" s="880"/>
      <c r="BI1117" s="881"/>
      <c r="BJ1117" s="882" t="s">
        <v>1449</v>
      </c>
      <c r="BK1117" s="878"/>
      <c r="BL1117" s="54"/>
      <c r="BM1117" s="241"/>
      <c r="BN1117" s="241"/>
      <c r="BO1117" s="241"/>
      <c r="BP1117" s="54"/>
      <c r="BQ1117" s="54"/>
      <c r="BR1117" s="54"/>
      <c r="BS1117" s="54"/>
      <c r="BT1117" s="54"/>
      <c r="BU1117" s="54"/>
      <c r="BV1117" s="54"/>
      <c r="BW1117" s="54"/>
      <c r="BX1117" s="54"/>
      <c r="BY1117" s="54"/>
      <c r="BZ1117" s="54"/>
      <c r="CA1117" s="54"/>
      <c r="CB1117" s="54"/>
      <c r="CC1117" s="54"/>
      <c r="CD1117" s="54"/>
      <c r="CE1117" s="54"/>
      <c r="CF1117" s="54"/>
      <c r="CG1117" s="54"/>
      <c r="CH1117" s="54"/>
      <c r="CI1117" s="54"/>
      <c r="CJ1117" s="54"/>
      <c r="CK1117" s="54"/>
      <c r="CL1117" s="54"/>
      <c r="CM1117" s="54"/>
      <c r="CN1117" s="54"/>
      <c r="CO1117" s="54"/>
      <c r="CP1117" s="54"/>
      <c r="CQ1117" s="54"/>
      <c r="CR1117" s="54"/>
      <c r="CS1117" s="54"/>
      <c r="CT1117" s="54"/>
      <c r="CU1117" s="54"/>
      <c r="CV1117" s="54"/>
      <c r="CW1117" s="54"/>
      <c r="CX1117" s="54"/>
      <c r="CY1117" s="54"/>
      <c r="CZ1117" s="54"/>
      <c r="DA1117" s="54"/>
      <c r="DB1117" s="54"/>
      <c r="DC1117" s="54"/>
      <c r="DD1117" s="54"/>
      <c r="DE1117" s="54"/>
      <c r="DF1117" s="54"/>
      <c r="DG1117" s="54"/>
      <c r="DH1117" s="54"/>
      <c r="DI1117" s="54"/>
      <c r="DJ1117" s="54"/>
      <c r="DK1117" s="54"/>
      <c r="DL1117" s="54"/>
      <c r="DM1117" s="54"/>
      <c r="DN1117" s="54"/>
      <c r="DO1117" s="54"/>
      <c r="DP1117" s="54"/>
      <c r="DQ1117" s="199"/>
    </row>
    <row r="1118" spans="4:121" s="52" customFormat="1" hidden="1">
      <c r="D1118" s="198"/>
      <c r="E1118" s="54"/>
      <c r="F1118" s="54"/>
      <c r="G1118" s="54"/>
      <c r="H1118" s="54"/>
      <c r="I1118" s="54"/>
      <c r="J1118" s="54"/>
      <c r="K1118" s="54"/>
      <c r="L1118" s="54"/>
      <c r="M1118" s="54"/>
      <c r="N1118" s="54"/>
      <c r="O1118" s="54"/>
      <c r="P1118" s="54"/>
      <c r="Q1118" s="54"/>
      <c r="R1118" s="54"/>
      <c r="S1118" s="54"/>
      <c r="T1118" s="54"/>
      <c r="U1118" s="54"/>
      <c r="V1118" s="54"/>
      <c r="W1118" s="192"/>
      <c r="X1118" s="54"/>
      <c r="Y1118" s="54"/>
      <c r="Z1118" s="54"/>
      <c r="AA1118" s="54"/>
      <c r="AB1118" s="54"/>
      <c r="AC1118" s="54"/>
      <c r="AD1118" s="54"/>
      <c r="AE1118" s="54"/>
      <c r="AF1118" s="54"/>
      <c r="AG1118" s="54"/>
      <c r="AH1118" s="54"/>
      <c r="AI1118" s="54"/>
      <c r="AJ1118" s="54"/>
      <c r="AK1118" s="54"/>
      <c r="AL1118" s="54"/>
      <c r="AM1118" s="54"/>
      <c r="AN1118" s="54"/>
      <c r="AO1118" s="54"/>
      <c r="AP1118" s="54"/>
      <c r="AQ1118" s="54"/>
      <c r="AR1118" s="54"/>
      <c r="AS1118" s="54"/>
      <c r="AT1118" s="54"/>
      <c r="AU1118" s="54"/>
      <c r="AV1118" s="54"/>
      <c r="AW1118" s="874" t="e">
        <f t="shared" si="103"/>
        <v>#N/A</v>
      </c>
      <c r="AX1118" s="875"/>
      <c r="AY1118" s="875"/>
      <c r="AZ1118" s="875"/>
      <c r="BA1118" s="876"/>
      <c r="BB1118" s="877" t="s">
        <v>1450</v>
      </c>
      <c r="BC1118" s="878"/>
      <c r="BD1118" s="54"/>
      <c r="BE1118" s="879" t="e">
        <f t="shared" si="102"/>
        <v>#N/A</v>
      </c>
      <c r="BF1118" s="880"/>
      <c r="BG1118" s="880"/>
      <c r="BH1118" s="880"/>
      <c r="BI1118" s="881"/>
      <c r="BJ1118" s="882" t="s">
        <v>1450</v>
      </c>
      <c r="BK1118" s="878"/>
      <c r="BL1118" s="54"/>
      <c r="BM1118" s="241"/>
      <c r="BN1118" s="241"/>
      <c r="BO1118" s="241"/>
      <c r="BP1118" s="54"/>
      <c r="BQ1118" s="54"/>
      <c r="BR1118" s="54"/>
      <c r="BS1118" s="54"/>
      <c r="BT1118" s="54"/>
      <c r="BU1118" s="54"/>
      <c r="BV1118" s="54"/>
      <c r="BW1118" s="54"/>
      <c r="BX1118" s="54"/>
      <c r="BY1118" s="54"/>
      <c r="BZ1118" s="54"/>
      <c r="CA1118" s="54"/>
      <c r="CB1118" s="54"/>
      <c r="CC1118" s="54"/>
      <c r="CD1118" s="54"/>
      <c r="CE1118" s="54"/>
      <c r="CF1118" s="54"/>
      <c r="CG1118" s="54"/>
      <c r="CH1118" s="54"/>
      <c r="CI1118" s="54"/>
      <c r="CJ1118" s="54"/>
      <c r="CK1118" s="54"/>
      <c r="CL1118" s="54"/>
      <c r="CM1118" s="54"/>
      <c r="CN1118" s="54"/>
      <c r="CO1118" s="54"/>
      <c r="CP1118" s="54"/>
      <c r="CQ1118" s="54"/>
      <c r="CR1118" s="54"/>
      <c r="CS1118" s="54"/>
      <c r="CT1118" s="54"/>
      <c r="CU1118" s="54"/>
      <c r="CV1118" s="54"/>
      <c r="CW1118" s="54"/>
      <c r="CX1118" s="54"/>
      <c r="CY1118" s="54"/>
      <c r="CZ1118" s="54"/>
      <c r="DA1118" s="54"/>
      <c r="DB1118" s="54"/>
      <c r="DC1118" s="54"/>
      <c r="DD1118" s="54"/>
      <c r="DE1118" s="54"/>
      <c r="DF1118" s="54"/>
      <c r="DG1118" s="54"/>
      <c r="DH1118" s="54"/>
      <c r="DI1118" s="54"/>
      <c r="DJ1118" s="54"/>
      <c r="DK1118" s="54"/>
      <c r="DL1118" s="54"/>
      <c r="DM1118" s="54"/>
      <c r="DN1118" s="54"/>
      <c r="DO1118" s="54"/>
      <c r="DP1118" s="54"/>
      <c r="DQ1118" s="199"/>
    </row>
    <row r="1119" spans="4:121" s="52" customFormat="1" hidden="1">
      <c r="D1119" s="198"/>
      <c r="E1119" s="54"/>
      <c r="F1119" s="54"/>
      <c r="G1119" s="54"/>
      <c r="H1119" s="54"/>
      <c r="I1119" s="54"/>
      <c r="J1119" s="54"/>
      <c r="K1119" s="54"/>
      <c r="L1119" s="54"/>
      <c r="M1119" s="54"/>
      <c r="N1119" s="54"/>
      <c r="O1119" s="54"/>
      <c r="P1119" s="54"/>
      <c r="Q1119" s="54"/>
      <c r="R1119" s="54"/>
      <c r="S1119" s="54"/>
      <c r="T1119" s="54"/>
      <c r="U1119" s="54"/>
      <c r="V1119" s="54"/>
      <c r="W1119" s="192"/>
      <c r="X1119" s="54"/>
      <c r="Y1119" s="54"/>
      <c r="Z1119" s="54"/>
      <c r="AA1119" s="54"/>
      <c r="AB1119" s="54"/>
      <c r="AC1119" s="54"/>
      <c r="AD1119" s="54"/>
      <c r="AE1119" s="54"/>
      <c r="AF1119" s="54"/>
      <c r="AG1119" s="54"/>
      <c r="AH1119" s="54"/>
      <c r="AI1119" s="54"/>
      <c r="AJ1119" s="54"/>
      <c r="AK1119" s="54"/>
      <c r="AL1119" s="54"/>
      <c r="AM1119" s="54"/>
      <c r="AN1119" s="54"/>
      <c r="AO1119" s="54"/>
      <c r="AP1119" s="54"/>
      <c r="AQ1119" s="54"/>
      <c r="AR1119" s="54"/>
      <c r="AS1119" s="54"/>
      <c r="AT1119" s="54"/>
      <c r="AU1119" s="54"/>
      <c r="AV1119" s="54"/>
      <c r="AW1119" s="874" t="e">
        <f t="shared" si="103"/>
        <v>#N/A</v>
      </c>
      <c r="AX1119" s="875"/>
      <c r="AY1119" s="875"/>
      <c r="AZ1119" s="875"/>
      <c r="BA1119" s="876"/>
      <c r="BB1119" s="877" t="s">
        <v>1451</v>
      </c>
      <c r="BC1119" s="878"/>
      <c r="BD1119" s="54"/>
      <c r="BE1119" s="879" t="e">
        <f t="shared" si="102"/>
        <v>#N/A</v>
      </c>
      <c r="BF1119" s="880"/>
      <c r="BG1119" s="880"/>
      <c r="BH1119" s="880"/>
      <c r="BI1119" s="881"/>
      <c r="BJ1119" s="882" t="s">
        <v>1451</v>
      </c>
      <c r="BK1119" s="878"/>
      <c r="BL1119" s="54"/>
      <c r="BM1119" s="241"/>
      <c r="BN1119" s="241"/>
      <c r="BO1119" s="241"/>
      <c r="BP1119" s="54"/>
      <c r="BQ1119" s="54"/>
      <c r="BR1119" s="54"/>
      <c r="BS1119" s="54"/>
      <c r="BT1119" s="54"/>
      <c r="BU1119" s="54"/>
      <c r="BV1119" s="54"/>
      <c r="BW1119" s="54"/>
      <c r="BX1119" s="54"/>
      <c r="BY1119" s="54"/>
      <c r="BZ1119" s="54"/>
      <c r="CA1119" s="54"/>
      <c r="CB1119" s="54"/>
      <c r="CC1119" s="54"/>
      <c r="CD1119" s="54"/>
      <c r="CE1119" s="54"/>
      <c r="CF1119" s="54"/>
      <c r="CG1119" s="54"/>
      <c r="CH1119" s="54"/>
      <c r="CI1119" s="54"/>
      <c r="CJ1119" s="54"/>
      <c r="CK1119" s="54"/>
      <c r="CL1119" s="54"/>
      <c r="CM1119" s="54"/>
      <c r="CN1119" s="54"/>
      <c r="CO1119" s="54"/>
      <c r="CP1119" s="54"/>
      <c r="CQ1119" s="54"/>
      <c r="CR1119" s="54"/>
      <c r="CS1119" s="54"/>
      <c r="CT1119" s="54"/>
      <c r="CU1119" s="54"/>
      <c r="CV1119" s="54"/>
      <c r="CW1119" s="54"/>
      <c r="CX1119" s="54"/>
      <c r="CY1119" s="54"/>
      <c r="CZ1119" s="54"/>
      <c r="DA1119" s="54"/>
      <c r="DB1119" s="54"/>
      <c r="DC1119" s="54"/>
      <c r="DD1119" s="54"/>
      <c r="DE1119" s="54"/>
      <c r="DF1119" s="54"/>
      <c r="DG1119" s="54"/>
      <c r="DH1119" s="54"/>
      <c r="DI1119" s="54"/>
      <c r="DJ1119" s="54"/>
      <c r="DK1119" s="54"/>
      <c r="DL1119" s="54"/>
      <c r="DM1119" s="54"/>
      <c r="DN1119" s="54"/>
      <c r="DO1119" s="54"/>
      <c r="DP1119" s="54"/>
      <c r="DQ1119" s="199"/>
    </row>
    <row r="1120" spans="4:121" s="52" customFormat="1" hidden="1">
      <c r="D1120" s="198"/>
      <c r="E1120" s="54"/>
      <c r="F1120" s="54"/>
      <c r="G1120" s="54"/>
      <c r="H1120" s="54"/>
      <c r="I1120" s="54"/>
      <c r="J1120" s="54"/>
      <c r="K1120" s="54"/>
      <c r="L1120" s="54"/>
      <c r="M1120" s="54"/>
      <c r="N1120" s="54"/>
      <c r="O1120" s="54"/>
      <c r="P1120" s="54"/>
      <c r="Q1120" s="54"/>
      <c r="R1120" s="54"/>
      <c r="S1120" s="54"/>
      <c r="T1120" s="54"/>
      <c r="U1120" s="54"/>
      <c r="V1120" s="54"/>
      <c r="W1120" s="192"/>
      <c r="X1120" s="54"/>
      <c r="Y1120" s="54"/>
      <c r="Z1120" s="54"/>
      <c r="AA1120" s="54"/>
      <c r="AB1120" s="54"/>
      <c r="AC1120" s="54"/>
      <c r="AD1120" s="54"/>
      <c r="AE1120" s="54"/>
      <c r="AF1120" s="54"/>
      <c r="AG1120" s="54"/>
      <c r="AH1120" s="54"/>
      <c r="AI1120" s="54"/>
      <c r="AJ1120" s="54"/>
      <c r="AK1120" s="54"/>
      <c r="AL1120" s="54"/>
      <c r="AM1120" s="54"/>
      <c r="AN1120" s="54"/>
      <c r="AO1120" s="54"/>
      <c r="AP1120" s="54"/>
      <c r="AQ1120" s="54"/>
      <c r="AR1120" s="54"/>
      <c r="AS1120" s="54"/>
      <c r="AT1120" s="54"/>
      <c r="AU1120" s="54"/>
      <c r="AV1120" s="54"/>
      <c r="AW1120" s="874" t="e">
        <f t="shared" si="103"/>
        <v>#N/A</v>
      </c>
      <c r="AX1120" s="875"/>
      <c r="AY1120" s="875"/>
      <c r="AZ1120" s="875"/>
      <c r="BA1120" s="876"/>
      <c r="BB1120" s="877" t="s">
        <v>1452</v>
      </c>
      <c r="BC1120" s="878"/>
      <c r="BD1120" s="54"/>
      <c r="BE1120" s="879" t="e">
        <f t="shared" si="102"/>
        <v>#N/A</v>
      </c>
      <c r="BF1120" s="880"/>
      <c r="BG1120" s="880"/>
      <c r="BH1120" s="880"/>
      <c r="BI1120" s="881"/>
      <c r="BJ1120" s="882" t="s">
        <v>1452</v>
      </c>
      <c r="BK1120" s="878"/>
      <c r="BL1120" s="54"/>
      <c r="BM1120" s="241"/>
      <c r="BN1120" s="241"/>
      <c r="BO1120" s="241"/>
      <c r="BP1120" s="54"/>
      <c r="BQ1120" s="54"/>
      <c r="BR1120" s="54"/>
      <c r="BS1120" s="54"/>
      <c r="BT1120" s="54"/>
      <c r="BU1120" s="54"/>
      <c r="BV1120" s="54"/>
      <c r="BW1120" s="54"/>
      <c r="BX1120" s="54"/>
      <c r="BY1120" s="54"/>
      <c r="BZ1120" s="54"/>
      <c r="CA1120" s="54"/>
      <c r="CB1120" s="54"/>
      <c r="CC1120" s="54"/>
      <c r="CD1120" s="54"/>
      <c r="CE1120" s="54"/>
      <c r="CF1120" s="54"/>
      <c r="CG1120" s="54"/>
      <c r="CH1120" s="54"/>
      <c r="CI1120" s="54"/>
      <c r="CJ1120" s="54"/>
      <c r="CK1120" s="54"/>
      <c r="CL1120" s="54"/>
      <c r="CM1120" s="54"/>
      <c r="CN1120" s="54"/>
      <c r="CO1120" s="54"/>
      <c r="CP1120" s="54"/>
      <c r="CQ1120" s="54"/>
      <c r="CR1120" s="54"/>
      <c r="CS1120" s="54"/>
      <c r="CT1120" s="54"/>
      <c r="CU1120" s="54"/>
      <c r="CV1120" s="54"/>
      <c r="CW1120" s="54"/>
      <c r="CX1120" s="54"/>
      <c r="CY1120" s="54"/>
      <c r="CZ1120" s="54"/>
      <c r="DA1120" s="54"/>
      <c r="DB1120" s="54"/>
      <c r="DC1120" s="54"/>
      <c r="DD1120" s="54"/>
      <c r="DE1120" s="54"/>
      <c r="DF1120" s="54"/>
      <c r="DG1120" s="54"/>
      <c r="DH1120" s="54"/>
      <c r="DI1120" s="54"/>
      <c r="DJ1120" s="54"/>
      <c r="DK1120" s="54"/>
      <c r="DL1120" s="54"/>
      <c r="DM1120" s="54"/>
      <c r="DN1120" s="54"/>
      <c r="DO1120" s="54"/>
      <c r="DP1120" s="54"/>
      <c r="DQ1120" s="199"/>
    </row>
    <row r="1121" spans="4:121" s="52" customFormat="1" hidden="1">
      <c r="D1121" s="198"/>
      <c r="E1121" s="54"/>
      <c r="F1121" s="54"/>
      <c r="G1121" s="54"/>
      <c r="H1121" s="54"/>
      <c r="I1121" s="54"/>
      <c r="J1121" s="54"/>
      <c r="K1121" s="54"/>
      <c r="L1121" s="54"/>
      <c r="M1121" s="54"/>
      <c r="N1121" s="54"/>
      <c r="O1121" s="54"/>
      <c r="P1121" s="54"/>
      <c r="Q1121" s="54"/>
      <c r="R1121" s="54"/>
      <c r="S1121" s="54"/>
      <c r="T1121" s="54"/>
      <c r="U1121" s="54"/>
      <c r="V1121" s="54"/>
      <c r="W1121" s="192"/>
      <c r="X1121" s="54"/>
      <c r="Y1121" s="54"/>
      <c r="Z1121" s="54"/>
      <c r="AA1121" s="54"/>
      <c r="AB1121" s="54"/>
      <c r="AC1121" s="54"/>
      <c r="AD1121" s="54"/>
      <c r="AE1121" s="54"/>
      <c r="AF1121" s="54"/>
      <c r="AG1121" s="54"/>
      <c r="AH1121" s="54"/>
      <c r="AI1121" s="54"/>
      <c r="AJ1121" s="54"/>
      <c r="AK1121" s="54"/>
      <c r="AL1121" s="54"/>
      <c r="AM1121" s="54"/>
      <c r="AN1121" s="54"/>
      <c r="AO1121" s="54"/>
      <c r="AP1121" s="54"/>
      <c r="AQ1121" s="54"/>
      <c r="AR1121" s="54"/>
      <c r="AS1121" s="54"/>
      <c r="AT1121" s="54"/>
      <c r="AU1121" s="54"/>
      <c r="AV1121" s="54"/>
      <c r="AW1121" s="874" t="e">
        <f t="shared" si="103"/>
        <v>#N/A</v>
      </c>
      <c r="AX1121" s="875"/>
      <c r="AY1121" s="875"/>
      <c r="AZ1121" s="875"/>
      <c r="BA1121" s="876"/>
      <c r="BB1121" s="877" t="s">
        <v>1453</v>
      </c>
      <c r="BC1121" s="878"/>
      <c r="BD1121" s="54"/>
      <c r="BE1121" s="879" t="e">
        <f t="shared" si="102"/>
        <v>#N/A</v>
      </c>
      <c r="BF1121" s="880"/>
      <c r="BG1121" s="880"/>
      <c r="BH1121" s="880"/>
      <c r="BI1121" s="881"/>
      <c r="BJ1121" s="882" t="s">
        <v>1453</v>
      </c>
      <c r="BK1121" s="878"/>
      <c r="BL1121" s="54"/>
      <c r="BM1121" s="241"/>
      <c r="BN1121" s="241"/>
      <c r="BO1121" s="241"/>
      <c r="BP1121" s="54"/>
      <c r="BQ1121" s="54"/>
      <c r="BR1121" s="54"/>
      <c r="BS1121" s="54"/>
      <c r="BT1121" s="54"/>
      <c r="BU1121" s="54"/>
      <c r="BV1121" s="54"/>
      <c r="BW1121" s="54"/>
      <c r="BX1121" s="54"/>
      <c r="BY1121" s="54"/>
      <c r="BZ1121" s="54"/>
      <c r="CA1121" s="54"/>
      <c r="CB1121" s="54"/>
      <c r="CC1121" s="54"/>
      <c r="CD1121" s="54"/>
      <c r="CE1121" s="54"/>
      <c r="CF1121" s="54"/>
      <c r="CG1121" s="54"/>
      <c r="CH1121" s="54"/>
      <c r="CI1121" s="54"/>
      <c r="CJ1121" s="54"/>
      <c r="CK1121" s="54"/>
      <c r="CL1121" s="54"/>
      <c r="CM1121" s="54"/>
      <c r="CN1121" s="54"/>
      <c r="CO1121" s="54"/>
      <c r="CP1121" s="54"/>
      <c r="CQ1121" s="54"/>
      <c r="CR1121" s="54"/>
      <c r="CS1121" s="54"/>
      <c r="CT1121" s="54"/>
      <c r="CU1121" s="54"/>
      <c r="CV1121" s="54"/>
      <c r="CW1121" s="54"/>
      <c r="CX1121" s="54"/>
      <c r="CY1121" s="54"/>
      <c r="CZ1121" s="54"/>
      <c r="DA1121" s="54"/>
      <c r="DB1121" s="54"/>
      <c r="DC1121" s="54"/>
      <c r="DD1121" s="54"/>
      <c r="DE1121" s="54"/>
      <c r="DF1121" s="54"/>
      <c r="DG1121" s="54"/>
      <c r="DH1121" s="54"/>
      <c r="DI1121" s="54"/>
      <c r="DJ1121" s="54"/>
      <c r="DK1121" s="54"/>
      <c r="DL1121" s="54"/>
      <c r="DM1121" s="54"/>
      <c r="DN1121" s="54"/>
      <c r="DO1121" s="54"/>
      <c r="DP1121" s="54"/>
      <c r="DQ1121" s="199"/>
    </row>
    <row r="1122" spans="4:121" s="52" customFormat="1" hidden="1">
      <c r="D1122" s="198"/>
      <c r="E1122" s="54"/>
      <c r="F1122" s="54"/>
      <c r="G1122" s="54"/>
      <c r="H1122" s="54"/>
      <c r="I1122" s="54"/>
      <c r="J1122" s="54"/>
      <c r="K1122" s="54"/>
      <c r="L1122" s="54"/>
      <c r="M1122" s="54"/>
      <c r="N1122" s="54"/>
      <c r="O1122" s="54"/>
      <c r="P1122" s="54"/>
      <c r="Q1122" s="54"/>
      <c r="R1122" s="54"/>
      <c r="S1122" s="54"/>
      <c r="T1122" s="54"/>
      <c r="U1122" s="54"/>
      <c r="V1122" s="54"/>
      <c r="W1122" s="192"/>
      <c r="X1122" s="54"/>
      <c r="Y1122" s="54"/>
      <c r="Z1122" s="54"/>
      <c r="AA1122" s="54"/>
      <c r="AB1122" s="54"/>
      <c r="AC1122" s="54"/>
      <c r="AD1122" s="54"/>
      <c r="AE1122" s="54"/>
      <c r="AF1122" s="54"/>
      <c r="AG1122" s="54"/>
      <c r="AH1122" s="54"/>
      <c r="AI1122" s="54"/>
      <c r="AJ1122" s="54"/>
      <c r="AK1122" s="54"/>
      <c r="AL1122" s="54"/>
      <c r="AM1122" s="54"/>
      <c r="AN1122" s="54"/>
      <c r="AO1122" s="54"/>
      <c r="AP1122" s="54"/>
      <c r="AQ1122" s="54"/>
      <c r="AR1122" s="54"/>
      <c r="AS1122" s="54"/>
      <c r="AT1122" s="54"/>
      <c r="AU1122" s="54"/>
      <c r="AV1122" s="54"/>
      <c r="AW1122" s="874" t="e">
        <f t="shared" si="103"/>
        <v>#N/A</v>
      </c>
      <c r="AX1122" s="875"/>
      <c r="AY1122" s="875"/>
      <c r="AZ1122" s="875"/>
      <c r="BA1122" s="876"/>
      <c r="BB1122" s="877" t="s">
        <v>1454</v>
      </c>
      <c r="BC1122" s="878"/>
      <c r="BD1122" s="54"/>
      <c r="BE1122" s="879" t="e">
        <f t="shared" si="102"/>
        <v>#N/A</v>
      </c>
      <c r="BF1122" s="880"/>
      <c r="BG1122" s="880"/>
      <c r="BH1122" s="880"/>
      <c r="BI1122" s="881"/>
      <c r="BJ1122" s="882" t="s">
        <v>1454</v>
      </c>
      <c r="BK1122" s="878"/>
      <c r="BL1122" s="54"/>
      <c r="BM1122" s="241"/>
      <c r="BN1122" s="241"/>
      <c r="BO1122" s="241"/>
      <c r="BP1122" s="54"/>
      <c r="BQ1122" s="54"/>
      <c r="BR1122" s="54"/>
      <c r="BS1122" s="54"/>
      <c r="BT1122" s="54"/>
      <c r="BU1122" s="54"/>
      <c r="BV1122" s="54"/>
      <c r="BW1122" s="54"/>
      <c r="BX1122" s="54"/>
      <c r="BY1122" s="54"/>
      <c r="BZ1122" s="54"/>
      <c r="CA1122" s="54"/>
      <c r="CB1122" s="54"/>
      <c r="CC1122" s="54"/>
      <c r="CD1122" s="54"/>
      <c r="CE1122" s="54"/>
      <c r="CF1122" s="54"/>
      <c r="CG1122" s="54"/>
      <c r="CH1122" s="54"/>
      <c r="CI1122" s="54"/>
      <c r="CJ1122" s="54"/>
      <c r="CK1122" s="54"/>
      <c r="CL1122" s="54"/>
      <c r="CM1122" s="54"/>
      <c r="CN1122" s="54"/>
      <c r="CO1122" s="54"/>
      <c r="CP1122" s="54"/>
      <c r="CQ1122" s="54"/>
      <c r="CR1122" s="54"/>
      <c r="CS1122" s="54"/>
      <c r="CT1122" s="54"/>
      <c r="CU1122" s="54"/>
      <c r="CV1122" s="54"/>
      <c r="CW1122" s="54"/>
      <c r="CX1122" s="54"/>
      <c r="CY1122" s="54"/>
      <c r="CZ1122" s="54"/>
      <c r="DA1122" s="54"/>
      <c r="DB1122" s="54"/>
      <c r="DC1122" s="54"/>
      <c r="DD1122" s="54"/>
      <c r="DE1122" s="54"/>
      <c r="DF1122" s="54"/>
      <c r="DG1122" s="54"/>
      <c r="DH1122" s="54"/>
      <c r="DI1122" s="54"/>
      <c r="DJ1122" s="54"/>
      <c r="DK1122" s="54"/>
      <c r="DL1122" s="54"/>
      <c r="DM1122" s="54"/>
      <c r="DN1122" s="54"/>
      <c r="DO1122" s="54"/>
      <c r="DP1122" s="54"/>
      <c r="DQ1122" s="199"/>
    </row>
    <row r="1123" spans="4:121" s="52" customFormat="1" hidden="1">
      <c r="D1123" s="198"/>
      <c r="E1123" s="54"/>
      <c r="F1123" s="54"/>
      <c r="G1123" s="54"/>
      <c r="H1123" s="54"/>
      <c r="I1123" s="54"/>
      <c r="J1123" s="54"/>
      <c r="K1123" s="54"/>
      <c r="L1123" s="54"/>
      <c r="M1123" s="54"/>
      <c r="N1123" s="54"/>
      <c r="O1123" s="54"/>
      <c r="P1123" s="54"/>
      <c r="Q1123" s="54"/>
      <c r="R1123" s="54"/>
      <c r="S1123" s="54"/>
      <c r="T1123" s="54"/>
      <c r="U1123" s="54"/>
      <c r="V1123" s="54"/>
      <c r="W1123" s="192"/>
      <c r="X1123" s="54"/>
      <c r="Y1123" s="54"/>
      <c r="Z1123" s="54"/>
      <c r="AA1123" s="54"/>
      <c r="AB1123" s="54"/>
      <c r="AC1123" s="54"/>
      <c r="AD1123" s="54"/>
      <c r="AE1123" s="54"/>
      <c r="AF1123" s="54"/>
      <c r="AG1123" s="54"/>
      <c r="AH1123" s="54"/>
      <c r="AI1123" s="54"/>
      <c r="AJ1123" s="54"/>
      <c r="AK1123" s="54"/>
      <c r="AL1123" s="54"/>
      <c r="AM1123" s="54"/>
      <c r="AN1123" s="54"/>
      <c r="AO1123" s="54"/>
      <c r="AP1123" s="54"/>
      <c r="AQ1123" s="54"/>
      <c r="AR1123" s="54"/>
      <c r="AS1123" s="54"/>
      <c r="AT1123" s="54"/>
      <c r="AU1123" s="54"/>
      <c r="AV1123" s="54"/>
      <c r="AW1123" s="874" t="e">
        <f t="shared" si="103"/>
        <v>#N/A</v>
      </c>
      <c r="AX1123" s="875"/>
      <c r="AY1123" s="875"/>
      <c r="AZ1123" s="875"/>
      <c r="BA1123" s="876"/>
      <c r="BB1123" s="877" t="s">
        <v>1455</v>
      </c>
      <c r="BC1123" s="878"/>
      <c r="BD1123" s="54"/>
      <c r="BE1123" s="879" t="e">
        <f t="shared" si="102"/>
        <v>#N/A</v>
      </c>
      <c r="BF1123" s="880"/>
      <c r="BG1123" s="880"/>
      <c r="BH1123" s="880"/>
      <c r="BI1123" s="881"/>
      <c r="BJ1123" s="882" t="s">
        <v>1455</v>
      </c>
      <c r="BK1123" s="878"/>
      <c r="BL1123" s="54"/>
      <c r="BM1123" s="241"/>
      <c r="BN1123" s="241"/>
      <c r="BO1123" s="241"/>
      <c r="BP1123" s="54"/>
      <c r="BQ1123" s="54"/>
      <c r="BR1123" s="54"/>
      <c r="BS1123" s="54"/>
      <c r="BT1123" s="54"/>
      <c r="BU1123" s="54"/>
      <c r="BV1123" s="54"/>
      <c r="BW1123" s="54"/>
      <c r="BX1123" s="54"/>
      <c r="BY1123" s="54"/>
      <c r="BZ1123" s="54"/>
      <c r="CA1123" s="54"/>
      <c r="CB1123" s="54"/>
      <c r="CC1123" s="54"/>
      <c r="CD1123" s="54"/>
      <c r="CE1123" s="54"/>
      <c r="CF1123" s="54"/>
      <c r="CG1123" s="54"/>
      <c r="CH1123" s="54"/>
      <c r="CI1123" s="54"/>
      <c r="CJ1123" s="54"/>
      <c r="CK1123" s="54"/>
      <c r="CL1123" s="54"/>
      <c r="CM1123" s="54"/>
      <c r="CN1123" s="54"/>
      <c r="CO1123" s="54"/>
      <c r="CP1123" s="54"/>
      <c r="CQ1123" s="54"/>
      <c r="CR1123" s="54"/>
      <c r="CS1123" s="54"/>
      <c r="CT1123" s="54"/>
      <c r="CU1123" s="54"/>
      <c r="CV1123" s="54"/>
      <c r="CW1123" s="54"/>
      <c r="CX1123" s="54"/>
      <c r="CY1123" s="54"/>
      <c r="CZ1123" s="54"/>
      <c r="DA1123" s="54"/>
      <c r="DB1123" s="54"/>
      <c r="DC1123" s="54"/>
      <c r="DD1123" s="54"/>
      <c r="DE1123" s="54"/>
      <c r="DF1123" s="54"/>
      <c r="DG1123" s="54"/>
      <c r="DH1123" s="54"/>
      <c r="DI1123" s="54"/>
      <c r="DJ1123" s="54"/>
      <c r="DK1123" s="54"/>
      <c r="DL1123" s="54"/>
      <c r="DM1123" s="54"/>
      <c r="DN1123" s="54"/>
      <c r="DO1123" s="54"/>
      <c r="DP1123" s="54"/>
      <c r="DQ1123" s="199"/>
    </row>
    <row r="1124" spans="4:121" s="52" customFormat="1" hidden="1">
      <c r="D1124" s="198"/>
      <c r="E1124" s="54"/>
      <c r="F1124" s="54"/>
      <c r="G1124" s="54"/>
      <c r="H1124" s="54"/>
      <c r="I1124" s="54"/>
      <c r="J1124" s="54"/>
      <c r="K1124" s="54"/>
      <c r="L1124" s="54"/>
      <c r="M1124" s="54"/>
      <c r="N1124" s="54"/>
      <c r="O1124" s="54"/>
      <c r="P1124" s="54"/>
      <c r="Q1124" s="54"/>
      <c r="R1124" s="54"/>
      <c r="S1124" s="54"/>
      <c r="T1124" s="54"/>
      <c r="U1124" s="54"/>
      <c r="V1124" s="54"/>
      <c r="W1124" s="192"/>
      <c r="X1124" s="54"/>
      <c r="Y1124" s="54"/>
      <c r="Z1124" s="54"/>
      <c r="AA1124" s="54"/>
      <c r="AB1124" s="54"/>
      <c r="AC1124" s="54"/>
      <c r="AD1124" s="54"/>
      <c r="AE1124" s="54"/>
      <c r="AF1124" s="54"/>
      <c r="AG1124" s="54"/>
      <c r="AH1124" s="54"/>
      <c r="AI1124" s="54"/>
      <c r="AJ1124" s="54"/>
      <c r="AK1124" s="54"/>
      <c r="AL1124" s="54"/>
      <c r="AM1124" s="54"/>
      <c r="AN1124" s="54"/>
      <c r="AO1124" s="54"/>
      <c r="AP1124" s="54"/>
      <c r="AQ1124" s="54"/>
      <c r="AR1124" s="54"/>
      <c r="AS1124" s="54"/>
      <c r="AT1124" s="54"/>
      <c r="AU1124" s="54"/>
      <c r="AV1124" s="54"/>
      <c r="AW1124" s="874" t="e">
        <f t="shared" si="103"/>
        <v>#N/A</v>
      </c>
      <c r="AX1124" s="875"/>
      <c r="AY1124" s="875"/>
      <c r="AZ1124" s="875"/>
      <c r="BA1124" s="876"/>
      <c r="BB1124" s="877" t="s">
        <v>1456</v>
      </c>
      <c r="BC1124" s="878"/>
      <c r="BD1124" s="54"/>
      <c r="BE1124" s="879" t="e">
        <f t="shared" si="102"/>
        <v>#N/A</v>
      </c>
      <c r="BF1124" s="880"/>
      <c r="BG1124" s="880"/>
      <c r="BH1124" s="880"/>
      <c r="BI1124" s="881"/>
      <c r="BJ1124" s="882" t="s">
        <v>1456</v>
      </c>
      <c r="BK1124" s="878"/>
      <c r="BL1124" s="54"/>
      <c r="BM1124" s="241"/>
      <c r="BN1124" s="241"/>
      <c r="BO1124" s="241"/>
      <c r="BP1124" s="54"/>
      <c r="BQ1124" s="54"/>
      <c r="BR1124" s="54"/>
      <c r="BS1124" s="54"/>
      <c r="BT1124" s="54"/>
      <c r="BU1124" s="54"/>
      <c r="BV1124" s="54"/>
      <c r="BW1124" s="54"/>
      <c r="BX1124" s="54"/>
      <c r="BY1124" s="54"/>
      <c r="BZ1124" s="54"/>
      <c r="CA1124" s="54"/>
      <c r="CB1124" s="54"/>
      <c r="CC1124" s="54"/>
      <c r="CD1124" s="54"/>
      <c r="CE1124" s="54"/>
      <c r="CF1124" s="54"/>
      <c r="CG1124" s="54"/>
      <c r="CH1124" s="54"/>
      <c r="CI1124" s="54"/>
      <c r="CJ1124" s="54"/>
      <c r="CK1124" s="54"/>
      <c r="CL1124" s="54"/>
      <c r="CM1124" s="54"/>
      <c r="CN1124" s="54"/>
      <c r="CO1124" s="54"/>
      <c r="CP1124" s="54"/>
      <c r="CQ1124" s="54"/>
      <c r="CR1124" s="54"/>
      <c r="CS1124" s="54"/>
      <c r="CT1124" s="54"/>
      <c r="CU1124" s="54"/>
      <c r="CV1124" s="54"/>
      <c r="CW1124" s="54"/>
      <c r="CX1124" s="54"/>
      <c r="CY1124" s="54"/>
      <c r="CZ1124" s="54"/>
      <c r="DA1124" s="54"/>
      <c r="DB1124" s="54"/>
      <c r="DC1124" s="54"/>
      <c r="DD1124" s="54"/>
      <c r="DE1124" s="54"/>
      <c r="DF1124" s="54"/>
      <c r="DG1124" s="54"/>
      <c r="DH1124" s="54"/>
      <c r="DI1124" s="54"/>
      <c r="DJ1124" s="54"/>
      <c r="DK1124" s="54"/>
      <c r="DL1124" s="54"/>
      <c r="DM1124" s="54"/>
      <c r="DN1124" s="54"/>
      <c r="DO1124" s="54"/>
      <c r="DP1124" s="54"/>
      <c r="DQ1124" s="199"/>
    </row>
    <row r="1125" spans="4:121" s="52" customFormat="1" hidden="1">
      <c r="D1125" s="198"/>
      <c r="E1125" s="54"/>
      <c r="F1125" s="54"/>
      <c r="G1125" s="54"/>
      <c r="H1125" s="54"/>
      <c r="I1125" s="54"/>
      <c r="J1125" s="54"/>
      <c r="K1125" s="54"/>
      <c r="L1125" s="54"/>
      <c r="M1125" s="54"/>
      <c r="N1125" s="54"/>
      <c r="O1125" s="54"/>
      <c r="P1125" s="54"/>
      <c r="Q1125" s="54"/>
      <c r="R1125" s="54"/>
      <c r="S1125" s="54"/>
      <c r="T1125" s="54"/>
      <c r="U1125" s="54"/>
      <c r="V1125" s="54"/>
      <c r="W1125" s="192"/>
      <c r="X1125" s="54"/>
      <c r="Y1125" s="54"/>
      <c r="Z1125" s="54"/>
      <c r="AA1125" s="54"/>
      <c r="AB1125" s="54"/>
      <c r="AC1125" s="54"/>
      <c r="AD1125" s="54"/>
      <c r="AE1125" s="54"/>
      <c r="AF1125" s="54"/>
      <c r="AG1125" s="54"/>
      <c r="AH1125" s="54"/>
      <c r="AI1125" s="54"/>
      <c r="AJ1125" s="54"/>
      <c r="AK1125" s="54"/>
      <c r="AL1125" s="54"/>
      <c r="AM1125" s="54"/>
      <c r="AN1125" s="54"/>
      <c r="AO1125" s="54"/>
      <c r="AP1125" s="54"/>
      <c r="AQ1125" s="54"/>
      <c r="AR1125" s="54"/>
      <c r="AS1125" s="54"/>
      <c r="AT1125" s="54"/>
      <c r="AU1125" s="54"/>
      <c r="AV1125" s="54"/>
      <c r="AW1125" s="874" t="e">
        <f t="shared" si="103"/>
        <v>#N/A</v>
      </c>
      <c r="AX1125" s="875"/>
      <c r="AY1125" s="875"/>
      <c r="AZ1125" s="875"/>
      <c r="BA1125" s="876"/>
      <c r="BB1125" s="877" t="s">
        <v>1457</v>
      </c>
      <c r="BC1125" s="878"/>
      <c r="BD1125" s="54"/>
      <c r="BE1125" s="879" t="e">
        <f t="shared" si="102"/>
        <v>#N/A</v>
      </c>
      <c r="BF1125" s="880"/>
      <c r="BG1125" s="880"/>
      <c r="BH1125" s="880"/>
      <c r="BI1125" s="881"/>
      <c r="BJ1125" s="882" t="s">
        <v>1457</v>
      </c>
      <c r="BK1125" s="878"/>
      <c r="BL1125" s="54"/>
      <c r="BM1125" s="241"/>
      <c r="BN1125" s="241"/>
      <c r="BO1125" s="241"/>
      <c r="BP1125" s="54"/>
      <c r="BQ1125" s="54"/>
      <c r="BR1125" s="54"/>
      <c r="BS1125" s="54"/>
      <c r="BT1125" s="54"/>
      <c r="BU1125" s="54"/>
      <c r="BV1125" s="54"/>
      <c r="BW1125" s="54"/>
      <c r="BX1125" s="54"/>
      <c r="BY1125" s="54"/>
      <c r="BZ1125" s="54"/>
      <c r="CA1125" s="54"/>
      <c r="CB1125" s="54"/>
      <c r="CC1125" s="54"/>
      <c r="CD1125" s="54"/>
      <c r="CE1125" s="54"/>
      <c r="CF1125" s="54"/>
      <c r="CG1125" s="54"/>
      <c r="CH1125" s="54"/>
      <c r="CI1125" s="54"/>
      <c r="CJ1125" s="54"/>
      <c r="CK1125" s="54"/>
      <c r="CL1125" s="54"/>
      <c r="CM1125" s="54"/>
      <c r="CN1125" s="54"/>
      <c r="CO1125" s="54"/>
      <c r="CP1125" s="54"/>
      <c r="CQ1125" s="54"/>
      <c r="CR1125" s="54"/>
      <c r="CS1125" s="54"/>
      <c r="CT1125" s="54"/>
      <c r="CU1125" s="54"/>
      <c r="CV1125" s="54"/>
      <c r="CW1125" s="54"/>
      <c r="CX1125" s="54"/>
      <c r="CY1125" s="54"/>
      <c r="CZ1125" s="54"/>
      <c r="DA1125" s="54"/>
      <c r="DB1125" s="54"/>
      <c r="DC1125" s="54"/>
      <c r="DD1125" s="54"/>
      <c r="DE1125" s="54"/>
      <c r="DF1125" s="54"/>
      <c r="DG1125" s="54"/>
      <c r="DH1125" s="54"/>
      <c r="DI1125" s="54"/>
      <c r="DJ1125" s="54"/>
      <c r="DK1125" s="54"/>
      <c r="DL1125" s="54"/>
      <c r="DM1125" s="54"/>
      <c r="DN1125" s="54"/>
      <c r="DO1125" s="54"/>
      <c r="DP1125" s="54"/>
      <c r="DQ1125" s="199"/>
    </row>
    <row r="1126" spans="4:121" s="52" customFormat="1" hidden="1">
      <c r="D1126" s="198"/>
      <c r="E1126" s="54"/>
      <c r="F1126" s="54"/>
      <c r="G1126" s="54"/>
      <c r="H1126" s="54"/>
      <c r="I1126" s="54"/>
      <c r="J1126" s="54"/>
      <c r="K1126" s="54"/>
      <c r="L1126" s="54"/>
      <c r="M1126" s="54"/>
      <c r="N1126" s="54"/>
      <c r="O1126" s="54"/>
      <c r="P1126" s="54"/>
      <c r="Q1126" s="54"/>
      <c r="R1126" s="54"/>
      <c r="S1126" s="54"/>
      <c r="T1126" s="54"/>
      <c r="U1126" s="54"/>
      <c r="V1126" s="54"/>
      <c r="W1126" s="192"/>
      <c r="X1126" s="54"/>
      <c r="Y1126" s="54"/>
      <c r="Z1126" s="54"/>
      <c r="AA1126" s="54"/>
      <c r="AB1126" s="54"/>
      <c r="AC1126" s="54"/>
      <c r="AD1126" s="54"/>
      <c r="AE1126" s="54"/>
      <c r="AF1126" s="54"/>
      <c r="AG1126" s="54"/>
      <c r="AH1126" s="54"/>
      <c r="AI1126" s="54"/>
      <c r="AJ1126" s="54"/>
      <c r="AK1126" s="54"/>
      <c r="AL1126" s="54"/>
      <c r="AM1126" s="54"/>
      <c r="AN1126" s="54"/>
      <c r="AO1126" s="54"/>
      <c r="AP1126" s="54"/>
      <c r="AQ1126" s="54"/>
      <c r="AR1126" s="54"/>
      <c r="AS1126" s="54"/>
      <c r="AT1126" s="54"/>
      <c r="AU1126" s="54"/>
      <c r="AV1126" s="54"/>
      <c r="AW1126" s="874" t="e">
        <f t="shared" si="103"/>
        <v>#N/A</v>
      </c>
      <c r="AX1126" s="875"/>
      <c r="AY1126" s="875"/>
      <c r="AZ1126" s="875"/>
      <c r="BA1126" s="876"/>
      <c r="BB1126" s="877" t="s">
        <v>1458</v>
      </c>
      <c r="BC1126" s="878"/>
      <c r="BD1126" s="54"/>
      <c r="BE1126" s="879" t="e">
        <f t="shared" si="102"/>
        <v>#N/A</v>
      </c>
      <c r="BF1126" s="880"/>
      <c r="BG1126" s="880"/>
      <c r="BH1126" s="880"/>
      <c r="BI1126" s="881"/>
      <c r="BJ1126" s="882" t="s">
        <v>1458</v>
      </c>
      <c r="BK1126" s="878"/>
      <c r="BL1126" s="54"/>
      <c r="BM1126" s="241"/>
      <c r="BN1126" s="241"/>
      <c r="BO1126" s="241"/>
      <c r="BP1126" s="54"/>
      <c r="BQ1126" s="54"/>
      <c r="BR1126" s="54"/>
      <c r="BS1126" s="54"/>
      <c r="BT1126" s="54"/>
      <c r="BU1126" s="54"/>
      <c r="BV1126" s="54"/>
      <c r="BW1126" s="54"/>
      <c r="BX1126" s="54"/>
      <c r="BY1126" s="54"/>
      <c r="BZ1126" s="54"/>
      <c r="CA1126" s="54"/>
      <c r="CB1126" s="54"/>
      <c r="CC1126" s="54"/>
      <c r="CD1126" s="54"/>
      <c r="CE1126" s="54"/>
      <c r="CF1126" s="54"/>
      <c r="CG1126" s="54"/>
      <c r="CH1126" s="54"/>
      <c r="CI1126" s="54"/>
      <c r="CJ1126" s="54"/>
      <c r="CK1126" s="54"/>
      <c r="CL1126" s="54"/>
      <c r="CM1126" s="54"/>
      <c r="CN1126" s="54"/>
      <c r="CO1126" s="54"/>
      <c r="CP1126" s="54"/>
      <c r="CQ1126" s="54"/>
      <c r="CR1126" s="54"/>
      <c r="CS1126" s="54"/>
      <c r="CT1126" s="54"/>
      <c r="CU1126" s="54"/>
      <c r="CV1126" s="54"/>
      <c r="CW1126" s="54"/>
      <c r="CX1126" s="54"/>
      <c r="CY1126" s="54"/>
      <c r="CZ1126" s="54"/>
      <c r="DA1126" s="54"/>
      <c r="DB1126" s="54"/>
      <c r="DC1126" s="54"/>
      <c r="DD1126" s="54"/>
      <c r="DE1126" s="54"/>
      <c r="DF1126" s="54"/>
      <c r="DG1126" s="54"/>
      <c r="DH1126" s="54"/>
      <c r="DI1126" s="54"/>
      <c r="DJ1126" s="54"/>
      <c r="DK1126" s="54"/>
      <c r="DL1126" s="54"/>
      <c r="DM1126" s="54"/>
      <c r="DN1126" s="54"/>
      <c r="DO1126" s="54"/>
      <c r="DP1126" s="54"/>
      <c r="DQ1126" s="199"/>
    </row>
    <row r="1127" spans="4:121" s="52" customFormat="1" hidden="1">
      <c r="D1127" s="198"/>
      <c r="E1127" s="54"/>
      <c r="F1127" s="54"/>
      <c r="G1127" s="54"/>
      <c r="H1127" s="54"/>
      <c r="I1127" s="54"/>
      <c r="J1127" s="54"/>
      <c r="K1127" s="54"/>
      <c r="L1127" s="54"/>
      <c r="M1127" s="54"/>
      <c r="N1127" s="54"/>
      <c r="O1127" s="54"/>
      <c r="P1127" s="54"/>
      <c r="Q1127" s="54"/>
      <c r="R1127" s="54"/>
      <c r="S1127" s="54"/>
      <c r="T1127" s="54"/>
      <c r="U1127" s="54"/>
      <c r="V1127" s="54"/>
      <c r="W1127" s="192"/>
      <c r="X1127" s="54"/>
      <c r="Y1127" s="54"/>
      <c r="Z1127" s="54"/>
      <c r="AA1127" s="54"/>
      <c r="AB1127" s="54"/>
      <c r="AC1127" s="54"/>
      <c r="AD1127" s="54"/>
      <c r="AE1127" s="54"/>
      <c r="AF1127" s="54"/>
      <c r="AG1127" s="54"/>
      <c r="AH1127" s="54"/>
      <c r="AI1127" s="54"/>
      <c r="AJ1127" s="54"/>
      <c r="AK1127" s="54"/>
      <c r="AL1127" s="54"/>
      <c r="AM1127" s="54"/>
      <c r="AN1127" s="54"/>
      <c r="AO1127" s="54"/>
      <c r="AP1127" s="54"/>
      <c r="AQ1127" s="54"/>
      <c r="AR1127" s="54"/>
      <c r="AS1127" s="54"/>
      <c r="AT1127" s="54"/>
      <c r="AU1127" s="54"/>
      <c r="AV1127" s="54"/>
      <c r="AW1127" s="874" t="e">
        <f t="shared" si="103"/>
        <v>#N/A</v>
      </c>
      <c r="AX1127" s="875"/>
      <c r="AY1127" s="875"/>
      <c r="AZ1127" s="875"/>
      <c r="BA1127" s="876"/>
      <c r="BB1127" s="877" t="s">
        <v>1459</v>
      </c>
      <c r="BC1127" s="878"/>
      <c r="BD1127" s="54"/>
      <c r="BE1127" s="879" t="e">
        <f t="shared" si="102"/>
        <v>#N/A</v>
      </c>
      <c r="BF1127" s="880"/>
      <c r="BG1127" s="880"/>
      <c r="BH1127" s="880"/>
      <c r="BI1127" s="881"/>
      <c r="BJ1127" s="882" t="s">
        <v>1459</v>
      </c>
      <c r="BK1127" s="878"/>
      <c r="BL1127" s="54"/>
      <c r="BM1127" s="241"/>
      <c r="BN1127" s="241"/>
      <c r="BO1127" s="241"/>
      <c r="BP1127" s="54"/>
      <c r="BQ1127" s="54"/>
      <c r="BR1127" s="54"/>
      <c r="BS1127" s="54"/>
      <c r="BT1127" s="54"/>
      <c r="BU1127" s="54"/>
      <c r="BV1127" s="54"/>
      <c r="BW1127" s="54"/>
      <c r="BX1127" s="54"/>
      <c r="BY1127" s="54"/>
      <c r="BZ1127" s="54"/>
      <c r="CA1127" s="54"/>
      <c r="CB1127" s="54"/>
      <c r="CC1127" s="54"/>
      <c r="CD1127" s="54"/>
      <c r="CE1127" s="54"/>
      <c r="CF1127" s="54"/>
      <c r="CG1127" s="54"/>
      <c r="CH1127" s="54"/>
      <c r="CI1127" s="54"/>
      <c r="CJ1127" s="54"/>
      <c r="CK1127" s="54"/>
      <c r="CL1127" s="54"/>
      <c r="CM1127" s="54"/>
      <c r="CN1127" s="54"/>
      <c r="CO1127" s="54"/>
      <c r="CP1127" s="54"/>
      <c r="CQ1127" s="54"/>
      <c r="CR1127" s="54"/>
      <c r="CS1127" s="54"/>
      <c r="CT1127" s="54"/>
      <c r="CU1127" s="54"/>
      <c r="CV1127" s="54"/>
      <c r="CW1127" s="54"/>
      <c r="CX1127" s="54"/>
      <c r="CY1127" s="54"/>
      <c r="CZ1127" s="54"/>
      <c r="DA1127" s="54"/>
      <c r="DB1127" s="54"/>
      <c r="DC1127" s="54"/>
      <c r="DD1127" s="54"/>
      <c r="DE1127" s="54"/>
      <c r="DF1127" s="54"/>
      <c r="DG1127" s="54"/>
      <c r="DH1127" s="54"/>
      <c r="DI1127" s="54"/>
      <c r="DJ1127" s="54"/>
      <c r="DK1127" s="54"/>
      <c r="DL1127" s="54"/>
      <c r="DM1127" s="54"/>
      <c r="DN1127" s="54"/>
      <c r="DO1127" s="54"/>
      <c r="DP1127" s="54"/>
      <c r="DQ1127" s="199"/>
    </row>
    <row r="1128" spans="4:121" s="52" customFormat="1" hidden="1">
      <c r="D1128" s="198"/>
      <c r="E1128" s="54"/>
      <c r="F1128" s="54"/>
      <c r="G1128" s="54"/>
      <c r="H1128" s="54"/>
      <c r="I1128" s="54"/>
      <c r="J1128" s="54"/>
      <c r="K1128" s="54"/>
      <c r="L1128" s="54"/>
      <c r="M1128" s="54"/>
      <c r="N1128" s="54"/>
      <c r="O1128" s="54"/>
      <c r="P1128" s="54"/>
      <c r="Q1128" s="54"/>
      <c r="R1128" s="54"/>
      <c r="S1128" s="54"/>
      <c r="T1128" s="54"/>
      <c r="U1128" s="54"/>
      <c r="V1128" s="54"/>
      <c r="W1128" s="192"/>
      <c r="X1128" s="54"/>
      <c r="Y1128" s="54"/>
      <c r="Z1128" s="54"/>
      <c r="AA1128" s="54"/>
      <c r="AB1128" s="54"/>
      <c r="AC1128" s="54"/>
      <c r="AD1128" s="54"/>
      <c r="AE1128" s="54"/>
      <c r="AF1128" s="54"/>
      <c r="AG1128" s="54"/>
      <c r="AH1128" s="54"/>
      <c r="AI1128" s="54"/>
      <c r="AJ1128" s="54"/>
      <c r="AK1128" s="54"/>
      <c r="AL1128" s="54"/>
      <c r="AM1128" s="54"/>
      <c r="AN1128" s="54"/>
      <c r="AO1128" s="54"/>
      <c r="AP1128" s="54"/>
      <c r="AQ1128" s="54"/>
      <c r="AR1128" s="54"/>
      <c r="AS1128" s="54"/>
      <c r="AT1128" s="54"/>
      <c r="AU1128" s="54"/>
      <c r="AV1128" s="54"/>
      <c r="AW1128" s="874" t="e">
        <f t="shared" si="103"/>
        <v>#N/A</v>
      </c>
      <c r="AX1128" s="875"/>
      <c r="AY1128" s="875"/>
      <c r="AZ1128" s="875"/>
      <c r="BA1128" s="876"/>
      <c r="BB1128" s="877" t="s">
        <v>1460</v>
      </c>
      <c r="BC1128" s="878"/>
      <c r="BD1128" s="54"/>
      <c r="BE1128" s="879" t="e">
        <f t="shared" si="102"/>
        <v>#N/A</v>
      </c>
      <c r="BF1128" s="880"/>
      <c r="BG1128" s="880"/>
      <c r="BH1128" s="880"/>
      <c r="BI1128" s="881"/>
      <c r="BJ1128" s="882" t="s">
        <v>1460</v>
      </c>
      <c r="BK1128" s="878"/>
      <c r="BL1128" s="54"/>
      <c r="BM1128" s="241"/>
      <c r="BN1128" s="241"/>
      <c r="BO1128" s="241"/>
      <c r="BP1128" s="54"/>
      <c r="BQ1128" s="54"/>
      <c r="BR1128" s="54"/>
      <c r="BS1128" s="54"/>
      <c r="BT1128" s="54"/>
      <c r="BU1128" s="54"/>
      <c r="BV1128" s="54"/>
      <c r="BW1128" s="54"/>
      <c r="BX1128" s="54"/>
      <c r="BY1128" s="54"/>
      <c r="BZ1128" s="54"/>
      <c r="CA1128" s="54"/>
      <c r="CB1128" s="54"/>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54"/>
      <c r="CX1128" s="54"/>
      <c r="CY1128" s="54"/>
      <c r="CZ1128" s="54"/>
      <c r="DA1128" s="54"/>
      <c r="DB1128" s="54"/>
      <c r="DC1128" s="54"/>
      <c r="DD1128" s="54"/>
      <c r="DE1128" s="54"/>
      <c r="DF1128" s="54"/>
      <c r="DG1128" s="54"/>
      <c r="DH1128" s="54"/>
      <c r="DI1128" s="54"/>
      <c r="DJ1128" s="54"/>
      <c r="DK1128" s="54"/>
      <c r="DL1128" s="54"/>
      <c r="DM1128" s="54"/>
      <c r="DN1128" s="54"/>
      <c r="DO1128" s="54"/>
      <c r="DP1128" s="54"/>
      <c r="DQ1128" s="199"/>
    </row>
    <row r="1129" spans="4:121" s="52" customFormat="1" hidden="1">
      <c r="D1129" s="198"/>
      <c r="E1129" s="54"/>
      <c r="F1129" s="54"/>
      <c r="G1129" s="54"/>
      <c r="H1129" s="54"/>
      <c r="I1129" s="54"/>
      <c r="J1129" s="54"/>
      <c r="K1129" s="54"/>
      <c r="L1129" s="54"/>
      <c r="M1129" s="54"/>
      <c r="N1129" s="54"/>
      <c r="O1129" s="54"/>
      <c r="P1129" s="54"/>
      <c r="Q1129" s="54"/>
      <c r="R1129" s="54"/>
      <c r="S1129" s="54"/>
      <c r="T1129" s="54"/>
      <c r="U1129" s="54"/>
      <c r="V1129" s="54"/>
      <c r="W1129" s="192"/>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874" t="e">
        <f t="shared" si="103"/>
        <v>#N/A</v>
      </c>
      <c r="AX1129" s="875"/>
      <c r="AY1129" s="875"/>
      <c r="AZ1129" s="875"/>
      <c r="BA1129" s="876"/>
      <c r="BB1129" s="877" t="s">
        <v>1461</v>
      </c>
      <c r="BC1129" s="878"/>
      <c r="BD1129" s="54"/>
      <c r="BE1129" s="879" t="e">
        <f t="shared" si="102"/>
        <v>#N/A</v>
      </c>
      <c r="BF1129" s="880"/>
      <c r="BG1129" s="880"/>
      <c r="BH1129" s="880"/>
      <c r="BI1129" s="881"/>
      <c r="BJ1129" s="882" t="s">
        <v>1461</v>
      </c>
      <c r="BK1129" s="878"/>
      <c r="BL1129" s="54"/>
      <c r="BM1129" s="241"/>
      <c r="BN1129" s="241"/>
      <c r="BO1129" s="241"/>
      <c r="BP1129" s="54"/>
      <c r="BQ1129" s="54"/>
      <c r="BR1129" s="54"/>
      <c r="BS1129" s="54"/>
      <c r="BT1129" s="54"/>
      <c r="BU1129" s="54"/>
      <c r="BV1129" s="54"/>
      <c r="BW1129" s="54"/>
      <c r="BX1129" s="54"/>
      <c r="BY1129" s="54"/>
      <c r="BZ1129" s="54"/>
      <c r="CA1129" s="54"/>
      <c r="CB1129" s="54"/>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54"/>
      <c r="CX1129" s="54"/>
      <c r="CY1129" s="54"/>
      <c r="CZ1129" s="54"/>
      <c r="DA1129" s="54"/>
      <c r="DB1129" s="54"/>
      <c r="DC1129" s="54"/>
      <c r="DD1129" s="54"/>
      <c r="DE1129" s="54"/>
      <c r="DF1129" s="54"/>
      <c r="DG1129" s="54"/>
      <c r="DH1129" s="54"/>
      <c r="DI1129" s="54"/>
      <c r="DJ1129" s="54"/>
      <c r="DK1129" s="54"/>
      <c r="DL1129" s="54"/>
      <c r="DM1129" s="54"/>
      <c r="DN1129" s="54"/>
      <c r="DO1129" s="54"/>
      <c r="DP1129" s="54"/>
      <c r="DQ1129" s="199"/>
    </row>
    <row r="1130" spans="4:121" s="52" customFormat="1" hidden="1">
      <c r="D1130" s="198"/>
      <c r="E1130" s="54"/>
      <c r="F1130" s="54"/>
      <c r="G1130" s="54"/>
      <c r="H1130" s="54"/>
      <c r="I1130" s="54"/>
      <c r="J1130" s="54"/>
      <c r="K1130" s="54"/>
      <c r="L1130" s="54"/>
      <c r="M1130" s="54"/>
      <c r="N1130" s="54"/>
      <c r="O1130" s="54"/>
      <c r="P1130" s="54"/>
      <c r="Q1130" s="54"/>
      <c r="R1130" s="54"/>
      <c r="S1130" s="54"/>
      <c r="T1130" s="54"/>
      <c r="U1130" s="54"/>
      <c r="V1130" s="54"/>
      <c r="W1130" s="192"/>
      <c r="X1130" s="54"/>
      <c r="Y1130" s="54"/>
      <c r="Z1130" s="54"/>
      <c r="AA1130" s="54"/>
      <c r="AB1130" s="54"/>
      <c r="AC1130" s="54"/>
      <c r="AD1130" s="54"/>
      <c r="AE1130" s="54"/>
      <c r="AF1130" s="54"/>
      <c r="AG1130" s="54"/>
      <c r="AH1130" s="54"/>
      <c r="AI1130" s="54"/>
      <c r="AJ1130" s="54"/>
      <c r="AK1130" s="54"/>
      <c r="AL1130" s="54"/>
      <c r="AM1130" s="54"/>
      <c r="AN1130" s="54"/>
      <c r="AO1130" s="54"/>
      <c r="AP1130" s="54"/>
      <c r="AQ1130" s="54"/>
      <c r="AR1130" s="54"/>
      <c r="AS1130" s="54"/>
      <c r="AT1130" s="54"/>
      <c r="AU1130" s="54"/>
      <c r="AV1130" s="54"/>
      <c r="AW1130" s="874" t="e">
        <f t="shared" si="103"/>
        <v>#N/A</v>
      </c>
      <c r="AX1130" s="875"/>
      <c r="AY1130" s="875"/>
      <c r="AZ1130" s="875"/>
      <c r="BA1130" s="876"/>
      <c r="BB1130" s="877" t="s">
        <v>1462</v>
      </c>
      <c r="BC1130" s="878"/>
      <c r="BD1130" s="54"/>
      <c r="BE1130" s="879" t="e">
        <f t="shared" si="102"/>
        <v>#N/A</v>
      </c>
      <c r="BF1130" s="880"/>
      <c r="BG1130" s="880"/>
      <c r="BH1130" s="880"/>
      <c r="BI1130" s="881"/>
      <c r="BJ1130" s="882" t="s">
        <v>1462</v>
      </c>
      <c r="BK1130" s="878"/>
      <c r="BL1130" s="54"/>
      <c r="BM1130" s="241"/>
      <c r="BN1130" s="241"/>
      <c r="BO1130" s="241"/>
      <c r="BP1130" s="54"/>
      <c r="BQ1130" s="54"/>
      <c r="BR1130" s="54"/>
      <c r="BS1130" s="54"/>
      <c r="BT1130" s="54"/>
      <c r="BU1130" s="54"/>
      <c r="BV1130" s="54"/>
      <c r="BW1130" s="54"/>
      <c r="BX1130" s="54"/>
      <c r="BY1130" s="54"/>
      <c r="BZ1130" s="54"/>
      <c r="CA1130" s="54"/>
      <c r="CB1130" s="54"/>
      <c r="CC1130" s="54"/>
      <c r="CD1130" s="54"/>
      <c r="CE1130" s="54"/>
      <c r="CF1130" s="54"/>
      <c r="CG1130" s="54"/>
      <c r="CH1130" s="54"/>
      <c r="CI1130" s="54"/>
      <c r="CJ1130" s="54"/>
      <c r="CK1130" s="54"/>
      <c r="CL1130" s="54"/>
      <c r="CM1130" s="54"/>
      <c r="CN1130" s="54"/>
      <c r="CO1130" s="54"/>
      <c r="CP1130" s="54"/>
      <c r="CQ1130" s="54"/>
      <c r="CR1130" s="54"/>
      <c r="CS1130" s="54"/>
      <c r="CT1130" s="54"/>
      <c r="CU1130" s="54"/>
      <c r="CV1130" s="54"/>
      <c r="CW1130" s="54"/>
      <c r="CX1130" s="54"/>
      <c r="CY1130" s="54"/>
      <c r="CZ1130" s="54"/>
      <c r="DA1130" s="54"/>
      <c r="DB1130" s="54"/>
      <c r="DC1130" s="54"/>
      <c r="DD1130" s="54"/>
      <c r="DE1130" s="54"/>
      <c r="DF1130" s="54"/>
      <c r="DG1130" s="54"/>
      <c r="DH1130" s="54"/>
      <c r="DI1130" s="54"/>
      <c r="DJ1130" s="54"/>
      <c r="DK1130" s="54"/>
      <c r="DL1130" s="54"/>
      <c r="DM1130" s="54"/>
      <c r="DN1130" s="54"/>
      <c r="DO1130" s="54"/>
      <c r="DP1130" s="54"/>
      <c r="DQ1130" s="199"/>
    </row>
    <row r="1131" spans="4:121" s="52" customFormat="1" hidden="1">
      <c r="D1131" s="198"/>
      <c r="E1131" s="54"/>
      <c r="F1131" s="54"/>
      <c r="G1131" s="54"/>
      <c r="H1131" s="54"/>
      <c r="I1131" s="54"/>
      <c r="J1131" s="54"/>
      <c r="K1131" s="54"/>
      <c r="L1131" s="54"/>
      <c r="M1131" s="54"/>
      <c r="N1131" s="54"/>
      <c r="O1131" s="54"/>
      <c r="P1131" s="54"/>
      <c r="Q1131" s="54"/>
      <c r="R1131" s="54"/>
      <c r="S1131" s="54"/>
      <c r="T1131" s="54"/>
      <c r="U1131" s="54"/>
      <c r="V1131" s="54"/>
      <c r="W1131" s="192"/>
      <c r="X1131" s="54"/>
      <c r="Y1131" s="54"/>
      <c r="Z1131" s="54"/>
      <c r="AA1131" s="54"/>
      <c r="AB1131" s="54"/>
      <c r="AC1131" s="54"/>
      <c r="AD1131" s="54"/>
      <c r="AE1131" s="54"/>
      <c r="AF1131" s="54"/>
      <c r="AG1131" s="54"/>
      <c r="AH1131" s="54"/>
      <c r="AI1131" s="54"/>
      <c r="AJ1131" s="54"/>
      <c r="AK1131" s="54"/>
      <c r="AL1131" s="54"/>
      <c r="AM1131" s="54"/>
      <c r="AN1131" s="54"/>
      <c r="AO1131" s="54"/>
      <c r="AP1131" s="54"/>
      <c r="AQ1131" s="54"/>
      <c r="AR1131" s="54"/>
      <c r="AS1131" s="54"/>
      <c r="AT1131" s="54"/>
      <c r="AU1131" s="54"/>
      <c r="AV1131" s="54"/>
      <c r="AW1131" s="874" t="e">
        <f t="shared" si="103"/>
        <v>#N/A</v>
      </c>
      <c r="AX1131" s="875"/>
      <c r="AY1131" s="875"/>
      <c r="AZ1131" s="875"/>
      <c r="BA1131" s="876"/>
      <c r="BB1131" s="877" t="s">
        <v>1463</v>
      </c>
      <c r="BC1131" s="878"/>
      <c r="BD1131" s="54"/>
      <c r="BE1131" s="879" t="e">
        <f t="shared" si="102"/>
        <v>#N/A</v>
      </c>
      <c r="BF1131" s="880"/>
      <c r="BG1131" s="880"/>
      <c r="BH1131" s="880"/>
      <c r="BI1131" s="881"/>
      <c r="BJ1131" s="882" t="s">
        <v>1463</v>
      </c>
      <c r="BK1131" s="878"/>
      <c r="BL1131" s="54"/>
      <c r="BM1131" s="241"/>
      <c r="BN1131" s="241"/>
      <c r="BO1131" s="241"/>
      <c r="BP1131" s="54"/>
      <c r="BQ1131" s="54"/>
      <c r="BR1131" s="54"/>
      <c r="BS1131" s="54"/>
      <c r="BT1131" s="54"/>
      <c r="BU1131" s="54"/>
      <c r="BV1131" s="54"/>
      <c r="BW1131" s="54"/>
      <c r="BX1131" s="54"/>
      <c r="BY1131" s="54"/>
      <c r="BZ1131" s="54"/>
      <c r="CA1131" s="54"/>
      <c r="CB1131" s="54"/>
      <c r="CC1131" s="54"/>
      <c r="CD1131" s="54"/>
      <c r="CE1131" s="54"/>
      <c r="CF1131" s="54"/>
      <c r="CG1131" s="54"/>
      <c r="CH1131" s="54"/>
      <c r="CI1131" s="54"/>
      <c r="CJ1131" s="54"/>
      <c r="CK1131" s="54"/>
      <c r="CL1131" s="54"/>
      <c r="CM1131" s="54"/>
      <c r="CN1131" s="54"/>
      <c r="CO1131" s="54"/>
      <c r="CP1131" s="54"/>
      <c r="CQ1131" s="54"/>
      <c r="CR1131" s="54"/>
      <c r="CS1131" s="54"/>
      <c r="CT1131" s="54"/>
      <c r="CU1131" s="54"/>
      <c r="CV1131" s="54"/>
      <c r="CW1131" s="54"/>
      <c r="CX1131" s="54"/>
      <c r="CY1131" s="54"/>
      <c r="CZ1131" s="54"/>
      <c r="DA1131" s="54"/>
      <c r="DB1131" s="54"/>
      <c r="DC1131" s="54"/>
      <c r="DD1131" s="54"/>
      <c r="DE1131" s="54"/>
      <c r="DF1131" s="54"/>
      <c r="DG1131" s="54"/>
      <c r="DH1131" s="54"/>
      <c r="DI1131" s="54"/>
      <c r="DJ1131" s="54"/>
      <c r="DK1131" s="54"/>
      <c r="DL1131" s="54"/>
      <c r="DM1131" s="54"/>
      <c r="DN1131" s="54"/>
      <c r="DO1131" s="54"/>
      <c r="DP1131" s="54"/>
      <c r="DQ1131" s="199"/>
    </row>
    <row r="1132" spans="4:121" s="52" customFormat="1" hidden="1">
      <c r="D1132" s="198"/>
      <c r="E1132" s="54"/>
      <c r="F1132" s="54"/>
      <c r="G1132" s="54"/>
      <c r="H1132" s="54"/>
      <c r="I1132" s="54"/>
      <c r="J1132" s="54"/>
      <c r="K1132" s="54"/>
      <c r="L1132" s="54"/>
      <c r="M1132" s="54"/>
      <c r="N1132" s="54"/>
      <c r="O1132" s="54"/>
      <c r="P1132" s="54"/>
      <c r="Q1132" s="54"/>
      <c r="R1132" s="54"/>
      <c r="S1132" s="54"/>
      <c r="T1132" s="54"/>
      <c r="U1132" s="54"/>
      <c r="V1132" s="54"/>
      <c r="W1132" s="192"/>
      <c r="X1132" s="54"/>
      <c r="Y1132" s="54"/>
      <c r="Z1132" s="54"/>
      <c r="AA1132" s="54"/>
      <c r="AB1132" s="54"/>
      <c r="AC1132" s="54"/>
      <c r="AD1132" s="54"/>
      <c r="AE1132" s="54"/>
      <c r="AF1132" s="54"/>
      <c r="AG1132" s="54"/>
      <c r="AH1132" s="54"/>
      <c r="AI1132" s="54"/>
      <c r="AJ1132" s="54"/>
      <c r="AK1132" s="54"/>
      <c r="AL1132" s="54"/>
      <c r="AM1132" s="54"/>
      <c r="AN1132" s="54"/>
      <c r="AO1132" s="54"/>
      <c r="AP1132" s="54"/>
      <c r="AQ1132" s="54"/>
      <c r="AR1132" s="54"/>
      <c r="AS1132" s="54"/>
      <c r="AT1132" s="54"/>
      <c r="AU1132" s="54"/>
      <c r="AV1132" s="54"/>
      <c r="AW1132" s="874" t="e">
        <f t="shared" si="103"/>
        <v>#N/A</v>
      </c>
      <c r="AX1132" s="875"/>
      <c r="AY1132" s="875"/>
      <c r="AZ1132" s="875"/>
      <c r="BA1132" s="876"/>
      <c r="BB1132" s="877" t="s">
        <v>1464</v>
      </c>
      <c r="BC1132" s="878"/>
      <c r="BD1132" s="54"/>
      <c r="BE1132" s="879" t="e">
        <f t="shared" si="102"/>
        <v>#N/A</v>
      </c>
      <c r="BF1132" s="880"/>
      <c r="BG1132" s="880"/>
      <c r="BH1132" s="880"/>
      <c r="BI1132" s="881"/>
      <c r="BJ1132" s="882" t="s">
        <v>1464</v>
      </c>
      <c r="BK1132" s="878"/>
      <c r="BL1132" s="54"/>
      <c r="BM1132" s="241"/>
      <c r="BN1132" s="241"/>
      <c r="BO1132" s="241"/>
      <c r="BP1132" s="54"/>
      <c r="BQ1132" s="54"/>
      <c r="BR1132" s="54"/>
      <c r="BS1132" s="54"/>
      <c r="BT1132" s="54"/>
      <c r="BU1132" s="54"/>
      <c r="BV1132" s="54"/>
      <c r="BW1132" s="54"/>
      <c r="BX1132" s="54"/>
      <c r="BY1132" s="54"/>
      <c r="BZ1132" s="54"/>
      <c r="CA1132" s="54"/>
      <c r="CB1132" s="54"/>
      <c r="CC1132" s="54"/>
      <c r="CD1132" s="54"/>
      <c r="CE1132" s="54"/>
      <c r="CF1132" s="54"/>
      <c r="CG1132" s="54"/>
      <c r="CH1132" s="54"/>
      <c r="CI1132" s="54"/>
      <c r="CJ1132" s="54"/>
      <c r="CK1132" s="54"/>
      <c r="CL1132" s="54"/>
      <c r="CM1132" s="54"/>
      <c r="CN1132" s="54"/>
      <c r="CO1132" s="54"/>
      <c r="CP1132" s="54"/>
      <c r="CQ1132" s="54"/>
      <c r="CR1132" s="54"/>
      <c r="CS1132" s="54"/>
      <c r="CT1132" s="54"/>
      <c r="CU1132" s="54"/>
      <c r="CV1132" s="54"/>
      <c r="CW1132" s="54"/>
      <c r="CX1132" s="54"/>
      <c r="CY1132" s="54"/>
      <c r="CZ1132" s="54"/>
      <c r="DA1132" s="54"/>
      <c r="DB1132" s="54"/>
      <c r="DC1132" s="54"/>
      <c r="DD1132" s="54"/>
      <c r="DE1132" s="54"/>
      <c r="DF1132" s="54"/>
      <c r="DG1132" s="54"/>
      <c r="DH1132" s="54"/>
      <c r="DI1132" s="54"/>
      <c r="DJ1132" s="54"/>
      <c r="DK1132" s="54"/>
      <c r="DL1132" s="54"/>
      <c r="DM1132" s="54"/>
      <c r="DN1132" s="54"/>
      <c r="DO1132" s="54"/>
      <c r="DP1132" s="54"/>
      <c r="DQ1132" s="199"/>
    </row>
    <row r="1133" spans="4:121" s="52" customFormat="1" hidden="1">
      <c r="D1133" s="198"/>
      <c r="E1133" s="54"/>
      <c r="F1133" s="54"/>
      <c r="G1133" s="54"/>
      <c r="H1133" s="54"/>
      <c r="I1133" s="54"/>
      <c r="J1133" s="54"/>
      <c r="K1133" s="54"/>
      <c r="L1133" s="54"/>
      <c r="M1133" s="54"/>
      <c r="N1133" s="54"/>
      <c r="O1133" s="54"/>
      <c r="P1133" s="54"/>
      <c r="Q1133" s="54"/>
      <c r="R1133" s="54"/>
      <c r="S1133" s="54"/>
      <c r="T1133" s="54"/>
      <c r="U1133" s="54"/>
      <c r="V1133" s="54"/>
      <c r="W1133" s="192"/>
      <c r="X1133" s="54"/>
      <c r="Y1133" s="54"/>
      <c r="Z1133" s="54"/>
      <c r="AA1133" s="54"/>
      <c r="AB1133" s="54"/>
      <c r="AC1133" s="54"/>
      <c r="AD1133" s="54"/>
      <c r="AE1133" s="54"/>
      <c r="AF1133" s="54"/>
      <c r="AG1133" s="54"/>
      <c r="AH1133" s="54"/>
      <c r="AI1133" s="54"/>
      <c r="AJ1133" s="54"/>
      <c r="AK1133" s="54"/>
      <c r="AL1133" s="54"/>
      <c r="AM1133" s="54"/>
      <c r="AN1133" s="54"/>
      <c r="AO1133" s="54"/>
      <c r="AP1133" s="54"/>
      <c r="AQ1133" s="54"/>
      <c r="AR1133" s="54"/>
      <c r="AS1133" s="54"/>
      <c r="AT1133" s="54"/>
      <c r="AU1133" s="54"/>
      <c r="AV1133" s="54"/>
      <c r="AW1133" s="874" t="e">
        <f t="shared" si="103"/>
        <v>#N/A</v>
      </c>
      <c r="AX1133" s="875"/>
      <c r="AY1133" s="875"/>
      <c r="AZ1133" s="875"/>
      <c r="BA1133" s="876"/>
      <c r="BB1133" s="877" t="s">
        <v>1465</v>
      </c>
      <c r="BC1133" s="878"/>
      <c r="BD1133" s="54"/>
      <c r="BE1133" s="879" t="e">
        <f t="shared" si="102"/>
        <v>#N/A</v>
      </c>
      <c r="BF1133" s="880"/>
      <c r="BG1133" s="880"/>
      <c r="BH1133" s="880"/>
      <c r="BI1133" s="881"/>
      <c r="BJ1133" s="882" t="s">
        <v>1465</v>
      </c>
      <c r="BK1133" s="878"/>
      <c r="BL1133" s="54"/>
      <c r="BM1133" s="241"/>
      <c r="BN1133" s="241"/>
      <c r="BO1133" s="241"/>
      <c r="BP1133" s="54"/>
      <c r="BQ1133" s="54"/>
      <c r="BR1133" s="54"/>
      <c r="BS1133" s="54"/>
      <c r="BT1133" s="54"/>
      <c r="BU1133" s="54"/>
      <c r="BV1133" s="54"/>
      <c r="BW1133" s="54"/>
      <c r="BX1133" s="54"/>
      <c r="BY1133" s="54"/>
      <c r="BZ1133" s="54"/>
      <c r="CA1133" s="54"/>
      <c r="CB1133" s="54"/>
      <c r="CC1133" s="54"/>
      <c r="CD1133" s="54"/>
      <c r="CE1133" s="54"/>
      <c r="CF1133" s="54"/>
      <c r="CG1133" s="54"/>
      <c r="CH1133" s="54"/>
      <c r="CI1133" s="54"/>
      <c r="CJ1133" s="54"/>
      <c r="CK1133" s="54"/>
      <c r="CL1133" s="54"/>
      <c r="CM1133" s="54"/>
      <c r="CN1133" s="54"/>
      <c r="CO1133" s="54"/>
      <c r="CP1133" s="54"/>
      <c r="CQ1133" s="54"/>
      <c r="CR1133" s="54"/>
      <c r="CS1133" s="54"/>
      <c r="CT1133" s="54"/>
      <c r="CU1133" s="54"/>
      <c r="CV1133" s="54"/>
      <c r="CW1133" s="54"/>
      <c r="CX1133" s="54"/>
      <c r="CY1133" s="54"/>
      <c r="CZ1133" s="54"/>
      <c r="DA1133" s="54"/>
      <c r="DB1133" s="54"/>
      <c r="DC1133" s="54"/>
      <c r="DD1133" s="54"/>
      <c r="DE1133" s="54"/>
      <c r="DF1133" s="54"/>
      <c r="DG1133" s="54"/>
      <c r="DH1133" s="54"/>
      <c r="DI1133" s="54"/>
      <c r="DJ1133" s="54"/>
      <c r="DK1133" s="54"/>
      <c r="DL1133" s="54"/>
      <c r="DM1133" s="54"/>
      <c r="DN1133" s="54"/>
      <c r="DO1133" s="54"/>
      <c r="DP1133" s="54"/>
      <c r="DQ1133" s="199"/>
    </row>
    <row r="1134" spans="4:121" s="52" customFormat="1" hidden="1">
      <c r="D1134" s="198"/>
      <c r="E1134" s="54"/>
      <c r="F1134" s="54"/>
      <c r="G1134" s="54"/>
      <c r="H1134" s="54"/>
      <c r="I1134" s="54"/>
      <c r="J1134" s="54"/>
      <c r="K1134" s="54"/>
      <c r="L1134" s="54"/>
      <c r="M1134" s="54"/>
      <c r="N1134" s="54"/>
      <c r="O1134" s="54"/>
      <c r="P1134" s="54"/>
      <c r="Q1134" s="54"/>
      <c r="R1134" s="54"/>
      <c r="S1134" s="54"/>
      <c r="T1134" s="54"/>
      <c r="U1134" s="54"/>
      <c r="V1134" s="54"/>
      <c r="W1134" s="192"/>
      <c r="X1134" s="54"/>
      <c r="Y1134" s="54"/>
      <c r="Z1134" s="54"/>
      <c r="AA1134" s="54"/>
      <c r="AB1134" s="54"/>
      <c r="AC1134" s="54"/>
      <c r="AD1134" s="54"/>
      <c r="AE1134" s="54"/>
      <c r="AF1134" s="54"/>
      <c r="AG1134" s="54"/>
      <c r="AH1134" s="54"/>
      <c r="AI1134" s="54"/>
      <c r="AJ1134" s="54"/>
      <c r="AK1134" s="54"/>
      <c r="AL1134" s="54"/>
      <c r="AM1134" s="54"/>
      <c r="AN1134" s="54"/>
      <c r="AO1134" s="54"/>
      <c r="AP1134" s="54"/>
      <c r="AQ1134" s="54"/>
      <c r="AR1134" s="54"/>
      <c r="AS1134" s="54"/>
      <c r="AT1134" s="54"/>
      <c r="AU1134" s="54"/>
      <c r="AV1134" s="54"/>
      <c r="AW1134" s="874" t="e">
        <f t="shared" si="103"/>
        <v>#N/A</v>
      </c>
      <c r="AX1134" s="875"/>
      <c r="AY1134" s="875"/>
      <c r="AZ1134" s="875"/>
      <c r="BA1134" s="876"/>
      <c r="BB1134" s="877" t="s">
        <v>1466</v>
      </c>
      <c r="BC1134" s="878"/>
      <c r="BD1134" s="54"/>
      <c r="BE1134" s="879" t="e">
        <f t="shared" si="102"/>
        <v>#N/A</v>
      </c>
      <c r="BF1134" s="880"/>
      <c r="BG1134" s="880"/>
      <c r="BH1134" s="880"/>
      <c r="BI1134" s="881"/>
      <c r="BJ1134" s="882" t="s">
        <v>1466</v>
      </c>
      <c r="BK1134" s="878"/>
      <c r="BL1134" s="54"/>
      <c r="BM1134" s="241"/>
      <c r="BN1134" s="241"/>
      <c r="BO1134" s="241"/>
      <c r="BP1134" s="54"/>
      <c r="BQ1134" s="54"/>
      <c r="BR1134" s="54"/>
      <c r="BS1134" s="54"/>
      <c r="BT1134" s="54"/>
      <c r="BU1134" s="54"/>
      <c r="BV1134" s="54"/>
      <c r="BW1134" s="54"/>
      <c r="BX1134" s="54"/>
      <c r="BY1134" s="54"/>
      <c r="BZ1134" s="54"/>
      <c r="CA1134" s="54"/>
      <c r="CB1134" s="54"/>
      <c r="CC1134" s="54"/>
      <c r="CD1134" s="54"/>
      <c r="CE1134" s="54"/>
      <c r="CF1134" s="54"/>
      <c r="CG1134" s="54"/>
      <c r="CH1134" s="54"/>
      <c r="CI1134" s="54"/>
      <c r="CJ1134" s="54"/>
      <c r="CK1134" s="54"/>
      <c r="CL1134" s="54"/>
      <c r="CM1134" s="54"/>
      <c r="CN1134" s="54"/>
      <c r="CO1134" s="54"/>
      <c r="CP1134" s="54"/>
      <c r="CQ1134" s="54"/>
      <c r="CR1134" s="54"/>
      <c r="CS1134" s="54"/>
      <c r="CT1134" s="54"/>
      <c r="CU1134" s="54"/>
      <c r="CV1134" s="54"/>
      <c r="CW1134" s="54"/>
      <c r="CX1134" s="54"/>
      <c r="CY1134" s="54"/>
      <c r="CZ1134" s="54"/>
      <c r="DA1134" s="54"/>
      <c r="DB1134" s="54"/>
      <c r="DC1134" s="54"/>
      <c r="DD1134" s="54"/>
      <c r="DE1134" s="54"/>
      <c r="DF1134" s="54"/>
      <c r="DG1134" s="54"/>
      <c r="DH1134" s="54"/>
      <c r="DI1134" s="54"/>
      <c r="DJ1134" s="54"/>
      <c r="DK1134" s="54"/>
      <c r="DL1134" s="54"/>
      <c r="DM1134" s="54"/>
      <c r="DN1134" s="54"/>
      <c r="DO1134" s="54"/>
      <c r="DP1134" s="54"/>
      <c r="DQ1134" s="199"/>
    </row>
    <row r="1135" spans="4:121" s="52" customFormat="1" hidden="1">
      <c r="D1135" s="198"/>
      <c r="E1135" s="54"/>
      <c r="F1135" s="54"/>
      <c r="G1135" s="54"/>
      <c r="H1135" s="54"/>
      <c r="I1135" s="54"/>
      <c r="J1135" s="54"/>
      <c r="K1135" s="54"/>
      <c r="L1135" s="54"/>
      <c r="M1135" s="54"/>
      <c r="N1135" s="54"/>
      <c r="O1135" s="54"/>
      <c r="P1135" s="54"/>
      <c r="Q1135" s="54"/>
      <c r="R1135" s="54"/>
      <c r="S1135" s="54"/>
      <c r="T1135" s="54"/>
      <c r="U1135" s="54"/>
      <c r="V1135" s="54"/>
      <c r="W1135" s="192"/>
      <c r="X1135" s="54"/>
      <c r="Y1135" s="54"/>
      <c r="Z1135" s="54"/>
      <c r="AA1135" s="54"/>
      <c r="AB1135" s="54"/>
      <c r="AC1135" s="54"/>
      <c r="AD1135" s="54"/>
      <c r="AE1135" s="54"/>
      <c r="AF1135" s="54"/>
      <c r="AG1135" s="54"/>
      <c r="AH1135" s="54"/>
      <c r="AI1135" s="54"/>
      <c r="AJ1135" s="54"/>
      <c r="AK1135" s="54"/>
      <c r="AL1135" s="54"/>
      <c r="AM1135" s="54"/>
      <c r="AN1135" s="54"/>
      <c r="AO1135" s="54"/>
      <c r="AP1135" s="54"/>
      <c r="AQ1135" s="54"/>
      <c r="AR1135" s="54"/>
      <c r="AS1135" s="54"/>
      <c r="AT1135" s="54"/>
      <c r="AU1135" s="54"/>
      <c r="AV1135" s="54"/>
      <c r="AW1135" s="874" t="e">
        <f t="shared" si="103"/>
        <v>#N/A</v>
      </c>
      <c r="AX1135" s="875"/>
      <c r="AY1135" s="875"/>
      <c r="AZ1135" s="875"/>
      <c r="BA1135" s="876"/>
      <c r="BB1135" s="877" t="s">
        <v>1467</v>
      </c>
      <c r="BC1135" s="878"/>
      <c r="BD1135" s="54"/>
      <c r="BE1135" s="879" t="e">
        <f t="shared" si="102"/>
        <v>#N/A</v>
      </c>
      <c r="BF1135" s="880"/>
      <c r="BG1135" s="880"/>
      <c r="BH1135" s="880"/>
      <c r="BI1135" s="881"/>
      <c r="BJ1135" s="882" t="s">
        <v>1467</v>
      </c>
      <c r="BK1135" s="878"/>
      <c r="BL1135" s="54"/>
      <c r="BM1135" s="241"/>
      <c r="BN1135" s="241"/>
      <c r="BO1135" s="241"/>
      <c r="BP1135" s="54"/>
      <c r="BQ1135" s="54"/>
      <c r="BR1135" s="54"/>
      <c r="BS1135" s="54"/>
      <c r="BT1135" s="54"/>
      <c r="BU1135" s="54"/>
      <c r="BV1135" s="54"/>
      <c r="BW1135" s="54"/>
      <c r="BX1135" s="54"/>
      <c r="BY1135" s="54"/>
      <c r="BZ1135" s="54"/>
      <c r="CA1135" s="54"/>
      <c r="CB1135" s="54"/>
      <c r="CC1135" s="54"/>
      <c r="CD1135" s="54"/>
      <c r="CE1135" s="54"/>
      <c r="CF1135" s="54"/>
      <c r="CG1135" s="54"/>
      <c r="CH1135" s="54"/>
      <c r="CI1135" s="54"/>
      <c r="CJ1135" s="54"/>
      <c r="CK1135" s="54"/>
      <c r="CL1135" s="54"/>
      <c r="CM1135" s="54"/>
      <c r="CN1135" s="54"/>
      <c r="CO1135" s="54"/>
      <c r="CP1135" s="54"/>
      <c r="CQ1135" s="54"/>
      <c r="CR1135" s="54"/>
      <c r="CS1135" s="54"/>
      <c r="CT1135" s="54"/>
      <c r="CU1135" s="54"/>
      <c r="CV1135" s="54"/>
      <c r="CW1135" s="54"/>
      <c r="CX1135" s="54"/>
      <c r="CY1135" s="54"/>
      <c r="CZ1135" s="54"/>
      <c r="DA1135" s="54"/>
      <c r="DB1135" s="54"/>
      <c r="DC1135" s="54"/>
      <c r="DD1135" s="54"/>
      <c r="DE1135" s="54"/>
      <c r="DF1135" s="54"/>
      <c r="DG1135" s="54"/>
      <c r="DH1135" s="54"/>
      <c r="DI1135" s="54"/>
      <c r="DJ1135" s="54"/>
      <c r="DK1135" s="54"/>
      <c r="DL1135" s="54"/>
      <c r="DM1135" s="54"/>
      <c r="DN1135" s="54"/>
      <c r="DO1135" s="54"/>
      <c r="DP1135" s="54"/>
      <c r="DQ1135" s="199"/>
    </row>
    <row r="1136" spans="4:121" s="52" customFormat="1" hidden="1">
      <c r="D1136" s="198"/>
      <c r="E1136" s="54"/>
      <c r="F1136" s="54"/>
      <c r="G1136" s="54"/>
      <c r="H1136" s="54"/>
      <c r="I1136" s="54"/>
      <c r="J1136" s="54"/>
      <c r="K1136" s="54"/>
      <c r="L1136" s="54"/>
      <c r="M1136" s="54"/>
      <c r="N1136" s="54"/>
      <c r="O1136" s="54"/>
      <c r="P1136" s="54"/>
      <c r="Q1136" s="54"/>
      <c r="R1136" s="54"/>
      <c r="S1136" s="54"/>
      <c r="T1136" s="54"/>
      <c r="U1136" s="54"/>
      <c r="V1136" s="54"/>
      <c r="W1136" s="192"/>
      <c r="X1136" s="54"/>
      <c r="Y1136" s="54"/>
      <c r="Z1136" s="54"/>
      <c r="AA1136" s="54"/>
      <c r="AB1136" s="54"/>
      <c r="AC1136" s="54"/>
      <c r="AD1136" s="54"/>
      <c r="AE1136" s="54"/>
      <c r="AF1136" s="54"/>
      <c r="AG1136" s="54"/>
      <c r="AH1136" s="54"/>
      <c r="AI1136" s="54"/>
      <c r="AJ1136" s="54"/>
      <c r="AK1136" s="54"/>
      <c r="AL1136" s="54"/>
      <c r="AM1136" s="54"/>
      <c r="AN1136" s="54"/>
      <c r="AO1136" s="54"/>
      <c r="AP1136" s="54"/>
      <c r="AQ1136" s="54"/>
      <c r="AR1136" s="54"/>
      <c r="AS1136" s="54"/>
      <c r="AT1136" s="54"/>
      <c r="AU1136" s="54"/>
      <c r="AV1136" s="54"/>
      <c r="AW1136" s="874" t="e">
        <f t="shared" si="103"/>
        <v>#N/A</v>
      </c>
      <c r="AX1136" s="875"/>
      <c r="AY1136" s="875"/>
      <c r="AZ1136" s="875"/>
      <c r="BA1136" s="876"/>
      <c r="BB1136" s="877" t="s">
        <v>1468</v>
      </c>
      <c r="BC1136" s="878"/>
      <c r="BD1136" s="54"/>
      <c r="BE1136" s="879" t="e">
        <f t="shared" si="102"/>
        <v>#N/A</v>
      </c>
      <c r="BF1136" s="880"/>
      <c r="BG1136" s="880"/>
      <c r="BH1136" s="880"/>
      <c r="BI1136" s="881"/>
      <c r="BJ1136" s="882" t="s">
        <v>1468</v>
      </c>
      <c r="BK1136" s="878"/>
      <c r="BL1136" s="54"/>
      <c r="BM1136" s="241"/>
      <c r="BN1136" s="241"/>
      <c r="BO1136" s="241"/>
      <c r="BP1136" s="54"/>
      <c r="BQ1136" s="54"/>
      <c r="BR1136" s="54"/>
      <c r="BS1136" s="54"/>
      <c r="BT1136" s="54"/>
      <c r="BU1136" s="54"/>
      <c r="BV1136" s="54"/>
      <c r="BW1136" s="54"/>
      <c r="BX1136" s="54"/>
      <c r="BY1136" s="54"/>
      <c r="BZ1136" s="54"/>
      <c r="CA1136" s="54"/>
      <c r="CB1136" s="54"/>
      <c r="CC1136" s="54"/>
      <c r="CD1136" s="54"/>
      <c r="CE1136" s="54"/>
      <c r="CF1136" s="54"/>
      <c r="CG1136" s="54"/>
      <c r="CH1136" s="54"/>
      <c r="CI1136" s="54"/>
      <c r="CJ1136" s="54"/>
      <c r="CK1136" s="54"/>
      <c r="CL1136" s="54"/>
      <c r="CM1136" s="54"/>
      <c r="CN1136" s="54"/>
      <c r="CO1136" s="54"/>
      <c r="CP1136" s="54"/>
      <c r="CQ1136" s="54"/>
      <c r="CR1136" s="54"/>
      <c r="CS1136" s="54"/>
      <c r="CT1136" s="54"/>
      <c r="CU1136" s="54"/>
      <c r="CV1136" s="54"/>
      <c r="CW1136" s="54"/>
      <c r="CX1136" s="54"/>
      <c r="CY1136" s="54"/>
      <c r="CZ1136" s="54"/>
      <c r="DA1136" s="54"/>
      <c r="DB1136" s="54"/>
      <c r="DC1136" s="54"/>
      <c r="DD1136" s="54"/>
      <c r="DE1136" s="54"/>
      <c r="DF1136" s="54"/>
      <c r="DG1136" s="54"/>
      <c r="DH1136" s="54"/>
      <c r="DI1136" s="54"/>
      <c r="DJ1136" s="54"/>
      <c r="DK1136" s="54"/>
      <c r="DL1136" s="54"/>
      <c r="DM1136" s="54"/>
      <c r="DN1136" s="54"/>
      <c r="DO1136" s="54"/>
      <c r="DP1136" s="54"/>
      <c r="DQ1136" s="199"/>
    </row>
    <row r="1137" spans="4:121" s="52" customFormat="1" hidden="1">
      <c r="D1137" s="198"/>
      <c r="E1137" s="54"/>
      <c r="F1137" s="54"/>
      <c r="G1137" s="54"/>
      <c r="H1137" s="54"/>
      <c r="I1137" s="54"/>
      <c r="J1137" s="54"/>
      <c r="K1137" s="54"/>
      <c r="L1137" s="54"/>
      <c r="M1137" s="54"/>
      <c r="N1137" s="54"/>
      <c r="O1137" s="54"/>
      <c r="P1137" s="54"/>
      <c r="Q1137" s="54"/>
      <c r="R1137" s="54"/>
      <c r="S1137" s="54"/>
      <c r="T1137" s="54"/>
      <c r="U1137" s="54"/>
      <c r="V1137" s="54"/>
      <c r="W1137" s="192"/>
      <c r="X1137" s="54"/>
      <c r="Y1137" s="54"/>
      <c r="Z1137" s="54"/>
      <c r="AA1137" s="54"/>
      <c r="AB1137" s="54"/>
      <c r="AC1137" s="54"/>
      <c r="AD1137" s="54"/>
      <c r="AE1137" s="54"/>
      <c r="AF1137" s="54"/>
      <c r="AG1137" s="54"/>
      <c r="AH1137" s="54"/>
      <c r="AI1137" s="54"/>
      <c r="AJ1137" s="54"/>
      <c r="AK1137" s="54"/>
      <c r="AL1137" s="54"/>
      <c r="AM1137" s="54"/>
      <c r="AN1137" s="54"/>
      <c r="AO1137" s="54"/>
      <c r="AP1137" s="54"/>
      <c r="AQ1137" s="54"/>
      <c r="AR1137" s="54"/>
      <c r="AS1137" s="54"/>
      <c r="AT1137" s="54"/>
      <c r="AU1137" s="54"/>
      <c r="AV1137" s="54"/>
      <c r="AW1137" s="874" t="e">
        <f t="shared" si="103"/>
        <v>#N/A</v>
      </c>
      <c r="AX1137" s="875"/>
      <c r="AY1137" s="875"/>
      <c r="AZ1137" s="875"/>
      <c r="BA1137" s="876"/>
      <c r="BB1137" s="877" t="s">
        <v>1469</v>
      </c>
      <c r="BC1137" s="878"/>
      <c r="BD1137" s="54"/>
      <c r="BE1137" s="879" t="e">
        <f t="shared" si="102"/>
        <v>#N/A</v>
      </c>
      <c r="BF1137" s="880"/>
      <c r="BG1137" s="880"/>
      <c r="BH1137" s="880"/>
      <c r="BI1137" s="881"/>
      <c r="BJ1137" s="882" t="s">
        <v>1469</v>
      </c>
      <c r="BK1137" s="878"/>
      <c r="BL1137" s="54"/>
      <c r="BM1137" s="241"/>
      <c r="BN1137" s="241"/>
      <c r="BO1137" s="241"/>
      <c r="BP1137" s="54"/>
      <c r="BQ1137" s="54"/>
      <c r="BR1137" s="54"/>
      <c r="BS1137" s="54"/>
      <c r="BT1137" s="54"/>
      <c r="BU1137" s="54"/>
      <c r="BV1137" s="54"/>
      <c r="BW1137" s="54"/>
      <c r="BX1137" s="54"/>
      <c r="BY1137" s="54"/>
      <c r="BZ1137" s="54"/>
      <c r="CA1137" s="54"/>
      <c r="CB1137" s="54"/>
      <c r="CC1137" s="54"/>
      <c r="CD1137" s="54"/>
      <c r="CE1137" s="54"/>
      <c r="CF1137" s="54"/>
      <c r="CG1137" s="54"/>
      <c r="CH1137" s="54"/>
      <c r="CI1137" s="54"/>
      <c r="CJ1137" s="54"/>
      <c r="CK1137" s="54"/>
      <c r="CL1137" s="54"/>
      <c r="CM1137" s="54"/>
      <c r="CN1137" s="54"/>
      <c r="CO1137" s="54"/>
      <c r="CP1137" s="54"/>
      <c r="CQ1137" s="54"/>
      <c r="CR1137" s="54"/>
      <c r="CS1137" s="54"/>
      <c r="CT1137" s="54"/>
      <c r="CU1137" s="54"/>
      <c r="CV1137" s="54"/>
      <c r="CW1137" s="54"/>
      <c r="CX1137" s="54"/>
      <c r="CY1137" s="54"/>
      <c r="CZ1137" s="54"/>
      <c r="DA1137" s="54"/>
      <c r="DB1137" s="54"/>
      <c r="DC1137" s="54"/>
      <c r="DD1137" s="54"/>
      <c r="DE1137" s="54"/>
      <c r="DF1137" s="54"/>
      <c r="DG1137" s="54"/>
      <c r="DH1137" s="54"/>
      <c r="DI1137" s="54"/>
      <c r="DJ1137" s="54"/>
      <c r="DK1137" s="54"/>
      <c r="DL1137" s="54"/>
      <c r="DM1137" s="54"/>
      <c r="DN1137" s="54"/>
      <c r="DO1137" s="54"/>
      <c r="DP1137" s="54"/>
      <c r="DQ1137" s="199"/>
    </row>
    <row r="1138" spans="4:121" s="52" customFormat="1" hidden="1">
      <c r="D1138" s="198"/>
      <c r="E1138" s="54"/>
      <c r="F1138" s="54"/>
      <c r="G1138" s="54"/>
      <c r="H1138" s="54"/>
      <c r="I1138" s="54"/>
      <c r="J1138" s="54"/>
      <c r="K1138" s="54"/>
      <c r="L1138" s="54"/>
      <c r="M1138" s="54"/>
      <c r="N1138" s="54"/>
      <c r="O1138" s="54"/>
      <c r="P1138" s="54"/>
      <c r="Q1138" s="54"/>
      <c r="R1138" s="54"/>
      <c r="S1138" s="54"/>
      <c r="T1138" s="54"/>
      <c r="U1138" s="54"/>
      <c r="V1138" s="54"/>
      <c r="W1138" s="192"/>
      <c r="X1138" s="54"/>
      <c r="Y1138" s="54"/>
      <c r="Z1138" s="54"/>
      <c r="AA1138" s="54"/>
      <c r="AB1138" s="54"/>
      <c r="AC1138" s="54"/>
      <c r="AD1138" s="54"/>
      <c r="AE1138" s="54"/>
      <c r="AF1138" s="54"/>
      <c r="AG1138" s="54"/>
      <c r="AH1138" s="54"/>
      <c r="AI1138" s="54"/>
      <c r="AJ1138" s="54"/>
      <c r="AK1138" s="54"/>
      <c r="AL1138" s="54"/>
      <c r="AM1138" s="54"/>
      <c r="AN1138" s="54"/>
      <c r="AO1138" s="54"/>
      <c r="AP1138" s="54"/>
      <c r="AQ1138" s="54"/>
      <c r="AR1138" s="54"/>
      <c r="AS1138" s="54"/>
      <c r="AT1138" s="54"/>
      <c r="AU1138" s="54"/>
      <c r="AV1138" s="54"/>
      <c r="AW1138" s="874" t="e">
        <f t="shared" si="103"/>
        <v>#N/A</v>
      </c>
      <c r="AX1138" s="875"/>
      <c r="AY1138" s="875"/>
      <c r="AZ1138" s="875"/>
      <c r="BA1138" s="876"/>
      <c r="BB1138" s="877" t="s">
        <v>1470</v>
      </c>
      <c r="BC1138" s="878"/>
      <c r="BD1138" s="54"/>
      <c r="BE1138" s="879" t="e">
        <f t="shared" si="102"/>
        <v>#N/A</v>
      </c>
      <c r="BF1138" s="880"/>
      <c r="BG1138" s="880"/>
      <c r="BH1138" s="880"/>
      <c r="BI1138" s="881"/>
      <c r="BJ1138" s="882" t="s">
        <v>1470</v>
      </c>
      <c r="BK1138" s="878"/>
      <c r="BL1138" s="54"/>
      <c r="BM1138" s="241"/>
      <c r="BN1138" s="241"/>
      <c r="BO1138" s="241"/>
      <c r="BP1138" s="54"/>
      <c r="BQ1138" s="54"/>
      <c r="BR1138" s="54"/>
      <c r="BS1138" s="54"/>
      <c r="BT1138" s="54"/>
      <c r="BU1138" s="54"/>
      <c r="BV1138" s="54"/>
      <c r="BW1138" s="54"/>
      <c r="BX1138" s="54"/>
      <c r="BY1138" s="54"/>
      <c r="BZ1138" s="54"/>
      <c r="CA1138" s="54"/>
      <c r="CB1138" s="54"/>
      <c r="CC1138" s="54"/>
      <c r="CD1138" s="54"/>
      <c r="CE1138" s="54"/>
      <c r="CF1138" s="54"/>
      <c r="CG1138" s="54"/>
      <c r="CH1138" s="54"/>
      <c r="CI1138" s="54"/>
      <c r="CJ1138" s="54"/>
      <c r="CK1138" s="54"/>
      <c r="CL1138" s="54"/>
      <c r="CM1138" s="54"/>
      <c r="CN1138" s="54"/>
      <c r="CO1138" s="54"/>
      <c r="CP1138" s="54"/>
      <c r="CQ1138" s="54"/>
      <c r="CR1138" s="54"/>
      <c r="CS1138" s="54"/>
      <c r="CT1138" s="54"/>
      <c r="CU1138" s="54"/>
      <c r="CV1138" s="54"/>
      <c r="CW1138" s="54"/>
      <c r="CX1138" s="54"/>
      <c r="CY1138" s="54"/>
      <c r="CZ1138" s="54"/>
      <c r="DA1138" s="54"/>
      <c r="DB1138" s="54"/>
      <c r="DC1138" s="54"/>
      <c r="DD1138" s="54"/>
      <c r="DE1138" s="54"/>
      <c r="DF1138" s="54"/>
      <c r="DG1138" s="54"/>
      <c r="DH1138" s="54"/>
      <c r="DI1138" s="54"/>
      <c r="DJ1138" s="54"/>
      <c r="DK1138" s="54"/>
      <c r="DL1138" s="54"/>
      <c r="DM1138" s="54"/>
      <c r="DN1138" s="54"/>
      <c r="DO1138" s="54"/>
      <c r="DP1138" s="54"/>
      <c r="DQ1138" s="199"/>
    </row>
    <row r="1139" spans="4:121" s="52" customFormat="1" hidden="1">
      <c r="D1139" s="198"/>
      <c r="E1139" s="54"/>
      <c r="F1139" s="54"/>
      <c r="G1139" s="54"/>
      <c r="H1139" s="54"/>
      <c r="I1139" s="54"/>
      <c r="J1139" s="54"/>
      <c r="K1139" s="54"/>
      <c r="L1139" s="54"/>
      <c r="M1139" s="54"/>
      <c r="N1139" s="54"/>
      <c r="O1139" s="54"/>
      <c r="P1139" s="54"/>
      <c r="Q1139" s="54"/>
      <c r="R1139" s="54"/>
      <c r="S1139" s="54"/>
      <c r="T1139" s="54"/>
      <c r="U1139" s="54"/>
      <c r="V1139" s="54"/>
      <c r="W1139" s="192"/>
      <c r="X1139" s="54"/>
      <c r="Y1139" s="54"/>
      <c r="Z1139" s="54"/>
      <c r="AA1139" s="54"/>
      <c r="AB1139" s="54"/>
      <c r="AC1139" s="54"/>
      <c r="AD1139" s="54"/>
      <c r="AE1139" s="54"/>
      <c r="AF1139" s="54"/>
      <c r="AG1139" s="54"/>
      <c r="AH1139" s="54"/>
      <c r="AI1139" s="54"/>
      <c r="AJ1139" s="54"/>
      <c r="AK1139" s="54"/>
      <c r="AL1139" s="54"/>
      <c r="AM1139" s="54"/>
      <c r="AN1139" s="54"/>
      <c r="AO1139" s="54"/>
      <c r="AP1139" s="54"/>
      <c r="AQ1139" s="54"/>
      <c r="AR1139" s="54"/>
      <c r="AS1139" s="54"/>
      <c r="AT1139" s="54"/>
      <c r="AU1139" s="54"/>
      <c r="AV1139" s="54"/>
      <c r="AW1139" s="874" t="e">
        <f t="shared" si="103"/>
        <v>#N/A</v>
      </c>
      <c r="AX1139" s="875"/>
      <c r="AY1139" s="875"/>
      <c r="AZ1139" s="875"/>
      <c r="BA1139" s="876"/>
      <c r="BB1139" s="877" t="s">
        <v>1471</v>
      </c>
      <c r="BC1139" s="878"/>
      <c r="BD1139" s="54"/>
      <c r="BE1139" s="879" t="e">
        <f t="shared" si="102"/>
        <v>#N/A</v>
      </c>
      <c r="BF1139" s="880"/>
      <c r="BG1139" s="880"/>
      <c r="BH1139" s="880"/>
      <c r="BI1139" s="881"/>
      <c r="BJ1139" s="882" t="s">
        <v>1471</v>
      </c>
      <c r="BK1139" s="878"/>
      <c r="BL1139" s="54"/>
      <c r="BM1139" s="241"/>
      <c r="BN1139" s="241"/>
      <c r="BO1139" s="241"/>
      <c r="BP1139" s="54"/>
      <c r="BQ1139" s="54"/>
      <c r="BR1139" s="54"/>
      <c r="BS1139" s="54"/>
      <c r="BT1139" s="54"/>
      <c r="BU1139" s="54"/>
      <c r="BV1139" s="54"/>
      <c r="BW1139" s="54"/>
      <c r="BX1139" s="54"/>
      <c r="BY1139" s="54"/>
      <c r="BZ1139" s="54"/>
      <c r="CA1139" s="54"/>
      <c r="CB1139" s="54"/>
      <c r="CC1139" s="54"/>
      <c r="CD1139" s="54"/>
      <c r="CE1139" s="54"/>
      <c r="CF1139" s="54"/>
      <c r="CG1139" s="54"/>
      <c r="CH1139" s="54"/>
      <c r="CI1139" s="54"/>
      <c r="CJ1139" s="54"/>
      <c r="CK1139" s="54"/>
      <c r="CL1139" s="54"/>
      <c r="CM1139" s="54"/>
      <c r="CN1139" s="54"/>
      <c r="CO1139" s="54"/>
      <c r="CP1139" s="54"/>
      <c r="CQ1139" s="54"/>
      <c r="CR1139" s="54"/>
      <c r="CS1139" s="54"/>
      <c r="CT1139" s="54"/>
      <c r="CU1139" s="54"/>
      <c r="CV1139" s="54"/>
      <c r="CW1139" s="54"/>
      <c r="CX1139" s="54"/>
      <c r="CY1139" s="54"/>
      <c r="CZ1139" s="54"/>
      <c r="DA1139" s="54"/>
      <c r="DB1139" s="54"/>
      <c r="DC1139" s="54"/>
      <c r="DD1139" s="54"/>
      <c r="DE1139" s="54"/>
      <c r="DF1139" s="54"/>
      <c r="DG1139" s="54"/>
      <c r="DH1139" s="54"/>
      <c r="DI1139" s="54"/>
      <c r="DJ1139" s="54"/>
      <c r="DK1139" s="54"/>
      <c r="DL1139" s="54"/>
      <c r="DM1139" s="54"/>
      <c r="DN1139" s="54"/>
      <c r="DO1139" s="54"/>
      <c r="DP1139" s="54"/>
      <c r="DQ1139" s="199"/>
    </row>
    <row r="1140" spans="4:121" s="52" customFormat="1" hidden="1">
      <c r="D1140" s="198"/>
      <c r="E1140" s="54"/>
      <c r="F1140" s="54"/>
      <c r="G1140" s="54"/>
      <c r="H1140" s="54"/>
      <c r="I1140" s="54"/>
      <c r="J1140" s="54"/>
      <c r="K1140" s="54"/>
      <c r="L1140" s="54"/>
      <c r="M1140" s="54"/>
      <c r="N1140" s="54"/>
      <c r="O1140" s="54"/>
      <c r="P1140" s="54"/>
      <c r="Q1140" s="54"/>
      <c r="R1140" s="54"/>
      <c r="S1140" s="54"/>
      <c r="T1140" s="54"/>
      <c r="U1140" s="54"/>
      <c r="V1140" s="54"/>
      <c r="W1140" s="192"/>
      <c r="X1140" s="54"/>
      <c r="Y1140" s="54"/>
      <c r="Z1140" s="54"/>
      <c r="AA1140" s="54"/>
      <c r="AB1140" s="54"/>
      <c r="AC1140" s="54"/>
      <c r="AD1140" s="54"/>
      <c r="AE1140" s="54"/>
      <c r="AF1140" s="54"/>
      <c r="AG1140" s="54"/>
      <c r="AH1140" s="54"/>
      <c r="AI1140" s="54"/>
      <c r="AJ1140" s="54"/>
      <c r="AK1140" s="54"/>
      <c r="AL1140" s="54"/>
      <c r="AM1140" s="54"/>
      <c r="AN1140" s="54"/>
      <c r="AO1140" s="54"/>
      <c r="AP1140" s="54"/>
      <c r="AQ1140" s="54"/>
      <c r="AR1140" s="54"/>
      <c r="AS1140" s="54"/>
      <c r="AT1140" s="54"/>
      <c r="AU1140" s="54"/>
      <c r="AV1140" s="54"/>
      <c r="AW1140" s="874" t="e">
        <f t="shared" si="103"/>
        <v>#N/A</v>
      </c>
      <c r="AX1140" s="875"/>
      <c r="AY1140" s="875"/>
      <c r="AZ1140" s="875"/>
      <c r="BA1140" s="876"/>
      <c r="BB1140" s="877" t="s">
        <v>1472</v>
      </c>
      <c r="BC1140" s="878"/>
      <c r="BD1140" s="54"/>
      <c r="BE1140" s="879" t="e">
        <f t="shared" si="102"/>
        <v>#N/A</v>
      </c>
      <c r="BF1140" s="880"/>
      <c r="BG1140" s="880"/>
      <c r="BH1140" s="880"/>
      <c r="BI1140" s="881"/>
      <c r="BJ1140" s="882" t="s">
        <v>1472</v>
      </c>
      <c r="BK1140" s="878"/>
      <c r="BL1140" s="54"/>
      <c r="BM1140" s="241"/>
      <c r="BN1140" s="241"/>
      <c r="BO1140" s="241"/>
      <c r="BP1140" s="54"/>
      <c r="BQ1140" s="54"/>
      <c r="BR1140" s="54"/>
      <c r="BS1140" s="54"/>
      <c r="BT1140" s="54"/>
      <c r="BU1140" s="54"/>
      <c r="BV1140" s="54"/>
      <c r="BW1140" s="54"/>
      <c r="BX1140" s="54"/>
      <c r="BY1140" s="54"/>
      <c r="BZ1140" s="54"/>
      <c r="CA1140" s="54"/>
      <c r="CB1140" s="54"/>
      <c r="CC1140" s="54"/>
      <c r="CD1140" s="54"/>
      <c r="CE1140" s="54"/>
      <c r="CF1140" s="54"/>
      <c r="CG1140" s="54"/>
      <c r="CH1140" s="54"/>
      <c r="CI1140" s="54"/>
      <c r="CJ1140" s="54"/>
      <c r="CK1140" s="54"/>
      <c r="CL1140" s="54"/>
      <c r="CM1140" s="54"/>
      <c r="CN1140" s="54"/>
      <c r="CO1140" s="54"/>
      <c r="CP1140" s="54"/>
      <c r="CQ1140" s="54"/>
      <c r="CR1140" s="54"/>
      <c r="CS1140" s="54"/>
      <c r="CT1140" s="54"/>
      <c r="CU1140" s="54"/>
      <c r="CV1140" s="54"/>
      <c r="CW1140" s="54"/>
      <c r="CX1140" s="54"/>
      <c r="CY1140" s="54"/>
      <c r="CZ1140" s="54"/>
      <c r="DA1140" s="54"/>
      <c r="DB1140" s="54"/>
      <c r="DC1140" s="54"/>
      <c r="DD1140" s="54"/>
      <c r="DE1140" s="54"/>
      <c r="DF1140" s="54"/>
      <c r="DG1140" s="54"/>
      <c r="DH1140" s="54"/>
      <c r="DI1140" s="54"/>
      <c r="DJ1140" s="54"/>
      <c r="DK1140" s="54"/>
      <c r="DL1140" s="54"/>
      <c r="DM1140" s="54"/>
      <c r="DN1140" s="54"/>
      <c r="DO1140" s="54"/>
      <c r="DP1140" s="54"/>
      <c r="DQ1140" s="199"/>
    </row>
    <row r="1141" spans="4:121" s="52" customFormat="1" hidden="1">
      <c r="D1141" s="198"/>
      <c r="E1141" s="54"/>
      <c r="F1141" s="54"/>
      <c r="G1141" s="54"/>
      <c r="H1141" s="54"/>
      <c r="I1141" s="54"/>
      <c r="J1141" s="54"/>
      <c r="K1141" s="54"/>
      <c r="L1141" s="54"/>
      <c r="M1141" s="54"/>
      <c r="N1141" s="54"/>
      <c r="O1141" s="54"/>
      <c r="P1141" s="54"/>
      <c r="Q1141" s="54"/>
      <c r="R1141" s="54"/>
      <c r="S1141" s="54"/>
      <c r="T1141" s="54"/>
      <c r="U1141" s="54"/>
      <c r="V1141" s="54"/>
      <c r="W1141" s="192"/>
      <c r="X1141" s="54"/>
      <c r="Y1141" s="54"/>
      <c r="Z1141" s="54"/>
      <c r="AA1141" s="54"/>
      <c r="AB1141" s="54"/>
      <c r="AC1141" s="54"/>
      <c r="AD1141" s="54"/>
      <c r="AE1141" s="54"/>
      <c r="AF1141" s="54"/>
      <c r="AG1141" s="54"/>
      <c r="AH1141" s="54"/>
      <c r="AI1141" s="54"/>
      <c r="AJ1141" s="54"/>
      <c r="AK1141" s="54"/>
      <c r="AL1141" s="54"/>
      <c r="AM1141" s="54"/>
      <c r="AN1141" s="54"/>
      <c r="AO1141" s="54"/>
      <c r="AP1141" s="54"/>
      <c r="AQ1141" s="54"/>
      <c r="AR1141" s="54"/>
      <c r="AS1141" s="54"/>
      <c r="AT1141" s="54"/>
      <c r="AU1141" s="54"/>
      <c r="AV1141" s="54"/>
      <c r="AW1141" s="874" t="e">
        <f t="shared" si="103"/>
        <v>#N/A</v>
      </c>
      <c r="AX1141" s="875"/>
      <c r="AY1141" s="875"/>
      <c r="AZ1141" s="875"/>
      <c r="BA1141" s="876"/>
      <c r="BB1141" s="877" t="s">
        <v>1473</v>
      </c>
      <c r="BC1141" s="878"/>
      <c r="BD1141" s="54"/>
      <c r="BE1141" s="879" t="e">
        <f t="shared" si="102"/>
        <v>#N/A</v>
      </c>
      <c r="BF1141" s="880"/>
      <c r="BG1141" s="880"/>
      <c r="BH1141" s="880"/>
      <c r="BI1141" s="881"/>
      <c r="BJ1141" s="882" t="s">
        <v>1473</v>
      </c>
      <c r="BK1141" s="878"/>
      <c r="BL1141" s="54"/>
      <c r="BM1141" s="241"/>
      <c r="BN1141" s="241"/>
      <c r="BO1141" s="241"/>
      <c r="BP1141" s="54"/>
      <c r="BQ1141" s="54"/>
      <c r="BR1141" s="54"/>
      <c r="BS1141" s="54"/>
      <c r="BT1141" s="54"/>
      <c r="BU1141" s="54"/>
      <c r="BV1141" s="54"/>
      <c r="BW1141" s="54"/>
      <c r="BX1141" s="54"/>
      <c r="BY1141" s="54"/>
      <c r="BZ1141" s="54"/>
      <c r="CA1141" s="54"/>
      <c r="CB1141" s="54"/>
      <c r="CC1141" s="54"/>
      <c r="CD1141" s="54"/>
      <c r="CE1141" s="54"/>
      <c r="CF1141" s="54"/>
      <c r="CG1141" s="54"/>
      <c r="CH1141" s="54"/>
      <c r="CI1141" s="54"/>
      <c r="CJ1141" s="54"/>
      <c r="CK1141" s="54"/>
      <c r="CL1141" s="54"/>
      <c r="CM1141" s="54"/>
      <c r="CN1141" s="54"/>
      <c r="CO1141" s="54"/>
      <c r="CP1141" s="54"/>
      <c r="CQ1141" s="54"/>
      <c r="CR1141" s="54"/>
      <c r="CS1141" s="54"/>
      <c r="CT1141" s="54"/>
      <c r="CU1141" s="54"/>
      <c r="CV1141" s="54"/>
      <c r="CW1141" s="54"/>
      <c r="CX1141" s="54"/>
      <c r="CY1141" s="54"/>
      <c r="CZ1141" s="54"/>
      <c r="DA1141" s="54"/>
      <c r="DB1141" s="54"/>
      <c r="DC1141" s="54"/>
      <c r="DD1141" s="54"/>
      <c r="DE1141" s="54"/>
      <c r="DF1141" s="54"/>
      <c r="DG1141" s="54"/>
      <c r="DH1141" s="54"/>
      <c r="DI1141" s="54"/>
      <c r="DJ1141" s="54"/>
      <c r="DK1141" s="54"/>
      <c r="DL1141" s="54"/>
      <c r="DM1141" s="54"/>
      <c r="DN1141" s="54"/>
      <c r="DO1141" s="54"/>
      <c r="DP1141" s="54"/>
      <c r="DQ1141" s="199"/>
    </row>
    <row r="1142" spans="4:121" s="52" customFormat="1" hidden="1">
      <c r="D1142" s="198"/>
      <c r="E1142" s="54"/>
      <c r="F1142" s="54"/>
      <c r="G1142" s="54"/>
      <c r="H1142" s="54"/>
      <c r="I1142" s="54"/>
      <c r="J1142" s="54"/>
      <c r="K1142" s="54"/>
      <c r="L1142" s="54"/>
      <c r="M1142" s="54"/>
      <c r="N1142" s="54"/>
      <c r="O1142" s="54"/>
      <c r="P1142" s="54"/>
      <c r="Q1142" s="54"/>
      <c r="R1142" s="54"/>
      <c r="S1142" s="54"/>
      <c r="T1142" s="54"/>
      <c r="U1142" s="54"/>
      <c r="V1142" s="54"/>
      <c r="W1142" s="192"/>
      <c r="X1142" s="54"/>
      <c r="Y1142" s="54"/>
      <c r="Z1142" s="54"/>
      <c r="AA1142" s="54"/>
      <c r="AB1142" s="54"/>
      <c r="AC1142" s="54"/>
      <c r="AD1142" s="54"/>
      <c r="AE1142" s="54"/>
      <c r="AF1142" s="54"/>
      <c r="AG1142" s="54"/>
      <c r="AH1142" s="54"/>
      <c r="AI1142" s="54"/>
      <c r="AJ1142" s="54"/>
      <c r="AK1142" s="54"/>
      <c r="AL1142" s="54"/>
      <c r="AM1142" s="54"/>
      <c r="AN1142" s="54"/>
      <c r="AO1142" s="54"/>
      <c r="AP1142" s="54"/>
      <c r="AQ1142" s="54"/>
      <c r="AR1142" s="54"/>
      <c r="AS1142" s="54"/>
      <c r="AT1142" s="54"/>
      <c r="AU1142" s="54"/>
      <c r="AV1142" s="54"/>
      <c r="AW1142" s="874" t="e">
        <f t="shared" si="103"/>
        <v>#N/A</v>
      </c>
      <c r="AX1142" s="875"/>
      <c r="AY1142" s="875"/>
      <c r="AZ1142" s="875"/>
      <c r="BA1142" s="876"/>
      <c r="BB1142" s="877" t="s">
        <v>1474</v>
      </c>
      <c r="BC1142" s="878"/>
      <c r="BD1142" s="54"/>
      <c r="BE1142" s="879" t="e">
        <f t="shared" si="102"/>
        <v>#N/A</v>
      </c>
      <c r="BF1142" s="880"/>
      <c r="BG1142" s="880"/>
      <c r="BH1142" s="880"/>
      <c r="BI1142" s="881"/>
      <c r="BJ1142" s="882" t="s">
        <v>1474</v>
      </c>
      <c r="BK1142" s="878"/>
      <c r="BL1142" s="54"/>
      <c r="BM1142" s="241"/>
      <c r="BN1142" s="241"/>
      <c r="BO1142" s="241"/>
      <c r="BP1142" s="54"/>
      <c r="BQ1142" s="54"/>
      <c r="BR1142" s="54"/>
      <c r="BS1142" s="54"/>
      <c r="BT1142" s="54"/>
      <c r="BU1142" s="54"/>
      <c r="BV1142" s="54"/>
      <c r="BW1142" s="54"/>
      <c r="BX1142" s="54"/>
      <c r="BY1142" s="54"/>
      <c r="BZ1142" s="54"/>
      <c r="CA1142" s="54"/>
      <c r="CB1142" s="54"/>
      <c r="CC1142" s="54"/>
      <c r="CD1142" s="54"/>
      <c r="CE1142" s="54"/>
      <c r="CF1142" s="54"/>
      <c r="CG1142" s="54"/>
      <c r="CH1142" s="54"/>
      <c r="CI1142" s="54"/>
      <c r="CJ1142" s="54"/>
      <c r="CK1142" s="54"/>
      <c r="CL1142" s="54"/>
      <c r="CM1142" s="54"/>
      <c r="CN1142" s="54"/>
      <c r="CO1142" s="54"/>
      <c r="CP1142" s="54"/>
      <c r="CQ1142" s="54"/>
      <c r="CR1142" s="54"/>
      <c r="CS1142" s="54"/>
      <c r="CT1142" s="54"/>
      <c r="CU1142" s="54"/>
      <c r="CV1142" s="54"/>
      <c r="CW1142" s="54"/>
      <c r="CX1142" s="54"/>
      <c r="CY1142" s="54"/>
      <c r="CZ1142" s="54"/>
      <c r="DA1142" s="54"/>
      <c r="DB1142" s="54"/>
      <c r="DC1142" s="54"/>
      <c r="DD1142" s="54"/>
      <c r="DE1142" s="54"/>
      <c r="DF1142" s="54"/>
      <c r="DG1142" s="54"/>
      <c r="DH1142" s="54"/>
      <c r="DI1142" s="54"/>
      <c r="DJ1142" s="54"/>
      <c r="DK1142" s="54"/>
      <c r="DL1142" s="54"/>
      <c r="DM1142" s="54"/>
      <c r="DN1142" s="54"/>
      <c r="DO1142" s="54"/>
      <c r="DP1142" s="54"/>
      <c r="DQ1142" s="199"/>
    </row>
    <row r="1143" spans="4:121" s="52" customFormat="1" hidden="1">
      <c r="D1143" s="198"/>
      <c r="E1143" s="54"/>
      <c r="F1143" s="54"/>
      <c r="G1143" s="54"/>
      <c r="H1143" s="54"/>
      <c r="I1143" s="54"/>
      <c r="J1143" s="54"/>
      <c r="K1143" s="54"/>
      <c r="L1143" s="54"/>
      <c r="M1143" s="54"/>
      <c r="N1143" s="54"/>
      <c r="O1143" s="54"/>
      <c r="P1143" s="54"/>
      <c r="Q1143" s="54"/>
      <c r="R1143" s="54"/>
      <c r="S1143" s="54"/>
      <c r="T1143" s="54"/>
      <c r="U1143" s="54"/>
      <c r="V1143" s="54"/>
      <c r="W1143" s="192"/>
      <c r="X1143" s="54"/>
      <c r="Y1143" s="54"/>
      <c r="Z1143" s="54"/>
      <c r="AA1143" s="54"/>
      <c r="AB1143" s="54"/>
      <c r="AC1143" s="54"/>
      <c r="AD1143" s="54"/>
      <c r="AE1143" s="54"/>
      <c r="AF1143" s="54"/>
      <c r="AG1143" s="54"/>
      <c r="AH1143" s="54"/>
      <c r="AI1143" s="54"/>
      <c r="AJ1143" s="54"/>
      <c r="AK1143" s="54"/>
      <c r="AL1143" s="54"/>
      <c r="AM1143" s="54"/>
      <c r="AN1143" s="54"/>
      <c r="AO1143" s="54"/>
      <c r="AP1143" s="54"/>
      <c r="AQ1143" s="54"/>
      <c r="AR1143" s="54"/>
      <c r="AS1143" s="54"/>
      <c r="AT1143" s="54"/>
      <c r="AU1143" s="54"/>
      <c r="AV1143" s="54"/>
      <c r="AW1143" s="874" t="e">
        <f t="shared" si="103"/>
        <v>#N/A</v>
      </c>
      <c r="AX1143" s="875"/>
      <c r="AY1143" s="875"/>
      <c r="AZ1143" s="875"/>
      <c r="BA1143" s="876"/>
      <c r="BB1143" s="877" t="s">
        <v>1475</v>
      </c>
      <c r="BC1143" s="878"/>
      <c r="BD1143" s="54"/>
      <c r="BE1143" s="879" t="e">
        <f t="shared" si="102"/>
        <v>#N/A</v>
      </c>
      <c r="BF1143" s="880"/>
      <c r="BG1143" s="880"/>
      <c r="BH1143" s="880"/>
      <c r="BI1143" s="881"/>
      <c r="BJ1143" s="882" t="s">
        <v>1475</v>
      </c>
      <c r="BK1143" s="878"/>
      <c r="BL1143" s="54"/>
      <c r="BM1143" s="241"/>
      <c r="BN1143" s="241"/>
      <c r="BO1143" s="241"/>
      <c r="BP1143" s="54"/>
      <c r="BQ1143" s="54"/>
      <c r="BR1143" s="54"/>
      <c r="BS1143" s="54"/>
      <c r="BT1143" s="54"/>
      <c r="BU1143" s="54"/>
      <c r="BV1143" s="54"/>
      <c r="BW1143" s="54"/>
      <c r="BX1143" s="54"/>
      <c r="BY1143" s="54"/>
      <c r="BZ1143" s="54"/>
      <c r="CA1143" s="54"/>
      <c r="CB1143" s="54"/>
      <c r="CC1143" s="54"/>
      <c r="CD1143" s="54"/>
      <c r="CE1143" s="54"/>
      <c r="CF1143" s="54"/>
      <c r="CG1143" s="54"/>
      <c r="CH1143" s="54"/>
      <c r="CI1143" s="54"/>
      <c r="CJ1143" s="54"/>
      <c r="CK1143" s="54"/>
      <c r="CL1143" s="54"/>
      <c r="CM1143" s="54"/>
      <c r="CN1143" s="54"/>
      <c r="CO1143" s="54"/>
      <c r="CP1143" s="54"/>
      <c r="CQ1143" s="54"/>
      <c r="CR1143" s="54"/>
      <c r="CS1143" s="54"/>
      <c r="CT1143" s="54"/>
      <c r="CU1143" s="54"/>
      <c r="CV1143" s="54"/>
      <c r="CW1143" s="54"/>
      <c r="CX1143" s="54"/>
      <c r="CY1143" s="54"/>
      <c r="CZ1143" s="54"/>
      <c r="DA1143" s="54"/>
      <c r="DB1143" s="54"/>
      <c r="DC1143" s="54"/>
      <c r="DD1143" s="54"/>
      <c r="DE1143" s="54"/>
      <c r="DF1143" s="54"/>
      <c r="DG1143" s="54"/>
      <c r="DH1143" s="54"/>
      <c r="DI1143" s="54"/>
      <c r="DJ1143" s="54"/>
      <c r="DK1143" s="54"/>
      <c r="DL1143" s="54"/>
      <c r="DM1143" s="54"/>
      <c r="DN1143" s="54"/>
      <c r="DO1143" s="54"/>
      <c r="DP1143" s="54"/>
      <c r="DQ1143" s="199"/>
    </row>
    <row r="1144" spans="4:121" s="52" customFormat="1" hidden="1">
      <c r="D1144" s="198"/>
      <c r="E1144" s="54"/>
      <c r="F1144" s="54"/>
      <c r="G1144" s="54"/>
      <c r="H1144" s="54"/>
      <c r="I1144" s="54"/>
      <c r="J1144" s="54"/>
      <c r="K1144" s="54"/>
      <c r="L1144" s="54"/>
      <c r="M1144" s="54"/>
      <c r="N1144" s="54"/>
      <c r="O1144" s="54"/>
      <c r="P1144" s="54"/>
      <c r="Q1144" s="54"/>
      <c r="R1144" s="54"/>
      <c r="S1144" s="54"/>
      <c r="T1144" s="54"/>
      <c r="U1144" s="54"/>
      <c r="V1144" s="54"/>
      <c r="W1144" s="192"/>
      <c r="X1144" s="54"/>
      <c r="Y1144" s="54"/>
      <c r="Z1144" s="54"/>
      <c r="AA1144" s="54"/>
      <c r="AB1144" s="54"/>
      <c r="AC1144" s="54"/>
      <c r="AD1144" s="54"/>
      <c r="AE1144" s="54"/>
      <c r="AF1144" s="54"/>
      <c r="AG1144" s="54"/>
      <c r="AH1144" s="54"/>
      <c r="AI1144" s="54"/>
      <c r="AJ1144" s="54"/>
      <c r="AK1144" s="54"/>
      <c r="AL1144" s="54"/>
      <c r="AM1144" s="54"/>
      <c r="AN1144" s="54"/>
      <c r="AO1144" s="54"/>
      <c r="AP1144" s="54"/>
      <c r="AQ1144" s="54"/>
      <c r="AR1144" s="54"/>
      <c r="AS1144" s="54"/>
      <c r="AT1144" s="54"/>
      <c r="AU1144" s="54"/>
      <c r="AV1144" s="54"/>
      <c r="AW1144" s="874" t="e">
        <f t="shared" si="103"/>
        <v>#N/A</v>
      </c>
      <c r="AX1144" s="875"/>
      <c r="AY1144" s="875"/>
      <c r="AZ1144" s="875"/>
      <c r="BA1144" s="876"/>
      <c r="BB1144" s="877" t="s">
        <v>1476</v>
      </c>
      <c r="BC1144" s="878"/>
      <c r="BD1144" s="54"/>
      <c r="BE1144" s="879" t="e">
        <f t="shared" si="102"/>
        <v>#N/A</v>
      </c>
      <c r="BF1144" s="880"/>
      <c r="BG1144" s="880"/>
      <c r="BH1144" s="880"/>
      <c r="BI1144" s="881"/>
      <c r="BJ1144" s="882" t="s">
        <v>1476</v>
      </c>
      <c r="BK1144" s="878"/>
      <c r="BL1144" s="54"/>
      <c r="BM1144" s="241"/>
      <c r="BN1144" s="241"/>
      <c r="BO1144" s="241"/>
      <c r="BP1144" s="54"/>
      <c r="BQ1144" s="54"/>
      <c r="BR1144" s="54"/>
      <c r="BS1144" s="54"/>
      <c r="BT1144" s="54"/>
      <c r="BU1144" s="54"/>
      <c r="BV1144" s="54"/>
      <c r="BW1144" s="54"/>
      <c r="BX1144" s="54"/>
      <c r="BY1144" s="54"/>
      <c r="BZ1144" s="54"/>
      <c r="CA1144" s="54"/>
      <c r="CB1144" s="54"/>
      <c r="CC1144" s="54"/>
      <c r="CD1144" s="54"/>
      <c r="CE1144" s="54"/>
      <c r="CF1144" s="54"/>
      <c r="CG1144" s="54"/>
      <c r="CH1144" s="54"/>
      <c r="CI1144" s="54"/>
      <c r="CJ1144" s="54"/>
      <c r="CK1144" s="54"/>
      <c r="CL1144" s="54"/>
      <c r="CM1144" s="54"/>
      <c r="CN1144" s="54"/>
      <c r="CO1144" s="54"/>
      <c r="CP1144" s="54"/>
      <c r="CQ1144" s="54"/>
      <c r="CR1144" s="54"/>
      <c r="CS1144" s="54"/>
      <c r="CT1144" s="54"/>
      <c r="CU1144" s="54"/>
      <c r="CV1144" s="54"/>
      <c r="CW1144" s="54"/>
      <c r="CX1144" s="54"/>
      <c r="CY1144" s="54"/>
      <c r="CZ1144" s="54"/>
      <c r="DA1144" s="54"/>
      <c r="DB1144" s="54"/>
      <c r="DC1144" s="54"/>
      <c r="DD1144" s="54"/>
      <c r="DE1144" s="54"/>
      <c r="DF1144" s="54"/>
      <c r="DG1144" s="54"/>
      <c r="DH1144" s="54"/>
      <c r="DI1144" s="54"/>
      <c r="DJ1144" s="54"/>
      <c r="DK1144" s="54"/>
      <c r="DL1144" s="54"/>
      <c r="DM1144" s="54"/>
      <c r="DN1144" s="54"/>
      <c r="DO1144" s="54"/>
      <c r="DP1144" s="54"/>
      <c r="DQ1144" s="199"/>
    </row>
    <row r="1145" spans="4:121" s="52" customFormat="1" hidden="1">
      <c r="D1145" s="198"/>
      <c r="E1145" s="54"/>
      <c r="F1145" s="54"/>
      <c r="G1145" s="54"/>
      <c r="H1145" s="54"/>
      <c r="I1145" s="54"/>
      <c r="J1145" s="54"/>
      <c r="K1145" s="54"/>
      <c r="L1145" s="54"/>
      <c r="M1145" s="54"/>
      <c r="N1145" s="54"/>
      <c r="O1145" s="54"/>
      <c r="P1145" s="54"/>
      <c r="Q1145" s="54"/>
      <c r="R1145" s="54"/>
      <c r="S1145" s="54"/>
      <c r="T1145" s="54"/>
      <c r="U1145" s="54"/>
      <c r="V1145" s="54"/>
      <c r="W1145" s="192"/>
      <c r="X1145" s="54"/>
      <c r="Y1145" s="54"/>
      <c r="Z1145" s="54"/>
      <c r="AA1145" s="54"/>
      <c r="AB1145" s="54"/>
      <c r="AC1145" s="54"/>
      <c r="AD1145" s="54"/>
      <c r="AE1145" s="54"/>
      <c r="AF1145" s="54"/>
      <c r="AG1145" s="54"/>
      <c r="AH1145" s="54"/>
      <c r="AI1145" s="54"/>
      <c r="AJ1145" s="54"/>
      <c r="AK1145" s="54"/>
      <c r="AL1145" s="54"/>
      <c r="AM1145" s="54"/>
      <c r="AN1145" s="54"/>
      <c r="AO1145" s="54"/>
      <c r="AP1145" s="54"/>
      <c r="AQ1145" s="54"/>
      <c r="AR1145" s="54"/>
      <c r="AS1145" s="54"/>
      <c r="AT1145" s="54"/>
      <c r="AU1145" s="54"/>
      <c r="AV1145" s="54"/>
      <c r="AW1145" s="874" t="e">
        <f t="shared" si="103"/>
        <v>#N/A</v>
      </c>
      <c r="AX1145" s="875"/>
      <c r="AY1145" s="875"/>
      <c r="AZ1145" s="875"/>
      <c r="BA1145" s="876"/>
      <c r="BB1145" s="877" t="s">
        <v>1477</v>
      </c>
      <c r="BC1145" s="878"/>
      <c r="BD1145" s="54"/>
      <c r="BE1145" s="879" t="e">
        <f t="shared" si="102"/>
        <v>#N/A</v>
      </c>
      <c r="BF1145" s="880"/>
      <c r="BG1145" s="880"/>
      <c r="BH1145" s="880"/>
      <c r="BI1145" s="881"/>
      <c r="BJ1145" s="882" t="s">
        <v>1477</v>
      </c>
      <c r="BK1145" s="878"/>
      <c r="BL1145" s="54"/>
      <c r="BM1145" s="241"/>
      <c r="BN1145" s="241"/>
      <c r="BO1145" s="241"/>
      <c r="BP1145" s="54"/>
      <c r="BQ1145" s="54"/>
      <c r="BR1145" s="54"/>
      <c r="BS1145" s="54"/>
      <c r="BT1145" s="54"/>
      <c r="BU1145" s="54"/>
      <c r="BV1145" s="54"/>
      <c r="BW1145" s="54"/>
      <c r="BX1145" s="54"/>
      <c r="BY1145" s="54"/>
      <c r="BZ1145" s="54"/>
      <c r="CA1145" s="54"/>
      <c r="CB1145" s="54"/>
      <c r="CC1145" s="54"/>
      <c r="CD1145" s="54"/>
      <c r="CE1145" s="54"/>
      <c r="CF1145" s="54"/>
      <c r="CG1145" s="54"/>
      <c r="CH1145" s="54"/>
      <c r="CI1145" s="54"/>
      <c r="CJ1145" s="54"/>
      <c r="CK1145" s="54"/>
      <c r="CL1145" s="54"/>
      <c r="CM1145" s="54"/>
      <c r="CN1145" s="54"/>
      <c r="CO1145" s="54"/>
      <c r="CP1145" s="54"/>
      <c r="CQ1145" s="54"/>
      <c r="CR1145" s="54"/>
      <c r="CS1145" s="54"/>
      <c r="CT1145" s="54"/>
      <c r="CU1145" s="54"/>
      <c r="CV1145" s="54"/>
      <c r="CW1145" s="54"/>
      <c r="CX1145" s="54"/>
      <c r="CY1145" s="54"/>
      <c r="CZ1145" s="54"/>
      <c r="DA1145" s="54"/>
      <c r="DB1145" s="54"/>
      <c r="DC1145" s="54"/>
      <c r="DD1145" s="54"/>
      <c r="DE1145" s="54"/>
      <c r="DF1145" s="54"/>
      <c r="DG1145" s="54"/>
      <c r="DH1145" s="54"/>
      <c r="DI1145" s="54"/>
      <c r="DJ1145" s="54"/>
      <c r="DK1145" s="54"/>
      <c r="DL1145" s="54"/>
      <c r="DM1145" s="54"/>
      <c r="DN1145" s="54"/>
      <c r="DO1145" s="54"/>
      <c r="DP1145" s="54"/>
      <c r="DQ1145" s="199"/>
    </row>
    <row r="1146" spans="4:121" s="52" customFormat="1" hidden="1">
      <c r="D1146" s="198"/>
      <c r="E1146" s="54"/>
      <c r="F1146" s="54"/>
      <c r="G1146" s="54"/>
      <c r="H1146" s="54"/>
      <c r="I1146" s="54"/>
      <c r="J1146" s="54"/>
      <c r="K1146" s="54"/>
      <c r="L1146" s="54"/>
      <c r="M1146" s="54"/>
      <c r="N1146" s="54"/>
      <c r="O1146" s="54"/>
      <c r="P1146" s="54"/>
      <c r="Q1146" s="54"/>
      <c r="R1146" s="54"/>
      <c r="S1146" s="54"/>
      <c r="T1146" s="54"/>
      <c r="U1146" s="54"/>
      <c r="V1146" s="54"/>
      <c r="W1146" s="192"/>
      <c r="X1146" s="54"/>
      <c r="Y1146" s="54"/>
      <c r="Z1146" s="54"/>
      <c r="AA1146" s="54"/>
      <c r="AB1146" s="54"/>
      <c r="AC1146" s="54"/>
      <c r="AD1146" s="54"/>
      <c r="AE1146" s="54"/>
      <c r="AF1146" s="54"/>
      <c r="AG1146" s="54"/>
      <c r="AH1146" s="54"/>
      <c r="AI1146" s="54"/>
      <c r="AJ1146" s="54"/>
      <c r="AK1146" s="54"/>
      <c r="AL1146" s="54"/>
      <c r="AM1146" s="54"/>
      <c r="AN1146" s="54"/>
      <c r="AO1146" s="54"/>
      <c r="AP1146" s="54"/>
      <c r="AQ1146" s="54"/>
      <c r="AR1146" s="54"/>
      <c r="AS1146" s="54"/>
      <c r="AT1146" s="54"/>
      <c r="AU1146" s="54"/>
      <c r="AV1146" s="54"/>
      <c r="AW1146" s="874" t="e">
        <f t="shared" si="103"/>
        <v>#N/A</v>
      </c>
      <c r="AX1146" s="875"/>
      <c r="AY1146" s="875"/>
      <c r="AZ1146" s="875"/>
      <c r="BA1146" s="876"/>
      <c r="BB1146" s="877" t="s">
        <v>1478</v>
      </c>
      <c r="BC1146" s="878"/>
      <c r="BD1146" s="54"/>
      <c r="BE1146" s="879" t="e">
        <f t="shared" si="102"/>
        <v>#N/A</v>
      </c>
      <c r="BF1146" s="880"/>
      <c r="BG1146" s="880"/>
      <c r="BH1146" s="880"/>
      <c r="BI1146" s="881"/>
      <c r="BJ1146" s="882" t="s">
        <v>1478</v>
      </c>
      <c r="BK1146" s="878"/>
      <c r="BL1146" s="54"/>
      <c r="BM1146" s="241"/>
      <c r="BN1146" s="241"/>
      <c r="BO1146" s="241"/>
      <c r="BP1146" s="54"/>
      <c r="BQ1146" s="54"/>
      <c r="BR1146" s="54"/>
      <c r="BS1146" s="54"/>
      <c r="BT1146" s="54"/>
      <c r="BU1146" s="54"/>
      <c r="BV1146" s="54"/>
      <c r="BW1146" s="54"/>
      <c r="BX1146" s="54"/>
      <c r="BY1146" s="54"/>
      <c r="BZ1146" s="54"/>
      <c r="CA1146" s="54"/>
      <c r="CB1146" s="54"/>
      <c r="CC1146" s="54"/>
      <c r="CD1146" s="54"/>
      <c r="CE1146" s="54"/>
      <c r="CF1146" s="54"/>
      <c r="CG1146" s="54"/>
      <c r="CH1146" s="54"/>
      <c r="CI1146" s="54"/>
      <c r="CJ1146" s="54"/>
      <c r="CK1146" s="54"/>
      <c r="CL1146" s="54"/>
      <c r="CM1146" s="54"/>
      <c r="CN1146" s="54"/>
      <c r="CO1146" s="54"/>
      <c r="CP1146" s="54"/>
      <c r="CQ1146" s="54"/>
      <c r="CR1146" s="54"/>
      <c r="CS1146" s="54"/>
      <c r="CT1146" s="54"/>
      <c r="CU1146" s="54"/>
      <c r="CV1146" s="54"/>
      <c r="CW1146" s="54"/>
      <c r="CX1146" s="54"/>
      <c r="CY1146" s="54"/>
      <c r="CZ1146" s="54"/>
      <c r="DA1146" s="54"/>
      <c r="DB1146" s="54"/>
      <c r="DC1146" s="54"/>
      <c r="DD1146" s="54"/>
      <c r="DE1146" s="54"/>
      <c r="DF1146" s="54"/>
      <c r="DG1146" s="54"/>
      <c r="DH1146" s="54"/>
      <c r="DI1146" s="54"/>
      <c r="DJ1146" s="54"/>
      <c r="DK1146" s="54"/>
      <c r="DL1146" s="54"/>
      <c r="DM1146" s="54"/>
      <c r="DN1146" s="54"/>
      <c r="DO1146" s="54"/>
      <c r="DP1146" s="54"/>
      <c r="DQ1146" s="199"/>
    </row>
    <row r="1147" spans="4:121" s="52" customFormat="1" hidden="1">
      <c r="D1147" s="198"/>
      <c r="E1147" s="54"/>
      <c r="F1147" s="54"/>
      <c r="G1147" s="54"/>
      <c r="H1147" s="54"/>
      <c r="I1147" s="54"/>
      <c r="J1147" s="54"/>
      <c r="K1147" s="54"/>
      <c r="L1147" s="54"/>
      <c r="M1147" s="54"/>
      <c r="N1147" s="54"/>
      <c r="O1147" s="54"/>
      <c r="P1147" s="54"/>
      <c r="Q1147" s="54"/>
      <c r="R1147" s="54"/>
      <c r="S1147" s="54"/>
      <c r="T1147" s="54"/>
      <c r="U1147" s="54"/>
      <c r="V1147" s="54"/>
      <c r="W1147" s="192"/>
      <c r="X1147" s="54"/>
      <c r="Y1147" s="54"/>
      <c r="Z1147" s="54"/>
      <c r="AA1147" s="54"/>
      <c r="AB1147" s="54"/>
      <c r="AC1147" s="54"/>
      <c r="AD1147" s="54"/>
      <c r="AE1147" s="54"/>
      <c r="AF1147" s="54"/>
      <c r="AG1147" s="54"/>
      <c r="AH1147" s="54"/>
      <c r="AI1147" s="54"/>
      <c r="AJ1147" s="54"/>
      <c r="AK1147" s="54"/>
      <c r="AL1147" s="54"/>
      <c r="AM1147" s="54"/>
      <c r="AN1147" s="54"/>
      <c r="AO1147" s="54"/>
      <c r="AP1147" s="54"/>
      <c r="AQ1147" s="54"/>
      <c r="AR1147" s="54"/>
      <c r="AS1147" s="54"/>
      <c r="AT1147" s="54"/>
      <c r="AU1147" s="54"/>
      <c r="AV1147" s="54"/>
      <c r="AW1147" s="874" t="e">
        <f t="shared" si="103"/>
        <v>#N/A</v>
      </c>
      <c r="AX1147" s="875"/>
      <c r="AY1147" s="875"/>
      <c r="AZ1147" s="875"/>
      <c r="BA1147" s="876"/>
      <c r="BB1147" s="877" t="s">
        <v>1479</v>
      </c>
      <c r="BC1147" s="878"/>
      <c r="BD1147" s="54"/>
      <c r="BE1147" s="879" t="e">
        <f t="shared" ref="BE1147:BE1184" si="104">RANK(BJ1147,$AM$214:$AM$241,1)</f>
        <v>#N/A</v>
      </c>
      <c r="BF1147" s="880"/>
      <c r="BG1147" s="880"/>
      <c r="BH1147" s="880"/>
      <c r="BI1147" s="881"/>
      <c r="BJ1147" s="882" t="s">
        <v>1479</v>
      </c>
      <c r="BK1147" s="878"/>
      <c r="BL1147" s="54"/>
      <c r="BM1147" s="241"/>
      <c r="BN1147" s="241"/>
      <c r="BO1147" s="241"/>
      <c r="BP1147" s="54"/>
      <c r="BQ1147" s="54"/>
      <c r="BR1147" s="54"/>
      <c r="BS1147" s="54"/>
      <c r="BT1147" s="54"/>
      <c r="BU1147" s="54"/>
      <c r="BV1147" s="54"/>
      <c r="BW1147" s="54"/>
      <c r="BX1147" s="54"/>
      <c r="BY1147" s="54"/>
      <c r="BZ1147" s="54"/>
      <c r="CA1147" s="54"/>
      <c r="CB1147" s="54"/>
      <c r="CC1147" s="54"/>
      <c r="CD1147" s="54"/>
      <c r="CE1147" s="54"/>
      <c r="CF1147" s="54"/>
      <c r="CG1147" s="54"/>
      <c r="CH1147" s="54"/>
      <c r="CI1147" s="54"/>
      <c r="CJ1147" s="54"/>
      <c r="CK1147" s="54"/>
      <c r="CL1147" s="54"/>
      <c r="CM1147" s="54"/>
      <c r="CN1147" s="54"/>
      <c r="CO1147" s="54"/>
      <c r="CP1147" s="54"/>
      <c r="CQ1147" s="54"/>
      <c r="CR1147" s="54"/>
      <c r="CS1147" s="54"/>
      <c r="CT1147" s="54"/>
      <c r="CU1147" s="54"/>
      <c r="CV1147" s="54"/>
      <c r="CW1147" s="54"/>
      <c r="CX1147" s="54"/>
      <c r="CY1147" s="54"/>
      <c r="CZ1147" s="54"/>
      <c r="DA1147" s="54"/>
      <c r="DB1147" s="54"/>
      <c r="DC1147" s="54"/>
      <c r="DD1147" s="54"/>
      <c r="DE1147" s="54"/>
      <c r="DF1147" s="54"/>
      <c r="DG1147" s="54"/>
      <c r="DH1147" s="54"/>
      <c r="DI1147" s="54"/>
      <c r="DJ1147" s="54"/>
      <c r="DK1147" s="54"/>
      <c r="DL1147" s="54"/>
      <c r="DM1147" s="54"/>
      <c r="DN1147" s="54"/>
      <c r="DO1147" s="54"/>
      <c r="DP1147" s="54"/>
      <c r="DQ1147" s="199"/>
    </row>
    <row r="1148" spans="4:121" s="52" customFormat="1" hidden="1">
      <c r="D1148" s="198"/>
      <c r="E1148" s="54"/>
      <c r="F1148" s="54"/>
      <c r="G1148" s="54"/>
      <c r="H1148" s="54"/>
      <c r="I1148" s="54"/>
      <c r="J1148" s="54"/>
      <c r="K1148" s="54"/>
      <c r="L1148" s="54"/>
      <c r="M1148" s="54"/>
      <c r="N1148" s="54"/>
      <c r="O1148" s="54"/>
      <c r="P1148" s="54"/>
      <c r="Q1148" s="54"/>
      <c r="R1148" s="54"/>
      <c r="S1148" s="54"/>
      <c r="T1148" s="54"/>
      <c r="U1148" s="54"/>
      <c r="V1148" s="54"/>
      <c r="W1148" s="192"/>
      <c r="X1148" s="54"/>
      <c r="Y1148" s="54"/>
      <c r="Z1148" s="54"/>
      <c r="AA1148" s="54"/>
      <c r="AB1148" s="54"/>
      <c r="AC1148" s="54"/>
      <c r="AD1148" s="54"/>
      <c r="AE1148" s="54"/>
      <c r="AF1148" s="54"/>
      <c r="AG1148" s="54"/>
      <c r="AH1148" s="54"/>
      <c r="AI1148" s="54"/>
      <c r="AJ1148" s="54"/>
      <c r="AK1148" s="54"/>
      <c r="AL1148" s="54"/>
      <c r="AM1148" s="54"/>
      <c r="AN1148" s="54"/>
      <c r="AO1148" s="54"/>
      <c r="AP1148" s="54"/>
      <c r="AQ1148" s="54"/>
      <c r="AR1148" s="54"/>
      <c r="AS1148" s="54"/>
      <c r="AT1148" s="54"/>
      <c r="AU1148" s="54"/>
      <c r="AV1148" s="54"/>
      <c r="AW1148" s="874" t="e">
        <f t="shared" si="103"/>
        <v>#N/A</v>
      </c>
      <c r="AX1148" s="875"/>
      <c r="AY1148" s="875"/>
      <c r="AZ1148" s="875"/>
      <c r="BA1148" s="876"/>
      <c r="BB1148" s="877" t="s">
        <v>1480</v>
      </c>
      <c r="BC1148" s="878"/>
      <c r="BD1148" s="54"/>
      <c r="BE1148" s="879" t="e">
        <f t="shared" si="104"/>
        <v>#N/A</v>
      </c>
      <c r="BF1148" s="880"/>
      <c r="BG1148" s="880"/>
      <c r="BH1148" s="880"/>
      <c r="BI1148" s="881"/>
      <c r="BJ1148" s="882" t="s">
        <v>1480</v>
      </c>
      <c r="BK1148" s="878"/>
      <c r="BL1148" s="54"/>
      <c r="BM1148" s="241"/>
      <c r="BN1148" s="241"/>
      <c r="BO1148" s="241"/>
      <c r="BP1148" s="54"/>
      <c r="BQ1148" s="54"/>
      <c r="BR1148" s="54"/>
      <c r="BS1148" s="54"/>
      <c r="BT1148" s="54"/>
      <c r="BU1148" s="54"/>
      <c r="BV1148" s="54"/>
      <c r="BW1148" s="54"/>
      <c r="BX1148" s="54"/>
      <c r="BY1148" s="54"/>
      <c r="BZ1148" s="54"/>
      <c r="CA1148" s="54"/>
      <c r="CB1148" s="54"/>
      <c r="CC1148" s="54"/>
      <c r="CD1148" s="54"/>
      <c r="CE1148" s="54"/>
      <c r="CF1148" s="54"/>
      <c r="CG1148" s="54"/>
      <c r="CH1148" s="54"/>
      <c r="CI1148" s="54"/>
      <c r="CJ1148" s="54"/>
      <c r="CK1148" s="54"/>
      <c r="CL1148" s="54"/>
      <c r="CM1148" s="54"/>
      <c r="CN1148" s="54"/>
      <c r="CO1148" s="54"/>
      <c r="CP1148" s="54"/>
      <c r="CQ1148" s="54"/>
      <c r="CR1148" s="54"/>
      <c r="CS1148" s="54"/>
      <c r="CT1148" s="54"/>
      <c r="CU1148" s="54"/>
      <c r="CV1148" s="54"/>
      <c r="CW1148" s="54"/>
      <c r="CX1148" s="54"/>
      <c r="CY1148" s="54"/>
      <c r="CZ1148" s="54"/>
      <c r="DA1148" s="54"/>
      <c r="DB1148" s="54"/>
      <c r="DC1148" s="54"/>
      <c r="DD1148" s="54"/>
      <c r="DE1148" s="54"/>
      <c r="DF1148" s="54"/>
      <c r="DG1148" s="54"/>
      <c r="DH1148" s="54"/>
      <c r="DI1148" s="54"/>
      <c r="DJ1148" s="54"/>
      <c r="DK1148" s="54"/>
      <c r="DL1148" s="54"/>
      <c r="DM1148" s="54"/>
      <c r="DN1148" s="54"/>
      <c r="DO1148" s="54"/>
      <c r="DP1148" s="54"/>
      <c r="DQ1148" s="199"/>
    </row>
    <row r="1149" spans="4:121" s="52" customFormat="1" hidden="1">
      <c r="D1149" s="198"/>
      <c r="E1149" s="54"/>
      <c r="F1149" s="54"/>
      <c r="G1149" s="54"/>
      <c r="H1149" s="54"/>
      <c r="I1149" s="54"/>
      <c r="J1149" s="54"/>
      <c r="K1149" s="54"/>
      <c r="L1149" s="54"/>
      <c r="M1149" s="54"/>
      <c r="N1149" s="54"/>
      <c r="O1149" s="54"/>
      <c r="P1149" s="54"/>
      <c r="Q1149" s="54"/>
      <c r="R1149" s="54"/>
      <c r="S1149" s="54"/>
      <c r="T1149" s="54"/>
      <c r="U1149" s="54"/>
      <c r="V1149" s="54"/>
      <c r="W1149" s="192"/>
      <c r="X1149" s="54"/>
      <c r="Y1149" s="54"/>
      <c r="Z1149" s="54"/>
      <c r="AA1149" s="54"/>
      <c r="AB1149" s="54"/>
      <c r="AC1149" s="54"/>
      <c r="AD1149" s="54"/>
      <c r="AE1149" s="54"/>
      <c r="AF1149" s="54"/>
      <c r="AG1149" s="54"/>
      <c r="AH1149" s="54"/>
      <c r="AI1149" s="54"/>
      <c r="AJ1149" s="54"/>
      <c r="AK1149" s="54"/>
      <c r="AL1149" s="54"/>
      <c r="AM1149" s="54"/>
      <c r="AN1149" s="54"/>
      <c r="AO1149" s="54"/>
      <c r="AP1149" s="54"/>
      <c r="AQ1149" s="54"/>
      <c r="AR1149" s="54"/>
      <c r="AS1149" s="54"/>
      <c r="AT1149" s="54"/>
      <c r="AU1149" s="54"/>
      <c r="AV1149" s="54"/>
      <c r="AW1149" s="874" t="e">
        <f t="shared" si="103"/>
        <v>#N/A</v>
      </c>
      <c r="AX1149" s="875"/>
      <c r="AY1149" s="875"/>
      <c r="AZ1149" s="875"/>
      <c r="BA1149" s="876"/>
      <c r="BB1149" s="877" t="s">
        <v>1481</v>
      </c>
      <c r="BC1149" s="878"/>
      <c r="BD1149" s="54"/>
      <c r="BE1149" s="879" t="e">
        <f t="shared" si="104"/>
        <v>#N/A</v>
      </c>
      <c r="BF1149" s="880"/>
      <c r="BG1149" s="880"/>
      <c r="BH1149" s="880"/>
      <c r="BI1149" s="881"/>
      <c r="BJ1149" s="882" t="s">
        <v>1481</v>
      </c>
      <c r="BK1149" s="878"/>
      <c r="BL1149" s="54"/>
      <c r="BM1149" s="241"/>
      <c r="BN1149" s="241"/>
      <c r="BO1149" s="241"/>
      <c r="BP1149" s="54"/>
      <c r="BQ1149" s="54"/>
      <c r="BR1149" s="54"/>
      <c r="BS1149" s="54"/>
      <c r="BT1149" s="54"/>
      <c r="BU1149" s="54"/>
      <c r="BV1149" s="54"/>
      <c r="BW1149" s="54"/>
      <c r="BX1149" s="54"/>
      <c r="BY1149" s="54"/>
      <c r="BZ1149" s="54"/>
      <c r="CA1149" s="54"/>
      <c r="CB1149" s="54"/>
      <c r="CC1149" s="54"/>
      <c r="CD1149" s="54"/>
      <c r="CE1149" s="54"/>
      <c r="CF1149" s="54"/>
      <c r="CG1149" s="54"/>
      <c r="CH1149" s="54"/>
      <c r="CI1149" s="54"/>
      <c r="CJ1149" s="54"/>
      <c r="CK1149" s="54"/>
      <c r="CL1149" s="54"/>
      <c r="CM1149" s="54"/>
      <c r="CN1149" s="54"/>
      <c r="CO1149" s="54"/>
      <c r="CP1149" s="54"/>
      <c r="CQ1149" s="54"/>
      <c r="CR1149" s="54"/>
      <c r="CS1149" s="54"/>
      <c r="CT1149" s="54"/>
      <c r="CU1149" s="54"/>
      <c r="CV1149" s="54"/>
      <c r="CW1149" s="54"/>
      <c r="CX1149" s="54"/>
      <c r="CY1149" s="54"/>
      <c r="CZ1149" s="54"/>
      <c r="DA1149" s="54"/>
      <c r="DB1149" s="54"/>
      <c r="DC1149" s="54"/>
      <c r="DD1149" s="54"/>
      <c r="DE1149" s="54"/>
      <c r="DF1149" s="54"/>
      <c r="DG1149" s="54"/>
      <c r="DH1149" s="54"/>
      <c r="DI1149" s="54"/>
      <c r="DJ1149" s="54"/>
      <c r="DK1149" s="54"/>
      <c r="DL1149" s="54"/>
      <c r="DM1149" s="54"/>
      <c r="DN1149" s="54"/>
      <c r="DO1149" s="54"/>
      <c r="DP1149" s="54"/>
      <c r="DQ1149" s="199"/>
    </row>
    <row r="1150" spans="4:121" s="52" customFormat="1" hidden="1">
      <c r="D1150" s="198"/>
      <c r="E1150" s="54"/>
      <c r="F1150" s="54"/>
      <c r="G1150" s="54"/>
      <c r="H1150" s="54"/>
      <c r="I1150" s="54"/>
      <c r="J1150" s="54"/>
      <c r="K1150" s="54"/>
      <c r="L1150" s="54"/>
      <c r="M1150" s="54"/>
      <c r="N1150" s="54"/>
      <c r="O1150" s="54"/>
      <c r="P1150" s="54"/>
      <c r="Q1150" s="54"/>
      <c r="R1150" s="54"/>
      <c r="S1150" s="54"/>
      <c r="T1150" s="54"/>
      <c r="U1150" s="54"/>
      <c r="V1150" s="54"/>
      <c r="W1150" s="192"/>
      <c r="X1150" s="54"/>
      <c r="Y1150" s="54"/>
      <c r="Z1150" s="54"/>
      <c r="AA1150" s="54"/>
      <c r="AB1150" s="54"/>
      <c r="AC1150" s="54"/>
      <c r="AD1150" s="54"/>
      <c r="AE1150" s="54"/>
      <c r="AF1150" s="54"/>
      <c r="AG1150" s="54"/>
      <c r="AH1150" s="54"/>
      <c r="AI1150" s="54"/>
      <c r="AJ1150" s="54"/>
      <c r="AK1150" s="54"/>
      <c r="AL1150" s="54"/>
      <c r="AM1150" s="54"/>
      <c r="AN1150" s="54"/>
      <c r="AO1150" s="54"/>
      <c r="AP1150" s="54"/>
      <c r="AQ1150" s="54"/>
      <c r="AR1150" s="54"/>
      <c r="AS1150" s="54"/>
      <c r="AT1150" s="54"/>
      <c r="AU1150" s="54"/>
      <c r="AV1150" s="54"/>
      <c r="AW1150" s="874" t="e">
        <f t="shared" si="103"/>
        <v>#N/A</v>
      </c>
      <c r="AX1150" s="875"/>
      <c r="AY1150" s="875"/>
      <c r="AZ1150" s="875"/>
      <c r="BA1150" s="876"/>
      <c r="BB1150" s="877" t="s">
        <v>1482</v>
      </c>
      <c r="BC1150" s="878"/>
      <c r="BD1150" s="54"/>
      <c r="BE1150" s="879" t="e">
        <f t="shared" si="104"/>
        <v>#N/A</v>
      </c>
      <c r="BF1150" s="880"/>
      <c r="BG1150" s="880"/>
      <c r="BH1150" s="880"/>
      <c r="BI1150" s="881"/>
      <c r="BJ1150" s="882" t="s">
        <v>1482</v>
      </c>
      <c r="BK1150" s="878"/>
      <c r="BL1150" s="54"/>
      <c r="BM1150" s="241"/>
      <c r="BN1150" s="241"/>
      <c r="BO1150" s="241"/>
      <c r="BP1150" s="54"/>
      <c r="BQ1150" s="54"/>
      <c r="BR1150" s="54"/>
      <c r="BS1150" s="54"/>
      <c r="BT1150" s="54"/>
      <c r="BU1150" s="54"/>
      <c r="BV1150" s="54"/>
      <c r="BW1150" s="54"/>
      <c r="BX1150" s="54"/>
      <c r="BY1150" s="54"/>
      <c r="BZ1150" s="54"/>
      <c r="CA1150" s="54"/>
      <c r="CB1150" s="54"/>
      <c r="CC1150" s="54"/>
      <c r="CD1150" s="54"/>
      <c r="CE1150" s="54"/>
      <c r="CF1150" s="54"/>
      <c r="CG1150" s="54"/>
      <c r="CH1150" s="54"/>
      <c r="CI1150" s="54"/>
      <c r="CJ1150" s="54"/>
      <c r="CK1150" s="54"/>
      <c r="CL1150" s="54"/>
      <c r="CM1150" s="54"/>
      <c r="CN1150" s="54"/>
      <c r="CO1150" s="54"/>
      <c r="CP1150" s="54"/>
      <c r="CQ1150" s="54"/>
      <c r="CR1150" s="54"/>
      <c r="CS1150" s="54"/>
      <c r="CT1150" s="54"/>
      <c r="CU1150" s="54"/>
      <c r="CV1150" s="54"/>
      <c r="CW1150" s="54"/>
      <c r="CX1150" s="54"/>
      <c r="CY1150" s="54"/>
      <c r="CZ1150" s="54"/>
      <c r="DA1150" s="54"/>
      <c r="DB1150" s="54"/>
      <c r="DC1150" s="54"/>
      <c r="DD1150" s="54"/>
      <c r="DE1150" s="54"/>
      <c r="DF1150" s="54"/>
      <c r="DG1150" s="54"/>
      <c r="DH1150" s="54"/>
      <c r="DI1150" s="54"/>
      <c r="DJ1150" s="54"/>
      <c r="DK1150" s="54"/>
      <c r="DL1150" s="54"/>
      <c r="DM1150" s="54"/>
      <c r="DN1150" s="54"/>
      <c r="DO1150" s="54"/>
      <c r="DP1150" s="54"/>
      <c r="DQ1150" s="199"/>
    </row>
    <row r="1151" spans="4:121" s="52" customFormat="1" hidden="1">
      <c r="D1151" s="198"/>
      <c r="E1151" s="54"/>
      <c r="F1151" s="54"/>
      <c r="G1151" s="54"/>
      <c r="H1151" s="54"/>
      <c r="I1151" s="54"/>
      <c r="J1151" s="54"/>
      <c r="K1151" s="54"/>
      <c r="L1151" s="54"/>
      <c r="M1151" s="54"/>
      <c r="N1151" s="54"/>
      <c r="O1151" s="54"/>
      <c r="P1151" s="54"/>
      <c r="Q1151" s="54"/>
      <c r="R1151" s="54"/>
      <c r="S1151" s="54"/>
      <c r="T1151" s="54"/>
      <c r="U1151" s="54"/>
      <c r="V1151" s="54"/>
      <c r="W1151" s="192"/>
      <c r="X1151" s="54"/>
      <c r="Y1151" s="54"/>
      <c r="Z1151" s="54"/>
      <c r="AA1151" s="54"/>
      <c r="AB1151" s="54"/>
      <c r="AC1151" s="54"/>
      <c r="AD1151" s="54"/>
      <c r="AE1151" s="54"/>
      <c r="AF1151" s="54"/>
      <c r="AG1151" s="54"/>
      <c r="AH1151" s="54"/>
      <c r="AI1151" s="54"/>
      <c r="AJ1151" s="54"/>
      <c r="AK1151" s="54"/>
      <c r="AL1151" s="54"/>
      <c r="AM1151" s="54"/>
      <c r="AN1151" s="54"/>
      <c r="AO1151" s="54"/>
      <c r="AP1151" s="54"/>
      <c r="AQ1151" s="54"/>
      <c r="AR1151" s="54"/>
      <c r="AS1151" s="54"/>
      <c r="AT1151" s="54"/>
      <c r="AU1151" s="54"/>
      <c r="AV1151" s="54"/>
      <c r="AW1151" s="874" t="e">
        <f t="shared" si="103"/>
        <v>#N/A</v>
      </c>
      <c r="AX1151" s="875"/>
      <c r="AY1151" s="875"/>
      <c r="AZ1151" s="875"/>
      <c r="BA1151" s="876"/>
      <c r="BB1151" s="877" t="s">
        <v>1483</v>
      </c>
      <c r="BC1151" s="878"/>
      <c r="BD1151" s="54"/>
      <c r="BE1151" s="879" t="e">
        <f t="shared" si="104"/>
        <v>#N/A</v>
      </c>
      <c r="BF1151" s="880"/>
      <c r="BG1151" s="880"/>
      <c r="BH1151" s="880"/>
      <c r="BI1151" s="881"/>
      <c r="BJ1151" s="882" t="s">
        <v>1483</v>
      </c>
      <c r="BK1151" s="878"/>
      <c r="BL1151" s="54"/>
      <c r="BM1151" s="241"/>
      <c r="BN1151" s="241"/>
      <c r="BO1151" s="241"/>
      <c r="BP1151" s="54"/>
      <c r="BQ1151" s="54"/>
      <c r="BR1151" s="54"/>
      <c r="BS1151" s="54"/>
      <c r="BT1151" s="54"/>
      <c r="BU1151" s="54"/>
      <c r="BV1151" s="54"/>
      <c r="BW1151" s="54"/>
      <c r="BX1151" s="54"/>
      <c r="BY1151" s="54"/>
      <c r="BZ1151" s="54"/>
      <c r="CA1151" s="54"/>
      <c r="CB1151" s="54"/>
      <c r="CC1151" s="54"/>
      <c r="CD1151" s="54"/>
      <c r="CE1151" s="54"/>
      <c r="CF1151" s="54"/>
      <c r="CG1151" s="54"/>
      <c r="CH1151" s="54"/>
      <c r="CI1151" s="54"/>
      <c r="CJ1151" s="54"/>
      <c r="CK1151" s="54"/>
      <c r="CL1151" s="54"/>
      <c r="CM1151" s="54"/>
      <c r="CN1151" s="54"/>
      <c r="CO1151" s="54"/>
      <c r="CP1151" s="54"/>
      <c r="CQ1151" s="54"/>
      <c r="CR1151" s="54"/>
      <c r="CS1151" s="54"/>
      <c r="CT1151" s="54"/>
      <c r="CU1151" s="54"/>
      <c r="CV1151" s="54"/>
      <c r="CW1151" s="54"/>
      <c r="CX1151" s="54"/>
      <c r="CY1151" s="54"/>
      <c r="CZ1151" s="54"/>
      <c r="DA1151" s="54"/>
      <c r="DB1151" s="54"/>
      <c r="DC1151" s="54"/>
      <c r="DD1151" s="54"/>
      <c r="DE1151" s="54"/>
      <c r="DF1151" s="54"/>
      <c r="DG1151" s="54"/>
      <c r="DH1151" s="54"/>
      <c r="DI1151" s="54"/>
      <c r="DJ1151" s="54"/>
      <c r="DK1151" s="54"/>
      <c r="DL1151" s="54"/>
      <c r="DM1151" s="54"/>
      <c r="DN1151" s="54"/>
      <c r="DO1151" s="54"/>
      <c r="DP1151" s="54"/>
      <c r="DQ1151" s="199"/>
    </row>
    <row r="1152" spans="4:121" s="52" customFormat="1" hidden="1">
      <c r="D1152" s="198"/>
      <c r="E1152" s="54"/>
      <c r="F1152" s="54"/>
      <c r="G1152" s="54"/>
      <c r="H1152" s="54"/>
      <c r="I1152" s="54"/>
      <c r="J1152" s="54"/>
      <c r="K1152" s="54"/>
      <c r="L1152" s="54"/>
      <c r="M1152" s="54"/>
      <c r="N1152" s="54"/>
      <c r="O1152" s="54"/>
      <c r="P1152" s="54"/>
      <c r="Q1152" s="54"/>
      <c r="R1152" s="54"/>
      <c r="S1152" s="54"/>
      <c r="T1152" s="54"/>
      <c r="U1152" s="54"/>
      <c r="V1152" s="54"/>
      <c r="W1152" s="192"/>
      <c r="X1152" s="54"/>
      <c r="Y1152" s="54"/>
      <c r="Z1152" s="54"/>
      <c r="AA1152" s="54"/>
      <c r="AB1152" s="54"/>
      <c r="AC1152" s="54"/>
      <c r="AD1152" s="54"/>
      <c r="AE1152" s="54"/>
      <c r="AF1152" s="54"/>
      <c r="AG1152" s="54"/>
      <c r="AH1152" s="54"/>
      <c r="AI1152" s="54"/>
      <c r="AJ1152" s="54"/>
      <c r="AK1152" s="54"/>
      <c r="AL1152" s="54"/>
      <c r="AM1152" s="54"/>
      <c r="AN1152" s="54"/>
      <c r="AO1152" s="54"/>
      <c r="AP1152" s="54"/>
      <c r="AQ1152" s="54"/>
      <c r="AR1152" s="54"/>
      <c r="AS1152" s="54"/>
      <c r="AT1152" s="54"/>
      <c r="AU1152" s="54"/>
      <c r="AV1152" s="54"/>
      <c r="AW1152" s="874" t="e">
        <f t="shared" si="103"/>
        <v>#N/A</v>
      </c>
      <c r="AX1152" s="875"/>
      <c r="AY1152" s="875"/>
      <c r="AZ1152" s="875"/>
      <c r="BA1152" s="876"/>
      <c r="BB1152" s="877" t="s">
        <v>1484</v>
      </c>
      <c r="BC1152" s="878"/>
      <c r="BD1152" s="54"/>
      <c r="BE1152" s="879" t="e">
        <f t="shared" si="104"/>
        <v>#N/A</v>
      </c>
      <c r="BF1152" s="880"/>
      <c r="BG1152" s="880"/>
      <c r="BH1152" s="880"/>
      <c r="BI1152" s="881"/>
      <c r="BJ1152" s="882" t="s">
        <v>1484</v>
      </c>
      <c r="BK1152" s="878"/>
      <c r="BL1152" s="54"/>
      <c r="BM1152" s="241"/>
      <c r="BN1152" s="241"/>
      <c r="BO1152" s="241"/>
      <c r="BP1152" s="54"/>
      <c r="BQ1152" s="54"/>
      <c r="BR1152" s="54"/>
      <c r="BS1152" s="54"/>
      <c r="BT1152" s="54"/>
      <c r="BU1152" s="54"/>
      <c r="BV1152" s="54"/>
      <c r="BW1152" s="54"/>
      <c r="BX1152" s="54"/>
      <c r="BY1152" s="54"/>
      <c r="BZ1152" s="54"/>
      <c r="CA1152" s="54"/>
      <c r="CB1152" s="54"/>
      <c r="CC1152" s="54"/>
      <c r="CD1152" s="54"/>
      <c r="CE1152" s="54"/>
      <c r="CF1152" s="54"/>
      <c r="CG1152" s="54"/>
      <c r="CH1152" s="54"/>
      <c r="CI1152" s="54"/>
      <c r="CJ1152" s="54"/>
      <c r="CK1152" s="54"/>
      <c r="CL1152" s="54"/>
      <c r="CM1152" s="54"/>
      <c r="CN1152" s="54"/>
      <c r="CO1152" s="54"/>
      <c r="CP1152" s="54"/>
      <c r="CQ1152" s="54"/>
      <c r="CR1152" s="54"/>
      <c r="CS1152" s="54"/>
      <c r="CT1152" s="54"/>
      <c r="CU1152" s="54"/>
      <c r="CV1152" s="54"/>
      <c r="CW1152" s="54"/>
      <c r="CX1152" s="54"/>
      <c r="CY1152" s="54"/>
      <c r="CZ1152" s="54"/>
      <c r="DA1152" s="54"/>
      <c r="DB1152" s="54"/>
      <c r="DC1152" s="54"/>
      <c r="DD1152" s="54"/>
      <c r="DE1152" s="54"/>
      <c r="DF1152" s="54"/>
      <c r="DG1152" s="54"/>
      <c r="DH1152" s="54"/>
      <c r="DI1152" s="54"/>
      <c r="DJ1152" s="54"/>
      <c r="DK1152" s="54"/>
      <c r="DL1152" s="54"/>
      <c r="DM1152" s="54"/>
      <c r="DN1152" s="54"/>
      <c r="DO1152" s="54"/>
      <c r="DP1152" s="54"/>
      <c r="DQ1152" s="199"/>
    </row>
    <row r="1153" spans="4:121" s="52" customFormat="1" hidden="1">
      <c r="D1153" s="198"/>
      <c r="E1153" s="54"/>
      <c r="F1153" s="54"/>
      <c r="G1153" s="54"/>
      <c r="H1153" s="54"/>
      <c r="I1153" s="54"/>
      <c r="J1153" s="54"/>
      <c r="K1153" s="54"/>
      <c r="L1153" s="54"/>
      <c r="M1153" s="54"/>
      <c r="N1153" s="54"/>
      <c r="O1153" s="54"/>
      <c r="P1153" s="54"/>
      <c r="Q1153" s="54"/>
      <c r="R1153" s="54"/>
      <c r="S1153" s="54"/>
      <c r="T1153" s="54"/>
      <c r="U1153" s="54"/>
      <c r="V1153" s="54"/>
      <c r="W1153" s="192"/>
      <c r="X1153" s="54"/>
      <c r="Y1153" s="54"/>
      <c r="Z1153" s="54"/>
      <c r="AA1153" s="54"/>
      <c r="AB1153" s="54"/>
      <c r="AC1153" s="54"/>
      <c r="AD1153" s="54"/>
      <c r="AE1153" s="54"/>
      <c r="AF1153" s="54"/>
      <c r="AG1153" s="54"/>
      <c r="AH1153" s="54"/>
      <c r="AI1153" s="54"/>
      <c r="AJ1153" s="54"/>
      <c r="AK1153" s="54"/>
      <c r="AL1153" s="54"/>
      <c r="AM1153" s="54"/>
      <c r="AN1153" s="54"/>
      <c r="AO1153" s="54"/>
      <c r="AP1153" s="54"/>
      <c r="AQ1153" s="54"/>
      <c r="AR1153" s="54"/>
      <c r="AS1153" s="54"/>
      <c r="AT1153" s="54"/>
      <c r="AU1153" s="54"/>
      <c r="AV1153" s="54"/>
      <c r="AW1153" s="874" t="e">
        <f t="shared" si="103"/>
        <v>#N/A</v>
      </c>
      <c r="AX1153" s="875"/>
      <c r="AY1153" s="875"/>
      <c r="AZ1153" s="875"/>
      <c r="BA1153" s="876"/>
      <c r="BB1153" s="877" t="s">
        <v>1485</v>
      </c>
      <c r="BC1153" s="878"/>
      <c r="BD1153" s="54"/>
      <c r="BE1153" s="879" t="e">
        <f t="shared" si="104"/>
        <v>#N/A</v>
      </c>
      <c r="BF1153" s="880"/>
      <c r="BG1153" s="880"/>
      <c r="BH1153" s="880"/>
      <c r="BI1153" s="881"/>
      <c r="BJ1153" s="882" t="s">
        <v>1485</v>
      </c>
      <c r="BK1153" s="878"/>
      <c r="BL1153" s="54"/>
      <c r="BM1153" s="241"/>
      <c r="BN1153" s="241"/>
      <c r="BO1153" s="241"/>
      <c r="BP1153" s="54"/>
      <c r="BQ1153" s="54"/>
      <c r="BR1153" s="54"/>
      <c r="BS1153" s="54"/>
      <c r="BT1153" s="54"/>
      <c r="BU1153" s="54"/>
      <c r="BV1153" s="54"/>
      <c r="BW1153" s="54"/>
      <c r="BX1153" s="54"/>
      <c r="BY1153" s="54"/>
      <c r="BZ1153" s="54"/>
      <c r="CA1153" s="54"/>
      <c r="CB1153" s="54"/>
      <c r="CC1153" s="54"/>
      <c r="CD1153" s="54"/>
      <c r="CE1153" s="54"/>
      <c r="CF1153" s="54"/>
      <c r="CG1153" s="54"/>
      <c r="CH1153" s="54"/>
      <c r="CI1153" s="54"/>
      <c r="CJ1153" s="54"/>
      <c r="CK1153" s="54"/>
      <c r="CL1153" s="54"/>
      <c r="CM1153" s="54"/>
      <c r="CN1153" s="54"/>
      <c r="CO1153" s="54"/>
      <c r="CP1153" s="54"/>
      <c r="CQ1153" s="54"/>
      <c r="CR1153" s="54"/>
      <c r="CS1153" s="54"/>
      <c r="CT1153" s="54"/>
      <c r="CU1153" s="54"/>
      <c r="CV1153" s="54"/>
      <c r="CW1153" s="54"/>
      <c r="CX1153" s="54"/>
      <c r="CY1153" s="54"/>
      <c r="CZ1153" s="54"/>
      <c r="DA1153" s="54"/>
      <c r="DB1153" s="54"/>
      <c r="DC1153" s="54"/>
      <c r="DD1153" s="54"/>
      <c r="DE1153" s="54"/>
      <c r="DF1153" s="54"/>
      <c r="DG1153" s="54"/>
      <c r="DH1153" s="54"/>
      <c r="DI1153" s="54"/>
      <c r="DJ1153" s="54"/>
      <c r="DK1153" s="54"/>
      <c r="DL1153" s="54"/>
      <c r="DM1153" s="54"/>
      <c r="DN1153" s="54"/>
      <c r="DO1153" s="54"/>
      <c r="DP1153" s="54"/>
      <c r="DQ1153" s="199"/>
    </row>
    <row r="1154" spans="4:121" s="52" customFormat="1" hidden="1">
      <c r="D1154" s="198"/>
      <c r="E1154" s="54"/>
      <c r="F1154" s="54"/>
      <c r="G1154" s="54"/>
      <c r="H1154" s="54"/>
      <c r="I1154" s="54"/>
      <c r="J1154" s="54"/>
      <c r="K1154" s="54"/>
      <c r="L1154" s="54"/>
      <c r="M1154" s="54"/>
      <c r="N1154" s="54"/>
      <c r="O1154" s="54"/>
      <c r="P1154" s="54"/>
      <c r="Q1154" s="54"/>
      <c r="R1154" s="54"/>
      <c r="S1154" s="54"/>
      <c r="T1154" s="54"/>
      <c r="U1154" s="54"/>
      <c r="V1154" s="54"/>
      <c r="W1154" s="192"/>
      <c r="X1154" s="54"/>
      <c r="Y1154" s="54"/>
      <c r="Z1154" s="54"/>
      <c r="AA1154" s="54"/>
      <c r="AB1154" s="54"/>
      <c r="AC1154" s="54"/>
      <c r="AD1154" s="54"/>
      <c r="AE1154" s="54"/>
      <c r="AF1154" s="54"/>
      <c r="AG1154" s="54"/>
      <c r="AH1154" s="54"/>
      <c r="AI1154" s="54"/>
      <c r="AJ1154" s="54"/>
      <c r="AK1154" s="54"/>
      <c r="AL1154" s="54"/>
      <c r="AM1154" s="54"/>
      <c r="AN1154" s="54"/>
      <c r="AO1154" s="54"/>
      <c r="AP1154" s="54"/>
      <c r="AQ1154" s="54"/>
      <c r="AR1154" s="54"/>
      <c r="AS1154" s="54"/>
      <c r="AT1154" s="54"/>
      <c r="AU1154" s="54"/>
      <c r="AV1154" s="54"/>
      <c r="AW1154" s="874" t="e">
        <f t="shared" si="103"/>
        <v>#N/A</v>
      </c>
      <c r="AX1154" s="875"/>
      <c r="AY1154" s="875"/>
      <c r="AZ1154" s="875"/>
      <c r="BA1154" s="876"/>
      <c r="BB1154" s="877" t="s">
        <v>1486</v>
      </c>
      <c r="BC1154" s="878"/>
      <c r="BD1154" s="54"/>
      <c r="BE1154" s="879" t="e">
        <f t="shared" si="104"/>
        <v>#N/A</v>
      </c>
      <c r="BF1154" s="880"/>
      <c r="BG1154" s="880"/>
      <c r="BH1154" s="880"/>
      <c r="BI1154" s="881"/>
      <c r="BJ1154" s="882" t="s">
        <v>1486</v>
      </c>
      <c r="BK1154" s="878"/>
      <c r="BL1154" s="54"/>
      <c r="BM1154" s="241"/>
      <c r="BN1154" s="241"/>
      <c r="BO1154" s="241"/>
      <c r="BP1154" s="54"/>
      <c r="BQ1154" s="54"/>
      <c r="BR1154" s="54"/>
      <c r="BS1154" s="54"/>
      <c r="BT1154" s="54"/>
      <c r="BU1154" s="54"/>
      <c r="BV1154" s="54"/>
      <c r="BW1154" s="54"/>
      <c r="BX1154" s="54"/>
      <c r="BY1154" s="54"/>
      <c r="BZ1154" s="54"/>
      <c r="CA1154" s="54"/>
      <c r="CB1154" s="54"/>
      <c r="CC1154" s="54"/>
      <c r="CD1154" s="54"/>
      <c r="CE1154" s="54"/>
      <c r="CF1154" s="54"/>
      <c r="CG1154" s="54"/>
      <c r="CH1154" s="54"/>
      <c r="CI1154" s="54"/>
      <c r="CJ1154" s="54"/>
      <c r="CK1154" s="54"/>
      <c r="CL1154" s="54"/>
      <c r="CM1154" s="54"/>
      <c r="CN1154" s="54"/>
      <c r="CO1154" s="54"/>
      <c r="CP1154" s="54"/>
      <c r="CQ1154" s="54"/>
      <c r="CR1154" s="54"/>
      <c r="CS1154" s="54"/>
      <c r="CT1154" s="54"/>
      <c r="CU1154" s="54"/>
      <c r="CV1154" s="54"/>
      <c r="CW1154" s="54"/>
      <c r="CX1154" s="54"/>
      <c r="CY1154" s="54"/>
      <c r="CZ1154" s="54"/>
      <c r="DA1154" s="54"/>
      <c r="DB1154" s="54"/>
      <c r="DC1154" s="54"/>
      <c r="DD1154" s="54"/>
      <c r="DE1154" s="54"/>
      <c r="DF1154" s="54"/>
      <c r="DG1154" s="54"/>
      <c r="DH1154" s="54"/>
      <c r="DI1154" s="54"/>
      <c r="DJ1154" s="54"/>
      <c r="DK1154" s="54"/>
      <c r="DL1154" s="54"/>
      <c r="DM1154" s="54"/>
      <c r="DN1154" s="54"/>
      <c r="DO1154" s="54"/>
      <c r="DP1154" s="54"/>
      <c r="DQ1154" s="199"/>
    </row>
    <row r="1155" spans="4:121" s="52" customFormat="1" hidden="1">
      <c r="D1155" s="198"/>
      <c r="E1155" s="54"/>
      <c r="F1155" s="54"/>
      <c r="G1155" s="54"/>
      <c r="H1155" s="54"/>
      <c r="I1155" s="54"/>
      <c r="J1155" s="54"/>
      <c r="K1155" s="54"/>
      <c r="L1155" s="54"/>
      <c r="M1155" s="54"/>
      <c r="N1155" s="54"/>
      <c r="O1155" s="54"/>
      <c r="P1155" s="54"/>
      <c r="Q1155" s="54"/>
      <c r="R1155" s="54"/>
      <c r="S1155" s="54"/>
      <c r="T1155" s="54"/>
      <c r="U1155" s="54"/>
      <c r="V1155" s="54"/>
      <c r="W1155" s="192"/>
      <c r="X1155" s="54"/>
      <c r="Y1155" s="54"/>
      <c r="Z1155" s="54"/>
      <c r="AA1155" s="54"/>
      <c r="AB1155" s="54"/>
      <c r="AC1155" s="54"/>
      <c r="AD1155" s="54"/>
      <c r="AE1155" s="54"/>
      <c r="AF1155" s="54"/>
      <c r="AG1155" s="54"/>
      <c r="AH1155" s="54"/>
      <c r="AI1155" s="54"/>
      <c r="AJ1155" s="54"/>
      <c r="AK1155" s="54"/>
      <c r="AL1155" s="54"/>
      <c r="AM1155" s="54"/>
      <c r="AN1155" s="54"/>
      <c r="AO1155" s="54"/>
      <c r="AP1155" s="54"/>
      <c r="AQ1155" s="54"/>
      <c r="AR1155" s="54"/>
      <c r="AS1155" s="54"/>
      <c r="AT1155" s="54"/>
      <c r="AU1155" s="54"/>
      <c r="AV1155" s="54"/>
      <c r="AW1155" s="874" t="e">
        <f t="shared" si="103"/>
        <v>#N/A</v>
      </c>
      <c r="AX1155" s="875"/>
      <c r="AY1155" s="875"/>
      <c r="AZ1155" s="875"/>
      <c r="BA1155" s="876"/>
      <c r="BB1155" s="877" t="s">
        <v>1487</v>
      </c>
      <c r="BC1155" s="878"/>
      <c r="BD1155" s="54"/>
      <c r="BE1155" s="879" t="e">
        <f t="shared" si="104"/>
        <v>#N/A</v>
      </c>
      <c r="BF1155" s="880"/>
      <c r="BG1155" s="880"/>
      <c r="BH1155" s="880"/>
      <c r="BI1155" s="881"/>
      <c r="BJ1155" s="882" t="s">
        <v>1487</v>
      </c>
      <c r="BK1155" s="878"/>
      <c r="BL1155" s="54"/>
      <c r="BM1155" s="241"/>
      <c r="BN1155" s="241"/>
      <c r="BO1155" s="241"/>
      <c r="BP1155" s="54"/>
      <c r="BQ1155" s="54"/>
      <c r="BR1155" s="54"/>
      <c r="BS1155" s="54"/>
      <c r="BT1155" s="54"/>
      <c r="BU1155" s="54"/>
      <c r="BV1155" s="54"/>
      <c r="BW1155" s="54"/>
      <c r="BX1155" s="54"/>
      <c r="BY1155" s="54"/>
      <c r="BZ1155" s="54"/>
      <c r="CA1155" s="54"/>
      <c r="CB1155" s="54"/>
      <c r="CC1155" s="54"/>
      <c r="CD1155" s="54"/>
      <c r="CE1155" s="54"/>
      <c r="CF1155" s="54"/>
      <c r="CG1155" s="54"/>
      <c r="CH1155" s="54"/>
      <c r="CI1155" s="54"/>
      <c r="CJ1155" s="54"/>
      <c r="CK1155" s="54"/>
      <c r="CL1155" s="54"/>
      <c r="CM1155" s="54"/>
      <c r="CN1155" s="54"/>
      <c r="CO1155" s="54"/>
      <c r="CP1155" s="54"/>
      <c r="CQ1155" s="54"/>
      <c r="CR1155" s="54"/>
      <c r="CS1155" s="54"/>
      <c r="CT1155" s="54"/>
      <c r="CU1155" s="54"/>
      <c r="CV1155" s="54"/>
      <c r="CW1155" s="54"/>
      <c r="CX1155" s="54"/>
      <c r="CY1155" s="54"/>
      <c r="CZ1155" s="54"/>
      <c r="DA1155" s="54"/>
      <c r="DB1155" s="54"/>
      <c r="DC1155" s="54"/>
      <c r="DD1155" s="54"/>
      <c r="DE1155" s="54"/>
      <c r="DF1155" s="54"/>
      <c r="DG1155" s="54"/>
      <c r="DH1155" s="54"/>
      <c r="DI1155" s="54"/>
      <c r="DJ1155" s="54"/>
      <c r="DK1155" s="54"/>
      <c r="DL1155" s="54"/>
      <c r="DM1155" s="54"/>
      <c r="DN1155" s="54"/>
      <c r="DO1155" s="54"/>
      <c r="DP1155" s="54"/>
      <c r="DQ1155" s="199"/>
    </row>
    <row r="1156" spans="4:121" s="52" customFormat="1" hidden="1">
      <c r="D1156" s="198"/>
      <c r="E1156" s="54"/>
      <c r="F1156" s="54"/>
      <c r="G1156" s="54"/>
      <c r="H1156" s="54"/>
      <c r="I1156" s="54"/>
      <c r="J1156" s="54"/>
      <c r="K1156" s="54"/>
      <c r="L1156" s="54"/>
      <c r="M1156" s="54"/>
      <c r="N1156" s="54"/>
      <c r="O1156" s="54"/>
      <c r="P1156" s="54"/>
      <c r="Q1156" s="54"/>
      <c r="R1156" s="54"/>
      <c r="S1156" s="54"/>
      <c r="T1156" s="54"/>
      <c r="U1156" s="54"/>
      <c r="V1156" s="54"/>
      <c r="W1156" s="192"/>
      <c r="X1156" s="54"/>
      <c r="Y1156" s="54"/>
      <c r="Z1156" s="54"/>
      <c r="AA1156" s="54"/>
      <c r="AB1156" s="54"/>
      <c r="AC1156" s="54"/>
      <c r="AD1156" s="54"/>
      <c r="AE1156" s="54"/>
      <c r="AF1156" s="54"/>
      <c r="AG1156" s="54"/>
      <c r="AH1156" s="54"/>
      <c r="AI1156" s="54"/>
      <c r="AJ1156" s="54"/>
      <c r="AK1156" s="54"/>
      <c r="AL1156" s="54"/>
      <c r="AM1156" s="54"/>
      <c r="AN1156" s="54"/>
      <c r="AO1156" s="54"/>
      <c r="AP1156" s="54"/>
      <c r="AQ1156" s="54"/>
      <c r="AR1156" s="54"/>
      <c r="AS1156" s="54"/>
      <c r="AT1156" s="54"/>
      <c r="AU1156" s="54"/>
      <c r="AV1156" s="54"/>
      <c r="AW1156" s="874" t="e">
        <f t="shared" si="103"/>
        <v>#N/A</v>
      </c>
      <c r="AX1156" s="875"/>
      <c r="AY1156" s="875"/>
      <c r="AZ1156" s="875"/>
      <c r="BA1156" s="876"/>
      <c r="BB1156" s="877" t="s">
        <v>1488</v>
      </c>
      <c r="BC1156" s="878"/>
      <c r="BD1156" s="54"/>
      <c r="BE1156" s="879" t="e">
        <f t="shared" si="104"/>
        <v>#N/A</v>
      </c>
      <c r="BF1156" s="880"/>
      <c r="BG1156" s="880"/>
      <c r="BH1156" s="880"/>
      <c r="BI1156" s="881"/>
      <c r="BJ1156" s="882" t="s">
        <v>1488</v>
      </c>
      <c r="BK1156" s="878"/>
      <c r="BL1156" s="54"/>
      <c r="BM1156" s="241"/>
      <c r="BN1156" s="241"/>
      <c r="BO1156" s="241"/>
      <c r="BP1156" s="54"/>
      <c r="BQ1156" s="54"/>
      <c r="BR1156" s="54"/>
      <c r="BS1156" s="54"/>
      <c r="BT1156" s="54"/>
      <c r="BU1156" s="54"/>
      <c r="BV1156" s="54"/>
      <c r="BW1156" s="54"/>
      <c r="BX1156" s="54"/>
      <c r="BY1156" s="54"/>
      <c r="BZ1156" s="54"/>
      <c r="CA1156" s="54"/>
      <c r="CB1156" s="54"/>
      <c r="CC1156" s="54"/>
      <c r="CD1156" s="54"/>
      <c r="CE1156" s="54"/>
      <c r="CF1156" s="54"/>
      <c r="CG1156" s="54"/>
      <c r="CH1156" s="54"/>
      <c r="CI1156" s="54"/>
      <c r="CJ1156" s="54"/>
      <c r="CK1156" s="54"/>
      <c r="CL1156" s="54"/>
      <c r="CM1156" s="54"/>
      <c r="CN1156" s="54"/>
      <c r="CO1156" s="54"/>
      <c r="CP1156" s="54"/>
      <c r="CQ1156" s="54"/>
      <c r="CR1156" s="54"/>
      <c r="CS1156" s="54"/>
      <c r="CT1156" s="54"/>
      <c r="CU1156" s="54"/>
      <c r="CV1156" s="54"/>
      <c r="CW1156" s="54"/>
      <c r="CX1156" s="54"/>
      <c r="CY1156" s="54"/>
      <c r="CZ1156" s="54"/>
      <c r="DA1156" s="54"/>
      <c r="DB1156" s="54"/>
      <c r="DC1156" s="54"/>
      <c r="DD1156" s="54"/>
      <c r="DE1156" s="54"/>
      <c r="DF1156" s="54"/>
      <c r="DG1156" s="54"/>
      <c r="DH1156" s="54"/>
      <c r="DI1156" s="54"/>
      <c r="DJ1156" s="54"/>
      <c r="DK1156" s="54"/>
      <c r="DL1156" s="54"/>
      <c r="DM1156" s="54"/>
      <c r="DN1156" s="54"/>
      <c r="DO1156" s="54"/>
      <c r="DP1156" s="54"/>
      <c r="DQ1156" s="199"/>
    </row>
    <row r="1157" spans="4:121" s="52" customFormat="1" hidden="1">
      <c r="D1157" s="198"/>
      <c r="E1157" s="54"/>
      <c r="F1157" s="54"/>
      <c r="G1157" s="54"/>
      <c r="H1157" s="54"/>
      <c r="I1157" s="54"/>
      <c r="J1157" s="54"/>
      <c r="K1157" s="54"/>
      <c r="L1157" s="54"/>
      <c r="M1157" s="54"/>
      <c r="N1157" s="54"/>
      <c r="O1157" s="54"/>
      <c r="P1157" s="54"/>
      <c r="Q1157" s="54"/>
      <c r="R1157" s="54"/>
      <c r="S1157" s="54"/>
      <c r="T1157" s="54"/>
      <c r="U1157" s="54"/>
      <c r="V1157" s="54"/>
      <c r="W1157" s="192"/>
      <c r="X1157" s="54"/>
      <c r="Y1157" s="54"/>
      <c r="Z1157" s="54"/>
      <c r="AA1157" s="54"/>
      <c r="AB1157" s="54"/>
      <c r="AC1157" s="54"/>
      <c r="AD1157" s="54"/>
      <c r="AE1157" s="54"/>
      <c r="AF1157" s="54"/>
      <c r="AG1157" s="54"/>
      <c r="AH1157" s="54"/>
      <c r="AI1157" s="54"/>
      <c r="AJ1157" s="54"/>
      <c r="AK1157" s="54"/>
      <c r="AL1157" s="54"/>
      <c r="AM1157" s="54"/>
      <c r="AN1157" s="54"/>
      <c r="AO1157" s="54"/>
      <c r="AP1157" s="54"/>
      <c r="AQ1157" s="54"/>
      <c r="AR1157" s="54"/>
      <c r="AS1157" s="54"/>
      <c r="AT1157" s="54"/>
      <c r="AU1157" s="54"/>
      <c r="AV1157" s="54"/>
      <c r="AW1157" s="874" t="e">
        <f t="shared" si="103"/>
        <v>#N/A</v>
      </c>
      <c r="AX1157" s="875"/>
      <c r="AY1157" s="875"/>
      <c r="AZ1157" s="875"/>
      <c r="BA1157" s="876"/>
      <c r="BB1157" s="877" t="s">
        <v>1489</v>
      </c>
      <c r="BC1157" s="878"/>
      <c r="BD1157" s="54"/>
      <c r="BE1157" s="879" t="e">
        <f t="shared" si="104"/>
        <v>#N/A</v>
      </c>
      <c r="BF1157" s="880"/>
      <c r="BG1157" s="880"/>
      <c r="BH1157" s="880"/>
      <c r="BI1157" s="881"/>
      <c r="BJ1157" s="882" t="s">
        <v>1489</v>
      </c>
      <c r="BK1157" s="878"/>
      <c r="BL1157" s="54"/>
      <c r="BM1157" s="241"/>
      <c r="BN1157" s="241"/>
      <c r="BO1157" s="241"/>
      <c r="BP1157" s="54"/>
      <c r="BQ1157" s="54"/>
      <c r="BR1157" s="54"/>
      <c r="BS1157" s="54"/>
      <c r="BT1157" s="54"/>
      <c r="BU1157" s="54"/>
      <c r="BV1157" s="54"/>
      <c r="BW1157" s="54"/>
      <c r="BX1157" s="54"/>
      <c r="BY1157" s="54"/>
      <c r="BZ1157" s="54"/>
      <c r="CA1157" s="54"/>
      <c r="CB1157" s="54"/>
      <c r="CC1157" s="54"/>
      <c r="CD1157" s="54"/>
      <c r="CE1157" s="54"/>
      <c r="CF1157" s="54"/>
      <c r="CG1157" s="54"/>
      <c r="CH1157" s="54"/>
      <c r="CI1157" s="54"/>
      <c r="CJ1157" s="54"/>
      <c r="CK1157" s="54"/>
      <c r="CL1157" s="54"/>
      <c r="CM1157" s="54"/>
      <c r="CN1157" s="54"/>
      <c r="CO1157" s="54"/>
      <c r="CP1157" s="54"/>
      <c r="CQ1157" s="54"/>
      <c r="CR1157" s="54"/>
      <c r="CS1157" s="54"/>
      <c r="CT1157" s="54"/>
      <c r="CU1157" s="54"/>
      <c r="CV1157" s="54"/>
      <c r="CW1157" s="54"/>
      <c r="CX1157" s="54"/>
      <c r="CY1157" s="54"/>
      <c r="CZ1157" s="54"/>
      <c r="DA1157" s="54"/>
      <c r="DB1157" s="54"/>
      <c r="DC1157" s="54"/>
      <c r="DD1157" s="54"/>
      <c r="DE1157" s="54"/>
      <c r="DF1157" s="54"/>
      <c r="DG1157" s="54"/>
      <c r="DH1157" s="54"/>
      <c r="DI1157" s="54"/>
      <c r="DJ1157" s="54"/>
      <c r="DK1157" s="54"/>
      <c r="DL1157" s="54"/>
      <c r="DM1157" s="54"/>
      <c r="DN1157" s="54"/>
      <c r="DO1157" s="54"/>
      <c r="DP1157" s="54"/>
      <c r="DQ1157" s="199"/>
    </row>
    <row r="1158" spans="4:121" s="52" customFormat="1" hidden="1">
      <c r="D1158" s="198"/>
      <c r="E1158" s="54"/>
      <c r="F1158" s="54"/>
      <c r="G1158" s="54"/>
      <c r="H1158" s="54"/>
      <c r="I1158" s="54"/>
      <c r="J1158" s="54"/>
      <c r="K1158" s="54"/>
      <c r="L1158" s="54"/>
      <c r="M1158" s="54"/>
      <c r="N1158" s="54"/>
      <c r="O1158" s="54"/>
      <c r="P1158" s="54"/>
      <c r="Q1158" s="54"/>
      <c r="R1158" s="54"/>
      <c r="S1158" s="54"/>
      <c r="T1158" s="54"/>
      <c r="U1158" s="54"/>
      <c r="V1158" s="54"/>
      <c r="W1158" s="192"/>
      <c r="X1158" s="54"/>
      <c r="Y1158" s="54"/>
      <c r="Z1158" s="54"/>
      <c r="AA1158" s="54"/>
      <c r="AB1158" s="54"/>
      <c r="AC1158" s="54"/>
      <c r="AD1158" s="54"/>
      <c r="AE1158" s="54"/>
      <c r="AF1158" s="54"/>
      <c r="AG1158" s="54"/>
      <c r="AH1158" s="54"/>
      <c r="AI1158" s="54"/>
      <c r="AJ1158" s="54"/>
      <c r="AK1158" s="54"/>
      <c r="AL1158" s="54"/>
      <c r="AM1158" s="54"/>
      <c r="AN1158" s="54"/>
      <c r="AO1158" s="54"/>
      <c r="AP1158" s="54"/>
      <c r="AQ1158" s="54"/>
      <c r="AR1158" s="54"/>
      <c r="AS1158" s="54"/>
      <c r="AT1158" s="54"/>
      <c r="AU1158" s="54"/>
      <c r="AV1158" s="54"/>
      <c r="AW1158" s="874" t="e">
        <f t="shared" si="103"/>
        <v>#N/A</v>
      </c>
      <c r="AX1158" s="875"/>
      <c r="AY1158" s="875"/>
      <c r="AZ1158" s="875"/>
      <c r="BA1158" s="876"/>
      <c r="BB1158" s="877" t="s">
        <v>1490</v>
      </c>
      <c r="BC1158" s="878"/>
      <c r="BD1158" s="54"/>
      <c r="BE1158" s="879" t="e">
        <f t="shared" si="104"/>
        <v>#N/A</v>
      </c>
      <c r="BF1158" s="880"/>
      <c r="BG1158" s="880"/>
      <c r="BH1158" s="880"/>
      <c r="BI1158" s="881"/>
      <c r="BJ1158" s="882" t="s">
        <v>1490</v>
      </c>
      <c r="BK1158" s="878"/>
      <c r="BL1158" s="54"/>
      <c r="BM1158" s="241"/>
      <c r="BN1158" s="241"/>
      <c r="BO1158" s="241"/>
      <c r="BP1158" s="54"/>
      <c r="BQ1158" s="54"/>
      <c r="BR1158" s="54"/>
      <c r="BS1158" s="54"/>
      <c r="BT1158" s="54"/>
      <c r="BU1158" s="54"/>
      <c r="BV1158" s="54"/>
      <c r="BW1158" s="54"/>
      <c r="BX1158" s="54"/>
      <c r="BY1158" s="54"/>
      <c r="BZ1158" s="54"/>
      <c r="CA1158" s="54"/>
      <c r="CB1158" s="54"/>
      <c r="CC1158" s="54"/>
      <c r="CD1158" s="54"/>
      <c r="CE1158" s="54"/>
      <c r="CF1158" s="54"/>
      <c r="CG1158" s="54"/>
      <c r="CH1158" s="54"/>
      <c r="CI1158" s="54"/>
      <c r="CJ1158" s="54"/>
      <c r="CK1158" s="54"/>
      <c r="CL1158" s="54"/>
      <c r="CM1158" s="54"/>
      <c r="CN1158" s="54"/>
      <c r="CO1158" s="54"/>
      <c r="CP1158" s="54"/>
      <c r="CQ1158" s="54"/>
      <c r="CR1158" s="54"/>
      <c r="CS1158" s="54"/>
      <c r="CT1158" s="54"/>
      <c r="CU1158" s="54"/>
      <c r="CV1158" s="54"/>
      <c r="CW1158" s="54"/>
      <c r="CX1158" s="54"/>
      <c r="CY1158" s="54"/>
      <c r="CZ1158" s="54"/>
      <c r="DA1158" s="54"/>
      <c r="DB1158" s="54"/>
      <c r="DC1158" s="54"/>
      <c r="DD1158" s="54"/>
      <c r="DE1158" s="54"/>
      <c r="DF1158" s="54"/>
      <c r="DG1158" s="54"/>
      <c r="DH1158" s="54"/>
      <c r="DI1158" s="54"/>
      <c r="DJ1158" s="54"/>
      <c r="DK1158" s="54"/>
      <c r="DL1158" s="54"/>
      <c r="DM1158" s="54"/>
      <c r="DN1158" s="54"/>
      <c r="DO1158" s="54"/>
      <c r="DP1158" s="54"/>
      <c r="DQ1158" s="199"/>
    </row>
    <row r="1159" spans="4:121" s="52" customFormat="1" hidden="1">
      <c r="D1159" s="198"/>
      <c r="E1159" s="54"/>
      <c r="F1159" s="54"/>
      <c r="G1159" s="54"/>
      <c r="H1159" s="54"/>
      <c r="I1159" s="54"/>
      <c r="J1159" s="54"/>
      <c r="K1159" s="54"/>
      <c r="L1159" s="54"/>
      <c r="M1159" s="54"/>
      <c r="N1159" s="54"/>
      <c r="O1159" s="54"/>
      <c r="P1159" s="54"/>
      <c r="Q1159" s="54"/>
      <c r="R1159" s="54"/>
      <c r="S1159" s="54"/>
      <c r="T1159" s="54"/>
      <c r="U1159" s="54"/>
      <c r="V1159" s="54"/>
      <c r="W1159" s="192"/>
      <c r="X1159" s="54"/>
      <c r="Y1159" s="54"/>
      <c r="Z1159" s="54"/>
      <c r="AA1159" s="54"/>
      <c r="AB1159" s="54"/>
      <c r="AC1159" s="54"/>
      <c r="AD1159" s="54"/>
      <c r="AE1159" s="54"/>
      <c r="AF1159" s="54"/>
      <c r="AG1159" s="54"/>
      <c r="AH1159" s="54"/>
      <c r="AI1159" s="54"/>
      <c r="AJ1159" s="54"/>
      <c r="AK1159" s="54"/>
      <c r="AL1159" s="54"/>
      <c r="AM1159" s="54"/>
      <c r="AN1159" s="54"/>
      <c r="AO1159" s="54"/>
      <c r="AP1159" s="54"/>
      <c r="AQ1159" s="54"/>
      <c r="AR1159" s="54"/>
      <c r="AS1159" s="54"/>
      <c r="AT1159" s="54"/>
      <c r="AU1159" s="54"/>
      <c r="AV1159" s="54"/>
      <c r="AW1159" s="874" t="e">
        <f t="shared" si="103"/>
        <v>#N/A</v>
      </c>
      <c r="AX1159" s="875"/>
      <c r="AY1159" s="875"/>
      <c r="AZ1159" s="875"/>
      <c r="BA1159" s="876"/>
      <c r="BB1159" s="877" t="s">
        <v>1491</v>
      </c>
      <c r="BC1159" s="878"/>
      <c r="BD1159" s="54"/>
      <c r="BE1159" s="879" t="e">
        <f t="shared" si="104"/>
        <v>#N/A</v>
      </c>
      <c r="BF1159" s="880"/>
      <c r="BG1159" s="880"/>
      <c r="BH1159" s="880"/>
      <c r="BI1159" s="881"/>
      <c r="BJ1159" s="882" t="s">
        <v>1491</v>
      </c>
      <c r="BK1159" s="878"/>
      <c r="BL1159" s="54"/>
      <c r="BM1159" s="241"/>
      <c r="BN1159" s="241"/>
      <c r="BO1159" s="241"/>
      <c r="BP1159" s="54"/>
      <c r="BQ1159" s="54"/>
      <c r="BR1159" s="54"/>
      <c r="BS1159" s="54"/>
      <c r="BT1159" s="54"/>
      <c r="BU1159" s="54"/>
      <c r="BV1159" s="54"/>
      <c r="BW1159" s="54"/>
      <c r="BX1159" s="54"/>
      <c r="BY1159" s="54"/>
      <c r="BZ1159" s="54"/>
      <c r="CA1159" s="54"/>
      <c r="CB1159" s="54"/>
      <c r="CC1159" s="54"/>
      <c r="CD1159" s="54"/>
      <c r="CE1159" s="54"/>
      <c r="CF1159" s="54"/>
      <c r="CG1159" s="54"/>
      <c r="CH1159" s="54"/>
      <c r="CI1159" s="54"/>
      <c r="CJ1159" s="54"/>
      <c r="CK1159" s="54"/>
      <c r="CL1159" s="54"/>
      <c r="CM1159" s="54"/>
      <c r="CN1159" s="54"/>
      <c r="CO1159" s="54"/>
      <c r="CP1159" s="54"/>
      <c r="CQ1159" s="54"/>
      <c r="CR1159" s="54"/>
      <c r="CS1159" s="54"/>
      <c r="CT1159" s="54"/>
      <c r="CU1159" s="54"/>
      <c r="CV1159" s="54"/>
      <c r="CW1159" s="54"/>
      <c r="CX1159" s="54"/>
      <c r="CY1159" s="54"/>
      <c r="CZ1159" s="54"/>
      <c r="DA1159" s="54"/>
      <c r="DB1159" s="54"/>
      <c r="DC1159" s="54"/>
      <c r="DD1159" s="54"/>
      <c r="DE1159" s="54"/>
      <c r="DF1159" s="54"/>
      <c r="DG1159" s="54"/>
      <c r="DH1159" s="54"/>
      <c r="DI1159" s="54"/>
      <c r="DJ1159" s="54"/>
      <c r="DK1159" s="54"/>
      <c r="DL1159" s="54"/>
      <c r="DM1159" s="54"/>
      <c r="DN1159" s="54"/>
      <c r="DO1159" s="54"/>
      <c r="DP1159" s="54"/>
      <c r="DQ1159" s="199"/>
    </row>
    <row r="1160" spans="4:121" s="52" customFormat="1" hidden="1">
      <c r="D1160" s="198"/>
      <c r="E1160" s="54"/>
      <c r="F1160" s="54"/>
      <c r="G1160" s="54"/>
      <c r="H1160" s="54"/>
      <c r="I1160" s="54"/>
      <c r="J1160" s="54"/>
      <c r="K1160" s="54"/>
      <c r="L1160" s="54"/>
      <c r="M1160" s="54"/>
      <c r="N1160" s="54"/>
      <c r="O1160" s="54"/>
      <c r="P1160" s="54"/>
      <c r="Q1160" s="54"/>
      <c r="R1160" s="54"/>
      <c r="S1160" s="54"/>
      <c r="T1160" s="54"/>
      <c r="U1160" s="54"/>
      <c r="V1160" s="54"/>
      <c r="W1160" s="192"/>
      <c r="X1160" s="54"/>
      <c r="Y1160" s="54"/>
      <c r="Z1160" s="54"/>
      <c r="AA1160" s="54"/>
      <c r="AB1160" s="54"/>
      <c r="AC1160" s="54"/>
      <c r="AD1160" s="54"/>
      <c r="AE1160" s="54"/>
      <c r="AF1160" s="54"/>
      <c r="AG1160" s="54"/>
      <c r="AH1160" s="54"/>
      <c r="AI1160" s="54"/>
      <c r="AJ1160" s="54"/>
      <c r="AK1160" s="54"/>
      <c r="AL1160" s="54"/>
      <c r="AM1160" s="54"/>
      <c r="AN1160" s="54"/>
      <c r="AO1160" s="54"/>
      <c r="AP1160" s="54"/>
      <c r="AQ1160" s="54"/>
      <c r="AR1160" s="54"/>
      <c r="AS1160" s="54"/>
      <c r="AT1160" s="54"/>
      <c r="AU1160" s="54"/>
      <c r="AV1160" s="54"/>
      <c r="AW1160" s="874" t="e">
        <f t="shared" si="103"/>
        <v>#N/A</v>
      </c>
      <c r="AX1160" s="875"/>
      <c r="AY1160" s="875"/>
      <c r="AZ1160" s="875"/>
      <c r="BA1160" s="876"/>
      <c r="BB1160" s="877" t="s">
        <v>1492</v>
      </c>
      <c r="BC1160" s="878"/>
      <c r="BD1160" s="54"/>
      <c r="BE1160" s="879" t="e">
        <f t="shared" si="104"/>
        <v>#N/A</v>
      </c>
      <c r="BF1160" s="880"/>
      <c r="BG1160" s="880"/>
      <c r="BH1160" s="880"/>
      <c r="BI1160" s="881"/>
      <c r="BJ1160" s="882" t="s">
        <v>1492</v>
      </c>
      <c r="BK1160" s="878"/>
      <c r="BL1160" s="54"/>
      <c r="BM1160" s="241"/>
      <c r="BN1160" s="241"/>
      <c r="BO1160" s="241"/>
      <c r="BP1160" s="54"/>
      <c r="BQ1160" s="54"/>
      <c r="BR1160" s="54"/>
      <c r="BS1160" s="54"/>
      <c r="BT1160" s="54"/>
      <c r="BU1160" s="54"/>
      <c r="BV1160" s="54"/>
      <c r="BW1160" s="54"/>
      <c r="BX1160" s="54"/>
      <c r="BY1160" s="54"/>
      <c r="BZ1160" s="54"/>
      <c r="CA1160" s="54"/>
      <c r="CB1160" s="54"/>
      <c r="CC1160" s="54"/>
      <c r="CD1160" s="54"/>
      <c r="CE1160" s="54"/>
      <c r="CF1160" s="54"/>
      <c r="CG1160" s="54"/>
      <c r="CH1160" s="54"/>
      <c r="CI1160" s="54"/>
      <c r="CJ1160" s="54"/>
      <c r="CK1160" s="54"/>
      <c r="CL1160" s="54"/>
      <c r="CM1160" s="54"/>
      <c r="CN1160" s="54"/>
      <c r="CO1160" s="54"/>
      <c r="CP1160" s="54"/>
      <c r="CQ1160" s="54"/>
      <c r="CR1160" s="54"/>
      <c r="CS1160" s="54"/>
      <c r="CT1160" s="54"/>
      <c r="CU1160" s="54"/>
      <c r="CV1160" s="54"/>
      <c r="CW1160" s="54"/>
      <c r="CX1160" s="54"/>
      <c r="CY1160" s="54"/>
      <c r="CZ1160" s="54"/>
      <c r="DA1160" s="54"/>
      <c r="DB1160" s="54"/>
      <c r="DC1160" s="54"/>
      <c r="DD1160" s="54"/>
      <c r="DE1160" s="54"/>
      <c r="DF1160" s="54"/>
      <c r="DG1160" s="54"/>
      <c r="DH1160" s="54"/>
      <c r="DI1160" s="54"/>
      <c r="DJ1160" s="54"/>
      <c r="DK1160" s="54"/>
      <c r="DL1160" s="54"/>
      <c r="DM1160" s="54"/>
      <c r="DN1160" s="54"/>
      <c r="DO1160" s="54"/>
      <c r="DP1160" s="54"/>
      <c r="DQ1160" s="199"/>
    </row>
    <row r="1161" spans="4:121" s="52" customFormat="1" hidden="1">
      <c r="D1161" s="198"/>
      <c r="E1161" s="54"/>
      <c r="F1161" s="54"/>
      <c r="G1161" s="54"/>
      <c r="H1161" s="54"/>
      <c r="I1161" s="54"/>
      <c r="J1161" s="54"/>
      <c r="K1161" s="54"/>
      <c r="L1161" s="54"/>
      <c r="M1161" s="54"/>
      <c r="N1161" s="54"/>
      <c r="O1161" s="54"/>
      <c r="P1161" s="54"/>
      <c r="Q1161" s="54"/>
      <c r="R1161" s="54"/>
      <c r="S1161" s="54"/>
      <c r="T1161" s="54"/>
      <c r="U1161" s="54"/>
      <c r="V1161" s="54"/>
      <c r="W1161" s="192"/>
      <c r="X1161" s="54"/>
      <c r="Y1161" s="54"/>
      <c r="Z1161" s="54"/>
      <c r="AA1161" s="54"/>
      <c r="AB1161" s="54"/>
      <c r="AC1161" s="54"/>
      <c r="AD1161" s="54"/>
      <c r="AE1161" s="54"/>
      <c r="AF1161" s="54"/>
      <c r="AG1161" s="54"/>
      <c r="AH1161" s="54"/>
      <c r="AI1161" s="54"/>
      <c r="AJ1161" s="54"/>
      <c r="AK1161" s="54"/>
      <c r="AL1161" s="54"/>
      <c r="AM1161" s="54"/>
      <c r="AN1161" s="54"/>
      <c r="AO1161" s="54"/>
      <c r="AP1161" s="54"/>
      <c r="AQ1161" s="54"/>
      <c r="AR1161" s="54"/>
      <c r="AS1161" s="54"/>
      <c r="AT1161" s="54"/>
      <c r="AU1161" s="54"/>
      <c r="AV1161" s="54"/>
      <c r="AW1161" s="874" t="e">
        <f t="shared" si="103"/>
        <v>#N/A</v>
      </c>
      <c r="AX1161" s="875"/>
      <c r="AY1161" s="875"/>
      <c r="AZ1161" s="875"/>
      <c r="BA1161" s="876"/>
      <c r="BB1161" s="877" t="s">
        <v>1493</v>
      </c>
      <c r="BC1161" s="878"/>
      <c r="BD1161" s="54"/>
      <c r="BE1161" s="879" t="e">
        <f t="shared" si="104"/>
        <v>#N/A</v>
      </c>
      <c r="BF1161" s="880"/>
      <c r="BG1161" s="880"/>
      <c r="BH1161" s="880"/>
      <c r="BI1161" s="881"/>
      <c r="BJ1161" s="882" t="s">
        <v>1493</v>
      </c>
      <c r="BK1161" s="878"/>
      <c r="BL1161" s="54"/>
      <c r="BM1161" s="241"/>
      <c r="BN1161" s="241"/>
      <c r="BO1161" s="241"/>
      <c r="BP1161" s="54"/>
      <c r="BQ1161" s="54"/>
      <c r="BR1161" s="54"/>
      <c r="BS1161" s="54"/>
      <c r="BT1161" s="54"/>
      <c r="BU1161" s="54"/>
      <c r="BV1161" s="54"/>
      <c r="BW1161" s="54"/>
      <c r="BX1161" s="54"/>
      <c r="BY1161" s="54"/>
      <c r="BZ1161" s="54"/>
      <c r="CA1161" s="54"/>
      <c r="CB1161" s="54"/>
      <c r="CC1161" s="54"/>
      <c r="CD1161" s="54"/>
      <c r="CE1161" s="54"/>
      <c r="CF1161" s="54"/>
      <c r="CG1161" s="54"/>
      <c r="CH1161" s="54"/>
      <c r="CI1161" s="54"/>
      <c r="CJ1161" s="54"/>
      <c r="CK1161" s="54"/>
      <c r="CL1161" s="54"/>
      <c r="CM1161" s="54"/>
      <c r="CN1161" s="54"/>
      <c r="CO1161" s="54"/>
      <c r="CP1161" s="54"/>
      <c r="CQ1161" s="54"/>
      <c r="CR1161" s="54"/>
      <c r="CS1161" s="54"/>
      <c r="CT1161" s="54"/>
      <c r="CU1161" s="54"/>
      <c r="CV1161" s="54"/>
      <c r="CW1161" s="54"/>
      <c r="CX1161" s="54"/>
      <c r="CY1161" s="54"/>
      <c r="CZ1161" s="54"/>
      <c r="DA1161" s="54"/>
      <c r="DB1161" s="54"/>
      <c r="DC1161" s="54"/>
      <c r="DD1161" s="54"/>
      <c r="DE1161" s="54"/>
      <c r="DF1161" s="54"/>
      <c r="DG1161" s="54"/>
      <c r="DH1161" s="54"/>
      <c r="DI1161" s="54"/>
      <c r="DJ1161" s="54"/>
      <c r="DK1161" s="54"/>
      <c r="DL1161" s="54"/>
      <c r="DM1161" s="54"/>
      <c r="DN1161" s="54"/>
      <c r="DO1161" s="54"/>
      <c r="DP1161" s="54"/>
      <c r="DQ1161" s="199"/>
    </row>
    <row r="1162" spans="4:121" s="52" customFormat="1" hidden="1">
      <c r="D1162" s="198"/>
      <c r="E1162" s="54"/>
      <c r="F1162" s="54"/>
      <c r="G1162" s="54"/>
      <c r="H1162" s="54"/>
      <c r="I1162" s="54"/>
      <c r="J1162" s="54"/>
      <c r="K1162" s="54"/>
      <c r="L1162" s="54"/>
      <c r="M1162" s="54"/>
      <c r="N1162" s="54"/>
      <c r="O1162" s="54"/>
      <c r="P1162" s="54"/>
      <c r="Q1162" s="54"/>
      <c r="R1162" s="54"/>
      <c r="S1162" s="54"/>
      <c r="T1162" s="54"/>
      <c r="U1162" s="54"/>
      <c r="V1162" s="54"/>
      <c r="W1162" s="192"/>
      <c r="X1162" s="54"/>
      <c r="Y1162" s="54"/>
      <c r="Z1162" s="54"/>
      <c r="AA1162" s="54"/>
      <c r="AB1162" s="54"/>
      <c r="AC1162" s="54"/>
      <c r="AD1162" s="54"/>
      <c r="AE1162" s="54"/>
      <c r="AF1162" s="54"/>
      <c r="AG1162" s="54"/>
      <c r="AH1162" s="54"/>
      <c r="AI1162" s="54"/>
      <c r="AJ1162" s="54"/>
      <c r="AK1162" s="54"/>
      <c r="AL1162" s="54"/>
      <c r="AM1162" s="54"/>
      <c r="AN1162" s="54"/>
      <c r="AO1162" s="54"/>
      <c r="AP1162" s="54"/>
      <c r="AQ1162" s="54"/>
      <c r="AR1162" s="54"/>
      <c r="AS1162" s="54"/>
      <c r="AT1162" s="54"/>
      <c r="AU1162" s="54"/>
      <c r="AV1162" s="54"/>
      <c r="AW1162" s="874" t="e">
        <f t="shared" si="103"/>
        <v>#N/A</v>
      </c>
      <c r="AX1162" s="875"/>
      <c r="AY1162" s="875"/>
      <c r="AZ1162" s="875"/>
      <c r="BA1162" s="876"/>
      <c r="BB1162" s="877" t="s">
        <v>1494</v>
      </c>
      <c r="BC1162" s="878"/>
      <c r="BD1162" s="54"/>
      <c r="BE1162" s="879" t="e">
        <f t="shared" si="104"/>
        <v>#N/A</v>
      </c>
      <c r="BF1162" s="880"/>
      <c r="BG1162" s="880"/>
      <c r="BH1162" s="880"/>
      <c r="BI1162" s="881"/>
      <c r="BJ1162" s="882" t="s">
        <v>1494</v>
      </c>
      <c r="BK1162" s="878"/>
      <c r="BL1162" s="54"/>
      <c r="BM1162" s="241"/>
      <c r="BN1162" s="241"/>
      <c r="BO1162" s="241"/>
      <c r="BP1162" s="54"/>
      <c r="BQ1162" s="54"/>
      <c r="BR1162" s="54"/>
      <c r="BS1162" s="54"/>
      <c r="BT1162" s="54"/>
      <c r="BU1162" s="54"/>
      <c r="BV1162" s="54"/>
      <c r="BW1162" s="54"/>
      <c r="BX1162" s="54"/>
      <c r="BY1162" s="54"/>
      <c r="BZ1162" s="54"/>
      <c r="CA1162" s="54"/>
      <c r="CB1162" s="54"/>
      <c r="CC1162" s="54"/>
      <c r="CD1162" s="54"/>
      <c r="CE1162" s="54"/>
      <c r="CF1162" s="54"/>
      <c r="CG1162" s="54"/>
      <c r="CH1162" s="54"/>
      <c r="CI1162" s="54"/>
      <c r="CJ1162" s="54"/>
      <c r="CK1162" s="54"/>
      <c r="CL1162" s="54"/>
      <c r="CM1162" s="54"/>
      <c r="CN1162" s="54"/>
      <c r="CO1162" s="54"/>
      <c r="CP1162" s="54"/>
      <c r="CQ1162" s="54"/>
      <c r="CR1162" s="54"/>
      <c r="CS1162" s="54"/>
      <c r="CT1162" s="54"/>
      <c r="CU1162" s="54"/>
      <c r="CV1162" s="54"/>
      <c r="CW1162" s="54"/>
      <c r="CX1162" s="54"/>
      <c r="CY1162" s="54"/>
      <c r="CZ1162" s="54"/>
      <c r="DA1162" s="54"/>
      <c r="DB1162" s="54"/>
      <c r="DC1162" s="54"/>
      <c r="DD1162" s="54"/>
      <c r="DE1162" s="54"/>
      <c r="DF1162" s="54"/>
      <c r="DG1162" s="54"/>
      <c r="DH1162" s="54"/>
      <c r="DI1162" s="54"/>
      <c r="DJ1162" s="54"/>
      <c r="DK1162" s="54"/>
      <c r="DL1162" s="54"/>
      <c r="DM1162" s="54"/>
      <c r="DN1162" s="54"/>
      <c r="DO1162" s="54"/>
      <c r="DP1162" s="54"/>
      <c r="DQ1162" s="199"/>
    </row>
    <row r="1163" spans="4:121" s="52" customFormat="1" hidden="1">
      <c r="D1163" s="198"/>
      <c r="E1163" s="54"/>
      <c r="F1163" s="54"/>
      <c r="G1163" s="54"/>
      <c r="H1163" s="54"/>
      <c r="I1163" s="54"/>
      <c r="J1163" s="54"/>
      <c r="K1163" s="54"/>
      <c r="L1163" s="54"/>
      <c r="M1163" s="54"/>
      <c r="N1163" s="54"/>
      <c r="O1163" s="54"/>
      <c r="P1163" s="54"/>
      <c r="Q1163" s="54"/>
      <c r="R1163" s="54"/>
      <c r="S1163" s="54"/>
      <c r="T1163" s="54"/>
      <c r="U1163" s="54"/>
      <c r="V1163" s="54"/>
      <c r="W1163" s="192"/>
      <c r="X1163" s="54"/>
      <c r="Y1163" s="54"/>
      <c r="Z1163" s="54"/>
      <c r="AA1163" s="54"/>
      <c r="AB1163" s="54"/>
      <c r="AC1163" s="54"/>
      <c r="AD1163" s="54"/>
      <c r="AE1163" s="54"/>
      <c r="AF1163" s="54"/>
      <c r="AG1163" s="54"/>
      <c r="AH1163" s="54"/>
      <c r="AI1163" s="54"/>
      <c r="AJ1163" s="54"/>
      <c r="AK1163" s="54"/>
      <c r="AL1163" s="54"/>
      <c r="AM1163" s="54"/>
      <c r="AN1163" s="54"/>
      <c r="AO1163" s="54"/>
      <c r="AP1163" s="54"/>
      <c r="AQ1163" s="54"/>
      <c r="AR1163" s="54"/>
      <c r="AS1163" s="54"/>
      <c r="AT1163" s="54"/>
      <c r="AU1163" s="54"/>
      <c r="AV1163" s="54"/>
      <c r="AW1163" s="874" t="e">
        <f t="shared" ref="AW1163:AW1184" si="105">RANK(BB1163,$AM$184:$AM$211,1)</f>
        <v>#N/A</v>
      </c>
      <c r="AX1163" s="875"/>
      <c r="AY1163" s="875"/>
      <c r="AZ1163" s="875"/>
      <c r="BA1163" s="876"/>
      <c r="BB1163" s="877" t="s">
        <v>1495</v>
      </c>
      <c r="BC1163" s="878"/>
      <c r="BD1163" s="54"/>
      <c r="BE1163" s="879" t="e">
        <f t="shared" si="104"/>
        <v>#N/A</v>
      </c>
      <c r="BF1163" s="880"/>
      <c r="BG1163" s="880"/>
      <c r="BH1163" s="880"/>
      <c r="BI1163" s="881"/>
      <c r="BJ1163" s="882" t="s">
        <v>1495</v>
      </c>
      <c r="BK1163" s="878"/>
      <c r="BL1163" s="54"/>
      <c r="BM1163" s="241"/>
      <c r="BN1163" s="241"/>
      <c r="BO1163" s="241"/>
      <c r="BP1163" s="54"/>
      <c r="BQ1163" s="54"/>
      <c r="BR1163" s="54"/>
      <c r="BS1163" s="54"/>
      <c r="BT1163" s="54"/>
      <c r="BU1163" s="54"/>
      <c r="BV1163" s="54"/>
      <c r="BW1163" s="54"/>
      <c r="BX1163" s="54"/>
      <c r="BY1163" s="54"/>
      <c r="BZ1163" s="54"/>
      <c r="CA1163" s="54"/>
      <c r="CB1163" s="54"/>
      <c r="CC1163" s="54"/>
      <c r="CD1163" s="54"/>
      <c r="CE1163" s="54"/>
      <c r="CF1163" s="54"/>
      <c r="CG1163" s="54"/>
      <c r="CH1163" s="54"/>
      <c r="CI1163" s="54"/>
      <c r="CJ1163" s="54"/>
      <c r="CK1163" s="54"/>
      <c r="CL1163" s="54"/>
      <c r="CM1163" s="54"/>
      <c r="CN1163" s="54"/>
      <c r="CO1163" s="54"/>
      <c r="CP1163" s="54"/>
      <c r="CQ1163" s="54"/>
      <c r="CR1163" s="54"/>
      <c r="CS1163" s="54"/>
      <c r="CT1163" s="54"/>
      <c r="CU1163" s="54"/>
      <c r="CV1163" s="54"/>
      <c r="CW1163" s="54"/>
      <c r="CX1163" s="54"/>
      <c r="CY1163" s="54"/>
      <c r="CZ1163" s="54"/>
      <c r="DA1163" s="54"/>
      <c r="DB1163" s="54"/>
      <c r="DC1163" s="54"/>
      <c r="DD1163" s="54"/>
      <c r="DE1163" s="54"/>
      <c r="DF1163" s="54"/>
      <c r="DG1163" s="54"/>
      <c r="DH1163" s="54"/>
      <c r="DI1163" s="54"/>
      <c r="DJ1163" s="54"/>
      <c r="DK1163" s="54"/>
      <c r="DL1163" s="54"/>
      <c r="DM1163" s="54"/>
      <c r="DN1163" s="54"/>
      <c r="DO1163" s="54"/>
      <c r="DP1163" s="54"/>
      <c r="DQ1163" s="199"/>
    </row>
    <row r="1164" spans="4:121" s="52" customFormat="1" hidden="1">
      <c r="D1164" s="198"/>
      <c r="E1164" s="54"/>
      <c r="F1164" s="54"/>
      <c r="G1164" s="54"/>
      <c r="H1164" s="54"/>
      <c r="I1164" s="54"/>
      <c r="J1164" s="54"/>
      <c r="K1164" s="54"/>
      <c r="L1164" s="54"/>
      <c r="M1164" s="54"/>
      <c r="N1164" s="54"/>
      <c r="O1164" s="54"/>
      <c r="P1164" s="54"/>
      <c r="Q1164" s="54"/>
      <c r="R1164" s="54"/>
      <c r="S1164" s="54"/>
      <c r="T1164" s="54"/>
      <c r="U1164" s="54"/>
      <c r="V1164" s="54"/>
      <c r="W1164" s="192"/>
      <c r="X1164" s="54"/>
      <c r="Y1164" s="54"/>
      <c r="Z1164" s="54"/>
      <c r="AA1164" s="54"/>
      <c r="AB1164" s="54"/>
      <c r="AC1164" s="54"/>
      <c r="AD1164" s="54"/>
      <c r="AE1164" s="54"/>
      <c r="AF1164" s="54"/>
      <c r="AG1164" s="54"/>
      <c r="AH1164" s="54"/>
      <c r="AI1164" s="54"/>
      <c r="AJ1164" s="54"/>
      <c r="AK1164" s="54"/>
      <c r="AL1164" s="54"/>
      <c r="AM1164" s="54"/>
      <c r="AN1164" s="54"/>
      <c r="AO1164" s="54"/>
      <c r="AP1164" s="54"/>
      <c r="AQ1164" s="54"/>
      <c r="AR1164" s="54"/>
      <c r="AS1164" s="54"/>
      <c r="AT1164" s="54"/>
      <c r="AU1164" s="54"/>
      <c r="AV1164" s="54"/>
      <c r="AW1164" s="874" t="e">
        <f t="shared" si="105"/>
        <v>#N/A</v>
      </c>
      <c r="AX1164" s="875"/>
      <c r="AY1164" s="875"/>
      <c r="AZ1164" s="875"/>
      <c r="BA1164" s="876"/>
      <c r="BB1164" s="877" t="s">
        <v>1496</v>
      </c>
      <c r="BC1164" s="878"/>
      <c r="BD1164" s="54"/>
      <c r="BE1164" s="879" t="e">
        <f t="shared" si="104"/>
        <v>#N/A</v>
      </c>
      <c r="BF1164" s="880"/>
      <c r="BG1164" s="880"/>
      <c r="BH1164" s="880"/>
      <c r="BI1164" s="881"/>
      <c r="BJ1164" s="882" t="s">
        <v>1496</v>
      </c>
      <c r="BK1164" s="878"/>
      <c r="BL1164" s="54"/>
      <c r="BM1164" s="241"/>
      <c r="BN1164" s="241"/>
      <c r="BO1164" s="241"/>
      <c r="BP1164" s="54"/>
      <c r="BQ1164" s="54"/>
      <c r="BR1164" s="54"/>
      <c r="BS1164" s="54"/>
      <c r="BT1164" s="54"/>
      <c r="BU1164" s="54"/>
      <c r="BV1164" s="54"/>
      <c r="BW1164" s="54"/>
      <c r="BX1164" s="54"/>
      <c r="BY1164" s="54"/>
      <c r="BZ1164" s="54"/>
      <c r="CA1164" s="54"/>
      <c r="CB1164" s="54"/>
      <c r="CC1164" s="54"/>
      <c r="CD1164" s="54"/>
      <c r="CE1164" s="54"/>
      <c r="CF1164" s="54"/>
      <c r="CG1164" s="54"/>
      <c r="CH1164" s="54"/>
      <c r="CI1164" s="54"/>
      <c r="CJ1164" s="54"/>
      <c r="CK1164" s="54"/>
      <c r="CL1164" s="54"/>
      <c r="CM1164" s="54"/>
      <c r="CN1164" s="54"/>
      <c r="CO1164" s="54"/>
      <c r="CP1164" s="54"/>
      <c r="CQ1164" s="54"/>
      <c r="CR1164" s="54"/>
      <c r="CS1164" s="54"/>
      <c r="CT1164" s="54"/>
      <c r="CU1164" s="54"/>
      <c r="CV1164" s="54"/>
      <c r="CW1164" s="54"/>
      <c r="CX1164" s="54"/>
      <c r="CY1164" s="54"/>
      <c r="CZ1164" s="54"/>
      <c r="DA1164" s="54"/>
      <c r="DB1164" s="54"/>
      <c r="DC1164" s="54"/>
      <c r="DD1164" s="54"/>
      <c r="DE1164" s="54"/>
      <c r="DF1164" s="54"/>
      <c r="DG1164" s="54"/>
      <c r="DH1164" s="54"/>
      <c r="DI1164" s="54"/>
      <c r="DJ1164" s="54"/>
      <c r="DK1164" s="54"/>
      <c r="DL1164" s="54"/>
      <c r="DM1164" s="54"/>
      <c r="DN1164" s="54"/>
      <c r="DO1164" s="54"/>
      <c r="DP1164" s="54"/>
      <c r="DQ1164" s="199"/>
    </row>
    <row r="1165" spans="4:121" s="52" customFormat="1" hidden="1">
      <c r="D1165" s="198"/>
      <c r="E1165" s="54"/>
      <c r="F1165" s="54"/>
      <c r="G1165" s="54"/>
      <c r="H1165" s="54"/>
      <c r="I1165" s="54"/>
      <c r="J1165" s="54"/>
      <c r="K1165" s="54"/>
      <c r="L1165" s="54"/>
      <c r="M1165" s="54"/>
      <c r="N1165" s="54"/>
      <c r="O1165" s="54"/>
      <c r="P1165" s="54"/>
      <c r="Q1165" s="54"/>
      <c r="R1165" s="54"/>
      <c r="S1165" s="54"/>
      <c r="T1165" s="54"/>
      <c r="U1165" s="54"/>
      <c r="V1165" s="54"/>
      <c r="W1165" s="192"/>
      <c r="X1165" s="54"/>
      <c r="Y1165" s="54"/>
      <c r="Z1165" s="54"/>
      <c r="AA1165" s="54"/>
      <c r="AB1165" s="54"/>
      <c r="AC1165" s="54"/>
      <c r="AD1165" s="54"/>
      <c r="AE1165" s="54"/>
      <c r="AF1165" s="54"/>
      <c r="AG1165" s="54"/>
      <c r="AH1165" s="54"/>
      <c r="AI1165" s="54"/>
      <c r="AJ1165" s="54"/>
      <c r="AK1165" s="54"/>
      <c r="AL1165" s="54"/>
      <c r="AM1165" s="54"/>
      <c r="AN1165" s="54"/>
      <c r="AO1165" s="54"/>
      <c r="AP1165" s="54"/>
      <c r="AQ1165" s="54"/>
      <c r="AR1165" s="54"/>
      <c r="AS1165" s="54"/>
      <c r="AT1165" s="54"/>
      <c r="AU1165" s="54"/>
      <c r="AV1165" s="54"/>
      <c r="AW1165" s="874" t="e">
        <f t="shared" si="105"/>
        <v>#N/A</v>
      </c>
      <c r="AX1165" s="875"/>
      <c r="AY1165" s="875"/>
      <c r="AZ1165" s="875"/>
      <c r="BA1165" s="876"/>
      <c r="BB1165" s="877" t="s">
        <v>1497</v>
      </c>
      <c r="BC1165" s="878"/>
      <c r="BD1165" s="54"/>
      <c r="BE1165" s="879" t="e">
        <f t="shared" si="104"/>
        <v>#N/A</v>
      </c>
      <c r="BF1165" s="880"/>
      <c r="BG1165" s="880"/>
      <c r="BH1165" s="880"/>
      <c r="BI1165" s="881"/>
      <c r="BJ1165" s="882" t="s">
        <v>1497</v>
      </c>
      <c r="BK1165" s="878"/>
      <c r="BL1165" s="54"/>
      <c r="BM1165" s="241"/>
      <c r="BN1165" s="241"/>
      <c r="BO1165" s="241"/>
      <c r="BP1165" s="54"/>
      <c r="BQ1165" s="54"/>
      <c r="BR1165" s="54"/>
      <c r="BS1165" s="54"/>
      <c r="BT1165" s="54"/>
      <c r="BU1165" s="54"/>
      <c r="BV1165" s="54"/>
      <c r="BW1165" s="54"/>
      <c r="BX1165" s="54"/>
      <c r="BY1165" s="54"/>
      <c r="BZ1165" s="54"/>
      <c r="CA1165" s="54"/>
      <c r="CB1165" s="54"/>
      <c r="CC1165" s="54"/>
      <c r="CD1165" s="54"/>
      <c r="CE1165" s="54"/>
      <c r="CF1165" s="54"/>
      <c r="CG1165" s="54"/>
      <c r="CH1165" s="54"/>
      <c r="CI1165" s="54"/>
      <c r="CJ1165" s="54"/>
      <c r="CK1165" s="54"/>
      <c r="CL1165" s="54"/>
      <c r="CM1165" s="54"/>
      <c r="CN1165" s="54"/>
      <c r="CO1165" s="54"/>
      <c r="CP1165" s="54"/>
      <c r="CQ1165" s="54"/>
      <c r="CR1165" s="54"/>
      <c r="CS1165" s="54"/>
      <c r="CT1165" s="54"/>
      <c r="CU1165" s="54"/>
      <c r="CV1165" s="54"/>
      <c r="CW1165" s="54"/>
      <c r="CX1165" s="54"/>
      <c r="CY1165" s="54"/>
      <c r="CZ1165" s="54"/>
      <c r="DA1165" s="54"/>
      <c r="DB1165" s="54"/>
      <c r="DC1165" s="54"/>
      <c r="DD1165" s="54"/>
      <c r="DE1165" s="54"/>
      <c r="DF1165" s="54"/>
      <c r="DG1165" s="54"/>
      <c r="DH1165" s="54"/>
      <c r="DI1165" s="54"/>
      <c r="DJ1165" s="54"/>
      <c r="DK1165" s="54"/>
      <c r="DL1165" s="54"/>
      <c r="DM1165" s="54"/>
      <c r="DN1165" s="54"/>
      <c r="DO1165" s="54"/>
      <c r="DP1165" s="54"/>
      <c r="DQ1165" s="199"/>
    </row>
    <row r="1166" spans="4:121" s="52" customFormat="1" hidden="1">
      <c r="D1166" s="198"/>
      <c r="E1166" s="54"/>
      <c r="F1166" s="54"/>
      <c r="G1166" s="54"/>
      <c r="H1166" s="54"/>
      <c r="I1166" s="54"/>
      <c r="J1166" s="54"/>
      <c r="K1166" s="54"/>
      <c r="L1166" s="54"/>
      <c r="M1166" s="54"/>
      <c r="N1166" s="54"/>
      <c r="O1166" s="54"/>
      <c r="P1166" s="54"/>
      <c r="Q1166" s="54"/>
      <c r="R1166" s="54"/>
      <c r="S1166" s="54"/>
      <c r="T1166" s="54"/>
      <c r="U1166" s="54"/>
      <c r="V1166" s="54"/>
      <c r="W1166" s="192"/>
      <c r="X1166" s="54"/>
      <c r="Y1166" s="54"/>
      <c r="Z1166" s="54"/>
      <c r="AA1166" s="54"/>
      <c r="AB1166" s="54"/>
      <c r="AC1166" s="54"/>
      <c r="AD1166" s="54"/>
      <c r="AE1166" s="54"/>
      <c r="AF1166" s="54"/>
      <c r="AG1166" s="54"/>
      <c r="AH1166" s="54"/>
      <c r="AI1166" s="54"/>
      <c r="AJ1166" s="54"/>
      <c r="AK1166" s="54"/>
      <c r="AL1166" s="54"/>
      <c r="AM1166" s="54"/>
      <c r="AN1166" s="54"/>
      <c r="AO1166" s="54"/>
      <c r="AP1166" s="54"/>
      <c r="AQ1166" s="54"/>
      <c r="AR1166" s="54"/>
      <c r="AS1166" s="54"/>
      <c r="AT1166" s="54"/>
      <c r="AU1166" s="54"/>
      <c r="AV1166" s="54"/>
      <c r="AW1166" s="874" t="e">
        <f t="shared" si="105"/>
        <v>#N/A</v>
      </c>
      <c r="AX1166" s="875"/>
      <c r="AY1166" s="875"/>
      <c r="AZ1166" s="875"/>
      <c r="BA1166" s="876"/>
      <c r="BB1166" s="877" t="s">
        <v>1498</v>
      </c>
      <c r="BC1166" s="878"/>
      <c r="BD1166" s="54"/>
      <c r="BE1166" s="879" t="e">
        <f t="shared" si="104"/>
        <v>#N/A</v>
      </c>
      <c r="BF1166" s="880"/>
      <c r="BG1166" s="880"/>
      <c r="BH1166" s="880"/>
      <c r="BI1166" s="881"/>
      <c r="BJ1166" s="882" t="s">
        <v>1498</v>
      </c>
      <c r="BK1166" s="878"/>
      <c r="BL1166" s="54"/>
      <c r="BM1166" s="241"/>
      <c r="BN1166" s="241"/>
      <c r="BO1166" s="241"/>
      <c r="BP1166" s="54"/>
      <c r="BQ1166" s="54"/>
      <c r="BR1166" s="54"/>
      <c r="BS1166" s="54"/>
      <c r="BT1166" s="54"/>
      <c r="BU1166" s="54"/>
      <c r="BV1166" s="54"/>
      <c r="BW1166" s="54"/>
      <c r="BX1166" s="54"/>
      <c r="BY1166" s="54"/>
      <c r="BZ1166" s="54"/>
      <c r="CA1166" s="54"/>
      <c r="CB1166" s="54"/>
      <c r="CC1166" s="54"/>
      <c r="CD1166" s="54"/>
      <c r="CE1166" s="54"/>
      <c r="CF1166" s="54"/>
      <c r="CG1166" s="54"/>
      <c r="CH1166" s="54"/>
      <c r="CI1166" s="54"/>
      <c r="CJ1166" s="54"/>
      <c r="CK1166" s="54"/>
      <c r="CL1166" s="54"/>
      <c r="CM1166" s="54"/>
      <c r="CN1166" s="54"/>
      <c r="CO1166" s="54"/>
      <c r="CP1166" s="54"/>
      <c r="CQ1166" s="54"/>
      <c r="CR1166" s="54"/>
      <c r="CS1166" s="54"/>
      <c r="CT1166" s="54"/>
      <c r="CU1166" s="54"/>
      <c r="CV1166" s="54"/>
      <c r="CW1166" s="54"/>
      <c r="CX1166" s="54"/>
      <c r="CY1166" s="54"/>
      <c r="CZ1166" s="54"/>
      <c r="DA1166" s="54"/>
      <c r="DB1166" s="54"/>
      <c r="DC1166" s="54"/>
      <c r="DD1166" s="54"/>
      <c r="DE1166" s="54"/>
      <c r="DF1166" s="54"/>
      <c r="DG1166" s="54"/>
      <c r="DH1166" s="54"/>
      <c r="DI1166" s="54"/>
      <c r="DJ1166" s="54"/>
      <c r="DK1166" s="54"/>
      <c r="DL1166" s="54"/>
      <c r="DM1166" s="54"/>
      <c r="DN1166" s="54"/>
      <c r="DO1166" s="54"/>
      <c r="DP1166" s="54"/>
      <c r="DQ1166" s="199"/>
    </row>
    <row r="1167" spans="4:121" s="52" customFormat="1" hidden="1">
      <c r="D1167" s="198"/>
      <c r="E1167" s="54"/>
      <c r="F1167" s="54"/>
      <c r="G1167" s="54"/>
      <c r="H1167" s="54"/>
      <c r="I1167" s="54"/>
      <c r="J1167" s="54"/>
      <c r="K1167" s="54"/>
      <c r="L1167" s="54"/>
      <c r="M1167" s="54"/>
      <c r="N1167" s="54"/>
      <c r="O1167" s="54"/>
      <c r="P1167" s="54"/>
      <c r="Q1167" s="54"/>
      <c r="R1167" s="54"/>
      <c r="S1167" s="54"/>
      <c r="T1167" s="54"/>
      <c r="U1167" s="54"/>
      <c r="V1167" s="54"/>
      <c r="W1167" s="192"/>
      <c r="X1167" s="54"/>
      <c r="Y1167" s="54"/>
      <c r="Z1167" s="54"/>
      <c r="AA1167" s="54"/>
      <c r="AB1167" s="54"/>
      <c r="AC1167" s="54"/>
      <c r="AD1167" s="54"/>
      <c r="AE1167" s="54"/>
      <c r="AF1167" s="54"/>
      <c r="AG1167" s="54"/>
      <c r="AH1167" s="54"/>
      <c r="AI1167" s="54"/>
      <c r="AJ1167" s="54"/>
      <c r="AK1167" s="54"/>
      <c r="AL1167" s="54"/>
      <c r="AM1167" s="54"/>
      <c r="AN1167" s="54"/>
      <c r="AO1167" s="54"/>
      <c r="AP1167" s="54"/>
      <c r="AQ1167" s="54"/>
      <c r="AR1167" s="54"/>
      <c r="AS1167" s="54"/>
      <c r="AT1167" s="54"/>
      <c r="AU1167" s="54"/>
      <c r="AV1167" s="54"/>
      <c r="AW1167" s="874" t="e">
        <f t="shared" si="105"/>
        <v>#N/A</v>
      </c>
      <c r="AX1167" s="875"/>
      <c r="AY1167" s="875"/>
      <c r="AZ1167" s="875"/>
      <c r="BA1167" s="876"/>
      <c r="BB1167" s="877" t="s">
        <v>1499</v>
      </c>
      <c r="BC1167" s="878"/>
      <c r="BD1167" s="54"/>
      <c r="BE1167" s="879" t="e">
        <f t="shared" si="104"/>
        <v>#N/A</v>
      </c>
      <c r="BF1167" s="880"/>
      <c r="BG1167" s="880"/>
      <c r="BH1167" s="880"/>
      <c r="BI1167" s="881"/>
      <c r="BJ1167" s="882" t="s">
        <v>1499</v>
      </c>
      <c r="BK1167" s="878"/>
      <c r="BL1167" s="54"/>
      <c r="BM1167" s="241"/>
      <c r="BN1167" s="241"/>
      <c r="BO1167" s="241"/>
      <c r="BP1167" s="54"/>
      <c r="BQ1167" s="54"/>
      <c r="BR1167" s="54"/>
      <c r="BS1167" s="54"/>
      <c r="BT1167" s="54"/>
      <c r="BU1167" s="54"/>
      <c r="BV1167" s="54"/>
      <c r="BW1167" s="54"/>
      <c r="BX1167" s="54"/>
      <c r="BY1167" s="54"/>
      <c r="BZ1167" s="54"/>
      <c r="CA1167" s="54"/>
      <c r="CB1167" s="54"/>
      <c r="CC1167" s="54"/>
      <c r="CD1167" s="54"/>
      <c r="CE1167" s="54"/>
      <c r="CF1167" s="54"/>
      <c r="CG1167" s="54"/>
      <c r="CH1167" s="54"/>
      <c r="CI1167" s="54"/>
      <c r="CJ1167" s="54"/>
      <c r="CK1167" s="54"/>
      <c r="CL1167" s="54"/>
      <c r="CM1167" s="54"/>
      <c r="CN1167" s="54"/>
      <c r="CO1167" s="54"/>
      <c r="CP1167" s="54"/>
      <c r="CQ1167" s="54"/>
      <c r="CR1167" s="54"/>
      <c r="CS1167" s="54"/>
      <c r="CT1167" s="54"/>
      <c r="CU1167" s="54"/>
      <c r="CV1167" s="54"/>
      <c r="CW1167" s="54"/>
      <c r="CX1167" s="54"/>
      <c r="CY1167" s="54"/>
      <c r="CZ1167" s="54"/>
      <c r="DA1167" s="54"/>
      <c r="DB1167" s="54"/>
      <c r="DC1167" s="54"/>
      <c r="DD1167" s="54"/>
      <c r="DE1167" s="54"/>
      <c r="DF1167" s="54"/>
      <c r="DG1167" s="54"/>
      <c r="DH1167" s="54"/>
      <c r="DI1167" s="54"/>
      <c r="DJ1167" s="54"/>
      <c r="DK1167" s="54"/>
      <c r="DL1167" s="54"/>
      <c r="DM1167" s="54"/>
      <c r="DN1167" s="54"/>
      <c r="DO1167" s="54"/>
      <c r="DP1167" s="54"/>
      <c r="DQ1167" s="199"/>
    </row>
    <row r="1168" spans="4:121" s="52" customFormat="1" hidden="1">
      <c r="D1168" s="198"/>
      <c r="E1168" s="54"/>
      <c r="F1168" s="54"/>
      <c r="G1168" s="54"/>
      <c r="H1168" s="54"/>
      <c r="I1168" s="54"/>
      <c r="J1168" s="54"/>
      <c r="K1168" s="54"/>
      <c r="L1168" s="54"/>
      <c r="M1168" s="54"/>
      <c r="N1168" s="54"/>
      <c r="O1168" s="54"/>
      <c r="P1168" s="54"/>
      <c r="Q1168" s="54"/>
      <c r="R1168" s="54"/>
      <c r="S1168" s="54"/>
      <c r="T1168" s="54"/>
      <c r="U1168" s="54"/>
      <c r="V1168" s="54"/>
      <c r="W1168" s="192"/>
      <c r="X1168" s="54"/>
      <c r="Y1168" s="54"/>
      <c r="Z1168" s="54"/>
      <c r="AA1168" s="54"/>
      <c r="AB1168" s="54"/>
      <c r="AC1168" s="54"/>
      <c r="AD1168" s="54"/>
      <c r="AE1168" s="54"/>
      <c r="AF1168" s="54"/>
      <c r="AG1168" s="54"/>
      <c r="AH1168" s="54"/>
      <c r="AI1168" s="54"/>
      <c r="AJ1168" s="54"/>
      <c r="AK1168" s="54"/>
      <c r="AL1168" s="54"/>
      <c r="AM1168" s="54"/>
      <c r="AN1168" s="54"/>
      <c r="AO1168" s="54"/>
      <c r="AP1168" s="54"/>
      <c r="AQ1168" s="54"/>
      <c r="AR1168" s="54"/>
      <c r="AS1168" s="54"/>
      <c r="AT1168" s="54"/>
      <c r="AU1168" s="54"/>
      <c r="AV1168" s="54"/>
      <c r="AW1168" s="874" t="e">
        <f t="shared" si="105"/>
        <v>#N/A</v>
      </c>
      <c r="AX1168" s="875"/>
      <c r="AY1168" s="875"/>
      <c r="AZ1168" s="875"/>
      <c r="BA1168" s="876"/>
      <c r="BB1168" s="877" t="s">
        <v>1500</v>
      </c>
      <c r="BC1168" s="878"/>
      <c r="BD1168" s="54"/>
      <c r="BE1168" s="879" t="e">
        <f t="shared" si="104"/>
        <v>#N/A</v>
      </c>
      <c r="BF1168" s="880"/>
      <c r="BG1168" s="880"/>
      <c r="BH1168" s="880"/>
      <c r="BI1168" s="881"/>
      <c r="BJ1168" s="882" t="s">
        <v>1500</v>
      </c>
      <c r="BK1168" s="878"/>
      <c r="BL1168" s="54"/>
      <c r="BM1168" s="241"/>
      <c r="BN1168" s="241"/>
      <c r="BO1168" s="241"/>
      <c r="BP1168" s="54"/>
      <c r="BQ1168" s="54"/>
      <c r="BR1168" s="54"/>
      <c r="BS1168" s="54"/>
      <c r="BT1168" s="54"/>
      <c r="BU1168" s="54"/>
      <c r="BV1168" s="54"/>
      <c r="BW1168" s="54"/>
      <c r="BX1168" s="54"/>
      <c r="BY1168" s="54"/>
      <c r="BZ1168" s="54"/>
      <c r="CA1168" s="54"/>
      <c r="CB1168" s="54"/>
      <c r="CC1168" s="54"/>
      <c r="CD1168" s="54"/>
      <c r="CE1168" s="54"/>
      <c r="CF1168" s="54"/>
      <c r="CG1168" s="54"/>
      <c r="CH1168" s="54"/>
      <c r="CI1168" s="54"/>
      <c r="CJ1168" s="54"/>
      <c r="CK1168" s="54"/>
      <c r="CL1168" s="54"/>
      <c r="CM1168" s="54"/>
      <c r="CN1168" s="54"/>
      <c r="CO1168" s="54"/>
      <c r="CP1168" s="54"/>
      <c r="CQ1168" s="54"/>
      <c r="CR1168" s="54"/>
      <c r="CS1168" s="54"/>
      <c r="CT1168" s="54"/>
      <c r="CU1168" s="54"/>
      <c r="CV1168" s="54"/>
      <c r="CW1168" s="54"/>
      <c r="CX1168" s="54"/>
      <c r="CY1168" s="54"/>
      <c r="CZ1168" s="54"/>
      <c r="DA1168" s="54"/>
      <c r="DB1168" s="54"/>
      <c r="DC1168" s="54"/>
      <c r="DD1168" s="54"/>
      <c r="DE1168" s="54"/>
      <c r="DF1168" s="54"/>
      <c r="DG1168" s="54"/>
      <c r="DH1168" s="54"/>
      <c r="DI1168" s="54"/>
      <c r="DJ1168" s="54"/>
      <c r="DK1168" s="54"/>
      <c r="DL1168" s="54"/>
      <c r="DM1168" s="54"/>
      <c r="DN1168" s="54"/>
      <c r="DO1168" s="54"/>
      <c r="DP1168" s="54"/>
      <c r="DQ1168" s="199"/>
    </row>
    <row r="1169" spans="4:121" s="52" customFormat="1" hidden="1">
      <c r="D1169" s="198"/>
      <c r="E1169" s="54"/>
      <c r="F1169" s="54"/>
      <c r="G1169" s="54"/>
      <c r="H1169" s="54"/>
      <c r="I1169" s="54"/>
      <c r="J1169" s="54"/>
      <c r="K1169" s="54"/>
      <c r="L1169" s="54"/>
      <c r="M1169" s="54"/>
      <c r="N1169" s="54"/>
      <c r="O1169" s="54"/>
      <c r="P1169" s="54"/>
      <c r="Q1169" s="54"/>
      <c r="R1169" s="54"/>
      <c r="S1169" s="54"/>
      <c r="T1169" s="54"/>
      <c r="U1169" s="54"/>
      <c r="V1169" s="54"/>
      <c r="W1169" s="192"/>
      <c r="X1169" s="54"/>
      <c r="Y1169" s="54"/>
      <c r="Z1169" s="54"/>
      <c r="AA1169" s="54"/>
      <c r="AB1169" s="54"/>
      <c r="AC1169" s="54"/>
      <c r="AD1169" s="54"/>
      <c r="AE1169" s="54"/>
      <c r="AF1169" s="54"/>
      <c r="AG1169" s="54"/>
      <c r="AH1169" s="54"/>
      <c r="AI1169" s="54"/>
      <c r="AJ1169" s="54"/>
      <c r="AK1169" s="54"/>
      <c r="AL1169" s="54"/>
      <c r="AM1169" s="54"/>
      <c r="AN1169" s="54"/>
      <c r="AO1169" s="54"/>
      <c r="AP1169" s="54"/>
      <c r="AQ1169" s="54"/>
      <c r="AR1169" s="54"/>
      <c r="AS1169" s="54"/>
      <c r="AT1169" s="54"/>
      <c r="AU1169" s="54"/>
      <c r="AV1169" s="54"/>
      <c r="AW1169" s="874" t="e">
        <f t="shared" si="105"/>
        <v>#N/A</v>
      </c>
      <c r="AX1169" s="875"/>
      <c r="AY1169" s="875"/>
      <c r="AZ1169" s="875"/>
      <c r="BA1169" s="876"/>
      <c r="BB1169" s="877" t="s">
        <v>1501</v>
      </c>
      <c r="BC1169" s="878"/>
      <c r="BD1169" s="54"/>
      <c r="BE1169" s="879" t="e">
        <f t="shared" si="104"/>
        <v>#N/A</v>
      </c>
      <c r="BF1169" s="880"/>
      <c r="BG1169" s="880"/>
      <c r="BH1169" s="880"/>
      <c r="BI1169" s="881"/>
      <c r="BJ1169" s="882" t="s">
        <v>1501</v>
      </c>
      <c r="BK1169" s="878"/>
      <c r="BL1169" s="54"/>
      <c r="BM1169" s="241"/>
      <c r="BN1169" s="241"/>
      <c r="BO1169" s="241"/>
      <c r="BP1169" s="54"/>
      <c r="BQ1169" s="54"/>
      <c r="BR1169" s="54"/>
      <c r="BS1169" s="54"/>
      <c r="BT1169" s="54"/>
      <c r="BU1169" s="54"/>
      <c r="BV1169" s="54"/>
      <c r="BW1169" s="54"/>
      <c r="BX1169" s="54"/>
      <c r="BY1169" s="54"/>
      <c r="BZ1169" s="54"/>
      <c r="CA1169" s="54"/>
      <c r="CB1169" s="54"/>
      <c r="CC1169" s="54"/>
      <c r="CD1169" s="54"/>
      <c r="CE1169" s="54"/>
      <c r="CF1169" s="54"/>
      <c r="CG1169" s="54"/>
      <c r="CH1169" s="54"/>
      <c r="CI1169" s="54"/>
      <c r="CJ1169" s="54"/>
      <c r="CK1169" s="54"/>
      <c r="CL1169" s="54"/>
      <c r="CM1169" s="54"/>
      <c r="CN1169" s="54"/>
      <c r="CO1169" s="54"/>
      <c r="CP1169" s="54"/>
      <c r="CQ1169" s="54"/>
      <c r="CR1169" s="54"/>
      <c r="CS1169" s="54"/>
      <c r="CT1169" s="54"/>
      <c r="CU1169" s="54"/>
      <c r="CV1169" s="54"/>
      <c r="CW1169" s="54"/>
      <c r="CX1169" s="54"/>
      <c r="CY1169" s="54"/>
      <c r="CZ1169" s="54"/>
      <c r="DA1169" s="54"/>
      <c r="DB1169" s="54"/>
      <c r="DC1169" s="54"/>
      <c r="DD1169" s="54"/>
      <c r="DE1169" s="54"/>
      <c r="DF1169" s="54"/>
      <c r="DG1169" s="54"/>
      <c r="DH1169" s="54"/>
      <c r="DI1169" s="54"/>
      <c r="DJ1169" s="54"/>
      <c r="DK1169" s="54"/>
      <c r="DL1169" s="54"/>
      <c r="DM1169" s="54"/>
      <c r="DN1169" s="54"/>
      <c r="DO1169" s="54"/>
      <c r="DP1169" s="54"/>
      <c r="DQ1169" s="199"/>
    </row>
    <row r="1170" spans="4:121" s="52" customFormat="1" hidden="1">
      <c r="D1170" s="198"/>
      <c r="E1170" s="54"/>
      <c r="F1170" s="54"/>
      <c r="G1170" s="54"/>
      <c r="H1170" s="54"/>
      <c r="I1170" s="54"/>
      <c r="J1170" s="54"/>
      <c r="K1170" s="54"/>
      <c r="L1170" s="54"/>
      <c r="M1170" s="54"/>
      <c r="N1170" s="54"/>
      <c r="O1170" s="54"/>
      <c r="P1170" s="54"/>
      <c r="Q1170" s="54"/>
      <c r="R1170" s="54"/>
      <c r="S1170" s="54"/>
      <c r="T1170" s="54"/>
      <c r="U1170" s="54"/>
      <c r="V1170" s="54"/>
      <c r="W1170" s="192"/>
      <c r="X1170" s="54"/>
      <c r="Y1170" s="54"/>
      <c r="Z1170" s="54"/>
      <c r="AA1170" s="54"/>
      <c r="AB1170" s="54"/>
      <c r="AC1170" s="54"/>
      <c r="AD1170" s="54"/>
      <c r="AE1170" s="54"/>
      <c r="AF1170" s="54"/>
      <c r="AG1170" s="54"/>
      <c r="AH1170" s="54"/>
      <c r="AI1170" s="54"/>
      <c r="AJ1170" s="54"/>
      <c r="AK1170" s="54"/>
      <c r="AL1170" s="54"/>
      <c r="AM1170" s="54"/>
      <c r="AN1170" s="54"/>
      <c r="AO1170" s="54"/>
      <c r="AP1170" s="54"/>
      <c r="AQ1170" s="54"/>
      <c r="AR1170" s="54"/>
      <c r="AS1170" s="54"/>
      <c r="AT1170" s="54"/>
      <c r="AU1170" s="54"/>
      <c r="AV1170" s="54"/>
      <c r="AW1170" s="874" t="e">
        <f t="shared" si="105"/>
        <v>#N/A</v>
      </c>
      <c r="AX1170" s="875"/>
      <c r="AY1170" s="875"/>
      <c r="AZ1170" s="875"/>
      <c r="BA1170" s="876"/>
      <c r="BB1170" s="877" t="s">
        <v>1502</v>
      </c>
      <c r="BC1170" s="878"/>
      <c r="BD1170" s="54"/>
      <c r="BE1170" s="879" t="e">
        <f t="shared" si="104"/>
        <v>#N/A</v>
      </c>
      <c r="BF1170" s="880"/>
      <c r="BG1170" s="880"/>
      <c r="BH1170" s="880"/>
      <c r="BI1170" s="881"/>
      <c r="BJ1170" s="882" t="s">
        <v>1502</v>
      </c>
      <c r="BK1170" s="878"/>
      <c r="BL1170" s="54"/>
      <c r="BM1170" s="241"/>
      <c r="BN1170" s="241"/>
      <c r="BO1170" s="241"/>
      <c r="BP1170" s="54"/>
      <c r="BQ1170" s="54"/>
      <c r="BR1170" s="54"/>
      <c r="BS1170" s="54"/>
      <c r="BT1170" s="54"/>
      <c r="BU1170" s="54"/>
      <c r="BV1170" s="54"/>
      <c r="BW1170" s="54"/>
      <c r="BX1170" s="54"/>
      <c r="BY1170" s="54"/>
      <c r="BZ1170" s="54"/>
      <c r="CA1170" s="54"/>
      <c r="CB1170" s="54"/>
      <c r="CC1170" s="54"/>
      <c r="CD1170" s="54"/>
      <c r="CE1170" s="54"/>
      <c r="CF1170" s="54"/>
      <c r="CG1170" s="54"/>
      <c r="CH1170" s="54"/>
      <c r="CI1170" s="54"/>
      <c r="CJ1170" s="54"/>
      <c r="CK1170" s="54"/>
      <c r="CL1170" s="54"/>
      <c r="CM1170" s="54"/>
      <c r="CN1170" s="54"/>
      <c r="CO1170" s="54"/>
      <c r="CP1170" s="54"/>
      <c r="CQ1170" s="54"/>
      <c r="CR1170" s="54"/>
      <c r="CS1170" s="54"/>
      <c r="CT1170" s="54"/>
      <c r="CU1170" s="54"/>
      <c r="CV1170" s="54"/>
      <c r="CW1170" s="54"/>
      <c r="CX1170" s="54"/>
      <c r="CY1170" s="54"/>
      <c r="CZ1170" s="54"/>
      <c r="DA1170" s="54"/>
      <c r="DB1170" s="54"/>
      <c r="DC1170" s="54"/>
      <c r="DD1170" s="54"/>
      <c r="DE1170" s="54"/>
      <c r="DF1170" s="54"/>
      <c r="DG1170" s="54"/>
      <c r="DH1170" s="54"/>
      <c r="DI1170" s="54"/>
      <c r="DJ1170" s="54"/>
      <c r="DK1170" s="54"/>
      <c r="DL1170" s="54"/>
      <c r="DM1170" s="54"/>
      <c r="DN1170" s="54"/>
      <c r="DO1170" s="54"/>
      <c r="DP1170" s="54"/>
      <c r="DQ1170" s="199"/>
    </row>
    <row r="1171" spans="4:121" s="52" customFormat="1" hidden="1">
      <c r="D1171" s="198"/>
      <c r="E1171" s="54"/>
      <c r="F1171" s="54"/>
      <c r="G1171" s="54"/>
      <c r="H1171" s="54"/>
      <c r="I1171" s="54"/>
      <c r="J1171" s="54"/>
      <c r="K1171" s="54"/>
      <c r="L1171" s="54"/>
      <c r="M1171" s="54"/>
      <c r="N1171" s="54"/>
      <c r="O1171" s="54"/>
      <c r="P1171" s="54"/>
      <c r="Q1171" s="54"/>
      <c r="R1171" s="54"/>
      <c r="S1171" s="54"/>
      <c r="T1171" s="54"/>
      <c r="U1171" s="54"/>
      <c r="V1171" s="54"/>
      <c r="W1171" s="192"/>
      <c r="X1171" s="54"/>
      <c r="Y1171" s="54"/>
      <c r="Z1171" s="54"/>
      <c r="AA1171" s="54"/>
      <c r="AB1171" s="54"/>
      <c r="AC1171" s="54"/>
      <c r="AD1171" s="54"/>
      <c r="AE1171" s="54"/>
      <c r="AF1171" s="54"/>
      <c r="AG1171" s="54"/>
      <c r="AH1171" s="54"/>
      <c r="AI1171" s="54"/>
      <c r="AJ1171" s="54"/>
      <c r="AK1171" s="54"/>
      <c r="AL1171" s="54"/>
      <c r="AM1171" s="54"/>
      <c r="AN1171" s="54"/>
      <c r="AO1171" s="54"/>
      <c r="AP1171" s="54"/>
      <c r="AQ1171" s="54"/>
      <c r="AR1171" s="54"/>
      <c r="AS1171" s="54"/>
      <c r="AT1171" s="54"/>
      <c r="AU1171" s="54"/>
      <c r="AV1171" s="54"/>
      <c r="AW1171" s="874" t="e">
        <f t="shared" si="105"/>
        <v>#N/A</v>
      </c>
      <c r="AX1171" s="875"/>
      <c r="AY1171" s="875"/>
      <c r="AZ1171" s="875"/>
      <c r="BA1171" s="876"/>
      <c r="BB1171" s="877" t="s">
        <v>1503</v>
      </c>
      <c r="BC1171" s="878"/>
      <c r="BD1171" s="54"/>
      <c r="BE1171" s="879" t="e">
        <f t="shared" si="104"/>
        <v>#N/A</v>
      </c>
      <c r="BF1171" s="880"/>
      <c r="BG1171" s="880"/>
      <c r="BH1171" s="880"/>
      <c r="BI1171" s="881"/>
      <c r="BJ1171" s="882" t="s">
        <v>1503</v>
      </c>
      <c r="BK1171" s="878"/>
      <c r="BL1171" s="54"/>
      <c r="BM1171" s="241"/>
      <c r="BN1171" s="241"/>
      <c r="BO1171" s="241"/>
      <c r="BP1171" s="54"/>
      <c r="BQ1171" s="54"/>
      <c r="BR1171" s="54"/>
      <c r="BS1171" s="54"/>
      <c r="BT1171" s="54"/>
      <c r="BU1171" s="54"/>
      <c r="BV1171" s="54"/>
      <c r="BW1171" s="54"/>
      <c r="BX1171" s="54"/>
      <c r="BY1171" s="54"/>
      <c r="BZ1171" s="54"/>
      <c r="CA1171" s="54"/>
      <c r="CB1171" s="54"/>
      <c r="CC1171" s="54"/>
      <c r="CD1171" s="54"/>
      <c r="CE1171" s="54"/>
      <c r="CF1171" s="54"/>
      <c r="CG1171" s="54"/>
      <c r="CH1171" s="54"/>
      <c r="CI1171" s="54"/>
      <c r="CJ1171" s="54"/>
      <c r="CK1171" s="54"/>
      <c r="CL1171" s="54"/>
      <c r="CM1171" s="54"/>
      <c r="CN1171" s="54"/>
      <c r="CO1171" s="54"/>
      <c r="CP1171" s="54"/>
      <c r="CQ1171" s="54"/>
      <c r="CR1171" s="54"/>
      <c r="CS1171" s="54"/>
      <c r="CT1171" s="54"/>
      <c r="CU1171" s="54"/>
      <c r="CV1171" s="54"/>
      <c r="CW1171" s="54"/>
      <c r="CX1171" s="54"/>
      <c r="CY1171" s="54"/>
      <c r="CZ1171" s="54"/>
      <c r="DA1171" s="54"/>
      <c r="DB1171" s="54"/>
      <c r="DC1171" s="54"/>
      <c r="DD1171" s="54"/>
      <c r="DE1171" s="54"/>
      <c r="DF1171" s="54"/>
      <c r="DG1171" s="54"/>
      <c r="DH1171" s="54"/>
      <c r="DI1171" s="54"/>
      <c r="DJ1171" s="54"/>
      <c r="DK1171" s="54"/>
      <c r="DL1171" s="54"/>
      <c r="DM1171" s="54"/>
      <c r="DN1171" s="54"/>
      <c r="DO1171" s="54"/>
      <c r="DP1171" s="54"/>
      <c r="DQ1171" s="199"/>
    </row>
    <row r="1172" spans="4:121" s="52" customFormat="1" hidden="1">
      <c r="D1172" s="198"/>
      <c r="E1172" s="54"/>
      <c r="F1172" s="54"/>
      <c r="G1172" s="54"/>
      <c r="H1172" s="54"/>
      <c r="I1172" s="54"/>
      <c r="J1172" s="54"/>
      <c r="K1172" s="54"/>
      <c r="L1172" s="54"/>
      <c r="M1172" s="54"/>
      <c r="N1172" s="54"/>
      <c r="O1172" s="54"/>
      <c r="P1172" s="54"/>
      <c r="Q1172" s="54"/>
      <c r="R1172" s="54"/>
      <c r="S1172" s="54"/>
      <c r="T1172" s="54"/>
      <c r="U1172" s="54"/>
      <c r="V1172" s="54"/>
      <c r="W1172" s="192"/>
      <c r="X1172" s="54"/>
      <c r="Y1172" s="54"/>
      <c r="Z1172" s="54"/>
      <c r="AA1172" s="54"/>
      <c r="AB1172" s="54"/>
      <c r="AC1172" s="54"/>
      <c r="AD1172" s="54"/>
      <c r="AE1172" s="54"/>
      <c r="AF1172" s="54"/>
      <c r="AG1172" s="54"/>
      <c r="AH1172" s="54"/>
      <c r="AI1172" s="54"/>
      <c r="AJ1172" s="54"/>
      <c r="AK1172" s="54"/>
      <c r="AL1172" s="54"/>
      <c r="AM1172" s="54"/>
      <c r="AN1172" s="54"/>
      <c r="AO1172" s="54"/>
      <c r="AP1172" s="54"/>
      <c r="AQ1172" s="54"/>
      <c r="AR1172" s="54"/>
      <c r="AS1172" s="54"/>
      <c r="AT1172" s="54"/>
      <c r="AU1172" s="54"/>
      <c r="AV1172" s="54"/>
      <c r="AW1172" s="874" t="e">
        <f t="shared" si="105"/>
        <v>#N/A</v>
      </c>
      <c r="AX1172" s="875"/>
      <c r="AY1172" s="875"/>
      <c r="AZ1172" s="875"/>
      <c r="BA1172" s="876"/>
      <c r="BB1172" s="877" t="s">
        <v>1504</v>
      </c>
      <c r="BC1172" s="878"/>
      <c r="BD1172" s="54"/>
      <c r="BE1172" s="879" t="e">
        <f t="shared" si="104"/>
        <v>#N/A</v>
      </c>
      <c r="BF1172" s="880"/>
      <c r="BG1172" s="880"/>
      <c r="BH1172" s="880"/>
      <c r="BI1172" s="881"/>
      <c r="BJ1172" s="882" t="s">
        <v>1504</v>
      </c>
      <c r="BK1172" s="878"/>
      <c r="BL1172" s="54"/>
      <c r="BM1172" s="241"/>
      <c r="BN1172" s="241"/>
      <c r="BO1172" s="241"/>
      <c r="BP1172" s="54"/>
      <c r="BQ1172" s="54"/>
      <c r="BR1172" s="54"/>
      <c r="BS1172" s="54"/>
      <c r="BT1172" s="54"/>
      <c r="BU1172" s="54"/>
      <c r="BV1172" s="54"/>
      <c r="BW1172" s="54"/>
      <c r="BX1172" s="54"/>
      <c r="BY1172" s="54"/>
      <c r="BZ1172" s="54"/>
      <c r="CA1172" s="54"/>
      <c r="CB1172" s="54"/>
      <c r="CC1172" s="54"/>
      <c r="CD1172" s="54"/>
      <c r="CE1172" s="54"/>
      <c r="CF1172" s="54"/>
      <c r="CG1172" s="54"/>
      <c r="CH1172" s="54"/>
      <c r="CI1172" s="54"/>
      <c r="CJ1172" s="54"/>
      <c r="CK1172" s="54"/>
      <c r="CL1172" s="54"/>
      <c r="CM1172" s="54"/>
      <c r="CN1172" s="54"/>
      <c r="CO1172" s="54"/>
      <c r="CP1172" s="54"/>
      <c r="CQ1172" s="54"/>
      <c r="CR1172" s="54"/>
      <c r="CS1172" s="54"/>
      <c r="CT1172" s="54"/>
      <c r="CU1172" s="54"/>
      <c r="CV1172" s="54"/>
      <c r="CW1172" s="54"/>
      <c r="CX1172" s="54"/>
      <c r="CY1172" s="54"/>
      <c r="CZ1172" s="54"/>
      <c r="DA1172" s="54"/>
      <c r="DB1172" s="54"/>
      <c r="DC1172" s="54"/>
      <c r="DD1172" s="54"/>
      <c r="DE1172" s="54"/>
      <c r="DF1172" s="54"/>
      <c r="DG1172" s="54"/>
      <c r="DH1172" s="54"/>
      <c r="DI1172" s="54"/>
      <c r="DJ1172" s="54"/>
      <c r="DK1172" s="54"/>
      <c r="DL1172" s="54"/>
      <c r="DM1172" s="54"/>
      <c r="DN1172" s="54"/>
      <c r="DO1172" s="54"/>
      <c r="DP1172" s="54"/>
      <c r="DQ1172" s="199"/>
    </row>
    <row r="1173" spans="4:121" s="52" customFormat="1" hidden="1">
      <c r="D1173" s="198"/>
      <c r="E1173" s="54"/>
      <c r="F1173" s="54"/>
      <c r="G1173" s="54"/>
      <c r="H1173" s="54"/>
      <c r="I1173" s="54"/>
      <c r="J1173" s="54"/>
      <c r="K1173" s="54"/>
      <c r="L1173" s="54"/>
      <c r="M1173" s="54"/>
      <c r="N1173" s="54"/>
      <c r="O1173" s="54"/>
      <c r="P1173" s="54"/>
      <c r="Q1173" s="54"/>
      <c r="R1173" s="54"/>
      <c r="S1173" s="54"/>
      <c r="T1173" s="54"/>
      <c r="U1173" s="54"/>
      <c r="V1173" s="54"/>
      <c r="W1173" s="192"/>
      <c r="X1173" s="54"/>
      <c r="Y1173" s="54"/>
      <c r="Z1173" s="54"/>
      <c r="AA1173" s="54"/>
      <c r="AB1173" s="54"/>
      <c r="AC1173" s="54"/>
      <c r="AD1173" s="54"/>
      <c r="AE1173" s="54"/>
      <c r="AF1173" s="54"/>
      <c r="AG1173" s="54"/>
      <c r="AH1173" s="54"/>
      <c r="AI1173" s="54"/>
      <c r="AJ1173" s="54"/>
      <c r="AK1173" s="54"/>
      <c r="AL1173" s="54"/>
      <c r="AM1173" s="54"/>
      <c r="AN1173" s="54"/>
      <c r="AO1173" s="54"/>
      <c r="AP1173" s="54"/>
      <c r="AQ1173" s="54"/>
      <c r="AR1173" s="54"/>
      <c r="AS1173" s="54"/>
      <c r="AT1173" s="54"/>
      <c r="AU1173" s="54"/>
      <c r="AV1173" s="54"/>
      <c r="AW1173" s="874" t="e">
        <f t="shared" si="105"/>
        <v>#N/A</v>
      </c>
      <c r="AX1173" s="875"/>
      <c r="AY1173" s="875"/>
      <c r="AZ1173" s="875"/>
      <c r="BA1173" s="876"/>
      <c r="BB1173" s="877" t="s">
        <v>1505</v>
      </c>
      <c r="BC1173" s="878"/>
      <c r="BD1173" s="54"/>
      <c r="BE1173" s="879" t="e">
        <f t="shared" si="104"/>
        <v>#N/A</v>
      </c>
      <c r="BF1173" s="880"/>
      <c r="BG1173" s="880"/>
      <c r="BH1173" s="880"/>
      <c r="BI1173" s="881"/>
      <c r="BJ1173" s="882" t="s">
        <v>1505</v>
      </c>
      <c r="BK1173" s="878"/>
      <c r="BL1173" s="54"/>
      <c r="BM1173" s="241"/>
      <c r="BN1173" s="241"/>
      <c r="BO1173" s="241"/>
      <c r="BP1173" s="54"/>
      <c r="BQ1173" s="54"/>
      <c r="BR1173" s="54"/>
      <c r="BS1173" s="54"/>
      <c r="BT1173" s="54"/>
      <c r="BU1173" s="54"/>
      <c r="BV1173" s="54"/>
      <c r="BW1173" s="54"/>
      <c r="BX1173" s="54"/>
      <c r="BY1173" s="54"/>
      <c r="BZ1173" s="54"/>
      <c r="CA1173" s="54"/>
      <c r="CB1173" s="54"/>
      <c r="CC1173" s="54"/>
      <c r="CD1173" s="54"/>
      <c r="CE1173" s="54"/>
      <c r="CF1173" s="54"/>
      <c r="CG1173" s="54"/>
      <c r="CH1173" s="54"/>
      <c r="CI1173" s="54"/>
      <c r="CJ1173" s="54"/>
      <c r="CK1173" s="54"/>
      <c r="CL1173" s="54"/>
      <c r="CM1173" s="54"/>
      <c r="CN1173" s="54"/>
      <c r="CO1173" s="54"/>
      <c r="CP1173" s="54"/>
      <c r="CQ1173" s="54"/>
      <c r="CR1173" s="54"/>
      <c r="CS1173" s="54"/>
      <c r="CT1173" s="54"/>
      <c r="CU1173" s="54"/>
      <c r="CV1173" s="54"/>
      <c r="CW1173" s="54"/>
      <c r="CX1173" s="54"/>
      <c r="CY1173" s="54"/>
      <c r="CZ1173" s="54"/>
      <c r="DA1173" s="54"/>
      <c r="DB1173" s="54"/>
      <c r="DC1173" s="54"/>
      <c r="DD1173" s="54"/>
      <c r="DE1173" s="54"/>
      <c r="DF1173" s="54"/>
      <c r="DG1173" s="54"/>
      <c r="DH1173" s="54"/>
      <c r="DI1173" s="54"/>
      <c r="DJ1173" s="54"/>
      <c r="DK1173" s="54"/>
      <c r="DL1173" s="54"/>
      <c r="DM1173" s="54"/>
      <c r="DN1173" s="54"/>
      <c r="DO1173" s="54"/>
      <c r="DP1173" s="54"/>
      <c r="DQ1173" s="199"/>
    </row>
    <row r="1174" spans="4:121" s="52" customFormat="1" hidden="1">
      <c r="D1174" s="198"/>
      <c r="E1174" s="54"/>
      <c r="F1174" s="54"/>
      <c r="G1174" s="54"/>
      <c r="H1174" s="54"/>
      <c r="I1174" s="54"/>
      <c r="J1174" s="54"/>
      <c r="K1174" s="54"/>
      <c r="L1174" s="54"/>
      <c r="M1174" s="54"/>
      <c r="N1174" s="54"/>
      <c r="O1174" s="54"/>
      <c r="P1174" s="54"/>
      <c r="Q1174" s="54"/>
      <c r="R1174" s="54"/>
      <c r="S1174" s="54"/>
      <c r="T1174" s="54"/>
      <c r="U1174" s="54"/>
      <c r="V1174" s="54"/>
      <c r="W1174" s="192"/>
      <c r="X1174" s="54"/>
      <c r="Y1174" s="54"/>
      <c r="Z1174" s="54"/>
      <c r="AA1174" s="54"/>
      <c r="AB1174" s="54"/>
      <c r="AC1174" s="54"/>
      <c r="AD1174" s="54"/>
      <c r="AE1174" s="54"/>
      <c r="AF1174" s="54"/>
      <c r="AG1174" s="54"/>
      <c r="AH1174" s="54"/>
      <c r="AI1174" s="54"/>
      <c r="AJ1174" s="54"/>
      <c r="AK1174" s="54"/>
      <c r="AL1174" s="54"/>
      <c r="AM1174" s="54"/>
      <c r="AN1174" s="54"/>
      <c r="AO1174" s="54"/>
      <c r="AP1174" s="54"/>
      <c r="AQ1174" s="54"/>
      <c r="AR1174" s="54"/>
      <c r="AS1174" s="54"/>
      <c r="AT1174" s="54"/>
      <c r="AU1174" s="54"/>
      <c r="AV1174" s="54"/>
      <c r="AW1174" s="874" t="e">
        <f t="shared" si="105"/>
        <v>#N/A</v>
      </c>
      <c r="AX1174" s="875"/>
      <c r="AY1174" s="875"/>
      <c r="AZ1174" s="875"/>
      <c r="BA1174" s="876"/>
      <c r="BB1174" s="877" t="s">
        <v>1506</v>
      </c>
      <c r="BC1174" s="878"/>
      <c r="BD1174" s="54"/>
      <c r="BE1174" s="879" t="e">
        <f t="shared" si="104"/>
        <v>#N/A</v>
      </c>
      <c r="BF1174" s="880"/>
      <c r="BG1174" s="880"/>
      <c r="BH1174" s="880"/>
      <c r="BI1174" s="881"/>
      <c r="BJ1174" s="882" t="s">
        <v>1506</v>
      </c>
      <c r="BK1174" s="878"/>
      <c r="BL1174" s="54"/>
      <c r="BM1174" s="241"/>
      <c r="BN1174" s="241"/>
      <c r="BO1174" s="241"/>
      <c r="BP1174" s="54"/>
      <c r="BQ1174" s="54"/>
      <c r="BR1174" s="54"/>
      <c r="BS1174" s="54"/>
      <c r="BT1174" s="54"/>
      <c r="BU1174" s="54"/>
      <c r="BV1174" s="54"/>
      <c r="BW1174" s="54"/>
      <c r="BX1174" s="54"/>
      <c r="BY1174" s="54"/>
      <c r="BZ1174" s="54"/>
      <c r="CA1174" s="54"/>
      <c r="CB1174" s="54"/>
      <c r="CC1174" s="54"/>
      <c r="CD1174" s="54"/>
      <c r="CE1174" s="54"/>
      <c r="CF1174" s="54"/>
      <c r="CG1174" s="54"/>
      <c r="CH1174" s="54"/>
      <c r="CI1174" s="54"/>
      <c r="CJ1174" s="54"/>
      <c r="CK1174" s="54"/>
      <c r="CL1174" s="54"/>
      <c r="CM1174" s="54"/>
      <c r="CN1174" s="54"/>
      <c r="CO1174" s="54"/>
      <c r="CP1174" s="54"/>
      <c r="CQ1174" s="54"/>
      <c r="CR1174" s="54"/>
      <c r="CS1174" s="54"/>
      <c r="CT1174" s="54"/>
      <c r="CU1174" s="54"/>
      <c r="CV1174" s="54"/>
      <c r="CW1174" s="54"/>
      <c r="CX1174" s="54"/>
      <c r="CY1174" s="54"/>
      <c r="CZ1174" s="54"/>
      <c r="DA1174" s="54"/>
      <c r="DB1174" s="54"/>
      <c r="DC1174" s="54"/>
      <c r="DD1174" s="54"/>
      <c r="DE1174" s="54"/>
      <c r="DF1174" s="54"/>
      <c r="DG1174" s="54"/>
      <c r="DH1174" s="54"/>
      <c r="DI1174" s="54"/>
      <c r="DJ1174" s="54"/>
      <c r="DK1174" s="54"/>
      <c r="DL1174" s="54"/>
      <c r="DM1174" s="54"/>
      <c r="DN1174" s="54"/>
      <c r="DO1174" s="54"/>
      <c r="DP1174" s="54"/>
      <c r="DQ1174" s="199"/>
    </row>
    <row r="1175" spans="4:121" s="52" customFormat="1" hidden="1">
      <c r="D1175" s="198"/>
      <c r="E1175" s="54"/>
      <c r="F1175" s="54"/>
      <c r="G1175" s="54"/>
      <c r="H1175" s="54"/>
      <c r="I1175" s="54"/>
      <c r="J1175" s="54"/>
      <c r="K1175" s="54"/>
      <c r="L1175" s="54"/>
      <c r="M1175" s="54"/>
      <c r="N1175" s="54"/>
      <c r="O1175" s="54"/>
      <c r="P1175" s="54"/>
      <c r="Q1175" s="54"/>
      <c r="R1175" s="54"/>
      <c r="S1175" s="54"/>
      <c r="T1175" s="54"/>
      <c r="U1175" s="54"/>
      <c r="V1175" s="54"/>
      <c r="W1175" s="192"/>
      <c r="X1175" s="54"/>
      <c r="Y1175" s="54"/>
      <c r="Z1175" s="54"/>
      <c r="AA1175" s="54"/>
      <c r="AB1175" s="54"/>
      <c r="AC1175" s="54"/>
      <c r="AD1175" s="54"/>
      <c r="AE1175" s="54"/>
      <c r="AF1175" s="54"/>
      <c r="AG1175" s="54"/>
      <c r="AH1175" s="54"/>
      <c r="AI1175" s="54"/>
      <c r="AJ1175" s="54"/>
      <c r="AK1175" s="54"/>
      <c r="AL1175" s="54"/>
      <c r="AM1175" s="54"/>
      <c r="AN1175" s="54"/>
      <c r="AO1175" s="54"/>
      <c r="AP1175" s="54"/>
      <c r="AQ1175" s="54"/>
      <c r="AR1175" s="54"/>
      <c r="AS1175" s="54"/>
      <c r="AT1175" s="54"/>
      <c r="AU1175" s="54"/>
      <c r="AV1175" s="54"/>
      <c r="AW1175" s="874" t="e">
        <f t="shared" si="105"/>
        <v>#N/A</v>
      </c>
      <c r="AX1175" s="875"/>
      <c r="AY1175" s="875"/>
      <c r="AZ1175" s="875"/>
      <c r="BA1175" s="876"/>
      <c r="BB1175" s="877" t="s">
        <v>1507</v>
      </c>
      <c r="BC1175" s="878"/>
      <c r="BD1175" s="54"/>
      <c r="BE1175" s="879" t="e">
        <f t="shared" si="104"/>
        <v>#N/A</v>
      </c>
      <c r="BF1175" s="880"/>
      <c r="BG1175" s="880"/>
      <c r="BH1175" s="880"/>
      <c r="BI1175" s="881"/>
      <c r="BJ1175" s="882" t="s">
        <v>1507</v>
      </c>
      <c r="BK1175" s="878"/>
      <c r="BL1175" s="54"/>
      <c r="BM1175" s="241"/>
      <c r="BN1175" s="241"/>
      <c r="BO1175" s="241"/>
      <c r="BP1175" s="54"/>
      <c r="BQ1175" s="54"/>
      <c r="BR1175" s="54"/>
      <c r="BS1175" s="54"/>
      <c r="BT1175" s="54"/>
      <c r="BU1175" s="54"/>
      <c r="BV1175" s="54"/>
      <c r="BW1175" s="54"/>
      <c r="BX1175" s="54"/>
      <c r="BY1175" s="54"/>
      <c r="BZ1175" s="54"/>
      <c r="CA1175" s="54"/>
      <c r="CB1175" s="54"/>
      <c r="CC1175" s="54"/>
      <c r="CD1175" s="54"/>
      <c r="CE1175" s="54"/>
      <c r="CF1175" s="54"/>
      <c r="CG1175" s="54"/>
      <c r="CH1175" s="54"/>
      <c r="CI1175" s="54"/>
      <c r="CJ1175" s="54"/>
      <c r="CK1175" s="54"/>
      <c r="CL1175" s="54"/>
      <c r="CM1175" s="54"/>
      <c r="CN1175" s="54"/>
      <c r="CO1175" s="54"/>
      <c r="CP1175" s="54"/>
      <c r="CQ1175" s="54"/>
      <c r="CR1175" s="54"/>
      <c r="CS1175" s="54"/>
      <c r="CT1175" s="54"/>
      <c r="CU1175" s="54"/>
      <c r="CV1175" s="54"/>
      <c r="CW1175" s="54"/>
      <c r="CX1175" s="54"/>
      <c r="CY1175" s="54"/>
      <c r="CZ1175" s="54"/>
      <c r="DA1175" s="54"/>
      <c r="DB1175" s="54"/>
      <c r="DC1175" s="54"/>
      <c r="DD1175" s="54"/>
      <c r="DE1175" s="54"/>
      <c r="DF1175" s="54"/>
      <c r="DG1175" s="54"/>
      <c r="DH1175" s="54"/>
      <c r="DI1175" s="54"/>
      <c r="DJ1175" s="54"/>
      <c r="DK1175" s="54"/>
      <c r="DL1175" s="54"/>
      <c r="DM1175" s="54"/>
      <c r="DN1175" s="54"/>
      <c r="DO1175" s="54"/>
      <c r="DP1175" s="54"/>
      <c r="DQ1175" s="199"/>
    </row>
    <row r="1176" spans="4:121" s="52" customFormat="1" hidden="1">
      <c r="D1176" s="198"/>
      <c r="E1176" s="54"/>
      <c r="F1176" s="54"/>
      <c r="G1176" s="54"/>
      <c r="H1176" s="54"/>
      <c r="I1176" s="54"/>
      <c r="J1176" s="54"/>
      <c r="K1176" s="54"/>
      <c r="L1176" s="54"/>
      <c r="M1176" s="54"/>
      <c r="N1176" s="54"/>
      <c r="O1176" s="54"/>
      <c r="P1176" s="54"/>
      <c r="Q1176" s="54"/>
      <c r="R1176" s="54"/>
      <c r="S1176" s="54"/>
      <c r="T1176" s="54"/>
      <c r="U1176" s="54"/>
      <c r="V1176" s="54"/>
      <c r="W1176" s="192"/>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4"/>
      <c r="AS1176" s="54"/>
      <c r="AT1176" s="54"/>
      <c r="AU1176" s="54"/>
      <c r="AV1176" s="54"/>
      <c r="AW1176" s="874" t="e">
        <f t="shared" si="105"/>
        <v>#N/A</v>
      </c>
      <c r="AX1176" s="875"/>
      <c r="AY1176" s="875"/>
      <c r="AZ1176" s="875"/>
      <c r="BA1176" s="876"/>
      <c r="BB1176" s="877" t="s">
        <v>1508</v>
      </c>
      <c r="BC1176" s="878"/>
      <c r="BD1176" s="54"/>
      <c r="BE1176" s="879" t="e">
        <f t="shared" si="104"/>
        <v>#N/A</v>
      </c>
      <c r="BF1176" s="880"/>
      <c r="BG1176" s="880"/>
      <c r="BH1176" s="880"/>
      <c r="BI1176" s="881"/>
      <c r="BJ1176" s="882" t="s">
        <v>1508</v>
      </c>
      <c r="BK1176" s="878"/>
      <c r="BL1176" s="54"/>
      <c r="BM1176" s="241"/>
      <c r="BN1176" s="241"/>
      <c r="BO1176" s="241"/>
      <c r="BP1176" s="54"/>
      <c r="BQ1176" s="54"/>
      <c r="BR1176" s="54"/>
      <c r="BS1176" s="54"/>
      <c r="BT1176" s="54"/>
      <c r="BU1176" s="54"/>
      <c r="BV1176" s="54"/>
      <c r="BW1176" s="54"/>
      <c r="BX1176" s="54"/>
      <c r="BY1176" s="54"/>
      <c r="BZ1176" s="54"/>
      <c r="CA1176" s="54"/>
      <c r="CB1176" s="54"/>
      <c r="CC1176" s="54"/>
      <c r="CD1176" s="54"/>
      <c r="CE1176" s="54"/>
      <c r="CF1176" s="54"/>
      <c r="CG1176" s="54"/>
      <c r="CH1176" s="54"/>
      <c r="CI1176" s="54"/>
      <c r="CJ1176" s="54"/>
      <c r="CK1176" s="54"/>
      <c r="CL1176" s="54"/>
      <c r="CM1176" s="54"/>
      <c r="CN1176" s="54"/>
      <c r="CO1176" s="54"/>
      <c r="CP1176" s="54"/>
      <c r="CQ1176" s="54"/>
      <c r="CR1176" s="54"/>
      <c r="CS1176" s="54"/>
      <c r="CT1176" s="54"/>
      <c r="CU1176" s="54"/>
      <c r="CV1176" s="54"/>
      <c r="CW1176" s="54"/>
      <c r="CX1176" s="54"/>
      <c r="CY1176" s="54"/>
      <c r="CZ1176" s="54"/>
      <c r="DA1176" s="54"/>
      <c r="DB1176" s="54"/>
      <c r="DC1176" s="54"/>
      <c r="DD1176" s="54"/>
      <c r="DE1176" s="54"/>
      <c r="DF1176" s="54"/>
      <c r="DG1176" s="54"/>
      <c r="DH1176" s="54"/>
      <c r="DI1176" s="54"/>
      <c r="DJ1176" s="54"/>
      <c r="DK1176" s="54"/>
      <c r="DL1176" s="54"/>
      <c r="DM1176" s="54"/>
      <c r="DN1176" s="54"/>
      <c r="DO1176" s="54"/>
      <c r="DP1176" s="54"/>
      <c r="DQ1176" s="199"/>
    </row>
    <row r="1177" spans="4:121" s="52" customFormat="1" hidden="1">
      <c r="D1177" s="198"/>
      <c r="E1177" s="54"/>
      <c r="F1177" s="54"/>
      <c r="G1177" s="54"/>
      <c r="H1177" s="54"/>
      <c r="I1177" s="54"/>
      <c r="J1177" s="54"/>
      <c r="K1177" s="54"/>
      <c r="L1177" s="54"/>
      <c r="M1177" s="54"/>
      <c r="N1177" s="54"/>
      <c r="O1177" s="54"/>
      <c r="P1177" s="54"/>
      <c r="Q1177" s="54"/>
      <c r="R1177" s="54"/>
      <c r="S1177" s="54"/>
      <c r="T1177" s="54"/>
      <c r="U1177" s="54"/>
      <c r="V1177" s="54"/>
      <c r="W1177" s="192"/>
      <c r="X1177" s="54"/>
      <c r="Y1177" s="54"/>
      <c r="Z1177" s="54"/>
      <c r="AA1177" s="54"/>
      <c r="AB1177" s="54"/>
      <c r="AC1177" s="54"/>
      <c r="AD1177" s="54"/>
      <c r="AE1177" s="54"/>
      <c r="AF1177" s="54"/>
      <c r="AG1177" s="54"/>
      <c r="AH1177" s="54"/>
      <c r="AI1177" s="54"/>
      <c r="AJ1177" s="54"/>
      <c r="AK1177" s="54"/>
      <c r="AL1177" s="54"/>
      <c r="AM1177" s="54"/>
      <c r="AN1177" s="54"/>
      <c r="AO1177" s="54"/>
      <c r="AP1177" s="54"/>
      <c r="AQ1177" s="54"/>
      <c r="AR1177" s="54"/>
      <c r="AS1177" s="54"/>
      <c r="AT1177" s="54"/>
      <c r="AU1177" s="54"/>
      <c r="AV1177" s="54"/>
      <c r="AW1177" s="874" t="e">
        <f t="shared" si="105"/>
        <v>#N/A</v>
      </c>
      <c r="AX1177" s="875"/>
      <c r="AY1177" s="875"/>
      <c r="AZ1177" s="875"/>
      <c r="BA1177" s="876"/>
      <c r="BB1177" s="877" t="s">
        <v>1509</v>
      </c>
      <c r="BC1177" s="878"/>
      <c r="BD1177" s="54"/>
      <c r="BE1177" s="879" t="e">
        <f t="shared" si="104"/>
        <v>#N/A</v>
      </c>
      <c r="BF1177" s="880"/>
      <c r="BG1177" s="880"/>
      <c r="BH1177" s="880"/>
      <c r="BI1177" s="881"/>
      <c r="BJ1177" s="882" t="s">
        <v>1509</v>
      </c>
      <c r="BK1177" s="878"/>
      <c r="BL1177" s="54"/>
      <c r="BM1177" s="241"/>
      <c r="BN1177" s="241"/>
      <c r="BO1177" s="241"/>
      <c r="BP1177" s="54"/>
      <c r="BQ1177" s="54"/>
      <c r="BR1177" s="54"/>
      <c r="BS1177" s="54"/>
      <c r="BT1177" s="54"/>
      <c r="BU1177" s="54"/>
      <c r="BV1177" s="54"/>
      <c r="BW1177" s="54"/>
      <c r="BX1177" s="54"/>
      <c r="BY1177" s="54"/>
      <c r="BZ1177" s="54"/>
      <c r="CA1177" s="54"/>
      <c r="CB1177" s="54"/>
      <c r="CC1177" s="54"/>
      <c r="CD1177" s="54"/>
      <c r="CE1177" s="54"/>
      <c r="CF1177" s="54"/>
      <c r="CG1177" s="54"/>
      <c r="CH1177" s="54"/>
      <c r="CI1177" s="54"/>
      <c r="CJ1177" s="54"/>
      <c r="CK1177" s="54"/>
      <c r="CL1177" s="54"/>
      <c r="CM1177" s="54"/>
      <c r="CN1177" s="54"/>
      <c r="CO1177" s="54"/>
      <c r="CP1177" s="54"/>
      <c r="CQ1177" s="54"/>
      <c r="CR1177" s="54"/>
      <c r="CS1177" s="54"/>
      <c r="CT1177" s="54"/>
      <c r="CU1177" s="54"/>
      <c r="CV1177" s="54"/>
      <c r="CW1177" s="54"/>
      <c r="CX1177" s="54"/>
      <c r="CY1177" s="54"/>
      <c r="CZ1177" s="54"/>
      <c r="DA1177" s="54"/>
      <c r="DB1177" s="54"/>
      <c r="DC1177" s="54"/>
      <c r="DD1177" s="54"/>
      <c r="DE1177" s="54"/>
      <c r="DF1177" s="54"/>
      <c r="DG1177" s="54"/>
      <c r="DH1177" s="54"/>
      <c r="DI1177" s="54"/>
      <c r="DJ1177" s="54"/>
      <c r="DK1177" s="54"/>
      <c r="DL1177" s="54"/>
      <c r="DM1177" s="54"/>
      <c r="DN1177" s="54"/>
      <c r="DO1177" s="54"/>
      <c r="DP1177" s="54"/>
      <c r="DQ1177" s="199"/>
    </row>
    <row r="1178" spans="4:121" s="52" customFormat="1" hidden="1">
      <c r="D1178" s="198"/>
      <c r="E1178" s="54"/>
      <c r="F1178" s="54"/>
      <c r="G1178" s="54"/>
      <c r="H1178" s="54"/>
      <c r="I1178" s="54"/>
      <c r="J1178" s="54"/>
      <c r="K1178" s="54"/>
      <c r="L1178" s="54"/>
      <c r="M1178" s="54"/>
      <c r="N1178" s="54"/>
      <c r="O1178" s="54"/>
      <c r="P1178" s="54"/>
      <c r="Q1178" s="54"/>
      <c r="R1178" s="54"/>
      <c r="S1178" s="54"/>
      <c r="T1178" s="54"/>
      <c r="U1178" s="54"/>
      <c r="V1178" s="54"/>
      <c r="W1178" s="192"/>
      <c r="X1178" s="54"/>
      <c r="Y1178" s="54"/>
      <c r="Z1178" s="54"/>
      <c r="AA1178" s="54"/>
      <c r="AB1178" s="54"/>
      <c r="AC1178" s="54"/>
      <c r="AD1178" s="54"/>
      <c r="AE1178" s="54"/>
      <c r="AF1178" s="54"/>
      <c r="AG1178" s="54"/>
      <c r="AH1178" s="54"/>
      <c r="AI1178" s="54"/>
      <c r="AJ1178" s="54"/>
      <c r="AK1178" s="54"/>
      <c r="AL1178" s="54"/>
      <c r="AM1178" s="54"/>
      <c r="AN1178" s="54"/>
      <c r="AO1178" s="54"/>
      <c r="AP1178" s="54"/>
      <c r="AQ1178" s="54"/>
      <c r="AR1178" s="54"/>
      <c r="AS1178" s="54"/>
      <c r="AT1178" s="54"/>
      <c r="AU1178" s="54"/>
      <c r="AV1178" s="54"/>
      <c r="AW1178" s="874" t="e">
        <f t="shared" si="105"/>
        <v>#N/A</v>
      </c>
      <c r="AX1178" s="875"/>
      <c r="AY1178" s="875"/>
      <c r="AZ1178" s="875"/>
      <c r="BA1178" s="876"/>
      <c r="BB1178" s="877" t="s">
        <v>1510</v>
      </c>
      <c r="BC1178" s="878"/>
      <c r="BD1178" s="54"/>
      <c r="BE1178" s="879" t="e">
        <f t="shared" si="104"/>
        <v>#N/A</v>
      </c>
      <c r="BF1178" s="880"/>
      <c r="BG1178" s="880"/>
      <c r="BH1178" s="880"/>
      <c r="BI1178" s="881"/>
      <c r="BJ1178" s="882" t="s">
        <v>1510</v>
      </c>
      <c r="BK1178" s="878"/>
      <c r="BL1178" s="54"/>
      <c r="BM1178" s="241"/>
      <c r="BN1178" s="241"/>
      <c r="BO1178" s="241"/>
      <c r="BP1178" s="54"/>
      <c r="BQ1178" s="54"/>
      <c r="BR1178" s="54"/>
      <c r="BS1178" s="54"/>
      <c r="BT1178" s="54"/>
      <c r="BU1178" s="54"/>
      <c r="BV1178" s="54"/>
      <c r="BW1178" s="54"/>
      <c r="BX1178" s="54"/>
      <c r="BY1178" s="54"/>
      <c r="BZ1178" s="54"/>
      <c r="CA1178" s="54"/>
      <c r="CB1178" s="54"/>
      <c r="CC1178" s="54"/>
      <c r="CD1178" s="54"/>
      <c r="CE1178" s="54"/>
      <c r="CF1178" s="54"/>
      <c r="CG1178" s="54"/>
      <c r="CH1178" s="54"/>
      <c r="CI1178" s="54"/>
      <c r="CJ1178" s="54"/>
      <c r="CK1178" s="54"/>
      <c r="CL1178" s="54"/>
      <c r="CM1178" s="54"/>
      <c r="CN1178" s="54"/>
      <c r="CO1178" s="54"/>
      <c r="CP1178" s="54"/>
      <c r="CQ1178" s="54"/>
      <c r="CR1178" s="54"/>
      <c r="CS1178" s="54"/>
      <c r="CT1178" s="54"/>
      <c r="CU1178" s="54"/>
      <c r="CV1178" s="54"/>
      <c r="CW1178" s="54"/>
      <c r="CX1178" s="54"/>
      <c r="CY1178" s="54"/>
      <c r="CZ1178" s="54"/>
      <c r="DA1178" s="54"/>
      <c r="DB1178" s="54"/>
      <c r="DC1178" s="54"/>
      <c r="DD1178" s="54"/>
      <c r="DE1178" s="54"/>
      <c r="DF1178" s="54"/>
      <c r="DG1178" s="54"/>
      <c r="DH1178" s="54"/>
      <c r="DI1178" s="54"/>
      <c r="DJ1178" s="54"/>
      <c r="DK1178" s="54"/>
      <c r="DL1178" s="54"/>
      <c r="DM1178" s="54"/>
      <c r="DN1178" s="54"/>
      <c r="DO1178" s="54"/>
      <c r="DP1178" s="54"/>
      <c r="DQ1178" s="199"/>
    </row>
    <row r="1179" spans="4:121" s="52" customFormat="1" hidden="1">
      <c r="D1179" s="198"/>
      <c r="E1179" s="54"/>
      <c r="F1179" s="54"/>
      <c r="G1179" s="54"/>
      <c r="H1179" s="54"/>
      <c r="I1179" s="54"/>
      <c r="J1179" s="54"/>
      <c r="K1179" s="54"/>
      <c r="L1179" s="54"/>
      <c r="M1179" s="54"/>
      <c r="N1179" s="54"/>
      <c r="O1179" s="54"/>
      <c r="P1179" s="54"/>
      <c r="Q1179" s="54"/>
      <c r="R1179" s="54"/>
      <c r="S1179" s="54"/>
      <c r="T1179" s="54"/>
      <c r="U1179" s="54"/>
      <c r="V1179" s="54"/>
      <c r="W1179" s="192"/>
      <c r="X1179" s="54"/>
      <c r="Y1179" s="54"/>
      <c r="Z1179" s="54"/>
      <c r="AA1179" s="54"/>
      <c r="AB1179" s="54"/>
      <c r="AC1179" s="54"/>
      <c r="AD1179" s="54"/>
      <c r="AE1179" s="54"/>
      <c r="AF1179" s="54"/>
      <c r="AG1179" s="54"/>
      <c r="AH1179" s="54"/>
      <c r="AI1179" s="54"/>
      <c r="AJ1179" s="54"/>
      <c r="AK1179" s="54"/>
      <c r="AL1179" s="54"/>
      <c r="AM1179" s="54"/>
      <c r="AN1179" s="54"/>
      <c r="AO1179" s="54"/>
      <c r="AP1179" s="54"/>
      <c r="AQ1179" s="54"/>
      <c r="AR1179" s="54"/>
      <c r="AS1179" s="54"/>
      <c r="AT1179" s="54"/>
      <c r="AU1179" s="54"/>
      <c r="AV1179" s="54"/>
      <c r="AW1179" s="874" t="e">
        <f t="shared" si="105"/>
        <v>#N/A</v>
      </c>
      <c r="AX1179" s="875"/>
      <c r="AY1179" s="875"/>
      <c r="AZ1179" s="875"/>
      <c r="BA1179" s="876"/>
      <c r="BB1179" s="877" t="s">
        <v>1511</v>
      </c>
      <c r="BC1179" s="878"/>
      <c r="BD1179" s="54"/>
      <c r="BE1179" s="879" t="e">
        <f t="shared" si="104"/>
        <v>#N/A</v>
      </c>
      <c r="BF1179" s="880"/>
      <c r="BG1179" s="880"/>
      <c r="BH1179" s="880"/>
      <c r="BI1179" s="881"/>
      <c r="BJ1179" s="882" t="s">
        <v>1511</v>
      </c>
      <c r="BK1179" s="878"/>
      <c r="BL1179" s="54"/>
      <c r="BM1179" s="241"/>
      <c r="BN1179" s="241"/>
      <c r="BO1179" s="241"/>
      <c r="BP1179" s="54"/>
      <c r="BQ1179" s="54"/>
      <c r="BR1179" s="54"/>
      <c r="BS1179" s="54"/>
      <c r="BT1179" s="54"/>
      <c r="BU1179" s="54"/>
      <c r="BV1179" s="54"/>
      <c r="BW1179" s="54"/>
      <c r="BX1179" s="54"/>
      <c r="BY1179" s="54"/>
      <c r="BZ1179" s="54"/>
      <c r="CA1179" s="54"/>
      <c r="CB1179" s="54"/>
      <c r="CC1179" s="54"/>
      <c r="CD1179" s="54"/>
      <c r="CE1179" s="54"/>
      <c r="CF1179" s="54"/>
      <c r="CG1179" s="54"/>
      <c r="CH1179" s="54"/>
      <c r="CI1179" s="54"/>
      <c r="CJ1179" s="54"/>
      <c r="CK1179" s="54"/>
      <c r="CL1179" s="54"/>
      <c r="CM1179" s="54"/>
      <c r="CN1179" s="54"/>
      <c r="CO1179" s="54"/>
      <c r="CP1179" s="54"/>
      <c r="CQ1179" s="54"/>
      <c r="CR1179" s="54"/>
      <c r="CS1179" s="54"/>
      <c r="CT1179" s="54"/>
      <c r="CU1179" s="54"/>
      <c r="CV1179" s="54"/>
      <c r="CW1179" s="54"/>
      <c r="CX1179" s="54"/>
      <c r="CY1179" s="54"/>
      <c r="CZ1179" s="54"/>
      <c r="DA1179" s="54"/>
      <c r="DB1179" s="54"/>
      <c r="DC1179" s="54"/>
      <c r="DD1179" s="54"/>
      <c r="DE1179" s="54"/>
      <c r="DF1179" s="54"/>
      <c r="DG1179" s="54"/>
      <c r="DH1179" s="54"/>
      <c r="DI1179" s="54"/>
      <c r="DJ1179" s="54"/>
      <c r="DK1179" s="54"/>
      <c r="DL1179" s="54"/>
      <c r="DM1179" s="54"/>
      <c r="DN1179" s="54"/>
      <c r="DO1179" s="54"/>
      <c r="DP1179" s="54"/>
      <c r="DQ1179" s="199"/>
    </row>
    <row r="1180" spans="4:121" s="52" customFormat="1" hidden="1">
      <c r="D1180" s="198"/>
      <c r="E1180" s="54"/>
      <c r="F1180" s="54"/>
      <c r="G1180" s="54"/>
      <c r="H1180" s="54"/>
      <c r="I1180" s="54"/>
      <c r="J1180" s="54"/>
      <c r="K1180" s="54"/>
      <c r="L1180" s="54"/>
      <c r="M1180" s="54"/>
      <c r="N1180" s="54"/>
      <c r="O1180" s="54"/>
      <c r="P1180" s="54"/>
      <c r="Q1180" s="54"/>
      <c r="R1180" s="54"/>
      <c r="S1180" s="54"/>
      <c r="T1180" s="54"/>
      <c r="U1180" s="54"/>
      <c r="V1180" s="54"/>
      <c r="W1180" s="192"/>
      <c r="X1180" s="54"/>
      <c r="Y1180" s="54"/>
      <c r="Z1180" s="54"/>
      <c r="AA1180" s="54"/>
      <c r="AB1180" s="54"/>
      <c r="AC1180" s="54"/>
      <c r="AD1180" s="54"/>
      <c r="AE1180" s="54"/>
      <c r="AF1180" s="54"/>
      <c r="AG1180" s="54"/>
      <c r="AH1180" s="54"/>
      <c r="AI1180" s="54"/>
      <c r="AJ1180" s="54"/>
      <c r="AK1180" s="54"/>
      <c r="AL1180" s="54"/>
      <c r="AM1180" s="54"/>
      <c r="AN1180" s="54"/>
      <c r="AO1180" s="54"/>
      <c r="AP1180" s="54"/>
      <c r="AQ1180" s="54"/>
      <c r="AR1180" s="54"/>
      <c r="AS1180" s="54"/>
      <c r="AT1180" s="54"/>
      <c r="AU1180" s="54"/>
      <c r="AV1180" s="54"/>
      <c r="AW1180" s="874" t="e">
        <f t="shared" si="105"/>
        <v>#N/A</v>
      </c>
      <c r="AX1180" s="875"/>
      <c r="AY1180" s="875"/>
      <c r="AZ1180" s="875"/>
      <c r="BA1180" s="876"/>
      <c r="BB1180" s="877" t="s">
        <v>1512</v>
      </c>
      <c r="BC1180" s="878"/>
      <c r="BD1180" s="54"/>
      <c r="BE1180" s="879" t="e">
        <f t="shared" si="104"/>
        <v>#N/A</v>
      </c>
      <c r="BF1180" s="880"/>
      <c r="BG1180" s="880"/>
      <c r="BH1180" s="880"/>
      <c r="BI1180" s="881"/>
      <c r="BJ1180" s="882" t="s">
        <v>1512</v>
      </c>
      <c r="BK1180" s="878"/>
      <c r="BL1180" s="54"/>
      <c r="BM1180" s="241"/>
      <c r="BN1180" s="241"/>
      <c r="BO1180" s="241"/>
      <c r="BP1180" s="54"/>
      <c r="BQ1180" s="54"/>
      <c r="BR1180" s="54"/>
      <c r="BS1180" s="54"/>
      <c r="BT1180" s="54"/>
      <c r="BU1180" s="54"/>
      <c r="BV1180" s="54"/>
      <c r="BW1180" s="54"/>
      <c r="BX1180" s="54"/>
      <c r="BY1180" s="54"/>
      <c r="BZ1180" s="54"/>
      <c r="CA1180" s="54"/>
      <c r="CB1180" s="54"/>
      <c r="CC1180" s="54"/>
      <c r="CD1180" s="54"/>
      <c r="CE1180" s="54"/>
      <c r="CF1180" s="54"/>
      <c r="CG1180" s="54"/>
      <c r="CH1180" s="54"/>
      <c r="CI1180" s="54"/>
      <c r="CJ1180" s="54"/>
      <c r="CK1180" s="54"/>
      <c r="CL1180" s="54"/>
      <c r="CM1180" s="54"/>
      <c r="CN1180" s="54"/>
      <c r="CO1180" s="54"/>
      <c r="CP1180" s="54"/>
      <c r="CQ1180" s="54"/>
      <c r="CR1180" s="54"/>
      <c r="CS1180" s="54"/>
      <c r="CT1180" s="54"/>
      <c r="CU1180" s="54"/>
      <c r="CV1180" s="54"/>
      <c r="CW1180" s="54"/>
      <c r="CX1180" s="54"/>
      <c r="CY1180" s="54"/>
      <c r="CZ1180" s="54"/>
      <c r="DA1180" s="54"/>
      <c r="DB1180" s="54"/>
      <c r="DC1180" s="54"/>
      <c r="DD1180" s="54"/>
      <c r="DE1180" s="54"/>
      <c r="DF1180" s="54"/>
      <c r="DG1180" s="54"/>
      <c r="DH1180" s="54"/>
      <c r="DI1180" s="54"/>
      <c r="DJ1180" s="54"/>
      <c r="DK1180" s="54"/>
      <c r="DL1180" s="54"/>
      <c r="DM1180" s="54"/>
      <c r="DN1180" s="54"/>
      <c r="DO1180" s="54"/>
      <c r="DP1180" s="54"/>
      <c r="DQ1180" s="199"/>
    </row>
    <row r="1181" spans="4:121" s="52" customFormat="1" hidden="1">
      <c r="D1181" s="198"/>
      <c r="E1181" s="54"/>
      <c r="F1181" s="54"/>
      <c r="G1181" s="54"/>
      <c r="H1181" s="54"/>
      <c r="I1181" s="54"/>
      <c r="J1181" s="54"/>
      <c r="K1181" s="54"/>
      <c r="L1181" s="54"/>
      <c r="M1181" s="54"/>
      <c r="N1181" s="54"/>
      <c r="O1181" s="54"/>
      <c r="P1181" s="54"/>
      <c r="Q1181" s="54"/>
      <c r="R1181" s="54"/>
      <c r="S1181" s="54"/>
      <c r="T1181" s="54"/>
      <c r="U1181" s="54"/>
      <c r="V1181" s="54"/>
      <c r="W1181" s="192"/>
      <c r="X1181" s="54"/>
      <c r="Y1181" s="54"/>
      <c r="Z1181" s="54"/>
      <c r="AA1181" s="54"/>
      <c r="AB1181" s="54"/>
      <c r="AC1181" s="54"/>
      <c r="AD1181" s="54"/>
      <c r="AE1181" s="54"/>
      <c r="AF1181" s="54"/>
      <c r="AG1181" s="54"/>
      <c r="AH1181" s="54"/>
      <c r="AI1181" s="54"/>
      <c r="AJ1181" s="54"/>
      <c r="AK1181" s="54"/>
      <c r="AL1181" s="54"/>
      <c r="AM1181" s="54"/>
      <c r="AN1181" s="54"/>
      <c r="AO1181" s="54"/>
      <c r="AP1181" s="54"/>
      <c r="AQ1181" s="54"/>
      <c r="AR1181" s="54"/>
      <c r="AS1181" s="54"/>
      <c r="AT1181" s="54"/>
      <c r="AU1181" s="54"/>
      <c r="AV1181" s="54"/>
      <c r="AW1181" s="874" t="e">
        <f t="shared" si="105"/>
        <v>#N/A</v>
      </c>
      <c r="AX1181" s="875"/>
      <c r="AY1181" s="875"/>
      <c r="AZ1181" s="875"/>
      <c r="BA1181" s="876"/>
      <c r="BB1181" s="877" t="s">
        <v>1513</v>
      </c>
      <c r="BC1181" s="878"/>
      <c r="BD1181" s="54"/>
      <c r="BE1181" s="879" t="e">
        <f t="shared" si="104"/>
        <v>#N/A</v>
      </c>
      <c r="BF1181" s="880"/>
      <c r="BG1181" s="880"/>
      <c r="BH1181" s="880"/>
      <c r="BI1181" s="881"/>
      <c r="BJ1181" s="882" t="s">
        <v>1513</v>
      </c>
      <c r="BK1181" s="878"/>
      <c r="BL1181" s="54"/>
      <c r="BM1181" s="241"/>
      <c r="BN1181" s="241"/>
      <c r="BO1181" s="241"/>
      <c r="BP1181" s="54"/>
      <c r="BQ1181" s="54"/>
      <c r="BR1181" s="54"/>
      <c r="BS1181" s="54"/>
      <c r="BT1181" s="54"/>
      <c r="BU1181" s="54"/>
      <c r="BV1181" s="54"/>
      <c r="BW1181" s="54"/>
      <c r="BX1181" s="54"/>
      <c r="BY1181" s="54"/>
      <c r="BZ1181" s="54"/>
      <c r="CA1181" s="54"/>
      <c r="CB1181" s="54"/>
      <c r="CC1181" s="54"/>
      <c r="CD1181" s="54"/>
      <c r="CE1181" s="54"/>
      <c r="CF1181" s="54"/>
      <c r="CG1181" s="54"/>
      <c r="CH1181" s="54"/>
      <c r="CI1181" s="54"/>
      <c r="CJ1181" s="54"/>
      <c r="CK1181" s="54"/>
      <c r="CL1181" s="54"/>
      <c r="CM1181" s="54"/>
      <c r="CN1181" s="54"/>
      <c r="CO1181" s="54"/>
      <c r="CP1181" s="54"/>
      <c r="CQ1181" s="54"/>
      <c r="CR1181" s="54"/>
      <c r="CS1181" s="54"/>
      <c r="CT1181" s="54"/>
      <c r="CU1181" s="54"/>
      <c r="CV1181" s="54"/>
      <c r="CW1181" s="54"/>
      <c r="CX1181" s="54"/>
      <c r="CY1181" s="54"/>
      <c r="CZ1181" s="54"/>
      <c r="DA1181" s="54"/>
      <c r="DB1181" s="54"/>
      <c r="DC1181" s="54"/>
      <c r="DD1181" s="54"/>
      <c r="DE1181" s="54"/>
      <c r="DF1181" s="54"/>
      <c r="DG1181" s="54"/>
      <c r="DH1181" s="54"/>
      <c r="DI1181" s="54"/>
      <c r="DJ1181" s="54"/>
      <c r="DK1181" s="54"/>
      <c r="DL1181" s="54"/>
      <c r="DM1181" s="54"/>
      <c r="DN1181" s="54"/>
      <c r="DO1181" s="54"/>
      <c r="DP1181" s="54"/>
      <c r="DQ1181" s="199"/>
    </row>
    <row r="1182" spans="4:121" s="52" customFormat="1" hidden="1">
      <c r="D1182" s="198"/>
      <c r="E1182" s="54"/>
      <c r="F1182" s="54"/>
      <c r="G1182" s="54"/>
      <c r="H1182" s="54"/>
      <c r="I1182" s="54"/>
      <c r="J1182" s="54"/>
      <c r="K1182" s="54"/>
      <c r="L1182" s="54"/>
      <c r="M1182" s="54"/>
      <c r="N1182" s="54"/>
      <c r="O1182" s="54"/>
      <c r="P1182" s="54"/>
      <c r="Q1182" s="54"/>
      <c r="R1182" s="54"/>
      <c r="S1182" s="54"/>
      <c r="T1182" s="54"/>
      <c r="U1182" s="54"/>
      <c r="V1182" s="54"/>
      <c r="W1182" s="192"/>
      <c r="X1182" s="54"/>
      <c r="Y1182" s="54"/>
      <c r="Z1182" s="54"/>
      <c r="AA1182" s="54"/>
      <c r="AB1182" s="54"/>
      <c r="AC1182" s="54"/>
      <c r="AD1182" s="54"/>
      <c r="AE1182" s="54"/>
      <c r="AF1182" s="54"/>
      <c r="AG1182" s="54"/>
      <c r="AH1182" s="54"/>
      <c r="AI1182" s="54"/>
      <c r="AJ1182" s="54"/>
      <c r="AK1182" s="54"/>
      <c r="AL1182" s="54"/>
      <c r="AM1182" s="54"/>
      <c r="AN1182" s="54"/>
      <c r="AO1182" s="54"/>
      <c r="AP1182" s="54"/>
      <c r="AQ1182" s="54"/>
      <c r="AR1182" s="54"/>
      <c r="AS1182" s="54"/>
      <c r="AT1182" s="54"/>
      <c r="AU1182" s="54"/>
      <c r="AV1182" s="54"/>
      <c r="AW1182" s="874" t="e">
        <f t="shared" si="105"/>
        <v>#N/A</v>
      </c>
      <c r="AX1182" s="875"/>
      <c r="AY1182" s="875"/>
      <c r="AZ1182" s="875"/>
      <c r="BA1182" s="876"/>
      <c r="BB1182" s="877" t="s">
        <v>1514</v>
      </c>
      <c r="BC1182" s="878"/>
      <c r="BD1182" s="54"/>
      <c r="BE1182" s="879" t="e">
        <f t="shared" si="104"/>
        <v>#N/A</v>
      </c>
      <c r="BF1182" s="880"/>
      <c r="BG1182" s="880"/>
      <c r="BH1182" s="880"/>
      <c r="BI1182" s="881"/>
      <c r="BJ1182" s="882" t="s">
        <v>1514</v>
      </c>
      <c r="BK1182" s="878"/>
      <c r="BL1182" s="54"/>
      <c r="BM1182" s="241"/>
      <c r="BN1182" s="241"/>
      <c r="BO1182" s="241"/>
      <c r="BP1182" s="54"/>
      <c r="BQ1182" s="54"/>
      <c r="BR1182" s="54"/>
      <c r="BS1182" s="54"/>
      <c r="BT1182" s="54"/>
      <c r="BU1182" s="54"/>
      <c r="BV1182" s="54"/>
      <c r="BW1182" s="54"/>
      <c r="BX1182" s="54"/>
      <c r="BY1182" s="54"/>
      <c r="BZ1182" s="54"/>
      <c r="CA1182" s="54"/>
      <c r="CB1182" s="54"/>
      <c r="CC1182" s="54"/>
      <c r="CD1182" s="54"/>
      <c r="CE1182" s="54"/>
      <c r="CF1182" s="54"/>
      <c r="CG1182" s="54"/>
      <c r="CH1182" s="54"/>
      <c r="CI1182" s="54"/>
      <c r="CJ1182" s="54"/>
      <c r="CK1182" s="54"/>
      <c r="CL1182" s="54"/>
      <c r="CM1182" s="54"/>
      <c r="CN1182" s="54"/>
      <c r="CO1182" s="54"/>
      <c r="CP1182" s="54"/>
      <c r="CQ1182" s="54"/>
      <c r="CR1182" s="54"/>
      <c r="CS1182" s="54"/>
      <c r="CT1182" s="54"/>
      <c r="CU1182" s="54"/>
      <c r="CV1182" s="54"/>
      <c r="CW1182" s="54"/>
      <c r="CX1182" s="54"/>
      <c r="CY1182" s="54"/>
      <c r="CZ1182" s="54"/>
      <c r="DA1182" s="54"/>
      <c r="DB1182" s="54"/>
      <c r="DC1182" s="54"/>
      <c r="DD1182" s="54"/>
      <c r="DE1182" s="54"/>
      <c r="DF1182" s="54"/>
      <c r="DG1182" s="54"/>
      <c r="DH1182" s="54"/>
      <c r="DI1182" s="54"/>
      <c r="DJ1182" s="54"/>
      <c r="DK1182" s="54"/>
      <c r="DL1182" s="54"/>
      <c r="DM1182" s="54"/>
      <c r="DN1182" s="54"/>
      <c r="DO1182" s="54"/>
      <c r="DP1182" s="54"/>
      <c r="DQ1182" s="199"/>
    </row>
    <row r="1183" spans="4:121" s="52" customFormat="1" hidden="1">
      <c r="D1183" s="198"/>
      <c r="E1183" s="54"/>
      <c r="F1183" s="54"/>
      <c r="G1183" s="54"/>
      <c r="H1183" s="54"/>
      <c r="I1183" s="54"/>
      <c r="J1183" s="54"/>
      <c r="K1183" s="54"/>
      <c r="L1183" s="54"/>
      <c r="M1183" s="54"/>
      <c r="N1183" s="54"/>
      <c r="O1183" s="54"/>
      <c r="P1183" s="54"/>
      <c r="Q1183" s="54"/>
      <c r="R1183" s="54"/>
      <c r="S1183" s="54"/>
      <c r="T1183" s="54"/>
      <c r="U1183" s="54"/>
      <c r="V1183" s="54"/>
      <c r="W1183" s="192"/>
      <c r="X1183" s="54"/>
      <c r="Y1183" s="54"/>
      <c r="Z1183" s="54"/>
      <c r="AA1183" s="54"/>
      <c r="AB1183" s="54"/>
      <c r="AC1183" s="54"/>
      <c r="AD1183" s="54"/>
      <c r="AE1183" s="54"/>
      <c r="AF1183" s="54"/>
      <c r="AG1183" s="54"/>
      <c r="AH1183" s="54"/>
      <c r="AI1183" s="54"/>
      <c r="AJ1183" s="54"/>
      <c r="AK1183" s="54"/>
      <c r="AL1183" s="54"/>
      <c r="AM1183" s="54"/>
      <c r="AN1183" s="54"/>
      <c r="AO1183" s="54"/>
      <c r="AP1183" s="54"/>
      <c r="AQ1183" s="54"/>
      <c r="AR1183" s="54"/>
      <c r="AS1183" s="54"/>
      <c r="AT1183" s="54"/>
      <c r="AU1183" s="54"/>
      <c r="AV1183" s="54"/>
      <c r="AW1183" s="874" t="e">
        <f t="shared" si="105"/>
        <v>#N/A</v>
      </c>
      <c r="AX1183" s="875"/>
      <c r="AY1183" s="875"/>
      <c r="AZ1183" s="875"/>
      <c r="BA1183" s="876"/>
      <c r="BB1183" s="877" t="s">
        <v>1515</v>
      </c>
      <c r="BC1183" s="878"/>
      <c r="BD1183" s="54"/>
      <c r="BE1183" s="879" t="e">
        <f t="shared" si="104"/>
        <v>#N/A</v>
      </c>
      <c r="BF1183" s="880"/>
      <c r="BG1183" s="880"/>
      <c r="BH1183" s="880"/>
      <c r="BI1183" s="881"/>
      <c r="BJ1183" s="882" t="s">
        <v>1515</v>
      </c>
      <c r="BK1183" s="878"/>
      <c r="BL1183" s="54"/>
      <c r="BM1183" s="241"/>
      <c r="BN1183" s="241"/>
      <c r="BO1183" s="241"/>
      <c r="BP1183" s="54"/>
      <c r="BQ1183" s="54"/>
      <c r="BR1183" s="54"/>
      <c r="BS1183" s="54"/>
      <c r="BT1183" s="54"/>
      <c r="BU1183" s="54"/>
      <c r="BV1183" s="54"/>
      <c r="BW1183" s="54"/>
      <c r="BX1183" s="54"/>
      <c r="BY1183" s="54"/>
      <c r="BZ1183" s="54"/>
      <c r="CA1183" s="54"/>
      <c r="CB1183" s="54"/>
      <c r="CC1183" s="54"/>
      <c r="CD1183" s="54"/>
      <c r="CE1183" s="54"/>
      <c r="CF1183" s="54"/>
      <c r="CG1183" s="54"/>
      <c r="CH1183" s="54"/>
      <c r="CI1183" s="54"/>
      <c r="CJ1183" s="54"/>
      <c r="CK1183" s="54"/>
      <c r="CL1183" s="54"/>
      <c r="CM1183" s="54"/>
      <c r="CN1183" s="54"/>
      <c r="CO1183" s="54"/>
      <c r="CP1183" s="54"/>
      <c r="CQ1183" s="54"/>
      <c r="CR1183" s="54"/>
      <c r="CS1183" s="54"/>
      <c r="CT1183" s="54"/>
      <c r="CU1183" s="54"/>
      <c r="CV1183" s="54"/>
      <c r="CW1183" s="54"/>
      <c r="CX1183" s="54"/>
      <c r="CY1183" s="54"/>
      <c r="CZ1183" s="54"/>
      <c r="DA1183" s="54"/>
      <c r="DB1183" s="54"/>
      <c r="DC1183" s="54"/>
      <c r="DD1183" s="54"/>
      <c r="DE1183" s="54"/>
      <c r="DF1183" s="54"/>
      <c r="DG1183" s="54"/>
      <c r="DH1183" s="54"/>
      <c r="DI1183" s="54"/>
      <c r="DJ1183" s="54"/>
      <c r="DK1183" s="54"/>
      <c r="DL1183" s="54"/>
      <c r="DM1183" s="54"/>
      <c r="DN1183" s="54"/>
      <c r="DO1183" s="54"/>
      <c r="DP1183" s="54"/>
      <c r="DQ1183" s="199"/>
    </row>
    <row r="1184" spans="4:121" s="52" customFormat="1" hidden="1">
      <c r="D1184" s="198"/>
      <c r="E1184" s="54"/>
      <c r="F1184" s="54"/>
      <c r="G1184" s="54"/>
      <c r="H1184" s="54"/>
      <c r="I1184" s="54"/>
      <c r="J1184" s="54"/>
      <c r="K1184" s="54"/>
      <c r="L1184" s="54"/>
      <c r="M1184" s="54"/>
      <c r="N1184" s="54"/>
      <c r="O1184" s="54"/>
      <c r="P1184" s="54"/>
      <c r="Q1184" s="54"/>
      <c r="R1184" s="54"/>
      <c r="S1184" s="54"/>
      <c r="T1184" s="54"/>
      <c r="U1184" s="54"/>
      <c r="V1184" s="54"/>
      <c r="W1184" s="192"/>
      <c r="X1184" s="54"/>
      <c r="Y1184" s="54"/>
      <c r="Z1184" s="54"/>
      <c r="AA1184" s="54"/>
      <c r="AB1184" s="54"/>
      <c r="AC1184" s="54"/>
      <c r="AD1184" s="54"/>
      <c r="AE1184" s="54"/>
      <c r="AF1184" s="54"/>
      <c r="AG1184" s="54"/>
      <c r="AH1184" s="54"/>
      <c r="AI1184" s="54"/>
      <c r="AJ1184" s="54"/>
      <c r="AK1184" s="54"/>
      <c r="AL1184" s="54"/>
      <c r="AM1184" s="54"/>
      <c r="AN1184" s="54"/>
      <c r="AO1184" s="54"/>
      <c r="AP1184" s="54"/>
      <c r="AQ1184" s="54"/>
      <c r="AR1184" s="54"/>
      <c r="AS1184" s="54"/>
      <c r="AT1184" s="54"/>
      <c r="AU1184" s="54"/>
      <c r="AV1184" s="54"/>
      <c r="AW1184" s="883" t="e">
        <f t="shared" si="105"/>
        <v>#N/A</v>
      </c>
      <c r="AX1184" s="884"/>
      <c r="AY1184" s="884"/>
      <c r="AZ1184" s="884"/>
      <c r="BA1184" s="885"/>
      <c r="BB1184" s="886" t="s">
        <v>1516</v>
      </c>
      <c r="BC1184" s="887"/>
      <c r="BD1184" s="54"/>
      <c r="BE1184" s="888" t="e">
        <f t="shared" si="104"/>
        <v>#N/A</v>
      </c>
      <c r="BF1184" s="889"/>
      <c r="BG1184" s="889"/>
      <c r="BH1184" s="889"/>
      <c r="BI1184" s="890"/>
      <c r="BJ1184" s="891" t="s">
        <v>1516</v>
      </c>
      <c r="BK1184" s="887"/>
      <c r="BL1184" s="54"/>
      <c r="BM1184" s="241"/>
      <c r="BN1184" s="241"/>
      <c r="BO1184" s="241"/>
      <c r="BP1184" s="54"/>
      <c r="BQ1184" s="54"/>
      <c r="BR1184" s="54"/>
      <c r="BS1184" s="54"/>
      <c r="BT1184" s="54"/>
      <c r="BU1184" s="54"/>
      <c r="BV1184" s="54"/>
      <c r="BW1184" s="54"/>
      <c r="BX1184" s="54"/>
      <c r="BY1184" s="54"/>
      <c r="BZ1184" s="54"/>
      <c r="CA1184" s="54"/>
      <c r="CB1184" s="54"/>
      <c r="CC1184" s="54"/>
      <c r="CD1184" s="54"/>
      <c r="CE1184" s="54"/>
      <c r="CF1184" s="54"/>
      <c r="CG1184" s="54"/>
      <c r="CH1184" s="54"/>
      <c r="CI1184" s="54"/>
      <c r="CJ1184" s="54"/>
      <c r="CK1184" s="54"/>
      <c r="CL1184" s="54"/>
      <c r="CM1184" s="54"/>
      <c r="CN1184" s="54"/>
      <c r="CO1184" s="54"/>
      <c r="CP1184" s="54"/>
      <c r="CQ1184" s="54"/>
      <c r="CR1184" s="54"/>
      <c r="CS1184" s="54"/>
      <c r="CT1184" s="54"/>
      <c r="CU1184" s="54"/>
      <c r="CV1184" s="54"/>
      <c r="CW1184" s="54"/>
      <c r="CX1184" s="54"/>
      <c r="CY1184" s="54"/>
      <c r="CZ1184" s="54"/>
      <c r="DA1184" s="54"/>
      <c r="DB1184" s="54"/>
      <c r="DC1184" s="54"/>
      <c r="DD1184" s="54"/>
      <c r="DE1184" s="54"/>
      <c r="DF1184" s="54"/>
      <c r="DG1184" s="54"/>
      <c r="DH1184" s="54"/>
      <c r="DI1184" s="54"/>
      <c r="DJ1184" s="54"/>
      <c r="DK1184" s="54"/>
      <c r="DL1184" s="54"/>
      <c r="DM1184" s="54"/>
      <c r="DN1184" s="54"/>
      <c r="DO1184" s="54"/>
      <c r="DP1184" s="54"/>
      <c r="DQ1184" s="199"/>
    </row>
    <row r="1185" spans="4:121" s="52" customFormat="1" hidden="1">
      <c r="D1185" s="198"/>
      <c r="E1185" s="54"/>
      <c r="F1185" s="54"/>
      <c r="G1185" s="54"/>
      <c r="H1185" s="54"/>
      <c r="I1185" s="54"/>
      <c r="J1185" s="54"/>
      <c r="K1185" s="54"/>
      <c r="L1185" s="54"/>
      <c r="M1185" s="54"/>
      <c r="N1185" s="54"/>
      <c r="O1185" s="54"/>
      <c r="P1185" s="54"/>
      <c r="Q1185" s="54"/>
      <c r="R1185" s="54"/>
      <c r="S1185" s="54"/>
      <c r="T1185" s="54"/>
      <c r="U1185" s="54"/>
      <c r="V1185" s="54"/>
      <c r="W1185" s="192"/>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241"/>
      <c r="BN1185" s="241"/>
      <c r="BO1185" s="241"/>
      <c r="BP1185" s="54"/>
      <c r="BQ1185" s="54"/>
      <c r="BR1185" s="54"/>
      <c r="BS1185" s="54"/>
      <c r="BT1185" s="54"/>
      <c r="BU1185" s="54"/>
      <c r="BV1185" s="54"/>
      <c r="BW1185" s="54"/>
      <c r="BX1185" s="54"/>
      <c r="BY1185" s="54"/>
      <c r="BZ1185" s="54"/>
      <c r="CA1185" s="54"/>
      <c r="CB1185" s="54"/>
      <c r="CC1185" s="54"/>
      <c r="CD1185" s="54"/>
      <c r="CE1185" s="54"/>
      <c r="CF1185" s="54"/>
      <c r="CG1185" s="54"/>
      <c r="CH1185" s="54"/>
      <c r="CI1185" s="54"/>
      <c r="CJ1185" s="54"/>
      <c r="CK1185" s="54"/>
      <c r="CL1185" s="54"/>
      <c r="CM1185" s="54"/>
      <c r="CN1185" s="54"/>
      <c r="CO1185" s="54"/>
      <c r="CP1185" s="54"/>
      <c r="CQ1185" s="54"/>
      <c r="CR1185" s="54"/>
      <c r="CS1185" s="54"/>
      <c r="CT1185" s="54"/>
      <c r="CU1185" s="54"/>
      <c r="CV1185" s="54"/>
      <c r="CW1185" s="54"/>
      <c r="CX1185" s="54"/>
      <c r="CY1185" s="54"/>
      <c r="CZ1185" s="54"/>
      <c r="DA1185" s="54"/>
      <c r="DB1185" s="54"/>
      <c r="DC1185" s="54"/>
      <c r="DD1185" s="54"/>
      <c r="DE1185" s="54"/>
      <c r="DF1185" s="54"/>
      <c r="DG1185" s="54"/>
      <c r="DH1185" s="54"/>
      <c r="DI1185" s="54"/>
      <c r="DJ1185" s="54"/>
      <c r="DK1185" s="54"/>
      <c r="DL1185" s="54"/>
      <c r="DM1185" s="54"/>
      <c r="DN1185" s="54"/>
      <c r="DO1185" s="54"/>
      <c r="DP1185" s="54"/>
      <c r="DQ1185" s="199"/>
    </row>
    <row r="1186" spans="4:121" s="52" customFormat="1" hidden="1">
      <c r="D1186" s="198"/>
      <c r="E1186" s="54"/>
      <c r="F1186" s="54"/>
      <c r="G1186" s="54"/>
      <c r="H1186" s="54"/>
      <c r="I1186" s="54"/>
      <c r="J1186" s="54"/>
      <c r="K1186" s="54"/>
      <c r="L1186" s="54"/>
      <c r="M1186" s="54"/>
      <c r="N1186" s="54"/>
      <c r="O1186" s="54"/>
      <c r="P1186" s="54"/>
      <c r="Q1186" s="54"/>
      <c r="R1186" s="54"/>
      <c r="S1186" s="54"/>
      <c r="T1186" s="54"/>
      <c r="U1186" s="54"/>
      <c r="V1186" s="54"/>
      <c r="W1186" s="192"/>
      <c r="X1186" s="54"/>
      <c r="Y1186" s="54"/>
      <c r="Z1186" s="54"/>
      <c r="AA1186" s="54"/>
      <c r="AB1186" s="54"/>
      <c r="AC1186" s="54"/>
      <c r="AD1186" s="54"/>
      <c r="AE1186" s="54"/>
      <c r="AF1186" s="54"/>
      <c r="AG1186" s="54"/>
      <c r="AH1186" s="54"/>
      <c r="AI1186" s="54"/>
      <c r="AJ1186" s="54"/>
      <c r="AK1186" s="54"/>
      <c r="AL1186" s="54"/>
      <c r="AM1186" s="54"/>
      <c r="AN1186" s="54"/>
      <c r="AO1186" s="54"/>
      <c r="AP1186" s="54"/>
      <c r="AQ1186" s="54"/>
      <c r="AR1186" s="54"/>
      <c r="AS1186" s="54"/>
      <c r="AT1186" s="54"/>
      <c r="AU1186" s="54"/>
      <c r="AV1186" s="54"/>
      <c r="AW1186" s="54"/>
      <c r="AX1186" s="54"/>
      <c r="AY1186" s="54"/>
      <c r="AZ1186" s="54"/>
      <c r="BA1186" s="54"/>
      <c r="BB1186" s="54"/>
      <c r="BC1186" s="54"/>
      <c r="BD1186" s="54"/>
      <c r="BE1186" s="54"/>
      <c r="BF1186" s="54"/>
      <c r="BG1186" s="54"/>
      <c r="BH1186" s="54"/>
      <c r="BI1186" s="54"/>
      <c r="BJ1186" s="54"/>
      <c r="BK1186" s="54"/>
      <c r="BL1186" s="54"/>
      <c r="BM1186" s="241"/>
      <c r="BN1186" s="241"/>
      <c r="BO1186" s="241"/>
      <c r="BP1186" s="54"/>
      <c r="BQ1186" s="54"/>
      <c r="BR1186" s="54"/>
      <c r="BS1186" s="54"/>
      <c r="BT1186" s="54"/>
      <c r="BU1186" s="54"/>
      <c r="BV1186" s="54"/>
      <c r="BW1186" s="54"/>
      <c r="BX1186" s="54"/>
      <c r="BY1186" s="54"/>
      <c r="BZ1186" s="54"/>
      <c r="CA1186" s="54"/>
      <c r="CB1186" s="54"/>
      <c r="CC1186" s="54"/>
      <c r="CD1186" s="54"/>
      <c r="CE1186" s="54"/>
      <c r="CF1186" s="54"/>
      <c r="CG1186" s="54"/>
      <c r="CH1186" s="54"/>
      <c r="CI1186" s="54"/>
      <c r="CJ1186" s="54"/>
      <c r="CK1186" s="54"/>
      <c r="CL1186" s="54"/>
      <c r="CM1186" s="54"/>
      <c r="CN1186" s="54"/>
      <c r="CO1186" s="54"/>
      <c r="CP1186" s="54"/>
      <c r="CQ1186" s="54"/>
      <c r="CR1186" s="54"/>
      <c r="CS1186" s="54"/>
      <c r="CT1186" s="54"/>
      <c r="CU1186" s="54"/>
      <c r="CV1186" s="54"/>
      <c r="CW1186" s="54"/>
      <c r="CX1186" s="54"/>
      <c r="CY1186" s="54"/>
      <c r="CZ1186" s="54"/>
      <c r="DA1186" s="54"/>
      <c r="DB1186" s="54"/>
      <c r="DC1186" s="54"/>
      <c r="DD1186" s="54"/>
      <c r="DE1186" s="54"/>
      <c r="DF1186" s="54"/>
      <c r="DG1186" s="54"/>
      <c r="DH1186" s="54"/>
      <c r="DI1186" s="54"/>
      <c r="DJ1186" s="54"/>
      <c r="DK1186" s="54"/>
      <c r="DL1186" s="54"/>
      <c r="DM1186" s="54"/>
      <c r="DN1186" s="54"/>
      <c r="DO1186" s="54"/>
      <c r="DP1186" s="54"/>
      <c r="DQ1186" s="199"/>
    </row>
    <row r="1187" spans="4:121" s="52" customFormat="1" hidden="1">
      <c r="D1187" s="198"/>
      <c r="E1187" s="54"/>
      <c r="F1187" s="54"/>
      <c r="G1187" s="54"/>
      <c r="H1187" s="54"/>
      <c r="I1187" s="54"/>
      <c r="J1187" s="54"/>
      <c r="K1187" s="54"/>
      <c r="L1187" s="54"/>
      <c r="M1187" s="54"/>
      <c r="N1187" s="54"/>
      <c r="O1187" s="54"/>
      <c r="P1187" s="54"/>
      <c r="Q1187" s="54"/>
      <c r="R1187" s="54"/>
      <c r="S1187" s="54"/>
      <c r="T1187" s="54"/>
      <c r="U1187" s="54"/>
      <c r="V1187" s="54"/>
      <c r="W1187" s="192"/>
      <c r="X1187" s="54"/>
      <c r="Y1187" s="54"/>
      <c r="Z1187" s="54"/>
      <c r="AA1187" s="54"/>
      <c r="AB1187" s="54"/>
      <c r="AC1187" s="54"/>
      <c r="AD1187" s="54"/>
      <c r="AE1187" s="54"/>
      <c r="AF1187" s="54"/>
      <c r="AG1187" s="54"/>
      <c r="AH1187" s="54"/>
      <c r="AI1187" s="54"/>
      <c r="AJ1187" s="54"/>
      <c r="AK1187" s="54"/>
      <c r="AL1187" s="54"/>
      <c r="AM1187" s="54"/>
      <c r="AN1187" s="54"/>
      <c r="AO1187" s="54"/>
      <c r="AP1187" s="54"/>
      <c r="AQ1187" s="54"/>
      <c r="AR1187" s="54"/>
      <c r="AS1187" s="54"/>
      <c r="AT1187" s="54"/>
      <c r="AU1187" s="54"/>
      <c r="AV1187" s="54"/>
      <c r="AW1187" s="54"/>
      <c r="AX1187" s="54"/>
      <c r="AY1187" s="54"/>
      <c r="AZ1187" s="54"/>
      <c r="BA1187" s="54"/>
      <c r="BB1187" s="54"/>
      <c r="BC1187" s="54"/>
      <c r="BD1187" s="54"/>
      <c r="BE1187" s="54"/>
      <c r="BF1187" s="54"/>
      <c r="BG1187" s="54"/>
      <c r="BH1187" s="54"/>
      <c r="BI1187" s="54"/>
      <c r="BJ1187" s="54"/>
      <c r="BK1187" s="54"/>
      <c r="BL1187" s="54"/>
      <c r="BM1187" s="241"/>
      <c r="BN1187" s="241"/>
      <c r="BO1187" s="241"/>
      <c r="BP1187" s="54"/>
      <c r="BQ1187" s="54"/>
      <c r="BR1187" s="54"/>
      <c r="BS1187" s="54"/>
      <c r="BT1187" s="54"/>
      <c r="BU1187" s="54"/>
      <c r="BV1187" s="54"/>
      <c r="BW1187" s="54"/>
      <c r="BX1187" s="54"/>
      <c r="BY1187" s="54"/>
      <c r="BZ1187" s="54"/>
      <c r="CA1187" s="54"/>
      <c r="CB1187" s="54"/>
      <c r="CC1187" s="54"/>
      <c r="CD1187" s="54"/>
      <c r="CE1187" s="54"/>
      <c r="CF1187" s="54"/>
      <c r="CG1187" s="54"/>
      <c r="CH1187" s="54"/>
      <c r="CI1187" s="54"/>
      <c r="CJ1187" s="54"/>
      <c r="CK1187" s="54"/>
      <c r="CL1187" s="54"/>
      <c r="CM1187" s="54"/>
      <c r="CN1187" s="54"/>
      <c r="CO1187" s="54"/>
      <c r="CP1187" s="54"/>
      <c r="CQ1187" s="54"/>
      <c r="CR1187" s="54"/>
      <c r="CS1187" s="54"/>
      <c r="CT1187" s="54"/>
      <c r="CU1187" s="54"/>
      <c r="CV1187" s="54"/>
      <c r="CW1187" s="54"/>
      <c r="CX1187" s="54"/>
      <c r="CY1187" s="54"/>
      <c r="CZ1187" s="54"/>
      <c r="DA1187" s="54"/>
      <c r="DB1187" s="54"/>
      <c r="DC1187" s="54"/>
      <c r="DD1187" s="54"/>
      <c r="DE1187" s="54"/>
      <c r="DF1187" s="54"/>
      <c r="DG1187" s="54"/>
      <c r="DH1187" s="54"/>
      <c r="DI1187" s="54"/>
      <c r="DJ1187" s="54"/>
      <c r="DK1187" s="54"/>
      <c r="DL1187" s="54"/>
      <c r="DM1187" s="54"/>
      <c r="DN1187" s="54"/>
      <c r="DO1187" s="54"/>
      <c r="DP1187" s="54"/>
      <c r="DQ1187" s="199"/>
    </row>
    <row r="1188" spans="4:121" s="52" customFormat="1" hidden="1">
      <c r="D1188" s="198"/>
      <c r="E1188" s="54"/>
      <c r="F1188" s="892" t="s">
        <v>1538</v>
      </c>
      <c r="G1188" s="892"/>
      <c r="H1188" s="892"/>
      <c r="I1188" s="892"/>
      <c r="J1188" s="892"/>
      <c r="K1188" s="892"/>
      <c r="L1188" s="892"/>
      <c r="M1188" s="892"/>
      <c r="N1188" s="892"/>
      <c r="O1188" s="892"/>
      <c r="P1188" s="892"/>
      <c r="Q1188" s="892"/>
      <c r="R1188" s="892"/>
      <c r="S1188" s="892"/>
      <c r="T1188" s="892"/>
      <c r="U1188" s="892"/>
      <c r="V1188" s="892"/>
      <c r="W1188" s="892"/>
      <c r="X1188" s="892"/>
      <c r="Y1188" s="54"/>
      <c r="Z1188" s="54"/>
      <c r="AA1188" s="54"/>
      <c r="AB1188" s="54"/>
      <c r="AC1188" s="54"/>
      <c r="AD1188" s="54"/>
      <c r="AE1188" s="54"/>
      <c r="AF1188" s="54"/>
      <c r="AG1188" s="54"/>
      <c r="AH1188" s="54"/>
      <c r="AI1188" s="54"/>
      <c r="AJ1188" s="54"/>
      <c r="AK1188" s="54"/>
      <c r="AL1188" s="54"/>
      <c r="AM1188" s="54"/>
      <c r="AN1188" s="54"/>
      <c r="AO1188" s="54"/>
      <c r="AP1188" s="54"/>
      <c r="AQ1188" s="54"/>
      <c r="AR1188" s="54"/>
      <c r="AS1188" s="54"/>
      <c r="AT1188" s="54"/>
      <c r="AU1188" s="54"/>
      <c r="AV1188" s="54"/>
      <c r="AW1188" s="54"/>
      <c r="AX1188" s="54"/>
      <c r="AY1188" s="54"/>
      <c r="AZ1188" s="54"/>
      <c r="BA1188" s="54"/>
      <c r="BB1188" s="54"/>
      <c r="BC1188" s="54"/>
      <c r="BD1188" s="54"/>
      <c r="BE1188" s="54"/>
      <c r="BF1188" s="54"/>
      <c r="BG1188" s="54"/>
      <c r="BH1188" s="54"/>
      <c r="BI1188" s="54"/>
      <c r="BJ1188" s="54"/>
      <c r="BK1188" s="54"/>
      <c r="BL1188" s="54"/>
      <c r="BM1188" s="241"/>
      <c r="BN1188" s="241"/>
      <c r="BO1188" s="241"/>
      <c r="BP1188" s="54"/>
      <c r="BQ1188" s="54"/>
      <c r="BR1188" s="54"/>
      <c r="BS1188" s="54"/>
      <c r="BT1188" s="54"/>
      <c r="BU1188" s="54"/>
      <c r="BV1188" s="54"/>
      <c r="BW1188" s="54"/>
      <c r="BX1188" s="54"/>
      <c r="BY1188" s="54"/>
      <c r="BZ1188" s="54"/>
      <c r="CA1188" s="54"/>
      <c r="CB1188" s="54"/>
      <c r="CC1188" s="54"/>
      <c r="CD1188" s="54"/>
      <c r="CE1188" s="54"/>
      <c r="CF1188" s="54"/>
      <c r="CG1188" s="54"/>
      <c r="CH1188" s="54"/>
      <c r="CI1188" s="54"/>
      <c r="CJ1188" s="54"/>
      <c r="CK1188" s="54"/>
      <c r="CL1188" s="54"/>
      <c r="CM1188" s="54"/>
      <c r="CN1188" s="54"/>
      <c r="CO1188" s="54"/>
      <c r="CP1188" s="54"/>
      <c r="CQ1188" s="54"/>
      <c r="CR1188" s="54"/>
      <c r="CS1188" s="54"/>
      <c r="CT1188" s="54"/>
      <c r="CU1188" s="54"/>
      <c r="CV1188" s="54"/>
      <c r="CW1188" s="54"/>
      <c r="CX1188" s="54"/>
      <c r="CY1188" s="54"/>
      <c r="CZ1188" s="54"/>
      <c r="DA1188" s="54"/>
      <c r="DB1188" s="54"/>
      <c r="DC1188" s="54"/>
      <c r="DD1188" s="54"/>
      <c r="DE1188" s="54"/>
      <c r="DF1188" s="54"/>
      <c r="DG1188" s="54"/>
      <c r="DH1188" s="54"/>
      <c r="DI1188" s="54"/>
      <c r="DJ1188" s="54"/>
      <c r="DK1188" s="54"/>
      <c r="DL1188" s="54"/>
      <c r="DM1188" s="54"/>
      <c r="DN1188" s="54"/>
      <c r="DO1188" s="54"/>
      <c r="DP1188" s="54"/>
      <c r="DQ1188" s="199"/>
    </row>
    <row r="1189" spans="4:121" s="52" customFormat="1" hidden="1">
      <c r="D1189" s="198"/>
      <c r="E1189" s="54"/>
      <c r="F1189" s="867" t="s">
        <v>1520</v>
      </c>
      <c r="G1189" s="867"/>
      <c r="H1189" s="867"/>
      <c r="I1189" s="867"/>
      <c r="J1189" s="867"/>
      <c r="K1189" s="867"/>
      <c r="L1189" s="867"/>
      <c r="M1189" s="867"/>
      <c r="N1189" s="867"/>
      <c r="O1189" s="54"/>
      <c r="P1189" s="868" t="s">
        <v>1522</v>
      </c>
      <c r="Q1189" s="868"/>
      <c r="R1189" s="868"/>
      <c r="S1189" s="868"/>
      <c r="T1189" s="868"/>
      <c r="U1189" s="868"/>
      <c r="V1189" s="868"/>
      <c r="W1189" s="868"/>
      <c r="X1189" s="868"/>
      <c r="Y1189" s="54"/>
      <c r="Z1189" s="54"/>
      <c r="AA1189" s="54"/>
      <c r="AB1189" s="54"/>
      <c r="AC1189" s="54"/>
      <c r="AD1189" s="54"/>
      <c r="AE1189" s="54"/>
      <c r="AF1189" s="54"/>
      <c r="AG1189" s="54"/>
      <c r="AH1189" s="54"/>
      <c r="AI1189" s="54"/>
      <c r="AJ1189" s="54"/>
      <c r="AK1189" s="54"/>
      <c r="AL1189" s="54"/>
      <c r="AM1189" s="54"/>
      <c r="AN1189" s="54"/>
      <c r="AO1189" s="54"/>
      <c r="AP1189" s="54"/>
      <c r="AQ1189" s="54"/>
      <c r="AR1189" s="54"/>
      <c r="AS1189" s="54"/>
      <c r="AT1189" s="54"/>
      <c r="AU1189" s="54"/>
      <c r="AV1189" s="54"/>
      <c r="AW1189" s="54"/>
      <c r="AX1189" s="54"/>
      <c r="AY1189" s="54"/>
      <c r="AZ1189" s="54"/>
      <c r="BA1189" s="54"/>
      <c r="BB1189" s="54"/>
      <c r="BC1189" s="54"/>
      <c r="BD1189" s="54"/>
      <c r="BE1189" s="54"/>
      <c r="BF1189" s="54"/>
      <c r="BG1189" s="54"/>
      <c r="BH1189" s="54"/>
      <c r="BI1189" s="54"/>
      <c r="BJ1189" s="54"/>
      <c r="BK1189" s="54"/>
      <c r="BL1189" s="54"/>
      <c r="BM1189" s="241"/>
      <c r="BN1189" s="241"/>
      <c r="BO1189" s="241"/>
      <c r="BP1189" s="54"/>
      <c r="BQ1189" s="54"/>
      <c r="BR1189" s="54"/>
      <c r="BS1189" s="54"/>
      <c r="BT1189" s="54"/>
      <c r="BU1189" s="54"/>
      <c r="BV1189" s="54"/>
      <c r="BW1189" s="54"/>
      <c r="BX1189" s="54"/>
      <c r="BY1189" s="54"/>
      <c r="BZ1189" s="54"/>
      <c r="CA1189" s="54"/>
      <c r="CB1189" s="54"/>
      <c r="CC1189" s="54"/>
      <c r="CD1189" s="54"/>
      <c r="CE1189" s="54"/>
      <c r="CF1189" s="54"/>
      <c r="CG1189" s="54"/>
      <c r="CH1189" s="54"/>
      <c r="CI1189" s="54"/>
      <c r="CJ1189" s="54"/>
      <c r="CK1189" s="54"/>
      <c r="CL1189" s="54"/>
      <c r="CM1189" s="54"/>
      <c r="CN1189" s="54"/>
      <c r="CO1189" s="54"/>
      <c r="CP1189" s="54"/>
      <c r="CQ1189" s="54"/>
      <c r="CR1189" s="54"/>
      <c r="CS1189" s="54"/>
      <c r="CT1189" s="54"/>
      <c r="CU1189" s="54"/>
      <c r="CV1189" s="54"/>
      <c r="CW1189" s="54"/>
      <c r="CX1189" s="54"/>
      <c r="CY1189" s="54"/>
      <c r="CZ1189" s="54"/>
      <c r="DA1189" s="54"/>
      <c r="DB1189" s="54"/>
      <c r="DC1189" s="54"/>
      <c r="DD1189" s="54"/>
      <c r="DE1189" s="54"/>
      <c r="DF1189" s="54"/>
      <c r="DG1189" s="54"/>
      <c r="DH1189" s="54"/>
      <c r="DI1189" s="54"/>
      <c r="DJ1189" s="54"/>
      <c r="DK1189" s="54"/>
      <c r="DL1189" s="54"/>
      <c r="DM1189" s="54"/>
      <c r="DN1189" s="54"/>
      <c r="DO1189" s="54"/>
      <c r="DP1189" s="54"/>
      <c r="DQ1189" s="199"/>
    </row>
    <row r="1190" spans="4:121" s="52" customFormat="1" hidden="1">
      <c r="D1190" s="198"/>
      <c r="E1190" s="54"/>
      <c r="F1190" s="867" t="s">
        <v>512</v>
      </c>
      <c r="G1190" s="867" t="s">
        <v>1532</v>
      </c>
      <c r="H1190" s="867"/>
      <c r="I1190" s="867"/>
      <c r="J1190" s="867"/>
      <c r="K1190" s="867" t="s">
        <v>1536</v>
      </c>
      <c r="L1190" s="867"/>
      <c r="M1190" s="867"/>
      <c r="N1190" s="867"/>
      <c r="O1190" s="54"/>
      <c r="P1190" s="869" t="s">
        <v>512</v>
      </c>
      <c r="Q1190" s="869" t="s">
        <v>1532</v>
      </c>
      <c r="R1190" s="869"/>
      <c r="S1190" s="869"/>
      <c r="T1190" s="869"/>
      <c r="U1190" s="869" t="s">
        <v>1536</v>
      </c>
      <c r="V1190" s="869"/>
      <c r="W1190" s="869"/>
      <c r="X1190" s="869"/>
      <c r="Y1190" s="54"/>
      <c r="Z1190" s="190" t="s">
        <v>1537</v>
      </c>
      <c r="AA1190" s="54"/>
      <c r="AB1190" s="54"/>
      <c r="AC1190" s="54"/>
      <c r="AD1190" s="54"/>
      <c r="AE1190" s="54"/>
      <c r="AF1190" s="54"/>
      <c r="AG1190" s="54"/>
      <c r="AH1190" s="54"/>
      <c r="AI1190" s="54"/>
      <c r="AJ1190" s="54"/>
      <c r="AK1190" s="54"/>
      <c r="AL1190" s="54"/>
      <c r="AM1190" s="54"/>
      <c r="AN1190" s="54"/>
      <c r="AO1190" s="54"/>
      <c r="AP1190" s="54"/>
      <c r="AQ1190" s="54"/>
      <c r="AR1190" s="54"/>
      <c r="AS1190" s="54"/>
      <c r="AT1190" s="54"/>
      <c r="AU1190" s="54"/>
      <c r="AV1190" s="54"/>
      <c r="AW1190" s="54"/>
      <c r="AX1190" s="54"/>
      <c r="AY1190" s="54"/>
      <c r="AZ1190" s="54"/>
      <c r="BA1190" s="54"/>
      <c r="BB1190" s="54"/>
      <c r="BC1190" s="54"/>
      <c r="BD1190" s="54"/>
      <c r="BE1190" s="54"/>
      <c r="BF1190" s="54"/>
      <c r="BG1190" s="54"/>
      <c r="BH1190" s="54"/>
      <c r="BI1190" s="54"/>
      <c r="BJ1190" s="54"/>
      <c r="BK1190" s="54"/>
      <c r="BL1190" s="54"/>
      <c r="BM1190" s="241"/>
      <c r="BN1190" s="241"/>
      <c r="BO1190" s="241"/>
      <c r="BP1190" s="54"/>
      <c r="BQ1190" s="54"/>
      <c r="BR1190" s="54"/>
      <c r="BS1190" s="54"/>
      <c r="BT1190" s="54"/>
      <c r="BU1190" s="54"/>
      <c r="BV1190" s="54"/>
      <c r="BW1190" s="54"/>
      <c r="BX1190" s="54"/>
      <c r="BY1190" s="54"/>
      <c r="BZ1190" s="54"/>
      <c r="CA1190" s="54"/>
      <c r="CB1190" s="54"/>
      <c r="CC1190" s="54"/>
      <c r="CD1190" s="54"/>
      <c r="CE1190" s="54"/>
      <c r="CF1190" s="54"/>
      <c r="CG1190" s="54"/>
      <c r="CH1190" s="54"/>
      <c r="CI1190" s="54"/>
      <c r="CJ1190" s="54"/>
      <c r="CK1190" s="54"/>
      <c r="CL1190" s="54"/>
      <c r="CM1190" s="54"/>
      <c r="CN1190" s="54"/>
      <c r="CO1190" s="54"/>
      <c r="CP1190" s="54"/>
      <c r="CQ1190" s="54"/>
      <c r="CR1190" s="54"/>
      <c r="CS1190" s="54"/>
      <c r="CT1190" s="54"/>
      <c r="CU1190" s="54"/>
      <c r="CV1190" s="54"/>
      <c r="CW1190" s="54"/>
      <c r="CX1190" s="54"/>
      <c r="CY1190" s="54"/>
      <c r="CZ1190" s="54"/>
      <c r="DA1190" s="54"/>
      <c r="DB1190" s="54"/>
      <c r="DC1190" s="54"/>
      <c r="DD1190" s="54"/>
      <c r="DE1190" s="54"/>
      <c r="DF1190" s="54"/>
      <c r="DG1190" s="54"/>
      <c r="DH1190" s="54"/>
      <c r="DI1190" s="54"/>
      <c r="DJ1190" s="54"/>
      <c r="DK1190" s="54"/>
      <c r="DL1190" s="54"/>
      <c r="DM1190" s="54"/>
      <c r="DN1190" s="54"/>
      <c r="DO1190" s="54"/>
      <c r="DP1190" s="54"/>
      <c r="DQ1190" s="199"/>
    </row>
    <row r="1191" spans="4:121" s="52" customFormat="1" ht="13.5" hidden="1" customHeight="1">
      <c r="D1191" s="198"/>
      <c r="E1191" s="54"/>
      <c r="F1191" s="867"/>
      <c r="G1191" s="582" t="s">
        <v>1530</v>
      </c>
      <c r="H1191" s="582" t="s">
        <v>1531</v>
      </c>
      <c r="I1191" s="582" t="s">
        <v>415</v>
      </c>
      <c r="J1191" s="582" t="s">
        <v>416</v>
      </c>
      <c r="K1191" s="582" t="s">
        <v>1533</v>
      </c>
      <c r="L1191" s="582" t="s">
        <v>1534</v>
      </c>
      <c r="M1191" s="870" t="s">
        <v>1535</v>
      </c>
      <c r="N1191" s="870"/>
      <c r="O1191" s="54"/>
      <c r="P1191" s="869"/>
      <c r="Q1191" s="586" t="s">
        <v>1530</v>
      </c>
      <c r="R1191" s="586" t="s">
        <v>1531</v>
      </c>
      <c r="S1191" s="586" t="s">
        <v>415</v>
      </c>
      <c r="T1191" s="586" t="s">
        <v>416</v>
      </c>
      <c r="U1191" s="586" t="s">
        <v>1533</v>
      </c>
      <c r="V1191" s="586" t="s">
        <v>1534</v>
      </c>
      <c r="W1191" s="871" t="s">
        <v>1535</v>
      </c>
      <c r="X1191" s="871"/>
      <c r="Y1191" s="54"/>
      <c r="Z1191" s="54"/>
      <c r="AA1191" s="54"/>
      <c r="AB1191" s="54"/>
      <c r="AC1191" s="54"/>
      <c r="AD1191" s="54"/>
      <c r="AE1191" s="54"/>
      <c r="AF1191" s="54"/>
      <c r="AG1191" s="54"/>
      <c r="AH1191" s="54"/>
      <c r="AI1191" s="54"/>
      <c r="AJ1191" s="54"/>
      <c r="AK1191" s="54"/>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241"/>
      <c r="BN1191" s="241"/>
      <c r="BO1191" s="241"/>
      <c r="BP1191" s="54"/>
      <c r="BQ1191" s="54"/>
      <c r="BR1191" s="54"/>
      <c r="BS1191" s="54"/>
      <c r="BT1191" s="54"/>
      <c r="BU1191" s="54"/>
      <c r="BV1191" s="54"/>
      <c r="BW1191" s="54"/>
      <c r="BX1191" s="54"/>
      <c r="BY1191" s="54"/>
      <c r="BZ1191" s="54"/>
      <c r="CA1191" s="54"/>
      <c r="CB1191" s="54"/>
      <c r="CC1191" s="54"/>
      <c r="CD1191" s="54"/>
      <c r="CE1191" s="54"/>
      <c r="CF1191" s="54"/>
      <c r="CG1191" s="54"/>
      <c r="CH1191" s="54"/>
      <c r="CI1191" s="54"/>
      <c r="CJ1191" s="54"/>
      <c r="CK1191" s="54"/>
      <c r="CL1191" s="54"/>
      <c r="CM1191" s="54"/>
      <c r="CN1191" s="54"/>
      <c r="CO1191" s="54"/>
      <c r="CP1191" s="54"/>
      <c r="CQ1191" s="54"/>
      <c r="CR1191" s="54"/>
      <c r="CS1191" s="54"/>
      <c r="CT1191" s="54"/>
      <c r="CU1191" s="54"/>
      <c r="CV1191" s="54"/>
      <c r="CW1191" s="54"/>
      <c r="CX1191" s="54"/>
      <c r="CY1191" s="54"/>
      <c r="CZ1191" s="54"/>
      <c r="DA1191" s="54"/>
      <c r="DB1191" s="54"/>
      <c r="DC1191" s="54"/>
      <c r="DD1191" s="54"/>
      <c r="DE1191" s="54"/>
      <c r="DF1191" s="54"/>
      <c r="DG1191" s="54"/>
      <c r="DH1191" s="54"/>
      <c r="DI1191" s="54"/>
      <c r="DJ1191" s="54"/>
      <c r="DK1191" s="54"/>
      <c r="DL1191" s="54"/>
      <c r="DM1191" s="54"/>
      <c r="DN1191" s="54"/>
      <c r="DO1191" s="54"/>
      <c r="DP1191" s="54"/>
      <c r="DQ1191" s="199"/>
    </row>
    <row r="1192" spans="4:121" s="52" customFormat="1" hidden="1">
      <c r="D1192" s="198"/>
      <c r="E1192" s="54"/>
      <c r="F1192" s="247">
        <v>1</v>
      </c>
      <c r="G1192" s="583">
        <f>IF(AQ8&lt;&gt;"",IF(J8="",1,0),0)</f>
        <v>0</v>
      </c>
      <c r="H1192" s="583">
        <f>IF(AQ8&lt;&gt;"",IF(K8="",1,0),0)</f>
        <v>0</v>
      </c>
      <c r="I1192" s="583">
        <f>IF(AQ8&lt;&gt;"",IF(L8="",1,0),0)</f>
        <v>0</v>
      </c>
      <c r="J1192" s="583">
        <f>IF(AQ8&lt;&gt;"",IF(M8="",1,0),0)</f>
        <v>0</v>
      </c>
      <c r="K1192" s="583">
        <f>IF(AW8&lt;&gt;"",IF(Q8="",1,0),0)</f>
        <v>0</v>
      </c>
      <c r="L1192" s="583">
        <f>IF(AW8&lt;&gt;"",IF(R8="",1,0),0)</f>
        <v>0</v>
      </c>
      <c r="M1192" s="872">
        <f>IF(AW8&lt;&gt;"",IF(S8="",1,0),0)</f>
        <v>0</v>
      </c>
      <c r="N1192" s="872"/>
      <c r="O1192" s="54"/>
      <c r="P1192" s="247">
        <v>1</v>
      </c>
      <c r="Q1192" s="587">
        <f>IF(AQ39&lt;&gt;"",IF(J39="",1,0),0)</f>
        <v>0</v>
      </c>
      <c r="R1192" s="587">
        <f>IF(AQ39&lt;&gt;"",IF(K39="",1,0),0)</f>
        <v>0</v>
      </c>
      <c r="S1192" s="587">
        <f>IF(AQ39&lt;&gt;"",IF(L39="",1,0),0)</f>
        <v>0</v>
      </c>
      <c r="T1192" s="587">
        <f>IF(AQ39&lt;&gt;"",IF(M39="",1,0),0)</f>
        <v>0</v>
      </c>
      <c r="U1192" s="587">
        <f>IF(AW39&lt;&gt;"",IF(Q39="",1,0),0)</f>
        <v>0</v>
      </c>
      <c r="V1192" s="587">
        <f>IF(AW39&lt;&gt;"",IF(R39="",1,0),0)</f>
        <v>0</v>
      </c>
      <c r="W1192" s="873">
        <f>IF(AW39&lt;&gt;"",IF(S39="",1,0),0)</f>
        <v>0</v>
      </c>
      <c r="X1192" s="873"/>
      <c r="Y1192" s="54"/>
      <c r="Z1192" s="54"/>
      <c r="AA1192" s="54"/>
      <c r="AB1192" s="54"/>
      <c r="AC1192" s="54"/>
      <c r="AD1192" s="54"/>
      <c r="AE1192" s="54"/>
      <c r="AF1192" s="54"/>
      <c r="AG1192" s="54"/>
      <c r="AH1192" s="54"/>
      <c r="AI1192" s="54"/>
      <c r="AJ1192" s="54"/>
      <c r="AK1192" s="54"/>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241"/>
      <c r="BN1192" s="241"/>
      <c r="BO1192" s="241"/>
      <c r="BP1192" s="54"/>
      <c r="BQ1192" s="54"/>
      <c r="BR1192" s="54"/>
      <c r="BS1192" s="54"/>
      <c r="BT1192" s="54"/>
      <c r="BU1192" s="54"/>
      <c r="BV1192" s="54"/>
      <c r="BW1192" s="54"/>
      <c r="BX1192" s="54"/>
      <c r="BY1192" s="54"/>
      <c r="BZ1192" s="54"/>
      <c r="CA1192" s="54"/>
      <c r="CB1192" s="54"/>
      <c r="CC1192" s="54"/>
      <c r="CD1192" s="54"/>
      <c r="CE1192" s="54"/>
      <c r="CF1192" s="54"/>
      <c r="CG1192" s="54"/>
      <c r="CH1192" s="54"/>
      <c r="CI1192" s="54"/>
      <c r="CJ1192" s="54"/>
      <c r="CK1192" s="54"/>
      <c r="CL1192" s="54"/>
      <c r="CM1192" s="54"/>
      <c r="CN1192" s="54"/>
      <c r="CO1192" s="54"/>
      <c r="CP1192" s="54"/>
      <c r="CQ1192" s="54"/>
      <c r="CR1192" s="54"/>
      <c r="CS1192" s="54"/>
      <c r="CT1192" s="54"/>
      <c r="CU1192" s="54"/>
      <c r="CV1192" s="54"/>
      <c r="CW1192" s="54"/>
      <c r="CX1192" s="54"/>
      <c r="CY1192" s="54"/>
      <c r="CZ1192" s="54"/>
      <c r="DA1192" s="54"/>
      <c r="DB1192" s="54"/>
      <c r="DC1192" s="54"/>
      <c r="DD1192" s="54"/>
      <c r="DE1192" s="54"/>
      <c r="DF1192" s="54"/>
      <c r="DG1192" s="54"/>
      <c r="DH1192" s="54"/>
      <c r="DI1192" s="54"/>
      <c r="DJ1192" s="54"/>
      <c r="DK1192" s="54"/>
      <c r="DL1192" s="54"/>
      <c r="DM1192" s="54"/>
      <c r="DN1192" s="54"/>
      <c r="DO1192" s="54"/>
      <c r="DP1192" s="54"/>
      <c r="DQ1192" s="199"/>
    </row>
    <row r="1193" spans="4:121" s="52" customFormat="1" hidden="1">
      <c r="D1193" s="198"/>
      <c r="E1193" s="54"/>
      <c r="F1193" s="229">
        <v>2</v>
      </c>
      <c r="G1193" s="584">
        <f t="shared" ref="G1193:G1219" si="106">IF(AQ9&lt;&gt;"",IF(J9="",1,0),0)</f>
        <v>0</v>
      </c>
      <c r="H1193" s="584">
        <f>IF(AQ9&lt;&gt;"",IF(K9="",1,0),0)</f>
        <v>0</v>
      </c>
      <c r="I1193" s="584">
        <f>IF(AQ9&lt;&gt;"",IF(L9="",1,0),0)</f>
        <v>0</v>
      </c>
      <c r="J1193" s="584">
        <f>IF(AQ9&lt;&gt;"",IF(M9="",1,0),0)</f>
        <v>0</v>
      </c>
      <c r="K1193" s="584">
        <f>IF(AW9&lt;&gt;"",IF(Q9="",1,0),0)</f>
        <v>0</v>
      </c>
      <c r="L1193" s="584">
        <f t="shared" ref="L1193:L1219" si="107">IF(AW9&lt;&gt;"",IF(R9="",1,0),0)</f>
        <v>0</v>
      </c>
      <c r="M1193" s="853">
        <f t="shared" ref="M1193:M1219" si="108">IF(AW9&lt;&gt;"",IF(S9="",1,0),0)</f>
        <v>0</v>
      </c>
      <c r="N1193" s="853"/>
      <c r="O1193" s="54"/>
      <c r="P1193" s="229">
        <v>2</v>
      </c>
      <c r="Q1193" s="580">
        <f t="shared" ref="Q1193:Q1219" si="109">IF(AQ40&lt;&gt;"",IF(J40="",1,0),0)</f>
        <v>0</v>
      </c>
      <c r="R1193" s="580">
        <f t="shared" ref="R1193:R1219" si="110">IF(AQ40&lt;&gt;"",IF(K40="",1,0),0)</f>
        <v>0</v>
      </c>
      <c r="S1193" s="580">
        <f t="shared" ref="S1193:S1219" si="111">IF(AQ40&lt;&gt;"",IF(L40="",1,0),0)</f>
        <v>0</v>
      </c>
      <c r="T1193" s="580">
        <f t="shared" ref="T1193:T1219" si="112">IF(AQ40&lt;&gt;"",IF(M40="",1,0),0)</f>
        <v>0</v>
      </c>
      <c r="U1193" s="580">
        <f t="shared" ref="U1193:U1219" si="113">IF(AW40&lt;&gt;"",IF(Q40="",1,0),0)</f>
        <v>0</v>
      </c>
      <c r="V1193" s="580">
        <f t="shared" ref="V1193:V1219" si="114">IF(AW40&lt;&gt;"",IF(R40="",1,0),0)</f>
        <v>0</v>
      </c>
      <c r="W1193" s="854">
        <f t="shared" ref="W1193:W1219" si="115">IF(AW40&lt;&gt;"",IF(S40="",1,0),0)</f>
        <v>0</v>
      </c>
      <c r="X1193" s="854"/>
      <c r="Y1193" s="54"/>
      <c r="Z1193" s="54"/>
      <c r="AA1193" s="54"/>
      <c r="AB1193" s="54"/>
      <c r="AC1193" s="54"/>
      <c r="AD1193" s="54"/>
      <c r="AE1193" s="54"/>
      <c r="AF1193" s="54"/>
      <c r="AG1193" s="54"/>
      <c r="AH1193" s="54"/>
      <c r="AI1193" s="54"/>
      <c r="AJ1193" s="54"/>
      <c r="AK1193" s="54"/>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241"/>
      <c r="BN1193" s="241"/>
      <c r="BO1193" s="241"/>
      <c r="BP1193" s="54"/>
      <c r="BQ1193" s="54"/>
      <c r="BR1193" s="54"/>
      <c r="BS1193" s="54"/>
      <c r="BT1193" s="54"/>
      <c r="BU1193" s="54"/>
      <c r="BV1193" s="54"/>
      <c r="BW1193" s="54"/>
      <c r="BX1193" s="54"/>
      <c r="BY1193" s="54"/>
      <c r="BZ1193" s="54"/>
      <c r="CA1193" s="54"/>
      <c r="CB1193" s="54"/>
      <c r="CC1193" s="54"/>
      <c r="CD1193" s="54"/>
      <c r="CE1193" s="54"/>
      <c r="CF1193" s="54"/>
      <c r="CG1193" s="54"/>
      <c r="CH1193" s="54"/>
      <c r="CI1193" s="54"/>
      <c r="CJ1193" s="54"/>
      <c r="CK1193" s="54"/>
      <c r="CL1193" s="54"/>
      <c r="CM1193" s="54"/>
      <c r="CN1193" s="54"/>
      <c r="CO1193" s="54"/>
      <c r="CP1193" s="54"/>
      <c r="CQ1193" s="54"/>
      <c r="CR1193" s="54"/>
      <c r="CS1193" s="54"/>
      <c r="CT1193" s="54"/>
      <c r="CU1193" s="54"/>
      <c r="CV1193" s="54"/>
      <c r="CW1193" s="54"/>
      <c r="CX1193" s="54"/>
      <c r="CY1193" s="54"/>
      <c r="CZ1193" s="54"/>
      <c r="DA1193" s="54"/>
      <c r="DB1193" s="54"/>
      <c r="DC1193" s="54"/>
      <c r="DD1193" s="54"/>
      <c r="DE1193" s="54"/>
      <c r="DF1193" s="54"/>
      <c r="DG1193" s="54"/>
      <c r="DH1193" s="54"/>
      <c r="DI1193" s="54"/>
      <c r="DJ1193" s="54"/>
      <c r="DK1193" s="54"/>
      <c r="DL1193" s="54"/>
      <c r="DM1193" s="54"/>
      <c r="DN1193" s="54"/>
      <c r="DO1193" s="54"/>
      <c r="DP1193" s="54"/>
      <c r="DQ1193" s="199"/>
    </row>
    <row r="1194" spans="4:121" s="52" customFormat="1" hidden="1">
      <c r="D1194" s="198"/>
      <c r="E1194" s="54"/>
      <c r="F1194" s="230">
        <v>3</v>
      </c>
      <c r="G1194" s="584">
        <f t="shared" si="106"/>
        <v>0</v>
      </c>
      <c r="H1194" s="584">
        <f>IF(AQ10&lt;&gt;"",IF(K10="",1,0),0)</f>
        <v>0</v>
      </c>
      <c r="I1194" s="584">
        <f>IF(AQ10&lt;&gt;"",IF(L10="",1,0),0)</f>
        <v>0</v>
      </c>
      <c r="J1194" s="584">
        <f>IF(AQ10&lt;&gt;"",IF(M10="",1,0),0)</f>
        <v>0</v>
      </c>
      <c r="K1194" s="584">
        <f t="shared" ref="K1194:K1219" si="116">IF(AW10&lt;&gt;"",IF(Q10="",1,0),0)</f>
        <v>0</v>
      </c>
      <c r="L1194" s="584">
        <f t="shared" si="107"/>
        <v>0</v>
      </c>
      <c r="M1194" s="853">
        <f t="shared" si="108"/>
        <v>0</v>
      </c>
      <c r="N1194" s="853"/>
      <c r="O1194" s="54"/>
      <c r="P1194" s="230">
        <v>3</v>
      </c>
      <c r="Q1194" s="580">
        <f t="shared" si="109"/>
        <v>0</v>
      </c>
      <c r="R1194" s="580">
        <f t="shared" si="110"/>
        <v>0</v>
      </c>
      <c r="S1194" s="580">
        <f t="shared" si="111"/>
        <v>0</v>
      </c>
      <c r="T1194" s="580">
        <f t="shared" si="112"/>
        <v>0</v>
      </c>
      <c r="U1194" s="580">
        <f t="shared" si="113"/>
        <v>0</v>
      </c>
      <c r="V1194" s="580">
        <f t="shared" si="114"/>
        <v>0</v>
      </c>
      <c r="W1194" s="854">
        <f t="shared" si="115"/>
        <v>0</v>
      </c>
      <c r="X1194" s="854"/>
      <c r="Y1194" s="54"/>
      <c r="Z1194" s="54" t="s">
        <v>1539</v>
      </c>
      <c r="AA1194" s="54"/>
      <c r="AB1194" s="54"/>
      <c r="AC1194" s="54"/>
      <c r="AD1194" s="54"/>
      <c r="AE1194" s="54"/>
      <c r="AF1194" s="54"/>
      <c r="AG1194" s="54"/>
      <c r="AH1194" s="54"/>
      <c r="AI1194" s="54"/>
      <c r="AJ1194" s="54"/>
      <c r="AK1194" s="54"/>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241"/>
      <c r="BN1194" s="241"/>
      <c r="BO1194" s="241"/>
      <c r="BP1194" s="54"/>
      <c r="BQ1194" s="54"/>
      <c r="BR1194" s="54"/>
      <c r="BS1194" s="54"/>
      <c r="BT1194" s="54"/>
      <c r="BU1194" s="54"/>
      <c r="BV1194" s="54"/>
      <c r="BW1194" s="54"/>
      <c r="BX1194" s="54"/>
      <c r="BY1194" s="54"/>
      <c r="BZ1194" s="54"/>
      <c r="CA1194" s="54"/>
      <c r="CB1194" s="54"/>
      <c r="CC1194" s="54"/>
      <c r="CD1194" s="54"/>
      <c r="CE1194" s="54"/>
      <c r="CF1194" s="54"/>
      <c r="CG1194" s="54"/>
      <c r="CH1194" s="54"/>
      <c r="CI1194" s="54"/>
      <c r="CJ1194" s="54"/>
      <c r="CK1194" s="54"/>
      <c r="CL1194" s="54"/>
      <c r="CM1194" s="54"/>
      <c r="CN1194" s="54"/>
      <c r="CO1194" s="54"/>
      <c r="CP1194" s="54"/>
      <c r="CQ1194" s="54"/>
      <c r="CR1194" s="54"/>
      <c r="CS1194" s="54"/>
      <c r="CT1194" s="54"/>
      <c r="CU1194" s="54"/>
      <c r="CV1194" s="54"/>
      <c r="CW1194" s="54"/>
      <c r="CX1194" s="54"/>
      <c r="CY1194" s="54"/>
      <c r="CZ1194" s="54"/>
      <c r="DA1194" s="54"/>
      <c r="DB1194" s="54"/>
      <c r="DC1194" s="54"/>
      <c r="DD1194" s="54"/>
      <c r="DE1194" s="54"/>
      <c r="DF1194" s="54"/>
      <c r="DG1194" s="54"/>
      <c r="DH1194" s="54"/>
      <c r="DI1194" s="54"/>
      <c r="DJ1194" s="54"/>
      <c r="DK1194" s="54"/>
      <c r="DL1194" s="54"/>
      <c r="DM1194" s="54"/>
      <c r="DN1194" s="54"/>
      <c r="DO1194" s="54"/>
      <c r="DP1194" s="54"/>
      <c r="DQ1194" s="199"/>
    </row>
    <row r="1195" spans="4:121" s="52" customFormat="1" hidden="1">
      <c r="D1195" s="198"/>
      <c r="E1195" s="54"/>
      <c r="F1195" s="229">
        <v>4</v>
      </c>
      <c r="G1195" s="584">
        <f t="shared" si="106"/>
        <v>0</v>
      </c>
      <c r="H1195" s="584">
        <f>IF(AQ11&lt;&gt;"",IF(K11="",1,0),0)</f>
        <v>0</v>
      </c>
      <c r="I1195" s="584">
        <f>IF(AQ11&lt;&gt;"",IF(L11="",1,0),0)</f>
        <v>0</v>
      </c>
      <c r="J1195" s="584">
        <f>IF(AQ11&lt;&gt;"",IF(M11="",1,0),0)</f>
        <v>0</v>
      </c>
      <c r="K1195" s="584">
        <f t="shared" si="116"/>
        <v>0</v>
      </c>
      <c r="L1195" s="584">
        <f t="shared" si="107"/>
        <v>0</v>
      </c>
      <c r="M1195" s="853">
        <f t="shared" si="108"/>
        <v>0</v>
      </c>
      <c r="N1195" s="853"/>
      <c r="O1195" s="54"/>
      <c r="P1195" s="229">
        <v>4</v>
      </c>
      <c r="Q1195" s="580">
        <f t="shared" si="109"/>
        <v>0</v>
      </c>
      <c r="R1195" s="580">
        <f t="shared" si="110"/>
        <v>0</v>
      </c>
      <c r="S1195" s="580">
        <f t="shared" si="111"/>
        <v>0</v>
      </c>
      <c r="T1195" s="580">
        <f t="shared" si="112"/>
        <v>0</v>
      </c>
      <c r="U1195" s="580">
        <f t="shared" si="113"/>
        <v>0</v>
      </c>
      <c r="V1195" s="580">
        <f t="shared" si="114"/>
        <v>0</v>
      </c>
      <c r="W1195" s="854">
        <f t="shared" si="115"/>
        <v>0</v>
      </c>
      <c r="X1195" s="854"/>
      <c r="Y1195" s="54"/>
      <c r="Z1195" s="54" t="s">
        <v>1540</v>
      </c>
      <c r="AA1195" s="54"/>
      <c r="AB1195" s="54"/>
      <c r="AC1195" s="54"/>
      <c r="AD1195" s="54"/>
      <c r="AE1195" s="54"/>
      <c r="AF1195" s="54"/>
      <c r="AG1195" s="54"/>
      <c r="AH1195" s="54"/>
      <c r="AI1195" s="54"/>
      <c r="AJ1195" s="54"/>
      <c r="AK1195" s="54"/>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241"/>
      <c r="BN1195" s="241"/>
      <c r="BO1195" s="241"/>
      <c r="BP1195" s="54"/>
      <c r="BQ1195" s="54"/>
      <c r="BR1195" s="54"/>
      <c r="BS1195" s="54"/>
      <c r="BT1195" s="54"/>
      <c r="BU1195" s="54"/>
      <c r="BV1195" s="54"/>
      <c r="BW1195" s="54"/>
      <c r="BX1195" s="54"/>
      <c r="BY1195" s="54"/>
      <c r="BZ1195" s="54"/>
      <c r="CA1195" s="54"/>
      <c r="CB1195" s="54"/>
      <c r="CC1195" s="54"/>
      <c r="CD1195" s="54"/>
      <c r="CE1195" s="54"/>
      <c r="CF1195" s="54"/>
      <c r="CG1195" s="54"/>
      <c r="CH1195" s="54"/>
      <c r="CI1195" s="54"/>
      <c r="CJ1195" s="54"/>
      <c r="CK1195" s="54"/>
      <c r="CL1195" s="54"/>
      <c r="CM1195" s="54"/>
      <c r="CN1195" s="54"/>
      <c r="CO1195" s="54"/>
      <c r="CP1195" s="54"/>
      <c r="CQ1195" s="54"/>
      <c r="CR1195" s="54"/>
      <c r="CS1195" s="54"/>
      <c r="CT1195" s="54"/>
      <c r="CU1195" s="54"/>
      <c r="CV1195" s="54"/>
      <c r="CW1195" s="54"/>
      <c r="CX1195" s="54"/>
      <c r="CY1195" s="54"/>
      <c r="CZ1195" s="54"/>
      <c r="DA1195" s="54"/>
      <c r="DB1195" s="54"/>
      <c r="DC1195" s="54"/>
      <c r="DD1195" s="54"/>
      <c r="DE1195" s="54"/>
      <c r="DF1195" s="54"/>
      <c r="DG1195" s="54"/>
      <c r="DH1195" s="54"/>
      <c r="DI1195" s="54"/>
      <c r="DJ1195" s="54"/>
      <c r="DK1195" s="54"/>
      <c r="DL1195" s="54"/>
      <c r="DM1195" s="54"/>
      <c r="DN1195" s="54"/>
      <c r="DO1195" s="54"/>
      <c r="DP1195" s="54"/>
      <c r="DQ1195" s="199"/>
    </row>
    <row r="1196" spans="4:121" s="52" customFormat="1" hidden="1">
      <c r="D1196" s="198"/>
      <c r="E1196" s="54"/>
      <c r="F1196" s="230">
        <v>5</v>
      </c>
      <c r="G1196" s="584">
        <f t="shared" si="106"/>
        <v>0</v>
      </c>
      <c r="H1196" s="584">
        <f t="shared" ref="H1196:H1219" si="117">IF(AQ12&lt;&gt;"",IF(K12="",1,0),0)</f>
        <v>0</v>
      </c>
      <c r="I1196" s="584">
        <f t="shared" ref="I1196:I1219" si="118">IF(AQ12&lt;&gt;"",IF(L12="",1,0),0)</f>
        <v>0</v>
      </c>
      <c r="J1196" s="584">
        <f t="shared" ref="J1196:J1219" si="119">IF(AQ12&lt;&gt;"",IF(M12="",1,0),0)</f>
        <v>0</v>
      </c>
      <c r="K1196" s="584">
        <f t="shared" si="116"/>
        <v>0</v>
      </c>
      <c r="L1196" s="584">
        <f t="shared" si="107"/>
        <v>0</v>
      </c>
      <c r="M1196" s="853">
        <f t="shared" si="108"/>
        <v>0</v>
      </c>
      <c r="N1196" s="853"/>
      <c r="O1196" s="54"/>
      <c r="P1196" s="230">
        <v>5</v>
      </c>
      <c r="Q1196" s="580">
        <f t="shared" si="109"/>
        <v>0</v>
      </c>
      <c r="R1196" s="580">
        <f t="shared" si="110"/>
        <v>0</v>
      </c>
      <c r="S1196" s="580">
        <f t="shared" si="111"/>
        <v>0</v>
      </c>
      <c r="T1196" s="580">
        <f t="shared" si="112"/>
        <v>0</v>
      </c>
      <c r="U1196" s="580">
        <f t="shared" si="113"/>
        <v>0</v>
      </c>
      <c r="V1196" s="580">
        <f t="shared" si="114"/>
        <v>0</v>
      </c>
      <c r="W1196" s="854">
        <f t="shared" si="115"/>
        <v>0</v>
      </c>
      <c r="X1196" s="854"/>
      <c r="Y1196" s="54"/>
      <c r="Z1196" s="54"/>
      <c r="AA1196" s="54"/>
      <c r="AB1196" s="54"/>
      <c r="AC1196" s="54"/>
      <c r="AD1196" s="54"/>
      <c r="AE1196" s="54"/>
      <c r="AF1196" s="54"/>
      <c r="AG1196" s="54"/>
      <c r="AH1196" s="54"/>
      <c r="AI1196" s="54"/>
      <c r="AJ1196" s="54"/>
      <c r="AK1196" s="54"/>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241"/>
      <c r="BN1196" s="241"/>
      <c r="BO1196" s="241"/>
      <c r="BP1196" s="54"/>
      <c r="BQ1196" s="54"/>
      <c r="BR1196" s="54"/>
      <c r="BS1196" s="54"/>
      <c r="BT1196" s="54"/>
      <c r="BU1196" s="54"/>
      <c r="BV1196" s="54"/>
      <c r="BW1196" s="54"/>
      <c r="BX1196" s="54"/>
      <c r="BY1196" s="54"/>
      <c r="BZ1196" s="54"/>
      <c r="CA1196" s="54"/>
      <c r="CB1196" s="54"/>
      <c r="CC1196" s="54"/>
      <c r="CD1196" s="54"/>
      <c r="CE1196" s="54"/>
      <c r="CF1196" s="54"/>
      <c r="CG1196" s="54"/>
      <c r="CH1196" s="54"/>
      <c r="CI1196" s="54"/>
      <c r="CJ1196" s="54"/>
      <c r="CK1196" s="54"/>
      <c r="CL1196" s="54"/>
      <c r="CM1196" s="54"/>
      <c r="CN1196" s="54"/>
      <c r="CO1196" s="54"/>
      <c r="CP1196" s="54"/>
      <c r="CQ1196" s="54"/>
      <c r="CR1196" s="54"/>
      <c r="CS1196" s="54"/>
      <c r="CT1196" s="54"/>
      <c r="CU1196" s="54"/>
      <c r="CV1196" s="54"/>
      <c r="CW1196" s="54"/>
      <c r="CX1196" s="54"/>
      <c r="CY1196" s="54"/>
      <c r="CZ1196" s="54"/>
      <c r="DA1196" s="54"/>
      <c r="DB1196" s="54"/>
      <c r="DC1196" s="54"/>
      <c r="DD1196" s="54"/>
      <c r="DE1196" s="54"/>
      <c r="DF1196" s="54"/>
      <c r="DG1196" s="54"/>
      <c r="DH1196" s="54"/>
      <c r="DI1196" s="54"/>
      <c r="DJ1196" s="54"/>
      <c r="DK1196" s="54"/>
      <c r="DL1196" s="54"/>
      <c r="DM1196" s="54"/>
      <c r="DN1196" s="54"/>
      <c r="DO1196" s="54"/>
      <c r="DP1196" s="54"/>
      <c r="DQ1196" s="199"/>
    </row>
    <row r="1197" spans="4:121" s="52" customFormat="1" hidden="1">
      <c r="D1197" s="198"/>
      <c r="E1197" s="54"/>
      <c r="F1197" s="229">
        <v>6</v>
      </c>
      <c r="G1197" s="584">
        <f t="shared" si="106"/>
        <v>0</v>
      </c>
      <c r="H1197" s="584">
        <f t="shared" si="117"/>
        <v>0</v>
      </c>
      <c r="I1197" s="584">
        <f t="shared" si="118"/>
        <v>0</v>
      </c>
      <c r="J1197" s="584">
        <f t="shared" si="119"/>
        <v>0</v>
      </c>
      <c r="K1197" s="584">
        <f t="shared" si="116"/>
        <v>0</v>
      </c>
      <c r="L1197" s="584">
        <f t="shared" si="107"/>
        <v>0</v>
      </c>
      <c r="M1197" s="853">
        <f t="shared" si="108"/>
        <v>0</v>
      </c>
      <c r="N1197" s="853"/>
      <c r="O1197" s="54"/>
      <c r="P1197" s="229">
        <v>6</v>
      </c>
      <c r="Q1197" s="580">
        <f t="shared" si="109"/>
        <v>0</v>
      </c>
      <c r="R1197" s="580">
        <f t="shared" si="110"/>
        <v>0</v>
      </c>
      <c r="S1197" s="580">
        <f t="shared" si="111"/>
        <v>0</v>
      </c>
      <c r="T1197" s="580">
        <f t="shared" si="112"/>
        <v>0</v>
      </c>
      <c r="U1197" s="580">
        <f t="shared" si="113"/>
        <v>0</v>
      </c>
      <c r="V1197" s="580">
        <f t="shared" si="114"/>
        <v>0</v>
      </c>
      <c r="W1197" s="854">
        <f t="shared" si="115"/>
        <v>0</v>
      </c>
      <c r="X1197" s="854"/>
      <c r="Y1197" s="54"/>
      <c r="Z1197" s="54"/>
      <c r="AA1197" s="54"/>
      <c r="AB1197" s="54"/>
      <c r="AC1197" s="54"/>
      <c r="AD1197" s="54"/>
      <c r="AE1197" s="54"/>
      <c r="AF1197" s="54"/>
      <c r="AG1197" s="54"/>
      <c r="AH1197" s="54"/>
      <c r="AI1197" s="54"/>
      <c r="AJ1197" s="54"/>
      <c r="AK1197" s="54"/>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241"/>
      <c r="BN1197" s="241"/>
      <c r="BO1197" s="241"/>
      <c r="BP1197" s="54"/>
      <c r="BQ1197" s="54"/>
      <c r="BR1197" s="54"/>
      <c r="BS1197" s="54"/>
      <c r="BT1197" s="54"/>
      <c r="BU1197" s="54"/>
      <c r="BV1197" s="54"/>
      <c r="BW1197" s="54"/>
      <c r="BX1197" s="54"/>
      <c r="BY1197" s="54"/>
      <c r="BZ1197" s="54"/>
      <c r="CA1197" s="54"/>
      <c r="CB1197" s="54"/>
      <c r="CC1197" s="54"/>
      <c r="CD1197" s="54"/>
      <c r="CE1197" s="54"/>
      <c r="CF1197" s="54"/>
      <c r="CG1197" s="54"/>
      <c r="CH1197" s="54"/>
      <c r="CI1197" s="54"/>
      <c r="CJ1197" s="54"/>
      <c r="CK1197" s="54"/>
      <c r="CL1197" s="54"/>
      <c r="CM1197" s="54"/>
      <c r="CN1197" s="54"/>
      <c r="CO1197" s="54"/>
      <c r="CP1197" s="54"/>
      <c r="CQ1197" s="54"/>
      <c r="CR1197" s="54"/>
      <c r="CS1197" s="54"/>
      <c r="CT1197" s="54"/>
      <c r="CU1197" s="54"/>
      <c r="CV1197" s="54"/>
      <c r="CW1197" s="54"/>
      <c r="CX1197" s="54"/>
      <c r="CY1197" s="54"/>
      <c r="CZ1197" s="54"/>
      <c r="DA1197" s="54"/>
      <c r="DB1197" s="54"/>
      <c r="DC1197" s="54"/>
      <c r="DD1197" s="54"/>
      <c r="DE1197" s="54"/>
      <c r="DF1197" s="54"/>
      <c r="DG1197" s="54"/>
      <c r="DH1197" s="54"/>
      <c r="DI1197" s="54"/>
      <c r="DJ1197" s="54"/>
      <c r="DK1197" s="54"/>
      <c r="DL1197" s="54"/>
      <c r="DM1197" s="54"/>
      <c r="DN1197" s="54"/>
      <c r="DO1197" s="54"/>
      <c r="DP1197" s="54"/>
      <c r="DQ1197" s="199"/>
    </row>
    <row r="1198" spans="4:121" s="52" customFormat="1" hidden="1">
      <c r="D1198" s="198"/>
      <c r="E1198" s="54"/>
      <c r="F1198" s="230">
        <v>7</v>
      </c>
      <c r="G1198" s="584">
        <f t="shared" si="106"/>
        <v>0</v>
      </c>
      <c r="H1198" s="584">
        <f t="shared" si="117"/>
        <v>0</v>
      </c>
      <c r="I1198" s="584">
        <f t="shared" si="118"/>
        <v>0</v>
      </c>
      <c r="J1198" s="584">
        <f t="shared" si="119"/>
        <v>0</v>
      </c>
      <c r="K1198" s="584">
        <f t="shared" si="116"/>
        <v>0</v>
      </c>
      <c r="L1198" s="584">
        <f t="shared" si="107"/>
        <v>0</v>
      </c>
      <c r="M1198" s="853">
        <f t="shared" si="108"/>
        <v>0</v>
      </c>
      <c r="N1198" s="853"/>
      <c r="O1198" s="54"/>
      <c r="P1198" s="230">
        <v>7</v>
      </c>
      <c r="Q1198" s="580">
        <f t="shared" si="109"/>
        <v>0</v>
      </c>
      <c r="R1198" s="580">
        <f t="shared" si="110"/>
        <v>0</v>
      </c>
      <c r="S1198" s="580">
        <f t="shared" si="111"/>
        <v>0</v>
      </c>
      <c r="T1198" s="580">
        <f t="shared" si="112"/>
        <v>0</v>
      </c>
      <c r="U1198" s="580">
        <f t="shared" si="113"/>
        <v>0</v>
      </c>
      <c r="V1198" s="580">
        <f t="shared" si="114"/>
        <v>0</v>
      </c>
      <c r="W1198" s="854">
        <f t="shared" si="115"/>
        <v>0</v>
      </c>
      <c r="X1198" s="854"/>
      <c r="Y1198" s="54"/>
      <c r="Z1198" s="54"/>
      <c r="AA1198" s="54"/>
      <c r="AB1198" s="54"/>
      <c r="AC1198" s="54"/>
      <c r="AD1198" s="54"/>
      <c r="AE1198" s="54"/>
      <c r="AF1198" s="54"/>
      <c r="AG1198" s="54"/>
      <c r="AH1198" s="54"/>
      <c r="AI1198" s="54"/>
      <c r="AJ1198" s="54"/>
      <c r="AK1198" s="54"/>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241"/>
      <c r="BN1198" s="241"/>
      <c r="BO1198" s="241"/>
      <c r="BP1198" s="54"/>
      <c r="BQ1198" s="54"/>
      <c r="BR1198" s="54"/>
      <c r="BS1198" s="54"/>
      <c r="BT1198" s="54"/>
      <c r="BU1198" s="54"/>
      <c r="BV1198" s="54"/>
      <c r="BW1198" s="54"/>
      <c r="BX1198" s="54"/>
      <c r="BY1198" s="54"/>
      <c r="BZ1198" s="54"/>
      <c r="CA1198" s="54"/>
      <c r="CB1198" s="54"/>
      <c r="CC1198" s="54"/>
      <c r="CD1198" s="54"/>
      <c r="CE1198" s="54"/>
      <c r="CF1198" s="54"/>
      <c r="CG1198" s="54"/>
      <c r="CH1198" s="54"/>
      <c r="CI1198" s="54"/>
      <c r="CJ1198" s="54"/>
      <c r="CK1198" s="54"/>
      <c r="CL1198" s="54"/>
      <c r="CM1198" s="54"/>
      <c r="CN1198" s="54"/>
      <c r="CO1198" s="54"/>
      <c r="CP1198" s="54"/>
      <c r="CQ1198" s="54"/>
      <c r="CR1198" s="54"/>
      <c r="CS1198" s="54"/>
      <c r="CT1198" s="54"/>
      <c r="CU1198" s="54"/>
      <c r="CV1198" s="54"/>
      <c r="CW1198" s="54"/>
      <c r="CX1198" s="54"/>
      <c r="CY1198" s="54"/>
      <c r="CZ1198" s="54"/>
      <c r="DA1198" s="54"/>
      <c r="DB1198" s="54"/>
      <c r="DC1198" s="54"/>
      <c r="DD1198" s="54"/>
      <c r="DE1198" s="54"/>
      <c r="DF1198" s="54"/>
      <c r="DG1198" s="54"/>
      <c r="DH1198" s="54"/>
      <c r="DI1198" s="54"/>
      <c r="DJ1198" s="54"/>
      <c r="DK1198" s="54"/>
      <c r="DL1198" s="54"/>
      <c r="DM1198" s="54"/>
      <c r="DN1198" s="54"/>
      <c r="DO1198" s="54"/>
      <c r="DP1198" s="54"/>
      <c r="DQ1198" s="199"/>
    </row>
    <row r="1199" spans="4:121" s="52" customFormat="1" hidden="1">
      <c r="D1199" s="198"/>
      <c r="E1199" s="54"/>
      <c r="F1199" s="229">
        <v>8</v>
      </c>
      <c r="G1199" s="584">
        <f t="shared" si="106"/>
        <v>0</v>
      </c>
      <c r="H1199" s="584">
        <f t="shared" si="117"/>
        <v>0</v>
      </c>
      <c r="I1199" s="584">
        <f t="shared" si="118"/>
        <v>0</v>
      </c>
      <c r="J1199" s="584">
        <f t="shared" si="119"/>
        <v>0</v>
      </c>
      <c r="K1199" s="584">
        <f t="shared" si="116"/>
        <v>0</v>
      </c>
      <c r="L1199" s="584">
        <f t="shared" si="107"/>
        <v>0</v>
      </c>
      <c r="M1199" s="853">
        <f t="shared" si="108"/>
        <v>0</v>
      </c>
      <c r="N1199" s="853"/>
      <c r="O1199" s="54"/>
      <c r="P1199" s="229">
        <v>8</v>
      </c>
      <c r="Q1199" s="580">
        <f t="shared" si="109"/>
        <v>0</v>
      </c>
      <c r="R1199" s="580">
        <f t="shared" si="110"/>
        <v>0</v>
      </c>
      <c r="S1199" s="580">
        <f t="shared" si="111"/>
        <v>0</v>
      </c>
      <c r="T1199" s="580">
        <f t="shared" si="112"/>
        <v>0</v>
      </c>
      <c r="U1199" s="580">
        <f t="shared" si="113"/>
        <v>0</v>
      </c>
      <c r="V1199" s="580">
        <f t="shared" si="114"/>
        <v>0</v>
      </c>
      <c r="W1199" s="854">
        <f t="shared" si="115"/>
        <v>0</v>
      </c>
      <c r="X1199" s="854"/>
      <c r="Y1199" s="54"/>
      <c r="Z1199" s="54"/>
      <c r="AA1199" s="54"/>
      <c r="AB1199" s="54"/>
      <c r="AC1199" s="54"/>
      <c r="AD1199" s="54"/>
      <c r="AE1199" s="54"/>
      <c r="AF1199" s="54"/>
      <c r="AG1199" s="54"/>
      <c r="AH1199" s="54"/>
      <c r="AI1199" s="54"/>
      <c r="AJ1199" s="54"/>
      <c r="AK1199" s="54"/>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241"/>
      <c r="BN1199" s="241"/>
      <c r="BO1199" s="241"/>
      <c r="BP1199" s="54"/>
      <c r="BQ1199" s="54"/>
      <c r="BR1199" s="54"/>
      <c r="BS1199" s="54"/>
      <c r="BT1199" s="54"/>
      <c r="BU1199" s="54"/>
      <c r="BV1199" s="54"/>
      <c r="BW1199" s="54"/>
      <c r="BX1199" s="54"/>
      <c r="BY1199" s="54"/>
      <c r="BZ1199" s="54"/>
      <c r="CA1199" s="54"/>
      <c r="CB1199" s="54"/>
      <c r="CC1199" s="54"/>
      <c r="CD1199" s="54"/>
      <c r="CE1199" s="54"/>
      <c r="CF1199" s="54"/>
      <c r="CG1199" s="54"/>
      <c r="CH1199" s="54"/>
      <c r="CI1199" s="54"/>
      <c r="CJ1199" s="54"/>
      <c r="CK1199" s="54"/>
      <c r="CL1199" s="54"/>
      <c r="CM1199" s="54"/>
      <c r="CN1199" s="54"/>
      <c r="CO1199" s="54"/>
      <c r="CP1199" s="54"/>
      <c r="CQ1199" s="54"/>
      <c r="CR1199" s="54"/>
      <c r="CS1199" s="54"/>
      <c r="CT1199" s="54"/>
      <c r="CU1199" s="54"/>
      <c r="CV1199" s="54"/>
      <c r="CW1199" s="54"/>
      <c r="CX1199" s="54"/>
      <c r="CY1199" s="54"/>
      <c r="CZ1199" s="54"/>
      <c r="DA1199" s="54"/>
      <c r="DB1199" s="54"/>
      <c r="DC1199" s="54"/>
      <c r="DD1199" s="54"/>
      <c r="DE1199" s="54"/>
      <c r="DF1199" s="54"/>
      <c r="DG1199" s="54"/>
      <c r="DH1199" s="54"/>
      <c r="DI1199" s="54"/>
      <c r="DJ1199" s="54"/>
      <c r="DK1199" s="54"/>
      <c r="DL1199" s="54"/>
      <c r="DM1199" s="54"/>
      <c r="DN1199" s="54"/>
      <c r="DO1199" s="54"/>
      <c r="DP1199" s="54"/>
      <c r="DQ1199" s="199"/>
    </row>
    <row r="1200" spans="4:121" s="52" customFormat="1" hidden="1">
      <c r="D1200" s="198"/>
      <c r="E1200" s="54"/>
      <c r="F1200" s="230">
        <v>9</v>
      </c>
      <c r="G1200" s="584">
        <f t="shared" si="106"/>
        <v>0</v>
      </c>
      <c r="H1200" s="584">
        <f t="shared" si="117"/>
        <v>0</v>
      </c>
      <c r="I1200" s="584">
        <f t="shared" si="118"/>
        <v>0</v>
      </c>
      <c r="J1200" s="584">
        <f t="shared" si="119"/>
        <v>0</v>
      </c>
      <c r="K1200" s="584">
        <f t="shared" si="116"/>
        <v>0</v>
      </c>
      <c r="L1200" s="584">
        <f t="shared" si="107"/>
        <v>0</v>
      </c>
      <c r="M1200" s="853">
        <f t="shared" si="108"/>
        <v>0</v>
      </c>
      <c r="N1200" s="853"/>
      <c r="O1200" s="54"/>
      <c r="P1200" s="230">
        <v>9</v>
      </c>
      <c r="Q1200" s="580">
        <f t="shared" si="109"/>
        <v>0</v>
      </c>
      <c r="R1200" s="580">
        <f t="shared" si="110"/>
        <v>0</v>
      </c>
      <c r="S1200" s="580">
        <f t="shared" si="111"/>
        <v>0</v>
      </c>
      <c r="T1200" s="580">
        <f t="shared" si="112"/>
        <v>0</v>
      </c>
      <c r="U1200" s="580">
        <f t="shared" si="113"/>
        <v>0</v>
      </c>
      <c r="V1200" s="580">
        <f t="shared" si="114"/>
        <v>0</v>
      </c>
      <c r="W1200" s="854">
        <f t="shared" si="115"/>
        <v>0</v>
      </c>
      <c r="X1200" s="854"/>
      <c r="Y1200" s="54"/>
      <c r="Z1200" s="54"/>
      <c r="AA1200" s="54"/>
      <c r="AB1200" s="54"/>
      <c r="AC1200" s="54"/>
      <c r="AD1200" s="54"/>
      <c r="AE1200" s="54"/>
      <c r="AF1200" s="54"/>
      <c r="AG1200" s="54"/>
      <c r="AH1200" s="54"/>
      <c r="AI1200" s="54"/>
      <c r="AJ1200" s="54"/>
      <c r="AK1200" s="54"/>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241"/>
      <c r="BN1200" s="241"/>
      <c r="BO1200" s="241"/>
      <c r="BP1200" s="54"/>
      <c r="BQ1200" s="54"/>
      <c r="BR1200" s="54"/>
      <c r="BS1200" s="54"/>
      <c r="BT1200" s="54"/>
      <c r="BU1200" s="54"/>
      <c r="BV1200" s="54"/>
      <c r="BW1200" s="54"/>
      <c r="BX1200" s="54"/>
      <c r="BY1200" s="54"/>
      <c r="BZ1200" s="54"/>
      <c r="CA1200" s="54"/>
      <c r="CB1200" s="54"/>
      <c r="CC1200" s="54"/>
      <c r="CD1200" s="54"/>
      <c r="CE1200" s="54"/>
      <c r="CF1200" s="54"/>
      <c r="CG1200" s="54"/>
      <c r="CH1200" s="54"/>
      <c r="CI1200" s="54"/>
      <c r="CJ1200" s="54"/>
      <c r="CK1200" s="54"/>
      <c r="CL1200" s="54"/>
      <c r="CM1200" s="54"/>
      <c r="CN1200" s="54"/>
      <c r="CO1200" s="54"/>
      <c r="CP1200" s="54"/>
      <c r="CQ1200" s="54"/>
      <c r="CR1200" s="54"/>
      <c r="CS1200" s="54"/>
      <c r="CT1200" s="54"/>
      <c r="CU1200" s="54"/>
      <c r="CV1200" s="54"/>
      <c r="CW1200" s="54"/>
      <c r="CX1200" s="54"/>
      <c r="CY1200" s="54"/>
      <c r="CZ1200" s="54"/>
      <c r="DA1200" s="54"/>
      <c r="DB1200" s="54"/>
      <c r="DC1200" s="54"/>
      <c r="DD1200" s="54"/>
      <c r="DE1200" s="54"/>
      <c r="DF1200" s="54"/>
      <c r="DG1200" s="54"/>
      <c r="DH1200" s="54"/>
      <c r="DI1200" s="54"/>
      <c r="DJ1200" s="54"/>
      <c r="DK1200" s="54"/>
      <c r="DL1200" s="54"/>
      <c r="DM1200" s="54"/>
      <c r="DN1200" s="54"/>
      <c r="DO1200" s="54"/>
      <c r="DP1200" s="54"/>
      <c r="DQ1200" s="199"/>
    </row>
    <row r="1201" spans="4:121" s="52" customFormat="1" hidden="1">
      <c r="D1201" s="198"/>
      <c r="E1201" s="54"/>
      <c r="F1201" s="229">
        <v>10</v>
      </c>
      <c r="G1201" s="584">
        <f t="shared" si="106"/>
        <v>0</v>
      </c>
      <c r="H1201" s="584">
        <f t="shared" si="117"/>
        <v>0</v>
      </c>
      <c r="I1201" s="584">
        <f t="shared" si="118"/>
        <v>0</v>
      </c>
      <c r="J1201" s="584">
        <f t="shared" si="119"/>
        <v>0</v>
      </c>
      <c r="K1201" s="584">
        <f t="shared" si="116"/>
        <v>0</v>
      </c>
      <c r="L1201" s="584">
        <f t="shared" si="107"/>
        <v>0</v>
      </c>
      <c r="M1201" s="853">
        <f t="shared" si="108"/>
        <v>0</v>
      </c>
      <c r="N1201" s="853"/>
      <c r="O1201" s="54"/>
      <c r="P1201" s="229">
        <v>10</v>
      </c>
      <c r="Q1201" s="580">
        <f t="shared" si="109"/>
        <v>0</v>
      </c>
      <c r="R1201" s="580">
        <f t="shared" si="110"/>
        <v>0</v>
      </c>
      <c r="S1201" s="580">
        <f t="shared" si="111"/>
        <v>0</v>
      </c>
      <c r="T1201" s="580">
        <f t="shared" si="112"/>
        <v>0</v>
      </c>
      <c r="U1201" s="580">
        <f t="shared" si="113"/>
        <v>0</v>
      </c>
      <c r="V1201" s="580">
        <f t="shared" si="114"/>
        <v>0</v>
      </c>
      <c r="W1201" s="854">
        <f t="shared" si="115"/>
        <v>0</v>
      </c>
      <c r="X1201" s="854"/>
      <c r="Y1201" s="54"/>
      <c r="Z1201" s="54"/>
      <c r="AA1201" s="54"/>
      <c r="AB1201" s="54"/>
      <c r="AC1201" s="54"/>
      <c r="AD1201" s="54"/>
      <c r="AE1201" s="54"/>
      <c r="AF1201" s="54"/>
      <c r="AG1201" s="54"/>
      <c r="AH1201" s="54"/>
      <c r="AI1201" s="54"/>
      <c r="AJ1201" s="54"/>
      <c r="AK1201" s="54"/>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241"/>
      <c r="BN1201" s="241"/>
      <c r="BO1201" s="241"/>
      <c r="BP1201" s="54"/>
      <c r="BQ1201" s="54"/>
      <c r="BR1201" s="54"/>
      <c r="BS1201" s="54"/>
      <c r="BT1201" s="54"/>
      <c r="BU1201" s="54"/>
      <c r="BV1201" s="54"/>
      <c r="BW1201" s="54"/>
      <c r="BX1201" s="54"/>
      <c r="BY1201" s="54"/>
      <c r="BZ1201" s="54"/>
      <c r="CA1201" s="54"/>
      <c r="CB1201" s="54"/>
      <c r="CC1201" s="54"/>
      <c r="CD1201" s="54"/>
      <c r="CE1201" s="54"/>
      <c r="CF1201" s="54"/>
      <c r="CG1201" s="54"/>
      <c r="CH1201" s="54"/>
      <c r="CI1201" s="54"/>
      <c r="CJ1201" s="54"/>
      <c r="CK1201" s="54"/>
      <c r="CL1201" s="54"/>
      <c r="CM1201" s="54"/>
      <c r="CN1201" s="54"/>
      <c r="CO1201" s="54"/>
      <c r="CP1201" s="54"/>
      <c r="CQ1201" s="54"/>
      <c r="CR1201" s="54"/>
      <c r="CS1201" s="54"/>
      <c r="CT1201" s="54"/>
      <c r="CU1201" s="54"/>
      <c r="CV1201" s="54"/>
      <c r="CW1201" s="54"/>
      <c r="CX1201" s="54"/>
      <c r="CY1201" s="54"/>
      <c r="CZ1201" s="54"/>
      <c r="DA1201" s="54"/>
      <c r="DB1201" s="54"/>
      <c r="DC1201" s="54"/>
      <c r="DD1201" s="54"/>
      <c r="DE1201" s="54"/>
      <c r="DF1201" s="54"/>
      <c r="DG1201" s="54"/>
      <c r="DH1201" s="54"/>
      <c r="DI1201" s="54"/>
      <c r="DJ1201" s="54"/>
      <c r="DK1201" s="54"/>
      <c r="DL1201" s="54"/>
      <c r="DM1201" s="54"/>
      <c r="DN1201" s="54"/>
      <c r="DO1201" s="54"/>
      <c r="DP1201" s="54"/>
      <c r="DQ1201" s="199"/>
    </row>
    <row r="1202" spans="4:121" s="52" customFormat="1" hidden="1">
      <c r="D1202" s="198"/>
      <c r="E1202" s="54"/>
      <c r="F1202" s="230">
        <v>11</v>
      </c>
      <c r="G1202" s="584">
        <f t="shared" si="106"/>
        <v>0</v>
      </c>
      <c r="H1202" s="584">
        <f t="shared" si="117"/>
        <v>0</v>
      </c>
      <c r="I1202" s="584">
        <f t="shared" si="118"/>
        <v>0</v>
      </c>
      <c r="J1202" s="584">
        <f t="shared" si="119"/>
        <v>0</v>
      </c>
      <c r="K1202" s="584">
        <f t="shared" si="116"/>
        <v>0</v>
      </c>
      <c r="L1202" s="584">
        <f t="shared" si="107"/>
        <v>0</v>
      </c>
      <c r="M1202" s="853">
        <f t="shared" si="108"/>
        <v>0</v>
      </c>
      <c r="N1202" s="853"/>
      <c r="O1202" s="54"/>
      <c r="P1202" s="230">
        <v>11</v>
      </c>
      <c r="Q1202" s="580">
        <f t="shared" si="109"/>
        <v>0</v>
      </c>
      <c r="R1202" s="580">
        <f t="shared" si="110"/>
        <v>0</v>
      </c>
      <c r="S1202" s="580">
        <f t="shared" si="111"/>
        <v>0</v>
      </c>
      <c r="T1202" s="580">
        <f t="shared" si="112"/>
        <v>0</v>
      </c>
      <c r="U1202" s="580">
        <f t="shared" si="113"/>
        <v>0</v>
      </c>
      <c r="V1202" s="580">
        <f t="shared" si="114"/>
        <v>0</v>
      </c>
      <c r="W1202" s="854">
        <f t="shared" si="115"/>
        <v>0</v>
      </c>
      <c r="X1202" s="854"/>
      <c r="Y1202" s="54"/>
      <c r="Z1202" s="54"/>
      <c r="AA1202" s="54"/>
      <c r="AB1202" s="54"/>
      <c r="AC1202" s="54"/>
      <c r="AD1202" s="54"/>
      <c r="AE1202" s="54"/>
      <c r="AF1202" s="54"/>
      <c r="AG1202" s="54"/>
      <c r="AH1202" s="54"/>
      <c r="AI1202" s="54"/>
      <c r="AJ1202" s="54"/>
      <c r="AK1202" s="54"/>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241"/>
      <c r="BN1202" s="241"/>
      <c r="BO1202" s="241"/>
      <c r="BP1202" s="54"/>
      <c r="BQ1202" s="54"/>
      <c r="BR1202" s="54"/>
      <c r="BS1202" s="54"/>
      <c r="BT1202" s="54"/>
      <c r="BU1202" s="54"/>
      <c r="BV1202" s="54"/>
      <c r="BW1202" s="54"/>
      <c r="BX1202" s="54"/>
      <c r="BY1202" s="54"/>
      <c r="BZ1202" s="54"/>
      <c r="CA1202" s="54"/>
      <c r="CB1202" s="54"/>
      <c r="CC1202" s="54"/>
      <c r="CD1202" s="54"/>
      <c r="CE1202" s="54"/>
      <c r="CF1202" s="54"/>
      <c r="CG1202" s="54"/>
      <c r="CH1202" s="54"/>
      <c r="CI1202" s="54"/>
      <c r="CJ1202" s="54"/>
      <c r="CK1202" s="54"/>
      <c r="CL1202" s="54"/>
      <c r="CM1202" s="54"/>
      <c r="CN1202" s="54"/>
      <c r="CO1202" s="54"/>
      <c r="CP1202" s="54"/>
      <c r="CQ1202" s="54"/>
      <c r="CR1202" s="54"/>
      <c r="CS1202" s="54"/>
      <c r="CT1202" s="54"/>
      <c r="CU1202" s="54"/>
      <c r="CV1202" s="54"/>
      <c r="CW1202" s="54"/>
      <c r="CX1202" s="54"/>
      <c r="CY1202" s="54"/>
      <c r="CZ1202" s="54"/>
      <c r="DA1202" s="54"/>
      <c r="DB1202" s="54"/>
      <c r="DC1202" s="54"/>
      <c r="DD1202" s="54"/>
      <c r="DE1202" s="54"/>
      <c r="DF1202" s="54"/>
      <c r="DG1202" s="54"/>
      <c r="DH1202" s="54"/>
      <c r="DI1202" s="54"/>
      <c r="DJ1202" s="54"/>
      <c r="DK1202" s="54"/>
      <c r="DL1202" s="54"/>
      <c r="DM1202" s="54"/>
      <c r="DN1202" s="54"/>
      <c r="DO1202" s="54"/>
      <c r="DP1202" s="54"/>
      <c r="DQ1202" s="199"/>
    </row>
    <row r="1203" spans="4:121" s="52" customFormat="1" hidden="1">
      <c r="D1203" s="198"/>
      <c r="E1203" s="54"/>
      <c r="F1203" s="229">
        <v>12</v>
      </c>
      <c r="G1203" s="584">
        <f t="shared" si="106"/>
        <v>0</v>
      </c>
      <c r="H1203" s="584">
        <f t="shared" si="117"/>
        <v>0</v>
      </c>
      <c r="I1203" s="584">
        <f t="shared" si="118"/>
        <v>0</v>
      </c>
      <c r="J1203" s="584">
        <f t="shared" si="119"/>
        <v>0</v>
      </c>
      <c r="K1203" s="584">
        <f t="shared" si="116"/>
        <v>0</v>
      </c>
      <c r="L1203" s="584">
        <f t="shared" si="107"/>
        <v>0</v>
      </c>
      <c r="M1203" s="853">
        <f t="shared" si="108"/>
        <v>0</v>
      </c>
      <c r="N1203" s="853"/>
      <c r="O1203" s="54"/>
      <c r="P1203" s="229">
        <v>12</v>
      </c>
      <c r="Q1203" s="580">
        <f t="shared" si="109"/>
        <v>0</v>
      </c>
      <c r="R1203" s="580">
        <f t="shared" si="110"/>
        <v>0</v>
      </c>
      <c r="S1203" s="580">
        <f t="shared" si="111"/>
        <v>0</v>
      </c>
      <c r="T1203" s="580">
        <f t="shared" si="112"/>
        <v>0</v>
      </c>
      <c r="U1203" s="580">
        <f t="shared" si="113"/>
        <v>0</v>
      </c>
      <c r="V1203" s="580">
        <f t="shared" si="114"/>
        <v>0</v>
      </c>
      <c r="W1203" s="854">
        <f t="shared" si="115"/>
        <v>0</v>
      </c>
      <c r="X1203" s="854"/>
      <c r="Y1203" s="54"/>
      <c r="Z1203" s="54"/>
      <c r="AA1203" s="54"/>
      <c r="AB1203" s="54"/>
      <c r="AC1203" s="54"/>
      <c r="AD1203" s="54"/>
      <c r="AE1203" s="54"/>
      <c r="AF1203" s="54"/>
      <c r="AG1203" s="54"/>
      <c r="AH1203" s="54"/>
      <c r="AI1203" s="54"/>
      <c r="AJ1203" s="54"/>
      <c r="AK1203" s="54"/>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241"/>
      <c r="BN1203" s="241"/>
      <c r="BO1203" s="241"/>
      <c r="BP1203" s="54"/>
      <c r="BQ1203" s="54"/>
      <c r="BR1203" s="54"/>
      <c r="BS1203" s="54"/>
      <c r="BT1203" s="54"/>
      <c r="BU1203" s="54"/>
      <c r="BV1203" s="54"/>
      <c r="BW1203" s="54"/>
      <c r="BX1203" s="54"/>
      <c r="BY1203" s="54"/>
      <c r="BZ1203" s="54"/>
      <c r="CA1203" s="54"/>
      <c r="CB1203" s="54"/>
      <c r="CC1203" s="54"/>
      <c r="CD1203" s="54"/>
      <c r="CE1203" s="54"/>
      <c r="CF1203" s="54"/>
      <c r="CG1203" s="54"/>
      <c r="CH1203" s="54"/>
      <c r="CI1203" s="54"/>
      <c r="CJ1203" s="54"/>
      <c r="CK1203" s="54"/>
      <c r="CL1203" s="54"/>
      <c r="CM1203" s="54"/>
      <c r="CN1203" s="54"/>
      <c r="CO1203" s="54"/>
      <c r="CP1203" s="54"/>
      <c r="CQ1203" s="54"/>
      <c r="CR1203" s="54"/>
      <c r="CS1203" s="54"/>
      <c r="CT1203" s="54"/>
      <c r="CU1203" s="54"/>
      <c r="CV1203" s="54"/>
      <c r="CW1203" s="54"/>
      <c r="CX1203" s="54"/>
      <c r="CY1203" s="54"/>
      <c r="CZ1203" s="54"/>
      <c r="DA1203" s="54"/>
      <c r="DB1203" s="54"/>
      <c r="DC1203" s="54"/>
      <c r="DD1203" s="54"/>
      <c r="DE1203" s="54"/>
      <c r="DF1203" s="54"/>
      <c r="DG1203" s="54"/>
      <c r="DH1203" s="54"/>
      <c r="DI1203" s="54"/>
      <c r="DJ1203" s="54"/>
      <c r="DK1203" s="54"/>
      <c r="DL1203" s="54"/>
      <c r="DM1203" s="54"/>
      <c r="DN1203" s="54"/>
      <c r="DO1203" s="54"/>
      <c r="DP1203" s="54"/>
      <c r="DQ1203" s="199"/>
    </row>
    <row r="1204" spans="4:121" s="52" customFormat="1" hidden="1">
      <c r="D1204" s="198"/>
      <c r="E1204" s="54"/>
      <c r="F1204" s="230">
        <v>13</v>
      </c>
      <c r="G1204" s="584">
        <f t="shared" si="106"/>
        <v>0</v>
      </c>
      <c r="H1204" s="584">
        <f t="shared" si="117"/>
        <v>0</v>
      </c>
      <c r="I1204" s="584">
        <f t="shared" si="118"/>
        <v>0</v>
      </c>
      <c r="J1204" s="584">
        <f t="shared" si="119"/>
        <v>0</v>
      </c>
      <c r="K1204" s="584">
        <f t="shared" si="116"/>
        <v>0</v>
      </c>
      <c r="L1204" s="584">
        <f t="shared" si="107"/>
        <v>0</v>
      </c>
      <c r="M1204" s="853">
        <f t="shared" si="108"/>
        <v>0</v>
      </c>
      <c r="N1204" s="853"/>
      <c r="O1204" s="54"/>
      <c r="P1204" s="230">
        <v>13</v>
      </c>
      <c r="Q1204" s="580">
        <f t="shared" si="109"/>
        <v>0</v>
      </c>
      <c r="R1204" s="580">
        <f t="shared" si="110"/>
        <v>0</v>
      </c>
      <c r="S1204" s="580">
        <f t="shared" si="111"/>
        <v>0</v>
      </c>
      <c r="T1204" s="580">
        <f t="shared" si="112"/>
        <v>0</v>
      </c>
      <c r="U1204" s="580">
        <f t="shared" si="113"/>
        <v>0</v>
      </c>
      <c r="V1204" s="580">
        <f t="shared" si="114"/>
        <v>0</v>
      </c>
      <c r="W1204" s="854">
        <f t="shared" si="115"/>
        <v>0</v>
      </c>
      <c r="X1204" s="854"/>
      <c r="Y1204" s="54"/>
      <c r="Z1204" s="54"/>
      <c r="AA1204" s="54"/>
      <c r="AB1204" s="54"/>
      <c r="AC1204" s="54"/>
      <c r="AD1204" s="54"/>
      <c r="AE1204" s="54"/>
      <c r="AF1204" s="54"/>
      <c r="AG1204" s="54"/>
      <c r="AH1204" s="54"/>
      <c r="AI1204" s="54"/>
      <c r="AJ1204" s="54"/>
      <c r="AK1204" s="54"/>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241"/>
      <c r="BN1204" s="241"/>
      <c r="BO1204" s="241"/>
      <c r="BP1204" s="54"/>
      <c r="BQ1204" s="54"/>
      <c r="BR1204" s="54"/>
      <c r="BS1204" s="54"/>
      <c r="BT1204" s="54"/>
      <c r="BU1204" s="54"/>
      <c r="BV1204" s="54"/>
      <c r="BW1204" s="54"/>
      <c r="BX1204" s="54"/>
      <c r="BY1204" s="54"/>
      <c r="BZ1204" s="54"/>
      <c r="CA1204" s="54"/>
      <c r="CB1204" s="54"/>
      <c r="CC1204" s="54"/>
      <c r="CD1204" s="54"/>
      <c r="CE1204" s="54"/>
      <c r="CF1204" s="54"/>
      <c r="CG1204" s="54"/>
      <c r="CH1204" s="54"/>
      <c r="CI1204" s="54"/>
      <c r="CJ1204" s="54"/>
      <c r="CK1204" s="54"/>
      <c r="CL1204" s="54"/>
      <c r="CM1204" s="54"/>
      <c r="CN1204" s="54"/>
      <c r="CO1204" s="54"/>
      <c r="CP1204" s="54"/>
      <c r="CQ1204" s="54"/>
      <c r="CR1204" s="54"/>
      <c r="CS1204" s="54"/>
      <c r="CT1204" s="54"/>
      <c r="CU1204" s="54"/>
      <c r="CV1204" s="54"/>
      <c r="CW1204" s="54"/>
      <c r="CX1204" s="54"/>
      <c r="CY1204" s="54"/>
      <c r="CZ1204" s="54"/>
      <c r="DA1204" s="54"/>
      <c r="DB1204" s="54"/>
      <c r="DC1204" s="54"/>
      <c r="DD1204" s="54"/>
      <c r="DE1204" s="54"/>
      <c r="DF1204" s="54"/>
      <c r="DG1204" s="54"/>
      <c r="DH1204" s="54"/>
      <c r="DI1204" s="54"/>
      <c r="DJ1204" s="54"/>
      <c r="DK1204" s="54"/>
      <c r="DL1204" s="54"/>
      <c r="DM1204" s="54"/>
      <c r="DN1204" s="54"/>
      <c r="DO1204" s="54"/>
      <c r="DP1204" s="54"/>
      <c r="DQ1204" s="199"/>
    </row>
    <row r="1205" spans="4:121" s="52" customFormat="1" hidden="1">
      <c r="D1205" s="198"/>
      <c r="E1205" s="54"/>
      <c r="F1205" s="229">
        <v>14</v>
      </c>
      <c r="G1205" s="584">
        <f t="shared" si="106"/>
        <v>0</v>
      </c>
      <c r="H1205" s="584">
        <f t="shared" si="117"/>
        <v>0</v>
      </c>
      <c r="I1205" s="584">
        <f t="shared" si="118"/>
        <v>0</v>
      </c>
      <c r="J1205" s="584">
        <f t="shared" si="119"/>
        <v>0</v>
      </c>
      <c r="K1205" s="584">
        <f t="shared" si="116"/>
        <v>0</v>
      </c>
      <c r="L1205" s="584">
        <f t="shared" si="107"/>
        <v>0</v>
      </c>
      <c r="M1205" s="853">
        <f t="shared" si="108"/>
        <v>0</v>
      </c>
      <c r="N1205" s="853"/>
      <c r="O1205" s="54"/>
      <c r="P1205" s="229">
        <v>14</v>
      </c>
      <c r="Q1205" s="580">
        <f t="shared" si="109"/>
        <v>0</v>
      </c>
      <c r="R1205" s="580">
        <f t="shared" si="110"/>
        <v>0</v>
      </c>
      <c r="S1205" s="580">
        <f t="shared" si="111"/>
        <v>0</v>
      </c>
      <c r="T1205" s="580">
        <f t="shared" si="112"/>
        <v>0</v>
      </c>
      <c r="U1205" s="580">
        <f t="shared" si="113"/>
        <v>0</v>
      </c>
      <c r="V1205" s="580">
        <f t="shared" si="114"/>
        <v>0</v>
      </c>
      <c r="W1205" s="854">
        <f t="shared" si="115"/>
        <v>0</v>
      </c>
      <c r="X1205" s="854"/>
      <c r="Y1205" s="54"/>
      <c r="Z1205" s="54"/>
      <c r="AA1205" s="54"/>
      <c r="AB1205" s="54"/>
      <c r="AC1205" s="54"/>
      <c r="AD1205" s="54"/>
      <c r="AE1205" s="54"/>
      <c r="AF1205" s="54"/>
      <c r="AG1205" s="54"/>
      <c r="AH1205" s="54"/>
      <c r="AI1205" s="54"/>
      <c r="AJ1205" s="54"/>
      <c r="AK1205" s="54"/>
      <c r="AL1205" s="54"/>
      <c r="AM1205" s="54"/>
      <c r="AN1205" s="54"/>
      <c r="AO1205" s="54"/>
      <c r="AP1205" s="54"/>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241"/>
      <c r="BN1205" s="241"/>
      <c r="BO1205" s="241"/>
      <c r="BP1205" s="54"/>
      <c r="BQ1205" s="54"/>
      <c r="BR1205" s="54"/>
      <c r="BS1205" s="54"/>
      <c r="BT1205" s="54"/>
      <c r="BU1205" s="54"/>
      <c r="BV1205" s="54"/>
      <c r="BW1205" s="54"/>
      <c r="BX1205" s="54"/>
      <c r="BY1205" s="54"/>
      <c r="BZ1205" s="54"/>
      <c r="CA1205" s="54"/>
      <c r="CB1205" s="54"/>
      <c r="CC1205" s="54"/>
      <c r="CD1205" s="54"/>
      <c r="CE1205" s="54"/>
      <c r="CF1205" s="54"/>
      <c r="CG1205" s="54"/>
      <c r="CH1205" s="54"/>
      <c r="CI1205" s="54"/>
      <c r="CJ1205" s="54"/>
      <c r="CK1205" s="54"/>
      <c r="CL1205" s="54"/>
      <c r="CM1205" s="54"/>
      <c r="CN1205" s="54"/>
      <c r="CO1205" s="54"/>
      <c r="CP1205" s="54"/>
      <c r="CQ1205" s="54"/>
      <c r="CR1205" s="54"/>
      <c r="CS1205" s="54"/>
      <c r="CT1205" s="54"/>
      <c r="CU1205" s="54"/>
      <c r="CV1205" s="54"/>
      <c r="CW1205" s="54"/>
      <c r="CX1205" s="54"/>
      <c r="CY1205" s="54"/>
      <c r="CZ1205" s="54"/>
      <c r="DA1205" s="54"/>
      <c r="DB1205" s="54"/>
      <c r="DC1205" s="54"/>
      <c r="DD1205" s="54"/>
      <c r="DE1205" s="54"/>
      <c r="DF1205" s="54"/>
      <c r="DG1205" s="54"/>
      <c r="DH1205" s="54"/>
      <c r="DI1205" s="54"/>
      <c r="DJ1205" s="54"/>
      <c r="DK1205" s="54"/>
      <c r="DL1205" s="54"/>
      <c r="DM1205" s="54"/>
      <c r="DN1205" s="54"/>
      <c r="DO1205" s="54"/>
      <c r="DP1205" s="54"/>
      <c r="DQ1205" s="199"/>
    </row>
    <row r="1206" spans="4:121" s="52" customFormat="1" hidden="1">
      <c r="D1206" s="198"/>
      <c r="E1206" s="54"/>
      <c r="F1206" s="230">
        <v>15</v>
      </c>
      <c r="G1206" s="584">
        <f t="shared" si="106"/>
        <v>0</v>
      </c>
      <c r="H1206" s="584">
        <f t="shared" si="117"/>
        <v>0</v>
      </c>
      <c r="I1206" s="584">
        <f t="shared" si="118"/>
        <v>0</v>
      </c>
      <c r="J1206" s="584">
        <f t="shared" si="119"/>
        <v>0</v>
      </c>
      <c r="K1206" s="584">
        <f t="shared" si="116"/>
        <v>0</v>
      </c>
      <c r="L1206" s="584">
        <f t="shared" si="107"/>
        <v>0</v>
      </c>
      <c r="M1206" s="853">
        <f t="shared" si="108"/>
        <v>0</v>
      </c>
      <c r="N1206" s="853"/>
      <c r="O1206" s="54"/>
      <c r="P1206" s="230">
        <v>15</v>
      </c>
      <c r="Q1206" s="580">
        <f t="shared" si="109"/>
        <v>0</v>
      </c>
      <c r="R1206" s="580">
        <f t="shared" si="110"/>
        <v>0</v>
      </c>
      <c r="S1206" s="580">
        <f t="shared" si="111"/>
        <v>0</v>
      </c>
      <c r="T1206" s="580">
        <f t="shared" si="112"/>
        <v>0</v>
      </c>
      <c r="U1206" s="580">
        <f t="shared" si="113"/>
        <v>0</v>
      </c>
      <c r="V1206" s="580">
        <f t="shared" si="114"/>
        <v>0</v>
      </c>
      <c r="W1206" s="854">
        <f t="shared" si="115"/>
        <v>0</v>
      </c>
      <c r="X1206" s="854"/>
      <c r="Y1206" s="54"/>
      <c r="Z1206" s="54"/>
      <c r="AA1206" s="54"/>
      <c r="AB1206" s="54"/>
      <c r="AC1206" s="54"/>
      <c r="AD1206" s="54"/>
      <c r="AE1206" s="54"/>
      <c r="AF1206" s="54"/>
      <c r="AG1206" s="54"/>
      <c r="AH1206" s="54"/>
      <c r="AI1206" s="54"/>
      <c r="AJ1206" s="54"/>
      <c r="AK1206" s="54"/>
      <c r="AL1206" s="54"/>
      <c r="AM1206" s="54"/>
      <c r="AN1206" s="54"/>
      <c r="AO1206" s="54"/>
      <c r="AP1206" s="54"/>
      <c r="AQ1206" s="54"/>
      <c r="AR1206" s="54"/>
      <c r="AS1206" s="54"/>
      <c r="AT1206" s="54"/>
      <c r="AU1206" s="54"/>
      <c r="AV1206" s="54"/>
      <c r="AW1206" s="54"/>
      <c r="AX1206" s="54"/>
      <c r="AY1206" s="54"/>
      <c r="AZ1206" s="54"/>
      <c r="BA1206" s="54"/>
      <c r="BB1206" s="54"/>
      <c r="BC1206" s="54"/>
      <c r="BD1206" s="54"/>
      <c r="BE1206" s="54"/>
      <c r="BF1206" s="54"/>
      <c r="BG1206" s="54"/>
      <c r="BH1206" s="54"/>
      <c r="BI1206" s="54"/>
      <c r="BJ1206" s="54"/>
      <c r="BK1206" s="54"/>
      <c r="BL1206" s="54"/>
      <c r="BM1206" s="241"/>
      <c r="BN1206" s="241"/>
      <c r="BO1206" s="241"/>
      <c r="BP1206" s="54"/>
      <c r="BQ1206" s="54"/>
      <c r="BR1206" s="54"/>
      <c r="BS1206" s="54"/>
      <c r="BT1206" s="54"/>
      <c r="BU1206" s="54"/>
      <c r="BV1206" s="54"/>
      <c r="BW1206" s="54"/>
      <c r="BX1206" s="54"/>
      <c r="BY1206" s="54"/>
      <c r="BZ1206" s="54"/>
      <c r="CA1206" s="54"/>
      <c r="CB1206" s="54"/>
      <c r="CC1206" s="54"/>
      <c r="CD1206" s="54"/>
      <c r="CE1206" s="54"/>
      <c r="CF1206" s="54"/>
      <c r="CG1206" s="54"/>
      <c r="CH1206" s="54"/>
      <c r="CI1206" s="54"/>
      <c r="CJ1206" s="54"/>
      <c r="CK1206" s="54"/>
      <c r="CL1206" s="54"/>
      <c r="CM1206" s="54"/>
      <c r="CN1206" s="54"/>
      <c r="CO1206" s="54"/>
      <c r="CP1206" s="54"/>
      <c r="CQ1206" s="54"/>
      <c r="CR1206" s="54"/>
      <c r="CS1206" s="54"/>
      <c r="CT1206" s="54"/>
      <c r="CU1206" s="54"/>
      <c r="CV1206" s="54"/>
      <c r="CW1206" s="54"/>
      <c r="CX1206" s="54"/>
      <c r="CY1206" s="54"/>
      <c r="CZ1206" s="54"/>
      <c r="DA1206" s="54"/>
      <c r="DB1206" s="54"/>
      <c r="DC1206" s="54"/>
      <c r="DD1206" s="54"/>
      <c r="DE1206" s="54"/>
      <c r="DF1206" s="54"/>
      <c r="DG1206" s="54"/>
      <c r="DH1206" s="54"/>
      <c r="DI1206" s="54"/>
      <c r="DJ1206" s="54"/>
      <c r="DK1206" s="54"/>
      <c r="DL1206" s="54"/>
      <c r="DM1206" s="54"/>
      <c r="DN1206" s="54"/>
      <c r="DO1206" s="54"/>
      <c r="DP1206" s="54"/>
      <c r="DQ1206" s="199"/>
    </row>
    <row r="1207" spans="4:121" s="52" customFormat="1" hidden="1">
      <c r="D1207" s="198"/>
      <c r="E1207" s="54"/>
      <c r="F1207" s="229">
        <v>16</v>
      </c>
      <c r="G1207" s="584">
        <f t="shared" si="106"/>
        <v>0</v>
      </c>
      <c r="H1207" s="584">
        <f t="shared" si="117"/>
        <v>0</v>
      </c>
      <c r="I1207" s="584">
        <f t="shared" si="118"/>
        <v>0</v>
      </c>
      <c r="J1207" s="584">
        <f t="shared" si="119"/>
        <v>0</v>
      </c>
      <c r="K1207" s="584">
        <f t="shared" si="116"/>
        <v>0</v>
      </c>
      <c r="L1207" s="584">
        <f t="shared" si="107"/>
        <v>0</v>
      </c>
      <c r="M1207" s="853">
        <f t="shared" si="108"/>
        <v>0</v>
      </c>
      <c r="N1207" s="853"/>
      <c r="O1207" s="54"/>
      <c r="P1207" s="229">
        <v>16</v>
      </c>
      <c r="Q1207" s="580">
        <f t="shared" si="109"/>
        <v>0</v>
      </c>
      <c r="R1207" s="580">
        <f t="shared" si="110"/>
        <v>0</v>
      </c>
      <c r="S1207" s="580">
        <f t="shared" si="111"/>
        <v>0</v>
      </c>
      <c r="T1207" s="580">
        <f t="shared" si="112"/>
        <v>0</v>
      </c>
      <c r="U1207" s="580">
        <f t="shared" si="113"/>
        <v>0</v>
      </c>
      <c r="V1207" s="580">
        <f t="shared" si="114"/>
        <v>0</v>
      </c>
      <c r="W1207" s="854">
        <f t="shared" si="115"/>
        <v>0</v>
      </c>
      <c r="X1207" s="854"/>
      <c r="Y1207" s="54"/>
      <c r="Z1207" s="54"/>
      <c r="AA1207" s="54"/>
      <c r="AB1207" s="54"/>
      <c r="AC1207" s="54"/>
      <c r="AD1207" s="54"/>
      <c r="AE1207" s="54"/>
      <c r="AF1207" s="54"/>
      <c r="AG1207" s="54"/>
      <c r="AH1207" s="54"/>
      <c r="AI1207" s="54"/>
      <c r="AJ1207" s="54"/>
      <c r="AK1207" s="54"/>
      <c r="AL1207" s="54"/>
      <c r="AM1207" s="54"/>
      <c r="AN1207" s="54"/>
      <c r="AO1207" s="54"/>
      <c r="AP1207" s="54"/>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241"/>
      <c r="BN1207" s="241"/>
      <c r="BO1207" s="241"/>
      <c r="BP1207" s="54"/>
      <c r="BQ1207" s="54"/>
      <c r="BR1207" s="54"/>
      <c r="BS1207" s="54"/>
      <c r="BT1207" s="54"/>
      <c r="BU1207" s="54"/>
      <c r="BV1207" s="54"/>
      <c r="BW1207" s="54"/>
      <c r="BX1207" s="54"/>
      <c r="BY1207" s="54"/>
      <c r="BZ1207" s="54"/>
      <c r="CA1207" s="54"/>
      <c r="CB1207" s="54"/>
      <c r="CC1207" s="54"/>
      <c r="CD1207" s="54"/>
      <c r="CE1207" s="54"/>
      <c r="CF1207" s="54"/>
      <c r="CG1207" s="54"/>
      <c r="CH1207" s="54"/>
      <c r="CI1207" s="54"/>
      <c r="CJ1207" s="54"/>
      <c r="CK1207" s="54"/>
      <c r="CL1207" s="54"/>
      <c r="CM1207" s="54"/>
      <c r="CN1207" s="54"/>
      <c r="CO1207" s="54"/>
      <c r="CP1207" s="54"/>
      <c r="CQ1207" s="54"/>
      <c r="CR1207" s="54"/>
      <c r="CS1207" s="54"/>
      <c r="CT1207" s="54"/>
      <c r="CU1207" s="54"/>
      <c r="CV1207" s="54"/>
      <c r="CW1207" s="54"/>
      <c r="CX1207" s="54"/>
      <c r="CY1207" s="54"/>
      <c r="CZ1207" s="54"/>
      <c r="DA1207" s="54"/>
      <c r="DB1207" s="54"/>
      <c r="DC1207" s="54"/>
      <c r="DD1207" s="54"/>
      <c r="DE1207" s="54"/>
      <c r="DF1207" s="54"/>
      <c r="DG1207" s="54"/>
      <c r="DH1207" s="54"/>
      <c r="DI1207" s="54"/>
      <c r="DJ1207" s="54"/>
      <c r="DK1207" s="54"/>
      <c r="DL1207" s="54"/>
      <c r="DM1207" s="54"/>
      <c r="DN1207" s="54"/>
      <c r="DO1207" s="54"/>
      <c r="DP1207" s="54"/>
      <c r="DQ1207" s="199"/>
    </row>
    <row r="1208" spans="4:121" s="52" customFormat="1" hidden="1">
      <c r="D1208" s="198"/>
      <c r="E1208" s="54"/>
      <c r="F1208" s="230">
        <v>17</v>
      </c>
      <c r="G1208" s="584">
        <f t="shared" si="106"/>
        <v>0</v>
      </c>
      <c r="H1208" s="584">
        <f t="shared" si="117"/>
        <v>0</v>
      </c>
      <c r="I1208" s="584">
        <f t="shared" si="118"/>
        <v>0</v>
      </c>
      <c r="J1208" s="584">
        <f t="shared" si="119"/>
        <v>0</v>
      </c>
      <c r="K1208" s="584">
        <f t="shared" si="116"/>
        <v>0</v>
      </c>
      <c r="L1208" s="584">
        <f t="shared" si="107"/>
        <v>0</v>
      </c>
      <c r="M1208" s="853">
        <f t="shared" si="108"/>
        <v>0</v>
      </c>
      <c r="N1208" s="853"/>
      <c r="O1208" s="54"/>
      <c r="P1208" s="230">
        <v>17</v>
      </c>
      <c r="Q1208" s="580">
        <f t="shared" si="109"/>
        <v>0</v>
      </c>
      <c r="R1208" s="580">
        <f t="shared" si="110"/>
        <v>0</v>
      </c>
      <c r="S1208" s="580">
        <f t="shared" si="111"/>
        <v>0</v>
      </c>
      <c r="T1208" s="580">
        <f t="shared" si="112"/>
        <v>0</v>
      </c>
      <c r="U1208" s="580">
        <f t="shared" si="113"/>
        <v>0</v>
      </c>
      <c r="V1208" s="580">
        <f t="shared" si="114"/>
        <v>0</v>
      </c>
      <c r="W1208" s="854">
        <f t="shared" si="115"/>
        <v>0</v>
      </c>
      <c r="X1208" s="854"/>
      <c r="Y1208" s="54"/>
      <c r="Z1208" s="54"/>
      <c r="AA1208" s="54"/>
      <c r="AB1208" s="54"/>
      <c r="AC1208" s="54"/>
      <c r="AD1208" s="54"/>
      <c r="AE1208" s="54"/>
      <c r="AF1208" s="54"/>
      <c r="AG1208" s="54"/>
      <c r="AH1208" s="54"/>
      <c r="AI1208" s="54"/>
      <c r="AJ1208" s="54"/>
      <c r="AK1208" s="54"/>
      <c r="AL1208" s="54"/>
      <c r="AM1208" s="54"/>
      <c r="AN1208" s="54"/>
      <c r="AO1208" s="54"/>
      <c r="AP1208" s="54"/>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241"/>
      <c r="BN1208" s="241"/>
      <c r="BO1208" s="241"/>
      <c r="BP1208" s="54"/>
      <c r="BQ1208" s="54"/>
      <c r="BR1208" s="54"/>
      <c r="BS1208" s="54"/>
      <c r="BT1208" s="54"/>
      <c r="BU1208" s="54"/>
      <c r="BV1208" s="54"/>
      <c r="BW1208" s="54"/>
      <c r="BX1208" s="54"/>
      <c r="BY1208" s="54"/>
      <c r="BZ1208" s="54"/>
      <c r="CA1208" s="54"/>
      <c r="CB1208" s="54"/>
      <c r="CC1208" s="54"/>
      <c r="CD1208" s="54"/>
      <c r="CE1208" s="54"/>
      <c r="CF1208" s="54"/>
      <c r="CG1208" s="54"/>
      <c r="CH1208" s="54"/>
      <c r="CI1208" s="54"/>
      <c r="CJ1208" s="54"/>
      <c r="CK1208" s="54"/>
      <c r="CL1208" s="54"/>
      <c r="CM1208" s="54"/>
      <c r="CN1208" s="54"/>
      <c r="CO1208" s="54"/>
      <c r="CP1208" s="54"/>
      <c r="CQ1208" s="54"/>
      <c r="CR1208" s="54"/>
      <c r="CS1208" s="54"/>
      <c r="CT1208" s="54"/>
      <c r="CU1208" s="54"/>
      <c r="CV1208" s="54"/>
      <c r="CW1208" s="54"/>
      <c r="CX1208" s="54"/>
      <c r="CY1208" s="54"/>
      <c r="CZ1208" s="54"/>
      <c r="DA1208" s="54"/>
      <c r="DB1208" s="54"/>
      <c r="DC1208" s="54"/>
      <c r="DD1208" s="54"/>
      <c r="DE1208" s="54"/>
      <c r="DF1208" s="54"/>
      <c r="DG1208" s="54"/>
      <c r="DH1208" s="54"/>
      <c r="DI1208" s="54"/>
      <c r="DJ1208" s="54"/>
      <c r="DK1208" s="54"/>
      <c r="DL1208" s="54"/>
      <c r="DM1208" s="54"/>
      <c r="DN1208" s="54"/>
      <c r="DO1208" s="54"/>
      <c r="DP1208" s="54"/>
      <c r="DQ1208" s="199"/>
    </row>
    <row r="1209" spans="4:121" s="52" customFormat="1" hidden="1">
      <c r="D1209" s="198"/>
      <c r="E1209" s="54"/>
      <c r="F1209" s="229">
        <v>18</v>
      </c>
      <c r="G1209" s="584">
        <f t="shared" si="106"/>
        <v>0</v>
      </c>
      <c r="H1209" s="584">
        <f t="shared" si="117"/>
        <v>0</v>
      </c>
      <c r="I1209" s="584">
        <f t="shared" si="118"/>
        <v>0</v>
      </c>
      <c r="J1209" s="584">
        <f t="shared" si="119"/>
        <v>0</v>
      </c>
      <c r="K1209" s="584">
        <f t="shared" si="116"/>
        <v>0</v>
      </c>
      <c r="L1209" s="584">
        <f t="shared" si="107"/>
        <v>0</v>
      </c>
      <c r="M1209" s="853">
        <f t="shared" si="108"/>
        <v>0</v>
      </c>
      <c r="N1209" s="853"/>
      <c r="O1209" s="54"/>
      <c r="P1209" s="229">
        <v>18</v>
      </c>
      <c r="Q1209" s="580">
        <f t="shared" si="109"/>
        <v>0</v>
      </c>
      <c r="R1209" s="580">
        <f t="shared" si="110"/>
        <v>0</v>
      </c>
      <c r="S1209" s="580">
        <f t="shared" si="111"/>
        <v>0</v>
      </c>
      <c r="T1209" s="580">
        <f t="shared" si="112"/>
        <v>0</v>
      </c>
      <c r="U1209" s="580">
        <f t="shared" si="113"/>
        <v>0</v>
      </c>
      <c r="V1209" s="580">
        <f t="shared" si="114"/>
        <v>0</v>
      </c>
      <c r="W1209" s="854">
        <f t="shared" si="115"/>
        <v>0</v>
      </c>
      <c r="X1209" s="854"/>
      <c r="Y1209" s="54"/>
      <c r="Z1209" s="54"/>
      <c r="AA1209" s="54"/>
      <c r="AB1209" s="54"/>
      <c r="AC1209" s="54"/>
      <c r="AD1209" s="54"/>
      <c r="AE1209" s="54"/>
      <c r="AF1209" s="54"/>
      <c r="AG1209" s="54"/>
      <c r="AH1209" s="54"/>
      <c r="AI1209" s="54"/>
      <c r="AJ1209" s="54"/>
      <c r="AK1209" s="54"/>
      <c r="AL1209" s="54"/>
      <c r="AM1209" s="54"/>
      <c r="AN1209" s="54"/>
      <c r="AO1209" s="54"/>
      <c r="AP1209" s="54"/>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241"/>
      <c r="BN1209" s="241"/>
      <c r="BO1209" s="241"/>
      <c r="BP1209" s="54"/>
      <c r="BQ1209" s="54"/>
      <c r="BR1209" s="54"/>
      <c r="BS1209" s="54"/>
      <c r="BT1209" s="54"/>
      <c r="BU1209" s="54"/>
      <c r="BV1209" s="54"/>
      <c r="BW1209" s="54"/>
      <c r="BX1209" s="54"/>
      <c r="BY1209" s="54"/>
      <c r="BZ1209" s="54"/>
      <c r="CA1209" s="54"/>
      <c r="CB1209" s="54"/>
      <c r="CC1209" s="54"/>
      <c r="CD1209" s="54"/>
      <c r="CE1209" s="54"/>
      <c r="CF1209" s="54"/>
      <c r="CG1209" s="54"/>
      <c r="CH1209" s="54"/>
      <c r="CI1209" s="54"/>
      <c r="CJ1209" s="54"/>
      <c r="CK1209" s="54"/>
      <c r="CL1209" s="54"/>
      <c r="CM1209" s="54"/>
      <c r="CN1209" s="54"/>
      <c r="CO1209" s="54"/>
      <c r="CP1209" s="54"/>
      <c r="CQ1209" s="54"/>
      <c r="CR1209" s="54"/>
      <c r="CS1209" s="54"/>
      <c r="CT1209" s="54"/>
      <c r="CU1209" s="54"/>
      <c r="CV1209" s="54"/>
      <c r="CW1209" s="54"/>
      <c r="CX1209" s="54"/>
      <c r="CY1209" s="54"/>
      <c r="CZ1209" s="54"/>
      <c r="DA1209" s="54"/>
      <c r="DB1209" s="54"/>
      <c r="DC1209" s="54"/>
      <c r="DD1209" s="54"/>
      <c r="DE1209" s="54"/>
      <c r="DF1209" s="54"/>
      <c r="DG1209" s="54"/>
      <c r="DH1209" s="54"/>
      <c r="DI1209" s="54"/>
      <c r="DJ1209" s="54"/>
      <c r="DK1209" s="54"/>
      <c r="DL1209" s="54"/>
      <c r="DM1209" s="54"/>
      <c r="DN1209" s="54"/>
      <c r="DO1209" s="54"/>
      <c r="DP1209" s="54"/>
      <c r="DQ1209" s="199"/>
    </row>
    <row r="1210" spans="4:121" s="52" customFormat="1" hidden="1">
      <c r="D1210" s="198"/>
      <c r="E1210" s="54"/>
      <c r="F1210" s="230">
        <v>19</v>
      </c>
      <c r="G1210" s="584">
        <f t="shared" si="106"/>
        <v>0</v>
      </c>
      <c r="H1210" s="584">
        <f t="shared" si="117"/>
        <v>0</v>
      </c>
      <c r="I1210" s="584">
        <f t="shared" si="118"/>
        <v>0</v>
      </c>
      <c r="J1210" s="584">
        <f t="shared" si="119"/>
        <v>0</v>
      </c>
      <c r="K1210" s="584">
        <f t="shared" si="116"/>
        <v>0</v>
      </c>
      <c r="L1210" s="584">
        <f t="shared" si="107"/>
        <v>0</v>
      </c>
      <c r="M1210" s="853">
        <f t="shared" si="108"/>
        <v>0</v>
      </c>
      <c r="N1210" s="853"/>
      <c r="O1210" s="54"/>
      <c r="P1210" s="230">
        <v>19</v>
      </c>
      <c r="Q1210" s="580">
        <f t="shared" si="109"/>
        <v>0</v>
      </c>
      <c r="R1210" s="580">
        <f t="shared" si="110"/>
        <v>0</v>
      </c>
      <c r="S1210" s="580">
        <f t="shared" si="111"/>
        <v>0</v>
      </c>
      <c r="T1210" s="580">
        <f t="shared" si="112"/>
        <v>0</v>
      </c>
      <c r="U1210" s="580">
        <f t="shared" si="113"/>
        <v>0</v>
      </c>
      <c r="V1210" s="580">
        <f t="shared" si="114"/>
        <v>0</v>
      </c>
      <c r="W1210" s="854">
        <f t="shared" si="115"/>
        <v>0</v>
      </c>
      <c r="X1210" s="854"/>
      <c r="Y1210" s="54"/>
      <c r="Z1210" s="54"/>
      <c r="AA1210" s="54"/>
      <c r="AB1210" s="54"/>
      <c r="AC1210" s="54"/>
      <c r="AD1210" s="54"/>
      <c r="AE1210" s="54"/>
      <c r="AF1210" s="54"/>
      <c r="AG1210" s="54"/>
      <c r="AH1210" s="54"/>
      <c r="AI1210" s="54"/>
      <c r="AJ1210" s="54"/>
      <c r="AK1210" s="54"/>
      <c r="AL1210" s="54"/>
      <c r="AM1210" s="54"/>
      <c r="AN1210" s="54"/>
      <c r="AO1210" s="54"/>
      <c r="AP1210" s="54"/>
      <c r="AQ1210" s="54"/>
      <c r="AR1210" s="54"/>
      <c r="AS1210" s="54"/>
      <c r="AT1210" s="54"/>
      <c r="AU1210" s="54"/>
      <c r="AV1210" s="54"/>
      <c r="AW1210" s="54"/>
      <c r="AX1210" s="54"/>
      <c r="AY1210" s="54"/>
      <c r="AZ1210" s="54"/>
      <c r="BA1210" s="54"/>
      <c r="BB1210" s="54"/>
      <c r="BC1210" s="54"/>
      <c r="BD1210" s="54"/>
      <c r="BE1210" s="54"/>
      <c r="BF1210" s="54"/>
      <c r="BG1210" s="54"/>
      <c r="BH1210" s="54"/>
      <c r="BI1210" s="54"/>
      <c r="BJ1210" s="54"/>
      <c r="BK1210" s="54"/>
      <c r="BL1210" s="54"/>
      <c r="BM1210" s="241"/>
      <c r="BN1210" s="241"/>
      <c r="BO1210" s="241"/>
      <c r="BP1210" s="54"/>
      <c r="BQ1210" s="54"/>
      <c r="BR1210" s="54"/>
      <c r="BS1210" s="54"/>
      <c r="BT1210" s="54"/>
      <c r="BU1210" s="54"/>
      <c r="BV1210" s="54"/>
      <c r="BW1210" s="54"/>
      <c r="BX1210" s="54"/>
      <c r="BY1210" s="54"/>
      <c r="BZ1210" s="54"/>
      <c r="CA1210" s="54"/>
      <c r="CB1210" s="54"/>
      <c r="CC1210" s="54"/>
      <c r="CD1210" s="54"/>
      <c r="CE1210" s="54"/>
      <c r="CF1210" s="54"/>
      <c r="CG1210" s="54"/>
      <c r="CH1210" s="54"/>
      <c r="CI1210" s="54"/>
      <c r="CJ1210" s="54"/>
      <c r="CK1210" s="54"/>
      <c r="CL1210" s="54"/>
      <c r="CM1210" s="54"/>
      <c r="CN1210" s="54"/>
      <c r="CO1210" s="54"/>
      <c r="CP1210" s="54"/>
      <c r="CQ1210" s="54"/>
      <c r="CR1210" s="54"/>
      <c r="CS1210" s="54"/>
      <c r="CT1210" s="54"/>
      <c r="CU1210" s="54"/>
      <c r="CV1210" s="54"/>
      <c r="CW1210" s="54"/>
      <c r="CX1210" s="54"/>
      <c r="CY1210" s="54"/>
      <c r="CZ1210" s="54"/>
      <c r="DA1210" s="54"/>
      <c r="DB1210" s="54"/>
      <c r="DC1210" s="54"/>
      <c r="DD1210" s="54"/>
      <c r="DE1210" s="54"/>
      <c r="DF1210" s="54"/>
      <c r="DG1210" s="54"/>
      <c r="DH1210" s="54"/>
      <c r="DI1210" s="54"/>
      <c r="DJ1210" s="54"/>
      <c r="DK1210" s="54"/>
      <c r="DL1210" s="54"/>
      <c r="DM1210" s="54"/>
      <c r="DN1210" s="54"/>
      <c r="DO1210" s="54"/>
      <c r="DP1210" s="54"/>
      <c r="DQ1210" s="199"/>
    </row>
    <row r="1211" spans="4:121" s="52" customFormat="1" hidden="1">
      <c r="D1211" s="198"/>
      <c r="E1211" s="54"/>
      <c r="F1211" s="229">
        <v>20</v>
      </c>
      <c r="G1211" s="584">
        <f t="shared" si="106"/>
        <v>0</v>
      </c>
      <c r="H1211" s="584">
        <f t="shared" si="117"/>
        <v>0</v>
      </c>
      <c r="I1211" s="584">
        <f t="shared" si="118"/>
        <v>0</v>
      </c>
      <c r="J1211" s="584">
        <f t="shared" si="119"/>
        <v>0</v>
      </c>
      <c r="K1211" s="584">
        <f t="shared" si="116"/>
        <v>0</v>
      </c>
      <c r="L1211" s="584">
        <f t="shared" si="107"/>
        <v>0</v>
      </c>
      <c r="M1211" s="853">
        <f t="shared" si="108"/>
        <v>0</v>
      </c>
      <c r="N1211" s="853"/>
      <c r="O1211" s="54"/>
      <c r="P1211" s="229">
        <v>20</v>
      </c>
      <c r="Q1211" s="580">
        <f t="shared" si="109"/>
        <v>0</v>
      </c>
      <c r="R1211" s="580">
        <f t="shared" si="110"/>
        <v>0</v>
      </c>
      <c r="S1211" s="580">
        <f t="shared" si="111"/>
        <v>0</v>
      </c>
      <c r="T1211" s="580">
        <f t="shared" si="112"/>
        <v>0</v>
      </c>
      <c r="U1211" s="580">
        <f t="shared" si="113"/>
        <v>0</v>
      </c>
      <c r="V1211" s="580">
        <f t="shared" si="114"/>
        <v>0</v>
      </c>
      <c r="W1211" s="854">
        <f t="shared" si="115"/>
        <v>0</v>
      </c>
      <c r="X1211" s="854"/>
      <c r="Y1211" s="54"/>
      <c r="Z1211" s="54"/>
      <c r="AA1211" s="54"/>
      <c r="AB1211" s="54"/>
      <c r="AC1211" s="54"/>
      <c r="AD1211" s="54"/>
      <c r="AE1211" s="54"/>
      <c r="AF1211" s="54"/>
      <c r="AG1211" s="54"/>
      <c r="AH1211" s="54"/>
      <c r="AI1211" s="54"/>
      <c r="AJ1211" s="54"/>
      <c r="AK1211" s="54"/>
      <c r="AL1211" s="54"/>
      <c r="AM1211" s="54"/>
      <c r="AN1211" s="54"/>
      <c r="AO1211" s="54"/>
      <c r="AP1211" s="54"/>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241"/>
      <c r="BN1211" s="241"/>
      <c r="BO1211" s="241"/>
      <c r="BP1211" s="54"/>
      <c r="BQ1211" s="54"/>
      <c r="BR1211" s="54"/>
      <c r="BS1211" s="54"/>
      <c r="BT1211" s="54"/>
      <c r="BU1211" s="54"/>
      <c r="BV1211" s="54"/>
      <c r="BW1211" s="54"/>
      <c r="BX1211" s="54"/>
      <c r="BY1211" s="54"/>
      <c r="BZ1211" s="54"/>
      <c r="CA1211" s="54"/>
      <c r="CB1211" s="54"/>
      <c r="CC1211" s="54"/>
      <c r="CD1211" s="54"/>
      <c r="CE1211" s="54"/>
      <c r="CF1211" s="54"/>
      <c r="CG1211" s="54"/>
      <c r="CH1211" s="54"/>
      <c r="CI1211" s="54"/>
      <c r="CJ1211" s="54"/>
      <c r="CK1211" s="54"/>
      <c r="CL1211" s="54"/>
      <c r="CM1211" s="54"/>
      <c r="CN1211" s="54"/>
      <c r="CO1211" s="54"/>
      <c r="CP1211" s="54"/>
      <c r="CQ1211" s="54"/>
      <c r="CR1211" s="54"/>
      <c r="CS1211" s="54"/>
      <c r="CT1211" s="54"/>
      <c r="CU1211" s="54"/>
      <c r="CV1211" s="54"/>
      <c r="CW1211" s="54"/>
      <c r="CX1211" s="54"/>
      <c r="CY1211" s="54"/>
      <c r="CZ1211" s="54"/>
      <c r="DA1211" s="54"/>
      <c r="DB1211" s="54"/>
      <c r="DC1211" s="54"/>
      <c r="DD1211" s="54"/>
      <c r="DE1211" s="54"/>
      <c r="DF1211" s="54"/>
      <c r="DG1211" s="54"/>
      <c r="DH1211" s="54"/>
      <c r="DI1211" s="54"/>
      <c r="DJ1211" s="54"/>
      <c r="DK1211" s="54"/>
      <c r="DL1211" s="54"/>
      <c r="DM1211" s="54"/>
      <c r="DN1211" s="54"/>
      <c r="DO1211" s="54"/>
      <c r="DP1211" s="54"/>
      <c r="DQ1211" s="199"/>
    </row>
    <row r="1212" spans="4:121" s="52" customFormat="1" hidden="1">
      <c r="D1212" s="198"/>
      <c r="E1212" s="54"/>
      <c r="F1212" s="230">
        <v>21</v>
      </c>
      <c r="G1212" s="584">
        <f t="shared" si="106"/>
        <v>0</v>
      </c>
      <c r="H1212" s="584">
        <f t="shared" si="117"/>
        <v>0</v>
      </c>
      <c r="I1212" s="584">
        <f t="shared" si="118"/>
        <v>0</v>
      </c>
      <c r="J1212" s="584">
        <f t="shared" si="119"/>
        <v>0</v>
      </c>
      <c r="K1212" s="584">
        <f t="shared" si="116"/>
        <v>0</v>
      </c>
      <c r="L1212" s="584">
        <f t="shared" si="107"/>
        <v>0</v>
      </c>
      <c r="M1212" s="853">
        <f t="shared" si="108"/>
        <v>0</v>
      </c>
      <c r="N1212" s="853"/>
      <c r="O1212" s="54"/>
      <c r="P1212" s="230">
        <v>21</v>
      </c>
      <c r="Q1212" s="580">
        <f t="shared" si="109"/>
        <v>0</v>
      </c>
      <c r="R1212" s="580">
        <f t="shared" si="110"/>
        <v>0</v>
      </c>
      <c r="S1212" s="580">
        <f t="shared" si="111"/>
        <v>0</v>
      </c>
      <c r="T1212" s="580">
        <f t="shared" si="112"/>
        <v>0</v>
      </c>
      <c r="U1212" s="580">
        <f t="shared" si="113"/>
        <v>0</v>
      </c>
      <c r="V1212" s="580">
        <f t="shared" si="114"/>
        <v>0</v>
      </c>
      <c r="W1212" s="854">
        <f t="shared" si="115"/>
        <v>0</v>
      </c>
      <c r="X1212" s="854"/>
      <c r="Y1212" s="54"/>
      <c r="Z1212" s="54"/>
      <c r="AA1212" s="54"/>
      <c r="AB1212" s="54"/>
      <c r="AC1212" s="54"/>
      <c r="AD1212" s="54"/>
      <c r="AE1212" s="54"/>
      <c r="AF1212" s="54"/>
      <c r="AG1212" s="54"/>
      <c r="AH1212" s="54"/>
      <c r="AI1212" s="54"/>
      <c r="AJ1212" s="54"/>
      <c r="AK1212" s="54"/>
      <c r="AL1212" s="54"/>
      <c r="AM1212" s="54"/>
      <c r="AN1212" s="54"/>
      <c r="AO1212" s="54"/>
      <c r="AP1212" s="54"/>
      <c r="AQ1212" s="54"/>
      <c r="AR1212" s="54"/>
      <c r="AS1212" s="54"/>
      <c r="AT1212" s="54"/>
      <c r="AU1212" s="54"/>
      <c r="AV1212" s="54"/>
      <c r="AW1212" s="54"/>
      <c r="AX1212" s="54"/>
      <c r="AY1212" s="54"/>
      <c r="AZ1212" s="54"/>
      <c r="BA1212" s="54"/>
      <c r="BB1212" s="54"/>
      <c r="BC1212" s="54"/>
      <c r="BD1212" s="54"/>
      <c r="BE1212" s="54"/>
      <c r="BF1212" s="54"/>
      <c r="BG1212" s="54"/>
      <c r="BH1212" s="54"/>
      <c r="BI1212" s="54"/>
      <c r="BJ1212" s="54"/>
      <c r="BK1212" s="54"/>
      <c r="BL1212" s="54"/>
      <c r="BM1212" s="241"/>
      <c r="BN1212" s="241"/>
      <c r="BO1212" s="241"/>
      <c r="BP1212" s="54"/>
      <c r="BQ1212" s="54"/>
      <c r="BR1212" s="54"/>
      <c r="BS1212" s="54"/>
      <c r="BT1212" s="54"/>
      <c r="BU1212" s="54"/>
      <c r="BV1212" s="54"/>
      <c r="BW1212" s="54"/>
      <c r="BX1212" s="54"/>
      <c r="BY1212" s="54"/>
      <c r="BZ1212" s="54"/>
      <c r="CA1212" s="54"/>
      <c r="CB1212" s="54"/>
      <c r="CC1212" s="54"/>
      <c r="CD1212" s="54"/>
      <c r="CE1212" s="54"/>
      <c r="CF1212" s="54"/>
      <c r="CG1212" s="54"/>
      <c r="CH1212" s="54"/>
      <c r="CI1212" s="54"/>
      <c r="CJ1212" s="54"/>
      <c r="CK1212" s="54"/>
      <c r="CL1212" s="54"/>
      <c r="CM1212" s="54"/>
      <c r="CN1212" s="54"/>
      <c r="CO1212" s="54"/>
      <c r="CP1212" s="54"/>
      <c r="CQ1212" s="54"/>
      <c r="CR1212" s="54"/>
      <c r="CS1212" s="54"/>
      <c r="CT1212" s="54"/>
      <c r="CU1212" s="54"/>
      <c r="CV1212" s="54"/>
      <c r="CW1212" s="54"/>
      <c r="CX1212" s="54"/>
      <c r="CY1212" s="54"/>
      <c r="CZ1212" s="54"/>
      <c r="DA1212" s="54"/>
      <c r="DB1212" s="54"/>
      <c r="DC1212" s="54"/>
      <c r="DD1212" s="54"/>
      <c r="DE1212" s="54"/>
      <c r="DF1212" s="54"/>
      <c r="DG1212" s="54"/>
      <c r="DH1212" s="54"/>
      <c r="DI1212" s="54"/>
      <c r="DJ1212" s="54"/>
      <c r="DK1212" s="54"/>
      <c r="DL1212" s="54"/>
      <c r="DM1212" s="54"/>
      <c r="DN1212" s="54"/>
      <c r="DO1212" s="54"/>
      <c r="DP1212" s="54"/>
      <c r="DQ1212" s="199"/>
    </row>
    <row r="1213" spans="4:121" s="52" customFormat="1" hidden="1">
      <c r="D1213" s="198"/>
      <c r="E1213" s="54"/>
      <c r="F1213" s="229">
        <v>22</v>
      </c>
      <c r="G1213" s="584">
        <f t="shared" si="106"/>
        <v>0</v>
      </c>
      <c r="H1213" s="584">
        <f t="shared" si="117"/>
        <v>0</v>
      </c>
      <c r="I1213" s="584">
        <f t="shared" si="118"/>
        <v>0</v>
      </c>
      <c r="J1213" s="584">
        <f t="shared" si="119"/>
        <v>0</v>
      </c>
      <c r="K1213" s="584">
        <f t="shared" si="116"/>
        <v>0</v>
      </c>
      <c r="L1213" s="584">
        <f t="shared" si="107"/>
        <v>0</v>
      </c>
      <c r="M1213" s="853">
        <f t="shared" si="108"/>
        <v>0</v>
      </c>
      <c r="N1213" s="853"/>
      <c r="O1213" s="54"/>
      <c r="P1213" s="229">
        <v>22</v>
      </c>
      <c r="Q1213" s="580">
        <f t="shared" si="109"/>
        <v>0</v>
      </c>
      <c r="R1213" s="580">
        <f t="shared" si="110"/>
        <v>0</v>
      </c>
      <c r="S1213" s="580">
        <f t="shared" si="111"/>
        <v>0</v>
      </c>
      <c r="T1213" s="580">
        <f t="shared" si="112"/>
        <v>0</v>
      </c>
      <c r="U1213" s="580">
        <f t="shared" si="113"/>
        <v>0</v>
      </c>
      <c r="V1213" s="580">
        <f t="shared" si="114"/>
        <v>0</v>
      </c>
      <c r="W1213" s="854">
        <f t="shared" si="115"/>
        <v>0</v>
      </c>
      <c r="X1213" s="854"/>
      <c r="Y1213" s="54"/>
      <c r="Z1213" s="54"/>
      <c r="AA1213" s="54"/>
      <c r="AB1213" s="54"/>
      <c r="AC1213" s="54"/>
      <c r="AD1213" s="54"/>
      <c r="AE1213" s="54"/>
      <c r="AF1213" s="54"/>
      <c r="AG1213" s="54"/>
      <c r="AH1213" s="54"/>
      <c r="AI1213" s="54"/>
      <c r="AJ1213" s="54"/>
      <c r="AK1213" s="54"/>
      <c r="AL1213" s="54"/>
      <c r="AM1213" s="54"/>
      <c r="AN1213" s="54"/>
      <c r="AO1213" s="54"/>
      <c r="AP1213" s="54"/>
      <c r="AQ1213" s="54"/>
      <c r="AR1213" s="54"/>
      <c r="AS1213" s="54"/>
      <c r="AT1213" s="54"/>
      <c r="AU1213" s="54"/>
      <c r="AV1213" s="54"/>
      <c r="AW1213" s="54"/>
      <c r="AX1213" s="54"/>
      <c r="AY1213" s="54"/>
      <c r="AZ1213" s="54"/>
      <c r="BA1213" s="54"/>
      <c r="BB1213" s="54"/>
      <c r="BC1213" s="54"/>
      <c r="BD1213" s="54"/>
      <c r="BE1213" s="54"/>
      <c r="BF1213" s="54"/>
      <c r="BG1213" s="54"/>
      <c r="BH1213" s="54"/>
      <c r="BI1213" s="54"/>
      <c r="BJ1213" s="54"/>
      <c r="BK1213" s="54"/>
      <c r="BL1213" s="54"/>
      <c r="BM1213" s="241"/>
      <c r="BN1213" s="241"/>
      <c r="BO1213" s="241"/>
      <c r="BP1213" s="54"/>
      <c r="BQ1213" s="54"/>
      <c r="BR1213" s="54"/>
      <c r="BS1213" s="54"/>
      <c r="BT1213" s="54"/>
      <c r="BU1213" s="54"/>
      <c r="BV1213" s="54"/>
      <c r="BW1213" s="54"/>
      <c r="BX1213" s="54"/>
      <c r="BY1213" s="54"/>
      <c r="BZ1213" s="54"/>
      <c r="CA1213" s="54"/>
      <c r="CB1213" s="54"/>
      <c r="CC1213" s="54"/>
      <c r="CD1213" s="54"/>
      <c r="CE1213" s="54"/>
      <c r="CF1213" s="54"/>
      <c r="CG1213" s="54"/>
      <c r="CH1213" s="54"/>
      <c r="CI1213" s="54"/>
      <c r="CJ1213" s="54"/>
      <c r="CK1213" s="54"/>
      <c r="CL1213" s="54"/>
      <c r="CM1213" s="54"/>
      <c r="CN1213" s="54"/>
      <c r="CO1213" s="54"/>
      <c r="CP1213" s="54"/>
      <c r="CQ1213" s="54"/>
      <c r="CR1213" s="54"/>
      <c r="CS1213" s="54"/>
      <c r="CT1213" s="54"/>
      <c r="CU1213" s="54"/>
      <c r="CV1213" s="54"/>
      <c r="CW1213" s="54"/>
      <c r="CX1213" s="54"/>
      <c r="CY1213" s="54"/>
      <c r="CZ1213" s="54"/>
      <c r="DA1213" s="54"/>
      <c r="DB1213" s="54"/>
      <c r="DC1213" s="54"/>
      <c r="DD1213" s="54"/>
      <c r="DE1213" s="54"/>
      <c r="DF1213" s="54"/>
      <c r="DG1213" s="54"/>
      <c r="DH1213" s="54"/>
      <c r="DI1213" s="54"/>
      <c r="DJ1213" s="54"/>
      <c r="DK1213" s="54"/>
      <c r="DL1213" s="54"/>
      <c r="DM1213" s="54"/>
      <c r="DN1213" s="54"/>
      <c r="DO1213" s="54"/>
      <c r="DP1213" s="54"/>
      <c r="DQ1213" s="199"/>
    </row>
    <row r="1214" spans="4:121" s="52" customFormat="1" hidden="1">
      <c r="D1214" s="198"/>
      <c r="E1214" s="54"/>
      <c r="F1214" s="230">
        <v>23</v>
      </c>
      <c r="G1214" s="584">
        <f t="shared" si="106"/>
        <v>0</v>
      </c>
      <c r="H1214" s="584">
        <f t="shared" si="117"/>
        <v>0</v>
      </c>
      <c r="I1214" s="584">
        <f t="shared" si="118"/>
        <v>0</v>
      </c>
      <c r="J1214" s="584">
        <f t="shared" si="119"/>
        <v>0</v>
      </c>
      <c r="K1214" s="584">
        <f t="shared" si="116"/>
        <v>0</v>
      </c>
      <c r="L1214" s="584">
        <f t="shared" si="107"/>
        <v>0</v>
      </c>
      <c r="M1214" s="853">
        <f t="shared" si="108"/>
        <v>0</v>
      </c>
      <c r="N1214" s="853"/>
      <c r="O1214" s="54"/>
      <c r="P1214" s="230">
        <v>23</v>
      </c>
      <c r="Q1214" s="580">
        <f t="shared" si="109"/>
        <v>0</v>
      </c>
      <c r="R1214" s="580">
        <f t="shared" si="110"/>
        <v>0</v>
      </c>
      <c r="S1214" s="580">
        <f t="shared" si="111"/>
        <v>0</v>
      </c>
      <c r="T1214" s="580">
        <f t="shared" si="112"/>
        <v>0</v>
      </c>
      <c r="U1214" s="580">
        <f t="shared" si="113"/>
        <v>0</v>
      </c>
      <c r="V1214" s="580">
        <f t="shared" si="114"/>
        <v>0</v>
      </c>
      <c r="W1214" s="854">
        <f t="shared" si="115"/>
        <v>0</v>
      </c>
      <c r="X1214" s="854"/>
      <c r="Y1214" s="54"/>
      <c r="Z1214" s="54"/>
      <c r="AA1214" s="54"/>
      <c r="AB1214" s="54"/>
      <c r="AC1214" s="54"/>
      <c r="AD1214" s="54"/>
      <c r="AE1214" s="54"/>
      <c r="AF1214" s="54"/>
      <c r="AG1214" s="54"/>
      <c r="AH1214" s="54"/>
      <c r="AI1214" s="54"/>
      <c r="AJ1214" s="54"/>
      <c r="AK1214" s="54"/>
      <c r="AL1214" s="54"/>
      <c r="AM1214" s="54"/>
      <c r="AN1214" s="54"/>
      <c r="AO1214" s="54"/>
      <c r="AP1214" s="54"/>
      <c r="AQ1214" s="54"/>
      <c r="AR1214" s="54"/>
      <c r="AS1214" s="54"/>
      <c r="AT1214" s="54"/>
      <c r="AU1214" s="54"/>
      <c r="AV1214" s="54"/>
      <c r="AW1214" s="54"/>
      <c r="AX1214" s="54"/>
      <c r="AY1214" s="54"/>
      <c r="AZ1214" s="54"/>
      <c r="BA1214" s="54"/>
      <c r="BB1214" s="54"/>
      <c r="BC1214" s="54"/>
      <c r="BD1214" s="54"/>
      <c r="BE1214" s="54"/>
      <c r="BF1214" s="54"/>
      <c r="BG1214" s="54"/>
      <c r="BH1214" s="54"/>
      <c r="BI1214" s="54"/>
      <c r="BJ1214" s="54"/>
      <c r="BK1214" s="54"/>
      <c r="BL1214" s="54"/>
      <c r="BM1214" s="241"/>
      <c r="BN1214" s="241"/>
      <c r="BO1214" s="241"/>
      <c r="BP1214" s="54"/>
      <c r="BQ1214" s="54"/>
      <c r="BR1214" s="54"/>
      <c r="BS1214" s="54"/>
      <c r="BT1214" s="54"/>
      <c r="BU1214" s="54"/>
      <c r="BV1214" s="54"/>
      <c r="BW1214" s="54"/>
      <c r="BX1214" s="54"/>
      <c r="BY1214" s="54"/>
      <c r="BZ1214" s="54"/>
      <c r="CA1214" s="54"/>
      <c r="CB1214" s="54"/>
      <c r="CC1214" s="54"/>
      <c r="CD1214" s="54"/>
      <c r="CE1214" s="54"/>
      <c r="CF1214" s="54"/>
      <c r="CG1214" s="54"/>
      <c r="CH1214" s="54"/>
      <c r="CI1214" s="54"/>
      <c r="CJ1214" s="54"/>
      <c r="CK1214" s="54"/>
      <c r="CL1214" s="54"/>
      <c r="CM1214" s="54"/>
      <c r="CN1214" s="54"/>
      <c r="CO1214" s="54"/>
      <c r="CP1214" s="54"/>
      <c r="CQ1214" s="54"/>
      <c r="CR1214" s="54"/>
      <c r="CS1214" s="54"/>
      <c r="CT1214" s="54"/>
      <c r="CU1214" s="54"/>
      <c r="CV1214" s="54"/>
      <c r="CW1214" s="54"/>
      <c r="CX1214" s="54"/>
      <c r="CY1214" s="54"/>
      <c r="CZ1214" s="54"/>
      <c r="DA1214" s="54"/>
      <c r="DB1214" s="54"/>
      <c r="DC1214" s="54"/>
      <c r="DD1214" s="54"/>
      <c r="DE1214" s="54"/>
      <c r="DF1214" s="54"/>
      <c r="DG1214" s="54"/>
      <c r="DH1214" s="54"/>
      <c r="DI1214" s="54"/>
      <c r="DJ1214" s="54"/>
      <c r="DK1214" s="54"/>
      <c r="DL1214" s="54"/>
      <c r="DM1214" s="54"/>
      <c r="DN1214" s="54"/>
      <c r="DO1214" s="54"/>
      <c r="DP1214" s="54"/>
      <c r="DQ1214" s="199"/>
    </row>
    <row r="1215" spans="4:121" s="52" customFormat="1" hidden="1">
      <c r="D1215" s="198"/>
      <c r="E1215" s="54"/>
      <c r="F1215" s="229">
        <v>24</v>
      </c>
      <c r="G1215" s="584">
        <f t="shared" si="106"/>
        <v>0</v>
      </c>
      <c r="H1215" s="584">
        <f t="shared" si="117"/>
        <v>0</v>
      </c>
      <c r="I1215" s="584">
        <f t="shared" si="118"/>
        <v>0</v>
      </c>
      <c r="J1215" s="584">
        <f t="shared" si="119"/>
        <v>0</v>
      </c>
      <c r="K1215" s="584">
        <f t="shared" si="116"/>
        <v>0</v>
      </c>
      <c r="L1215" s="584">
        <f t="shared" si="107"/>
        <v>0</v>
      </c>
      <c r="M1215" s="853">
        <f t="shared" si="108"/>
        <v>0</v>
      </c>
      <c r="N1215" s="853"/>
      <c r="O1215" s="54"/>
      <c r="P1215" s="229">
        <v>24</v>
      </c>
      <c r="Q1215" s="580">
        <f t="shared" si="109"/>
        <v>0</v>
      </c>
      <c r="R1215" s="580">
        <f t="shared" si="110"/>
        <v>0</v>
      </c>
      <c r="S1215" s="580">
        <f t="shared" si="111"/>
        <v>0</v>
      </c>
      <c r="T1215" s="580">
        <f t="shared" si="112"/>
        <v>0</v>
      </c>
      <c r="U1215" s="580">
        <f t="shared" si="113"/>
        <v>0</v>
      </c>
      <c r="V1215" s="580">
        <f t="shared" si="114"/>
        <v>0</v>
      </c>
      <c r="W1215" s="854">
        <f t="shared" si="115"/>
        <v>0</v>
      </c>
      <c r="X1215" s="854"/>
      <c r="Y1215" s="54"/>
      <c r="Z1215" s="54"/>
      <c r="AA1215" s="54"/>
      <c r="AB1215" s="54"/>
      <c r="AC1215" s="54"/>
      <c r="AD1215" s="54"/>
      <c r="AE1215" s="54"/>
      <c r="AF1215" s="54"/>
      <c r="AG1215" s="54"/>
      <c r="AH1215" s="54"/>
      <c r="AI1215" s="54"/>
      <c r="AJ1215" s="54"/>
      <c r="AK1215" s="54"/>
      <c r="AL1215" s="54"/>
      <c r="AM1215" s="54"/>
      <c r="AN1215" s="54"/>
      <c r="AO1215" s="54"/>
      <c r="AP1215" s="54"/>
      <c r="AQ1215" s="54"/>
      <c r="AR1215" s="54"/>
      <c r="AS1215" s="54"/>
      <c r="AT1215" s="54"/>
      <c r="AU1215" s="54"/>
      <c r="AV1215" s="54"/>
      <c r="AW1215" s="54"/>
      <c r="AX1215" s="54"/>
      <c r="AY1215" s="54"/>
      <c r="AZ1215" s="54"/>
      <c r="BA1215" s="54"/>
      <c r="BB1215" s="54"/>
      <c r="BC1215" s="54"/>
      <c r="BD1215" s="54"/>
      <c r="BE1215" s="54"/>
      <c r="BF1215" s="54"/>
      <c r="BG1215" s="54"/>
      <c r="BH1215" s="54"/>
      <c r="BI1215" s="54"/>
      <c r="BJ1215" s="54"/>
      <c r="BK1215" s="54"/>
      <c r="BL1215" s="54"/>
      <c r="BM1215" s="241"/>
      <c r="BN1215" s="241"/>
      <c r="BO1215" s="241"/>
      <c r="BP1215" s="54"/>
      <c r="BQ1215" s="54"/>
      <c r="BR1215" s="54"/>
      <c r="BS1215" s="54"/>
      <c r="BT1215" s="54"/>
      <c r="BU1215" s="54"/>
      <c r="BV1215" s="54"/>
      <c r="BW1215" s="54"/>
      <c r="BX1215" s="54"/>
      <c r="BY1215" s="54"/>
      <c r="BZ1215" s="54"/>
      <c r="CA1215" s="54"/>
      <c r="CB1215" s="54"/>
      <c r="CC1215" s="54"/>
      <c r="CD1215" s="54"/>
      <c r="CE1215" s="54"/>
      <c r="CF1215" s="54"/>
      <c r="CG1215" s="54"/>
      <c r="CH1215" s="54"/>
      <c r="CI1215" s="54"/>
      <c r="CJ1215" s="54"/>
      <c r="CK1215" s="54"/>
      <c r="CL1215" s="54"/>
      <c r="CM1215" s="54"/>
      <c r="CN1215" s="54"/>
      <c r="CO1215" s="54"/>
      <c r="CP1215" s="54"/>
      <c r="CQ1215" s="54"/>
      <c r="CR1215" s="54"/>
      <c r="CS1215" s="54"/>
      <c r="CT1215" s="54"/>
      <c r="CU1215" s="54"/>
      <c r="CV1215" s="54"/>
      <c r="CW1215" s="54"/>
      <c r="CX1215" s="54"/>
      <c r="CY1215" s="54"/>
      <c r="CZ1215" s="54"/>
      <c r="DA1215" s="54"/>
      <c r="DB1215" s="54"/>
      <c r="DC1215" s="54"/>
      <c r="DD1215" s="54"/>
      <c r="DE1215" s="54"/>
      <c r="DF1215" s="54"/>
      <c r="DG1215" s="54"/>
      <c r="DH1215" s="54"/>
      <c r="DI1215" s="54"/>
      <c r="DJ1215" s="54"/>
      <c r="DK1215" s="54"/>
      <c r="DL1215" s="54"/>
      <c r="DM1215" s="54"/>
      <c r="DN1215" s="54"/>
      <c r="DO1215" s="54"/>
      <c r="DP1215" s="54"/>
      <c r="DQ1215" s="199"/>
    </row>
    <row r="1216" spans="4:121" s="52" customFormat="1" hidden="1">
      <c r="D1216" s="198"/>
      <c r="E1216" s="54"/>
      <c r="F1216" s="230">
        <v>25</v>
      </c>
      <c r="G1216" s="584">
        <f t="shared" si="106"/>
        <v>0</v>
      </c>
      <c r="H1216" s="584">
        <f t="shared" si="117"/>
        <v>0</v>
      </c>
      <c r="I1216" s="584">
        <f t="shared" si="118"/>
        <v>0</v>
      </c>
      <c r="J1216" s="584">
        <f t="shared" si="119"/>
        <v>0</v>
      </c>
      <c r="K1216" s="584">
        <f t="shared" si="116"/>
        <v>0</v>
      </c>
      <c r="L1216" s="584">
        <f t="shared" si="107"/>
        <v>0</v>
      </c>
      <c r="M1216" s="853">
        <f t="shared" si="108"/>
        <v>0</v>
      </c>
      <c r="N1216" s="853"/>
      <c r="O1216" s="54"/>
      <c r="P1216" s="230">
        <v>25</v>
      </c>
      <c r="Q1216" s="580">
        <f t="shared" si="109"/>
        <v>0</v>
      </c>
      <c r="R1216" s="580">
        <f t="shared" si="110"/>
        <v>0</v>
      </c>
      <c r="S1216" s="580">
        <f t="shared" si="111"/>
        <v>0</v>
      </c>
      <c r="T1216" s="580">
        <f t="shared" si="112"/>
        <v>0</v>
      </c>
      <c r="U1216" s="580">
        <f t="shared" si="113"/>
        <v>0</v>
      </c>
      <c r="V1216" s="580">
        <f t="shared" si="114"/>
        <v>0</v>
      </c>
      <c r="W1216" s="854">
        <f t="shared" si="115"/>
        <v>0</v>
      </c>
      <c r="X1216" s="854"/>
      <c r="Y1216" s="54"/>
      <c r="Z1216" s="54"/>
      <c r="AA1216" s="54"/>
      <c r="AB1216" s="54"/>
      <c r="AC1216" s="54"/>
      <c r="AD1216" s="54"/>
      <c r="AE1216" s="54"/>
      <c r="AF1216" s="54"/>
      <c r="AG1216" s="54"/>
      <c r="AH1216" s="54"/>
      <c r="AI1216" s="54"/>
      <c r="AJ1216" s="54"/>
      <c r="AK1216" s="54"/>
      <c r="AL1216" s="54"/>
      <c r="AM1216" s="54"/>
      <c r="AN1216" s="54"/>
      <c r="AO1216" s="54"/>
      <c r="AP1216" s="54"/>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241"/>
      <c r="BN1216" s="241"/>
      <c r="BO1216" s="241"/>
      <c r="BP1216" s="54"/>
      <c r="BQ1216" s="54"/>
      <c r="BR1216" s="54"/>
      <c r="BS1216" s="54"/>
      <c r="BT1216" s="54"/>
      <c r="BU1216" s="54"/>
      <c r="BV1216" s="54"/>
      <c r="BW1216" s="54"/>
      <c r="BX1216" s="54"/>
      <c r="BY1216" s="54"/>
      <c r="BZ1216" s="54"/>
      <c r="CA1216" s="54"/>
      <c r="CB1216" s="54"/>
      <c r="CC1216" s="54"/>
      <c r="CD1216" s="54"/>
      <c r="CE1216" s="54"/>
      <c r="CF1216" s="54"/>
      <c r="CG1216" s="54"/>
      <c r="CH1216" s="54"/>
      <c r="CI1216" s="54"/>
      <c r="CJ1216" s="54"/>
      <c r="CK1216" s="54"/>
      <c r="CL1216" s="54"/>
      <c r="CM1216" s="54"/>
      <c r="CN1216" s="54"/>
      <c r="CO1216" s="54"/>
      <c r="CP1216" s="54"/>
      <c r="CQ1216" s="54"/>
      <c r="CR1216" s="54"/>
      <c r="CS1216" s="54"/>
      <c r="CT1216" s="54"/>
      <c r="CU1216" s="54"/>
      <c r="CV1216" s="54"/>
      <c r="CW1216" s="54"/>
      <c r="CX1216" s="54"/>
      <c r="CY1216" s="54"/>
      <c r="CZ1216" s="54"/>
      <c r="DA1216" s="54"/>
      <c r="DB1216" s="54"/>
      <c r="DC1216" s="54"/>
      <c r="DD1216" s="54"/>
      <c r="DE1216" s="54"/>
      <c r="DF1216" s="54"/>
      <c r="DG1216" s="54"/>
      <c r="DH1216" s="54"/>
      <c r="DI1216" s="54"/>
      <c r="DJ1216" s="54"/>
      <c r="DK1216" s="54"/>
      <c r="DL1216" s="54"/>
      <c r="DM1216" s="54"/>
      <c r="DN1216" s="54"/>
      <c r="DO1216" s="54"/>
      <c r="DP1216" s="54"/>
      <c r="DQ1216" s="199"/>
    </row>
    <row r="1217" spans="1:222" s="52" customFormat="1" hidden="1">
      <c r="D1217" s="198"/>
      <c r="E1217" s="54"/>
      <c r="F1217" s="229">
        <v>26</v>
      </c>
      <c r="G1217" s="584">
        <f t="shared" si="106"/>
        <v>0</v>
      </c>
      <c r="H1217" s="584">
        <f t="shared" si="117"/>
        <v>0</v>
      </c>
      <c r="I1217" s="584">
        <f t="shared" si="118"/>
        <v>0</v>
      </c>
      <c r="J1217" s="584">
        <f t="shared" si="119"/>
        <v>0</v>
      </c>
      <c r="K1217" s="584">
        <f t="shared" si="116"/>
        <v>0</v>
      </c>
      <c r="L1217" s="584">
        <f t="shared" si="107"/>
        <v>0</v>
      </c>
      <c r="M1217" s="853">
        <f t="shared" si="108"/>
        <v>0</v>
      </c>
      <c r="N1217" s="853"/>
      <c r="O1217" s="54"/>
      <c r="P1217" s="229">
        <v>26</v>
      </c>
      <c r="Q1217" s="580">
        <f t="shared" si="109"/>
        <v>0</v>
      </c>
      <c r="R1217" s="580">
        <f t="shared" si="110"/>
        <v>0</v>
      </c>
      <c r="S1217" s="580">
        <f t="shared" si="111"/>
        <v>0</v>
      </c>
      <c r="T1217" s="580">
        <f t="shared" si="112"/>
        <v>0</v>
      </c>
      <c r="U1217" s="580">
        <f t="shared" si="113"/>
        <v>0</v>
      </c>
      <c r="V1217" s="580">
        <f t="shared" si="114"/>
        <v>0</v>
      </c>
      <c r="W1217" s="854">
        <f t="shared" si="115"/>
        <v>0</v>
      </c>
      <c r="X1217" s="854"/>
      <c r="Y1217" s="54"/>
      <c r="Z1217" s="54"/>
      <c r="AA1217" s="54"/>
      <c r="AB1217" s="54"/>
      <c r="AC1217" s="54"/>
      <c r="AD1217" s="54"/>
      <c r="AE1217" s="54"/>
      <c r="AF1217" s="54"/>
      <c r="AG1217" s="54"/>
      <c r="AH1217" s="54"/>
      <c r="AI1217" s="54"/>
      <c r="AJ1217" s="54"/>
      <c r="AK1217" s="54"/>
      <c r="AL1217" s="54"/>
      <c r="AM1217" s="54"/>
      <c r="AN1217" s="54"/>
      <c r="AO1217" s="54"/>
      <c r="AP1217" s="54"/>
      <c r="AQ1217" s="54"/>
      <c r="AR1217" s="54"/>
      <c r="AS1217" s="54"/>
      <c r="AT1217" s="54"/>
      <c r="AU1217" s="54"/>
      <c r="AV1217" s="54"/>
      <c r="AW1217" s="54"/>
      <c r="AX1217" s="54"/>
      <c r="AY1217" s="54"/>
      <c r="AZ1217" s="54"/>
      <c r="BA1217" s="54"/>
      <c r="BB1217" s="54"/>
      <c r="BC1217" s="54"/>
      <c r="BD1217" s="54"/>
      <c r="BE1217" s="54"/>
      <c r="BF1217" s="54"/>
      <c r="BG1217" s="54"/>
      <c r="BH1217" s="54"/>
      <c r="BI1217" s="54"/>
      <c r="BJ1217" s="54"/>
      <c r="BK1217" s="54"/>
      <c r="BL1217" s="54"/>
      <c r="BM1217" s="241"/>
      <c r="BN1217" s="241"/>
      <c r="BO1217" s="241"/>
      <c r="BP1217" s="54"/>
      <c r="BQ1217" s="54"/>
      <c r="BR1217" s="54"/>
      <c r="BS1217" s="54"/>
      <c r="BT1217" s="54"/>
      <c r="BU1217" s="54"/>
      <c r="BV1217" s="54"/>
      <c r="BW1217" s="54"/>
      <c r="BX1217" s="54"/>
      <c r="BY1217" s="54"/>
      <c r="BZ1217" s="54"/>
      <c r="CA1217" s="54"/>
      <c r="CB1217" s="54"/>
      <c r="CC1217" s="54"/>
      <c r="CD1217" s="54"/>
      <c r="CE1217" s="54"/>
      <c r="CF1217" s="54"/>
      <c r="CG1217" s="54"/>
      <c r="CH1217" s="54"/>
      <c r="CI1217" s="54"/>
      <c r="CJ1217" s="54"/>
      <c r="CK1217" s="54"/>
      <c r="CL1217" s="54"/>
      <c r="CM1217" s="54"/>
      <c r="CN1217" s="54"/>
      <c r="CO1217" s="54"/>
      <c r="CP1217" s="54"/>
      <c r="CQ1217" s="54"/>
      <c r="CR1217" s="54"/>
      <c r="CS1217" s="54"/>
      <c r="CT1217" s="54"/>
      <c r="CU1217" s="54"/>
      <c r="CV1217" s="54"/>
      <c r="CW1217" s="54"/>
      <c r="CX1217" s="54"/>
      <c r="CY1217" s="54"/>
      <c r="CZ1217" s="54"/>
      <c r="DA1217" s="54"/>
      <c r="DB1217" s="54"/>
      <c r="DC1217" s="54"/>
      <c r="DD1217" s="54"/>
      <c r="DE1217" s="54"/>
      <c r="DF1217" s="54"/>
      <c r="DG1217" s="54"/>
      <c r="DH1217" s="54"/>
      <c r="DI1217" s="54"/>
      <c r="DJ1217" s="54"/>
      <c r="DK1217" s="54"/>
      <c r="DL1217" s="54"/>
      <c r="DM1217" s="54"/>
      <c r="DN1217" s="54"/>
      <c r="DO1217" s="54"/>
      <c r="DP1217" s="54"/>
      <c r="DQ1217" s="199"/>
    </row>
    <row r="1218" spans="1:222" s="52" customFormat="1" hidden="1">
      <c r="D1218" s="198"/>
      <c r="E1218" s="54"/>
      <c r="F1218" s="230">
        <v>27</v>
      </c>
      <c r="G1218" s="584">
        <f t="shared" si="106"/>
        <v>0</v>
      </c>
      <c r="H1218" s="584">
        <f t="shared" si="117"/>
        <v>0</v>
      </c>
      <c r="I1218" s="584">
        <f t="shared" si="118"/>
        <v>0</v>
      </c>
      <c r="J1218" s="584">
        <f t="shared" si="119"/>
        <v>0</v>
      </c>
      <c r="K1218" s="584">
        <f t="shared" si="116"/>
        <v>0</v>
      </c>
      <c r="L1218" s="584">
        <f t="shared" si="107"/>
        <v>0</v>
      </c>
      <c r="M1218" s="853">
        <f t="shared" si="108"/>
        <v>0</v>
      </c>
      <c r="N1218" s="853"/>
      <c r="O1218" s="54"/>
      <c r="P1218" s="230">
        <v>27</v>
      </c>
      <c r="Q1218" s="580">
        <f t="shared" si="109"/>
        <v>0</v>
      </c>
      <c r="R1218" s="580">
        <f t="shared" si="110"/>
        <v>0</v>
      </c>
      <c r="S1218" s="580">
        <f t="shared" si="111"/>
        <v>0</v>
      </c>
      <c r="T1218" s="580">
        <f t="shared" si="112"/>
        <v>0</v>
      </c>
      <c r="U1218" s="580">
        <f t="shared" si="113"/>
        <v>0</v>
      </c>
      <c r="V1218" s="580">
        <f t="shared" si="114"/>
        <v>0</v>
      </c>
      <c r="W1218" s="854">
        <f t="shared" si="115"/>
        <v>0</v>
      </c>
      <c r="X1218" s="854"/>
      <c r="Y1218" s="54"/>
      <c r="Z1218" s="54"/>
      <c r="AA1218" s="54"/>
      <c r="AB1218" s="54"/>
      <c r="AC1218" s="54"/>
      <c r="AD1218" s="54"/>
      <c r="AE1218" s="54"/>
      <c r="AF1218" s="54"/>
      <c r="AG1218" s="54"/>
      <c r="AH1218" s="54"/>
      <c r="AI1218" s="54"/>
      <c r="AJ1218" s="54"/>
      <c r="AK1218" s="54"/>
      <c r="AL1218" s="54"/>
      <c r="AM1218" s="54"/>
      <c r="AN1218" s="54"/>
      <c r="AO1218" s="54"/>
      <c r="AP1218" s="54"/>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241"/>
      <c r="BN1218" s="241"/>
      <c r="BO1218" s="241"/>
      <c r="BP1218" s="54"/>
      <c r="BQ1218" s="54"/>
      <c r="BR1218" s="54"/>
      <c r="BS1218" s="54"/>
      <c r="BT1218" s="54"/>
      <c r="BU1218" s="54"/>
      <c r="BV1218" s="54"/>
      <c r="BW1218" s="54"/>
      <c r="BX1218" s="54"/>
      <c r="BY1218" s="54"/>
      <c r="BZ1218" s="54"/>
      <c r="CA1218" s="54"/>
      <c r="CB1218" s="54"/>
      <c r="CC1218" s="54"/>
      <c r="CD1218" s="54"/>
      <c r="CE1218" s="54"/>
      <c r="CF1218" s="54"/>
      <c r="CG1218" s="54"/>
      <c r="CH1218" s="54"/>
      <c r="CI1218" s="54"/>
      <c r="CJ1218" s="54"/>
      <c r="CK1218" s="54"/>
      <c r="CL1218" s="54"/>
      <c r="CM1218" s="54"/>
      <c r="CN1218" s="54"/>
      <c r="CO1218" s="54"/>
      <c r="CP1218" s="54"/>
      <c r="CQ1218" s="54"/>
      <c r="CR1218" s="54"/>
      <c r="CS1218" s="54"/>
      <c r="CT1218" s="54"/>
      <c r="CU1218" s="54"/>
      <c r="CV1218" s="54"/>
      <c r="CW1218" s="54"/>
      <c r="CX1218" s="54"/>
      <c r="CY1218" s="54"/>
      <c r="CZ1218" s="54"/>
      <c r="DA1218" s="54"/>
      <c r="DB1218" s="54"/>
      <c r="DC1218" s="54"/>
      <c r="DD1218" s="54"/>
      <c r="DE1218" s="54"/>
      <c r="DF1218" s="54"/>
      <c r="DG1218" s="54"/>
      <c r="DH1218" s="54"/>
      <c r="DI1218" s="54"/>
      <c r="DJ1218" s="54"/>
      <c r="DK1218" s="54"/>
      <c r="DL1218" s="54"/>
      <c r="DM1218" s="54"/>
      <c r="DN1218" s="54"/>
      <c r="DO1218" s="54"/>
      <c r="DP1218" s="54"/>
      <c r="DQ1218" s="199"/>
    </row>
    <row r="1219" spans="1:222" s="52" customFormat="1" hidden="1">
      <c r="D1219" s="198"/>
      <c r="E1219" s="54"/>
      <c r="F1219" s="231">
        <v>28</v>
      </c>
      <c r="G1219" s="585">
        <f t="shared" si="106"/>
        <v>0</v>
      </c>
      <c r="H1219" s="585">
        <f t="shared" si="117"/>
        <v>0</v>
      </c>
      <c r="I1219" s="585">
        <f t="shared" si="118"/>
        <v>0</v>
      </c>
      <c r="J1219" s="585">
        <f t="shared" si="119"/>
        <v>0</v>
      </c>
      <c r="K1219" s="585">
        <f t="shared" si="116"/>
        <v>0</v>
      </c>
      <c r="L1219" s="585">
        <f t="shared" si="107"/>
        <v>0</v>
      </c>
      <c r="M1219" s="855">
        <f t="shared" si="108"/>
        <v>0</v>
      </c>
      <c r="N1219" s="855"/>
      <c r="O1219" s="54"/>
      <c r="P1219" s="231">
        <v>28</v>
      </c>
      <c r="Q1219" s="581">
        <f t="shared" si="109"/>
        <v>0</v>
      </c>
      <c r="R1219" s="581">
        <f t="shared" si="110"/>
        <v>0</v>
      </c>
      <c r="S1219" s="581">
        <f t="shared" si="111"/>
        <v>0</v>
      </c>
      <c r="T1219" s="581">
        <f t="shared" si="112"/>
        <v>0</v>
      </c>
      <c r="U1219" s="581">
        <f t="shared" si="113"/>
        <v>0</v>
      </c>
      <c r="V1219" s="581">
        <f t="shared" si="114"/>
        <v>0</v>
      </c>
      <c r="W1219" s="856">
        <f t="shared" si="115"/>
        <v>0</v>
      </c>
      <c r="X1219" s="856"/>
      <c r="Y1219" s="54"/>
      <c r="Z1219" s="54"/>
      <c r="AA1219" s="54"/>
      <c r="AB1219" s="54"/>
      <c r="AC1219" s="54"/>
      <c r="AD1219" s="54"/>
      <c r="AE1219" s="54"/>
      <c r="AF1219" s="54"/>
      <c r="AG1219" s="54"/>
      <c r="AH1219" s="54"/>
      <c r="AI1219" s="54"/>
      <c r="AJ1219" s="54"/>
      <c r="AK1219" s="54"/>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241"/>
      <c r="BN1219" s="241"/>
      <c r="BO1219" s="241"/>
      <c r="BP1219" s="54"/>
      <c r="BQ1219" s="54"/>
      <c r="BR1219" s="54"/>
      <c r="BS1219" s="54"/>
      <c r="BT1219" s="54"/>
      <c r="BU1219" s="54"/>
      <c r="BV1219" s="54"/>
      <c r="BW1219" s="54"/>
      <c r="BX1219" s="54"/>
      <c r="BY1219" s="54"/>
      <c r="BZ1219" s="54"/>
      <c r="CA1219" s="54"/>
      <c r="CB1219" s="54"/>
      <c r="CC1219" s="54"/>
      <c r="CD1219" s="54"/>
      <c r="CE1219" s="54"/>
      <c r="CF1219" s="54"/>
      <c r="CG1219" s="54"/>
      <c r="CH1219" s="54"/>
      <c r="CI1219" s="54"/>
      <c r="CJ1219" s="54"/>
      <c r="CK1219" s="54"/>
      <c r="CL1219" s="54"/>
      <c r="CM1219" s="54"/>
      <c r="CN1219" s="54"/>
      <c r="CO1219" s="54"/>
      <c r="CP1219" s="54"/>
      <c r="CQ1219" s="54"/>
      <c r="CR1219" s="54"/>
      <c r="CS1219" s="54"/>
      <c r="CT1219" s="54"/>
      <c r="CU1219" s="54"/>
      <c r="CV1219" s="54"/>
      <c r="CW1219" s="54"/>
      <c r="CX1219" s="54"/>
      <c r="CY1219" s="54"/>
      <c r="CZ1219" s="54"/>
      <c r="DA1219" s="54"/>
      <c r="DB1219" s="54"/>
      <c r="DC1219" s="54"/>
      <c r="DD1219" s="54"/>
      <c r="DE1219" s="54"/>
      <c r="DF1219" s="54"/>
      <c r="DG1219" s="54"/>
      <c r="DH1219" s="54"/>
      <c r="DI1219" s="54"/>
      <c r="DJ1219" s="54"/>
      <c r="DK1219" s="54"/>
      <c r="DL1219" s="54"/>
      <c r="DM1219" s="54"/>
      <c r="DN1219" s="54"/>
      <c r="DO1219" s="54"/>
      <c r="DP1219" s="54"/>
      <c r="DQ1219" s="199"/>
    </row>
    <row r="1220" spans="1:222" s="52" customFormat="1" ht="11.25" hidden="1" thickBot="1">
      <c r="D1220" s="200"/>
      <c r="E1220" s="201"/>
      <c r="F1220" s="201"/>
      <c r="G1220" s="201"/>
      <c r="H1220" s="201"/>
      <c r="I1220" s="201"/>
      <c r="J1220" s="201"/>
      <c r="K1220" s="201"/>
      <c r="L1220" s="201"/>
      <c r="M1220" s="201"/>
      <c r="N1220" s="201"/>
      <c r="O1220" s="201"/>
      <c r="P1220" s="201"/>
      <c r="Q1220" s="201"/>
      <c r="R1220" s="201"/>
      <c r="S1220" s="201"/>
      <c r="T1220" s="201"/>
      <c r="U1220" s="201"/>
      <c r="V1220" s="201"/>
      <c r="W1220" s="202"/>
      <c r="X1220" s="201"/>
      <c r="Y1220" s="201"/>
      <c r="Z1220" s="201"/>
      <c r="AA1220" s="201"/>
      <c r="AB1220" s="201"/>
      <c r="AC1220" s="201"/>
      <c r="AD1220" s="201"/>
      <c r="AE1220" s="201"/>
      <c r="AF1220" s="201"/>
      <c r="AG1220" s="201"/>
      <c r="AH1220" s="201"/>
      <c r="AI1220" s="201"/>
      <c r="AJ1220" s="201"/>
      <c r="AK1220" s="201"/>
      <c r="AL1220" s="201"/>
      <c r="AM1220" s="201"/>
      <c r="AN1220" s="201"/>
      <c r="AO1220" s="201"/>
      <c r="AP1220" s="201"/>
      <c r="AQ1220" s="201"/>
      <c r="AR1220" s="201"/>
      <c r="AS1220" s="201"/>
      <c r="AT1220" s="201"/>
      <c r="AU1220" s="201"/>
      <c r="AV1220" s="201"/>
      <c r="AW1220" s="201"/>
      <c r="AX1220" s="201"/>
      <c r="AY1220" s="201"/>
      <c r="AZ1220" s="201"/>
      <c r="BA1220" s="201"/>
      <c r="BB1220" s="201"/>
      <c r="BC1220" s="201"/>
      <c r="BD1220" s="201"/>
      <c r="BE1220" s="201"/>
      <c r="BF1220" s="201"/>
      <c r="BG1220" s="201"/>
      <c r="BH1220" s="201"/>
      <c r="BI1220" s="201"/>
      <c r="BJ1220" s="201"/>
      <c r="BK1220" s="201"/>
      <c r="BL1220" s="201"/>
      <c r="BM1220" s="245"/>
      <c r="BN1220" s="245"/>
      <c r="BO1220" s="245"/>
      <c r="BP1220" s="201"/>
      <c r="BQ1220" s="201"/>
      <c r="BR1220" s="201"/>
      <c r="BS1220" s="201"/>
      <c r="BT1220" s="201"/>
      <c r="BU1220" s="201"/>
      <c r="BV1220" s="201"/>
      <c r="BW1220" s="201"/>
      <c r="BX1220" s="201"/>
      <c r="BY1220" s="201"/>
      <c r="BZ1220" s="201"/>
      <c r="CA1220" s="201"/>
      <c r="CB1220" s="201"/>
      <c r="CC1220" s="201"/>
      <c r="CD1220" s="201"/>
      <c r="CE1220" s="201"/>
      <c r="CF1220" s="201"/>
      <c r="CG1220" s="201"/>
      <c r="CH1220" s="201"/>
      <c r="CI1220" s="201"/>
      <c r="CJ1220" s="201"/>
      <c r="CK1220" s="201"/>
      <c r="CL1220" s="201"/>
      <c r="CM1220" s="201"/>
      <c r="CN1220" s="201"/>
      <c r="CO1220" s="201"/>
      <c r="CP1220" s="201"/>
      <c r="CQ1220" s="201"/>
      <c r="CR1220" s="201"/>
      <c r="CS1220" s="201"/>
      <c r="CT1220" s="201"/>
      <c r="CU1220" s="201"/>
      <c r="CV1220" s="201"/>
      <c r="CW1220" s="201"/>
      <c r="CX1220" s="201"/>
      <c r="CY1220" s="201"/>
      <c r="CZ1220" s="201"/>
      <c r="DA1220" s="201"/>
      <c r="DB1220" s="201"/>
      <c r="DC1220" s="201"/>
      <c r="DD1220" s="201"/>
      <c r="DE1220" s="201"/>
      <c r="DF1220" s="201"/>
      <c r="DG1220" s="201"/>
      <c r="DH1220" s="201"/>
      <c r="DI1220" s="201"/>
      <c r="DJ1220" s="201"/>
      <c r="DK1220" s="201"/>
      <c r="DL1220" s="201"/>
      <c r="DM1220" s="201"/>
      <c r="DN1220" s="201"/>
      <c r="DO1220" s="201"/>
      <c r="DP1220" s="201"/>
      <c r="DQ1220" s="203"/>
    </row>
    <row r="1221" spans="1:222" s="52" customFormat="1" ht="11.25" hidden="1" thickTop="1">
      <c r="W1221" s="59"/>
      <c r="BM1221" s="240"/>
      <c r="BN1221" s="240"/>
      <c r="BO1221" s="240"/>
    </row>
    <row r="1222" spans="1:222" s="52" customFormat="1" ht="11.25" hidden="1" thickBot="1">
      <c r="W1222" s="59"/>
      <c r="BM1222" s="240"/>
      <c r="BN1222" s="240"/>
      <c r="BO1222" s="240"/>
    </row>
    <row r="1223" spans="1:222" ht="11.25" hidden="1" thickTop="1">
      <c r="A1223" s="52"/>
      <c r="B1223" s="52"/>
      <c r="C1223" s="52"/>
      <c r="D1223" s="194"/>
      <c r="E1223" s="195"/>
      <c r="F1223" s="195"/>
      <c r="G1223" s="195"/>
      <c r="H1223" s="195"/>
      <c r="I1223" s="195"/>
      <c r="J1223" s="195"/>
      <c r="K1223" s="195"/>
      <c r="L1223" s="195"/>
      <c r="M1223" s="195"/>
      <c r="N1223" s="195"/>
      <c r="O1223" s="195"/>
      <c r="P1223" s="195"/>
      <c r="Q1223" s="195"/>
      <c r="R1223" s="195"/>
      <c r="S1223" s="195"/>
      <c r="T1223" s="195"/>
      <c r="U1223" s="195"/>
      <c r="V1223" s="195"/>
      <c r="W1223" s="196"/>
      <c r="X1223" s="195"/>
      <c r="Y1223" s="195"/>
      <c r="Z1223" s="195"/>
      <c r="AA1223" s="195"/>
      <c r="AB1223" s="195"/>
      <c r="AC1223" s="195"/>
      <c r="AD1223" s="195"/>
      <c r="AE1223" s="197"/>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c r="BB1223" s="52"/>
      <c r="BC1223" s="52"/>
      <c r="BD1223" s="52"/>
      <c r="BE1223" s="52"/>
      <c r="BF1223" s="52"/>
      <c r="BG1223" s="52"/>
      <c r="BH1223" s="52"/>
      <c r="BI1223" s="52"/>
      <c r="BJ1223" s="52"/>
      <c r="BK1223" s="52"/>
      <c r="BL1223" s="52"/>
      <c r="BP1223" s="52"/>
      <c r="BQ1223" s="52"/>
      <c r="BR1223" s="52"/>
      <c r="BS1223" s="52"/>
      <c r="BT1223" s="52"/>
      <c r="BU1223" s="52"/>
      <c r="BV1223" s="52"/>
      <c r="BW1223" s="52"/>
      <c r="BX1223" s="52"/>
      <c r="BY1223" s="52"/>
      <c r="BZ1223" s="52"/>
      <c r="CA1223" s="52"/>
      <c r="CB1223" s="52"/>
      <c r="CC1223" s="52"/>
      <c r="CD1223" s="52"/>
      <c r="CE1223" s="52"/>
      <c r="CF1223" s="52"/>
      <c r="CG1223" s="52"/>
      <c r="CH1223" s="52"/>
      <c r="CI1223" s="52"/>
      <c r="CJ1223" s="52"/>
      <c r="CK1223" s="52"/>
      <c r="CL1223" s="52"/>
      <c r="CM1223" s="52"/>
      <c r="CN1223" s="52"/>
      <c r="CO1223" s="52"/>
      <c r="CP1223" s="52"/>
      <c r="CQ1223" s="52"/>
      <c r="CR1223" s="52"/>
      <c r="CS1223" s="52"/>
      <c r="CT1223" s="52"/>
      <c r="CU1223" s="52"/>
      <c r="CV1223" s="52"/>
      <c r="CW1223" s="52"/>
      <c r="CX1223" s="52"/>
      <c r="CY1223" s="52"/>
      <c r="CZ1223" s="52"/>
      <c r="DA1223" s="52"/>
      <c r="DB1223" s="52"/>
      <c r="DC1223" s="52"/>
      <c r="DD1223" s="52"/>
      <c r="DE1223" s="52"/>
      <c r="DF1223" s="52"/>
      <c r="DG1223" s="52"/>
      <c r="DH1223" s="52"/>
      <c r="DI1223" s="52"/>
      <c r="DJ1223" s="52"/>
      <c r="DK1223" s="52"/>
      <c r="DL1223" s="52"/>
      <c r="DM1223" s="52"/>
      <c r="DN1223" s="52"/>
      <c r="DO1223" s="52"/>
      <c r="DP1223" s="52"/>
      <c r="DQ1223" s="52"/>
      <c r="DR1223" s="52"/>
      <c r="DS1223" s="52"/>
      <c r="DT1223" s="52"/>
      <c r="DU1223" s="52"/>
      <c r="DV1223" s="52"/>
      <c r="DW1223" s="52"/>
      <c r="DX1223" s="52"/>
      <c r="DY1223" s="52"/>
      <c r="DZ1223" s="52"/>
      <c r="EA1223" s="52"/>
      <c r="EB1223" s="52"/>
      <c r="EC1223" s="52"/>
      <c r="ED1223" s="52"/>
      <c r="EE1223" s="52"/>
      <c r="EF1223" s="52"/>
      <c r="EG1223" s="52"/>
      <c r="EH1223" s="52"/>
      <c r="EI1223" s="52"/>
      <c r="EJ1223" s="52"/>
      <c r="EK1223" s="52"/>
      <c r="EL1223" s="52"/>
      <c r="EM1223" s="52"/>
      <c r="EN1223" s="52"/>
      <c r="EO1223" s="52"/>
      <c r="EP1223" s="52"/>
      <c r="EQ1223" s="52"/>
      <c r="ER1223" s="52"/>
      <c r="ES1223" s="52"/>
      <c r="ET1223" s="52"/>
      <c r="EU1223" s="52"/>
      <c r="EV1223" s="52"/>
      <c r="EW1223" s="52"/>
      <c r="EX1223" s="52"/>
      <c r="EY1223" s="52"/>
      <c r="EZ1223" s="52"/>
      <c r="FA1223" s="52"/>
      <c r="FB1223" s="52"/>
      <c r="FC1223" s="52"/>
      <c r="FD1223" s="52"/>
      <c r="FE1223" s="52"/>
      <c r="FF1223" s="52"/>
      <c r="FG1223" s="52"/>
      <c r="FH1223" s="52"/>
      <c r="FI1223" s="52"/>
      <c r="FJ1223" s="52"/>
      <c r="FK1223" s="52"/>
      <c r="FL1223" s="52"/>
      <c r="FM1223" s="52"/>
      <c r="FN1223" s="52"/>
      <c r="FO1223" s="52"/>
      <c r="FP1223" s="52"/>
      <c r="FQ1223" s="52"/>
      <c r="FR1223" s="52"/>
      <c r="FS1223" s="52"/>
      <c r="FT1223" s="52"/>
      <c r="FU1223" s="52"/>
      <c r="FV1223" s="52"/>
      <c r="FW1223" s="52"/>
      <c r="FX1223" s="52"/>
      <c r="FY1223" s="52"/>
      <c r="FZ1223" s="52"/>
      <c r="GA1223" s="52"/>
      <c r="GB1223" s="52"/>
      <c r="GC1223" s="52"/>
      <c r="GD1223" s="52"/>
      <c r="GE1223" s="52"/>
      <c r="GF1223" s="52"/>
      <c r="GG1223" s="52"/>
      <c r="GH1223" s="52"/>
      <c r="GI1223" s="52"/>
      <c r="GJ1223" s="52"/>
      <c r="GK1223" s="52"/>
      <c r="GL1223" s="52"/>
      <c r="GM1223" s="52"/>
      <c r="GN1223" s="52"/>
      <c r="GO1223" s="52"/>
      <c r="GP1223" s="52"/>
      <c r="GQ1223" s="52"/>
      <c r="GR1223" s="52"/>
      <c r="GS1223" s="52"/>
      <c r="GT1223" s="52"/>
      <c r="GU1223" s="52"/>
      <c r="GV1223" s="52"/>
      <c r="GW1223" s="52"/>
      <c r="GX1223" s="52"/>
      <c r="GY1223" s="52"/>
      <c r="GZ1223" s="52"/>
      <c r="HA1223" s="52"/>
      <c r="HB1223" s="52"/>
      <c r="HC1223" s="52"/>
      <c r="HD1223" s="52"/>
      <c r="HE1223" s="52"/>
      <c r="HF1223" s="52"/>
      <c r="HG1223" s="52"/>
      <c r="HH1223" s="52"/>
      <c r="HI1223" s="52"/>
      <c r="HJ1223" s="52"/>
      <c r="HK1223" s="52"/>
      <c r="HL1223" s="52"/>
      <c r="HM1223" s="52"/>
      <c r="HN1223" s="52"/>
    </row>
    <row r="1224" spans="1:222" ht="11.25" hidden="1">
      <c r="A1224" s="52"/>
      <c r="B1224" s="52"/>
      <c r="C1224" s="52"/>
      <c r="D1224" s="198"/>
      <c r="E1224" s="54"/>
      <c r="F1224" s="857" t="s">
        <v>1541</v>
      </c>
      <c r="G1224" s="857"/>
      <c r="H1224" s="857"/>
      <c r="I1224" s="857"/>
      <c r="J1224" s="857"/>
      <c r="K1224" s="857"/>
      <c r="L1224" s="248">
        <f>IF(BC8 &lt;&gt; "",IF(BC39 &lt;&gt; "",IF(AB30 = AJ30,1,0),0),0)</f>
        <v>0</v>
      </c>
      <c r="M1224" s="249"/>
      <c r="N1224" s="190" t="s">
        <v>489</v>
      </c>
      <c r="O1224" s="190" t="s">
        <v>481</v>
      </c>
      <c r="P1224" s="54"/>
      <c r="Q1224" s="190"/>
      <c r="S1224" s="54"/>
      <c r="T1224" s="54"/>
      <c r="U1224" s="54"/>
      <c r="V1224" s="54"/>
      <c r="W1224" s="192"/>
      <c r="X1224" s="54"/>
      <c r="Y1224" s="54"/>
      <c r="Z1224" s="54"/>
      <c r="AA1224" s="54"/>
      <c r="AB1224" s="54"/>
      <c r="AC1224" s="54"/>
      <c r="AD1224" s="54"/>
      <c r="AE1224" s="199"/>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c r="BB1224" s="52"/>
      <c r="BC1224" s="52"/>
      <c r="BD1224" s="52"/>
      <c r="BE1224" s="52"/>
      <c r="BF1224" s="52"/>
      <c r="BG1224" s="52"/>
      <c r="BH1224" s="52"/>
      <c r="BI1224" s="52"/>
      <c r="BJ1224" s="52"/>
      <c r="BK1224" s="52"/>
      <c r="BL1224" s="52"/>
      <c r="BP1224" s="52"/>
      <c r="BQ1224" s="52"/>
      <c r="BR1224" s="52"/>
      <c r="BS1224" s="52"/>
      <c r="BT1224" s="52"/>
      <c r="BU1224" s="52"/>
      <c r="BV1224" s="52"/>
      <c r="BW1224" s="52"/>
      <c r="BX1224" s="52"/>
      <c r="BY1224" s="52"/>
      <c r="BZ1224" s="52"/>
      <c r="CA1224" s="52"/>
      <c r="CB1224" s="52"/>
      <c r="CC1224" s="52"/>
      <c r="CD1224" s="52"/>
      <c r="CE1224" s="52"/>
      <c r="CF1224" s="52"/>
      <c r="CG1224" s="52"/>
      <c r="CH1224" s="52"/>
      <c r="CI1224" s="52"/>
      <c r="CJ1224" s="52"/>
      <c r="CK1224" s="52"/>
      <c r="CL1224" s="52"/>
      <c r="CM1224" s="52"/>
      <c r="CN1224" s="52"/>
      <c r="CO1224" s="52"/>
      <c r="CP1224" s="52"/>
      <c r="CQ1224" s="52"/>
      <c r="CR1224" s="52"/>
      <c r="CS1224" s="52"/>
      <c r="CT1224" s="52"/>
      <c r="CU1224" s="52"/>
      <c r="CV1224" s="52"/>
      <c r="CW1224" s="52"/>
      <c r="CX1224" s="52"/>
      <c r="CY1224" s="52"/>
      <c r="CZ1224" s="52"/>
      <c r="DA1224" s="52"/>
      <c r="DB1224" s="52"/>
      <c r="DC1224" s="52"/>
      <c r="DD1224" s="52"/>
      <c r="DE1224" s="52"/>
      <c r="DF1224" s="52"/>
      <c r="DG1224" s="52"/>
      <c r="DH1224" s="52"/>
      <c r="DI1224" s="52"/>
      <c r="DJ1224" s="52"/>
      <c r="DK1224" s="52"/>
      <c r="DL1224" s="52"/>
      <c r="DM1224" s="52"/>
      <c r="DN1224" s="52"/>
      <c r="DO1224" s="52"/>
      <c r="DP1224" s="52"/>
      <c r="DQ1224" s="52"/>
      <c r="DR1224" s="52"/>
      <c r="DS1224" s="52"/>
      <c r="DT1224" s="52"/>
      <c r="DU1224" s="52"/>
      <c r="DV1224" s="52"/>
      <c r="DW1224" s="52"/>
      <c r="DX1224" s="52"/>
      <c r="DY1224" s="52"/>
      <c r="DZ1224" s="52"/>
      <c r="EA1224" s="52"/>
      <c r="EB1224" s="52"/>
      <c r="EC1224" s="52"/>
      <c r="ED1224" s="52"/>
      <c r="EE1224" s="52"/>
      <c r="EF1224" s="52"/>
      <c r="EG1224" s="52"/>
      <c r="EH1224" s="52"/>
      <c r="EI1224" s="52"/>
      <c r="EJ1224" s="52"/>
      <c r="EK1224" s="52"/>
      <c r="EL1224" s="52"/>
      <c r="EM1224" s="52"/>
      <c r="EN1224" s="52"/>
      <c r="EO1224" s="52"/>
      <c r="EP1224" s="52"/>
      <c r="EQ1224" s="52"/>
      <c r="ER1224" s="52"/>
      <c r="ES1224" s="52"/>
      <c r="ET1224" s="52"/>
      <c r="EU1224" s="52"/>
      <c r="EV1224" s="52"/>
      <c r="EW1224" s="52"/>
      <c r="EX1224" s="52"/>
      <c r="EY1224" s="52"/>
      <c r="EZ1224" s="52"/>
      <c r="FA1224" s="52"/>
      <c r="FB1224" s="52"/>
      <c r="FC1224" s="52"/>
      <c r="FD1224" s="52"/>
      <c r="FE1224" s="52"/>
      <c r="FF1224" s="52"/>
      <c r="FG1224" s="52"/>
      <c r="FH1224" s="52"/>
      <c r="FI1224" s="52"/>
      <c r="FJ1224" s="52"/>
      <c r="FK1224" s="52"/>
      <c r="FL1224" s="52"/>
      <c r="FM1224" s="52"/>
      <c r="FN1224" s="52"/>
      <c r="FO1224" s="52"/>
      <c r="FP1224" s="52"/>
      <c r="FQ1224" s="52"/>
      <c r="FR1224" s="52"/>
      <c r="FS1224" s="52"/>
      <c r="FT1224" s="52"/>
      <c r="FU1224" s="52"/>
      <c r="FV1224" s="52"/>
      <c r="FW1224" s="52"/>
      <c r="FX1224" s="52"/>
      <c r="FY1224" s="52"/>
      <c r="FZ1224" s="52"/>
      <c r="GA1224" s="52"/>
      <c r="GB1224" s="52"/>
      <c r="GC1224" s="52"/>
      <c r="GD1224" s="52"/>
      <c r="GE1224" s="52"/>
      <c r="GF1224" s="52"/>
      <c r="GG1224" s="52"/>
      <c r="GH1224" s="52"/>
      <c r="GI1224" s="52"/>
      <c r="GJ1224" s="52"/>
      <c r="GK1224" s="52"/>
      <c r="GL1224" s="52"/>
      <c r="GM1224" s="52"/>
      <c r="GN1224" s="52"/>
      <c r="GO1224" s="52"/>
      <c r="GP1224" s="52"/>
      <c r="GQ1224" s="52"/>
      <c r="GR1224" s="52"/>
      <c r="GS1224" s="52"/>
      <c r="GT1224" s="52"/>
      <c r="GU1224" s="52"/>
      <c r="GV1224" s="52"/>
      <c r="GW1224" s="52"/>
      <c r="GX1224" s="52"/>
      <c r="GY1224" s="52"/>
      <c r="GZ1224" s="52"/>
      <c r="HA1224" s="52"/>
      <c r="HB1224" s="52"/>
      <c r="HC1224" s="52"/>
      <c r="HD1224" s="52"/>
      <c r="HE1224" s="52"/>
      <c r="HF1224" s="52"/>
      <c r="HG1224" s="52"/>
      <c r="HH1224" s="52"/>
      <c r="HI1224" s="52"/>
      <c r="HJ1224" s="52"/>
      <c r="HK1224" s="52"/>
      <c r="HL1224" s="52"/>
      <c r="HM1224" s="52"/>
      <c r="HN1224" s="52"/>
    </row>
    <row r="1225" spans="1:222" ht="11.25" hidden="1">
      <c r="A1225" s="52"/>
      <c r="B1225" s="52"/>
      <c r="C1225" s="52"/>
      <c r="D1225" s="198"/>
      <c r="E1225" s="54"/>
      <c r="F1225" s="237"/>
      <c r="G1225" s="237"/>
      <c r="H1225" s="237"/>
      <c r="I1225" s="237"/>
      <c r="J1225" s="237"/>
      <c r="K1225" s="237"/>
      <c r="L1225" s="249"/>
      <c r="M1225" s="249"/>
      <c r="N1225" s="54" t="s">
        <v>1542</v>
      </c>
      <c r="O1225" s="249"/>
      <c r="P1225" s="54"/>
      <c r="Q1225" s="190"/>
      <c r="R1225" s="190"/>
      <c r="S1225" s="54"/>
      <c r="T1225" s="54"/>
      <c r="U1225" s="54"/>
      <c r="V1225" s="54"/>
      <c r="W1225" s="192"/>
      <c r="X1225" s="54"/>
      <c r="Y1225" s="54"/>
      <c r="Z1225" s="54"/>
      <c r="AA1225" s="54"/>
      <c r="AB1225" s="54"/>
      <c r="AC1225" s="54"/>
      <c r="AD1225" s="54"/>
      <c r="AE1225" s="199"/>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c r="BB1225" s="52"/>
      <c r="BC1225" s="52"/>
      <c r="BD1225" s="52"/>
      <c r="BE1225" s="52"/>
      <c r="BF1225" s="52"/>
      <c r="BG1225" s="52"/>
      <c r="BH1225" s="52"/>
      <c r="BI1225" s="52"/>
      <c r="BJ1225" s="52"/>
      <c r="BK1225" s="52"/>
      <c r="BL1225" s="52"/>
      <c r="BP1225" s="52"/>
      <c r="BQ1225" s="52"/>
      <c r="BR1225" s="52"/>
      <c r="BS1225" s="52"/>
      <c r="BT1225" s="52"/>
      <c r="BU1225" s="52"/>
      <c r="BV1225" s="52"/>
      <c r="BW1225" s="52"/>
      <c r="BX1225" s="52"/>
      <c r="BY1225" s="52"/>
      <c r="BZ1225" s="52"/>
      <c r="CA1225" s="52"/>
      <c r="CB1225" s="52"/>
      <c r="CC1225" s="52"/>
      <c r="CD1225" s="52"/>
      <c r="CE1225" s="52"/>
      <c r="CF1225" s="52"/>
      <c r="CG1225" s="52"/>
      <c r="CH1225" s="52"/>
      <c r="CI1225" s="52"/>
      <c r="CJ1225" s="52"/>
      <c r="CK1225" s="52"/>
      <c r="CL1225" s="52"/>
      <c r="CM1225" s="52"/>
      <c r="CN1225" s="52"/>
      <c r="CO1225" s="52"/>
      <c r="CP1225" s="52"/>
      <c r="CQ1225" s="52"/>
      <c r="CR1225" s="52"/>
      <c r="CS1225" s="52"/>
      <c r="CT1225" s="52"/>
      <c r="CU1225" s="52"/>
      <c r="CV1225" s="52"/>
      <c r="CW1225" s="52"/>
      <c r="CX1225" s="52"/>
      <c r="CY1225" s="52"/>
      <c r="CZ1225" s="52"/>
      <c r="DA1225" s="52"/>
      <c r="DB1225" s="52"/>
      <c r="DC1225" s="52"/>
      <c r="DD1225" s="52"/>
      <c r="DE1225" s="52"/>
      <c r="DF1225" s="52"/>
      <c r="DG1225" s="52"/>
      <c r="DH1225" s="52"/>
      <c r="DI1225" s="52"/>
      <c r="DJ1225" s="52"/>
      <c r="DK1225" s="52"/>
      <c r="DL1225" s="52"/>
      <c r="DM1225" s="52"/>
      <c r="DN1225" s="52"/>
      <c r="DO1225" s="52"/>
      <c r="DP1225" s="52"/>
      <c r="DQ1225" s="52"/>
      <c r="DR1225" s="52"/>
      <c r="DS1225" s="52"/>
      <c r="DT1225" s="52"/>
      <c r="DU1225" s="52"/>
      <c r="DV1225" s="52"/>
      <c r="DW1225" s="52"/>
      <c r="DX1225" s="52"/>
      <c r="DY1225" s="52"/>
      <c r="DZ1225" s="52"/>
      <c r="EA1225" s="52"/>
      <c r="EB1225" s="52"/>
      <c r="EC1225" s="52"/>
      <c r="ED1225" s="52"/>
      <c r="EE1225" s="52"/>
      <c r="EF1225" s="52"/>
      <c r="EG1225" s="52"/>
      <c r="EH1225" s="52"/>
      <c r="EI1225" s="52"/>
      <c r="EJ1225" s="52"/>
      <c r="EK1225" s="52"/>
      <c r="EL1225" s="52"/>
      <c r="EM1225" s="52"/>
      <c r="EN1225" s="52"/>
      <c r="EO1225" s="52"/>
      <c r="EP1225" s="52"/>
      <c r="EQ1225" s="52"/>
      <c r="ER1225" s="52"/>
      <c r="ES1225" s="52"/>
      <c r="ET1225" s="52"/>
      <c r="EU1225" s="52"/>
      <c r="EV1225" s="52"/>
      <c r="EW1225" s="52"/>
      <c r="EX1225" s="52"/>
      <c r="EY1225" s="52"/>
      <c r="EZ1225" s="52"/>
      <c r="FA1225" s="52"/>
      <c r="FB1225" s="52"/>
      <c r="FC1225" s="52"/>
      <c r="FD1225" s="52"/>
      <c r="FE1225" s="52"/>
      <c r="FF1225" s="52"/>
      <c r="FG1225" s="52"/>
      <c r="FH1225" s="52"/>
      <c r="FI1225" s="52"/>
      <c r="FJ1225" s="52"/>
      <c r="FK1225" s="52"/>
      <c r="FL1225" s="52"/>
      <c r="FM1225" s="52"/>
      <c r="FN1225" s="52"/>
      <c r="FO1225" s="52"/>
      <c r="FP1225" s="52"/>
      <c r="FQ1225" s="52"/>
      <c r="FR1225" s="52"/>
      <c r="FS1225" s="52"/>
      <c r="FT1225" s="52"/>
      <c r="FU1225" s="52"/>
      <c r="FV1225" s="52"/>
      <c r="FW1225" s="52"/>
      <c r="FX1225" s="52"/>
      <c r="FY1225" s="52"/>
      <c r="FZ1225" s="52"/>
      <c r="GA1225" s="52"/>
      <c r="GB1225" s="52"/>
      <c r="GC1225" s="52"/>
      <c r="GD1225" s="52"/>
      <c r="GE1225" s="52"/>
      <c r="GF1225" s="52"/>
      <c r="GG1225" s="52"/>
      <c r="GH1225" s="52"/>
      <c r="GI1225" s="52"/>
      <c r="GJ1225" s="52"/>
      <c r="GK1225" s="52"/>
      <c r="GL1225" s="52"/>
      <c r="GM1225" s="52"/>
      <c r="GN1225" s="52"/>
      <c r="GO1225" s="52"/>
      <c r="GP1225" s="52"/>
      <c r="GQ1225" s="52"/>
      <c r="GR1225" s="52"/>
      <c r="GS1225" s="52"/>
      <c r="GT1225" s="52"/>
      <c r="GU1225" s="52"/>
      <c r="GV1225" s="52"/>
      <c r="GW1225" s="52"/>
      <c r="GX1225" s="52"/>
      <c r="GY1225" s="52"/>
      <c r="GZ1225" s="52"/>
      <c r="HA1225" s="52"/>
      <c r="HB1225" s="52"/>
      <c r="HC1225" s="52"/>
      <c r="HD1225" s="52"/>
      <c r="HE1225" s="52"/>
      <c r="HF1225" s="52"/>
      <c r="HG1225" s="52"/>
      <c r="HH1225" s="52"/>
      <c r="HI1225" s="52"/>
      <c r="HJ1225" s="52"/>
      <c r="HK1225" s="52"/>
      <c r="HL1225" s="52"/>
      <c r="HM1225" s="52"/>
      <c r="HN1225" s="52"/>
    </row>
    <row r="1226" spans="1:222" ht="11.25" hidden="1">
      <c r="A1226" s="52"/>
      <c r="B1226" s="52"/>
      <c r="C1226" s="52"/>
      <c r="D1226" s="198"/>
      <c r="E1226" s="54"/>
      <c r="F1226" s="237"/>
      <c r="G1226" s="237"/>
      <c r="H1226" s="237"/>
      <c r="I1226" s="237"/>
      <c r="J1226" s="237"/>
      <c r="K1226" s="237"/>
      <c r="L1226" s="249"/>
      <c r="M1226" s="249"/>
      <c r="N1226" s="54" t="s">
        <v>1543</v>
      </c>
      <c r="O1226" s="249"/>
      <c r="P1226" s="54"/>
      <c r="Q1226" s="190"/>
      <c r="R1226" s="190"/>
      <c r="S1226" s="54"/>
      <c r="T1226" s="54"/>
      <c r="U1226" s="54"/>
      <c r="V1226" s="54"/>
      <c r="W1226" s="192"/>
      <c r="X1226" s="54"/>
      <c r="Y1226" s="54"/>
      <c r="Z1226" s="54"/>
      <c r="AA1226" s="54"/>
      <c r="AB1226" s="54"/>
      <c r="AC1226" s="54"/>
      <c r="AD1226" s="54"/>
      <c r="AE1226" s="199"/>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c r="BB1226" s="52"/>
      <c r="BC1226" s="52"/>
      <c r="BD1226" s="52"/>
      <c r="BE1226" s="52"/>
      <c r="BF1226" s="52"/>
      <c r="BG1226" s="52"/>
      <c r="BH1226" s="52"/>
      <c r="BI1226" s="52"/>
      <c r="BJ1226" s="52"/>
      <c r="BK1226" s="52"/>
      <c r="BL1226" s="52"/>
      <c r="BP1226" s="52"/>
      <c r="BQ1226" s="52"/>
      <c r="BR1226" s="52"/>
      <c r="BS1226" s="52"/>
      <c r="BT1226" s="52"/>
      <c r="BU1226" s="52"/>
      <c r="BV1226" s="52"/>
      <c r="BW1226" s="52"/>
      <c r="BX1226" s="52"/>
      <c r="BY1226" s="52"/>
      <c r="BZ1226" s="52"/>
      <c r="CA1226" s="52"/>
      <c r="CB1226" s="52"/>
      <c r="CC1226" s="52"/>
      <c r="CD1226" s="52"/>
      <c r="CE1226" s="52"/>
      <c r="CF1226" s="52"/>
      <c r="CG1226" s="52"/>
      <c r="CH1226" s="52"/>
      <c r="CI1226" s="52"/>
      <c r="CJ1226" s="52"/>
      <c r="CK1226" s="52"/>
      <c r="CL1226" s="52"/>
      <c r="CM1226" s="52"/>
      <c r="CN1226" s="52"/>
      <c r="CO1226" s="52"/>
      <c r="CP1226" s="52"/>
      <c r="CQ1226" s="52"/>
      <c r="CR1226" s="52"/>
      <c r="CS1226" s="52"/>
      <c r="CT1226" s="52"/>
      <c r="CU1226" s="52"/>
      <c r="CV1226" s="52"/>
      <c r="CW1226" s="52"/>
      <c r="CX1226" s="52"/>
      <c r="CY1226" s="52"/>
      <c r="CZ1226" s="52"/>
      <c r="DA1226" s="52"/>
      <c r="DB1226" s="52"/>
      <c r="DC1226" s="52"/>
      <c r="DD1226" s="52"/>
      <c r="DE1226" s="52"/>
      <c r="DF1226" s="52"/>
      <c r="DG1226" s="52"/>
      <c r="DH1226" s="52"/>
      <c r="DI1226" s="52"/>
      <c r="DJ1226" s="52"/>
      <c r="DK1226" s="52"/>
      <c r="DL1226" s="52"/>
      <c r="DM1226" s="52"/>
      <c r="DN1226" s="52"/>
      <c r="DO1226" s="52"/>
      <c r="DP1226" s="52"/>
      <c r="DQ1226" s="52"/>
      <c r="DR1226" s="52"/>
      <c r="DS1226" s="52"/>
      <c r="DT1226" s="52"/>
      <c r="DU1226" s="52"/>
      <c r="DV1226" s="52"/>
      <c r="DW1226" s="52"/>
      <c r="DX1226" s="52"/>
      <c r="DY1226" s="52"/>
      <c r="DZ1226" s="52"/>
      <c r="EA1226" s="52"/>
      <c r="EB1226" s="52"/>
      <c r="EC1226" s="52"/>
      <c r="ED1226" s="52"/>
      <c r="EE1226" s="52"/>
      <c r="EF1226" s="52"/>
      <c r="EG1226" s="52"/>
      <c r="EH1226" s="52"/>
      <c r="EI1226" s="52"/>
      <c r="EJ1226" s="52"/>
      <c r="EK1226" s="52"/>
      <c r="EL1226" s="52"/>
      <c r="EM1226" s="52"/>
      <c r="EN1226" s="52"/>
      <c r="EO1226" s="52"/>
      <c r="EP1226" s="52"/>
      <c r="EQ1226" s="52"/>
      <c r="ER1226" s="52"/>
      <c r="ES1226" s="52"/>
      <c r="ET1226" s="52"/>
      <c r="EU1226" s="52"/>
      <c r="EV1226" s="52"/>
      <c r="EW1226" s="52"/>
      <c r="EX1226" s="52"/>
      <c r="EY1226" s="52"/>
      <c r="EZ1226" s="52"/>
      <c r="FA1226" s="52"/>
      <c r="FB1226" s="52"/>
      <c r="FC1226" s="52"/>
      <c r="FD1226" s="52"/>
      <c r="FE1226" s="52"/>
      <c r="FF1226" s="52"/>
      <c r="FG1226" s="52"/>
      <c r="FH1226" s="52"/>
      <c r="FI1226" s="52"/>
      <c r="FJ1226" s="52"/>
      <c r="FK1226" s="52"/>
      <c r="FL1226" s="52"/>
      <c r="FM1226" s="52"/>
      <c r="FN1226" s="52"/>
      <c r="FO1226" s="52"/>
      <c r="FP1226" s="52"/>
      <c r="FQ1226" s="52"/>
      <c r="FR1226" s="52"/>
      <c r="FS1226" s="52"/>
      <c r="FT1226" s="52"/>
      <c r="FU1226" s="52"/>
      <c r="FV1226" s="52"/>
      <c r="FW1226" s="52"/>
      <c r="FX1226" s="52"/>
      <c r="FY1226" s="52"/>
      <c r="FZ1226" s="52"/>
      <c r="GA1226" s="52"/>
      <c r="GB1226" s="52"/>
      <c r="GC1226" s="52"/>
      <c r="GD1226" s="52"/>
      <c r="GE1226" s="52"/>
      <c r="GF1226" s="52"/>
      <c r="GG1226" s="52"/>
      <c r="GH1226" s="52"/>
      <c r="GI1226" s="52"/>
      <c r="GJ1226" s="52"/>
      <c r="GK1226" s="52"/>
      <c r="GL1226" s="52"/>
      <c r="GM1226" s="52"/>
      <c r="GN1226" s="52"/>
      <c r="GO1226" s="52"/>
      <c r="GP1226" s="52"/>
      <c r="GQ1226" s="52"/>
      <c r="GR1226" s="52"/>
      <c r="GS1226" s="52"/>
      <c r="GT1226" s="52"/>
      <c r="GU1226" s="52"/>
      <c r="GV1226" s="52"/>
      <c r="GW1226" s="52"/>
      <c r="GX1226" s="52"/>
      <c r="GY1226" s="52"/>
      <c r="GZ1226" s="52"/>
      <c r="HA1226" s="52"/>
      <c r="HB1226" s="52"/>
      <c r="HC1226" s="52"/>
      <c r="HD1226" s="52"/>
      <c r="HE1226" s="52"/>
      <c r="HF1226" s="52"/>
      <c r="HG1226" s="52"/>
      <c r="HH1226" s="52"/>
      <c r="HI1226" s="52"/>
      <c r="HJ1226" s="52"/>
      <c r="HK1226" s="52"/>
      <c r="HL1226" s="52"/>
      <c r="HM1226" s="52"/>
      <c r="HN1226" s="52"/>
    </row>
    <row r="1227" spans="1:222" ht="11.25" hidden="1" thickBot="1">
      <c r="A1227" s="52"/>
      <c r="B1227" s="52"/>
      <c r="C1227" s="52"/>
      <c r="D1227" s="200"/>
      <c r="E1227" s="201"/>
      <c r="F1227" s="201"/>
      <c r="G1227" s="201"/>
      <c r="H1227" s="201"/>
      <c r="I1227" s="201"/>
      <c r="J1227" s="201"/>
      <c r="K1227" s="201"/>
      <c r="L1227" s="201"/>
      <c r="M1227" s="201"/>
      <c r="N1227" s="201"/>
      <c r="O1227" s="201"/>
      <c r="P1227" s="201"/>
      <c r="Q1227" s="201"/>
      <c r="R1227" s="201"/>
      <c r="S1227" s="201"/>
      <c r="T1227" s="201"/>
      <c r="U1227" s="201"/>
      <c r="V1227" s="201"/>
      <c r="W1227" s="202"/>
      <c r="X1227" s="201"/>
      <c r="Y1227" s="201"/>
      <c r="Z1227" s="201"/>
      <c r="AA1227" s="201"/>
      <c r="AB1227" s="201"/>
      <c r="AC1227" s="201"/>
      <c r="AD1227" s="201"/>
      <c r="AE1227" s="203"/>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c r="BB1227" s="52"/>
      <c r="BC1227" s="52"/>
      <c r="BD1227" s="52"/>
      <c r="BE1227" s="52"/>
      <c r="BF1227" s="52"/>
      <c r="BG1227" s="52"/>
      <c r="BH1227" s="52"/>
      <c r="BI1227" s="52"/>
      <c r="BJ1227" s="52"/>
      <c r="BK1227" s="52"/>
      <c r="BL1227" s="52"/>
      <c r="BP1227" s="52"/>
      <c r="BQ1227" s="52"/>
      <c r="BR1227" s="52"/>
      <c r="BS1227" s="52"/>
      <c r="BT1227" s="52"/>
      <c r="BU1227" s="52"/>
      <c r="BV1227" s="52"/>
      <c r="BW1227" s="52"/>
      <c r="BX1227" s="52"/>
      <c r="BY1227" s="52"/>
      <c r="BZ1227" s="52"/>
      <c r="CA1227" s="52"/>
      <c r="CB1227" s="52"/>
      <c r="CC1227" s="52"/>
      <c r="CD1227" s="52"/>
      <c r="CE1227" s="52"/>
      <c r="CF1227" s="52"/>
      <c r="CG1227" s="52"/>
      <c r="CH1227" s="52"/>
      <c r="CI1227" s="52"/>
      <c r="CJ1227" s="52"/>
      <c r="CK1227" s="52"/>
      <c r="CL1227" s="52"/>
      <c r="CM1227" s="52"/>
      <c r="CN1227" s="52"/>
      <c r="CO1227" s="52"/>
      <c r="CP1227" s="52"/>
      <c r="CQ1227" s="52"/>
      <c r="CR1227" s="52"/>
      <c r="CS1227" s="52"/>
      <c r="CT1227" s="52"/>
      <c r="CU1227" s="52"/>
      <c r="CV1227" s="52"/>
      <c r="CW1227" s="52"/>
      <c r="CX1227" s="52"/>
      <c r="CY1227" s="52"/>
      <c r="CZ1227" s="52"/>
      <c r="DA1227" s="52"/>
      <c r="DB1227" s="52"/>
      <c r="DC1227" s="52"/>
      <c r="DD1227" s="52"/>
      <c r="DE1227" s="52"/>
      <c r="DF1227" s="52"/>
      <c r="DG1227" s="52"/>
      <c r="DH1227" s="52"/>
      <c r="DI1227" s="52"/>
      <c r="DJ1227" s="52"/>
      <c r="DK1227" s="52"/>
      <c r="DL1227" s="52"/>
      <c r="DM1227" s="52"/>
      <c r="DN1227" s="52"/>
      <c r="DO1227" s="52"/>
      <c r="DP1227" s="52"/>
      <c r="DQ1227" s="52"/>
      <c r="DR1227" s="52"/>
      <c r="DS1227" s="52"/>
      <c r="DT1227" s="52"/>
      <c r="DU1227" s="52"/>
      <c r="DV1227" s="52"/>
      <c r="DW1227" s="52"/>
      <c r="DX1227" s="52"/>
      <c r="DY1227" s="52"/>
      <c r="DZ1227" s="52"/>
      <c r="EA1227" s="52"/>
      <c r="EB1227" s="52"/>
      <c r="EC1227" s="52"/>
      <c r="ED1227" s="52"/>
      <c r="EE1227" s="52"/>
      <c r="EF1227" s="52"/>
      <c r="EG1227" s="52"/>
      <c r="EH1227" s="52"/>
      <c r="EI1227" s="52"/>
      <c r="EJ1227" s="52"/>
      <c r="EK1227" s="52"/>
      <c r="EL1227" s="52"/>
      <c r="EM1227" s="52"/>
      <c r="EN1227" s="52"/>
      <c r="EO1227" s="52"/>
      <c r="EP1227" s="52"/>
      <c r="EQ1227" s="52"/>
      <c r="ER1227" s="52"/>
      <c r="ES1227" s="52"/>
      <c r="ET1227" s="52"/>
      <c r="EU1227" s="52"/>
      <c r="EV1227" s="52"/>
      <c r="EW1227" s="52"/>
      <c r="EX1227" s="52"/>
      <c r="EY1227" s="52"/>
      <c r="EZ1227" s="52"/>
      <c r="FA1227" s="52"/>
      <c r="FB1227" s="52"/>
      <c r="FC1227" s="52"/>
      <c r="FD1227" s="52"/>
      <c r="FE1227" s="52"/>
      <c r="FF1227" s="52"/>
      <c r="FG1227" s="52"/>
      <c r="FH1227" s="52"/>
      <c r="FI1227" s="52"/>
      <c r="FJ1227" s="52"/>
      <c r="FK1227" s="52"/>
      <c r="FL1227" s="52"/>
      <c r="FM1227" s="52"/>
      <c r="FN1227" s="52"/>
      <c r="FO1227" s="52"/>
      <c r="FP1227" s="52"/>
      <c r="FQ1227" s="52"/>
      <c r="FR1227" s="52"/>
      <c r="FS1227" s="52"/>
      <c r="FT1227" s="52"/>
      <c r="FU1227" s="52"/>
      <c r="FV1227" s="52"/>
      <c r="FW1227" s="52"/>
      <c r="FX1227" s="52"/>
      <c r="FY1227" s="52"/>
      <c r="FZ1227" s="52"/>
      <c r="GA1227" s="52"/>
      <c r="GB1227" s="52"/>
      <c r="GC1227" s="52"/>
      <c r="GD1227" s="52"/>
      <c r="GE1227" s="52"/>
      <c r="GF1227" s="52"/>
      <c r="GG1227" s="52"/>
      <c r="GH1227" s="52"/>
      <c r="GI1227" s="52"/>
      <c r="GJ1227" s="52"/>
      <c r="GK1227" s="52"/>
      <c r="GL1227" s="52"/>
      <c r="GM1227" s="52"/>
      <c r="GN1227" s="52"/>
      <c r="GO1227" s="52"/>
      <c r="GP1227" s="52"/>
      <c r="GQ1227" s="52"/>
      <c r="GR1227" s="52"/>
      <c r="GS1227" s="52"/>
      <c r="GT1227" s="52"/>
      <c r="GU1227" s="52"/>
      <c r="GV1227" s="52"/>
      <c r="GW1227" s="52"/>
      <c r="GX1227" s="52"/>
      <c r="GY1227" s="52"/>
      <c r="GZ1227" s="52"/>
      <c r="HA1227" s="52"/>
      <c r="HB1227" s="52"/>
      <c r="HC1227" s="52"/>
      <c r="HD1227" s="52"/>
      <c r="HE1227" s="52"/>
      <c r="HF1227" s="52"/>
      <c r="HG1227" s="52"/>
      <c r="HH1227" s="52"/>
      <c r="HI1227" s="52"/>
      <c r="HJ1227" s="52"/>
      <c r="HK1227" s="52"/>
      <c r="HL1227" s="52"/>
      <c r="HM1227" s="52"/>
      <c r="HN1227" s="52"/>
    </row>
    <row r="1228" spans="1:222" s="52" customFormat="1" ht="11.25" hidden="1" thickTop="1">
      <c r="W1228" s="59"/>
      <c r="BM1228" s="240"/>
      <c r="BN1228" s="240"/>
      <c r="BO1228" s="240"/>
    </row>
    <row r="1229" spans="1:222" s="52" customFormat="1" ht="11.25" hidden="1" thickBot="1">
      <c r="W1229" s="59"/>
      <c r="BM1229" s="240"/>
      <c r="BN1229" s="240"/>
      <c r="BO1229" s="240"/>
    </row>
    <row r="1230" spans="1:222" s="52" customFormat="1" ht="11.25" hidden="1" thickTop="1">
      <c r="D1230" s="194"/>
      <c r="E1230" s="195"/>
      <c r="F1230" s="195"/>
      <c r="G1230" s="195"/>
      <c r="H1230" s="195"/>
      <c r="I1230" s="195"/>
      <c r="J1230" s="195"/>
      <c r="K1230" s="195"/>
      <c r="L1230" s="195"/>
      <c r="M1230" s="195"/>
      <c r="N1230" s="195"/>
      <c r="O1230" s="195"/>
      <c r="P1230" s="195"/>
      <c r="Q1230" s="195"/>
      <c r="R1230" s="195"/>
      <c r="S1230" s="195"/>
      <c r="T1230" s="195"/>
      <c r="U1230" s="195"/>
      <c r="V1230" s="195"/>
      <c r="W1230" s="196"/>
      <c r="X1230" s="195"/>
      <c r="Y1230" s="195"/>
      <c r="Z1230" s="195"/>
      <c r="AA1230" s="195"/>
      <c r="AB1230" s="195"/>
      <c r="AC1230" s="195"/>
      <c r="AD1230" s="195"/>
      <c r="AE1230" s="195"/>
      <c r="AF1230" s="195"/>
      <c r="AG1230" s="195"/>
      <c r="AH1230" s="195"/>
      <c r="AI1230" s="195"/>
      <c r="AJ1230" s="195"/>
      <c r="AK1230" s="195"/>
      <c r="AL1230" s="195"/>
      <c r="AM1230" s="195"/>
      <c r="AN1230" s="195"/>
      <c r="AO1230" s="195"/>
      <c r="AP1230" s="195"/>
      <c r="AQ1230" s="195"/>
      <c r="AR1230" s="195"/>
      <c r="AS1230" s="195"/>
      <c r="AT1230" s="197"/>
      <c r="BM1230" s="240"/>
      <c r="BN1230" s="240"/>
      <c r="BO1230" s="240"/>
    </row>
    <row r="1231" spans="1:222" s="52" customFormat="1" hidden="1">
      <c r="D1231" s="198"/>
      <c r="E1231" s="54"/>
      <c r="F1231" s="54" t="s">
        <v>2692</v>
      </c>
      <c r="G1231" s="54"/>
      <c r="H1231" s="54"/>
      <c r="I1231" s="54"/>
      <c r="J1231" s="54"/>
      <c r="K1231" s="54"/>
      <c r="L1231" s="54"/>
      <c r="M1231" s="54"/>
      <c r="N1231" s="54"/>
      <c r="O1231" s="54"/>
      <c r="P1231" s="54"/>
      <c r="Q1231" s="54"/>
      <c r="R1231" s="54"/>
      <c r="S1231" s="54"/>
      <c r="T1231" s="54"/>
      <c r="U1231" s="54"/>
      <c r="V1231" s="54"/>
      <c r="W1231" s="192"/>
      <c r="X1231" s="54"/>
      <c r="Y1231" s="54"/>
      <c r="Z1231" s="54"/>
      <c r="AA1231" s="54"/>
      <c r="AB1231" s="54"/>
      <c r="AC1231" s="54"/>
      <c r="AD1231" s="54"/>
      <c r="AE1231" s="54"/>
      <c r="AF1231" s="54"/>
      <c r="AG1231" s="54"/>
      <c r="AH1231" s="54"/>
      <c r="AI1231" s="54"/>
      <c r="AJ1231" s="54"/>
      <c r="AK1231" s="54"/>
      <c r="AL1231" s="54"/>
      <c r="AM1231" s="54"/>
      <c r="AN1231" s="54"/>
      <c r="AO1231" s="54"/>
      <c r="AP1231" s="54"/>
      <c r="AQ1231" s="54"/>
      <c r="AR1231" s="54"/>
      <c r="AS1231" s="54"/>
      <c r="AT1231" s="199"/>
      <c r="BM1231" s="240"/>
      <c r="BN1231" s="240"/>
      <c r="BO1231" s="240"/>
    </row>
    <row r="1232" spans="1:222" s="52" customFormat="1" hidden="1">
      <c r="D1232" s="198"/>
      <c r="E1232" s="54"/>
      <c r="F1232" s="54"/>
      <c r="G1232" s="54"/>
      <c r="H1232" s="54"/>
      <c r="I1232" s="54"/>
      <c r="J1232" s="54"/>
      <c r="K1232" s="54"/>
      <c r="L1232" s="54"/>
      <c r="M1232" s="54"/>
      <c r="N1232" s="54"/>
      <c r="O1232" s="54"/>
      <c r="P1232" s="54"/>
      <c r="Q1232" s="54"/>
      <c r="R1232" s="54"/>
      <c r="S1232" s="54"/>
      <c r="T1232" s="54"/>
      <c r="U1232" s="54"/>
      <c r="V1232" s="54"/>
      <c r="W1232" s="192"/>
      <c r="X1232" s="54"/>
      <c r="Y1232" s="54"/>
      <c r="Z1232" s="54"/>
      <c r="AA1232" s="54"/>
      <c r="AB1232" s="54"/>
      <c r="AC1232" s="54"/>
      <c r="AD1232" s="54"/>
      <c r="AE1232" s="54"/>
      <c r="AF1232" s="54"/>
      <c r="AG1232" s="54"/>
      <c r="AH1232" s="54"/>
      <c r="AI1232" s="54"/>
      <c r="AJ1232" s="54"/>
      <c r="AK1232" s="54"/>
      <c r="AL1232" s="54"/>
      <c r="AM1232" s="54"/>
      <c r="AN1232" s="54"/>
      <c r="AO1232" s="54"/>
      <c r="AP1232" s="54"/>
      <c r="AQ1232" s="54"/>
      <c r="AR1232" s="54"/>
      <c r="AS1232" s="54"/>
      <c r="AT1232" s="199"/>
      <c r="BM1232" s="240"/>
      <c r="BN1232" s="240"/>
      <c r="BO1232" s="240"/>
    </row>
    <row r="1233" spans="4:71" s="52" customFormat="1" hidden="1">
      <c r="D1233" s="198"/>
      <c r="E1233" s="54"/>
      <c r="F1233" s="863" t="s">
        <v>2693</v>
      </c>
      <c r="G1233" s="863"/>
      <c r="H1233" s="863"/>
      <c r="I1233" s="863"/>
      <c r="J1233" s="863"/>
      <c r="K1233" s="864">
        <f>AL8</f>
        <v>0</v>
      </c>
      <c r="L1233" s="864"/>
      <c r="M1233" s="192" t="s">
        <v>2694</v>
      </c>
      <c r="N1233" s="865" t="s">
        <v>2695</v>
      </c>
      <c r="O1233" s="865"/>
      <c r="P1233" s="865"/>
      <c r="Q1233" s="865"/>
      <c r="R1233" s="865"/>
      <c r="S1233" s="865"/>
      <c r="T1233" s="866">
        <f>SUM(AH28,AJ28,AL28)</f>
        <v>0</v>
      </c>
      <c r="U1233" s="866"/>
      <c r="V1233" s="192" t="s">
        <v>2694</v>
      </c>
      <c r="W1233" s="865" t="s">
        <v>2696</v>
      </c>
      <c r="X1233" s="865"/>
      <c r="Y1233" s="865"/>
      <c r="Z1233" s="865"/>
      <c r="AA1233" s="865"/>
      <c r="AB1233" s="865"/>
      <c r="AC1233" s="865"/>
      <c r="AD1233" s="865"/>
      <c r="AE1233" s="865"/>
      <c r="AF1233" s="865"/>
      <c r="AG1233" s="865"/>
      <c r="AH1233" s="865"/>
      <c r="AI1233" s="865"/>
      <c r="AJ1233" s="865"/>
      <c r="AK1233" s="866">
        <f>IF(K1233 &lt; T1233,1,0)</f>
        <v>0</v>
      </c>
      <c r="AL1233" s="866"/>
      <c r="AM1233" s="54"/>
      <c r="AN1233" s="54"/>
      <c r="AO1233" s="54"/>
      <c r="AP1233" s="54"/>
      <c r="AQ1233" s="54"/>
      <c r="AR1233" s="54"/>
      <c r="AS1233" s="54"/>
      <c r="AT1233" s="199"/>
      <c r="BM1233" s="240"/>
      <c r="BN1233" s="240"/>
      <c r="BO1233" s="240"/>
    </row>
    <row r="1234" spans="4:71" s="52" customFormat="1" hidden="1">
      <c r="D1234" s="198"/>
      <c r="E1234" s="54"/>
      <c r="F1234" s="54"/>
      <c r="G1234" s="54"/>
      <c r="H1234" s="54"/>
      <c r="I1234" s="54"/>
      <c r="J1234" s="54"/>
      <c r="K1234" s="54"/>
      <c r="L1234" s="54"/>
      <c r="M1234" s="54"/>
      <c r="N1234" s="54"/>
      <c r="O1234" s="54"/>
      <c r="P1234" s="54"/>
      <c r="Q1234" s="54"/>
      <c r="R1234" s="54"/>
      <c r="S1234" s="54"/>
      <c r="T1234" s="54"/>
      <c r="U1234" s="54"/>
      <c r="V1234" s="54"/>
      <c r="W1234" s="192"/>
      <c r="X1234" s="54"/>
      <c r="Y1234" s="54"/>
      <c r="Z1234" s="54"/>
      <c r="AA1234" s="54"/>
      <c r="AB1234" s="54"/>
      <c r="AC1234" s="54"/>
      <c r="AD1234" s="54"/>
      <c r="AE1234" s="54"/>
      <c r="AF1234" s="54"/>
      <c r="AG1234" s="54"/>
      <c r="AH1234" s="54"/>
      <c r="AI1234" s="54"/>
      <c r="AJ1234" s="54"/>
      <c r="AK1234" s="54"/>
      <c r="AL1234" s="54"/>
      <c r="AM1234" s="54"/>
      <c r="AN1234" s="54"/>
      <c r="AO1234" s="54"/>
      <c r="AP1234" s="54"/>
      <c r="AQ1234" s="54"/>
      <c r="AR1234" s="54"/>
      <c r="AS1234" s="54"/>
      <c r="AT1234" s="199"/>
      <c r="BM1234" s="240"/>
      <c r="BN1234" s="240"/>
      <c r="BO1234" s="240"/>
    </row>
    <row r="1235" spans="4:71" s="52" customFormat="1" hidden="1">
      <c r="D1235" s="198"/>
      <c r="E1235" s="54"/>
      <c r="F1235" s="861" t="s">
        <v>2697</v>
      </c>
      <c r="G1235" s="861"/>
      <c r="H1235" s="861"/>
      <c r="I1235" s="861"/>
      <c r="J1235" s="861"/>
      <c r="K1235" s="862">
        <f>AL10</f>
        <v>0</v>
      </c>
      <c r="L1235" s="862"/>
      <c r="M1235" s="192" t="s">
        <v>2694</v>
      </c>
      <c r="N1235" s="863" t="s">
        <v>2698</v>
      </c>
      <c r="O1235" s="863"/>
      <c r="P1235" s="863"/>
      <c r="Q1235" s="863"/>
      <c r="R1235" s="863"/>
      <c r="S1235" s="863"/>
      <c r="T1235" s="864">
        <f>SUM(AB28,AD28,AF28)</f>
        <v>0</v>
      </c>
      <c r="U1235" s="864"/>
      <c r="V1235" s="192" t="s">
        <v>2694</v>
      </c>
      <c r="W1235" s="863" t="s">
        <v>2699</v>
      </c>
      <c r="X1235" s="863"/>
      <c r="Y1235" s="863"/>
      <c r="Z1235" s="863"/>
      <c r="AA1235" s="863"/>
      <c r="AB1235" s="863"/>
      <c r="AC1235" s="863"/>
      <c r="AD1235" s="863"/>
      <c r="AE1235" s="863"/>
      <c r="AF1235" s="863"/>
      <c r="AG1235" s="863"/>
      <c r="AH1235" s="863"/>
      <c r="AI1235" s="863"/>
      <c r="AJ1235" s="863"/>
      <c r="AK1235" s="864">
        <f>IF(K1235 &lt;T1235,1,0)</f>
        <v>0</v>
      </c>
      <c r="AL1235" s="864"/>
      <c r="AM1235" s="54"/>
      <c r="AN1235" s="54"/>
      <c r="AO1235" s="54"/>
      <c r="AP1235" s="54"/>
      <c r="AQ1235" s="54"/>
      <c r="AR1235" s="54"/>
      <c r="AS1235" s="54"/>
      <c r="AT1235" s="199"/>
      <c r="BM1235" s="240"/>
      <c r="BN1235" s="240"/>
      <c r="BO1235" s="240"/>
    </row>
    <row r="1236" spans="4:71" s="52" customFormat="1" hidden="1">
      <c r="D1236" s="198"/>
      <c r="E1236" s="54"/>
      <c r="F1236" s="54"/>
      <c r="G1236" s="54"/>
      <c r="H1236" s="54"/>
      <c r="I1236" s="54"/>
      <c r="J1236" s="54"/>
      <c r="K1236" s="54"/>
      <c r="L1236" s="54"/>
      <c r="M1236" s="54"/>
      <c r="N1236" s="54"/>
      <c r="O1236" s="54"/>
      <c r="P1236" s="54"/>
      <c r="Q1236" s="54"/>
      <c r="R1236" s="54"/>
      <c r="S1236" s="54"/>
      <c r="T1236" s="54"/>
      <c r="U1236" s="54"/>
      <c r="V1236" s="54"/>
      <c r="W1236" s="192"/>
      <c r="X1236" s="54"/>
      <c r="Y1236" s="54"/>
      <c r="Z1236" s="54"/>
      <c r="AA1236" s="54"/>
      <c r="AB1236" s="54"/>
      <c r="AC1236" s="54"/>
      <c r="AD1236" s="54"/>
      <c r="AE1236" s="54"/>
      <c r="AF1236" s="54"/>
      <c r="AG1236" s="54"/>
      <c r="AH1236" s="54"/>
      <c r="AI1236" s="54"/>
      <c r="AJ1236" s="54"/>
      <c r="AK1236" s="54"/>
      <c r="AL1236" s="54"/>
      <c r="AM1236" s="54"/>
      <c r="AN1236" s="54"/>
      <c r="AO1236" s="54"/>
      <c r="AP1236" s="54"/>
      <c r="AQ1236" s="54"/>
      <c r="AR1236" s="54"/>
      <c r="AS1236" s="54"/>
      <c r="AT1236" s="199"/>
      <c r="BM1236" s="240"/>
      <c r="BN1236" s="240"/>
      <c r="BO1236" s="240"/>
    </row>
    <row r="1237" spans="4:71" s="52" customFormat="1" ht="11.25" hidden="1" thickBot="1">
      <c r="D1237" s="200"/>
      <c r="E1237" s="201"/>
      <c r="F1237" s="201"/>
      <c r="G1237" s="201"/>
      <c r="H1237" s="201"/>
      <c r="I1237" s="201"/>
      <c r="J1237" s="201"/>
      <c r="K1237" s="201"/>
      <c r="L1237" s="201"/>
      <c r="M1237" s="201"/>
      <c r="N1237" s="201"/>
      <c r="O1237" s="201"/>
      <c r="P1237" s="201"/>
      <c r="Q1237" s="201"/>
      <c r="R1237" s="201"/>
      <c r="S1237" s="201"/>
      <c r="T1237" s="201"/>
      <c r="U1237" s="201"/>
      <c r="V1237" s="201"/>
      <c r="W1237" s="202"/>
      <c r="X1237" s="201"/>
      <c r="Y1237" s="201"/>
      <c r="Z1237" s="201"/>
      <c r="AA1237" s="201"/>
      <c r="AB1237" s="201"/>
      <c r="AC1237" s="201"/>
      <c r="AD1237" s="201"/>
      <c r="AE1237" s="201"/>
      <c r="AF1237" s="201"/>
      <c r="AG1237" s="201"/>
      <c r="AH1237" s="201"/>
      <c r="AI1237" s="201"/>
      <c r="AJ1237" s="201"/>
      <c r="AK1237" s="201"/>
      <c r="AL1237" s="201"/>
      <c r="AM1237" s="201"/>
      <c r="AN1237" s="201"/>
      <c r="AO1237" s="201"/>
      <c r="AP1237" s="201"/>
      <c r="AQ1237" s="201"/>
      <c r="AR1237" s="201"/>
      <c r="AS1237" s="201"/>
      <c r="AT1237" s="203"/>
      <c r="BM1237" s="240"/>
      <c r="BN1237" s="240"/>
      <c r="BO1237" s="240"/>
    </row>
    <row r="1238" spans="4:71" s="52" customFormat="1" ht="11.25" hidden="1" thickTop="1">
      <c r="D1238" s="54"/>
      <c r="E1238" s="54"/>
      <c r="F1238" s="54"/>
      <c r="G1238" s="54"/>
      <c r="H1238" s="54"/>
      <c r="I1238" s="54"/>
      <c r="J1238" s="54"/>
      <c r="K1238" s="54"/>
      <c r="L1238" s="54"/>
      <c r="M1238" s="54"/>
      <c r="N1238" s="54"/>
      <c r="O1238" s="54"/>
      <c r="P1238" s="54"/>
      <c r="Q1238" s="54"/>
      <c r="R1238" s="54"/>
      <c r="S1238" s="54"/>
      <c r="T1238" s="54"/>
      <c r="U1238" s="54"/>
      <c r="V1238" s="54"/>
      <c r="W1238" s="192"/>
      <c r="X1238" s="54"/>
      <c r="Y1238" s="54"/>
      <c r="Z1238" s="54"/>
      <c r="AA1238" s="54"/>
      <c r="AB1238" s="54"/>
      <c r="AC1238" s="54"/>
      <c r="AD1238" s="54"/>
      <c r="AE1238" s="54"/>
      <c r="AF1238" s="54"/>
      <c r="AG1238" s="54"/>
      <c r="AH1238" s="54"/>
      <c r="AI1238" s="54"/>
      <c r="AJ1238" s="54"/>
      <c r="AK1238" s="54"/>
      <c r="AL1238" s="54"/>
      <c r="AM1238" s="54"/>
      <c r="AN1238" s="54"/>
      <c r="AO1238" s="54"/>
      <c r="AP1238" s="54"/>
      <c r="AQ1238" s="54"/>
      <c r="AR1238" s="54"/>
      <c r="AS1238" s="54"/>
      <c r="AT1238" s="54"/>
      <c r="BM1238" s="240"/>
      <c r="BN1238" s="240"/>
      <c r="BO1238" s="240"/>
    </row>
    <row r="1239" spans="4:71" s="52" customFormat="1" ht="11.25" hidden="1" thickBot="1">
      <c r="W1239" s="59"/>
      <c r="BM1239" s="240"/>
      <c r="BN1239" s="240"/>
      <c r="BO1239" s="240"/>
    </row>
    <row r="1240" spans="4:71" s="52" customFormat="1" ht="11.25" hidden="1" thickTop="1">
      <c r="D1240" s="194"/>
      <c r="E1240" s="195"/>
      <c r="F1240" s="195"/>
      <c r="G1240" s="195"/>
      <c r="H1240" s="195"/>
      <c r="I1240" s="195"/>
      <c r="J1240" s="195"/>
      <c r="K1240" s="195"/>
      <c r="L1240" s="195"/>
      <c r="M1240" s="195"/>
      <c r="N1240" s="195"/>
      <c r="O1240" s="195"/>
      <c r="P1240" s="195"/>
      <c r="Q1240" s="195"/>
      <c r="R1240" s="195"/>
      <c r="S1240" s="195"/>
      <c r="T1240" s="195"/>
      <c r="U1240" s="195"/>
      <c r="V1240" s="195"/>
      <c r="W1240" s="196"/>
      <c r="X1240" s="195"/>
      <c r="Y1240" s="195"/>
      <c r="Z1240" s="195"/>
      <c r="AA1240" s="195"/>
      <c r="AB1240" s="195"/>
      <c r="AC1240" s="195"/>
      <c r="AD1240" s="195"/>
      <c r="AE1240" s="195"/>
      <c r="AF1240" s="195"/>
      <c r="AG1240" s="195"/>
      <c r="AH1240" s="195"/>
      <c r="AI1240" s="195"/>
      <c r="AJ1240" s="195"/>
      <c r="AK1240" s="195"/>
      <c r="AL1240" s="195"/>
      <c r="AM1240" s="195"/>
      <c r="AN1240" s="195"/>
      <c r="AO1240" s="195"/>
      <c r="AP1240" s="195"/>
      <c r="AQ1240" s="195"/>
      <c r="AR1240" s="195"/>
      <c r="AS1240" s="195"/>
      <c r="AT1240" s="195"/>
      <c r="AU1240" s="195"/>
      <c r="AV1240" s="195"/>
      <c r="AW1240" s="195"/>
      <c r="AX1240" s="195"/>
      <c r="AY1240" s="195"/>
      <c r="AZ1240" s="195"/>
      <c r="BA1240" s="195"/>
      <c r="BB1240" s="195"/>
      <c r="BC1240" s="195"/>
      <c r="BD1240" s="195"/>
      <c r="BE1240" s="195"/>
      <c r="BF1240" s="195"/>
      <c r="BG1240" s="195"/>
      <c r="BH1240" s="195"/>
      <c r="BI1240" s="195"/>
      <c r="BJ1240" s="195"/>
      <c r="BK1240" s="195"/>
      <c r="BL1240" s="195"/>
      <c r="BM1240" s="244"/>
      <c r="BN1240" s="244"/>
      <c r="BO1240" s="244"/>
      <c r="BP1240" s="195"/>
      <c r="BQ1240" s="195"/>
      <c r="BR1240" s="195"/>
      <c r="BS1240" s="197"/>
    </row>
    <row r="1241" spans="4:71" s="52" customFormat="1" ht="11.25" hidden="1">
      <c r="D1241" s="198"/>
      <c r="E1241" s="54"/>
      <c r="F1241" s="858" t="s">
        <v>2700</v>
      </c>
      <c r="G1241" s="859"/>
      <c r="H1241" s="859"/>
      <c r="I1241" s="859"/>
      <c r="J1241" s="859"/>
      <c r="K1241" s="859"/>
      <c r="L1241" s="859"/>
      <c r="M1241" s="860"/>
      <c r="W1241" s="59"/>
      <c r="AT1241" s="54"/>
      <c r="AU1241" s="54"/>
      <c r="AV1241" s="54"/>
      <c r="AW1241" s="54"/>
      <c r="AX1241" s="54"/>
      <c r="AY1241" s="54"/>
      <c r="AZ1241" s="54"/>
      <c r="BA1241" s="54"/>
      <c r="BB1241" s="54"/>
      <c r="BC1241" s="54"/>
      <c r="BD1241" s="54"/>
      <c r="BE1241" s="54"/>
      <c r="BM1241" s="240"/>
      <c r="BN1241" s="240"/>
      <c r="BO1241" s="240"/>
      <c r="BR1241" s="702"/>
      <c r="BS1241" s="199"/>
    </row>
    <row r="1242" spans="4:71" s="52" customFormat="1" hidden="1">
      <c r="D1242" s="198"/>
      <c r="E1242" s="54"/>
      <c r="W1242" s="59"/>
      <c r="BD1242" s="54"/>
      <c r="BE1242" s="54"/>
      <c r="BM1242" s="240"/>
      <c r="BN1242" s="240"/>
      <c r="BO1242" s="240"/>
      <c r="BS1242" s="199"/>
    </row>
    <row r="1243" spans="4:71" s="52" customFormat="1" hidden="1">
      <c r="D1243" s="198"/>
      <c r="E1243" s="54"/>
      <c r="F1243" s="692">
        <v>1</v>
      </c>
      <c r="G1243" s="693"/>
      <c r="H1243" s="842">
        <f>List!O3</f>
        <v>0</v>
      </c>
      <c r="I1243" s="843"/>
      <c r="J1243" s="843"/>
      <c r="K1243" s="843"/>
      <c r="L1243" s="843"/>
      <c r="M1243" s="843"/>
      <c r="N1243" s="843"/>
      <c r="O1243" s="843"/>
      <c r="P1243" s="843"/>
      <c r="Q1243" s="843"/>
      <c r="R1243" s="843"/>
      <c r="S1243" s="844"/>
      <c r="T1243" s="193"/>
      <c r="U1243" s="842" t="str">
        <f>IF(H1243 = 0,"",H1243)</f>
        <v/>
      </c>
      <c r="V1243" s="843"/>
      <c r="W1243" s="843"/>
      <c r="X1243" s="843"/>
      <c r="Y1243" s="843"/>
      <c r="Z1243" s="843"/>
      <c r="AA1243" s="843"/>
      <c r="AB1243" s="843"/>
      <c r="AC1243" s="843"/>
      <c r="AD1243" s="843"/>
      <c r="AE1243" s="843"/>
      <c r="AF1243" s="844"/>
      <c r="AH1243" s="842" t="str">
        <f>U1243</f>
        <v/>
      </c>
      <c r="AI1243" s="843"/>
      <c r="AJ1243" s="843"/>
      <c r="AK1243" s="843"/>
      <c r="AL1243" s="843"/>
      <c r="AM1243" s="843"/>
      <c r="AN1243" s="843"/>
      <c r="AO1243" s="843"/>
      <c r="AP1243" s="843"/>
      <c r="AQ1243" s="843"/>
      <c r="AR1243" s="843"/>
      <c r="AS1243" s="844"/>
      <c r="AU1243" s="696" t="str">
        <f>AH1243</f>
        <v/>
      </c>
      <c r="AV1243" s="697"/>
      <c r="AW1243" s="697"/>
      <c r="AX1243" s="697"/>
      <c r="AY1243" s="697"/>
      <c r="AZ1243" s="697"/>
      <c r="BA1243" s="697"/>
      <c r="BB1243" s="697"/>
      <c r="BC1243" s="697"/>
      <c r="BD1243" s="697"/>
      <c r="BE1243" s="698"/>
      <c r="BM1243" s="240"/>
      <c r="BN1243" s="240"/>
      <c r="BO1243" s="240"/>
      <c r="BS1243" s="199"/>
    </row>
    <row r="1244" spans="4:71" s="52" customFormat="1" hidden="1">
      <c r="D1244" s="198"/>
      <c r="E1244" s="54"/>
      <c r="F1244" s="692">
        <v>2</v>
      </c>
      <c r="G1244" s="693"/>
      <c r="H1244" s="842" t="str">
        <f>List!O4</f>
        <v>-</v>
      </c>
      <c r="I1244" s="843"/>
      <c r="J1244" s="843"/>
      <c r="K1244" s="843"/>
      <c r="L1244" s="843"/>
      <c r="M1244" s="843"/>
      <c r="N1244" s="843"/>
      <c r="O1244" s="843"/>
      <c r="P1244" s="843"/>
      <c r="Q1244" s="843"/>
      <c r="R1244" s="843"/>
      <c r="S1244" s="844"/>
      <c r="T1244" s="193"/>
      <c r="U1244" s="842" t="str">
        <f t="shared" ref="U1244:U1307" si="120">IF(H1244 = 0,"",H1244)</f>
        <v>-</v>
      </c>
      <c r="V1244" s="843"/>
      <c r="W1244" s="843"/>
      <c r="X1244" s="843"/>
      <c r="Y1244" s="843"/>
      <c r="Z1244" s="843"/>
      <c r="AA1244" s="843"/>
      <c r="AB1244" s="843"/>
      <c r="AC1244" s="843"/>
      <c r="AD1244" s="843"/>
      <c r="AE1244" s="843"/>
      <c r="AF1244" s="844"/>
      <c r="AH1244" s="842" t="str">
        <f>U1244</f>
        <v>-</v>
      </c>
      <c r="AI1244" s="843"/>
      <c r="AJ1244" s="843"/>
      <c r="AK1244" s="843"/>
      <c r="AL1244" s="843"/>
      <c r="AM1244" s="843"/>
      <c r="AN1244" s="843"/>
      <c r="AO1244" s="843"/>
      <c r="AP1244" s="843"/>
      <c r="AQ1244" s="843"/>
      <c r="AR1244" s="843"/>
      <c r="AS1244" s="844"/>
      <c r="AU1244" s="696" t="str">
        <f>AH1244</f>
        <v>-</v>
      </c>
      <c r="AV1244" s="697"/>
      <c r="AW1244" s="697"/>
      <c r="AX1244" s="697"/>
      <c r="AY1244" s="697"/>
      <c r="AZ1244" s="697"/>
      <c r="BA1244" s="697"/>
      <c r="BB1244" s="697"/>
      <c r="BC1244" s="697"/>
      <c r="BD1244" s="697"/>
      <c r="BE1244" s="698"/>
      <c r="BM1244" s="240"/>
      <c r="BN1244" s="240"/>
      <c r="BO1244" s="240"/>
      <c r="BS1244" s="199"/>
    </row>
    <row r="1245" spans="4:71" s="52" customFormat="1" ht="11.25" hidden="1">
      <c r="D1245" s="198"/>
      <c r="E1245" s="54"/>
      <c r="F1245" s="692">
        <v>3</v>
      </c>
      <c r="G1245" s="693"/>
      <c r="H1245" s="842" t="str">
        <f>List!O5</f>
        <v>大阪 一郎</v>
      </c>
      <c r="I1245" s="843"/>
      <c r="J1245" s="843"/>
      <c r="K1245" s="843"/>
      <c r="L1245" s="843"/>
      <c r="M1245" s="843"/>
      <c r="N1245" s="843"/>
      <c r="O1245" s="843"/>
      <c r="P1245" s="843"/>
      <c r="Q1245" s="843"/>
      <c r="R1245" s="843"/>
      <c r="S1245" s="844"/>
      <c r="T1245" s="193"/>
      <c r="U1245" s="842" t="str">
        <f t="shared" si="120"/>
        <v>大阪 一郎</v>
      </c>
      <c r="V1245" s="843"/>
      <c r="W1245" s="843"/>
      <c r="X1245" s="843"/>
      <c r="Y1245" s="843"/>
      <c r="Z1245" s="843"/>
      <c r="AA1245" s="843"/>
      <c r="AB1245" s="843"/>
      <c r="AC1245" s="843"/>
      <c r="AD1245" s="843"/>
      <c r="AE1245" s="843"/>
      <c r="AF1245" s="844"/>
      <c r="AH1245" s="850" t="str">
        <f>IF(AND(AE54&lt;&gt;"",AE55&lt;&gt;""),CONCATENATE(AE54,"、",AE55),"")</f>
        <v/>
      </c>
      <c r="AI1245" s="851"/>
      <c r="AJ1245" s="851"/>
      <c r="AK1245" s="851"/>
      <c r="AL1245" s="851"/>
      <c r="AM1245" s="851"/>
      <c r="AN1245" s="851"/>
      <c r="AO1245" s="851"/>
      <c r="AP1245" s="851"/>
      <c r="AQ1245" s="851"/>
      <c r="AR1245" s="851"/>
      <c r="AS1245" s="852"/>
      <c r="AT1245" s="703"/>
      <c r="AU1245" s="699" t="str">
        <f>AH1245</f>
        <v/>
      </c>
      <c r="AV1245" s="700"/>
      <c r="AW1245" s="700"/>
      <c r="AX1245" s="700"/>
      <c r="AY1245" s="700"/>
      <c r="AZ1245" s="700"/>
      <c r="BA1245" s="700"/>
      <c r="BB1245" s="700"/>
      <c r="BC1245" s="700"/>
      <c r="BD1245" s="700"/>
      <c r="BE1245" s="701"/>
      <c r="BG1245" s="702" t="s">
        <v>2701</v>
      </c>
      <c r="BM1245" s="240"/>
      <c r="BN1245" s="240"/>
      <c r="BO1245" s="240"/>
      <c r="BS1245" s="199"/>
    </row>
    <row r="1246" spans="4:71" s="52" customFormat="1" hidden="1">
      <c r="D1246" s="198"/>
      <c r="E1246" s="54"/>
      <c r="F1246" s="692">
        <v>4</v>
      </c>
      <c r="G1246" s="693"/>
      <c r="H1246" s="842" t="str">
        <f>List!O6</f>
        <v>大阪 二郎</v>
      </c>
      <c r="I1246" s="843"/>
      <c r="J1246" s="843"/>
      <c r="K1246" s="843"/>
      <c r="L1246" s="843"/>
      <c r="M1246" s="843"/>
      <c r="N1246" s="843"/>
      <c r="O1246" s="843"/>
      <c r="P1246" s="843"/>
      <c r="Q1246" s="843"/>
      <c r="R1246" s="843"/>
      <c r="S1246" s="844"/>
      <c r="T1246" s="193"/>
      <c r="U1246" s="842" t="str">
        <f t="shared" si="120"/>
        <v>大阪 二郎</v>
      </c>
      <c r="V1246" s="843"/>
      <c r="W1246" s="843"/>
      <c r="X1246" s="843"/>
      <c r="Y1246" s="843"/>
      <c r="Z1246" s="843"/>
      <c r="AA1246" s="843"/>
      <c r="AB1246" s="843"/>
      <c r="AC1246" s="843"/>
      <c r="AD1246" s="843"/>
      <c r="AE1246" s="843"/>
      <c r="AF1246" s="844"/>
      <c r="AH1246" s="842" t="str">
        <f>U1245</f>
        <v>大阪 一郎</v>
      </c>
      <c r="AI1246" s="843"/>
      <c r="AJ1246" s="843"/>
      <c r="AK1246" s="843"/>
      <c r="AL1246" s="843"/>
      <c r="AM1246" s="843"/>
      <c r="AN1246" s="843"/>
      <c r="AO1246" s="843"/>
      <c r="AP1246" s="843"/>
      <c r="AQ1246" s="843"/>
      <c r="AR1246" s="843"/>
      <c r="AS1246" s="844"/>
      <c r="AU1246" s="696" t="str">
        <f>IF(AH1246 = "","",CONCATENATE(" ",AH1246))</f>
        <v xml:space="preserve"> 大阪 一郎</v>
      </c>
      <c r="AV1246" s="697"/>
      <c r="AW1246" s="697"/>
      <c r="AX1246" s="697"/>
      <c r="AY1246" s="697"/>
      <c r="AZ1246" s="697"/>
      <c r="BA1246" s="697"/>
      <c r="BB1246" s="697"/>
      <c r="BC1246" s="697"/>
      <c r="BD1246" s="697"/>
      <c r="BE1246" s="698"/>
      <c r="BM1246" s="240"/>
      <c r="BN1246" s="240"/>
      <c r="BO1246" s="240"/>
      <c r="BS1246" s="199"/>
    </row>
    <row r="1247" spans="4:71" s="52" customFormat="1" hidden="1">
      <c r="D1247" s="198"/>
      <c r="E1247" s="54"/>
      <c r="F1247" s="692">
        <v>5</v>
      </c>
      <c r="G1247" s="693"/>
      <c r="H1247" s="842" t="str">
        <f>List!O7</f>
        <v>大阪 三郎</v>
      </c>
      <c r="I1247" s="843"/>
      <c r="J1247" s="843"/>
      <c r="K1247" s="843"/>
      <c r="L1247" s="843"/>
      <c r="M1247" s="843"/>
      <c r="N1247" s="843"/>
      <c r="O1247" s="843"/>
      <c r="P1247" s="843"/>
      <c r="Q1247" s="843"/>
      <c r="R1247" s="843"/>
      <c r="S1247" s="844"/>
      <c r="T1247" s="193"/>
      <c r="U1247" s="842" t="str">
        <f t="shared" si="120"/>
        <v>大阪 三郎</v>
      </c>
      <c r="V1247" s="843"/>
      <c r="W1247" s="843"/>
      <c r="X1247" s="843"/>
      <c r="Y1247" s="843"/>
      <c r="Z1247" s="843"/>
      <c r="AA1247" s="843"/>
      <c r="AB1247" s="843"/>
      <c r="AC1247" s="843"/>
      <c r="AD1247" s="843"/>
      <c r="AE1247" s="843"/>
      <c r="AF1247" s="844"/>
      <c r="AH1247" s="842" t="str">
        <f>U1246</f>
        <v>大阪 二郎</v>
      </c>
      <c r="AI1247" s="843"/>
      <c r="AJ1247" s="843"/>
      <c r="AK1247" s="843"/>
      <c r="AL1247" s="843"/>
      <c r="AM1247" s="843"/>
      <c r="AN1247" s="843"/>
      <c r="AO1247" s="843"/>
      <c r="AP1247" s="843"/>
      <c r="AQ1247" s="843"/>
      <c r="AR1247" s="843"/>
      <c r="AS1247" s="844"/>
      <c r="AU1247" s="696" t="str">
        <f t="shared" ref="AU1247:AU1310" si="121">IF(AH1247 = "","",CONCATENATE(" ",AH1247))</f>
        <v xml:space="preserve"> 大阪 二郎</v>
      </c>
      <c r="AV1247" s="697"/>
      <c r="AW1247" s="697"/>
      <c r="AX1247" s="697"/>
      <c r="AY1247" s="697"/>
      <c r="AZ1247" s="697"/>
      <c r="BA1247" s="697"/>
      <c r="BB1247" s="697"/>
      <c r="BC1247" s="697"/>
      <c r="BD1247" s="697"/>
      <c r="BE1247" s="698"/>
      <c r="BM1247" s="240"/>
      <c r="BN1247" s="240"/>
      <c r="BO1247" s="240"/>
      <c r="BS1247" s="199"/>
    </row>
    <row r="1248" spans="4:71" s="52" customFormat="1" hidden="1">
      <c r="D1248" s="198"/>
      <c r="E1248" s="54"/>
      <c r="F1248" s="692">
        <v>6</v>
      </c>
      <c r="G1248" s="693"/>
      <c r="H1248" s="842" t="str">
        <f>List!O8</f>
        <v>大阪 四郎</v>
      </c>
      <c r="I1248" s="843"/>
      <c r="J1248" s="843"/>
      <c r="K1248" s="843"/>
      <c r="L1248" s="843"/>
      <c r="M1248" s="843"/>
      <c r="N1248" s="843"/>
      <c r="O1248" s="843"/>
      <c r="P1248" s="843"/>
      <c r="Q1248" s="843"/>
      <c r="R1248" s="843"/>
      <c r="S1248" s="844"/>
      <c r="T1248" s="193"/>
      <c r="U1248" s="842" t="str">
        <f t="shared" si="120"/>
        <v>大阪 四郎</v>
      </c>
      <c r="V1248" s="843"/>
      <c r="W1248" s="843"/>
      <c r="X1248" s="843"/>
      <c r="Y1248" s="843"/>
      <c r="Z1248" s="843"/>
      <c r="AA1248" s="843"/>
      <c r="AB1248" s="843"/>
      <c r="AC1248" s="843"/>
      <c r="AD1248" s="843"/>
      <c r="AE1248" s="843"/>
      <c r="AF1248" s="844"/>
      <c r="AH1248" s="842" t="str">
        <f>U1247</f>
        <v>大阪 三郎</v>
      </c>
      <c r="AI1248" s="843"/>
      <c r="AJ1248" s="843"/>
      <c r="AK1248" s="843"/>
      <c r="AL1248" s="843"/>
      <c r="AM1248" s="843"/>
      <c r="AN1248" s="843"/>
      <c r="AO1248" s="843"/>
      <c r="AP1248" s="843"/>
      <c r="AQ1248" s="843"/>
      <c r="AR1248" s="843"/>
      <c r="AS1248" s="844"/>
      <c r="AU1248" s="696" t="str">
        <f t="shared" si="121"/>
        <v xml:space="preserve"> 大阪 三郎</v>
      </c>
      <c r="AV1248" s="697"/>
      <c r="AW1248" s="697"/>
      <c r="AX1248" s="697"/>
      <c r="AY1248" s="697"/>
      <c r="AZ1248" s="697"/>
      <c r="BA1248" s="697"/>
      <c r="BB1248" s="697"/>
      <c r="BC1248" s="697"/>
      <c r="BD1248" s="697"/>
      <c r="BE1248" s="698"/>
      <c r="BM1248" s="240"/>
      <c r="BN1248" s="240"/>
      <c r="BO1248" s="240"/>
      <c r="BS1248" s="199"/>
    </row>
    <row r="1249" spans="4:71" s="52" customFormat="1" hidden="1">
      <c r="D1249" s="198"/>
      <c r="E1249" s="54"/>
      <c r="F1249" s="692">
        <v>7</v>
      </c>
      <c r="G1249" s="693"/>
      <c r="H1249" s="842" t="str">
        <f>List!O9</f>
        <v>大阪 五郎</v>
      </c>
      <c r="I1249" s="843"/>
      <c r="J1249" s="843"/>
      <c r="K1249" s="843"/>
      <c r="L1249" s="843"/>
      <c r="M1249" s="843"/>
      <c r="N1249" s="843"/>
      <c r="O1249" s="843"/>
      <c r="P1249" s="843"/>
      <c r="Q1249" s="843"/>
      <c r="R1249" s="843"/>
      <c r="S1249" s="844"/>
      <c r="T1249" s="193"/>
      <c r="U1249" s="842" t="str">
        <f t="shared" si="120"/>
        <v>大阪 五郎</v>
      </c>
      <c r="V1249" s="843"/>
      <c r="W1249" s="843"/>
      <c r="X1249" s="843"/>
      <c r="Y1249" s="843"/>
      <c r="Z1249" s="843"/>
      <c r="AA1249" s="843"/>
      <c r="AB1249" s="843"/>
      <c r="AC1249" s="843"/>
      <c r="AD1249" s="843"/>
      <c r="AE1249" s="843"/>
      <c r="AF1249" s="844"/>
      <c r="AH1249" s="842" t="str">
        <f>U1248</f>
        <v>大阪 四郎</v>
      </c>
      <c r="AI1249" s="843"/>
      <c r="AJ1249" s="843"/>
      <c r="AK1249" s="843"/>
      <c r="AL1249" s="843"/>
      <c r="AM1249" s="843"/>
      <c r="AN1249" s="843"/>
      <c r="AO1249" s="843"/>
      <c r="AP1249" s="843"/>
      <c r="AQ1249" s="843"/>
      <c r="AR1249" s="843"/>
      <c r="AS1249" s="844"/>
      <c r="AU1249" s="696" t="str">
        <f t="shared" si="121"/>
        <v xml:space="preserve"> 大阪 四郎</v>
      </c>
      <c r="AV1249" s="697"/>
      <c r="AW1249" s="697"/>
      <c r="AX1249" s="697"/>
      <c r="AY1249" s="697"/>
      <c r="AZ1249" s="697"/>
      <c r="BA1249" s="697"/>
      <c r="BB1249" s="697"/>
      <c r="BC1249" s="697"/>
      <c r="BD1249" s="697"/>
      <c r="BE1249" s="698"/>
      <c r="BM1249" s="240"/>
      <c r="BN1249" s="240"/>
      <c r="BO1249" s="240"/>
      <c r="BS1249" s="199"/>
    </row>
    <row r="1250" spans="4:71" s="52" customFormat="1" hidden="1">
      <c r="D1250" s="198"/>
      <c r="E1250" s="54"/>
      <c r="F1250" s="692">
        <v>8</v>
      </c>
      <c r="G1250" s="693"/>
      <c r="H1250" s="842">
        <f>List!O10</f>
        <v>0</v>
      </c>
      <c r="I1250" s="843"/>
      <c r="J1250" s="843"/>
      <c r="K1250" s="843"/>
      <c r="L1250" s="843"/>
      <c r="M1250" s="843"/>
      <c r="N1250" s="843"/>
      <c r="O1250" s="843"/>
      <c r="P1250" s="843"/>
      <c r="Q1250" s="843"/>
      <c r="R1250" s="843"/>
      <c r="S1250" s="844"/>
      <c r="T1250" s="193"/>
      <c r="U1250" s="842" t="str">
        <f t="shared" si="120"/>
        <v/>
      </c>
      <c r="V1250" s="843"/>
      <c r="W1250" s="843"/>
      <c r="X1250" s="843"/>
      <c r="Y1250" s="843"/>
      <c r="Z1250" s="843"/>
      <c r="AA1250" s="843"/>
      <c r="AB1250" s="843"/>
      <c r="AC1250" s="843"/>
      <c r="AD1250" s="843"/>
      <c r="AE1250" s="843"/>
      <c r="AF1250" s="844"/>
      <c r="AH1250" s="842" t="str">
        <f t="shared" ref="AH1250:AH1313" si="122">U1249</f>
        <v>大阪 五郎</v>
      </c>
      <c r="AI1250" s="843"/>
      <c r="AJ1250" s="843"/>
      <c r="AK1250" s="843"/>
      <c r="AL1250" s="843"/>
      <c r="AM1250" s="843"/>
      <c r="AN1250" s="843"/>
      <c r="AO1250" s="843"/>
      <c r="AP1250" s="843"/>
      <c r="AQ1250" s="843"/>
      <c r="AR1250" s="843"/>
      <c r="AS1250" s="844"/>
      <c r="AU1250" s="696" t="str">
        <f t="shared" si="121"/>
        <v xml:space="preserve"> 大阪 五郎</v>
      </c>
      <c r="AV1250" s="697"/>
      <c r="AW1250" s="697"/>
      <c r="AX1250" s="697"/>
      <c r="AY1250" s="697"/>
      <c r="AZ1250" s="697"/>
      <c r="BA1250" s="697"/>
      <c r="BB1250" s="697"/>
      <c r="BC1250" s="697"/>
      <c r="BD1250" s="697"/>
      <c r="BE1250" s="698"/>
      <c r="BM1250" s="240"/>
      <c r="BN1250" s="240"/>
      <c r="BO1250" s="240"/>
      <c r="BS1250" s="199"/>
    </row>
    <row r="1251" spans="4:71" s="52" customFormat="1" hidden="1">
      <c r="D1251" s="198"/>
      <c r="E1251" s="54"/>
      <c r="F1251" s="692">
        <v>9</v>
      </c>
      <c r="G1251" s="693"/>
      <c r="H1251" s="842">
        <f>List!O11</f>
        <v>0</v>
      </c>
      <c r="I1251" s="843"/>
      <c r="J1251" s="843"/>
      <c r="K1251" s="843"/>
      <c r="L1251" s="843"/>
      <c r="M1251" s="843"/>
      <c r="N1251" s="843"/>
      <c r="O1251" s="843"/>
      <c r="P1251" s="843"/>
      <c r="Q1251" s="843"/>
      <c r="R1251" s="843"/>
      <c r="S1251" s="844"/>
      <c r="T1251" s="193"/>
      <c r="U1251" s="842" t="str">
        <f t="shared" si="120"/>
        <v/>
      </c>
      <c r="V1251" s="843"/>
      <c r="W1251" s="843"/>
      <c r="X1251" s="843"/>
      <c r="Y1251" s="843"/>
      <c r="Z1251" s="843"/>
      <c r="AA1251" s="843"/>
      <c r="AB1251" s="843"/>
      <c r="AC1251" s="843"/>
      <c r="AD1251" s="843"/>
      <c r="AE1251" s="843"/>
      <c r="AF1251" s="844"/>
      <c r="AH1251" s="842" t="str">
        <f t="shared" si="122"/>
        <v/>
      </c>
      <c r="AI1251" s="843"/>
      <c r="AJ1251" s="843"/>
      <c r="AK1251" s="843"/>
      <c r="AL1251" s="843"/>
      <c r="AM1251" s="843"/>
      <c r="AN1251" s="843"/>
      <c r="AO1251" s="843"/>
      <c r="AP1251" s="843"/>
      <c r="AQ1251" s="843"/>
      <c r="AR1251" s="843"/>
      <c r="AS1251" s="844"/>
      <c r="AU1251" s="696" t="str">
        <f t="shared" si="121"/>
        <v/>
      </c>
      <c r="AV1251" s="697"/>
      <c r="AW1251" s="697"/>
      <c r="AX1251" s="697"/>
      <c r="AY1251" s="697"/>
      <c r="AZ1251" s="697"/>
      <c r="BA1251" s="697"/>
      <c r="BB1251" s="697"/>
      <c r="BC1251" s="697"/>
      <c r="BD1251" s="697"/>
      <c r="BE1251" s="698"/>
      <c r="BM1251" s="240"/>
      <c r="BN1251" s="240"/>
      <c r="BO1251" s="240"/>
      <c r="BS1251" s="199"/>
    </row>
    <row r="1252" spans="4:71" s="52" customFormat="1" hidden="1">
      <c r="D1252" s="198"/>
      <c r="E1252" s="54"/>
      <c r="F1252" s="692">
        <v>10</v>
      </c>
      <c r="G1252" s="693"/>
      <c r="H1252" s="842" t="str">
        <f>List!O12</f>
        <v>～～～ 以下 ○×△大学 補助員 ～～～</v>
      </c>
      <c r="I1252" s="843"/>
      <c r="J1252" s="843"/>
      <c r="K1252" s="843"/>
      <c r="L1252" s="843"/>
      <c r="M1252" s="843"/>
      <c r="N1252" s="843"/>
      <c r="O1252" s="843"/>
      <c r="P1252" s="843"/>
      <c r="Q1252" s="843"/>
      <c r="R1252" s="843"/>
      <c r="S1252" s="844"/>
      <c r="T1252" s="193"/>
      <c r="U1252" s="842" t="str">
        <f t="shared" si="120"/>
        <v>～～～ 以下 ○×△大学 補助員 ～～～</v>
      </c>
      <c r="V1252" s="843"/>
      <c r="W1252" s="843"/>
      <c r="X1252" s="843"/>
      <c r="Y1252" s="843"/>
      <c r="Z1252" s="843"/>
      <c r="AA1252" s="843"/>
      <c r="AB1252" s="843"/>
      <c r="AC1252" s="843"/>
      <c r="AD1252" s="843"/>
      <c r="AE1252" s="843"/>
      <c r="AF1252" s="844"/>
      <c r="AH1252" s="842" t="str">
        <f t="shared" si="122"/>
        <v/>
      </c>
      <c r="AI1252" s="843"/>
      <c r="AJ1252" s="843"/>
      <c r="AK1252" s="843"/>
      <c r="AL1252" s="843"/>
      <c r="AM1252" s="843"/>
      <c r="AN1252" s="843"/>
      <c r="AO1252" s="843"/>
      <c r="AP1252" s="843"/>
      <c r="AQ1252" s="843"/>
      <c r="AR1252" s="843"/>
      <c r="AS1252" s="844"/>
      <c r="AU1252" s="696" t="str">
        <f t="shared" si="121"/>
        <v/>
      </c>
      <c r="AV1252" s="697"/>
      <c r="AW1252" s="697"/>
      <c r="AX1252" s="697"/>
      <c r="AY1252" s="697"/>
      <c r="AZ1252" s="697"/>
      <c r="BA1252" s="697"/>
      <c r="BB1252" s="697"/>
      <c r="BC1252" s="697"/>
      <c r="BD1252" s="697"/>
      <c r="BE1252" s="698"/>
      <c r="BM1252" s="240"/>
      <c r="BN1252" s="240"/>
      <c r="BO1252" s="240"/>
      <c r="BS1252" s="199"/>
    </row>
    <row r="1253" spans="4:71" s="52" customFormat="1" hidden="1">
      <c r="D1253" s="198"/>
      <c r="E1253" s="54"/>
      <c r="F1253" s="692">
        <v>11</v>
      </c>
      <c r="G1253" s="693"/>
      <c r="H1253" s="842" t="str">
        <f>List!O13</f>
        <v>大学 一郎</v>
      </c>
      <c r="I1253" s="843"/>
      <c r="J1253" s="843"/>
      <c r="K1253" s="843"/>
      <c r="L1253" s="843"/>
      <c r="M1253" s="843"/>
      <c r="N1253" s="843"/>
      <c r="O1253" s="843"/>
      <c r="P1253" s="843"/>
      <c r="Q1253" s="843"/>
      <c r="R1253" s="843"/>
      <c r="S1253" s="844"/>
      <c r="T1253" s="193"/>
      <c r="U1253" s="842" t="str">
        <f t="shared" si="120"/>
        <v>大学 一郎</v>
      </c>
      <c r="V1253" s="843"/>
      <c r="W1253" s="843"/>
      <c r="X1253" s="843"/>
      <c r="Y1253" s="843"/>
      <c r="Z1253" s="843"/>
      <c r="AA1253" s="843"/>
      <c r="AB1253" s="843"/>
      <c r="AC1253" s="843"/>
      <c r="AD1253" s="843"/>
      <c r="AE1253" s="843"/>
      <c r="AF1253" s="844"/>
      <c r="AH1253" s="842" t="str">
        <f t="shared" si="122"/>
        <v>～～～ 以下 ○×△大学 補助員 ～～～</v>
      </c>
      <c r="AI1253" s="843"/>
      <c r="AJ1253" s="843"/>
      <c r="AK1253" s="843"/>
      <c r="AL1253" s="843"/>
      <c r="AM1253" s="843"/>
      <c r="AN1253" s="843"/>
      <c r="AO1253" s="843"/>
      <c r="AP1253" s="843"/>
      <c r="AQ1253" s="843"/>
      <c r="AR1253" s="843"/>
      <c r="AS1253" s="844"/>
      <c r="AU1253" s="696" t="str">
        <f t="shared" si="121"/>
        <v xml:space="preserve"> ～～～ 以下 ○×△大学 補助員 ～～～</v>
      </c>
      <c r="AV1253" s="697"/>
      <c r="AW1253" s="697"/>
      <c r="AX1253" s="697"/>
      <c r="AY1253" s="697"/>
      <c r="AZ1253" s="697"/>
      <c r="BA1253" s="697"/>
      <c r="BB1253" s="697"/>
      <c r="BC1253" s="697"/>
      <c r="BD1253" s="697"/>
      <c r="BE1253" s="698"/>
      <c r="BM1253" s="240"/>
      <c r="BN1253" s="240"/>
      <c r="BO1253" s="240"/>
      <c r="BS1253" s="199"/>
    </row>
    <row r="1254" spans="4:71" s="52" customFormat="1" hidden="1">
      <c r="D1254" s="198"/>
      <c r="E1254" s="54"/>
      <c r="F1254" s="692">
        <v>12</v>
      </c>
      <c r="G1254" s="693"/>
      <c r="H1254" s="842" t="str">
        <f>List!O14</f>
        <v>大学 二郎</v>
      </c>
      <c r="I1254" s="843"/>
      <c r="J1254" s="843"/>
      <c r="K1254" s="843"/>
      <c r="L1254" s="843"/>
      <c r="M1254" s="843"/>
      <c r="N1254" s="843"/>
      <c r="O1254" s="843"/>
      <c r="P1254" s="843"/>
      <c r="Q1254" s="843"/>
      <c r="R1254" s="843"/>
      <c r="S1254" s="844"/>
      <c r="T1254" s="193"/>
      <c r="U1254" s="842" t="str">
        <f t="shared" si="120"/>
        <v>大学 二郎</v>
      </c>
      <c r="V1254" s="843"/>
      <c r="W1254" s="843"/>
      <c r="X1254" s="843"/>
      <c r="Y1254" s="843"/>
      <c r="Z1254" s="843"/>
      <c r="AA1254" s="843"/>
      <c r="AB1254" s="843"/>
      <c r="AC1254" s="843"/>
      <c r="AD1254" s="843"/>
      <c r="AE1254" s="843"/>
      <c r="AF1254" s="844"/>
      <c r="AH1254" s="842" t="str">
        <f t="shared" si="122"/>
        <v>大学 一郎</v>
      </c>
      <c r="AI1254" s="843"/>
      <c r="AJ1254" s="843"/>
      <c r="AK1254" s="843"/>
      <c r="AL1254" s="843"/>
      <c r="AM1254" s="843"/>
      <c r="AN1254" s="843"/>
      <c r="AO1254" s="843"/>
      <c r="AP1254" s="843"/>
      <c r="AQ1254" s="843"/>
      <c r="AR1254" s="843"/>
      <c r="AS1254" s="844"/>
      <c r="AU1254" s="696" t="str">
        <f t="shared" si="121"/>
        <v xml:space="preserve"> 大学 一郎</v>
      </c>
      <c r="AV1254" s="697"/>
      <c r="AW1254" s="697"/>
      <c r="AX1254" s="697"/>
      <c r="AY1254" s="697"/>
      <c r="AZ1254" s="697"/>
      <c r="BA1254" s="697"/>
      <c r="BB1254" s="697"/>
      <c r="BC1254" s="697"/>
      <c r="BD1254" s="697"/>
      <c r="BE1254" s="698"/>
      <c r="BM1254" s="240"/>
      <c r="BN1254" s="240"/>
      <c r="BO1254" s="240"/>
      <c r="BS1254" s="199"/>
    </row>
    <row r="1255" spans="4:71" s="52" customFormat="1" hidden="1">
      <c r="D1255" s="198"/>
      <c r="E1255" s="54"/>
      <c r="F1255" s="692">
        <v>13</v>
      </c>
      <c r="G1255" s="693"/>
      <c r="H1255" s="842" t="str">
        <f>List!O15</f>
        <v>大学 三郎</v>
      </c>
      <c r="I1255" s="843"/>
      <c r="J1255" s="843"/>
      <c r="K1255" s="843"/>
      <c r="L1255" s="843"/>
      <c r="M1255" s="843"/>
      <c r="N1255" s="843"/>
      <c r="O1255" s="843"/>
      <c r="P1255" s="843"/>
      <c r="Q1255" s="843"/>
      <c r="R1255" s="843"/>
      <c r="S1255" s="844"/>
      <c r="T1255" s="193"/>
      <c r="U1255" s="842" t="str">
        <f t="shared" si="120"/>
        <v>大学 三郎</v>
      </c>
      <c r="V1255" s="843"/>
      <c r="W1255" s="843"/>
      <c r="X1255" s="843"/>
      <c r="Y1255" s="843"/>
      <c r="Z1255" s="843"/>
      <c r="AA1255" s="843"/>
      <c r="AB1255" s="843"/>
      <c r="AC1255" s="843"/>
      <c r="AD1255" s="843"/>
      <c r="AE1255" s="843"/>
      <c r="AF1255" s="844"/>
      <c r="AH1255" s="842" t="str">
        <f t="shared" si="122"/>
        <v>大学 二郎</v>
      </c>
      <c r="AI1255" s="843"/>
      <c r="AJ1255" s="843"/>
      <c r="AK1255" s="843"/>
      <c r="AL1255" s="843"/>
      <c r="AM1255" s="843"/>
      <c r="AN1255" s="843"/>
      <c r="AO1255" s="843"/>
      <c r="AP1255" s="843"/>
      <c r="AQ1255" s="843"/>
      <c r="AR1255" s="843"/>
      <c r="AS1255" s="844"/>
      <c r="AU1255" s="696" t="str">
        <f t="shared" si="121"/>
        <v xml:space="preserve"> 大学 二郎</v>
      </c>
      <c r="AV1255" s="697"/>
      <c r="AW1255" s="697"/>
      <c r="AX1255" s="697"/>
      <c r="AY1255" s="697"/>
      <c r="AZ1255" s="697"/>
      <c r="BA1255" s="697"/>
      <c r="BB1255" s="697"/>
      <c r="BC1255" s="697"/>
      <c r="BD1255" s="697"/>
      <c r="BE1255" s="698"/>
      <c r="BM1255" s="240"/>
      <c r="BN1255" s="240"/>
      <c r="BO1255" s="240"/>
      <c r="BS1255" s="199"/>
    </row>
    <row r="1256" spans="4:71" s="52" customFormat="1" hidden="1">
      <c r="D1256" s="198"/>
      <c r="E1256" s="54"/>
      <c r="F1256" s="692">
        <v>14</v>
      </c>
      <c r="G1256" s="693"/>
      <c r="H1256" s="842" t="str">
        <f>List!O16</f>
        <v>大学 四郎</v>
      </c>
      <c r="I1256" s="843"/>
      <c r="J1256" s="843"/>
      <c r="K1256" s="843"/>
      <c r="L1256" s="843"/>
      <c r="M1256" s="843"/>
      <c r="N1256" s="843"/>
      <c r="O1256" s="843"/>
      <c r="P1256" s="843"/>
      <c r="Q1256" s="843"/>
      <c r="R1256" s="843"/>
      <c r="S1256" s="844"/>
      <c r="T1256" s="193"/>
      <c r="U1256" s="842" t="str">
        <f t="shared" si="120"/>
        <v>大学 四郎</v>
      </c>
      <c r="V1256" s="843"/>
      <c r="W1256" s="843"/>
      <c r="X1256" s="843"/>
      <c r="Y1256" s="843"/>
      <c r="Z1256" s="843"/>
      <c r="AA1256" s="843"/>
      <c r="AB1256" s="843"/>
      <c r="AC1256" s="843"/>
      <c r="AD1256" s="843"/>
      <c r="AE1256" s="843"/>
      <c r="AF1256" s="844"/>
      <c r="AH1256" s="842" t="str">
        <f t="shared" si="122"/>
        <v>大学 三郎</v>
      </c>
      <c r="AI1256" s="843"/>
      <c r="AJ1256" s="843"/>
      <c r="AK1256" s="843"/>
      <c r="AL1256" s="843"/>
      <c r="AM1256" s="843"/>
      <c r="AN1256" s="843"/>
      <c r="AO1256" s="843"/>
      <c r="AP1256" s="843"/>
      <c r="AQ1256" s="843"/>
      <c r="AR1256" s="843"/>
      <c r="AS1256" s="844"/>
      <c r="AU1256" s="696" t="str">
        <f t="shared" si="121"/>
        <v xml:space="preserve"> 大学 三郎</v>
      </c>
      <c r="AV1256" s="697"/>
      <c r="AW1256" s="697"/>
      <c r="AX1256" s="697"/>
      <c r="AY1256" s="697"/>
      <c r="AZ1256" s="697"/>
      <c r="BA1256" s="697"/>
      <c r="BB1256" s="697"/>
      <c r="BC1256" s="697"/>
      <c r="BD1256" s="697"/>
      <c r="BE1256" s="698"/>
      <c r="BM1256" s="240"/>
      <c r="BN1256" s="240"/>
      <c r="BO1256" s="240"/>
      <c r="BS1256" s="199"/>
    </row>
    <row r="1257" spans="4:71" s="52" customFormat="1" hidden="1">
      <c r="D1257" s="198"/>
      <c r="E1257" s="54"/>
      <c r="F1257" s="692">
        <v>15</v>
      </c>
      <c r="G1257" s="693"/>
      <c r="H1257" s="842" t="str">
        <f>List!O17</f>
        <v>大学 五郎</v>
      </c>
      <c r="I1257" s="843"/>
      <c r="J1257" s="843"/>
      <c r="K1257" s="843"/>
      <c r="L1257" s="843"/>
      <c r="M1257" s="843"/>
      <c r="N1257" s="843"/>
      <c r="O1257" s="843"/>
      <c r="P1257" s="843"/>
      <c r="Q1257" s="843"/>
      <c r="R1257" s="843"/>
      <c r="S1257" s="844"/>
      <c r="T1257" s="193"/>
      <c r="U1257" s="842" t="str">
        <f t="shared" si="120"/>
        <v>大学 五郎</v>
      </c>
      <c r="V1257" s="843"/>
      <c r="W1257" s="843"/>
      <c r="X1257" s="843"/>
      <c r="Y1257" s="843"/>
      <c r="Z1257" s="843"/>
      <c r="AA1257" s="843"/>
      <c r="AB1257" s="843"/>
      <c r="AC1257" s="843"/>
      <c r="AD1257" s="843"/>
      <c r="AE1257" s="843"/>
      <c r="AF1257" s="844"/>
      <c r="AH1257" s="842" t="str">
        <f t="shared" si="122"/>
        <v>大学 四郎</v>
      </c>
      <c r="AI1257" s="843"/>
      <c r="AJ1257" s="843"/>
      <c r="AK1257" s="843"/>
      <c r="AL1257" s="843"/>
      <c r="AM1257" s="843"/>
      <c r="AN1257" s="843"/>
      <c r="AO1257" s="843"/>
      <c r="AP1257" s="843"/>
      <c r="AQ1257" s="843"/>
      <c r="AR1257" s="843"/>
      <c r="AS1257" s="844"/>
      <c r="AU1257" s="696" t="str">
        <f t="shared" si="121"/>
        <v xml:space="preserve"> 大学 四郎</v>
      </c>
      <c r="AV1257" s="697"/>
      <c r="AW1257" s="697"/>
      <c r="AX1257" s="697"/>
      <c r="AY1257" s="697"/>
      <c r="AZ1257" s="697"/>
      <c r="BA1257" s="697"/>
      <c r="BB1257" s="697"/>
      <c r="BC1257" s="697"/>
      <c r="BD1257" s="697"/>
      <c r="BE1257" s="698"/>
      <c r="BM1257" s="240"/>
      <c r="BN1257" s="240"/>
      <c r="BO1257" s="240"/>
      <c r="BS1257" s="199"/>
    </row>
    <row r="1258" spans="4:71" s="52" customFormat="1" hidden="1">
      <c r="D1258" s="198"/>
      <c r="E1258" s="54"/>
      <c r="F1258" s="692">
        <v>16</v>
      </c>
      <c r="G1258" s="693"/>
      <c r="H1258" s="842">
        <f>List!O18</f>
        <v>0</v>
      </c>
      <c r="I1258" s="843"/>
      <c r="J1258" s="843"/>
      <c r="K1258" s="843"/>
      <c r="L1258" s="843"/>
      <c r="M1258" s="843"/>
      <c r="N1258" s="843"/>
      <c r="O1258" s="843"/>
      <c r="P1258" s="843"/>
      <c r="Q1258" s="843"/>
      <c r="R1258" s="843"/>
      <c r="S1258" s="844"/>
      <c r="T1258" s="193"/>
      <c r="U1258" s="842" t="str">
        <f t="shared" si="120"/>
        <v/>
      </c>
      <c r="V1258" s="843"/>
      <c r="W1258" s="843"/>
      <c r="X1258" s="843"/>
      <c r="Y1258" s="843"/>
      <c r="Z1258" s="843"/>
      <c r="AA1258" s="843"/>
      <c r="AB1258" s="843"/>
      <c r="AC1258" s="843"/>
      <c r="AD1258" s="843"/>
      <c r="AE1258" s="843"/>
      <c r="AF1258" s="844"/>
      <c r="AH1258" s="842" t="str">
        <f t="shared" si="122"/>
        <v>大学 五郎</v>
      </c>
      <c r="AI1258" s="843"/>
      <c r="AJ1258" s="843"/>
      <c r="AK1258" s="843"/>
      <c r="AL1258" s="843"/>
      <c r="AM1258" s="843"/>
      <c r="AN1258" s="843"/>
      <c r="AO1258" s="843"/>
      <c r="AP1258" s="843"/>
      <c r="AQ1258" s="843"/>
      <c r="AR1258" s="843"/>
      <c r="AS1258" s="844"/>
      <c r="AU1258" s="696" t="str">
        <f t="shared" si="121"/>
        <v xml:space="preserve"> 大学 五郎</v>
      </c>
      <c r="AV1258" s="697"/>
      <c r="AW1258" s="697"/>
      <c r="AX1258" s="697"/>
      <c r="AY1258" s="697"/>
      <c r="AZ1258" s="697"/>
      <c r="BA1258" s="697"/>
      <c r="BB1258" s="697"/>
      <c r="BC1258" s="697"/>
      <c r="BD1258" s="697"/>
      <c r="BE1258" s="698"/>
      <c r="BM1258" s="240"/>
      <c r="BN1258" s="240"/>
      <c r="BO1258" s="240"/>
      <c r="BS1258" s="199"/>
    </row>
    <row r="1259" spans="4:71" s="52" customFormat="1" hidden="1">
      <c r="D1259" s="198"/>
      <c r="E1259" s="54"/>
      <c r="F1259" s="692">
        <v>17</v>
      </c>
      <c r="G1259" s="693"/>
      <c r="H1259" s="842">
        <f>List!O19</f>
        <v>0</v>
      </c>
      <c r="I1259" s="843"/>
      <c r="J1259" s="843"/>
      <c r="K1259" s="843"/>
      <c r="L1259" s="843"/>
      <c r="M1259" s="843"/>
      <c r="N1259" s="843"/>
      <c r="O1259" s="843"/>
      <c r="P1259" s="843"/>
      <c r="Q1259" s="843"/>
      <c r="R1259" s="843"/>
      <c r="S1259" s="844"/>
      <c r="T1259" s="193"/>
      <c r="U1259" s="842" t="str">
        <f t="shared" si="120"/>
        <v/>
      </c>
      <c r="V1259" s="843"/>
      <c r="W1259" s="843"/>
      <c r="X1259" s="843"/>
      <c r="Y1259" s="843"/>
      <c r="Z1259" s="843"/>
      <c r="AA1259" s="843"/>
      <c r="AB1259" s="843"/>
      <c r="AC1259" s="843"/>
      <c r="AD1259" s="843"/>
      <c r="AE1259" s="843"/>
      <c r="AF1259" s="844"/>
      <c r="AH1259" s="842" t="str">
        <f t="shared" si="122"/>
        <v/>
      </c>
      <c r="AI1259" s="843"/>
      <c r="AJ1259" s="843"/>
      <c r="AK1259" s="843"/>
      <c r="AL1259" s="843"/>
      <c r="AM1259" s="843"/>
      <c r="AN1259" s="843"/>
      <c r="AO1259" s="843"/>
      <c r="AP1259" s="843"/>
      <c r="AQ1259" s="843"/>
      <c r="AR1259" s="843"/>
      <c r="AS1259" s="844"/>
      <c r="AU1259" s="696" t="str">
        <f t="shared" si="121"/>
        <v/>
      </c>
      <c r="AV1259" s="697"/>
      <c r="AW1259" s="697"/>
      <c r="AX1259" s="697"/>
      <c r="AY1259" s="697"/>
      <c r="AZ1259" s="697"/>
      <c r="BA1259" s="697"/>
      <c r="BB1259" s="697"/>
      <c r="BC1259" s="697"/>
      <c r="BD1259" s="697"/>
      <c r="BE1259" s="698"/>
      <c r="BM1259" s="240"/>
      <c r="BN1259" s="240"/>
      <c r="BO1259" s="240"/>
      <c r="BS1259" s="199"/>
    </row>
    <row r="1260" spans="4:71" s="52" customFormat="1" hidden="1">
      <c r="D1260" s="198"/>
      <c r="E1260" s="54"/>
      <c r="F1260" s="692">
        <v>18</v>
      </c>
      <c r="G1260" s="693"/>
      <c r="H1260" s="842" t="str">
        <f>List!O20</f>
        <v>役員18</v>
      </c>
      <c r="I1260" s="843"/>
      <c r="J1260" s="843"/>
      <c r="K1260" s="843"/>
      <c r="L1260" s="843"/>
      <c r="M1260" s="843"/>
      <c r="N1260" s="843"/>
      <c r="O1260" s="843"/>
      <c r="P1260" s="843"/>
      <c r="Q1260" s="843"/>
      <c r="R1260" s="843"/>
      <c r="S1260" s="844"/>
      <c r="T1260" s="193"/>
      <c r="U1260" s="842" t="str">
        <f t="shared" si="120"/>
        <v>役員18</v>
      </c>
      <c r="V1260" s="843"/>
      <c r="W1260" s="843"/>
      <c r="X1260" s="843"/>
      <c r="Y1260" s="843"/>
      <c r="Z1260" s="843"/>
      <c r="AA1260" s="843"/>
      <c r="AB1260" s="843"/>
      <c r="AC1260" s="843"/>
      <c r="AD1260" s="843"/>
      <c r="AE1260" s="843"/>
      <c r="AF1260" s="844"/>
      <c r="AH1260" s="842" t="str">
        <f t="shared" si="122"/>
        <v/>
      </c>
      <c r="AI1260" s="843"/>
      <c r="AJ1260" s="843"/>
      <c r="AK1260" s="843"/>
      <c r="AL1260" s="843"/>
      <c r="AM1260" s="843"/>
      <c r="AN1260" s="843"/>
      <c r="AO1260" s="843"/>
      <c r="AP1260" s="843"/>
      <c r="AQ1260" s="843"/>
      <c r="AR1260" s="843"/>
      <c r="AS1260" s="844"/>
      <c r="AU1260" s="696" t="str">
        <f t="shared" si="121"/>
        <v/>
      </c>
      <c r="AV1260" s="697"/>
      <c r="AW1260" s="697"/>
      <c r="AX1260" s="697"/>
      <c r="AY1260" s="697"/>
      <c r="AZ1260" s="697"/>
      <c r="BA1260" s="697"/>
      <c r="BB1260" s="697"/>
      <c r="BC1260" s="697"/>
      <c r="BD1260" s="697"/>
      <c r="BE1260" s="698"/>
      <c r="BM1260" s="240"/>
      <c r="BN1260" s="240"/>
      <c r="BO1260" s="240"/>
      <c r="BS1260" s="199"/>
    </row>
    <row r="1261" spans="4:71" s="52" customFormat="1" hidden="1">
      <c r="D1261" s="198"/>
      <c r="E1261" s="54"/>
      <c r="F1261" s="692">
        <v>19</v>
      </c>
      <c r="G1261" s="693"/>
      <c r="H1261" s="842" t="str">
        <f>List!O21</f>
        <v>役員19</v>
      </c>
      <c r="I1261" s="843"/>
      <c r="J1261" s="843"/>
      <c r="K1261" s="843"/>
      <c r="L1261" s="843"/>
      <c r="M1261" s="843"/>
      <c r="N1261" s="843"/>
      <c r="O1261" s="843"/>
      <c r="P1261" s="843"/>
      <c r="Q1261" s="843"/>
      <c r="R1261" s="843"/>
      <c r="S1261" s="844"/>
      <c r="T1261" s="193"/>
      <c r="U1261" s="842" t="str">
        <f t="shared" si="120"/>
        <v>役員19</v>
      </c>
      <c r="V1261" s="843"/>
      <c r="W1261" s="843"/>
      <c r="X1261" s="843"/>
      <c r="Y1261" s="843"/>
      <c r="Z1261" s="843"/>
      <c r="AA1261" s="843"/>
      <c r="AB1261" s="843"/>
      <c r="AC1261" s="843"/>
      <c r="AD1261" s="843"/>
      <c r="AE1261" s="843"/>
      <c r="AF1261" s="844"/>
      <c r="AH1261" s="842" t="str">
        <f t="shared" si="122"/>
        <v>役員18</v>
      </c>
      <c r="AI1261" s="843"/>
      <c r="AJ1261" s="843"/>
      <c r="AK1261" s="843"/>
      <c r="AL1261" s="843"/>
      <c r="AM1261" s="843"/>
      <c r="AN1261" s="843"/>
      <c r="AO1261" s="843"/>
      <c r="AP1261" s="843"/>
      <c r="AQ1261" s="843"/>
      <c r="AR1261" s="843"/>
      <c r="AS1261" s="844"/>
      <c r="AU1261" s="696" t="str">
        <f t="shared" si="121"/>
        <v xml:space="preserve"> 役員18</v>
      </c>
      <c r="AV1261" s="697"/>
      <c r="AW1261" s="697"/>
      <c r="AX1261" s="697"/>
      <c r="AY1261" s="697"/>
      <c r="AZ1261" s="697"/>
      <c r="BA1261" s="697"/>
      <c r="BB1261" s="697"/>
      <c r="BC1261" s="697"/>
      <c r="BD1261" s="697"/>
      <c r="BE1261" s="698"/>
      <c r="BM1261" s="240"/>
      <c r="BN1261" s="240"/>
      <c r="BO1261" s="240"/>
      <c r="BS1261" s="199"/>
    </row>
    <row r="1262" spans="4:71" s="52" customFormat="1" hidden="1">
      <c r="D1262" s="198"/>
      <c r="E1262" s="54"/>
      <c r="F1262" s="692">
        <v>20</v>
      </c>
      <c r="G1262" s="693"/>
      <c r="H1262" s="842" t="str">
        <f>List!O22</f>
        <v>役員20</v>
      </c>
      <c r="I1262" s="843"/>
      <c r="J1262" s="843"/>
      <c r="K1262" s="843"/>
      <c r="L1262" s="843"/>
      <c r="M1262" s="843"/>
      <c r="N1262" s="843"/>
      <c r="O1262" s="843"/>
      <c r="P1262" s="843"/>
      <c r="Q1262" s="843"/>
      <c r="R1262" s="843"/>
      <c r="S1262" s="844"/>
      <c r="T1262" s="193"/>
      <c r="U1262" s="842" t="str">
        <f t="shared" si="120"/>
        <v>役員20</v>
      </c>
      <c r="V1262" s="843"/>
      <c r="W1262" s="843"/>
      <c r="X1262" s="843"/>
      <c r="Y1262" s="843"/>
      <c r="Z1262" s="843"/>
      <c r="AA1262" s="843"/>
      <c r="AB1262" s="843"/>
      <c r="AC1262" s="843"/>
      <c r="AD1262" s="843"/>
      <c r="AE1262" s="843"/>
      <c r="AF1262" s="844"/>
      <c r="AH1262" s="842" t="str">
        <f t="shared" si="122"/>
        <v>役員19</v>
      </c>
      <c r="AI1262" s="843"/>
      <c r="AJ1262" s="843"/>
      <c r="AK1262" s="843"/>
      <c r="AL1262" s="843"/>
      <c r="AM1262" s="843"/>
      <c r="AN1262" s="843"/>
      <c r="AO1262" s="843"/>
      <c r="AP1262" s="843"/>
      <c r="AQ1262" s="843"/>
      <c r="AR1262" s="843"/>
      <c r="AS1262" s="844"/>
      <c r="AU1262" s="696" t="str">
        <f t="shared" si="121"/>
        <v xml:space="preserve"> 役員19</v>
      </c>
      <c r="AV1262" s="697"/>
      <c r="AW1262" s="697"/>
      <c r="AX1262" s="697"/>
      <c r="AY1262" s="697"/>
      <c r="AZ1262" s="697"/>
      <c r="BA1262" s="697"/>
      <c r="BB1262" s="697"/>
      <c r="BC1262" s="697"/>
      <c r="BD1262" s="697"/>
      <c r="BE1262" s="698"/>
      <c r="BM1262" s="240"/>
      <c r="BN1262" s="240"/>
      <c r="BO1262" s="240"/>
      <c r="BS1262" s="199"/>
    </row>
    <row r="1263" spans="4:71" s="52" customFormat="1" hidden="1">
      <c r="D1263" s="198"/>
      <c r="E1263" s="54"/>
      <c r="F1263" s="692">
        <v>21</v>
      </c>
      <c r="G1263" s="693"/>
      <c r="H1263" s="842" t="str">
        <f>List!O23</f>
        <v>役員21</v>
      </c>
      <c r="I1263" s="843"/>
      <c r="J1263" s="843"/>
      <c r="K1263" s="843"/>
      <c r="L1263" s="843"/>
      <c r="M1263" s="843"/>
      <c r="N1263" s="843"/>
      <c r="O1263" s="843"/>
      <c r="P1263" s="843"/>
      <c r="Q1263" s="843"/>
      <c r="R1263" s="843"/>
      <c r="S1263" s="844"/>
      <c r="T1263" s="193"/>
      <c r="U1263" s="842" t="str">
        <f t="shared" si="120"/>
        <v>役員21</v>
      </c>
      <c r="V1263" s="843"/>
      <c r="W1263" s="843"/>
      <c r="X1263" s="843"/>
      <c r="Y1263" s="843"/>
      <c r="Z1263" s="843"/>
      <c r="AA1263" s="843"/>
      <c r="AB1263" s="843"/>
      <c r="AC1263" s="843"/>
      <c r="AD1263" s="843"/>
      <c r="AE1263" s="843"/>
      <c r="AF1263" s="844"/>
      <c r="AH1263" s="842" t="str">
        <f t="shared" si="122"/>
        <v>役員20</v>
      </c>
      <c r="AI1263" s="843"/>
      <c r="AJ1263" s="843"/>
      <c r="AK1263" s="843"/>
      <c r="AL1263" s="843"/>
      <c r="AM1263" s="843"/>
      <c r="AN1263" s="843"/>
      <c r="AO1263" s="843"/>
      <c r="AP1263" s="843"/>
      <c r="AQ1263" s="843"/>
      <c r="AR1263" s="843"/>
      <c r="AS1263" s="844"/>
      <c r="AU1263" s="696" t="str">
        <f t="shared" si="121"/>
        <v xml:space="preserve"> 役員20</v>
      </c>
      <c r="AV1263" s="697"/>
      <c r="AW1263" s="697"/>
      <c r="AX1263" s="697"/>
      <c r="AY1263" s="697"/>
      <c r="AZ1263" s="697"/>
      <c r="BA1263" s="697"/>
      <c r="BB1263" s="697"/>
      <c r="BC1263" s="697"/>
      <c r="BD1263" s="697"/>
      <c r="BE1263" s="698"/>
      <c r="BM1263" s="240"/>
      <c r="BN1263" s="240"/>
      <c r="BO1263" s="240"/>
      <c r="BS1263" s="199"/>
    </row>
    <row r="1264" spans="4:71" s="52" customFormat="1" hidden="1">
      <c r="D1264" s="198"/>
      <c r="E1264" s="54"/>
      <c r="F1264" s="692">
        <v>22</v>
      </c>
      <c r="G1264" s="693"/>
      <c r="H1264" s="842" t="str">
        <f>List!O24</f>
        <v>役員22</v>
      </c>
      <c r="I1264" s="843"/>
      <c r="J1264" s="843"/>
      <c r="K1264" s="843"/>
      <c r="L1264" s="843"/>
      <c r="M1264" s="843"/>
      <c r="N1264" s="843"/>
      <c r="O1264" s="843"/>
      <c r="P1264" s="843"/>
      <c r="Q1264" s="843"/>
      <c r="R1264" s="843"/>
      <c r="S1264" s="844"/>
      <c r="T1264" s="193"/>
      <c r="U1264" s="842" t="str">
        <f t="shared" si="120"/>
        <v>役員22</v>
      </c>
      <c r="V1264" s="843"/>
      <c r="W1264" s="843"/>
      <c r="X1264" s="843"/>
      <c r="Y1264" s="843"/>
      <c r="Z1264" s="843"/>
      <c r="AA1264" s="843"/>
      <c r="AB1264" s="843"/>
      <c r="AC1264" s="843"/>
      <c r="AD1264" s="843"/>
      <c r="AE1264" s="843"/>
      <c r="AF1264" s="844"/>
      <c r="AH1264" s="842" t="str">
        <f t="shared" si="122"/>
        <v>役員21</v>
      </c>
      <c r="AI1264" s="843"/>
      <c r="AJ1264" s="843"/>
      <c r="AK1264" s="843"/>
      <c r="AL1264" s="843"/>
      <c r="AM1264" s="843"/>
      <c r="AN1264" s="843"/>
      <c r="AO1264" s="843"/>
      <c r="AP1264" s="843"/>
      <c r="AQ1264" s="843"/>
      <c r="AR1264" s="843"/>
      <c r="AS1264" s="844"/>
      <c r="AU1264" s="696" t="str">
        <f t="shared" si="121"/>
        <v xml:space="preserve"> 役員21</v>
      </c>
      <c r="AV1264" s="697"/>
      <c r="AW1264" s="697"/>
      <c r="AX1264" s="697"/>
      <c r="AY1264" s="697"/>
      <c r="AZ1264" s="697"/>
      <c r="BA1264" s="697"/>
      <c r="BB1264" s="697"/>
      <c r="BC1264" s="697"/>
      <c r="BD1264" s="697"/>
      <c r="BE1264" s="698"/>
      <c r="BM1264" s="240"/>
      <c r="BN1264" s="240"/>
      <c r="BO1264" s="240"/>
      <c r="BS1264" s="199"/>
    </row>
    <row r="1265" spans="4:71" s="52" customFormat="1" hidden="1">
      <c r="D1265" s="198"/>
      <c r="E1265" s="54"/>
      <c r="F1265" s="692">
        <v>23</v>
      </c>
      <c r="G1265" s="693"/>
      <c r="H1265" s="842" t="str">
        <f>List!O25</f>
        <v>役員23</v>
      </c>
      <c r="I1265" s="843"/>
      <c r="J1265" s="843"/>
      <c r="K1265" s="843"/>
      <c r="L1265" s="843"/>
      <c r="M1265" s="843"/>
      <c r="N1265" s="843"/>
      <c r="O1265" s="843"/>
      <c r="P1265" s="843"/>
      <c r="Q1265" s="843"/>
      <c r="R1265" s="843"/>
      <c r="S1265" s="844"/>
      <c r="T1265" s="193"/>
      <c r="U1265" s="842" t="str">
        <f t="shared" si="120"/>
        <v>役員23</v>
      </c>
      <c r="V1265" s="843"/>
      <c r="W1265" s="843"/>
      <c r="X1265" s="843"/>
      <c r="Y1265" s="843"/>
      <c r="Z1265" s="843"/>
      <c r="AA1265" s="843"/>
      <c r="AB1265" s="843"/>
      <c r="AC1265" s="843"/>
      <c r="AD1265" s="843"/>
      <c r="AE1265" s="843"/>
      <c r="AF1265" s="844"/>
      <c r="AH1265" s="842" t="str">
        <f t="shared" si="122"/>
        <v>役員22</v>
      </c>
      <c r="AI1265" s="843"/>
      <c r="AJ1265" s="843"/>
      <c r="AK1265" s="843"/>
      <c r="AL1265" s="843"/>
      <c r="AM1265" s="843"/>
      <c r="AN1265" s="843"/>
      <c r="AO1265" s="843"/>
      <c r="AP1265" s="843"/>
      <c r="AQ1265" s="843"/>
      <c r="AR1265" s="843"/>
      <c r="AS1265" s="844"/>
      <c r="AU1265" s="696" t="str">
        <f t="shared" si="121"/>
        <v xml:space="preserve"> 役員22</v>
      </c>
      <c r="AV1265" s="697"/>
      <c r="AW1265" s="697"/>
      <c r="AX1265" s="697"/>
      <c r="AY1265" s="697"/>
      <c r="AZ1265" s="697"/>
      <c r="BA1265" s="697"/>
      <c r="BB1265" s="697"/>
      <c r="BC1265" s="697"/>
      <c r="BD1265" s="697"/>
      <c r="BE1265" s="698"/>
      <c r="BM1265" s="240"/>
      <c r="BN1265" s="240"/>
      <c r="BO1265" s="240"/>
      <c r="BS1265" s="199"/>
    </row>
    <row r="1266" spans="4:71" s="52" customFormat="1" hidden="1">
      <c r="D1266" s="198"/>
      <c r="E1266" s="54"/>
      <c r="F1266" s="692">
        <v>24</v>
      </c>
      <c r="G1266" s="693"/>
      <c r="H1266" s="842" t="str">
        <f>List!O26</f>
        <v>役員24</v>
      </c>
      <c r="I1266" s="843"/>
      <c r="J1266" s="843"/>
      <c r="K1266" s="843"/>
      <c r="L1266" s="843"/>
      <c r="M1266" s="843"/>
      <c r="N1266" s="843"/>
      <c r="O1266" s="843"/>
      <c r="P1266" s="843"/>
      <c r="Q1266" s="843"/>
      <c r="R1266" s="843"/>
      <c r="S1266" s="844"/>
      <c r="T1266" s="193"/>
      <c r="U1266" s="842" t="str">
        <f t="shared" si="120"/>
        <v>役員24</v>
      </c>
      <c r="V1266" s="843"/>
      <c r="W1266" s="843"/>
      <c r="X1266" s="843"/>
      <c r="Y1266" s="843"/>
      <c r="Z1266" s="843"/>
      <c r="AA1266" s="843"/>
      <c r="AB1266" s="843"/>
      <c r="AC1266" s="843"/>
      <c r="AD1266" s="843"/>
      <c r="AE1266" s="843"/>
      <c r="AF1266" s="844"/>
      <c r="AH1266" s="842" t="str">
        <f t="shared" si="122"/>
        <v>役員23</v>
      </c>
      <c r="AI1266" s="843"/>
      <c r="AJ1266" s="843"/>
      <c r="AK1266" s="843"/>
      <c r="AL1266" s="843"/>
      <c r="AM1266" s="843"/>
      <c r="AN1266" s="843"/>
      <c r="AO1266" s="843"/>
      <c r="AP1266" s="843"/>
      <c r="AQ1266" s="843"/>
      <c r="AR1266" s="843"/>
      <c r="AS1266" s="844"/>
      <c r="AU1266" s="696" t="str">
        <f t="shared" si="121"/>
        <v xml:space="preserve"> 役員23</v>
      </c>
      <c r="AV1266" s="697"/>
      <c r="AW1266" s="697"/>
      <c r="AX1266" s="697"/>
      <c r="AY1266" s="697"/>
      <c r="AZ1266" s="697"/>
      <c r="BA1266" s="697"/>
      <c r="BB1266" s="697"/>
      <c r="BC1266" s="697"/>
      <c r="BD1266" s="697"/>
      <c r="BE1266" s="698"/>
      <c r="BM1266" s="240"/>
      <c r="BN1266" s="240"/>
      <c r="BO1266" s="240"/>
      <c r="BS1266" s="199"/>
    </row>
    <row r="1267" spans="4:71" s="52" customFormat="1" hidden="1">
      <c r="D1267" s="198"/>
      <c r="E1267" s="54"/>
      <c r="F1267" s="692">
        <v>25</v>
      </c>
      <c r="G1267" s="693"/>
      <c r="H1267" s="842" t="str">
        <f>List!O27</f>
        <v>役員25</v>
      </c>
      <c r="I1267" s="843"/>
      <c r="J1267" s="843"/>
      <c r="K1267" s="843"/>
      <c r="L1267" s="843"/>
      <c r="M1267" s="843"/>
      <c r="N1267" s="843"/>
      <c r="O1267" s="843"/>
      <c r="P1267" s="843"/>
      <c r="Q1267" s="843"/>
      <c r="R1267" s="843"/>
      <c r="S1267" s="844"/>
      <c r="T1267" s="193"/>
      <c r="U1267" s="842" t="str">
        <f t="shared" si="120"/>
        <v>役員25</v>
      </c>
      <c r="V1267" s="843"/>
      <c r="W1267" s="843"/>
      <c r="X1267" s="843"/>
      <c r="Y1267" s="843"/>
      <c r="Z1267" s="843"/>
      <c r="AA1267" s="843"/>
      <c r="AB1267" s="843"/>
      <c r="AC1267" s="843"/>
      <c r="AD1267" s="843"/>
      <c r="AE1267" s="843"/>
      <c r="AF1267" s="844"/>
      <c r="AH1267" s="842" t="str">
        <f t="shared" si="122"/>
        <v>役員24</v>
      </c>
      <c r="AI1267" s="843"/>
      <c r="AJ1267" s="843"/>
      <c r="AK1267" s="843"/>
      <c r="AL1267" s="843"/>
      <c r="AM1267" s="843"/>
      <c r="AN1267" s="843"/>
      <c r="AO1267" s="843"/>
      <c r="AP1267" s="843"/>
      <c r="AQ1267" s="843"/>
      <c r="AR1267" s="843"/>
      <c r="AS1267" s="844"/>
      <c r="AU1267" s="696" t="str">
        <f t="shared" si="121"/>
        <v xml:space="preserve"> 役員24</v>
      </c>
      <c r="AV1267" s="697"/>
      <c r="AW1267" s="697"/>
      <c r="AX1267" s="697"/>
      <c r="AY1267" s="697"/>
      <c r="AZ1267" s="697"/>
      <c r="BA1267" s="697"/>
      <c r="BB1267" s="697"/>
      <c r="BC1267" s="697"/>
      <c r="BD1267" s="697"/>
      <c r="BE1267" s="698"/>
      <c r="BM1267" s="240"/>
      <c r="BN1267" s="240"/>
      <c r="BO1267" s="240"/>
      <c r="BS1267" s="199"/>
    </row>
    <row r="1268" spans="4:71" s="52" customFormat="1" hidden="1">
      <c r="D1268" s="198"/>
      <c r="E1268" s="54"/>
      <c r="F1268" s="692">
        <v>26</v>
      </c>
      <c r="G1268" s="693"/>
      <c r="H1268" s="842" t="str">
        <f>List!O28</f>
        <v>役員26</v>
      </c>
      <c r="I1268" s="843"/>
      <c r="J1268" s="843"/>
      <c r="K1268" s="843"/>
      <c r="L1268" s="843"/>
      <c r="M1268" s="843"/>
      <c r="N1268" s="843"/>
      <c r="O1268" s="843"/>
      <c r="P1268" s="843"/>
      <c r="Q1268" s="843"/>
      <c r="R1268" s="843"/>
      <c r="S1268" s="844"/>
      <c r="T1268" s="193"/>
      <c r="U1268" s="842" t="str">
        <f t="shared" si="120"/>
        <v>役員26</v>
      </c>
      <c r="V1268" s="843"/>
      <c r="W1268" s="843"/>
      <c r="X1268" s="843"/>
      <c r="Y1268" s="843"/>
      <c r="Z1268" s="843"/>
      <c r="AA1268" s="843"/>
      <c r="AB1268" s="843"/>
      <c r="AC1268" s="843"/>
      <c r="AD1268" s="843"/>
      <c r="AE1268" s="843"/>
      <c r="AF1268" s="844"/>
      <c r="AH1268" s="842" t="str">
        <f t="shared" si="122"/>
        <v>役員25</v>
      </c>
      <c r="AI1268" s="843"/>
      <c r="AJ1268" s="843"/>
      <c r="AK1268" s="843"/>
      <c r="AL1268" s="843"/>
      <c r="AM1268" s="843"/>
      <c r="AN1268" s="843"/>
      <c r="AO1268" s="843"/>
      <c r="AP1268" s="843"/>
      <c r="AQ1268" s="843"/>
      <c r="AR1268" s="843"/>
      <c r="AS1268" s="844"/>
      <c r="AU1268" s="696" t="str">
        <f t="shared" si="121"/>
        <v xml:space="preserve"> 役員25</v>
      </c>
      <c r="AV1268" s="697"/>
      <c r="AW1268" s="697"/>
      <c r="AX1268" s="697"/>
      <c r="AY1268" s="697"/>
      <c r="AZ1268" s="697"/>
      <c r="BA1268" s="697"/>
      <c r="BB1268" s="697"/>
      <c r="BC1268" s="697"/>
      <c r="BD1268" s="697"/>
      <c r="BE1268" s="698"/>
      <c r="BM1268" s="240"/>
      <c r="BN1268" s="240"/>
      <c r="BO1268" s="240"/>
      <c r="BS1268" s="199"/>
    </row>
    <row r="1269" spans="4:71" s="52" customFormat="1" hidden="1">
      <c r="D1269" s="198"/>
      <c r="E1269" s="54"/>
      <c r="F1269" s="692">
        <v>27</v>
      </c>
      <c r="G1269" s="693"/>
      <c r="H1269" s="842" t="str">
        <f>List!O29</f>
        <v>役員27</v>
      </c>
      <c r="I1269" s="843"/>
      <c r="J1269" s="843"/>
      <c r="K1269" s="843"/>
      <c r="L1269" s="843"/>
      <c r="M1269" s="843"/>
      <c r="N1269" s="843"/>
      <c r="O1269" s="843"/>
      <c r="P1269" s="843"/>
      <c r="Q1269" s="843"/>
      <c r="R1269" s="843"/>
      <c r="S1269" s="844"/>
      <c r="T1269" s="193"/>
      <c r="U1269" s="842" t="str">
        <f t="shared" si="120"/>
        <v>役員27</v>
      </c>
      <c r="V1269" s="843"/>
      <c r="W1269" s="843"/>
      <c r="X1269" s="843"/>
      <c r="Y1269" s="843"/>
      <c r="Z1269" s="843"/>
      <c r="AA1269" s="843"/>
      <c r="AB1269" s="843"/>
      <c r="AC1269" s="843"/>
      <c r="AD1269" s="843"/>
      <c r="AE1269" s="843"/>
      <c r="AF1269" s="844"/>
      <c r="AH1269" s="842" t="str">
        <f t="shared" si="122"/>
        <v>役員26</v>
      </c>
      <c r="AI1269" s="843"/>
      <c r="AJ1269" s="843"/>
      <c r="AK1269" s="843"/>
      <c r="AL1269" s="843"/>
      <c r="AM1269" s="843"/>
      <c r="AN1269" s="843"/>
      <c r="AO1269" s="843"/>
      <c r="AP1269" s="843"/>
      <c r="AQ1269" s="843"/>
      <c r="AR1269" s="843"/>
      <c r="AS1269" s="844"/>
      <c r="AU1269" s="696" t="str">
        <f t="shared" si="121"/>
        <v xml:space="preserve"> 役員26</v>
      </c>
      <c r="AV1269" s="697"/>
      <c r="AW1269" s="697"/>
      <c r="AX1269" s="697"/>
      <c r="AY1269" s="697"/>
      <c r="AZ1269" s="697"/>
      <c r="BA1269" s="697"/>
      <c r="BB1269" s="697"/>
      <c r="BC1269" s="697"/>
      <c r="BD1269" s="697"/>
      <c r="BE1269" s="698"/>
      <c r="BM1269" s="240"/>
      <c r="BN1269" s="240"/>
      <c r="BO1269" s="240"/>
      <c r="BS1269" s="199"/>
    </row>
    <row r="1270" spans="4:71" s="52" customFormat="1" hidden="1">
      <c r="D1270" s="198"/>
      <c r="E1270" s="54"/>
      <c r="F1270" s="692">
        <v>28</v>
      </c>
      <c r="G1270" s="693"/>
      <c r="H1270" s="842" t="str">
        <f>List!O30</f>
        <v>役員28</v>
      </c>
      <c r="I1270" s="843"/>
      <c r="J1270" s="843"/>
      <c r="K1270" s="843"/>
      <c r="L1270" s="843"/>
      <c r="M1270" s="843"/>
      <c r="N1270" s="843"/>
      <c r="O1270" s="843"/>
      <c r="P1270" s="843"/>
      <c r="Q1270" s="843"/>
      <c r="R1270" s="843"/>
      <c r="S1270" s="844"/>
      <c r="T1270" s="193"/>
      <c r="U1270" s="842" t="str">
        <f t="shared" si="120"/>
        <v>役員28</v>
      </c>
      <c r="V1270" s="843"/>
      <c r="W1270" s="843"/>
      <c r="X1270" s="843"/>
      <c r="Y1270" s="843"/>
      <c r="Z1270" s="843"/>
      <c r="AA1270" s="843"/>
      <c r="AB1270" s="843"/>
      <c r="AC1270" s="843"/>
      <c r="AD1270" s="843"/>
      <c r="AE1270" s="843"/>
      <c r="AF1270" s="844"/>
      <c r="AH1270" s="842" t="str">
        <f t="shared" si="122"/>
        <v>役員27</v>
      </c>
      <c r="AI1270" s="843"/>
      <c r="AJ1270" s="843"/>
      <c r="AK1270" s="843"/>
      <c r="AL1270" s="843"/>
      <c r="AM1270" s="843"/>
      <c r="AN1270" s="843"/>
      <c r="AO1270" s="843"/>
      <c r="AP1270" s="843"/>
      <c r="AQ1270" s="843"/>
      <c r="AR1270" s="843"/>
      <c r="AS1270" s="844"/>
      <c r="AU1270" s="696" t="str">
        <f t="shared" si="121"/>
        <v xml:space="preserve"> 役員27</v>
      </c>
      <c r="AV1270" s="697"/>
      <c r="AW1270" s="697"/>
      <c r="AX1270" s="697"/>
      <c r="AY1270" s="697"/>
      <c r="AZ1270" s="697"/>
      <c r="BA1270" s="697"/>
      <c r="BB1270" s="697"/>
      <c r="BC1270" s="697"/>
      <c r="BD1270" s="697"/>
      <c r="BE1270" s="698"/>
      <c r="BM1270" s="240"/>
      <c r="BN1270" s="240"/>
      <c r="BO1270" s="240"/>
      <c r="BS1270" s="199"/>
    </row>
    <row r="1271" spans="4:71" s="52" customFormat="1" hidden="1">
      <c r="D1271" s="198"/>
      <c r="E1271" s="54"/>
      <c r="F1271" s="692">
        <v>29</v>
      </c>
      <c r="G1271" s="693"/>
      <c r="H1271" s="842" t="str">
        <f>List!O31</f>
        <v>役員29</v>
      </c>
      <c r="I1271" s="843"/>
      <c r="J1271" s="843"/>
      <c r="K1271" s="843"/>
      <c r="L1271" s="843"/>
      <c r="M1271" s="843"/>
      <c r="N1271" s="843"/>
      <c r="O1271" s="843"/>
      <c r="P1271" s="843"/>
      <c r="Q1271" s="843"/>
      <c r="R1271" s="843"/>
      <c r="S1271" s="844"/>
      <c r="T1271" s="193"/>
      <c r="U1271" s="842" t="str">
        <f t="shared" si="120"/>
        <v>役員29</v>
      </c>
      <c r="V1271" s="843"/>
      <c r="W1271" s="843"/>
      <c r="X1271" s="843"/>
      <c r="Y1271" s="843"/>
      <c r="Z1271" s="843"/>
      <c r="AA1271" s="843"/>
      <c r="AB1271" s="843"/>
      <c r="AC1271" s="843"/>
      <c r="AD1271" s="843"/>
      <c r="AE1271" s="843"/>
      <c r="AF1271" s="844"/>
      <c r="AH1271" s="842" t="str">
        <f t="shared" si="122"/>
        <v>役員28</v>
      </c>
      <c r="AI1271" s="843"/>
      <c r="AJ1271" s="843"/>
      <c r="AK1271" s="843"/>
      <c r="AL1271" s="843"/>
      <c r="AM1271" s="843"/>
      <c r="AN1271" s="843"/>
      <c r="AO1271" s="843"/>
      <c r="AP1271" s="843"/>
      <c r="AQ1271" s="843"/>
      <c r="AR1271" s="843"/>
      <c r="AS1271" s="844"/>
      <c r="AU1271" s="696" t="str">
        <f t="shared" si="121"/>
        <v xml:space="preserve"> 役員28</v>
      </c>
      <c r="AV1271" s="697"/>
      <c r="AW1271" s="697"/>
      <c r="AX1271" s="697"/>
      <c r="AY1271" s="697"/>
      <c r="AZ1271" s="697"/>
      <c r="BA1271" s="697"/>
      <c r="BB1271" s="697"/>
      <c r="BC1271" s="697"/>
      <c r="BD1271" s="697"/>
      <c r="BE1271" s="698"/>
      <c r="BM1271" s="240"/>
      <c r="BN1271" s="240"/>
      <c r="BO1271" s="240"/>
      <c r="BS1271" s="199"/>
    </row>
    <row r="1272" spans="4:71" s="52" customFormat="1" hidden="1">
      <c r="D1272" s="198"/>
      <c r="E1272" s="54"/>
      <c r="F1272" s="692">
        <v>30</v>
      </c>
      <c r="G1272" s="693"/>
      <c r="H1272" s="842" t="str">
        <f>List!O32</f>
        <v>役員30</v>
      </c>
      <c r="I1272" s="843"/>
      <c r="J1272" s="843"/>
      <c r="K1272" s="843"/>
      <c r="L1272" s="843"/>
      <c r="M1272" s="843"/>
      <c r="N1272" s="843"/>
      <c r="O1272" s="843"/>
      <c r="P1272" s="843"/>
      <c r="Q1272" s="843"/>
      <c r="R1272" s="843"/>
      <c r="S1272" s="844"/>
      <c r="T1272" s="193"/>
      <c r="U1272" s="842" t="str">
        <f t="shared" si="120"/>
        <v>役員30</v>
      </c>
      <c r="V1272" s="843"/>
      <c r="W1272" s="843"/>
      <c r="X1272" s="843"/>
      <c r="Y1272" s="843"/>
      <c r="Z1272" s="843"/>
      <c r="AA1272" s="843"/>
      <c r="AB1272" s="843"/>
      <c r="AC1272" s="843"/>
      <c r="AD1272" s="843"/>
      <c r="AE1272" s="843"/>
      <c r="AF1272" s="844"/>
      <c r="AH1272" s="842" t="str">
        <f t="shared" si="122"/>
        <v>役員29</v>
      </c>
      <c r="AI1272" s="843"/>
      <c r="AJ1272" s="843"/>
      <c r="AK1272" s="843"/>
      <c r="AL1272" s="843"/>
      <c r="AM1272" s="843"/>
      <c r="AN1272" s="843"/>
      <c r="AO1272" s="843"/>
      <c r="AP1272" s="843"/>
      <c r="AQ1272" s="843"/>
      <c r="AR1272" s="843"/>
      <c r="AS1272" s="844"/>
      <c r="AU1272" s="696" t="str">
        <f t="shared" si="121"/>
        <v xml:space="preserve"> 役員29</v>
      </c>
      <c r="AV1272" s="697"/>
      <c r="AW1272" s="697"/>
      <c r="AX1272" s="697"/>
      <c r="AY1272" s="697"/>
      <c r="AZ1272" s="697"/>
      <c r="BA1272" s="697"/>
      <c r="BB1272" s="697"/>
      <c r="BC1272" s="697"/>
      <c r="BD1272" s="697"/>
      <c r="BE1272" s="698"/>
      <c r="BM1272" s="240"/>
      <c r="BN1272" s="240"/>
      <c r="BO1272" s="240"/>
      <c r="BS1272" s="199"/>
    </row>
    <row r="1273" spans="4:71" s="52" customFormat="1" hidden="1">
      <c r="D1273" s="198"/>
      <c r="E1273" s="54"/>
      <c r="F1273" s="692">
        <v>31</v>
      </c>
      <c r="G1273" s="693"/>
      <c r="H1273" s="842" t="str">
        <f>List!O33</f>
        <v>役員31</v>
      </c>
      <c r="I1273" s="843"/>
      <c r="J1273" s="843"/>
      <c r="K1273" s="843"/>
      <c r="L1273" s="843"/>
      <c r="M1273" s="843"/>
      <c r="N1273" s="843"/>
      <c r="O1273" s="843"/>
      <c r="P1273" s="843"/>
      <c r="Q1273" s="843"/>
      <c r="R1273" s="843"/>
      <c r="S1273" s="844"/>
      <c r="T1273" s="193"/>
      <c r="U1273" s="842" t="str">
        <f t="shared" si="120"/>
        <v>役員31</v>
      </c>
      <c r="V1273" s="843"/>
      <c r="W1273" s="843"/>
      <c r="X1273" s="843"/>
      <c r="Y1273" s="843"/>
      <c r="Z1273" s="843"/>
      <c r="AA1273" s="843"/>
      <c r="AB1273" s="843"/>
      <c r="AC1273" s="843"/>
      <c r="AD1273" s="843"/>
      <c r="AE1273" s="843"/>
      <c r="AF1273" s="844"/>
      <c r="AH1273" s="842" t="str">
        <f t="shared" si="122"/>
        <v>役員30</v>
      </c>
      <c r="AI1273" s="843"/>
      <c r="AJ1273" s="843"/>
      <c r="AK1273" s="843"/>
      <c r="AL1273" s="843"/>
      <c r="AM1273" s="843"/>
      <c r="AN1273" s="843"/>
      <c r="AO1273" s="843"/>
      <c r="AP1273" s="843"/>
      <c r="AQ1273" s="843"/>
      <c r="AR1273" s="843"/>
      <c r="AS1273" s="844"/>
      <c r="AU1273" s="696" t="str">
        <f t="shared" si="121"/>
        <v xml:space="preserve"> 役員30</v>
      </c>
      <c r="AV1273" s="697"/>
      <c r="AW1273" s="697"/>
      <c r="AX1273" s="697"/>
      <c r="AY1273" s="697"/>
      <c r="AZ1273" s="697"/>
      <c r="BA1273" s="697"/>
      <c r="BB1273" s="697"/>
      <c r="BC1273" s="697"/>
      <c r="BD1273" s="697"/>
      <c r="BE1273" s="698"/>
      <c r="BM1273" s="240"/>
      <c r="BN1273" s="240"/>
      <c r="BO1273" s="240"/>
      <c r="BS1273" s="199"/>
    </row>
    <row r="1274" spans="4:71" s="52" customFormat="1" hidden="1">
      <c r="D1274" s="198"/>
      <c r="E1274" s="54"/>
      <c r="F1274" s="692">
        <v>32</v>
      </c>
      <c r="G1274" s="693"/>
      <c r="H1274" s="842" t="str">
        <f>List!O34</f>
        <v>役員32</v>
      </c>
      <c r="I1274" s="843"/>
      <c r="J1274" s="843"/>
      <c r="K1274" s="843"/>
      <c r="L1274" s="843"/>
      <c r="M1274" s="843"/>
      <c r="N1274" s="843"/>
      <c r="O1274" s="843"/>
      <c r="P1274" s="843"/>
      <c r="Q1274" s="843"/>
      <c r="R1274" s="843"/>
      <c r="S1274" s="844"/>
      <c r="T1274" s="193"/>
      <c r="U1274" s="842" t="str">
        <f t="shared" si="120"/>
        <v>役員32</v>
      </c>
      <c r="V1274" s="843"/>
      <c r="W1274" s="843"/>
      <c r="X1274" s="843"/>
      <c r="Y1274" s="843"/>
      <c r="Z1274" s="843"/>
      <c r="AA1274" s="843"/>
      <c r="AB1274" s="843"/>
      <c r="AC1274" s="843"/>
      <c r="AD1274" s="843"/>
      <c r="AE1274" s="843"/>
      <c r="AF1274" s="844"/>
      <c r="AH1274" s="842" t="str">
        <f t="shared" si="122"/>
        <v>役員31</v>
      </c>
      <c r="AI1274" s="843"/>
      <c r="AJ1274" s="843"/>
      <c r="AK1274" s="843"/>
      <c r="AL1274" s="843"/>
      <c r="AM1274" s="843"/>
      <c r="AN1274" s="843"/>
      <c r="AO1274" s="843"/>
      <c r="AP1274" s="843"/>
      <c r="AQ1274" s="843"/>
      <c r="AR1274" s="843"/>
      <c r="AS1274" s="844"/>
      <c r="AU1274" s="696" t="str">
        <f t="shared" si="121"/>
        <v xml:space="preserve"> 役員31</v>
      </c>
      <c r="AV1274" s="697"/>
      <c r="AW1274" s="697"/>
      <c r="AX1274" s="697"/>
      <c r="AY1274" s="697"/>
      <c r="AZ1274" s="697"/>
      <c r="BA1274" s="697"/>
      <c r="BB1274" s="697"/>
      <c r="BC1274" s="697"/>
      <c r="BD1274" s="697"/>
      <c r="BE1274" s="698"/>
      <c r="BM1274" s="240"/>
      <c r="BN1274" s="240"/>
      <c r="BO1274" s="240"/>
      <c r="BS1274" s="199"/>
    </row>
    <row r="1275" spans="4:71" s="52" customFormat="1" hidden="1">
      <c r="D1275" s="198"/>
      <c r="E1275" s="54"/>
      <c r="F1275" s="692">
        <v>33</v>
      </c>
      <c r="G1275" s="693"/>
      <c r="H1275" s="842" t="str">
        <f>List!O35</f>
        <v>役員33</v>
      </c>
      <c r="I1275" s="843"/>
      <c r="J1275" s="843"/>
      <c r="K1275" s="843"/>
      <c r="L1275" s="843"/>
      <c r="M1275" s="843"/>
      <c r="N1275" s="843"/>
      <c r="O1275" s="843"/>
      <c r="P1275" s="843"/>
      <c r="Q1275" s="843"/>
      <c r="R1275" s="843"/>
      <c r="S1275" s="844"/>
      <c r="T1275" s="193"/>
      <c r="U1275" s="842" t="str">
        <f t="shared" si="120"/>
        <v>役員33</v>
      </c>
      <c r="V1275" s="843"/>
      <c r="W1275" s="843"/>
      <c r="X1275" s="843"/>
      <c r="Y1275" s="843"/>
      <c r="Z1275" s="843"/>
      <c r="AA1275" s="843"/>
      <c r="AB1275" s="843"/>
      <c r="AC1275" s="843"/>
      <c r="AD1275" s="843"/>
      <c r="AE1275" s="843"/>
      <c r="AF1275" s="844"/>
      <c r="AH1275" s="842" t="str">
        <f t="shared" si="122"/>
        <v>役員32</v>
      </c>
      <c r="AI1275" s="843"/>
      <c r="AJ1275" s="843"/>
      <c r="AK1275" s="843"/>
      <c r="AL1275" s="843"/>
      <c r="AM1275" s="843"/>
      <c r="AN1275" s="843"/>
      <c r="AO1275" s="843"/>
      <c r="AP1275" s="843"/>
      <c r="AQ1275" s="843"/>
      <c r="AR1275" s="843"/>
      <c r="AS1275" s="844"/>
      <c r="AU1275" s="696" t="str">
        <f t="shared" si="121"/>
        <v xml:space="preserve"> 役員32</v>
      </c>
      <c r="AV1275" s="697"/>
      <c r="AW1275" s="697"/>
      <c r="AX1275" s="697"/>
      <c r="AY1275" s="697"/>
      <c r="AZ1275" s="697"/>
      <c r="BA1275" s="697"/>
      <c r="BB1275" s="697"/>
      <c r="BC1275" s="697"/>
      <c r="BD1275" s="697"/>
      <c r="BE1275" s="698"/>
      <c r="BM1275" s="240"/>
      <c r="BN1275" s="240"/>
      <c r="BO1275" s="240"/>
      <c r="BS1275" s="199"/>
    </row>
    <row r="1276" spans="4:71" s="52" customFormat="1" hidden="1">
      <c r="D1276" s="198"/>
      <c r="E1276" s="54"/>
      <c r="F1276" s="692">
        <v>34</v>
      </c>
      <c r="G1276" s="693"/>
      <c r="H1276" s="842" t="str">
        <f>List!O36</f>
        <v>役員34</v>
      </c>
      <c r="I1276" s="843"/>
      <c r="J1276" s="843"/>
      <c r="K1276" s="843"/>
      <c r="L1276" s="843"/>
      <c r="M1276" s="843"/>
      <c r="N1276" s="843"/>
      <c r="O1276" s="843"/>
      <c r="P1276" s="843"/>
      <c r="Q1276" s="843"/>
      <c r="R1276" s="843"/>
      <c r="S1276" s="844"/>
      <c r="T1276" s="193"/>
      <c r="U1276" s="842" t="str">
        <f t="shared" si="120"/>
        <v>役員34</v>
      </c>
      <c r="V1276" s="843"/>
      <c r="W1276" s="843"/>
      <c r="X1276" s="843"/>
      <c r="Y1276" s="843"/>
      <c r="Z1276" s="843"/>
      <c r="AA1276" s="843"/>
      <c r="AB1276" s="843"/>
      <c r="AC1276" s="843"/>
      <c r="AD1276" s="843"/>
      <c r="AE1276" s="843"/>
      <c r="AF1276" s="844"/>
      <c r="AH1276" s="842" t="str">
        <f t="shared" si="122"/>
        <v>役員33</v>
      </c>
      <c r="AI1276" s="843"/>
      <c r="AJ1276" s="843"/>
      <c r="AK1276" s="843"/>
      <c r="AL1276" s="843"/>
      <c r="AM1276" s="843"/>
      <c r="AN1276" s="843"/>
      <c r="AO1276" s="843"/>
      <c r="AP1276" s="843"/>
      <c r="AQ1276" s="843"/>
      <c r="AR1276" s="843"/>
      <c r="AS1276" s="844"/>
      <c r="AU1276" s="696" t="str">
        <f t="shared" si="121"/>
        <v xml:space="preserve"> 役員33</v>
      </c>
      <c r="AV1276" s="697"/>
      <c r="AW1276" s="697"/>
      <c r="AX1276" s="697"/>
      <c r="AY1276" s="697"/>
      <c r="AZ1276" s="697"/>
      <c r="BA1276" s="697"/>
      <c r="BB1276" s="697"/>
      <c r="BC1276" s="697"/>
      <c r="BD1276" s="697"/>
      <c r="BE1276" s="698"/>
      <c r="BM1276" s="240"/>
      <c r="BN1276" s="240"/>
      <c r="BO1276" s="240"/>
      <c r="BS1276" s="199"/>
    </row>
    <row r="1277" spans="4:71" s="52" customFormat="1" hidden="1">
      <c r="D1277" s="198"/>
      <c r="E1277" s="54"/>
      <c r="F1277" s="692">
        <v>35</v>
      </c>
      <c r="G1277" s="693"/>
      <c r="H1277" s="842" t="str">
        <f>List!O37</f>
        <v>役員35</v>
      </c>
      <c r="I1277" s="843"/>
      <c r="J1277" s="843"/>
      <c r="K1277" s="843"/>
      <c r="L1277" s="843"/>
      <c r="M1277" s="843"/>
      <c r="N1277" s="843"/>
      <c r="O1277" s="843"/>
      <c r="P1277" s="843"/>
      <c r="Q1277" s="843"/>
      <c r="R1277" s="843"/>
      <c r="S1277" s="844"/>
      <c r="T1277" s="193"/>
      <c r="U1277" s="842" t="str">
        <f t="shared" si="120"/>
        <v>役員35</v>
      </c>
      <c r="V1277" s="843"/>
      <c r="W1277" s="843"/>
      <c r="X1277" s="843"/>
      <c r="Y1277" s="843"/>
      <c r="Z1277" s="843"/>
      <c r="AA1277" s="843"/>
      <c r="AB1277" s="843"/>
      <c r="AC1277" s="843"/>
      <c r="AD1277" s="843"/>
      <c r="AE1277" s="843"/>
      <c r="AF1277" s="844"/>
      <c r="AH1277" s="842" t="str">
        <f t="shared" si="122"/>
        <v>役員34</v>
      </c>
      <c r="AI1277" s="843"/>
      <c r="AJ1277" s="843"/>
      <c r="AK1277" s="843"/>
      <c r="AL1277" s="843"/>
      <c r="AM1277" s="843"/>
      <c r="AN1277" s="843"/>
      <c r="AO1277" s="843"/>
      <c r="AP1277" s="843"/>
      <c r="AQ1277" s="843"/>
      <c r="AR1277" s="843"/>
      <c r="AS1277" s="844"/>
      <c r="AU1277" s="696" t="str">
        <f t="shared" si="121"/>
        <v xml:space="preserve"> 役員34</v>
      </c>
      <c r="AV1277" s="697"/>
      <c r="AW1277" s="697"/>
      <c r="AX1277" s="697"/>
      <c r="AY1277" s="697"/>
      <c r="AZ1277" s="697"/>
      <c r="BA1277" s="697"/>
      <c r="BB1277" s="697"/>
      <c r="BC1277" s="697"/>
      <c r="BD1277" s="697"/>
      <c r="BE1277" s="698"/>
      <c r="BM1277" s="240"/>
      <c r="BN1277" s="240"/>
      <c r="BO1277" s="240"/>
      <c r="BS1277" s="199"/>
    </row>
    <row r="1278" spans="4:71" s="52" customFormat="1" hidden="1">
      <c r="D1278" s="198"/>
      <c r="E1278" s="54"/>
      <c r="F1278" s="692">
        <v>36</v>
      </c>
      <c r="G1278" s="693"/>
      <c r="H1278" s="842" t="str">
        <f>List!O38</f>
        <v>役員36</v>
      </c>
      <c r="I1278" s="843"/>
      <c r="J1278" s="843"/>
      <c r="K1278" s="843"/>
      <c r="L1278" s="843"/>
      <c r="M1278" s="843"/>
      <c r="N1278" s="843"/>
      <c r="O1278" s="843"/>
      <c r="P1278" s="843"/>
      <c r="Q1278" s="843"/>
      <c r="R1278" s="843"/>
      <c r="S1278" s="844"/>
      <c r="T1278" s="193"/>
      <c r="U1278" s="842" t="str">
        <f t="shared" si="120"/>
        <v>役員36</v>
      </c>
      <c r="V1278" s="843"/>
      <c r="W1278" s="843"/>
      <c r="X1278" s="843"/>
      <c r="Y1278" s="843"/>
      <c r="Z1278" s="843"/>
      <c r="AA1278" s="843"/>
      <c r="AB1278" s="843"/>
      <c r="AC1278" s="843"/>
      <c r="AD1278" s="843"/>
      <c r="AE1278" s="843"/>
      <c r="AF1278" s="844"/>
      <c r="AH1278" s="842" t="str">
        <f t="shared" si="122"/>
        <v>役員35</v>
      </c>
      <c r="AI1278" s="843"/>
      <c r="AJ1278" s="843"/>
      <c r="AK1278" s="843"/>
      <c r="AL1278" s="843"/>
      <c r="AM1278" s="843"/>
      <c r="AN1278" s="843"/>
      <c r="AO1278" s="843"/>
      <c r="AP1278" s="843"/>
      <c r="AQ1278" s="843"/>
      <c r="AR1278" s="843"/>
      <c r="AS1278" s="844"/>
      <c r="AU1278" s="696" t="str">
        <f t="shared" si="121"/>
        <v xml:space="preserve"> 役員35</v>
      </c>
      <c r="AV1278" s="697"/>
      <c r="AW1278" s="697"/>
      <c r="AX1278" s="697"/>
      <c r="AY1278" s="697"/>
      <c r="AZ1278" s="697"/>
      <c r="BA1278" s="697"/>
      <c r="BB1278" s="697"/>
      <c r="BC1278" s="697"/>
      <c r="BD1278" s="697"/>
      <c r="BE1278" s="698"/>
      <c r="BM1278" s="240"/>
      <c r="BN1278" s="240"/>
      <c r="BO1278" s="240"/>
      <c r="BS1278" s="199"/>
    </row>
    <row r="1279" spans="4:71" s="52" customFormat="1" hidden="1">
      <c r="D1279" s="198"/>
      <c r="E1279" s="54"/>
      <c r="F1279" s="692">
        <v>37</v>
      </c>
      <c r="G1279" s="693"/>
      <c r="H1279" s="842" t="str">
        <f>List!O39</f>
        <v>役員37</v>
      </c>
      <c r="I1279" s="843"/>
      <c r="J1279" s="843"/>
      <c r="K1279" s="843"/>
      <c r="L1279" s="843"/>
      <c r="M1279" s="843"/>
      <c r="N1279" s="843"/>
      <c r="O1279" s="843"/>
      <c r="P1279" s="843"/>
      <c r="Q1279" s="843"/>
      <c r="R1279" s="843"/>
      <c r="S1279" s="844"/>
      <c r="T1279" s="193"/>
      <c r="U1279" s="842" t="str">
        <f t="shared" si="120"/>
        <v>役員37</v>
      </c>
      <c r="V1279" s="843"/>
      <c r="W1279" s="843"/>
      <c r="X1279" s="843"/>
      <c r="Y1279" s="843"/>
      <c r="Z1279" s="843"/>
      <c r="AA1279" s="843"/>
      <c r="AB1279" s="843"/>
      <c r="AC1279" s="843"/>
      <c r="AD1279" s="843"/>
      <c r="AE1279" s="843"/>
      <c r="AF1279" s="844"/>
      <c r="AH1279" s="842" t="str">
        <f t="shared" si="122"/>
        <v>役員36</v>
      </c>
      <c r="AI1279" s="843"/>
      <c r="AJ1279" s="843"/>
      <c r="AK1279" s="843"/>
      <c r="AL1279" s="843"/>
      <c r="AM1279" s="843"/>
      <c r="AN1279" s="843"/>
      <c r="AO1279" s="843"/>
      <c r="AP1279" s="843"/>
      <c r="AQ1279" s="843"/>
      <c r="AR1279" s="843"/>
      <c r="AS1279" s="844"/>
      <c r="AU1279" s="696" t="str">
        <f t="shared" si="121"/>
        <v xml:space="preserve"> 役員36</v>
      </c>
      <c r="AV1279" s="697"/>
      <c r="AW1279" s="697"/>
      <c r="AX1279" s="697"/>
      <c r="AY1279" s="697"/>
      <c r="AZ1279" s="697"/>
      <c r="BA1279" s="697"/>
      <c r="BB1279" s="697"/>
      <c r="BC1279" s="697"/>
      <c r="BD1279" s="697"/>
      <c r="BE1279" s="698"/>
      <c r="BM1279" s="240"/>
      <c r="BN1279" s="240"/>
      <c r="BO1279" s="240"/>
      <c r="BS1279" s="199"/>
    </row>
    <row r="1280" spans="4:71" s="52" customFormat="1" hidden="1">
      <c r="D1280" s="198"/>
      <c r="E1280" s="54"/>
      <c r="F1280" s="692">
        <v>38</v>
      </c>
      <c r="G1280" s="693"/>
      <c r="H1280" s="842" t="str">
        <f>List!O40</f>
        <v>役員38</v>
      </c>
      <c r="I1280" s="843"/>
      <c r="J1280" s="843"/>
      <c r="K1280" s="843"/>
      <c r="L1280" s="843"/>
      <c r="M1280" s="843"/>
      <c r="N1280" s="843"/>
      <c r="O1280" s="843"/>
      <c r="P1280" s="843"/>
      <c r="Q1280" s="843"/>
      <c r="R1280" s="843"/>
      <c r="S1280" s="844"/>
      <c r="T1280" s="193"/>
      <c r="U1280" s="842" t="str">
        <f t="shared" si="120"/>
        <v>役員38</v>
      </c>
      <c r="V1280" s="843"/>
      <c r="W1280" s="843"/>
      <c r="X1280" s="843"/>
      <c r="Y1280" s="843"/>
      <c r="Z1280" s="843"/>
      <c r="AA1280" s="843"/>
      <c r="AB1280" s="843"/>
      <c r="AC1280" s="843"/>
      <c r="AD1280" s="843"/>
      <c r="AE1280" s="843"/>
      <c r="AF1280" s="844"/>
      <c r="AH1280" s="842" t="str">
        <f t="shared" si="122"/>
        <v>役員37</v>
      </c>
      <c r="AI1280" s="843"/>
      <c r="AJ1280" s="843"/>
      <c r="AK1280" s="843"/>
      <c r="AL1280" s="843"/>
      <c r="AM1280" s="843"/>
      <c r="AN1280" s="843"/>
      <c r="AO1280" s="843"/>
      <c r="AP1280" s="843"/>
      <c r="AQ1280" s="843"/>
      <c r="AR1280" s="843"/>
      <c r="AS1280" s="844"/>
      <c r="AU1280" s="696" t="str">
        <f t="shared" si="121"/>
        <v xml:space="preserve"> 役員37</v>
      </c>
      <c r="AV1280" s="697"/>
      <c r="AW1280" s="697"/>
      <c r="AX1280" s="697"/>
      <c r="AY1280" s="697"/>
      <c r="AZ1280" s="697"/>
      <c r="BA1280" s="697"/>
      <c r="BB1280" s="697"/>
      <c r="BC1280" s="697"/>
      <c r="BD1280" s="697"/>
      <c r="BE1280" s="698"/>
      <c r="BM1280" s="240"/>
      <c r="BN1280" s="240"/>
      <c r="BO1280" s="240"/>
      <c r="BS1280" s="199"/>
    </row>
    <row r="1281" spans="4:71" s="52" customFormat="1" hidden="1">
      <c r="D1281" s="198"/>
      <c r="E1281" s="54"/>
      <c r="F1281" s="692">
        <v>39</v>
      </c>
      <c r="G1281" s="693"/>
      <c r="H1281" s="842" t="str">
        <f>List!O41</f>
        <v>役員39</v>
      </c>
      <c r="I1281" s="843"/>
      <c r="J1281" s="843"/>
      <c r="K1281" s="843"/>
      <c r="L1281" s="843"/>
      <c r="M1281" s="843"/>
      <c r="N1281" s="843"/>
      <c r="O1281" s="843"/>
      <c r="P1281" s="843"/>
      <c r="Q1281" s="843"/>
      <c r="R1281" s="843"/>
      <c r="S1281" s="844"/>
      <c r="T1281" s="193"/>
      <c r="U1281" s="842" t="str">
        <f t="shared" si="120"/>
        <v>役員39</v>
      </c>
      <c r="V1281" s="843"/>
      <c r="W1281" s="843"/>
      <c r="X1281" s="843"/>
      <c r="Y1281" s="843"/>
      <c r="Z1281" s="843"/>
      <c r="AA1281" s="843"/>
      <c r="AB1281" s="843"/>
      <c r="AC1281" s="843"/>
      <c r="AD1281" s="843"/>
      <c r="AE1281" s="843"/>
      <c r="AF1281" s="844"/>
      <c r="AH1281" s="842" t="str">
        <f t="shared" si="122"/>
        <v>役員38</v>
      </c>
      <c r="AI1281" s="843"/>
      <c r="AJ1281" s="843"/>
      <c r="AK1281" s="843"/>
      <c r="AL1281" s="843"/>
      <c r="AM1281" s="843"/>
      <c r="AN1281" s="843"/>
      <c r="AO1281" s="843"/>
      <c r="AP1281" s="843"/>
      <c r="AQ1281" s="843"/>
      <c r="AR1281" s="843"/>
      <c r="AS1281" s="844"/>
      <c r="AU1281" s="696" t="str">
        <f t="shared" si="121"/>
        <v xml:space="preserve"> 役員38</v>
      </c>
      <c r="AV1281" s="697"/>
      <c r="AW1281" s="697"/>
      <c r="AX1281" s="697"/>
      <c r="AY1281" s="697"/>
      <c r="AZ1281" s="697"/>
      <c r="BA1281" s="697"/>
      <c r="BB1281" s="697"/>
      <c r="BC1281" s="697"/>
      <c r="BD1281" s="697"/>
      <c r="BE1281" s="698"/>
      <c r="BM1281" s="240"/>
      <c r="BN1281" s="240"/>
      <c r="BO1281" s="240"/>
      <c r="BS1281" s="199"/>
    </row>
    <row r="1282" spans="4:71" s="52" customFormat="1" hidden="1">
      <c r="D1282" s="198"/>
      <c r="E1282" s="54"/>
      <c r="F1282" s="692">
        <v>40</v>
      </c>
      <c r="G1282" s="693"/>
      <c r="H1282" s="842" t="str">
        <f>List!O42</f>
        <v>役員40</v>
      </c>
      <c r="I1282" s="843"/>
      <c r="J1282" s="843"/>
      <c r="K1282" s="843"/>
      <c r="L1282" s="843"/>
      <c r="M1282" s="843"/>
      <c r="N1282" s="843"/>
      <c r="O1282" s="843"/>
      <c r="P1282" s="843"/>
      <c r="Q1282" s="843"/>
      <c r="R1282" s="843"/>
      <c r="S1282" s="844"/>
      <c r="T1282" s="193"/>
      <c r="U1282" s="842" t="str">
        <f t="shared" si="120"/>
        <v>役員40</v>
      </c>
      <c r="V1282" s="843"/>
      <c r="W1282" s="843"/>
      <c r="X1282" s="843"/>
      <c r="Y1282" s="843"/>
      <c r="Z1282" s="843"/>
      <c r="AA1282" s="843"/>
      <c r="AB1282" s="843"/>
      <c r="AC1282" s="843"/>
      <c r="AD1282" s="843"/>
      <c r="AE1282" s="843"/>
      <c r="AF1282" s="844"/>
      <c r="AH1282" s="842" t="str">
        <f t="shared" si="122"/>
        <v>役員39</v>
      </c>
      <c r="AI1282" s="843"/>
      <c r="AJ1282" s="843"/>
      <c r="AK1282" s="843"/>
      <c r="AL1282" s="843"/>
      <c r="AM1282" s="843"/>
      <c r="AN1282" s="843"/>
      <c r="AO1282" s="843"/>
      <c r="AP1282" s="843"/>
      <c r="AQ1282" s="843"/>
      <c r="AR1282" s="843"/>
      <c r="AS1282" s="844"/>
      <c r="AU1282" s="696" t="str">
        <f t="shared" si="121"/>
        <v xml:space="preserve"> 役員39</v>
      </c>
      <c r="AV1282" s="697"/>
      <c r="AW1282" s="697"/>
      <c r="AX1282" s="697"/>
      <c r="AY1282" s="697"/>
      <c r="AZ1282" s="697"/>
      <c r="BA1282" s="697"/>
      <c r="BB1282" s="697"/>
      <c r="BC1282" s="697"/>
      <c r="BD1282" s="697"/>
      <c r="BE1282" s="698"/>
      <c r="BM1282" s="240"/>
      <c r="BN1282" s="240"/>
      <c r="BO1282" s="240"/>
      <c r="BS1282" s="199"/>
    </row>
    <row r="1283" spans="4:71" s="52" customFormat="1" hidden="1">
      <c r="D1283" s="198"/>
      <c r="E1283" s="54"/>
      <c r="F1283" s="692">
        <v>41</v>
      </c>
      <c r="G1283" s="693"/>
      <c r="H1283" s="842" t="str">
        <f>List!O43</f>
        <v>役員41</v>
      </c>
      <c r="I1283" s="843"/>
      <c r="J1283" s="843"/>
      <c r="K1283" s="843"/>
      <c r="L1283" s="843"/>
      <c r="M1283" s="843"/>
      <c r="N1283" s="843"/>
      <c r="O1283" s="843"/>
      <c r="P1283" s="843"/>
      <c r="Q1283" s="843"/>
      <c r="R1283" s="843"/>
      <c r="S1283" s="844"/>
      <c r="T1283" s="193"/>
      <c r="U1283" s="842" t="str">
        <f t="shared" si="120"/>
        <v>役員41</v>
      </c>
      <c r="V1283" s="843"/>
      <c r="W1283" s="843"/>
      <c r="X1283" s="843"/>
      <c r="Y1283" s="843"/>
      <c r="Z1283" s="843"/>
      <c r="AA1283" s="843"/>
      <c r="AB1283" s="843"/>
      <c r="AC1283" s="843"/>
      <c r="AD1283" s="843"/>
      <c r="AE1283" s="843"/>
      <c r="AF1283" s="844"/>
      <c r="AH1283" s="842" t="str">
        <f t="shared" si="122"/>
        <v>役員40</v>
      </c>
      <c r="AI1283" s="843"/>
      <c r="AJ1283" s="843"/>
      <c r="AK1283" s="843"/>
      <c r="AL1283" s="843"/>
      <c r="AM1283" s="843"/>
      <c r="AN1283" s="843"/>
      <c r="AO1283" s="843"/>
      <c r="AP1283" s="843"/>
      <c r="AQ1283" s="843"/>
      <c r="AR1283" s="843"/>
      <c r="AS1283" s="844"/>
      <c r="AU1283" s="696" t="str">
        <f t="shared" si="121"/>
        <v xml:space="preserve"> 役員40</v>
      </c>
      <c r="AV1283" s="697"/>
      <c r="AW1283" s="697"/>
      <c r="AX1283" s="697"/>
      <c r="AY1283" s="697"/>
      <c r="AZ1283" s="697"/>
      <c r="BA1283" s="697"/>
      <c r="BB1283" s="697"/>
      <c r="BC1283" s="697"/>
      <c r="BD1283" s="697"/>
      <c r="BE1283" s="698"/>
      <c r="BM1283" s="240"/>
      <c r="BN1283" s="240"/>
      <c r="BO1283" s="240"/>
      <c r="BS1283" s="199"/>
    </row>
    <row r="1284" spans="4:71" s="52" customFormat="1" hidden="1">
      <c r="D1284" s="198"/>
      <c r="E1284" s="54"/>
      <c r="F1284" s="692">
        <v>42</v>
      </c>
      <c r="G1284" s="693"/>
      <c r="H1284" s="842" t="str">
        <f>List!O44</f>
        <v>役員42</v>
      </c>
      <c r="I1284" s="843"/>
      <c r="J1284" s="843"/>
      <c r="K1284" s="843"/>
      <c r="L1284" s="843"/>
      <c r="M1284" s="843"/>
      <c r="N1284" s="843"/>
      <c r="O1284" s="843"/>
      <c r="P1284" s="843"/>
      <c r="Q1284" s="843"/>
      <c r="R1284" s="843"/>
      <c r="S1284" s="844"/>
      <c r="T1284" s="193"/>
      <c r="U1284" s="842" t="str">
        <f t="shared" si="120"/>
        <v>役員42</v>
      </c>
      <c r="V1284" s="843"/>
      <c r="W1284" s="843"/>
      <c r="X1284" s="843"/>
      <c r="Y1284" s="843"/>
      <c r="Z1284" s="843"/>
      <c r="AA1284" s="843"/>
      <c r="AB1284" s="843"/>
      <c r="AC1284" s="843"/>
      <c r="AD1284" s="843"/>
      <c r="AE1284" s="843"/>
      <c r="AF1284" s="844"/>
      <c r="AH1284" s="842" t="str">
        <f t="shared" si="122"/>
        <v>役員41</v>
      </c>
      <c r="AI1284" s="843"/>
      <c r="AJ1284" s="843"/>
      <c r="AK1284" s="843"/>
      <c r="AL1284" s="843"/>
      <c r="AM1284" s="843"/>
      <c r="AN1284" s="843"/>
      <c r="AO1284" s="843"/>
      <c r="AP1284" s="843"/>
      <c r="AQ1284" s="843"/>
      <c r="AR1284" s="843"/>
      <c r="AS1284" s="844"/>
      <c r="AU1284" s="696" t="str">
        <f t="shared" si="121"/>
        <v xml:space="preserve"> 役員41</v>
      </c>
      <c r="AV1284" s="697"/>
      <c r="AW1284" s="697"/>
      <c r="AX1284" s="697"/>
      <c r="AY1284" s="697"/>
      <c r="AZ1284" s="697"/>
      <c r="BA1284" s="697"/>
      <c r="BB1284" s="697"/>
      <c r="BC1284" s="697"/>
      <c r="BD1284" s="697"/>
      <c r="BE1284" s="698"/>
      <c r="BM1284" s="240"/>
      <c r="BN1284" s="240"/>
      <c r="BO1284" s="240"/>
      <c r="BS1284" s="199"/>
    </row>
    <row r="1285" spans="4:71" s="52" customFormat="1" hidden="1">
      <c r="D1285" s="198"/>
      <c r="E1285" s="54"/>
      <c r="F1285" s="692">
        <v>43</v>
      </c>
      <c r="G1285" s="693"/>
      <c r="H1285" s="842" t="str">
        <f>List!O45</f>
        <v>役員43</v>
      </c>
      <c r="I1285" s="843"/>
      <c r="J1285" s="843"/>
      <c r="K1285" s="843"/>
      <c r="L1285" s="843"/>
      <c r="M1285" s="843"/>
      <c r="N1285" s="843"/>
      <c r="O1285" s="843"/>
      <c r="P1285" s="843"/>
      <c r="Q1285" s="843"/>
      <c r="R1285" s="843"/>
      <c r="S1285" s="844"/>
      <c r="T1285" s="193"/>
      <c r="U1285" s="842" t="str">
        <f t="shared" si="120"/>
        <v>役員43</v>
      </c>
      <c r="V1285" s="843"/>
      <c r="W1285" s="843"/>
      <c r="X1285" s="843"/>
      <c r="Y1285" s="843"/>
      <c r="Z1285" s="843"/>
      <c r="AA1285" s="843"/>
      <c r="AB1285" s="843"/>
      <c r="AC1285" s="843"/>
      <c r="AD1285" s="843"/>
      <c r="AE1285" s="843"/>
      <c r="AF1285" s="844"/>
      <c r="AH1285" s="842" t="str">
        <f t="shared" si="122"/>
        <v>役員42</v>
      </c>
      <c r="AI1285" s="843"/>
      <c r="AJ1285" s="843"/>
      <c r="AK1285" s="843"/>
      <c r="AL1285" s="843"/>
      <c r="AM1285" s="843"/>
      <c r="AN1285" s="843"/>
      <c r="AO1285" s="843"/>
      <c r="AP1285" s="843"/>
      <c r="AQ1285" s="843"/>
      <c r="AR1285" s="843"/>
      <c r="AS1285" s="844"/>
      <c r="AU1285" s="696" t="str">
        <f t="shared" si="121"/>
        <v xml:space="preserve"> 役員42</v>
      </c>
      <c r="AV1285" s="697"/>
      <c r="AW1285" s="697"/>
      <c r="AX1285" s="697"/>
      <c r="AY1285" s="697"/>
      <c r="AZ1285" s="697"/>
      <c r="BA1285" s="697"/>
      <c r="BB1285" s="697"/>
      <c r="BC1285" s="697"/>
      <c r="BD1285" s="697"/>
      <c r="BE1285" s="698"/>
      <c r="BM1285" s="240"/>
      <c r="BN1285" s="240"/>
      <c r="BO1285" s="240"/>
      <c r="BS1285" s="199"/>
    </row>
    <row r="1286" spans="4:71" s="52" customFormat="1" hidden="1">
      <c r="D1286" s="198"/>
      <c r="E1286" s="54"/>
      <c r="F1286" s="692">
        <v>44</v>
      </c>
      <c r="G1286" s="693"/>
      <c r="H1286" s="842" t="str">
        <f>List!O46</f>
        <v>役員44</v>
      </c>
      <c r="I1286" s="843"/>
      <c r="J1286" s="843"/>
      <c r="K1286" s="843"/>
      <c r="L1286" s="843"/>
      <c r="M1286" s="843"/>
      <c r="N1286" s="843"/>
      <c r="O1286" s="843"/>
      <c r="P1286" s="843"/>
      <c r="Q1286" s="843"/>
      <c r="R1286" s="843"/>
      <c r="S1286" s="844"/>
      <c r="T1286" s="193"/>
      <c r="U1286" s="842" t="str">
        <f t="shared" si="120"/>
        <v>役員44</v>
      </c>
      <c r="V1286" s="843"/>
      <c r="W1286" s="843"/>
      <c r="X1286" s="843"/>
      <c r="Y1286" s="843"/>
      <c r="Z1286" s="843"/>
      <c r="AA1286" s="843"/>
      <c r="AB1286" s="843"/>
      <c r="AC1286" s="843"/>
      <c r="AD1286" s="843"/>
      <c r="AE1286" s="843"/>
      <c r="AF1286" s="844"/>
      <c r="AH1286" s="842" t="str">
        <f t="shared" si="122"/>
        <v>役員43</v>
      </c>
      <c r="AI1286" s="843"/>
      <c r="AJ1286" s="843"/>
      <c r="AK1286" s="843"/>
      <c r="AL1286" s="843"/>
      <c r="AM1286" s="843"/>
      <c r="AN1286" s="843"/>
      <c r="AO1286" s="843"/>
      <c r="AP1286" s="843"/>
      <c r="AQ1286" s="843"/>
      <c r="AR1286" s="843"/>
      <c r="AS1286" s="844"/>
      <c r="AU1286" s="696" t="str">
        <f t="shared" si="121"/>
        <v xml:space="preserve"> 役員43</v>
      </c>
      <c r="AV1286" s="697"/>
      <c r="AW1286" s="697"/>
      <c r="AX1286" s="697"/>
      <c r="AY1286" s="697"/>
      <c r="AZ1286" s="697"/>
      <c r="BA1286" s="697"/>
      <c r="BB1286" s="697"/>
      <c r="BC1286" s="697"/>
      <c r="BD1286" s="697"/>
      <c r="BE1286" s="698"/>
      <c r="BM1286" s="240"/>
      <c r="BN1286" s="240"/>
      <c r="BO1286" s="240"/>
      <c r="BS1286" s="199"/>
    </row>
    <row r="1287" spans="4:71" s="52" customFormat="1" hidden="1">
      <c r="D1287" s="198"/>
      <c r="E1287" s="54"/>
      <c r="F1287" s="692">
        <v>45</v>
      </c>
      <c r="G1287" s="693"/>
      <c r="H1287" s="842" t="str">
        <f>List!O47</f>
        <v>役員45</v>
      </c>
      <c r="I1287" s="843"/>
      <c r="J1287" s="843"/>
      <c r="K1287" s="843"/>
      <c r="L1287" s="843"/>
      <c r="M1287" s="843"/>
      <c r="N1287" s="843"/>
      <c r="O1287" s="843"/>
      <c r="P1287" s="843"/>
      <c r="Q1287" s="843"/>
      <c r="R1287" s="843"/>
      <c r="S1287" s="844"/>
      <c r="T1287" s="193"/>
      <c r="U1287" s="842" t="str">
        <f t="shared" si="120"/>
        <v>役員45</v>
      </c>
      <c r="V1287" s="843"/>
      <c r="W1287" s="843"/>
      <c r="X1287" s="843"/>
      <c r="Y1287" s="843"/>
      <c r="Z1287" s="843"/>
      <c r="AA1287" s="843"/>
      <c r="AB1287" s="843"/>
      <c r="AC1287" s="843"/>
      <c r="AD1287" s="843"/>
      <c r="AE1287" s="843"/>
      <c r="AF1287" s="844"/>
      <c r="AH1287" s="842" t="str">
        <f t="shared" si="122"/>
        <v>役員44</v>
      </c>
      <c r="AI1287" s="843"/>
      <c r="AJ1287" s="843"/>
      <c r="AK1287" s="843"/>
      <c r="AL1287" s="843"/>
      <c r="AM1287" s="843"/>
      <c r="AN1287" s="843"/>
      <c r="AO1287" s="843"/>
      <c r="AP1287" s="843"/>
      <c r="AQ1287" s="843"/>
      <c r="AR1287" s="843"/>
      <c r="AS1287" s="844"/>
      <c r="AU1287" s="696" t="str">
        <f t="shared" si="121"/>
        <v xml:space="preserve"> 役員44</v>
      </c>
      <c r="AV1287" s="697"/>
      <c r="AW1287" s="697"/>
      <c r="AX1287" s="697"/>
      <c r="AY1287" s="697"/>
      <c r="AZ1287" s="697"/>
      <c r="BA1287" s="697"/>
      <c r="BB1287" s="697"/>
      <c r="BC1287" s="697"/>
      <c r="BD1287" s="697"/>
      <c r="BE1287" s="698"/>
      <c r="BM1287" s="240"/>
      <c r="BN1287" s="240"/>
      <c r="BO1287" s="240"/>
      <c r="BS1287" s="199"/>
    </row>
    <row r="1288" spans="4:71" s="52" customFormat="1" hidden="1">
      <c r="D1288" s="198"/>
      <c r="E1288" s="54"/>
      <c r="F1288" s="692">
        <v>46</v>
      </c>
      <c r="G1288" s="693"/>
      <c r="H1288" s="842" t="str">
        <f>List!O48</f>
        <v>役員46</v>
      </c>
      <c r="I1288" s="843"/>
      <c r="J1288" s="843"/>
      <c r="K1288" s="843"/>
      <c r="L1288" s="843"/>
      <c r="M1288" s="843"/>
      <c r="N1288" s="843"/>
      <c r="O1288" s="843"/>
      <c r="P1288" s="843"/>
      <c r="Q1288" s="843"/>
      <c r="R1288" s="843"/>
      <c r="S1288" s="844"/>
      <c r="T1288" s="193"/>
      <c r="U1288" s="842" t="str">
        <f t="shared" si="120"/>
        <v>役員46</v>
      </c>
      <c r="V1288" s="843"/>
      <c r="W1288" s="843"/>
      <c r="X1288" s="843"/>
      <c r="Y1288" s="843"/>
      <c r="Z1288" s="843"/>
      <c r="AA1288" s="843"/>
      <c r="AB1288" s="843"/>
      <c r="AC1288" s="843"/>
      <c r="AD1288" s="843"/>
      <c r="AE1288" s="843"/>
      <c r="AF1288" s="844"/>
      <c r="AH1288" s="842" t="str">
        <f t="shared" si="122"/>
        <v>役員45</v>
      </c>
      <c r="AI1288" s="843"/>
      <c r="AJ1288" s="843"/>
      <c r="AK1288" s="843"/>
      <c r="AL1288" s="843"/>
      <c r="AM1288" s="843"/>
      <c r="AN1288" s="843"/>
      <c r="AO1288" s="843"/>
      <c r="AP1288" s="843"/>
      <c r="AQ1288" s="843"/>
      <c r="AR1288" s="843"/>
      <c r="AS1288" s="844"/>
      <c r="AU1288" s="696" t="str">
        <f t="shared" si="121"/>
        <v xml:space="preserve"> 役員45</v>
      </c>
      <c r="AV1288" s="697"/>
      <c r="AW1288" s="697"/>
      <c r="AX1288" s="697"/>
      <c r="AY1288" s="697"/>
      <c r="AZ1288" s="697"/>
      <c r="BA1288" s="697"/>
      <c r="BB1288" s="697"/>
      <c r="BC1288" s="697"/>
      <c r="BD1288" s="697"/>
      <c r="BE1288" s="698"/>
      <c r="BM1288" s="240"/>
      <c r="BN1288" s="240"/>
      <c r="BO1288" s="240"/>
      <c r="BS1288" s="199"/>
    </row>
    <row r="1289" spans="4:71" s="52" customFormat="1" hidden="1">
      <c r="D1289" s="198"/>
      <c r="E1289" s="54"/>
      <c r="F1289" s="692">
        <v>47</v>
      </c>
      <c r="G1289" s="693"/>
      <c r="H1289" s="842" t="str">
        <f>List!O49</f>
        <v>役員47</v>
      </c>
      <c r="I1289" s="843"/>
      <c r="J1289" s="843"/>
      <c r="K1289" s="843"/>
      <c r="L1289" s="843"/>
      <c r="M1289" s="843"/>
      <c r="N1289" s="843"/>
      <c r="O1289" s="843"/>
      <c r="P1289" s="843"/>
      <c r="Q1289" s="843"/>
      <c r="R1289" s="843"/>
      <c r="S1289" s="844"/>
      <c r="T1289" s="193"/>
      <c r="U1289" s="842" t="str">
        <f t="shared" si="120"/>
        <v>役員47</v>
      </c>
      <c r="V1289" s="843"/>
      <c r="W1289" s="843"/>
      <c r="X1289" s="843"/>
      <c r="Y1289" s="843"/>
      <c r="Z1289" s="843"/>
      <c r="AA1289" s="843"/>
      <c r="AB1289" s="843"/>
      <c r="AC1289" s="843"/>
      <c r="AD1289" s="843"/>
      <c r="AE1289" s="843"/>
      <c r="AF1289" s="844"/>
      <c r="AH1289" s="842" t="str">
        <f t="shared" si="122"/>
        <v>役員46</v>
      </c>
      <c r="AI1289" s="843"/>
      <c r="AJ1289" s="843"/>
      <c r="AK1289" s="843"/>
      <c r="AL1289" s="843"/>
      <c r="AM1289" s="843"/>
      <c r="AN1289" s="843"/>
      <c r="AO1289" s="843"/>
      <c r="AP1289" s="843"/>
      <c r="AQ1289" s="843"/>
      <c r="AR1289" s="843"/>
      <c r="AS1289" s="844"/>
      <c r="AU1289" s="696" t="str">
        <f t="shared" si="121"/>
        <v xml:space="preserve"> 役員46</v>
      </c>
      <c r="AV1289" s="697"/>
      <c r="AW1289" s="697"/>
      <c r="AX1289" s="697"/>
      <c r="AY1289" s="697"/>
      <c r="AZ1289" s="697"/>
      <c r="BA1289" s="697"/>
      <c r="BB1289" s="697"/>
      <c r="BC1289" s="697"/>
      <c r="BD1289" s="697"/>
      <c r="BE1289" s="698"/>
      <c r="BM1289" s="240"/>
      <c r="BN1289" s="240"/>
      <c r="BO1289" s="240"/>
      <c r="BS1289" s="199"/>
    </row>
    <row r="1290" spans="4:71" s="52" customFormat="1" hidden="1">
      <c r="D1290" s="198"/>
      <c r="E1290" s="54"/>
      <c r="F1290" s="692">
        <v>48</v>
      </c>
      <c r="G1290" s="693"/>
      <c r="H1290" s="842" t="str">
        <f>List!O50</f>
        <v>役員48</v>
      </c>
      <c r="I1290" s="843"/>
      <c r="J1290" s="843"/>
      <c r="K1290" s="843"/>
      <c r="L1290" s="843"/>
      <c r="M1290" s="843"/>
      <c r="N1290" s="843"/>
      <c r="O1290" s="843"/>
      <c r="P1290" s="843"/>
      <c r="Q1290" s="843"/>
      <c r="R1290" s="843"/>
      <c r="S1290" s="844"/>
      <c r="T1290" s="193"/>
      <c r="U1290" s="842" t="str">
        <f t="shared" si="120"/>
        <v>役員48</v>
      </c>
      <c r="V1290" s="843"/>
      <c r="W1290" s="843"/>
      <c r="X1290" s="843"/>
      <c r="Y1290" s="843"/>
      <c r="Z1290" s="843"/>
      <c r="AA1290" s="843"/>
      <c r="AB1290" s="843"/>
      <c r="AC1290" s="843"/>
      <c r="AD1290" s="843"/>
      <c r="AE1290" s="843"/>
      <c r="AF1290" s="844"/>
      <c r="AH1290" s="842" t="str">
        <f t="shared" si="122"/>
        <v>役員47</v>
      </c>
      <c r="AI1290" s="843"/>
      <c r="AJ1290" s="843"/>
      <c r="AK1290" s="843"/>
      <c r="AL1290" s="843"/>
      <c r="AM1290" s="843"/>
      <c r="AN1290" s="843"/>
      <c r="AO1290" s="843"/>
      <c r="AP1290" s="843"/>
      <c r="AQ1290" s="843"/>
      <c r="AR1290" s="843"/>
      <c r="AS1290" s="844"/>
      <c r="AU1290" s="696" t="str">
        <f t="shared" si="121"/>
        <v xml:space="preserve"> 役員47</v>
      </c>
      <c r="AV1290" s="697"/>
      <c r="AW1290" s="697"/>
      <c r="AX1290" s="697"/>
      <c r="AY1290" s="697"/>
      <c r="AZ1290" s="697"/>
      <c r="BA1290" s="697"/>
      <c r="BB1290" s="697"/>
      <c r="BC1290" s="697"/>
      <c r="BD1290" s="697"/>
      <c r="BE1290" s="698"/>
      <c r="BM1290" s="240"/>
      <c r="BN1290" s="240"/>
      <c r="BO1290" s="240"/>
      <c r="BS1290" s="199"/>
    </row>
    <row r="1291" spans="4:71" s="52" customFormat="1" hidden="1">
      <c r="D1291" s="198"/>
      <c r="E1291" s="54"/>
      <c r="F1291" s="692">
        <v>49</v>
      </c>
      <c r="G1291" s="693"/>
      <c r="H1291" s="842" t="str">
        <f>List!O51</f>
        <v>役員49</v>
      </c>
      <c r="I1291" s="843"/>
      <c r="J1291" s="843"/>
      <c r="K1291" s="843"/>
      <c r="L1291" s="843"/>
      <c r="M1291" s="843"/>
      <c r="N1291" s="843"/>
      <c r="O1291" s="843"/>
      <c r="P1291" s="843"/>
      <c r="Q1291" s="843"/>
      <c r="R1291" s="843"/>
      <c r="S1291" s="844"/>
      <c r="T1291" s="193"/>
      <c r="U1291" s="842" t="str">
        <f t="shared" si="120"/>
        <v>役員49</v>
      </c>
      <c r="V1291" s="843"/>
      <c r="W1291" s="843"/>
      <c r="X1291" s="843"/>
      <c r="Y1291" s="843"/>
      <c r="Z1291" s="843"/>
      <c r="AA1291" s="843"/>
      <c r="AB1291" s="843"/>
      <c r="AC1291" s="843"/>
      <c r="AD1291" s="843"/>
      <c r="AE1291" s="843"/>
      <c r="AF1291" s="844"/>
      <c r="AH1291" s="842" t="str">
        <f t="shared" si="122"/>
        <v>役員48</v>
      </c>
      <c r="AI1291" s="843"/>
      <c r="AJ1291" s="843"/>
      <c r="AK1291" s="843"/>
      <c r="AL1291" s="843"/>
      <c r="AM1291" s="843"/>
      <c r="AN1291" s="843"/>
      <c r="AO1291" s="843"/>
      <c r="AP1291" s="843"/>
      <c r="AQ1291" s="843"/>
      <c r="AR1291" s="843"/>
      <c r="AS1291" s="844"/>
      <c r="AU1291" s="696" t="str">
        <f t="shared" si="121"/>
        <v xml:space="preserve"> 役員48</v>
      </c>
      <c r="AV1291" s="697"/>
      <c r="AW1291" s="697"/>
      <c r="AX1291" s="697"/>
      <c r="AY1291" s="697"/>
      <c r="AZ1291" s="697"/>
      <c r="BA1291" s="697"/>
      <c r="BB1291" s="697"/>
      <c r="BC1291" s="697"/>
      <c r="BD1291" s="697"/>
      <c r="BE1291" s="698"/>
      <c r="BM1291" s="240"/>
      <c r="BN1291" s="240"/>
      <c r="BO1291" s="240"/>
      <c r="BS1291" s="199"/>
    </row>
    <row r="1292" spans="4:71" s="52" customFormat="1" hidden="1">
      <c r="D1292" s="198"/>
      <c r="E1292" s="54"/>
      <c r="F1292" s="692">
        <v>50</v>
      </c>
      <c r="G1292" s="693"/>
      <c r="H1292" s="842" t="str">
        <f>List!O52</f>
        <v>役員50</v>
      </c>
      <c r="I1292" s="843"/>
      <c r="J1292" s="843"/>
      <c r="K1292" s="843"/>
      <c r="L1292" s="843"/>
      <c r="M1292" s="843"/>
      <c r="N1292" s="843"/>
      <c r="O1292" s="843"/>
      <c r="P1292" s="843"/>
      <c r="Q1292" s="843"/>
      <c r="R1292" s="843"/>
      <c r="S1292" s="844"/>
      <c r="T1292" s="193"/>
      <c r="U1292" s="842" t="str">
        <f t="shared" si="120"/>
        <v>役員50</v>
      </c>
      <c r="V1292" s="843"/>
      <c r="W1292" s="843"/>
      <c r="X1292" s="843"/>
      <c r="Y1292" s="843"/>
      <c r="Z1292" s="843"/>
      <c r="AA1292" s="843"/>
      <c r="AB1292" s="843"/>
      <c r="AC1292" s="843"/>
      <c r="AD1292" s="843"/>
      <c r="AE1292" s="843"/>
      <c r="AF1292" s="844"/>
      <c r="AH1292" s="842" t="str">
        <f t="shared" si="122"/>
        <v>役員49</v>
      </c>
      <c r="AI1292" s="843"/>
      <c r="AJ1292" s="843"/>
      <c r="AK1292" s="843"/>
      <c r="AL1292" s="843"/>
      <c r="AM1292" s="843"/>
      <c r="AN1292" s="843"/>
      <c r="AO1292" s="843"/>
      <c r="AP1292" s="843"/>
      <c r="AQ1292" s="843"/>
      <c r="AR1292" s="843"/>
      <c r="AS1292" s="844"/>
      <c r="AU1292" s="696" t="str">
        <f t="shared" si="121"/>
        <v xml:space="preserve"> 役員49</v>
      </c>
      <c r="AV1292" s="697"/>
      <c r="AW1292" s="697"/>
      <c r="AX1292" s="697"/>
      <c r="AY1292" s="697"/>
      <c r="AZ1292" s="697"/>
      <c r="BA1292" s="697"/>
      <c r="BB1292" s="697"/>
      <c r="BC1292" s="697"/>
      <c r="BD1292" s="697"/>
      <c r="BE1292" s="698"/>
      <c r="BM1292" s="240"/>
      <c r="BN1292" s="240"/>
      <c r="BO1292" s="240"/>
      <c r="BS1292" s="199"/>
    </row>
    <row r="1293" spans="4:71" s="52" customFormat="1" hidden="1">
      <c r="D1293" s="198"/>
      <c r="E1293" s="54"/>
      <c r="F1293" s="692">
        <v>51</v>
      </c>
      <c r="G1293" s="693"/>
      <c r="H1293" s="842" t="str">
        <f>List!O53</f>
        <v>役員51</v>
      </c>
      <c r="I1293" s="843"/>
      <c r="J1293" s="843"/>
      <c r="K1293" s="843"/>
      <c r="L1293" s="843"/>
      <c r="M1293" s="843"/>
      <c r="N1293" s="843"/>
      <c r="O1293" s="843"/>
      <c r="P1293" s="843"/>
      <c r="Q1293" s="843"/>
      <c r="R1293" s="843"/>
      <c r="S1293" s="844"/>
      <c r="T1293" s="193"/>
      <c r="U1293" s="842" t="str">
        <f t="shared" si="120"/>
        <v>役員51</v>
      </c>
      <c r="V1293" s="843"/>
      <c r="W1293" s="843"/>
      <c r="X1293" s="843"/>
      <c r="Y1293" s="843"/>
      <c r="Z1293" s="843"/>
      <c r="AA1293" s="843"/>
      <c r="AB1293" s="843"/>
      <c r="AC1293" s="843"/>
      <c r="AD1293" s="843"/>
      <c r="AE1293" s="843"/>
      <c r="AF1293" s="844"/>
      <c r="AH1293" s="842" t="str">
        <f t="shared" si="122"/>
        <v>役員50</v>
      </c>
      <c r="AI1293" s="843"/>
      <c r="AJ1293" s="843"/>
      <c r="AK1293" s="843"/>
      <c r="AL1293" s="843"/>
      <c r="AM1293" s="843"/>
      <c r="AN1293" s="843"/>
      <c r="AO1293" s="843"/>
      <c r="AP1293" s="843"/>
      <c r="AQ1293" s="843"/>
      <c r="AR1293" s="843"/>
      <c r="AS1293" s="844"/>
      <c r="AU1293" s="696" t="str">
        <f t="shared" si="121"/>
        <v xml:space="preserve"> 役員50</v>
      </c>
      <c r="AV1293" s="697"/>
      <c r="AW1293" s="697"/>
      <c r="AX1293" s="697"/>
      <c r="AY1293" s="697"/>
      <c r="AZ1293" s="697"/>
      <c r="BA1293" s="697"/>
      <c r="BB1293" s="697"/>
      <c r="BC1293" s="697"/>
      <c r="BD1293" s="697"/>
      <c r="BE1293" s="698"/>
      <c r="BM1293" s="240"/>
      <c r="BN1293" s="240"/>
      <c r="BO1293" s="240"/>
      <c r="BS1293" s="199"/>
    </row>
    <row r="1294" spans="4:71" s="52" customFormat="1" hidden="1">
      <c r="D1294" s="198"/>
      <c r="E1294" s="54"/>
      <c r="F1294" s="692">
        <v>52</v>
      </c>
      <c r="G1294" s="693"/>
      <c r="H1294" s="842" t="str">
        <f>List!O54</f>
        <v>役員52</v>
      </c>
      <c r="I1294" s="843"/>
      <c r="J1294" s="843"/>
      <c r="K1294" s="843"/>
      <c r="L1294" s="843"/>
      <c r="M1294" s="843"/>
      <c r="N1294" s="843"/>
      <c r="O1294" s="843"/>
      <c r="P1294" s="843"/>
      <c r="Q1294" s="843"/>
      <c r="R1294" s="843"/>
      <c r="S1294" s="844"/>
      <c r="T1294" s="193"/>
      <c r="U1294" s="842" t="str">
        <f t="shared" si="120"/>
        <v>役員52</v>
      </c>
      <c r="V1294" s="843"/>
      <c r="W1294" s="843"/>
      <c r="X1294" s="843"/>
      <c r="Y1294" s="843"/>
      <c r="Z1294" s="843"/>
      <c r="AA1294" s="843"/>
      <c r="AB1294" s="843"/>
      <c r="AC1294" s="843"/>
      <c r="AD1294" s="843"/>
      <c r="AE1294" s="843"/>
      <c r="AF1294" s="844"/>
      <c r="AH1294" s="842" t="str">
        <f t="shared" si="122"/>
        <v>役員51</v>
      </c>
      <c r="AI1294" s="843"/>
      <c r="AJ1294" s="843"/>
      <c r="AK1294" s="843"/>
      <c r="AL1294" s="843"/>
      <c r="AM1294" s="843"/>
      <c r="AN1294" s="843"/>
      <c r="AO1294" s="843"/>
      <c r="AP1294" s="843"/>
      <c r="AQ1294" s="843"/>
      <c r="AR1294" s="843"/>
      <c r="AS1294" s="844"/>
      <c r="AU1294" s="696" t="str">
        <f t="shared" si="121"/>
        <v xml:space="preserve"> 役員51</v>
      </c>
      <c r="AV1294" s="697"/>
      <c r="AW1294" s="697"/>
      <c r="AX1294" s="697"/>
      <c r="AY1294" s="697"/>
      <c r="AZ1294" s="697"/>
      <c r="BA1294" s="697"/>
      <c r="BB1294" s="697"/>
      <c r="BC1294" s="697"/>
      <c r="BD1294" s="697"/>
      <c r="BE1294" s="698"/>
      <c r="BM1294" s="240"/>
      <c r="BN1294" s="240"/>
      <c r="BO1294" s="240"/>
      <c r="BS1294" s="199"/>
    </row>
    <row r="1295" spans="4:71" s="52" customFormat="1" hidden="1">
      <c r="D1295" s="198"/>
      <c r="E1295" s="54"/>
      <c r="F1295" s="692">
        <v>53</v>
      </c>
      <c r="G1295" s="693"/>
      <c r="H1295" s="842" t="str">
        <f>List!O55</f>
        <v>役員53</v>
      </c>
      <c r="I1295" s="843"/>
      <c r="J1295" s="843"/>
      <c r="K1295" s="843"/>
      <c r="L1295" s="843"/>
      <c r="M1295" s="843"/>
      <c r="N1295" s="843"/>
      <c r="O1295" s="843"/>
      <c r="P1295" s="843"/>
      <c r="Q1295" s="843"/>
      <c r="R1295" s="843"/>
      <c r="S1295" s="844"/>
      <c r="T1295" s="193"/>
      <c r="U1295" s="842" t="str">
        <f t="shared" si="120"/>
        <v>役員53</v>
      </c>
      <c r="V1295" s="843"/>
      <c r="W1295" s="843"/>
      <c r="X1295" s="843"/>
      <c r="Y1295" s="843"/>
      <c r="Z1295" s="843"/>
      <c r="AA1295" s="843"/>
      <c r="AB1295" s="843"/>
      <c r="AC1295" s="843"/>
      <c r="AD1295" s="843"/>
      <c r="AE1295" s="843"/>
      <c r="AF1295" s="844"/>
      <c r="AH1295" s="842" t="str">
        <f t="shared" si="122"/>
        <v>役員52</v>
      </c>
      <c r="AI1295" s="843"/>
      <c r="AJ1295" s="843"/>
      <c r="AK1295" s="843"/>
      <c r="AL1295" s="843"/>
      <c r="AM1295" s="843"/>
      <c r="AN1295" s="843"/>
      <c r="AO1295" s="843"/>
      <c r="AP1295" s="843"/>
      <c r="AQ1295" s="843"/>
      <c r="AR1295" s="843"/>
      <c r="AS1295" s="844"/>
      <c r="AU1295" s="696" t="str">
        <f t="shared" si="121"/>
        <v xml:space="preserve"> 役員52</v>
      </c>
      <c r="AV1295" s="697"/>
      <c r="AW1295" s="697"/>
      <c r="AX1295" s="697"/>
      <c r="AY1295" s="697"/>
      <c r="AZ1295" s="697"/>
      <c r="BA1295" s="697"/>
      <c r="BB1295" s="697"/>
      <c r="BC1295" s="697"/>
      <c r="BD1295" s="697"/>
      <c r="BE1295" s="698"/>
      <c r="BM1295" s="240"/>
      <c r="BN1295" s="240"/>
      <c r="BO1295" s="240"/>
      <c r="BS1295" s="199"/>
    </row>
    <row r="1296" spans="4:71" s="52" customFormat="1" hidden="1">
      <c r="D1296" s="198"/>
      <c r="E1296" s="54"/>
      <c r="F1296" s="692">
        <v>54</v>
      </c>
      <c r="G1296" s="693"/>
      <c r="H1296" s="842" t="str">
        <f>List!O56</f>
        <v>役員54</v>
      </c>
      <c r="I1296" s="843"/>
      <c r="J1296" s="843"/>
      <c r="K1296" s="843"/>
      <c r="L1296" s="843"/>
      <c r="M1296" s="843"/>
      <c r="N1296" s="843"/>
      <c r="O1296" s="843"/>
      <c r="P1296" s="843"/>
      <c r="Q1296" s="843"/>
      <c r="R1296" s="843"/>
      <c r="S1296" s="844"/>
      <c r="T1296" s="193"/>
      <c r="U1296" s="842" t="str">
        <f t="shared" si="120"/>
        <v>役員54</v>
      </c>
      <c r="V1296" s="843"/>
      <c r="W1296" s="843"/>
      <c r="X1296" s="843"/>
      <c r="Y1296" s="843"/>
      <c r="Z1296" s="843"/>
      <c r="AA1296" s="843"/>
      <c r="AB1296" s="843"/>
      <c r="AC1296" s="843"/>
      <c r="AD1296" s="843"/>
      <c r="AE1296" s="843"/>
      <c r="AF1296" s="844"/>
      <c r="AH1296" s="842" t="str">
        <f t="shared" si="122"/>
        <v>役員53</v>
      </c>
      <c r="AI1296" s="843"/>
      <c r="AJ1296" s="843"/>
      <c r="AK1296" s="843"/>
      <c r="AL1296" s="843"/>
      <c r="AM1296" s="843"/>
      <c r="AN1296" s="843"/>
      <c r="AO1296" s="843"/>
      <c r="AP1296" s="843"/>
      <c r="AQ1296" s="843"/>
      <c r="AR1296" s="843"/>
      <c r="AS1296" s="844"/>
      <c r="AU1296" s="696" t="str">
        <f t="shared" si="121"/>
        <v xml:space="preserve"> 役員53</v>
      </c>
      <c r="AV1296" s="697"/>
      <c r="AW1296" s="697"/>
      <c r="AX1296" s="697"/>
      <c r="AY1296" s="697"/>
      <c r="AZ1296" s="697"/>
      <c r="BA1296" s="697"/>
      <c r="BB1296" s="697"/>
      <c r="BC1296" s="697"/>
      <c r="BD1296" s="697"/>
      <c r="BE1296" s="698"/>
      <c r="BM1296" s="240"/>
      <c r="BN1296" s="240"/>
      <c r="BO1296" s="240"/>
      <c r="BS1296" s="199"/>
    </row>
    <row r="1297" spans="4:71" s="52" customFormat="1" hidden="1">
      <c r="D1297" s="198"/>
      <c r="E1297" s="54"/>
      <c r="F1297" s="692">
        <v>55</v>
      </c>
      <c r="G1297" s="693"/>
      <c r="H1297" s="842" t="str">
        <f>List!O57</f>
        <v>役員55</v>
      </c>
      <c r="I1297" s="843"/>
      <c r="J1297" s="843"/>
      <c r="K1297" s="843"/>
      <c r="L1297" s="843"/>
      <c r="M1297" s="843"/>
      <c r="N1297" s="843"/>
      <c r="O1297" s="843"/>
      <c r="P1297" s="843"/>
      <c r="Q1297" s="843"/>
      <c r="R1297" s="843"/>
      <c r="S1297" s="844"/>
      <c r="T1297" s="193"/>
      <c r="U1297" s="842" t="str">
        <f t="shared" si="120"/>
        <v>役員55</v>
      </c>
      <c r="V1297" s="843"/>
      <c r="W1297" s="843"/>
      <c r="X1297" s="843"/>
      <c r="Y1297" s="843"/>
      <c r="Z1297" s="843"/>
      <c r="AA1297" s="843"/>
      <c r="AB1297" s="843"/>
      <c r="AC1297" s="843"/>
      <c r="AD1297" s="843"/>
      <c r="AE1297" s="843"/>
      <c r="AF1297" s="844"/>
      <c r="AH1297" s="842" t="str">
        <f t="shared" si="122"/>
        <v>役員54</v>
      </c>
      <c r="AI1297" s="843"/>
      <c r="AJ1297" s="843"/>
      <c r="AK1297" s="843"/>
      <c r="AL1297" s="843"/>
      <c r="AM1297" s="843"/>
      <c r="AN1297" s="843"/>
      <c r="AO1297" s="843"/>
      <c r="AP1297" s="843"/>
      <c r="AQ1297" s="843"/>
      <c r="AR1297" s="843"/>
      <c r="AS1297" s="844"/>
      <c r="AU1297" s="696" t="str">
        <f t="shared" si="121"/>
        <v xml:space="preserve"> 役員54</v>
      </c>
      <c r="AV1297" s="697"/>
      <c r="AW1297" s="697"/>
      <c r="AX1297" s="697"/>
      <c r="AY1297" s="697"/>
      <c r="AZ1297" s="697"/>
      <c r="BA1297" s="697"/>
      <c r="BB1297" s="697"/>
      <c r="BC1297" s="697"/>
      <c r="BD1297" s="697"/>
      <c r="BE1297" s="698"/>
      <c r="BM1297" s="240"/>
      <c r="BN1297" s="240"/>
      <c r="BO1297" s="240"/>
      <c r="BS1297" s="199"/>
    </row>
    <row r="1298" spans="4:71" s="52" customFormat="1" hidden="1">
      <c r="D1298" s="198"/>
      <c r="E1298" s="54"/>
      <c r="F1298" s="692">
        <v>56</v>
      </c>
      <c r="G1298" s="693"/>
      <c r="H1298" s="842" t="str">
        <f>List!O58</f>
        <v>役員56</v>
      </c>
      <c r="I1298" s="843"/>
      <c r="J1298" s="843"/>
      <c r="K1298" s="843"/>
      <c r="L1298" s="843"/>
      <c r="M1298" s="843"/>
      <c r="N1298" s="843"/>
      <c r="O1298" s="843"/>
      <c r="P1298" s="843"/>
      <c r="Q1298" s="843"/>
      <c r="R1298" s="843"/>
      <c r="S1298" s="844"/>
      <c r="T1298" s="193"/>
      <c r="U1298" s="842" t="str">
        <f t="shared" si="120"/>
        <v>役員56</v>
      </c>
      <c r="V1298" s="843"/>
      <c r="W1298" s="843"/>
      <c r="X1298" s="843"/>
      <c r="Y1298" s="843"/>
      <c r="Z1298" s="843"/>
      <c r="AA1298" s="843"/>
      <c r="AB1298" s="843"/>
      <c r="AC1298" s="843"/>
      <c r="AD1298" s="843"/>
      <c r="AE1298" s="843"/>
      <c r="AF1298" s="844"/>
      <c r="AH1298" s="842" t="str">
        <f t="shared" si="122"/>
        <v>役員55</v>
      </c>
      <c r="AI1298" s="843"/>
      <c r="AJ1298" s="843"/>
      <c r="AK1298" s="843"/>
      <c r="AL1298" s="843"/>
      <c r="AM1298" s="843"/>
      <c r="AN1298" s="843"/>
      <c r="AO1298" s="843"/>
      <c r="AP1298" s="843"/>
      <c r="AQ1298" s="843"/>
      <c r="AR1298" s="843"/>
      <c r="AS1298" s="844"/>
      <c r="AU1298" s="696" t="str">
        <f t="shared" si="121"/>
        <v xml:space="preserve"> 役員55</v>
      </c>
      <c r="AV1298" s="697"/>
      <c r="AW1298" s="697"/>
      <c r="AX1298" s="697"/>
      <c r="AY1298" s="697"/>
      <c r="AZ1298" s="697"/>
      <c r="BA1298" s="697"/>
      <c r="BB1298" s="697"/>
      <c r="BC1298" s="697"/>
      <c r="BD1298" s="697"/>
      <c r="BE1298" s="698"/>
      <c r="BM1298" s="240"/>
      <c r="BN1298" s="240"/>
      <c r="BO1298" s="240"/>
      <c r="BS1298" s="199"/>
    </row>
    <row r="1299" spans="4:71" s="52" customFormat="1" hidden="1">
      <c r="D1299" s="198"/>
      <c r="E1299" s="54"/>
      <c r="F1299" s="692">
        <v>57</v>
      </c>
      <c r="G1299" s="693"/>
      <c r="H1299" s="842" t="str">
        <f>List!O59</f>
        <v>役員57</v>
      </c>
      <c r="I1299" s="843"/>
      <c r="J1299" s="843"/>
      <c r="K1299" s="843"/>
      <c r="L1299" s="843"/>
      <c r="M1299" s="843"/>
      <c r="N1299" s="843"/>
      <c r="O1299" s="843"/>
      <c r="P1299" s="843"/>
      <c r="Q1299" s="843"/>
      <c r="R1299" s="843"/>
      <c r="S1299" s="844"/>
      <c r="T1299" s="193"/>
      <c r="U1299" s="842" t="str">
        <f t="shared" si="120"/>
        <v>役員57</v>
      </c>
      <c r="V1299" s="843"/>
      <c r="W1299" s="843"/>
      <c r="X1299" s="843"/>
      <c r="Y1299" s="843"/>
      <c r="Z1299" s="843"/>
      <c r="AA1299" s="843"/>
      <c r="AB1299" s="843"/>
      <c r="AC1299" s="843"/>
      <c r="AD1299" s="843"/>
      <c r="AE1299" s="843"/>
      <c r="AF1299" s="844"/>
      <c r="AH1299" s="842" t="str">
        <f t="shared" si="122"/>
        <v>役員56</v>
      </c>
      <c r="AI1299" s="843"/>
      <c r="AJ1299" s="843"/>
      <c r="AK1299" s="843"/>
      <c r="AL1299" s="843"/>
      <c r="AM1299" s="843"/>
      <c r="AN1299" s="843"/>
      <c r="AO1299" s="843"/>
      <c r="AP1299" s="843"/>
      <c r="AQ1299" s="843"/>
      <c r="AR1299" s="843"/>
      <c r="AS1299" s="844"/>
      <c r="AU1299" s="696" t="str">
        <f t="shared" si="121"/>
        <v xml:space="preserve"> 役員56</v>
      </c>
      <c r="AV1299" s="697"/>
      <c r="AW1299" s="697"/>
      <c r="AX1299" s="697"/>
      <c r="AY1299" s="697"/>
      <c r="AZ1299" s="697"/>
      <c r="BA1299" s="697"/>
      <c r="BB1299" s="697"/>
      <c r="BC1299" s="697"/>
      <c r="BD1299" s="697"/>
      <c r="BE1299" s="698"/>
      <c r="BM1299" s="240"/>
      <c r="BN1299" s="240"/>
      <c r="BO1299" s="240"/>
      <c r="BS1299" s="199"/>
    </row>
    <row r="1300" spans="4:71" s="52" customFormat="1" hidden="1">
      <c r="D1300" s="198"/>
      <c r="E1300" s="54"/>
      <c r="F1300" s="692">
        <v>58</v>
      </c>
      <c r="G1300" s="693"/>
      <c r="H1300" s="842" t="str">
        <f>List!O60</f>
        <v>役員58</v>
      </c>
      <c r="I1300" s="843"/>
      <c r="J1300" s="843"/>
      <c r="K1300" s="843"/>
      <c r="L1300" s="843"/>
      <c r="M1300" s="843"/>
      <c r="N1300" s="843"/>
      <c r="O1300" s="843"/>
      <c r="P1300" s="843"/>
      <c r="Q1300" s="843"/>
      <c r="R1300" s="843"/>
      <c r="S1300" s="844"/>
      <c r="T1300" s="193"/>
      <c r="U1300" s="842" t="str">
        <f t="shared" si="120"/>
        <v>役員58</v>
      </c>
      <c r="V1300" s="843"/>
      <c r="W1300" s="843"/>
      <c r="X1300" s="843"/>
      <c r="Y1300" s="843"/>
      <c r="Z1300" s="843"/>
      <c r="AA1300" s="843"/>
      <c r="AB1300" s="843"/>
      <c r="AC1300" s="843"/>
      <c r="AD1300" s="843"/>
      <c r="AE1300" s="843"/>
      <c r="AF1300" s="844"/>
      <c r="AH1300" s="842" t="str">
        <f t="shared" si="122"/>
        <v>役員57</v>
      </c>
      <c r="AI1300" s="843"/>
      <c r="AJ1300" s="843"/>
      <c r="AK1300" s="843"/>
      <c r="AL1300" s="843"/>
      <c r="AM1300" s="843"/>
      <c r="AN1300" s="843"/>
      <c r="AO1300" s="843"/>
      <c r="AP1300" s="843"/>
      <c r="AQ1300" s="843"/>
      <c r="AR1300" s="843"/>
      <c r="AS1300" s="844"/>
      <c r="AU1300" s="696" t="str">
        <f t="shared" si="121"/>
        <v xml:space="preserve"> 役員57</v>
      </c>
      <c r="AV1300" s="697"/>
      <c r="AW1300" s="697"/>
      <c r="AX1300" s="697"/>
      <c r="AY1300" s="697"/>
      <c r="AZ1300" s="697"/>
      <c r="BA1300" s="697"/>
      <c r="BB1300" s="697"/>
      <c r="BC1300" s="697"/>
      <c r="BD1300" s="697"/>
      <c r="BE1300" s="698"/>
      <c r="BM1300" s="240"/>
      <c r="BN1300" s="240"/>
      <c r="BO1300" s="240"/>
      <c r="BS1300" s="199"/>
    </row>
    <row r="1301" spans="4:71" s="52" customFormat="1" hidden="1">
      <c r="D1301" s="198"/>
      <c r="E1301" s="54"/>
      <c r="F1301" s="692">
        <v>59</v>
      </c>
      <c r="G1301" s="693"/>
      <c r="H1301" s="842" t="str">
        <f>List!O61</f>
        <v>役員59</v>
      </c>
      <c r="I1301" s="843"/>
      <c r="J1301" s="843"/>
      <c r="K1301" s="843"/>
      <c r="L1301" s="843"/>
      <c r="M1301" s="843"/>
      <c r="N1301" s="843"/>
      <c r="O1301" s="843"/>
      <c r="P1301" s="843"/>
      <c r="Q1301" s="843"/>
      <c r="R1301" s="843"/>
      <c r="S1301" s="844"/>
      <c r="T1301" s="193"/>
      <c r="U1301" s="842" t="str">
        <f t="shared" si="120"/>
        <v>役員59</v>
      </c>
      <c r="V1301" s="843"/>
      <c r="W1301" s="843"/>
      <c r="X1301" s="843"/>
      <c r="Y1301" s="843"/>
      <c r="Z1301" s="843"/>
      <c r="AA1301" s="843"/>
      <c r="AB1301" s="843"/>
      <c r="AC1301" s="843"/>
      <c r="AD1301" s="843"/>
      <c r="AE1301" s="843"/>
      <c r="AF1301" s="844"/>
      <c r="AH1301" s="842" t="str">
        <f t="shared" si="122"/>
        <v>役員58</v>
      </c>
      <c r="AI1301" s="843"/>
      <c r="AJ1301" s="843"/>
      <c r="AK1301" s="843"/>
      <c r="AL1301" s="843"/>
      <c r="AM1301" s="843"/>
      <c r="AN1301" s="843"/>
      <c r="AO1301" s="843"/>
      <c r="AP1301" s="843"/>
      <c r="AQ1301" s="843"/>
      <c r="AR1301" s="843"/>
      <c r="AS1301" s="844"/>
      <c r="AU1301" s="696" t="str">
        <f t="shared" si="121"/>
        <v xml:space="preserve"> 役員58</v>
      </c>
      <c r="AV1301" s="697"/>
      <c r="AW1301" s="697"/>
      <c r="AX1301" s="697"/>
      <c r="AY1301" s="697"/>
      <c r="AZ1301" s="697"/>
      <c r="BA1301" s="697"/>
      <c r="BB1301" s="697"/>
      <c r="BC1301" s="697"/>
      <c r="BD1301" s="697"/>
      <c r="BE1301" s="698"/>
      <c r="BM1301" s="240"/>
      <c r="BN1301" s="240"/>
      <c r="BO1301" s="240"/>
      <c r="BS1301" s="199"/>
    </row>
    <row r="1302" spans="4:71" s="52" customFormat="1" hidden="1">
      <c r="D1302" s="198"/>
      <c r="E1302" s="54"/>
      <c r="F1302" s="692">
        <v>60</v>
      </c>
      <c r="G1302" s="693"/>
      <c r="H1302" s="842" t="str">
        <f>List!O62</f>
        <v>役員60</v>
      </c>
      <c r="I1302" s="843"/>
      <c r="J1302" s="843"/>
      <c r="K1302" s="843"/>
      <c r="L1302" s="843"/>
      <c r="M1302" s="843"/>
      <c r="N1302" s="843"/>
      <c r="O1302" s="843"/>
      <c r="P1302" s="843"/>
      <c r="Q1302" s="843"/>
      <c r="R1302" s="843"/>
      <c r="S1302" s="844"/>
      <c r="T1302" s="193"/>
      <c r="U1302" s="842" t="str">
        <f t="shared" si="120"/>
        <v>役員60</v>
      </c>
      <c r="V1302" s="843"/>
      <c r="W1302" s="843"/>
      <c r="X1302" s="843"/>
      <c r="Y1302" s="843"/>
      <c r="Z1302" s="843"/>
      <c r="AA1302" s="843"/>
      <c r="AB1302" s="843"/>
      <c r="AC1302" s="843"/>
      <c r="AD1302" s="843"/>
      <c r="AE1302" s="843"/>
      <c r="AF1302" s="844"/>
      <c r="AH1302" s="842" t="str">
        <f t="shared" si="122"/>
        <v>役員59</v>
      </c>
      <c r="AI1302" s="843"/>
      <c r="AJ1302" s="843"/>
      <c r="AK1302" s="843"/>
      <c r="AL1302" s="843"/>
      <c r="AM1302" s="843"/>
      <c r="AN1302" s="843"/>
      <c r="AO1302" s="843"/>
      <c r="AP1302" s="843"/>
      <c r="AQ1302" s="843"/>
      <c r="AR1302" s="843"/>
      <c r="AS1302" s="844"/>
      <c r="AU1302" s="696" t="str">
        <f t="shared" si="121"/>
        <v xml:space="preserve"> 役員59</v>
      </c>
      <c r="AV1302" s="697"/>
      <c r="AW1302" s="697"/>
      <c r="AX1302" s="697"/>
      <c r="AY1302" s="697"/>
      <c r="AZ1302" s="697"/>
      <c r="BA1302" s="697"/>
      <c r="BB1302" s="697"/>
      <c r="BC1302" s="697"/>
      <c r="BD1302" s="697"/>
      <c r="BE1302" s="698"/>
      <c r="BM1302" s="240"/>
      <c r="BN1302" s="240"/>
      <c r="BO1302" s="240"/>
      <c r="BS1302" s="199"/>
    </row>
    <row r="1303" spans="4:71" s="52" customFormat="1" hidden="1">
      <c r="D1303" s="198"/>
      <c r="E1303" s="54"/>
      <c r="F1303" s="692">
        <v>61</v>
      </c>
      <c r="G1303" s="693"/>
      <c r="H1303" s="842" t="str">
        <f>List!O63</f>
        <v>役員61</v>
      </c>
      <c r="I1303" s="843"/>
      <c r="J1303" s="843"/>
      <c r="K1303" s="843"/>
      <c r="L1303" s="843"/>
      <c r="M1303" s="843"/>
      <c r="N1303" s="843"/>
      <c r="O1303" s="843"/>
      <c r="P1303" s="843"/>
      <c r="Q1303" s="843"/>
      <c r="R1303" s="843"/>
      <c r="S1303" s="844"/>
      <c r="T1303" s="193"/>
      <c r="U1303" s="842" t="str">
        <f t="shared" si="120"/>
        <v>役員61</v>
      </c>
      <c r="V1303" s="843"/>
      <c r="W1303" s="843"/>
      <c r="X1303" s="843"/>
      <c r="Y1303" s="843"/>
      <c r="Z1303" s="843"/>
      <c r="AA1303" s="843"/>
      <c r="AB1303" s="843"/>
      <c r="AC1303" s="843"/>
      <c r="AD1303" s="843"/>
      <c r="AE1303" s="843"/>
      <c r="AF1303" s="844"/>
      <c r="AH1303" s="842" t="str">
        <f t="shared" si="122"/>
        <v>役員60</v>
      </c>
      <c r="AI1303" s="843"/>
      <c r="AJ1303" s="843"/>
      <c r="AK1303" s="843"/>
      <c r="AL1303" s="843"/>
      <c r="AM1303" s="843"/>
      <c r="AN1303" s="843"/>
      <c r="AO1303" s="843"/>
      <c r="AP1303" s="843"/>
      <c r="AQ1303" s="843"/>
      <c r="AR1303" s="843"/>
      <c r="AS1303" s="844"/>
      <c r="AU1303" s="696" t="str">
        <f t="shared" si="121"/>
        <v xml:space="preserve"> 役員60</v>
      </c>
      <c r="AV1303" s="697"/>
      <c r="AW1303" s="697"/>
      <c r="AX1303" s="697"/>
      <c r="AY1303" s="697"/>
      <c r="AZ1303" s="697"/>
      <c r="BA1303" s="697"/>
      <c r="BB1303" s="697"/>
      <c r="BC1303" s="697"/>
      <c r="BD1303" s="697"/>
      <c r="BE1303" s="698"/>
      <c r="BM1303" s="240"/>
      <c r="BN1303" s="240"/>
      <c r="BO1303" s="240"/>
      <c r="BS1303" s="199"/>
    </row>
    <row r="1304" spans="4:71" s="52" customFormat="1" hidden="1">
      <c r="D1304" s="198"/>
      <c r="E1304" s="54"/>
      <c r="F1304" s="692">
        <v>62</v>
      </c>
      <c r="G1304" s="693"/>
      <c r="H1304" s="842" t="str">
        <f>List!O64</f>
        <v>役員62</v>
      </c>
      <c r="I1304" s="843"/>
      <c r="J1304" s="843"/>
      <c r="K1304" s="843"/>
      <c r="L1304" s="843"/>
      <c r="M1304" s="843"/>
      <c r="N1304" s="843"/>
      <c r="O1304" s="843"/>
      <c r="P1304" s="843"/>
      <c r="Q1304" s="843"/>
      <c r="R1304" s="843"/>
      <c r="S1304" s="844"/>
      <c r="T1304" s="193"/>
      <c r="U1304" s="842" t="str">
        <f t="shared" si="120"/>
        <v>役員62</v>
      </c>
      <c r="V1304" s="843"/>
      <c r="W1304" s="843"/>
      <c r="X1304" s="843"/>
      <c r="Y1304" s="843"/>
      <c r="Z1304" s="843"/>
      <c r="AA1304" s="843"/>
      <c r="AB1304" s="843"/>
      <c r="AC1304" s="843"/>
      <c r="AD1304" s="843"/>
      <c r="AE1304" s="843"/>
      <c r="AF1304" s="844"/>
      <c r="AH1304" s="842" t="str">
        <f t="shared" si="122"/>
        <v>役員61</v>
      </c>
      <c r="AI1304" s="843"/>
      <c r="AJ1304" s="843"/>
      <c r="AK1304" s="843"/>
      <c r="AL1304" s="843"/>
      <c r="AM1304" s="843"/>
      <c r="AN1304" s="843"/>
      <c r="AO1304" s="843"/>
      <c r="AP1304" s="843"/>
      <c r="AQ1304" s="843"/>
      <c r="AR1304" s="843"/>
      <c r="AS1304" s="844"/>
      <c r="AU1304" s="696" t="str">
        <f t="shared" si="121"/>
        <v xml:space="preserve"> 役員61</v>
      </c>
      <c r="AV1304" s="697"/>
      <c r="AW1304" s="697"/>
      <c r="AX1304" s="697"/>
      <c r="AY1304" s="697"/>
      <c r="AZ1304" s="697"/>
      <c r="BA1304" s="697"/>
      <c r="BB1304" s="697"/>
      <c r="BC1304" s="697"/>
      <c r="BD1304" s="697"/>
      <c r="BE1304" s="698"/>
      <c r="BM1304" s="240"/>
      <c r="BN1304" s="240"/>
      <c r="BO1304" s="240"/>
      <c r="BS1304" s="199"/>
    </row>
    <row r="1305" spans="4:71" s="52" customFormat="1" hidden="1">
      <c r="D1305" s="198"/>
      <c r="E1305" s="54"/>
      <c r="F1305" s="692">
        <v>63</v>
      </c>
      <c r="G1305" s="693"/>
      <c r="H1305" s="842" t="str">
        <f>List!O65</f>
        <v>役員63</v>
      </c>
      <c r="I1305" s="843"/>
      <c r="J1305" s="843"/>
      <c r="K1305" s="843"/>
      <c r="L1305" s="843"/>
      <c r="M1305" s="843"/>
      <c r="N1305" s="843"/>
      <c r="O1305" s="843"/>
      <c r="P1305" s="843"/>
      <c r="Q1305" s="843"/>
      <c r="R1305" s="843"/>
      <c r="S1305" s="844"/>
      <c r="T1305" s="193"/>
      <c r="U1305" s="842" t="str">
        <f t="shared" si="120"/>
        <v>役員63</v>
      </c>
      <c r="V1305" s="843"/>
      <c r="W1305" s="843"/>
      <c r="X1305" s="843"/>
      <c r="Y1305" s="843"/>
      <c r="Z1305" s="843"/>
      <c r="AA1305" s="843"/>
      <c r="AB1305" s="843"/>
      <c r="AC1305" s="843"/>
      <c r="AD1305" s="843"/>
      <c r="AE1305" s="843"/>
      <c r="AF1305" s="844"/>
      <c r="AH1305" s="842" t="str">
        <f t="shared" si="122"/>
        <v>役員62</v>
      </c>
      <c r="AI1305" s="843"/>
      <c r="AJ1305" s="843"/>
      <c r="AK1305" s="843"/>
      <c r="AL1305" s="843"/>
      <c r="AM1305" s="843"/>
      <c r="AN1305" s="843"/>
      <c r="AO1305" s="843"/>
      <c r="AP1305" s="843"/>
      <c r="AQ1305" s="843"/>
      <c r="AR1305" s="843"/>
      <c r="AS1305" s="844"/>
      <c r="AU1305" s="696" t="str">
        <f t="shared" si="121"/>
        <v xml:space="preserve"> 役員62</v>
      </c>
      <c r="AV1305" s="697"/>
      <c r="AW1305" s="697"/>
      <c r="AX1305" s="697"/>
      <c r="AY1305" s="697"/>
      <c r="AZ1305" s="697"/>
      <c r="BA1305" s="697"/>
      <c r="BB1305" s="697"/>
      <c r="BC1305" s="697"/>
      <c r="BD1305" s="697"/>
      <c r="BE1305" s="698"/>
      <c r="BM1305" s="240"/>
      <c r="BN1305" s="240"/>
      <c r="BO1305" s="240"/>
      <c r="BS1305" s="199"/>
    </row>
    <row r="1306" spans="4:71" s="52" customFormat="1" hidden="1">
      <c r="D1306" s="198"/>
      <c r="E1306" s="54"/>
      <c r="F1306" s="692">
        <v>64</v>
      </c>
      <c r="G1306" s="693"/>
      <c r="H1306" s="842" t="str">
        <f>List!O66</f>
        <v>役員64</v>
      </c>
      <c r="I1306" s="843"/>
      <c r="J1306" s="843"/>
      <c r="K1306" s="843"/>
      <c r="L1306" s="843"/>
      <c r="M1306" s="843"/>
      <c r="N1306" s="843"/>
      <c r="O1306" s="843"/>
      <c r="P1306" s="843"/>
      <c r="Q1306" s="843"/>
      <c r="R1306" s="843"/>
      <c r="S1306" s="844"/>
      <c r="T1306" s="193"/>
      <c r="U1306" s="842" t="str">
        <f t="shared" si="120"/>
        <v>役員64</v>
      </c>
      <c r="V1306" s="843"/>
      <c r="W1306" s="843"/>
      <c r="X1306" s="843"/>
      <c r="Y1306" s="843"/>
      <c r="Z1306" s="843"/>
      <c r="AA1306" s="843"/>
      <c r="AB1306" s="843"/>
      <c r="AC1306" s="843"/>
      <c r="AD1306" s="843"/>
      <c r="AE1306" s="843"/>
      <c r="AF1306" s="844"/>
      <c r="AH1306" s="842" t="str">
        <f t="shared" si="122"/>
        <v>役員63</v>
      </c>
      <c r="AI1306" s="843"/>
      <c r="AJ1306" s="843"/>
      <c r="AK1306" s="843"/>
      <c r="AL1306" s="843"/>
      <c r="AM1306" s="843"/>
      <c r="AN1306" s="843"/>
      <c r="AO1306" s="843"/>
      <c r="AP1306" s="843"/>
      <c r="AQ1306" s="843"/>
      <c r="AR1306" s="843"/>
      <c r="AS1306" s="844"/>
      <c r="AU1306" s="696" t="str">
        <f t="shared" si="121"/>
        <v xml:space="preserve"> 役員63</v>
      </c>
      <c r="AV1306" s="697"/>
      <c r="AW1306" s="697"/>
      <c r="AX1306" s="697"/>
      <c r="AY1306" s="697"/>
      <c r="AZ1306" s="697"/>
      <c r="BA1306" s="697"/>
      <c r="BB1306" s="697"/>
      <c r="BC1306" s="697"/>
      <c r="BD1306" s="697"/>
      <c r="BE1306" s="698"/>
      <c r="BM1306" s="240"/>
      <c r="BN1306" s="240"/>
      <c r="BO1306" s="240"/>
      <c r="BS1306" s="199"/>
    </row>
    <row r="1307" spans="4:71" s="52" customFormat="1" hidden="1">
      <c r="D1307" s="198"/>
      <c r="E1307" s="54"/>
      <c r="F1307" s="692">
        <v>65</v>
      </c>
      <c r="G1307" s="693"/>
      <c r="H1307" s="842" t="str">
        <f>List!O67</f>
        <v>役員65</v>
      </c>
      <c r="I1307" s="843"/>
      <c r="J1307" s="843"/>
      <c r="K1307" s="843"/>
      <c r="L1307" s="843"/>
      <c r="M1307" s="843"/>
      <c r="N1307" s="843"/>
      <c r="O1307" s="843"/>
      <c r="P1307" s="843"/>
      <c r="Q1307" s="843"/>
      <c r="R1307" s="843"/>
      <c r="S1307" s="844"/>
      <c r="T1307" s="193"/>
      <c r="U1307" s="842" t="str">
        <f t="shared" si="120"/>
        <v>役員65</v>
      </c>
      <c r="V1307" s="843"/>
      <c r="W1307" s="843"/>
      <c r="X1307" s="843"/>
      <c r="Y1307" s="843"/>
      <c r="Z1307" s="843"/>
      <c r="AA1307" s="843"/>
      <c r="AB1307" s="843"/>
      <c r="AC1307" s="843"/>
      <c r="AD1307" s="843"/>
      <c r="AE1307" s="843"/>
      <c r="AF1307" s="844"/>
      <c r="AH1307" s="842" t="str">
        <f t="shared" si="122"/>
        <v>役員64</v>
      </c>
      <c r="AI1307" s="843"/>
      <c r="AJ1307" s="843"/>
      <c r="AK1307" s="843"/>
      <c r="AL1307" s="843"/>
      <c r="AM1307" s="843"/>
      <c r="AN1307" s="843"/>
      <c r="AO1307" s="843"/>
      <c r="AP1307" s="843"/>
      <c r="AQ1307" s="843"/>
      <c r="AR1307" s="843"/>
      <c r="AS1307" s="844"/>
      <c r="AU1307" s="696" t="str">
        <f t="shared" si="121"/>
        <v xml:space="preserve"> 役員64</v>
      </c>
      <c r="AV1307" s="697"/>
      <c r="AW1307" s="697"/>
      <c r="AX1307" s="697"/>
      <c r="AY1307" s="697"/>
      <c r="AZ1307" s="697"/>
      <c r="BA1307" s="697"/>
      <c r="BB1307" s="697"/>
      <c r="BC1307" s="697"/>
      <c r="BD1307" s="697"/>
      <c r="BE1307" s="698"/>
      <c r="BM1307" s="240"/>
      <c r="BN1307" s="240"/>
      <c r="BO1307" s="240"/>
      <c r="BS1307" s="199"/>
    </row>
    <row r="1308" spans="4:71" s="52" customFormat="1" hidden="1">
      <c r="D1308" s="198"/>
      <c r="E1308" s="54"/>
      <c r="F1308" s="692">
        <v>66</v>
      </c>
      <c r="G1308" s="693"/>
      <c r="H1308" s="842" t="str">
        <f>List!O68</f>
        <v>役員66</v>
      </c>
      <c r="I1308" s="843"/>
      <c r="J1308" s="843"/>
      <c r="K1308" s="843"/>
      <c r="L1308" s="843"/>
      <c r="M1308" s="843"/>
      <c r="N1308" s="843"/>
      <c r="O1308" s="843"/>
      <c r="P1308" s="843"/>
      <c r="Q1308" s="843"/>
      <c r="R1308" s="843"/>
      <c r="S1308" s="844"/>
      <c r="T1308" s="193"/>
      <c r="U1308" s="842" t="str">
        <f t="shared" ref="U1308:U1342" si="123">IF(H1308 = 0,"",H1308)</f>
        <v>役員66</v>
      </c>
      <c r="V1308" s="843"/>
      <c r="W1308" s="843"/>
      <c r="X1308" s="843"/>
      <c r="Y1308" s="843"/>
      <c r="Z1308" s="843"/>
      <c r="AA1308" s="843"/>
      <c r="AB1308" s="843"/>
      <c r="AC1308" s="843"/>
      <c r="AD1308" s="843"/>
      <c r="AE1308" s="843"/>
      <c r="AF1308" s="844"/>
      <c r="AH1308" s="842" t="str">
        <f t="shared" si="122"/>
        <v>役員65</v>
      </c>
      <c r="AI1308" s="843"/>
      <c r="AJ1308" s="843"/>
      <c r="AK1308" s="843"/>
      <c r="AL1308" s="843"/>
      <c r="AM1308" s="843"/>
      <c r="AN1308" s="843"/>
      <c r="AO1308" s="843"/>
      <c r="AP1308" s="843"/>
      <c r="AQ1308" s="843"/>
      <c r="AR1308" s="843"/>
      <c r="AS1308" s="844"/>
      <c r="AU1308" s="696" t="str">
        <f t="shared" si="121"/>
        <v xml:space="preserve"> 役員65</v>
      </c>
      <c r="AV1308" s="697"/>
      <c r="AW1308" s="697"/>
      <c r="AX1308" s="697"/>
      <c r="AY1308" s="697"/>
      <c r="AZ1308" s="697"/>
      <c r="BA1308" s="697"/>
      <c r="BB1308" s="697"/>
      <c r="BC1308" s="697"/>
      <c r="BD1308" s="697"/>
      <c r="BE1308" s="698"/>
      <c r="BM1308" s="240"/>
      <c r="BN1308" s="240"/>
      <c r="BO1308" s="240"/>
      <c r="BS1308" s="199"/>
    </row>
    <row r="1309" spans="4:71" s="52" customFormat="1" hidden="1">
      <c r="D1309" s="198"/>
      <c r="E1309" s="54"/>
      <c r="F1309" s="692">
        <v>67</v>
      </c>
      <c r="G1309" s="693"/>
      <c r="H1309" s="842" t="str">
        <f>List!O69</f>
        <v>役員67</v>
      </c>
      <c r="I1309" s="843"/>
      <c r="J1309" s="843"/>
      <c r="K1309" s="843"/>
      <c r="L1309" s="843"/>
      <c r="M1309" s="843"/>
      <c r="N1309" s="843"/>
      <c r="O1309" s="843"/>
      <c r="P1309" s="843"/>
      <c r="Q1309" s="843"/>
      <c r="R1309" s="843"/>
      <c r="S1309" s="844"/>
      <c r="T1309" s="193"/>
      <c r="U1309" s="842" t="str">
        <f t="shared" si="123"/>
        <v>役員67</v>
      </c>
      <c r="V1309" s="843"/>
      <c r="W1309" s="843"/>
      <c r="X1309" s="843"/>
      <c r="Y1309" s="843"/>
      <c r="Z1309" s="843"/>
      <c r="AA1309" s="843"/>
      <c r="AB1309" s="843"/>
      <c r="AC1309" s="843"/>
      <c r="AD1309" s="843"/>
      <c r="AE1309" s="843"/>
      <c r="AF1309" s="844"/>
      <c r="AH1309" s="842" t="str">
        <f t="shared" si="122"/>
        <v>役員66</v>
      </c>
      <c r="AI1309" s="843"/>
      <c r="AJ1309" s="843"/>
      <c r="AK1309" s="843"/>
      <c r="AL1309" s="843"/>
      <c r="AM1309" s="843"/>
      <c r="AN1309" s="843"/>
      <c r="AO1309" s="843"/>
      <c r="AP1309" s="843"/>
      <c r="AQ1309" s="843"/>
      <c r="AR1309" s="843"/>
      <c r="AS1309" s="844"/>
      <c r="AU1309" s="696" t="str">
        <f t="shared" si="121"/>
        <v xml:space="preserve"> 役員66</v>
      </c>
      <c r="AV1309" s="697"/>
      <c r="AW1309" s="697"/>
      <c r="AX1309" s="697"/>
      <c r="AY1309" s="697"/>
      <c r="AZ1309" s="697"/>
      <c r="BA1309" s="697"/>
      <c r="BB1309" s="697"/>
      <c r="BC1309" s="697"/>
      <c r="BD1309" s="697"/>
      <c r="BE1309" s="698"/>
      <c r="BM1309" s="240"/>
      <c r="BN1309" s="240"/>
      <c r="BO1309" s="240"/>
      <c r="BS1309" s="199"/>
    </row>
    <row r="1310" spans="4:71" s="52" customFormat="1" hidden="1">
      <c r="D1310" s="198"/>
      <c r="E1310" s="54"/>
      <c r="F1310" s="692">
        <v>68</v>
      </c>
      <c r="G1310" s="693"/>
      <c r="H1310" s="842" t="str">
        <f>List!O70</f>
        <v>役員68</v>
      </c>
      <c r="I1310" s="843"/>
      <c r="J1310" s="843"/>
      <c r="K1310" s="843"/>
      <c r="L1310" s="843"/>
      <c r="M1310" s="843"/>
      <c r="N1310" s="843"/>
      <c r="O1310" s="843"/>
      <c r="P1310" s="843"/>
      <c r="Q1310" s="843"/>
      <c r="R1310" s="843"/>
      <c r="S1310" s="844"/>
      <c r="T1310" s="193"/>
      <c r="U1310" s="842" t="str">
        <f t="shared" si="123"/>
        <v>役員68</v>
      </c>
      <c r="V1310" s="843"/>
      <c r="W1310" s="843"/>
      <c r="X1310" s="843"/>
      <c r="Y1310" s="843"/>
      <c r="Z1310" s="843"/>
      <c r="AA1310" s="843"/>
      <c r="AB1310" s="843"/>
      <c r="AC1310" s="843"/>
      <c r="AD1310" s="843"/>
      <c r="AE1310" s="843"/>
      <c r="AF1310" s="844"/>
      <c r="AH1310" s="842" t="str">
        <f t="shared" si="122"/>
        <v>役員67</v>
      </c>
      <c r="AI1310" s="843"/>
      <c r="AJ1310" s="843"/>
      <c r="AK1310" s="843"/>
      <c r="AL1310" s="843"/>
      <c r="AM1310" s="843"/>
      <c r="AN1310" s="843"/>
      <c r="AO1310" s="843"/>
      <c r="AP1310" s="843"/>
      <c r="AQ1310" s="843"/>
      <c r="AR1310" s="843"/>
      <c r="AS1310" s="844"/>
      <c r="AU1310" s="696" t="str">
        <f t="shared" si="121"/>
        <v xml:space="preserve"> 役員67</v>
      </c>
      <c r="AV1310" s="697"/>
      <c r="AW1310" s="697"/>
      <c r="AX1310" s="697"/>
      <c r="AY1310" s="697"/>
      <c r="AZ1310" s="697"/>
      <c r="BA1310" s="697"/>
      <c r="BB1310" s="697"/>
      <c r="BC1310" s="697"/>
      <c r="BD1310" s="697"/>
      <c r="BE1310" s="698"/>
      <c r="BM1310" s="240"/>
      <c r="BN1310" s="240"/>
      <c r="BO1310" s="240"/>
      <c r="BS1310" s="199"/>
    </row>
    <row r="1311" spans="4:71" s="52" customFormat="1" hidden="1">
      <c r="D1311" s="198"/>
      <c r="E1311" s="54"/>
      <c r="F1311" s="692">
        <v>69</v>
      </c>
      <c r="G1311" s="693"/>
      <c r="H1311" s="842" t="str">
        <f>List!O71</f>
        <v>役員69</v>
      </c>
      <c r="I1311" s="843"/>
      <c r="J1311" s="843"/>
      <c r="K1311" s="843"/>
      <c r="L1311" s="843"/>
      <c r="M1311" s="843"/>
      <c r="N1311" s="843"/>
      <c r="O1311" s="843"/>
      <c r="P1311" s="843"/>
      <c r="Q1311" s="843"/>
      <c r="R1311" s="843"/>
      <c r="S1311" s="844"/>
      <c r="T1311" s="193"/>
      <c r="U1311" s="842" t="str">
        <f t="shared" si="123"/>
        <v>役員69</v>
      </c>
      <c r="V1311" s="843"/>
      <c r="W1311" s="843"/>
      <c r="X1311" s="843"/>
      <c r="Y1311" s="843"/>
      <c r="Z1311" s="843"/>
      <c r="AA1311" s="843"/>
      <c r="AB1311" s="843"/>
      <c r="AC1311" s="843"/>
      <c r="AD1311" s="843"/>
      <c r="AE1311" s="843"/>
      <c r="AF1311" s="844"/>
      <c r="AH1311" s="842" t="str">
        <f t="shared" si="122"/>
        <v>役員68</v>
      </c>
      <c r="AI1311" s="843"/>
      <c r="AJ1311" s="843"/>
      <c r="AK1311" s="843"/>
      <c r="AL1311" s="843"/>
      <c r="AM1311" s="843"/>
      <c r="AN1311" s="843"/>
      <c r="AO1311" s="843"/>
      <c r="AP1311" s="843"/>
      <c r="AQ1311" s="843"/>
      <c r="AR1311" s="843"/>
      <c r="AS1311" s="844"/>
      <c r="AU1311" s="696" t="str">
        <f t="shared" ref="AU1311:AU1343" si="124">IF(AH1311 = "","",CONCATENATE(" ",AH1311))</f>
        <v xml:space="preserve"> 役員68</v>
      </c>
      <c r="AV1311" s="697"/>
      <c r="AW1311" s="697"/>
      <c r="AX1311" s="697"/>
      <c r="AY1311" s="697"/>
      <c r="AZ1311" s="697"/>
      <c r="BA1311" s="697"/>
      <c r="BB1311" s="697"/>
      <c r="BC1311" s="697"/>
      <c r="BD1311" s="697"/>
      <c r="BE1311" s="698"/>
      <c r="BM1311" s="240"/>
      <c r="BN1311" s="240"/>
      <c r="BO1311" s="240"/>
      <c r="BS1311" s="199"/>
    </row>
    <row r="1312" spans="4:71" s="52" customFormat="1" hidden="1">
      <c r="D1312" s="198"/>
      <c r="E1312" s="54"/>
      <c r="F1312" s="692">
        <v>70</v>
      </c>
      <c r="G1312" s="693"/>
      <c r="H1312" s="842" t="str">
        <f>List!O72</f>
        <v>役員70</v>
      </c>
      <c r="I1312" s="843"/>
      <c r="J1312" s="843"/>
      <c r="K1312" s="843"/>
      <c r="L1312" s="843"/>
      <c r="M1312" s="843"/>
      <c r="N1312" s="843"/>
      <c r="O1312" s="843"/>
      <c r="P1312" s="843"/>
      <c r="Q1312" s="843"/>
      <c r="R1312" s="843"/>
      <c r="S1312" s="844"/>
      <c r="T1312" s="193"/>
      <c r="U1312" s="842" t="str">
        <f t="shared" si="123"/>
        <v>役員70</v>
      </c>
      <c r="V1312" s="843"/>
      <c r="W1312" s="843"/>
      <c r="X1312" s="843"/>
      <c r="Y1312" s="843"/>
      <c r="Z1312" s="843"/>
      <c r="AA1312" s="843"/>
      <c r="AB1312" s="843"/>
      <c r="AC1312" s="843"/>
      <c r="AD1312" s="843"/>
      <c r="AE1312" s="843"/>
      <c r="AF1312" s="844"/>
      <c r="AH1312" s="842" t="str">
        <f t="shared" si="122"/>
        <v>役員69</v>
      </c>
      <c r="AI1312" s="843"/>
      <c r="AJ1312" s="843"/>
      <c r="AK1312" s="843"/>
      <c r="AL1312" s="843"/>
      <c r="AM1312" s="843"/>
      <c r="AN1312" s="843"/>
      <c r="AO1312" s="843"/>
      <c r="AP1312" s="843"/>
      <c r="AQ1312" s="843"/>
      <c r="AR1312" s="843"/>
      <c r="AS1312" s="844"/>
      <c r="AU1312" s="696" t="str">
        <f t="shared" si="124"/>
        <v xml:space="preserve"> 役員69</v>
      </c>
      <c r="AV1312" s="697"/>
      <c r="AW1312" s="697"/>
      <c r="AX1312" s="697"/>
      <c r="AY1312" s="697"/>
      <c r="AZ1312" s="697"/>
      <c r="BA1312" s="697"/>
      <c r="BB1312" s="697"/>
      <c r="BC1312" s="697"/>
      <c r="BD1312" s="697"/>
      <c r="BE1312" s="698"/>
      <c r="BM1312" s="240"/>
      <c r="BN1312" s="240"/>
      <c r="BO1312" s="240"/>
      <c r="BS1312" s="199"/>
    </row>
    <row r="1313" spans="4:71" s="52" customFormat="1" hidden="1">
      <c r="D1313" s="198"/>
      <c r="E1313" s="54"/>
      <c r="F1313" s="692">
        <v>71</v>
      </c>
      <c r="G1313" s="693"/>
      <c r="H1313" s="842" t="str">
        <f>List!O73</f>
        <v>役員71</v>
      </c>
      <c r="I1313" s="843"/>
      <c r="J1313" s="843"/>
      <c r="K1313" s="843"/>
      <c r="L1313" s="843"/>
      <c r="M1313" s="843"/>
      <c r="N1313" s="843"/>
      <c r="O1313" s="843"/>
      <c r="P1313" s="843"/>
      <c r="Q1313" s="843"/>
      <c r="R1313" s="843"/>
      <c r="S1313" s="844"/>
      <c r="T1313" s="193"/>
      <c r="U1313" s="842" t="str">
        <f t="shared" si="123"/>
        <v>役員71</v>
      </c>
      <c r="V1313" s="843"/>
      <c r="W1313" s="843"/>
      <c r="X1313" s="843"/>
      <c r="Y1313" s="843"/>
      <c r="Z1313" s="843"/>
      <c r="AA1313" s="843"/>
      <c r="AB1313" s="843"/>
      <c r="AC1313" s="843"/>
      <c r="AD1313" s="843"/>
      <c r="AE1313" s="843"/>
      <c r="AF1313" s="844"/>
      <c r="AH1313" s="842" t="str">
        <f t="shared" si="122"/>
        <v>役員70</v>
      </c>
      <c r="AI1313" s="843"/>
      <c r="AJ1313" s="843"/>
      <c r="AK1313" s="843"/>
      <c r="AL1313" s="843"/>
      <c r="AM1313" s="843"/>
      <c r="AN1313" s="843"/>
      <c r="AO1313" s="843"/>
      <c r="AP1313" s="843"/>
      <c r="AQ1313" s="843"/>
      <c r="AR1313" s="843"/>
      <c r="AS1313" s="844"/>
      <c r="AU1313" s="696" t="str">
        <f t="shared" si="124"/>
        <v xml:space="preserve"> 役員70</v>
      </c>
      <c r="AV1313" s="697"/>
      <c r="AW1313" s="697"/>
      <c r="AX1313" s="697"/>
      <c r="AY1313" s="697"/>
      <c r="AZ1313" s="697"/>
      <c r="BA1313" s="697"/>
      <c r="BB1313" s="697"/>
      <c r="BC1313" s="697"/>
      <c r="BD1313" s="697"/>
      <c r="BE1313" s="698"/>
      <c r="BM1313" s="240"/>
      <c r="BN1313" s="240"/>
      <c r="BO1313" s="240"/>
      <c r="BS1313" s="199"/>
    </row>
    <row r="1314" spans="4:71" s="52" customFormat="1" hidden="1">
      <c r="D1314" s="198"/>
      <c r="E1314" s="54"/>
      <c r="F1314" s="692">
        <v>72</v>
      </c>
      <c r="G1314" s="693"/>
      <c r="H1314" s="842" t="str">
        <f>List!O74</f>
        <v>役員72</v>
      </c>
      <c r="I1314" s="843"/>
      <c r="J1314" s="843"/>
      <c r="K1314" s="843"/>
      <c r="L1314" s="843"/>
      <c r="M1314" s="843"/>
      <c r="N1314" s="843"/>
      <c r="O1314" s="843"/>
      <c r="P1314" s="843"/>
      <c r="Q1314" s="843"/>
      <c r="R1314" s="843"/>
      <c r="S1314" s="844"/>
      <c r="T1314" s="193"/>
      <c r="U1314" s="842" t="str">
        <f t="shared" si="123"/>
        <v>役員72</v>
      </c>
      <c r="V1314" s="843"/>
      <c r="W1314" s="843"/>
      <c r="X1314" s="843"/>
      <c r="Y1314" s="843"/>
      <c r="Z1314" s="843"/>
      <c r="AA1314" s="843"/>
      <c r="AB1314" s="843"/>
      <c r="AC1314" s="843"/>
      <c r="AD1314" s="843"/>
      <c r="AE1314" s="843"/>
      <c r="AF1314" s="844"/>
      <c r="AH1314" s="842" t="str">
        <f t="shared" ref="AH1314:AH1343" si="125">U1313</f>
        <v>役員71</v>
      </c>
      <c r="AI1314" s="843"/>
      <c r="AJ1314" s="843"/>
      <c r="AK1314" s="843"/>
      <c r="AL1314" s="843"/>
      <c r="AM1314" s="843"/>
      <c r="AN1314" s="843"/>
      <c r="AO1314" s="843"/>
      <c r="AP1314" s="843"/>
      <c r="AQ1314" s="843"/>
      <c r="AR1314" s="843"/>
      <c r="AS1314" s="844"/>
      <c r="AU1314" s="696" t="str">
        <f t="shared" si="124"/>
        <v xml:space="preserve"> 役員71</v>
      </c>
      <c r="AV1314" s="697"/>
      <c r="AW1314" s="697"/>
      <c r="AX1314" s="697"/>
      <c r="AY1314" s="697"/>
      <c r="AZ1314" s="697"/>
      <c r="BA1314" s="697"/>
      <c r="BB1314" s="697"/>
      <c r="BC1314" s="697"/>
      <c r="BD1314" s="697"/>
      <c r="BE1314" s="698"/>
      <c r="BM1314" s="240"/>
      <c r="BN1314" s="240"/>
      <c r="BO1314" s="240"/>
      <c r="BS1314" s="199"/>
    </row>
    <row r="1315" spans="4:71" s="52" customFormat="1" hidden="1">
      <c r="D1315" s="198"/>
      <c r="E1315" s="54"/>
      <c r="F1315" s="692">
        <v>73</v>
      </c>
      <c r="G1315" s="693"/>
      <c r="H1315" s="842" t="str">
        <f>List!O75</f>
        <v>役員73</v>
      </c>
      <c r="I1315" s="843"/>
      <c r="J1315" s="843"/>
      <c r="K1315" s="843"/>
      <c r="L1315" s="843"/>
      <c r="M1315" s="843"/>
      <c r="N1315" s="843"/>
      <c r="O1315" s="843"/>
      <c r="P1315" s="843"/>
      <c r="Q1315" s="843"/>
      <c r="R1315" s="843"/>
      <c r="S1315" s="844"/>
      <c r="T1315" s="193"/>
      <c r="U1315" s="842" t="str">
        <f t="shared" si="123"/>
        <v>役員73</v>
      </c>
      <c r="V1315" s="843"/>
      <c r="W1315" s="843"/>
      <c r="X1315" s="843"/>
      <c r="Y1315" s="843"/>
      <c r="Z1315" s="843"/>
      <c r="AA1315" s="843"/>
      <c r="AB1315" s="843"/>
      <c r="AC1315" s="843"/>
      <c r="AD1315" s="843"/>
      <c r="AE1315" s="843"/>
      <c r="AF1315" s="844"/>
      <c r="AH1315" s="842" t="str">
        <f t="shared" si="125"/>
        <v>役員72</v>
      </c>
      <c r="AI1315" s="843"/>
      <c r="AJ1315" s="843"/>
      <c r="AK1315" s="843"/>
      <c r="AL1315" s="843"/>
      <c r="AM1315" s="843"/>
      <c r="AN1315" s="843"/>
      <c r="AO1315" s="843"/>
      <c r="AP1315" s="843"/>
      <c r="AQ1315" s="843"/>
      <c r="AR1315" s="843"/>
      <c r="AS1315" s="844"/>
      <c r="AU1315" s="696" t="str">
        <f t="shared" si="124"/>
        <v xml:space="preserve"> 役員72</v>
      </c>
      <c r="AV1315" s="697"/>
      <c r="AW1315" s="697"/>
      <c r="AX1315" s="697"/>
      <c r="AY1315" s="697"/>
      <c r="AZ1315" s="697"/>
      <c r="BA1315" s="697"/>
      <c r="BB1315" s="697"/>
      <c r="BC1315" s="697"/>
      <c r="BD1315" s="697"/>
      <c r="BE1315" s="698"/>
      <c r="BM1315" s="240"/>
      <c r="BN1315" s="240"/>
      <c r="BO1315" s="240"/>
      <c r="BS1315" s="199"/>
    </row>
    <row r="1316" spans="4:71" s="52" customFormat="1" hidden="1">
      <c r="D1316" s="198"/>
      <c r="E1316" s="54"/>
      <c r="F1316" s="692">
        <v>74</v>
      </c>
      <c r="G1316" s="693"/>
      <c r="H1316" s="842" t="str">
        <f>List!O76</f>
        <v>役員74</v>
      </c>
      <c r="I1316" s="843"/>
      <c r="J1316" s="843"/>
      <c r="K1316" s="843"/>
      <c r="L1316" s="843"/>
      <c r="M1316" s="843"/>
      <c r="N1316" s="843"/>
      <c r="O1316" s="843"/>
      <c r="P1316" s="843"/>
      <c r="Q1316" s="843"/>
      <c r="R1316" s="843"/>
      <c r="S1316" s="844"/>
      <c r="T1316" s="193"/>
      <c r="U1316" s="842" t="str">
        <f t="shared" si="123"/>
        <v>役員74</v>
      </c>
      <c r="V1316" s="843"/>
      <c r="W1316" s="843"/>
      <c r="X1316" s="843"/>
      <c r="Y1316" s="843"/>
      <c r="Z1316" s="843"/>
      <c r="AA1316" s="843"/>
      <c r="AB1316" s="843"/>
      <c r="AC1316" s="843"/>
      <c r="AD1316" s="843"/>
      <c r="AE1316" s="843"/>
      <c r="AF1316" s="844"/>
      <c r="AH1316" s="842" t="str">
        <f t="shared" si="125"/>
        <v>役員73</v>
      </c>
      <c r="AI1316" s="843"/>
      <c r="AJ1316" s="843"/>
      <c r="AK1316" s="843"/>
      <c r="AL1316" s="843"/>
      <c r="AM1316" s="843"/>
      <c r="AN1316" s="843"/>
      <c r="AO1316" s="843"/>
      <c r="AP1316" s="843"/>
      <c r="AQ1316" s="843"/>
      <c r="AR1316" s="843"/>
      <c r="AS1316" s="844"/>
      <c r="AU1316" s="696" t="str">
        <f t="shared" si="124"/>
        <v xml:space="preserve"> 役員73</v>
      </c>
      <c r="AV1316" s="697"/>
      <c r="AW1316" s="697"/>
      <c r="AX1316" s="697"/>
      <c r="AY1316" s="697"/>
      <c r="AZ1316" s="697"/>
      <c r="BA1316" s="697"/>
      <c r="BB1316" s="697"/>
      <c r="BC1316" s="697"/>
      <c r="BD1316" s="697"/>
      <c r="BE1316" s="698"/>
      <c r="BM1316" s="240"/>
      <c r="BN1316" s="240"/>
      <c r="BO1316" s="240"/>
      <c r="BS1316" s="199"/>
    </row>
    <row r="1317" spans="4:71" s="52" customFormat="1" hidden="1">
      <c r="D1317" s="198"/>
      <c r="E1317" s="54"/>
      <c r="F1317" s="692">
        <v>75</v>
      </c>
      <c r="G1317" s="693"/>
      <c r="H1317" s="842" t="str">
        <f>List!O77</f>
        <v>役員75</v>
      </c>
      <c r="I1317" s="843"/>
      <c r="J1317" s="843"/>
      <c r="K1317" s="843"/>
      <c r="L1317" s="843"/>
      <c r="M1317" s="843"/>
      <c r="N1317" s="843"/>
      <c r="O1317" s="843"/>
      <c r="P1317" s="843"/>
      <c r="Q1317" s="843"/>
      <c r="R1317" s="843"/>
      <c r="S1317" s="844"/>
      <c r="T1317" s="193"/>
      <c r="U1317" s="842" t="str">
        <f t="shared" si="123"/>
        <v>役員75</v>
      </c>
      <c r="V1317" s="843"/>
      <c r="W1317" s="843"/>
      <c r="X1317" s="843"/>
      <c r="Y1317" s="843"/>
      <c r="Z1317" s="843"/>
      <c r="AA1317" s="843"/>
      <c r="AB1317" s="843"/>
      <c r="AC1317" s="843"/>
      <c r="AD1317" s="843"/>
      <c r="AE1317" s="843"/>
      <c r="AF1317" s="844"/>
      <c r="AH1317" s="842" t="str">
        <f t="shared" si="125"/>
        <v>役員74</v>
      </c>
      <c r="AI1317" s="843"/>
      <c r="AJ1317" s="843"/>
      <c r="AK1317" s="843"/>
      <c r="AL1317" s="843"/>
      <c r="AM1317" s="843"/>
      <c r="AN1317" s="843"/>
      <c r="AO1317" s="843"/>
      <c r="AP1317" s="843"/>
      <c r="AQ1317" s="843"/>
      <c r="AR1317" s="843"/>
      <c r="AS1317" s="844"/>
      <c r="AU1317" s="696" t="str">
        <f t="shared" si="124"/>
        <v xml:space="preserve"> 役員74</v>
      </c>
      <c r="AV1317" s="697"/>
      <c r="AW1317" s="697"/>
      <c r="AX1317" s="697"/>
      <c r="AY1317" s="697"/>
      <c r="AZ1317" s="697"/>
      <c r="BA1317" s="697"/>
      <c r="BB1317" s="697"/>
      <c r="BC1317" s="697"/>
      <c r="BD1317" s="697"/>
      <c r="BE1317" s="698"/>
      <c r="BM1317" s="240"/>
      <c r="BN1317" s="240"/>
      <c r="BO1317" s="240"/>
      <c r="BS1317" s="199"/>
    </row>
    <row r="1318" spans="4:71" s="52" customFormat="1" hidden="1">
      <c r="D1318" s="198"/>
      <c r="E1318" s="54"/>
      <c r="F1318" s="692">
        <v>76</v>
      </c>
      <c r="G1318" s="693"/>
      <c r="H1318" s="842" t="str">
        <f>List!O78</f>
        <v>役員76</v>
      </c>
      <c r="I1318" s="843"/>
      <c r="J1318" s="843"/>
      <c r="K1318" s="843"/>
      <c r="L1318" s="843"/>
      <c r="M1318" s="843"/>
      <c r="N1318" s="843"/>
      <c r="O1318" s="843"/>
      <c r="P1318" s="843"/>
      <c r="Q1318" s="843"/>
      <c r="R1318" s="843"/>
      <c r="S1318" s="844"/>
      <c r="T1318" s="193"/>
      <c r="U1318" s="842" t="str">
        <f t="shared" si="123"/>
        <v>役員76</v>
      </c>
      <c r="V1318" s="843"/>
      <c r="W1318" s="843"/>
      <c r="X1318" s="843"/>
      <c r="Y1318" s="843"/>
      <c r="Z1318" s="843"/>
      <c r="AA1318" s="843"/>
      <c r="AB1318" s="843"/>
      <c r="AC1318" s="843"/>
      <c r="AD1318" s="843"/>
      <c r="AE1318" s="843"/>
      <c r="AF1318" s="844"/>
      <c r="AH1318" s="842" t="str">
        <f t="shared" si="125"/>
        <v>役員75</v>
      </c>
      <c r="AI1318" s="843"/>
      <c r="AJ1318" s="843"/>
      <c r="AK1318" s="843"/>
      <c r="AL1318" s="843"/>
      <c r="AM1318" s="843"/>
      <c r="AN1318" s="843"/>
      <c r="AO1318" s="843"/>
      <c r="AP1318" s="843"/>
      <c r="AQ1318" s="843"/>
      <c r="AR1318" s="843"/>
      <c r="AS1318" s="844"/>
      <c r="AU1318" s="696" t="str">
        <f t="shared" si="124"/>
        <v xml:space="preserve"> 役員75</v>
      </c>
      <c r="AV1318" s="697"/>
      <c r="AW1318" s="697"/>
      <c r="AX1318" s="697"/>
      <c r="AY1318" s="697"/>
      <c r="AZ1318" s="697"/>
      <c r="BA1318" s="697"/>
      <c r="BB1318" s="697"/>
      <c r="BC1318" s="697"/>
      <c r="BD1318" s="697"/>
      <c r="BE1318" s="698"/>
      <c r="BM1318" s="240"/>
      <c r="BN1318" s="240"/>
      <c r="BO1318" s="240"/>
      <c r="BS1318" s="199"/>
    </row>
    <row r="1319" spans="4:71" s="52" customFormat="1" hidden="1">
      <c r="D1319" s="198"/>
      <c r="E1319" s="54"/>
      <c r="F1319" s="692">
        <v>77</v>
      </c>
      <c r="G1319" s="693"/>
      <c r="H1319" s="842" t="str">
        <f>List!O79</f>
        <v>役員77</v>
      </c>
      <c r="I1319" s="843"/>
      <c r="J1319" s="843"/>
      <c r="K1319" s="843"/>
      <c r="L1319" s="843"/>
      <c r="M1319" s="843"/>
      <c r="N1319" s="843"/>
      <c r="O1319" s="843"/>
      <c r="P1319" s="843"/>
      <c r="Q1319" s="843"/>
      <c r="R1319" s="843"/>
      <c r="S1319" s="844"/>
      <c r="T1319" s="193"/>
      <c r="U1319" s="842" t="str">
        <f t="shared" si="123"/>
        <v>役員77</v>
      </c>
      <c r="V1319" s="843"/>
      <c r="W1319" s="843"/>
      <c r="X1319" s="843"/>
      <c r="Y1319" s="843"/>
      <c r="Z1319" s="843"/>
      <c r="AA1319" s="843"/>
      <c r="AB1319" s="843"/>
      <c r="AC1319" s="843"/>
      <c r="AD1319" s="843"/>
      <c r="AE1319" s="843"/>
      <c r="AF1319" s="844"/>
      <c r="AH1319" s="842" t="str">
        <f t="shared" si="125"/>
        <v>役員76</v>
      </c>
      <c r="AI1319" s="843"/>
      <c r="AJ1319" s="843"/>
      <c r="AK1319" s="843"/>
      <c r="AL1319" s="843"/>
      <c r="AM1319" s="843"/>
      <c r="AN1319" s="843"/>
      <c r="AO1319" s="843"/>
      <c r="AP1319" s="843"/>
      <c r="AQ1319" s="843"/>
      <c r="AR1319" s="843"/>
      <c r="AS1319" s="844"/>
      <c r="AU1319" s="696" t="str">
        <f t="shared" si="124"/>
        <v xml:space="preserve"> 役員76</v>
      </c>
      <c r="AV1319" s="697"/>
      <c r="AW1319" s="697"/>
      <c r="AX1319" s="697"/>
      <c r="AY1319" s="697"/>
      <c r="AZ1319" s="697"/>
      <c r="BA1319" s="697"/>
      <c r="BB1319" s="697"/>
      <c r="BC1319" s="697"/>
      <c r="BD1319" s="697"/>
      <c r="BE1319" s="698"/>
      <c r="BM1319" s="240"/>
      <c r="BN1319" s="240"/>
      <c r="BO1319" s="240"/>
      <c r="BS1319" s="199"/>
    </row>
    <row r="1320" spans="4:71" s="52" customFormat="1" hidden="1">
      <c r="D1320" s="198"/>
      <c r="E1320" s="54"/>
      <c r="F1320" s="692">
        <v>78</v>
      </c>
      <c r="G1320" s="693"/>
      <c r="H1320" s="842" t="str">
        <f>List!O80</f>
        <v>役員78</v>
      </c>
      <c r="I1320" s="843"/>
      <c r="J1320" s="843"/>
      <c r="K1320" s="843"/>
      <c r="L1320" s="843"/>
      <c r="M1320" s="843"/>
      <c r="N1320" s="843"/>
      <c r="O1320" s="843"/>
      <c r="P1320" s="843"/>
      <c r="Q1320" s="843"/>
      <c r="R1320" s="843"/>
      <c r="S1320" s="844"/>
      <c r="T1320" s="193"/>
      <c r="U1320" s="842" t="str">
        <f t="shared" si="123"/>
        <v>役員78</v>
      </c>
      <c r="V1320" s="843"/>
      <c r="W1320" s="843"/>
      <c r="X1320" s="843"/>
      <c r="Y1320" s="843"/>
      <c r="Z1320" s="843"/>
      <c r="AA1320" s="843"/>
      <c r="AB1320" s="843"/>
      <c r="AC1320" s="843"/>
      <c r="AD1320" s="843"/>
      <c r="AE1320" s="843"/>
      <c r="AF1320" s="844"/>
      <c r="AH1320" s="842" t="str">
        <f t="shared" si="125"/>
        <v>役員77</v>
      </c>
      <c r="AI1320" s="843"/>
      <c r="AJ1320" s="843"/>
      <c r="AK1320" s="843"/>
      <c r="AL1320" s="843"/>
      <c r="AM1320" s="843"/>
      <c r="AN1320" s="843"/>
      <c r="AO1320" s="843"/>
      <c r="AP1320" s="843"/>
      <c r="AQ1320" s="843"/>
      <c r="AR1320" s="843"/>
      <c r="AS1320" s="844"/>
      <c r="AU1320" s="696" t="str">
        <f t="shared" si="124"/>
        <v xml:space="preserve"> 役員77</v>
      </c>
      <c r="AV1320" s="697"/>
      <c r="AW1320" s="697"/>
      <c r="AX1320" s="697"/>
      <c r="AY1320" s="697"/>
      <c r="AZ1320" s="697"/>
      <c r="BA1320" s="697"/>
      <c r="BB1320" s="697"/>
      <c r="BC1320" s="697"/>
      <c r="BD1320" s="697"/>
      <c r="BE1320" s="698"/>
      <c r="BM1320" s="240"/>
      <c r="BN1320" s="240"/>
      <c r="BO1320" s="240"/>
      <c r="BS1320" s="199"/>
    </row>
    <row r="1321" spans="4:71" s="52" customFormat="1" hidden="1">
      <c r="D1321" s="198"/>
      <c r="E1321" s="54"/>
      <c r="F1321" s="692">
        <v>79</v>
      </c>
      <c r="G1321" s="693"/>
      <c r="H1321" s="842" t="str">
        <f>List!O81</f>
        <v>役員79</v>
      </c>
      <c r="I1321" s="843"/>
      <c r="J1321" s="843"/>
      <c r="K1321" s="843"/>
      <c r="L1321" s="843"/>
      <c r="M1321" s="843"/>
      <c r="N1321" s="843"/>
      <c r="O1321" s="843"/>
      <c r="P1321" s="843"/>
      <c r="Q1321" s="843"/>
      <c r="R1321" s="843"/>
      <c r="S1321" s="844"/>
      <c r="T1321" s="193"/>
      <c r="U1321" s="842" t="str">
        <f t="shared" si="123"/>
        <v>役員79</v>
      </c>
      <c r="V1321" s="843"/>
      <c r="W1321" s="843"/>
      <c r="X1321" s="843"/>
      <c r="Y1321" s="843"/>
      <c r="Z1321" s="843"/>
      <c r="AA1321" s="843"/>
      <c r="AB1321" s="843"/>
      <c r="AC1321" s="843"/>
      <c r="AD1321" s="843"/>
      <c r="AE1321" s="843"/>
      <c r="AF1321" s="844"/>
      <c r="AH1321" s="842" t="str">
        <f t="shared" si="125"/>
        <v>役員78</v>
      </c>
      <c r="AI1321" s="843"/>
      <c r="AJ1321" s="843"/>
      <c r="AK1321" s="843"/>
      <c r="AL1321" s="843"/>
      <c r="AM1321" s="843"/>
      <c r="AN1321" s="843"/>
      <c r="AO1321" s="843"/>
      <c r="AP1321" s="843"/>
      <c r="AQ1321" s="843"/>
      <c r="AR1321" s="843"/>
      <c r="AS1321" s="844"/>
      <c r="AU1321" s="696" t="str">
        <f t="shared" si="124"/>
        <v xml:space="preserve"> 役員78</v>
      </c>
      <c r="AV1321" s="697"/>
      <c r="AW1321" s="697"/>
      <c r="AX1321" s="697"/>
      <c r="AY1321" s="697"/>
      <c r="AZ1321" s="697"/>
      <c r="BA1321" s="697"/>
      <c r="BB1321" s="697"/>
      <c r="BC1321" s="697"/>
      <c r="BD1321" s="697"/>
      <c r="BE1321" s="698"/>
      <c r="BM1321" s="240"/>
      <c r="BN1321" s="240"/>
      <c r="BO1321" s="240"/>
      <c r="BS1321" s="199"/>
    </row>
    <row r="1322" spans="4:71" s="52" customFormat="1" hidden="1">
      <c r="D1322" s="198"/>
      <c r="E1322" s="54"/>
      <c r="F1322" s="692">
        <v>80</v>
      </c>
      <c r="G1322" s="693"/>
      <c r="H1322" s="842" t="str">
        <f>List!O82</f>
        <v>役員80</v>
      </c>
      <c r="I1322" s="843"/>
      <c r="J1322" s="843"/>
      <c r="K1322" s="843"/>
      <c r="L1322" s="843"/>
      <c r="M1322" s="843"/>
      <c r="N1322" s="843"/>
      <c r="O1322" s="843"/>
      <c r="P1322" s="843"/>
      <c r="Q1322" s="843"/>
      <c r="R1322" s="843"/>
      <c r="S1322" s="844"/>
      <c r="T1322" s="193"/>
      <c r="U1322" s="842" t="str">
        <f t="shared" si="123"/>
        <v>役員80</v>
      </c>
      <c r="V1322" s="843"/>
      <c r="W1322" s="843"/>
      <c r="X1322" s="843"/>
      <c r="Y1322" s="843"/>
      <c r="Z1322" s="843"/>
      <c r="AA1322" s="843"/>
      <c r="AB1322" s="843"/>
      <c r="AC1322" s="843"/>
      <c r="AD1322" s="843"/>
      <c r="AE1322" s="843"/>
      <c r="AF1322" s="844"/>
      <c r="AH1322" s="842" t="str">
        <f t="shared" si="125"/>
        <v>役員79</v>
      </c>
      <c r="AI1322" s="843"/>
      <c r="AJ1322" s="843"/>
      <c r="AK1322" s="843"/>
      <c r="AL1322" s="843"/>
      <c r="AM1322" s="843"/>
      <c r="AN1322" s="843"/>
      <c r="AO1322" s="843"/>
      <c r="AP1322" s="843"/>
      <c r="AQ1322" s="843"/>
      <c r="AR1322" s="843"/>
      <c r="AS1322" s="844"/>
      <c r="AU1322" s="696" t="str">
        <f t="shared" si="124"/>
        <v xml:space="preserve"> 役員79</v>
      </c>
      <c r="AV1322" s="697"/>
      <c r="AW1322" s="697"/>
      <c r="AX1322" s="697"/>
      <c r="AY1322" s="697"/>
      <c r="AZ1322" s="697"/>
      <c r="BA1322" s="697"/>
      <c r="BB1322" s="697"/>
      <c r="BC1322" s="697"/>
      <c r="BD1322" s="697"/>
      <c r="BE1322" s="698"/>
      <c r="BM1322" s="240"/>
      <c r="BN1322" s="240"/>
      <c r="BO1322" s="240"/>
      <c r="BS1322" s="199"/>
    </row>
    <row r="1323" spans="4:71" s="52" customFormat="1" hidden="1">
      <c r="D1323" s="198"/>
      <c r="E1323" s="54"/>
      <c r="F1323" s="692">
        <v>81</v>
      </c>
      <c r="G1323" s="693"/>
      <c r="H1323" s="842" t="str">
        <f>List!O83</f>
        <v>役員81</v>
      </c>
      <c r="I1323" s="843"/>
      <c r="J1323" s="843"/>
      <c r="K1323" s="843"/>
      <c r="L1323" s="843"/>
      <c r="M1323" s="843"/>
      <c r="N1323" s="843"/>
      <c r="O1323" s="843"/>
      <c r="P1323" s="843"/>
      <c r="Q1323" s="843"/>
      <c r="R1323" s="843"/>
      <c r="S1323" s="844"/>
      <c r="T1323" s="193"/>
      <c r="U1323" s="842" t="str">
        <f t="shared" si="123"/>
        <v>役員81</v>
      </c>
      <c r="V1323" s="843"/>
      <c r="W1323" s="843"/>
      <c r="X1323" s="843"/>
      <c r="Y1323" s="843"/>
      <c r="Z1323" s="843"/>
      <c r="AA1323" s="843"/>
      <c r="AB1323" s="843"/>
      <c r="AC1323" s="843"/>
      <c r="AD1323" s="843"/>
      <c r="AE1323" s="843"/>
      <c r="AF1323" s="844"/>
      <c r="AH1323" s="842" t="str">
        <f t="shared" si="125"/>
        <v>役員80</v>
      </c>
      <c r="AI1323" s="843"/>
      <c r="AJ1323" s="843"/>
      <c r="AK1323" s="843"/>
      <c r="AL1323" s="843"/>
      <c r="AM1323" s="843"/>
      <c r="AN1323" s="843"/>
      <c r="AO1323" s="843"/>
      <c r="AP1323" s="843"/>
      <c r="AQ1323" s="843"/>
      <c r="AR1323" s="843"/>
      <c r="AS1323" s="844"/>
      <c r="AU1323" s="696" t="str">
        <f t="shared" si="124"/>
        <v xml:space="preserve"> 役員80</v>
      </c>
      <c r="AV1323" s="697"/>
      <c r="AW1323" s="697"/>
      <c r="AX1323" s="697"/>
      <c r="AY1323" s="697"/>
      <c r="AZ1323" s="697"/>
      <c r="BA1323" s="697"/>
      <c r="BB1323" s="697"/>
      <c r="BC1323" s="697"/>
      <c r="BD1323" s="697"/>
      <c r="BE1323" s="698"/>
      <c r="BM1323" s="240"/>
      <c r="BN1323" s="240"/>
      <c r="BO1323" s="240"/>
      <c r="BS1323" s="199"/>
    </row>
    <row r="1324" spans="4:71" s="52" customFormat="1" hidden="1">
      <c r="D1324" s="198"/>
      <c r="E1324" s="54"/>
      <c r="F1324" s="692">
        <v>82</v>
      </c>
      <c r="G1324" s="693"/>
      <c r="H1324" s="842" t="str">
        <f>List!O84</f>
        <v>役員82</v>
      </c>
      <c r="I1324" s="843"/>
      <c r="J1324" s="843"/>
      <c r="K1324" s="843"/>
      <c r="L1324" s="843"/>
      <c r="M1324" s="843"/>
      <c r="N1324" s="843"/>
      <c r="O1324" s="843"/>
      <c r="P1324" s="843"/>
      <c r="Q1324" s="843"/>
      <c r="R1324" s="843"/>
      <c r="S1324" s="844"/>
      <c r="T1324" s="193"/>
      <c r="U1324" s="842" t="str">
        <f t="shared" si="123"/>
        <v>役員82</v>
      </c>
      <c r="V1324" s="843"/>
      <c r="W1324" s="843"/>
      <c r="X1324" s="843"/>
      <c r="Y1324" s="843"/>
      <c r="Z1324" s="843"/>
      <c r="AA1324" s="843"/>
      <c r="AB1324" s="843"/>
      <c r="AC1324" s="843"/>
      <c r="AD1324" s="843"/>
      <c r="AE1324" s="843"/>
      <c r="AF1324" s="844"/>
      <c r="AH1324" s="842" t="str">
        <f t="shared" si="125"/>
        <v>役員81</v>
      </c>
      <c r="AI1324" s="843"/>
      <c r="AJ1324" s="843"/>
      <c r="AK1324" s="843"/>
      <c r="AL1324" s="843"/>
      <c r="AM1324" s="843"/>
      <c r="AN1324" s="843"/>
      <c r="AO1324" s="843"/>
      <c r="AP1324" s="843"/>
      <c r="AQ1324" s="843"/>
      <c r="AR1324" s="843"/>
      <c r="AS1324" s="844"/>
      <c r="AU1324" s="696" t="str">
        <f t="shared" si="124"/>
        <v xml:space="preserve"> 役員81</v>
      </c>
      <c r="AV1324" s="697"/>
      <c r="AW1324" s="697"/>
      <c r="AX1324" s="697"/>
      <c r="AY1324" s="697"/>
      <c r="AZ1324" s="697"/>
      <c r="BA1324" s="697"/>
      <c r="BB1324" s="697"/>
      <c r="BC1324" s="697"/>
      <c r="BD1324" s="697"/>
      <c r="BE1324" s="698"/>
      <c r="BM1324" s="240"/>
      <c r="BN1324" s="240"/>
      <c r="BO1324" s="240"/>
      <c r="BS1324" s="199"/>
    </row>
    <row r="1325" spans="4:71" s="52" customFormat="1" hidden="1">
      <c r="D1325" s="198"/>
      <c r="E1325" s="54"/>
      <c r="F1325" s="692">
        <v>83</v>
      </c>
      <c r="G1325" s="693"/>
      <c r="H1325" s="842" t="str">
        <f>List!O85</f>
        <v>役員83</v>
      </c>
      <c r="I1325" s="843"/>
      <c r="J1325" s="843"/>
      <c r="K1325" s="843"/>
      <c r="L1325" s="843"/>
      <c r="M1325" s="843"/>
      <c r="N1325" s="843"/>
      <c r="O1325" s="843"/>
      <c r="P1325" s="843"/>
      <c r="Q1325" s="843"/>
      <c r="R1325" s="843"/>
      <c r="S1325" s="844"/>
      <c r="T1325" s="193"/>
      <c r="U1325" s="842" t="str">
        <f t="shared" si="123"/>
        <v>役員83</v>
      </c>
      <c r="V1325" s="843"/>
      <c r="W1325" s="843"/>
      <c r="X1325" s="843"/>
      <c r="Y1325" s="843"/>
      <c r="Z1325" s="843"/>
      <c r="AA1325" s="843"/>
      <c r="AB1325" s="843"/>
      <c r="AC1325" s="843"/>
      <c r="AD1325" s="843"/>
      <c r="AE1325" s="843"/>
      <c r="AF1325" s="844"/>
      <c r="AH1325" s="842" t="str">
        <f t="shared" si="125"/>
        <v>役員82</v>
      </c>
      <c r="AI1325" s="843"/>
      <c r="AJ1325" s="843"/>
      <c r="AK1325" s="843"/>
      <c r="AL1325" s="843"/>
      <c r="AM1325" s="843"/>
      <c r="AN1325" s="843"/>
      <c r="AO1325" s="843"/>
      <c r="AP1325" s="843"/>
      <c r="AQ1325" s="843"/>
      <c r="AR1325" s="843"/>
      <c r="AS1325" s="844"/>
      <c r="AU1325" s="696" t="str">
        <f t="shared" si="124"/>
        <v xml:space="preserve"> 役員82</v>
      </c>
      <c r="AV1325" s="697"/>
      <c r="AW1325" s="697"/>
      <c r="AX1325" s="697"/>
      <c r="AY1325" s="697"/>
      <c r="AZ1325" s="697"/>
      <c r="BA1325" s="697"/>
      <c r="BB1325" s="697"/>
      <c r="BC1325" s="697"/>
      <c r="BD1325" s="697"/>
      <c r="BE1325" s="698"/>
      <c r="BM1325" s="240"/>
      <c r="BN1325" s="240"/>
      <c r="BO1325" s="240"/>
      <c r="BS1325" s="199"/>
    </row>
    <row r="1326" spans="4:71" s="52" customFormat="1" hidden="1">
      <c r="D1326" s="198"/>
      <c r="E1326" s="54"/>
      <c r="F1326" s="692">
        <v>84</v>
      </c>
      <c r="G1326" s="693"/>
      <c r="H1326" s="842" t="str">
        <f>List!O86</f>
        <v>役員84</v>
      </c>
      <c r="I1326" s="843"/>
      <c r="J1326" s="843"/>
      <c r="K1326" s="843"/>
      <c r="L1326" s="843"/>
      <c r="M1326" s="843"/>
      <c r="N1326" s="843"/>
      <c r="O1326" s="843"/>
      <c r="P1326" s="843"/>
      <c r="Q1326" s="843"/>
      <c r="R1326" s="843"/>
      <c r="S1326" s="844"/>
      <c r="T1326" s="193"/>
      <c r="U1326" s="842" t="str">
        <f t="shared" si="123"/>
        <v>役員84</v>
      </c>
      <c r="V1326" s="843"/>
      <c r="W1326" s="843"/>
      <c r="X1326" s="843"/>
      <c r="Y1326" s="843"/>
      <c r="Z1326" s="843"/>
      <c r="AA1326" s="843"/>
      <c r="AB1326" s="843"/>
      <c r="AC1326" s="843"/>
      <c r="AD1326" s="843"/>
      <c r="AE1326" s="843"/>
      <c r="AF1326" s="844"/>
      <c r="AH1326" s="842" t="str">
        <f t="shared" si="125"/>
        <v>役員83</v>
      </c>
      <c r="AI1326" s="843"/>
      <c r="AJ1326" s="843"/>
      <c r="AK1326" s="843"/>
      <c r="AL1326" s="843"/>
      <c r="AM1326" s="843"/>
      <c r="AN1326" s="843"/>
      <c r="AO1326" s="843"/>
      <c r="AP1326" s="843"/>
      <c r="AQ1326" s="843"/>
      <c r="AR1326" s="843"/>
      <c r="AS1326" s="844"/>
      <c r="AU1326" s="696" t="str">
        <f t="shared" si="124"/>
        <v xml:space="preserve"> 役員83</v>
      </c>
      <c r="AV1326" s="697"/>
      <c r="AW1326" s="697"/>
      <c r="AX1326" s="697"/>
      <c r="AY1326" s="697"/>
      <c r="AZ1326" s="697"/>
      <c r="BA1326" s="697"/>
      <c r="BB1326" s="697"/>
      <c r="BC1326" s="697"/>
      <c r="BD1326" s="697"/>
      <c r="BE1326" s="698"/>
      <c r="BM1326" s="240"/>
      <c r="BN1326" s="240"/>
      <c r="BO1326" s="240"/>
      <c r="BS1326" s="199"/>
    </row>
    <row r="1327" spans="4:71" s="52" customFormat="1" hidden="1">
      <c r="D1327" s="198"/>
      <c r="E1327" s="54"/>
      <c r="F1327" s="692">
        <v>85</v>
      </c>
      <c r="G1327" s="693"/>
      <c r="H1327" s="842" t="str">
        <f>List!O87</f>
        <v>役員85</v>
      </c>
      <c r="I1327" s="843"/>
      <c r="J1327" s="843"/>
      <c r="K1327" s="843"/>
      <c r="L1327" s="843"/>
      <c r="M1327" s="843"/>
      <c r="N1327" s="843"/>
      <c r="O1327" s="843"/>
      <c r="P1327" s="843"/>
      <c r="Q1327" s="843"/>
      <c r="R1327" s="843"/>
      <c r="S1327" s="844"/>
      <c r="T1327" s="193"/>
      <c r="U1327" s="842" t="str">
        <f t="shared" si="123"/>
        <v>役員85</v>
      </c>
      <c r="V1327" s="843"/>
      <c r="W1327" s="843"/>
      <c r="X1327" s="843"/>
      <c r="Y1327" s="843"/>
      <c r="Z1327" s="843"/>
      <c r="AA1327" s="843"/>
      <c r="AB1327" s="843"/>
      <c r="AC1327" s="843"/>
      <c r="AD1327" s="843"/>
      <c r="AE1327" s="843"/>
      <c r="AF1327" s="844"/>
      <c r="AH1327" s="842" t="str">
        <f t="shared" si="125"/>
        <v>役員84</v>
      </c>
      <c r="AI1327" s="843"/>
      <c r="AJ1327" s="843"/>
      <c r="AK1327" s="843"/>
      <c r="AL1327" s="843"/>
      <c r="AM1327" s="843"/>
      <c r="AN1327" s="843"/>
      <c r="AO1327" s="843"/>
      <c r="AP1327" s="843"/>
      <c r="AQ1327" s="843"/>
      <c r="AR1327" s="843"/>
      <c r="AS1327" s="844"/>
      <c r="AU1327" s="696" t="str">
        <f t="shared" si="124"/>
        <v xml:space="preserve"> 役員84</v>
      </c>
      <c r="AV1327" s="697"/>
      <c r="AW1327" s="697"/>
      <c r="AX1327" s="697"/>
      <c r="AY1327" s="697"/>
      <c r="AZ1327" s="697"/>
      <c r="BA1327" s="697"/>
      <c r="BB1327" s="697"/>
      <c r="BC1327" s="697"/>
      <c r="BD1327" s="697"/>
      <c r="BE1327" s="698"/>
      <c r="BM1327" s="240"/>
      <c r="BN1327" s="240"/>
      <c r="BO1327" s="240"/>
      <c r="BS1327" s="199"/>
    </row>
    <row r="1328" spans="4:71" s="52" customFormat="1" hidden="1">
      <c r="D1328" s="198"/>
      <c r="E1328" s="54"/>
      <c r="F1328" s="692">
        <v>86</v>
      </c>
      <c r="G1328" s="693"/>
      <c r="H1328" s="842" t="str">
        <f>List!O88</f>
        <v>役員86</v>
      </c>
      <c r="I1328" s="843"/>
      <c r="J1328" s="843"/>
      <c r="K1328" s="843"/>
      <c r="L1328" s="843"/>
      <c r="M1328" s="843"/>
      <c r="N1328" s="843"/>
      <c r="O1328" s="843"/>
      <c r="P1328" s="843"/>
      <c r="Q1328" s="843"/>
      <c r="R1328" s="843"/>
      <c r="S1328" s="844"/>
      <c r="T1328" s="193"/>
      <c r="U1328" s="842" t="str">
        <f t="shared" si="123"/>
        <v>役員86</v>
      </c>
      <c r="V1328" s="843"/>
      <c r="W1328" s="843"/>
      <c r="X1328" s="843"/>
      <c r="Y1328" s="843"/>
      <c r="Z1328" s="843"/>
      <c r="AA1328" s="843"/>
      <c r="AB1328" s="843"/>
      <c r="AC1328" s="843"/>
      <c r="AD1328" s="843"/>
      <c r="AE1328" s="843"/>
      <c r="AF1328" s="844"/>
      <c r="AH1328" s="842" t="str">
        <f t="shared" si="125"/>
        <v>役員85</v>
      </c>
      <c r="AI1328" s="843"/>
      <c r="AJ1328" s="843"/>
      <c r="AK1328" s="843"/>
      <c r="AL1328" s="843"/>
      <c r="AM1328" s="843"/>
      <c r="AN1328" s="843"/>
      <c r="AO1328" s="843"/>
      <c r="AP1328" s="843"/>
      <c r="AQ1328" s="843"/>
      <c r="AR1328" s="843"/>
      <c r="AS1328" s="844"/>
      <c r="AU1328" s="696" t="str">
        <f t="shared" si="124"/>
        <v xml:space="preserve"> 役員85</v>
      </c>
      <c r="AV1328" s="697"/>
      <c r="AW1328" s="697"/>
      <c r="AX1328" s="697"/>
      <c r="AY1328" s="697"/>
      <c r="AZ1328" s="697"/>
      <c r="BA1328" s="697"/>
      <c r="BB1328" s="697"/>
      <c r="BC1328" s="697"/>
      <c r="BD1328" s="697"/>
      <c r="BE1328" s="698"/>
      <c r="BM1328" s="240"/>
      <c r="BN1328" s="240"/>
      <c r="BO1328" s="240"/>
      <c r="BS1328" s="199"/>
    </row>
    <row r="1329" spans="4:71" s="52" customFormat="1" hidden="1">
      <c r="D1329" s="198"/>
      <c r="E1329" s="54"/>
      <c r="F1329" s="692">
        <v>87</v>
      </c>
      <c r="G1329" s="693"/>
      <c r="H1329" s="842" t="str">
        <f>List!O89</f>
        <v>役員87</v>
      </c>
      <c r="I1329" s="843"/>
      <c r="J1329" s="843"/>
      <c r="K1329" s="843"/>
      <c r="L1329" s="843"/>
      <c r="M1329" s="843"/>
      <c r="N1329" s="843"/>
      <c r="O1329" s="843"/>
      <c r="P1329" s="843"/>
      <c r="Q1329" s="843"/>
      <c r="R1329" s="843"/>
      <c r="S1329" s="844"/>
      <c r="T1329" s="193"/>
      <c r="U1329" s="842" t="str">
        <f t="shared" si="123"/>
        <v>役員87</v>
      </c>
      <c r="V1329" s="843"/>
      <c r="W1329" s="843"/>
      <c r="X1329" s="843"/>
      <c r="Y1329" s="843"/>
      <c r="Z1329" s="843"/>
      <c r="AA1329" s="843"/>
      <c r="AB1329" s="843"/>
      <c r="AC1329" s="843"/>
      <c r="AD1329" s="843"/>
      <c r="AE1329" s="843"/>
      <c r="AF1329" s="844"/>
      <c r="AH1329" s="842" t="str">
        <f t="shared" si="125"/>
        <v>役員86</v>
      </c>
      <c r="AI1329" s="843"/>
      <c r="AJ1329" s="843"/>
      <c r="AK1329" s="843"/>
      <c r="AL1329" s="843"/>
      <c r="AM1329" s="843"/>
      <c r="AN1329" s="843"/>
      <c r="AO1329" s="843"/>
      <c r="AP1329" s="843"/>
      <c r="AQ1329" s="843"/>
      <c r="AR1329" s="843"/>
      <c r="AS1329" s="844"/>
      <c r="AU1329" s="696" t="str">
        <f t="shared" si="124"/>
        <v xml:space="preserve"> 役員86</v>
      </c>
      <c r="AV1329" s="697"/>
      <c r="AW1329" s="697"/>
      <c r="AX1329" s="697"/>
      <c r="AY1329" s="697"/>
      <c r="AZ1329" s="697"/>
      <c r="BA1329" s="697"/>
      <c r="BB1329" s="697"/>
      <c r="BC1329" s="697"/>
      <c r="BD1329" s="697"/>
      <c r="BE1329" s="698"/>
      <c r="BM1329" s="240"/>
      <c r="BN1329" s="240"/>
      <c r="BO1329" s="240"/>
      <c r="BS1329" s="199"/>
    </row>
    <row r="1330" spans="4:71" s="52" customFormat="1" hidden="1">
      <c r="D1330" s="198"/>
      <c r="E1330" s="54"/>
      <c r="F1330" s="692">
        <v>88</v>
      </c>
      <c r="G1330" s="693"/>
      <c r="H1330" s="842" t="str">
        <f>List!O90</f>
        <v>役員88</v>
      </c>
      <c r="I1330" s="843"/>
      <c r="J1330" s="843"/>
      <c r="K1330" s="843"/>
      <c r="L1330" s="843"/>
      <c r="M1330" s="843"/>
      <c r="N1330" s="843"/>
      <c r="O1330" s="843"/>
      <c r="P1330" s="843"/>
      <c r="Q1330" s="843"/>
      <c r="R1330" s="843"/>
      <c r="S1330" s="844"/>
      <c r="T1330" s="193"/>
      <c r="U1330" s="842" t="str">
        <f t="shared" si="123"/>
        <v>役員88</v>
      </c>
      <c r="V1330" s="843"/>
      <c r="W1330" s="843"/>
      <c r="X1330" s="843"/>
      <c r="Y1330" s="843"/>
      <c r="Z1330" s="843"/>
      <c r="AA1330" s="843"/>
      <c r="AB1330" s="843"/>
      <c r="AC1330" s="843"/>
      <c r="AD1330" s="843"/>
      <c r="AE1330" s="843"/>
      <c r="AF1330" s="844"/>
      <c r="AH1330" s="842" t="str">
        <f t="shared" si="125"/>
        <v>役員87</v>
      </c>
      <c r="AI1330" s="843"/>
      <c r="AJ1330" s="843"/>
      <c r="AK1330" s="843"/>
      <c r="AL1330" s="843"/>
      <c r="AM1330" s="843"/>
      <c r="AN1330" s="843"/>
      <c r="AO1330" s="843"/>
      <c r="AP1330" s="843"/>
      <c r="AQ1330" s="843"/>
      <c r="AR1330" s="843"/>
      <c r="AS1330" s="844"/>
      <c r="AU1330" s="696" t="str">
        <f t="shared" si="124"/>
        <v xml:space="preserve"> 役員87</v>
      </c>
      <c r="AV1330" s="697"/>
      <c r="AW1330" s="697"/>
      <c r="AX1330" s="697"/>
      <c r="AY1330" s="697"/>
      <c r="AZ1330" s="697"/>
      <c r="BA1330" s="697"/>
      <c r="BB1330" s="697"/>
      <c r="BC1330" s="697"/>
      <c r="BD1330" s="697"/>
      <c r="BE1330" s="698"/>
      <c r="BM1330" s="240"/>
      <c r="BN1330" s="240"/>
      <c r="BO1330" s="240"/>
      <c r="BS1330" s="199"/>
    </row>
    <row r="1331" spans="4:71" s="52" customFormat="1" hidden="1">
      <c r="D1331" s="198"/>
      <c r="E1331" s="54"/>
      <c r="F1331" s="692">
        <v>89</v>
      </c>
      <c r="G1331" s="693"/>
      <c r="H1331" s="842" t="str">
        <f>List!O91</f>
        <v>役員89</v>
      </c>
      <c r="I1331" s="843"/>
      <c r="J1331" s="843"/>
      <c r="K1331" s="843"/>
      <c r="L1331" s="843"/>
      <c r="M1331" s="843"/>
      <c r="N1331" s="843"/>
      <c r="O1331" s="843"/>
      <c r="P1331" s="843"/>
      <c r="Q1331" s="843"/>
      <c r="R1331" s="843"/>
      <c r="S1331" s="844"/>
      <c r="T1331" s="193"/>
      <c r="U1331" s="842" t="str">
        <f t="shared" si="123"/>
        <v>役員89</v>
      </c>
      <c r="V1331" s="843"/>
      <c r="W1331" s="843"/>
      <c r="X1331" s="843"/>
      <c r="Y1331" s="843"/>
      <c r="Z1331" s="843"/>
      <c r="AA1331" s="843"/>
      <c r="AB1331" s="843"/>
      <c r="AC1331" s="843"/>
      <c r="AD1331" s="843"/>
      <c r="AE1331" s="843"/>
      <c r="AF1331" s="844"/>
      <c r="AH1331" s="842" t="str">
        <f t="shared" si="125"/>
        <v>役員88</v>
      </c>
      <c r="AI1331" s="843"/>
      <c r="AJ1331" s="843"/>
      <c r="AK1331" s="843"/>
      <c r="AL1331" s="843"/>
      <c r="AM1331" s="843"/>
      <c r="AN1331" s="843"/>
      <c r="AO1331" s="843"/>
      <c r="AP1331" s="843"/>
      <c r="AQ1331" s="843"/>
      <c r="AR1331" s="843"/>
      <c r="AS1331" s="844"/>
      <c r="AU1331" s="696" t="str">
        <f t="shared" si="124"/>
        <v xml:space="preserve"> 役員88</v>
      </c>
      <c r="AV1331" s="697"/>
      <c r="AW1331" s="697"/>
      <c r="AX1331" s="697"/>
      <c r="AY1331" s="697"/>
      <c r="AZ1331" s="697"/>
      <c r="BA1331" s="697"/>
      <c r="BB1331" s="697"/>
      <c r="BC1331" s="697"/>
      <c r="BD1331" s="697"/>
      <c r="BE1331" s="698"/>
      <c r="BM1331" s="240"/>
      <c r="BN1331" s="240"/>
      <c r="BO1331" s="240"/>
      <c r="BS1331" s="199"/>
    </row>
    <row r="1332" spans="4:71" s="52" customFormat="1" hidden="1">
      <c r="D1332" s="198"/>
      <c r="E1332" s="54"/>
      <c r="F1332" s="692">
        <v>90</v>
      </c>
      <c r="G1332" s="693"/>
      <c r="H1332" s="842" t="str">
        <f>List!O92</f>
        <v>役員90</v>
      </c>
      <c r="I1332" s="843"/>
      <c r="J1332" s="843"/>
      <c r="K1332" s="843"/>
      <c r="L1332" s="843"/>
      <c r="M1332" s="843"/>
      <c r="N1332" s="843"/>
      <c r="O1332" s="843"/>
      <c r="P1332" s="843"/>
      <c r="Q1332" s="843"/>
      <c r="R1332" s="843"/>
      <c r="S1332" s="844"/>
      <c r="T1332" s="193"/>
      <c r="U1332" s="842" t="str">
        <f t="shared" si="123"/>
        <v>役員90</v>
      </c>
      <c r="V1332" s="843"/>
      <c r="W1332" s="843"/>
      <c r="X1332" s="843"/>
      <c r="Y1332" s="843"/>
      <c r="Z1332" s="843"/>
      <c r="AA1332" s="843"/>
      <c r="AB1332" s="843"/>
      <c r="AC1332" s="843"/>
      <c r="AD1332" s="843"/>
      <c r="AE1332" s="843"/>
      <c r="AF1332" s="844"/>
      <c r="AH1332" s="842" t="str">
        <f t="shared" si="125"/>
        <v>役員89</v>
      </c>
      <c r="AI1332" s="843"/>
      <c r="AJ1332" s="843"/>
      <c r="AK1332" s="843"/>
      <c r="AL1332" s="843"/>
      <c r="AM1332" s="843"/>
      <c r="AN1332" s="843"/>
      <c r="AO1332" s="843"/>
      <c r="AP1332" s="843"/>
      <c r="AQ1332" s="843"/>
      <c r="AR1332" s="843"/>
      <c r="AS1332" s="844"/>
      <c r="AU1332" s="696" t="str">
        <f t="shared" si="124"/>
        <v xml:space="preserve"> 役員89</v>
      </c>
      <c r="AV1332" s="697"/>
      <c r="AW1332" s="697"/>
      <c r="AX1332" s="697"/>
      <c r="AY1332" s="697"/>
      <c r="AZ1332" s="697"/>
      <c r="BA1332" s="697"/>
      <c r="BB1332" s="697"/>
      <c r="BC1332" s="697"/>
      <c r="BD1332" s="697"/>
      <c r="BE1332" s="698"/>
      <c r="BM1332" s="240"/>
      <c r="BN1332" s="240"/>
      <c r="BO1332" s="240"/>
      <c r="BS1332" s="199"/>
    </row>
    <row r="1333" spans="4:71" s="52" customFormat="1" hidden="1">
      <c r="D1333" s="198"/>
      <c r="E1333" s="54"/>
      <c r="F1333" s="692">
        <v>91</v>
      </c>
      <c r="G1333" s="693"/>
      <c r="H1333" s="842" t="str">
        <f>List!O93</f>
        <v>役員91</v>
      </c>
      <c r="I1333" s="843"/>
      <c r="J1333" s="843"/>
      <c r="K1333" s="843"/>
      <c r="L1333" s="843"/>
      <c r="M1333" s="843"/>
      <c r="N1333" s="843"/>
      <c r="O1333" s="843"/>
      <c r="P1333" s="843"/>
      <c r="Q1333" s="843"/>
      <c r="R1333" s="843"/>
      <c r="S1333" s="844"/>
      <c r="T1333" s="193"/>
      <c r="U1333" s="842" t="str">
        <f t="shared" si="123"/>
        <v>役員91</v>
      </c>
      <c r="V1333" s="843"/>
      <c r="W1333" s="843"/>
      <c r="X1333" s="843"/>
      <c r="Y1333" s="843"/>
      <c r="Z1333" s="843"/>
      <c r="AA1333" s="843"/>
      <c r="AB1333" s="843"/>
      <c r="AC1333" s="843"/>
      <c r="AD1333" s="843"/>
      <c r="AE1333" s="843"/>
      <c r="AF1333" s="844"/>
      <c r="AH1333" s="842" t="str">
        <f t="shared" si="125"/>
        <v>役員90</v>
      </c>
      <c r="AI1333" s="843"/>
      <c r="AJ1333" s="843"/>
      <c r="AK1333" s="843"/>
      <c r="AL1333" s="843"/>
      <c r="AM1333" s="843"/>
      <c r="AN1333" s="843"/>
      <c r="AO1333" s="843"/>
      <c r="AP1333" s="843"/>
      <c r="AQ1333" s="843"/>
      <c r="AR1333" s="843"/>
      <c r="AS1333" s="844"/>
      <c r="AU1333" s="696" t="str">
        <f t="shared" si="124"/>
        <v xml:space="preserve"> 役員90</v>
      </c>
      <c r="AV1333" s="697"/>
      <c r="AW1333" s="697"/>
      <c r="AX1333" s="697"/>
      <c r="AY1333" s="697"/>
      <c r="AZ1333" s="697"/>
      <c r="BA1333" s="697"/>
      <c r="BB1333" s="697"/>
      <c r="BC1333" s="697"/>
      <c r="BD1333" s="697"/>
      <c r="BE1333" s="698"/>
      <c r="BM1333" s="240"/>
      <c r="BN1333" s="240"/>
      <c r="BO1333" s="240"/>
      <c r="BS1333" s="199"/>
    </row>
    <row r="1334" spans="4:71" s="52" customFormat="1" hidden="1">
      <c r="D1334" s="198"/>
      <c r="E1334" s="54"/>
      <c r="F1334" s="692">
        <v>92</v>
      </c>
      <c r="G1334" s="693"/>
      <c r="H1334" s="842" t="str">
        <f>List!O94</f>
        <v>役員92</v>
      </c>
      <c r="I1334" s="843"/>
      <c r="J1334" s="843"/>
      <c r="K1334" s="843"/>
      <c r="L1334" s="843"/>
      <c r="M1334" s="843"/>
      <c r="N1334" s="843"/>
      <c r="O1334" s="843"/>
      <c r="P1334" s="843"/>
      <c r="Q1334" s="843"/>
      <c r="R1334" s="843"/>
      <c r="S1334" s="844"/>
      <c r="T1334" s="193"/>
      <c r="U1334" s="842" t="str">
        <f t="shared" si="123"/>
        <v>役員92</v>
      </c>
      <c r="V1334" s="843"/>
      <c r="W1334" s="843"/>
      <c r="X1334" s="843"/>
      <c r="Y1334" s="843"/>
      <c r="Z1334" s="843"/>
      <c r="AA1334" s="843"/>
      <c r="AB1334" s="843"/>
      <c r="AC1334" s="843"/>
      <c r="AD1334" s="843"/>
      <c r="AE1334" s="843"/>
      <c r="AF1334" s="844"/>
      <c r="AH1334" s="842" t="str">
        <f t="shared" si="125"/>
        <v>役員91</v>
      </c>
      <c r="AI1334" s="843"/>
      <c r="AJ1334" s="843"/>
      <c r="AK1334" s="843"/>
      <c r="AL1334" s="843"/>
      <c r="AM1334" s="843"/>
      <c r="AN1334" s="843"/>
      <c r="AO1334" s="843"/>
      <c r="AP1334" s="843"/>
      <c r="AQ1334" s="843"/>
      <c r="AR1334" s="843"/>
      <c r="AS1334" s="844"/>
      <c r="AU1334" s="696" t="str">
        <f t="shared" si="124"/>
        <v xml:space="preserve"> 役員91</v>
      </c>
      <c r="AV1334" s="697"/>
      <c r="AW1334" s="697"/>
      <c r="AX1334" s="697"/>
      <c r="AY1334" s="697"/>
      <c r="AZ1334" s="697"/>
      <c r="BA1334" s="697"/>
      <c r="BB1334" s="697"/>
      <c r="BC1334" s="697"/>
      <c r="BD1334" s="697"/>
      <c r="BE1334" s="698"/>
      <c r="BM1334" s="240"/>
      <c r="BN1334" s="240"/>
      <c r="BO1334" s="240"/>
      <c r="BS1334" s="199"/>
    </row>
    <row r="1335" spans="4:71" s="52" customFormat="1" hidden="1">
      <c r="D1335" s="198"/>
      <c r="E1335" s="54"/>
      <c r="F1335" s="692">
        <v>93</v>
      </c>
      <c r="G1335" s="693"/>
      <c r="H1335" s="842" t="str">
        <f>List!O95</f>
        <v>役員93</v>
      </c>
      <c r="I1335" s="843"/>
      <c r="J1335" s="843"/>
      <c r="K1335" s="843"/>
      <c r="L1335" s="843"/>
      <c r="M1335" s="843"/>
      <c r="N1335" s="843"/>
      <c r="O1335" s="843"/>
      <c r="P1335" s="843"/>
      <c r="Q1335" s="843"/>
      <c r="R1335" s="843"/>
      <c r="S1335" s="844"/>
      <c r="T1335" s="193"/>
      <c r="U1335" s="842" t="str">
        <f t="shared" si="123"/>
        <v>役員93</v>
      </c>
      <c r="V1335" s="843"/>
      <c r="W1335" s="843"/>
      <c r="X1335" s="843"/>
      <c r="Y1335" s="843"/>
      <c r="Z1335" s="843"/>
      <c r="AA1335" s="843"/>
      <c r="AB1335" s="843"/>
      <c r="AC1335" s="843"/>
      <c r="AD1335" s="843"/>
      <c r="AE1335" s="843"/>
      <c r="AF1335" s="844"/>
      <c r="AH1335" s="842" t="str">
        <f t="shared" si="125"/>
        <v>役員92</v>
      </c>
      <c r="AI1335" s="843"/>
      <c r="AJ1335" s="843"/>
      <c r="AK1335" s="843"/>
      <c r="AL1335" s="843"/>
      <c r="AM1335" s="843"/>
      <c r="AN1335" s="843"/>
      <c r="AO1335" s="843"/>
      <c r="AP1335" s="843"/>
      <c r="AQ1335" s="843"/>
      <c r="AR1335" s="843"/>
      <c r="AS1335" s="844"/>
      <c r="AU1335" s="696" t="str">
        <f t="shared" si="124"/>
        <v xml:space="preserve"> 役員92</v>
      </c>
      <c r="AV1335" s="697"/>
      <c r="AW1335" s="697"/>
      <c r="AX1335" s="697"/>
      <c r="AY1335" s="697"/>
      <c r="AZ1335" s="697"/>
      <c r="BA1335" s="697"/>
      <c r="BB1335" s="697"/>
      <c r="BC1335" s="697"/>
      <c r="BD1335" s="697"/>
      <c r="BE1335" s="698"/>
      <c r="BM1335" s="240"/>
      <c r="BN1335" s="240"/>
      <c r="BO1335" s="240"/>
      <c r="BS1335" s="199"/>
    </row>
    <row r="1336" spans="4:71" s="52" customFormat="1" hidden="1">
      <c r="D1336" s="198"/>
      <c r="E1336" s="54"/>
      <c r="F1336" s="692">
        <v>94</v>
      </c>
      <c r="G1336" s="693"/>
      <c r="H1336" s="842" t="str">
        <f>List!O96</f>
        <v>役員94</v>
      </c>
      <c r="I1336" s="843"/>
      <c r="J1336" s="843"/>
      <c r="K1336" s="843"/>
      <c r="L1336" s="843"/>
      <c r="M1336" s="843"/>
      <c r="N1336" s="843"/>
      <c r="O1336" s="843"/>
      <c r="P1336" s="843"/>
      <c r="Q1336" s="843"/>
      <c r="R1336" s="843"/>
      <c r="S1336" s="844"/>
      <c r="T1336" s="193"/>
      <c r="U1336" s="842" t="str">
        <f t="shared" si="123"/>
        <v>役員94</v>
      </c>
      <c r="V1336" s="843"/>
      <c r="W1336" s="843"/>
      <c r="X1336" s="843"/>
      <c r="Y1336" s="843"/>
      <c r="Z1336" s="843"/>
      <c r="AA1336" s="843"/>
      <c r="AB1336" s="843"/>
      <c r="AC1336" s="843"/>
      <c r="AD1336" s="843"/>
      <c r="AE1336" s="843"/>
      <c r="AF1336" s="844"/>
      <c r="AH1336" s="842" t="str">
        <f t="shared" si="125"/>
        <v>役員93</v>
      </c>
      <c r="AI1336" s="843"/>
      <c r="AJ1336" s="843"/>
      <c r="AK1336" s="843"/>
      <c r="AL1336" s="843"/>
      <c r="AM1336" s="843"/>
      <c r="AN1336" s="843"/>
      <c r="AO1336" s="843"/>
      <c r="AP1336" s="843"/>
      <c r="AQ1336" s="843"/>
      <c r="AR1336" s="843"/>
      <c r="AS1336" s="844"/>
      <c r="AU1336" s="696" t="str">
        <f t="shared" si="124"/>
        <v xml:space="preserve"> 役員93</v>
      </c>
      <c r="AV1336" s="697"/>
      <c r="AW1336" s="697"/>
      <c r="AX1336" s="697"/>
      <c r="AY1336" s="697"/>
      <c r="AZ1336" s="697"/>
      <c r="BA1336" s="697"/>
      <c r="BB1336" s="697"/>
      <c r="BC1336" s="697"/>
      <c r="BD1336" s="697"/>
      <c r="BE1336" s="698"/>
      <c r="BM1336" s="240"/>
      <c r="BN1336" s="240"/>
      <c r="BO1336" s="240"/>
      <c r="BS1336" s="199"/>
    </row>
    <row r="1337" spans="4:71" s="52" customFormat="1" hidden="1">
      <c r="D1337" s="198"/>
      <c r="E1337" s="54"/>
      <c r="F1337" s="692">
        <v>95</v>
      </c>
      <c r="G1337" s="693"/>
      <c r="H1337" s="842" t="str">
        <f>List!O97</f>
        <v>役員95</v>
      </c>
      <c r="I1337" s="843"/>
      <c r="J1337" s="843"/>
      <c r="K1337" s="843"/>
      <c r="L1337" s="843"/>
      <c r="M1337" s="843"/>
      <c r="N1337" s="843"/>
      <c r="O1337" s="843"/>
      <c r="P1337" s="843"/>
      <c r="Q1337" s="843"/>
      <c r="R1337" s="843"/>
      <c r="S1337" s="844"/>
      <c r="T1337" s="193"/>
      <c r="U1337" s="842" t="str">
        <f t="shared" si="123"/>
        <v>役員95</v>
      </c>
      <c r="V1337" s="843"/>
      <c r="W1337" s="843"/>
      <c r="X1337" s="843"/>
      <c r="Y1337" s="843"/>
      <c r="Z1337" s="843"/>
      <c r="AA1337" s="843"/>
      <c r="AB1337" s="843"/>
      <c r="AC1337" s="843"/>
      <c r="AD1337" s="843"/>
      <c r="AE1337" s="843"/>
      <c r="AF1337" s="844"/>
      <c r="AH1337" s="842" t="str">
        <f t="shared" si="125"/>
        <v>役員94</v>
      </c>
      <c r="AI1337" s="843"/>
      <c r="AJ1337" s="843"/>
      <c r="AK1337" s="843"/>
      <c r="AL1337" s="843"/>
      <c r="AM1337" s="843"/>
      <c r="AN1337" s="843"/>
      <c r="AO1337" s="843"/>
      <c r="AP1337" s="843"/>
      <c r="AQ1337" s="843"/>
      <c r="AR1337" s="843"/>
      <c r="AS1337" s="844"/>
      <c r="AU1337" s="696" t="str">
        <f t="shared" si="124"/>
        <v xml:space="preserve"> 役員94</v>
      </c>
      <c r="AV1337" s="697"/>
      <c r="AW1337" s="697"/>
      <c r="AX1337" s="697"/>
      <c r="AY1337" s="697"/>
      <c r="AZ1337" s="697"/>
      <c r="BA1337" s="697"/>
      <c r="BB1337" s="697"/>
      <c r="BC1337" s="697"/>
      <c r="BD1337" s="697"/>
      <c r="BE1337" s="698"/>
      <c r="BM1337" s="240"/>
      <c r="BN1337" s="240"/>
      <c r="BO1337" s="240"/>
      <c r="BS1337" s="199"/>
    </row>
    <row r="1338" spans="4:71" s="52" customFormat="1" hidden="1">
      <c r="D1338" s="198"/>
      <c r="E1338" s="54"/>
      <c r="F1338" s="692">
        <v>96</v>
      </c>
      <c r="G1338" s="693"/>
      <c r="H1338" s="842" t="str">
        <f>List!O98</f>
        <v>役員96</v>
      </c>
      <c r="I1338" s="843"/>
      <c r="J1338" s="843"/>
      <c r="K1338" s="843"/>
      <c r="L1338" s="843"/>
      <c r="M1338" s="843"/>
      <c r="N1338" s="843"/>
      <c r="O1338" s="843"/>
      <c r="P1338" s="843"/>
      <c r="Q1338" s="843"/>
      <c r="R1338" s="843"/>
      <c r="S1338" s="844"/>
      <c r="T1338" s="193"/>
      <c r="U1338" s="842" t="str">
        <f t="shared" si="123"/>
        <v>役員96</v>
      </c>
      <c r="V1338" s="843"/>
      <c r="W1338" s="843"/>
      <c r="X1338" s="843"/>
      <c r="Y1338" s="843"/>
      <c r="Z1338" s="843"/>
      <c r="AA1338" s="843"/>
      <c r="AB1338" s="843"/>
      <c r="AC1338" s="843"/>
      <c r="AD1338" s="843"/>
      <c r="AE1338" s="843"/>
      <c r="AF1338" s="844"/>
      <c r="AH1338" s="842" t="str">
        <f t="shared" si="125"/>
        <v>役員95</v>
      </c>
      <c r="AI1338" s="843"/>
      <c r="AJ1338" s="843"/>
      <c r="AK1338" s="843"/>
      <c r="AL1338" s="843"/>
      <c r="AM1338" s="843"/>
      <c r="AN1338" s="843"/>
      <c r="AO1338" s="843"/>
      <c r="AP1338" s="843"/>
      <c r="AQ1338" s="843"/>
      <c r="AR1338" s="843"/>
      <c r="AS1338" s="844"/>
      <c r="AU1338" s="696" t="str">
        <f t="shared" si="124"/>
        <v xml:space="preserve"> 役員95</v>
      </c>
      <c r="AV1338" s="697"/>
      <c r="AW1338" s="697"/>
      <c r="AX1338" s="697"/>
      <c r="AY1338" s="697"/>
      <c r="AZ1338" s="697"/>
      <c r="BA1338" s="697"/>
      <c r="BB1338" s="697"/>
      <c r="BC1338" s="697"/>
      <c r="BD1338" s="697"/>
      <c r="BE1338" s="698"/>
      <c r="BM1338" s="240"/>
      <c r="BN1338" s="240"/>
      <c r="BO1338" s="240"/>
      <c r="BS1338" s="199"/>
    </row>
    <row r="1339" spans="4:71" s="52" customFormat="1" hidden="1">
      <c r="D1339" s="198"/>
      <c r="E1339" s="54"/>
      <c r="F1339" s="692">
        <v>97</v>
      </c>
      <c r="G1339" s="693"/>
      <c r="H1339" s="842" t="str">
        <f>List!O99</f>
        <v>役員97</v>
      </c>
      <c r="I1339" s="843"/>
      <c r="J1339" s="843"/>
      <c r="K1339" s="843"/>
      <c r="L1339" s="843"/>
      <c r="M1339" s="843"/>
      <c r="N1339" s="843"/>
      <c r="O1339" s="843"/>
      <c r="P1339" s="843"/>
      <c r="Q1339" s="843"/>
      <c r="R1339" s="843"/>
      <c r="S1339" s="844"/>
      <c r="T1339" s="193"/>
      <c r="U1339" s="842" t="str">
        <f t="shared" si="123"/>
        <v>役員97</v>
      </c>
      <c r="V1339" s="843"/>
      <c r="W1339" s="843"/>
      <c r="X1339" s="843"/>
      <c r="Y1339" s="843"/>
      <c r="Z1339" s="843"/>
      <c r="AA1339" s="843"/>
      <c r="AB1339" s="843"/>
      <c r="AC1339" s="843"/>
      <c r="AD1339" s="843"/>
      <c r="AE1339" s="843"/>
      <c r="AF1339" s="844"/>
      <c r="AH1339" s="842" t="str">
        <f t="shared" si="125"/>
        <v>役員96</v>
      </c>
      <c r="AI1339" s="843"/>
      <c r="AJ1339" s="843"/>
      <c r="AK1339" s="843"/>
      <c r="AL1339" s="843"/>
      <c r="AM1339" s="843"/>
      <c r="AN1339" s="843"/>
      <c r="AO1339" s="843"/>
      <c r="AP1339" s="843"/>
      <c r="AQ1339" s="843"/>
      <c r="AR1339" s="843"/>
      <c r="AS1339" s="844"/>
      <c r="AU1339" s="696" t="str">
        <f t="shared" si="124"/>
        <v xml:space="preserve"> 役員96</v>
      </c>
      <c r="AV1339" s="697"/>
      <c r="AW1339" s="697"/>
      <c r="AX1339" s="697"/>
      <c r="AY1339" s="697"/>
      <c r="AZ1339" s="697"/>
      <c r="BA1339" s="697"/>
      <c r="BB1339" s="697"/>
      <c r="BC1339" s="697"/>
      <c r="BD1339" s="697"/>
      <c r="BE1339" s="698"/>
      <c r="BM1339" s="240"/>
      <c r="BN1339" s="240"/>
      <c r="BO1339" s="240"/>
      <c r="BS1339" s="199"/>
    </row>
    <row r="1340" spans="4:71" s="52" customFormat="1" hidden="1">
      <c r="D1340" s="198"/>
      <c r="E1340" s="54"/>
      <c r="F1340" s="692">
        <v>98</v>
      </c>
      <c r="G1340" s="693"/>
      <c r="H1340" s="842" t="str">
        <f>List!O100</f>
        <v>役員98</v>
      </c>
      <c r="I1340" s="843"/>
      <c r="J1340" s="843"/>
      <c r="K1340" s="843"/>
      <c r="L1340" s="843"/>
      <c r="M1340" s="843"/>
      <c r="N1340" s="843"/>
      <c r="O1340" s="843"/>
      <c r="P1340" s="843"/>
      <c r="Q1340" s="843"/>
      <c r="R1340" s="843"/>
      <c r="S1340" s="844"/>
      <c r="T1340" s="193"/>
      <c r="U1340" s="842" t="str">
        <f t="shared" si="123"/>
        <v>役員98</v>
      </c>
      <c r="V1340" s="843"/>
      <c r="W1340" s="843"/>
      <c r="X1340" s="843"/>
      <c r="Y1340" s="843"/>
      <c r="Z1340" s="843"/>
      <c r="AA1340" s="843"/>
      <c r="AB1340" s="843"/>
      <c r="AC1340" s="843"/>
      <c r="AD1340" s="843"/>
      <c r="AE1340" s="843"/>
      <c r="AF1340" s="844"/>
      <c r="AH1340" s="842" t="str">
        <f t="shared" si="125"/>
        <v>役員97</v>
      </c>
      <c r="AI1340" s="843"/>
      <c r="AJ1340" s="843"/>
      <c r="AK1340" s="843"/>
      <c r="AL1340" s="843"/>
      <c r="AM1340" s="843"/>
      <c r="AN1340" s="843"/>
      <c r="AO1340" s="843"/>
      <c r="AP1340" s="843"/>
      <c r="AQ1340" s="843"/>
      <c r="AR1340" s="843"/>
      <c r="AS1340" s="844"/>
      <c r="AU1340" s="696" t="str">
        <f t="shared" si="124"/>
        <v xml:space="preserve"> 役員97</v>
      </c>
      <c r="AV1340" s="697"/>
      <c r="AW1340" s="697"/>
      <c r="AX1340" s="697"/>
      <c r="AY1340" s="697"/>
      <c r="AZ1340" s="697"/>
      <c r="BA1340" s="697"/>
      <c r="BB1340" s="697"/>
      <c r="BC1340" s="697"/>
      <c r="BD1340" s="697"/>
      <c r="BE1340" s="698"/>
      <c r="BM1340" s="240"/>
      <c r="BN1340" s="240"/>
      <c r="BO1340" s="240"/>
      <c r="BS1340" s="199"/>
    </row>
    <row r="1341" spans="4:71" s="52" customFormat="1" hidden="1">
      <c r="D1341" s="198"/>
      <c r="E1341" s="54"/>
      <c r="F1341" s="692">
        <v>99</v>
      </c>
      <c r="G1341" s="693"/>
      <c r="H1341" s="842" t="str">
        <f>List!O101</f>
        <v>役員99</v>
      </c>
      <c r="I1341" s="843"/>
      <c r="J1341" s="843"/>
      <c r="K1341" s="843"/>
      <c r="L1341" s="843"/>
      <c r="M1341" s="843"/>
      <c r="N1341" s="843"/>
      <c r="O1341" s="843"/>
      <c r="P1341" s="843"/>
      <c r="Q1341" s="843"/>
      <c r="R1341" s="843"/>
      <c r="S1341" s="844"/>
      <c r="T1341" s="193"/>
      <c r="U1341" s="842" t="str">
        <f t="shared" si="123"/>
        <v>役員99</v>
      </c>
      <c r="V1341" s="843"/>
      <c r="W1341" s="843"/>
      <c r="X1341" s="843"/>
      <c r="Y1341" s="843"/>
      <c r="Z1341" s="843"/>
      <c r="AA1341" s="843"/>
      <c r="AB1341" s="843"/>
      <c r="AC1341" s="843"/>
      <c r="AD1341" s="843"/>
      <c r="AE1341" s="843"/>
      <c r="AF1341" s="844"/>
      <c r="AH1341" s="842" t="str">
        <f t="shared" si="125"/>
        <v>役員98</v>
      </c>
      <c r="AI1341" s="843"/>
      <c r="AJ1341" s="843"/>
      <c r="AK1341" s="843"/>
      <c r="AL1341" s="843"/>
      <c r="AM1341" s="843"/>
      <c r="AN1341" s="843"/>
      <c r="AO1341" s="843"/>
      <c r="AP1341" s="843"/>
      <c r="AQ1341" s="843"/>
      <c r="AR1341" s="843"/>
      <c r="AS1341" s="844"/>
      <c r="AU1341" s="696" t="str">
        <f t="shared" si="124"/>
        <v xml:space="preserve"> 役員98</v>
      </c>
      <c r="AV1341" s="697"/>
      <c r="AW1341" s="697"/>
      <c r="AX1341" s="697"/>
      <c r="AY1341" s="697"/>
      <c r="AZ1341" s="697"/>
      <c r="BA1341" s="697"/>
      <c r="BB1341" s="697"/>
      <c r="BC1341" s="697"/>
      <c r="BD1341" s="697"/>
      <c r="BE1341" s="698"/>
      <c r="BM1341" s="240"/>
      <c r="BN1341" s="240"/>
      <c r="BO1341" s="240"/>
      <c r="BS1341" s="199"/>
    </row>
    <row r="1342" spans="4:71" s="52" customFormat="1" hidden="1">
      <c r="D1342" s="198"/>
      <c r="E1342" s="54"/>
      <c r="F1342" s="692">
        <v>100</v>
      </c>
      <c r="G1342" s="693"/>
      <c r="H1342" s="842" t="str">
        <f>List!O102</f>
        <v>役員100</v>
      </c>
      <c r="I1342" s="843"/>
      <c r="J1342" s="843"/>
      <c r="K1342" s="843"/>
      <c r="L1342" s="843"/>
      <c r="M1342" s="843"/>
      <c r="N1342" s="843"/>
      <c r="O1342" s="843"/>
      <c r="P1342" s="843"/>
      <c r="Q1342" s="843"/>
      <c r="R1342" s="843"/>
      <c r="S1342" s="844"/>
      <c r="T1342" s="193"/>
      <c r="U1342" s="842" t="str">
        <f t="shared" si="123"/>
        <v>役員100</v>
      </c>
      <c r="V1342" s="843"/>
      <c r="W1342" s="843"/>
      <c r="X1342" s="843"/>
      <c r="Y1342" s="843"/>
      <c r="Z1342" s="843"/>
      <c r="AA1342" s="843"/>
      <c r="AB1342" s="843"/>
      <c r="AC1342" s="843"/>
      <c r="AD1342" s="843"/>
      <c r="AE1342" s="843"/>
      <c r="AF1342" s="844"/>
      <c r="AH1342" s="842" t="str">
        <f t="shared" si="125"/>
        <v>役員99</v>
      </c>
      <c r="AI1342" s="843"/>
      <c r="AJ1342" s="843"/>
      <c r="AK1342" s="843"/>
      <c r="AL1342" s="843"/>
      <c r="AM1342" s="843"/>
      <c r="AN1342" s="843"/>
      <c r="AO1342" s="843"/>
      <c r="AP1342" s="843"/>
      <c r="AQ1342" s="843"/>
      <c r="AR1342" s="843"/>
      <c r="AS1342" s="844"/>
      <c r="AU1342" s="696" t="str">
        <f t="shared" si="124"/>
        <v xml:space="preserve"> 役員99</v>
      </c>
      <c r="AV1342" s="697"/>
      <c r="AW1342" s="697"/>
      <c r="AX1342" s="697"/>
      <c r="AY1342" s="697"/>
      <c r="AZ1342" s="697"/>
      <c r="BA1342" s="697"/>
      <c r="BB1342" s="697"/>
      <c r="BC1342" s="697"/>
      <c r="BD1342" s="697"/>
      <c r="BE1342" s="698"/>
      <c r="BM1342" s="240"/>
      <c r="BN1342" s="240"/>
      <c r="BO1342" s="240"/>
      <c r="BS1342" s="199"/>
    </row>
    <row r="1343" spans="4:71" s="52" customFormat="1" hidden="1">
      <c r="D1343" s="198"/>
      <c r="E1343" s="54"/>
      <c r="F1343" s="692">
        <v>101</v>
      </c>
      <c r="G1343" s="693"/>
      <c r="H1343" s="845"/>
      <c r="I1343" s="845"/>
      <c r="J1343" s="845"/>
      <c r="K1343" s="845"/>
      <c r="L1343" s="845"/>
      <c r="M1343" s="845"/>
      <c r="N1343" s="845"/>
      <c r="O1343" s="845"/>
      <c r="P1343" s="845"/>
      <c r="Q1343" s="845"/>
      <c r="R1343" s="845"/>
      <c r="S1343" s="845"/>
      <c r="T1343" s="193"/>
      <c r="U1343" s="193"/>
      <c r="V1343" s="193"/>
      <c r="W1343" s="193"/>
      <c r="X1343" s="193"/>
      <c r="Y1343" s="193"/>
      <c r="Z1343" s="193"/>
      <c r="AA1343" s="193"/>
      <c r="AB1343" s="193"/>
      <c r="AC1343" s="193"/>
      <c r="AD1343" s="193"/>
      <c r="AE1343" s="193"/>
      <c r="AH1343" s="842" t="str">
        <f t="shared" si="125"/>
        <v>役員100</v>
      </c>
      <c r="AI1343" s="843"/>
      <c r="AJ1343" s="843"/>
      <c r="AK1343" s="843"/>
      <c r="AL1343" s="843"/>
      <c r="AM1343" s="843"/>
      <c r="AN1343" s="843"/>
      <c r="AO1343" s="843"/>
      <c r="AP1343" s="843"/>
      <c r="AQ1343" s="843"/>
      <c r="AR1343" s="843"/>
      <c r="AS1343" s="844"/>
      <c r="AU1343" s="696" t="str">
        <f t="shared" si="124"/>
        <v xml:space="preserve"> 役員100</v>
      </c>
      <c r="AV1343" s="697"/>
      <c r="AW1343" s="697"/>
      <c r="AX1343" s="697"/>
      <c r="AY1343" s="697"/>
      <c r="AZ1343" s="697"/>
      <c r="BA1343" s="697"/>
      <c r="BB1343" s="697"/>
      <c r="BC1343" s="697"/>
      <c r="BD1343" s="697"/>
      <c r="BE1343" s="698"/>
      <c r="BM1343" s="240"/>
      <c r="BN1343" s="240"/>
      <c r="BO1343" s="240"/>
      <c r="BS1343" s="199"/>
    </row>
    <row r="1344" spans="4:71" s="52" customFormat="1" ht="11.25" hidden="1" thickBot="1">
      <c r="D1344" s="200"/>
      <c r="E1344" s="201"/>
      <c r="F1344" s="694"/>
      <c r="G1344" s="695"/>
      <c r="H1344" s="695"/>
      <c r="I1344" s="695"/>
      <c r="J1344" s="695"/>
      <c r="K1344" s="695"/>
      <c r="L1344" s="695"/>
      <c r="M1344" s="695"/>
      <c r="N1344" s="695"/>
      <c r="O1344" s="695"/>
      <c r="P1344" s="695"/>
      <c r="Q1344" s="695"/>
      <c r="R1344" s="695"/>
      <c r="S1344" s="695"/>
      <c r="T1344" s="695"/>
      <c r="U1344" s="695"/>
      <c r="V1344" s="695"/>
      <c r="W1344" s="695"/>
      <c r="X1344" s="695"/>
      <c r="Y1344" s="695"/>
      <c r="Z1344" s="695"/>
      <c r="AA1344" s="695"/>
      <c r="AB1344" s="695"/>
      <c r="AC1344" s="695"/>
      <c r="AD1344" s="695"/>
      <c r="AE1344" s="695"/>
      <c r="AF1344" s="201"/>
      <c r="AG1344" s="201"/>
      <c r="AH1344" s="201"/>
      <c r="AI1344" s="201"/>
      <c r="AJ1344" s="201"/>
      <c r="AK1344" s="201"/>
      <c r="AL1344" s="201"/>
      <c r="AM1344" s="201"/>
      <c r="AN1344" s="201"/>
      <c r="AO1344" s="201"/>
      <c r="AP1344" s="201"/>
      <c r="AQ1344" s="201"/>
      <c r="AR1344" s="201"/>
      <c r="AS1344" s="201"/>
      <c r="AT1344" s="201"/>
      <c r="AU1344" s="201"/>
      <c r="AV1344" s="201"/>
      <c r="AW1344" s="201"/>
      <c r="AX1344" s="201"/>
      <c r="AY1344" s="201"/>
      <c r="AZ1344" s="201"/>
      <c r="BA1344" s="201"/>
      <c r="BB1344" s="201"/>
      <c r="BC1344" s="201"/>
      <c r="BD1344" s="201"/>
      <c r="BE1344" s="201"/>
      <c r="BF1344" s="201"/>
      <c r="BG1344" s="201"/>
      <c r="BH1344" s="201"/>
      <c r="BI1344" s="201"/>
      <c r="BJ1344" s="201"/>
      <c r="BK1344" s="201"/>
      <c r="BL1344" s="201"/>
      <c r="BM1344" s="245"/>
      <c r="BN1344" s="245"/>
      <c r="BO1344" s="245"/>
      <c r="BP1344" s="201"/>
      <c r="BQ1344" s="201"/>
      <c r="BR1344" s="201"/>
      <c r="BS1344" s="203"/>
    </row>
    <row r="1345" spans="4:67" s="52" customFormat="1" ht="11.25" hidden="1" thickTop="1">
      <c r="W1345" s="59"/>
      <c r="BM1345" s="240"/>
      <c r="BN1345" s="240"/>
      <c r="BO1345" s="240"/>
    </row>
    <row r="1346" spans="4:67" s="52" customFormat="1" ht="11.25" hidden="1" thickBot="1">
      <c r="W1346" s="59"/>
      <c r="BM1346" s="240"/>
      <c r="BN1346" s="240"/>
      <c r="BO1346" s="240"/>
    </row>
    <row r="1347" spans="4:67" s="52" customFormat="1" ht="11.25" hidden="1" thickTop="1">
      <c r="D1347" s="194"/>
      <c r="E1347" s="195"/>
      <c r="F1347" s="195"/>
      <c r="G1347" s="195"/>
      <c r="H1347" s="195"/>
      <c r="I1347" s="195"/>
      <c r="J1347" s="195"/>
      <c r="K1347" s="195"/>
      <c r="L1347" s="195"/>
      <c r="M1347" s="195"/>
      <c r="N1347" s="195"/>
      <c r="O1347" s="195"/>
      <c r="P1347" s="195"/>
      <c r="Q1347" s="195"/>
      <c r="R1347" s="195"/>
      <c r="S1347" s="195"/>
      <c r="T1347" s="195"/>
      <c r="U1347" s="195"/>
      <c r="V1347" s="195"/>
      <c r="W1347" s="196"/>
      <c r="X1347" s="195"/>
      <c r="Y1347" s="195"/>
      <c r="Z1347" s="195"/>
      <c r="AA1347" s="195"/>
      <c r="AB1347" s="195"/>
      <c r="AC1347" s="195"/>
      <c r="AD1347" s="195"/>
      <c r="AE1347" s="195"/>
      <c r="AF1347" s="195"/>
      <c r="AG1347" s="198"/>
      <c r="AH1347" s="54"/>
      <c r="AI1347" s="54"/>
      <c r="AJ1347" s="54"/>
      <c r="AK1347" s="54"/>
      <c r="AL1347" s="54"/>
      <c r="AM1347" s="54"/>
      <c r="AN1347" s="54"/>
      <c r="AO1347" s="54"/>
      <c r="AP1347" s="54"/>
      <c r="AQ1347" s="54"/>
      <c r="AR1347" s="54"/>
      <c r="AS1347" s="54"/>
      <c r="AT1347" s="54"/>
      <c r="BM1347" s="240"/>
      <c r="BN1347" s="240"/>
      <c r="BO1347" s="240"/>
    </row>
    <row r="1348" spans="4:67" s="52" customFormat="1" hidden="1">
      <c r="D1348" s="198"/>
      <c r="E1348" s="54"/>
      <c r="F1348" s="705" t="s">
        <v>2715</v>
      </c>
      <c r="G1348" s="54"/>
      <c r="H1348" s="54"/>
      <c r="I1348" s="54"/>
      <c r="J1348" s="54"/>
      <c r="K1348" s="54"/>
      <c r="L1348" s="54"/>
      <c r="M1348" s="54"/>
      <c r="N1348" s="54"/>
      <c r="O1348" s="54"/>
      <c r="P1348" s="54"/>
      <c r="Q1348" s="54"/>
      <c r="R1348" s="54"/>
      <c r="S1348" s="54"/>
      <c r="T1348" s="54"/>
      <c r="U1348" s="54"/>
      <c r="V1348" s="54"/>
      <c r="W1348" s="192"/>
      <c r="X1348" s="54"/>
      <c r="Y1348" s="54"/>
      <c r="Z1348" s="54"/>
      <c r="AA1348" s="54"/>
      <c r="AB1348" s="54"/>
      <c r="AC1348" s="54"/>
      <c r="AD1348" s="54"/>
      <c r="AE1348" s="54"/>
      <c r="AF1348" s="54"/>
      <c r="AG1348" s="198"/>
      <c r="AH1348" s="54"/>
      <c r="AI1348" s="54"/>
      <c r="AJ1348" s="54"/>
      <c r="AK1348" s="54"/>
      <c r="AL1348" s="54"/>
      <c r="AM1348" s="54"/>
      <c r="AN1348" s="54"/>
      <c r="AO1348" s="54"/>
      <c r="AP1348" s="54"/>
      <c r="AQ1348" s="54"/>
      <c r="AR1348" s="54"/>
      <c r="AS1348" s="54"/>
      <c r="AT1348" s="54"/>
      <c r="BM1348" s="240"/>
      <c r="BN1348" s="240"/>
      <c r="BO1348" s="240"/>
    </row>
    <row r="1349" spans="4:67" s="52" customFormat="1" hidden="1">
      <c r="D1349" s="198"/>
      <c r="E1349" s="54"/>
      <c r="F1349" s="54"/>
      <c r="G1349" s="54"/>
      <c r="H1349" s="54"/>
      <c r="I1349" s="54"/>
      <c r="J1349" s="54"/>
      <c r="K1349" s="54"/>
      <c r="L1349" s="54"/>
      <c r="M1349" s="54"/>
      <c r="N1349" s="54"/>
      <c r="O1349" s="54"/>
      <c r="P1349" s="54"/>
      <c r="Q1349" s="54"/>
      <c r="R1349" s="54"/>
      <c r="S1349" s="54"/>
      <c r="T1349" s="54"/>
      <c r="U1349" s="54"/>
      <c r="V1349" s="54"/>
      <c r="W1349" s="192"/>
      <c r="X1349" s="54"/>
      <c r="Y1349" s="54"/>
      <c r="Z1349" s="54"/>
      <c r="AA1349" s="54"/>
      <c r="AB1349" s="54"/>
      <c r="AC1349" s="54"/>
      <c r="AD1349" s="54"/>
      <c r="AE1349" s="54"/>
      <c r="AF1349" s="54"/>
      <c r="AG1349" s="198"/>
      <c r="AH1349" s="54"/>
      <c r="AI1349" s="54"/>
      <c r="AJ1349" s="54"/>
      <c r="AK1349" s="54"/>
      <c r="AL1349" s="54"/>
      <c r="AM1349" s="54"/>
      <c r="AN1349" s="54"/>
      <c r="AO1349" s="54"/>
      <c r="AP1349" s="54"/>
      <c r="AQ1349" s="54"/>
      <c r="AR1349" s="54"/>
      <c r="AS1349" s="54"/>
      <c r="AT1349" s="54"/>
      <c r="BM1349" s="240"/>
      <c r="BN1349" s="240"/>
      <c r="BO1349" s="240"/>
    </row>
    <row r="1350" spans="4:67" s="52" customFormat="1" hidden="1">
      <c r="D1350" s="198"/>
      <c r="E1350" s="54"/>
      <c r="F1350" s="846" t="s">
        <v>2716</v>
      </c>
      <c r="G1350" s="847"/>
      <c r="H1350" s="54"/>
      <c r="I1350" s="54"/>
      <c r="J1350" s="54"/>
      <c r="K1350" s="54"/>
      <c r="L1350" s="54"/>
      <c r="M1350" s="54"/>
      <c r="N1350" s="706" t="str">
        <f>F1350</f>
        <v>1</v>
      </c>
      <c r="O1350" s="707"/>
      <c r="P1350" s="54"/>
      <c r="Q1350" s="54"/>
      <c r="R1350" s="54"/>
      <c r="S1350" s="54"/>
      <c r="T1350" s="54"/>
      <c r="U1350" s="54"/>
      <c r="V1350" s="54"/>
      <c r="W1350" s="192"/>
      <c r="X1350" s="54"/>
      <c r="Y1350" s="54"/>
      <c r="Z1350" s="54"/>
      <c r="AA1350" s="54"/>
      <c r="AB1350" s="54"/>
      <c r="AC1350" s="54"/>
      <c r="AD1350" s="54"/>
      <c r="AE1350" s="54"/>
      <c r="AF1350" s="54"/>
      <c r="AG1350" s="198"/>
      <c r="AH1350" s="54"/>
      <c r="AI1350" s="54"/>
      <c r="AJ1350" s="54"/>
      <c r="AK1350" s="54"/>
      <c r="AL1350" s="54"/>
      <c r="AM1350" s="54"/>
      <c r="AN1350" s="54"/>
      <c r="AO1350" s="54"/>
      <c r="AP1350" s="54"/>
      <c r="AQ1350" s="54"/>
      <c r="AR1350" s="54"/>
      <c r="AS1350" s="54"/>
      <c r="AT1350" s="54"/>
      <c r="BM1350" s="240"/>
      <c r="BN1350" s="240"/>
      <c r="BO1350" s="240"/>
    </row>
    <row r="1351" spans="4:67" s="52" customFormat="1" hidden="1">
      <c r="D1351" s="198"/>
      <c r="E1351" s="54"/>
      <c r="F1351" s="846" t="s">
        <v>2717</v>
      </c>
      <c r="G1351" s="847"/>
      <c r="H1351" s="54"/>
      <c r="I1351" s="54"/>
      <c r="J1351" s="54"/>
      <c r="K1351" s="54"/>
      <c r="L1351" s="54"/>
      <c r="M1351" s="54"/>
      <c r="N1351" s="706" t="str">
        <f>F1351</f>
        <v>2</v>
      </c>
      <c r="O1351" s="707"/>
      <c r="P1351" s="54"/>
      <c r="Q1351" s="54"/>
      <c r="R1351" s="54"/>
      <c r="S1351" s="54"/>
      <c r="T1351" s="54"/>
      <c r="U1351" s="54"/>
      <c r="V1351" s="54"/>
      <c r="W1351" s="192"/>
      <c r="X1351" s="54"/>
      <c r="Y1351" s="54"/>
      <c r="Z1351" s="54"/>
      <c r="AA1351" s="54"/>
      <c r="AB1351" s="54"/>
      <c r="AC1351" s="54"/>
      <c r="AD1351" s="54"/>
      <c r="AE1351" s="54"/>
      <c r="AF1351" s="54"/>
      <c r="AG1351" s="198"/>
      <c r="AH1351" s="54"/>
      <c r="AI1351" s="54"/>
      <c r="AJ1351" s="54"/>
      <c r="AK1351" s="54"/>
      <c r="AL1351" s="54"/>
      <c r="AM1351" s="54"/>
      <c r="AN1351" s="54"/>
      <c r="AO1351" s="54"/>
      <c r="AP1351" s="54"/>
      <c r="AQ1351" s="54"/>
      <c r="AR1351" s="54"/>
      <c r="AS1351" s="54"/>
      <c r="AT1351" s="54"/>
      <c r="BM1351" s="240"/>
      <c r="BN1351" s="240"/>
      <c r="BO1351" s="240"/>
    </row>
    <row r="1352" spans="4:67" s="52" customFormat="1" hidden="1">
      <c r="D1352" s="198"/>
      <c r="E1352" s="54"/>
      <c r="F1352" s="846" t="s">
        <v>2718</v>
      </c>
      <c r="G1352" s="847"/>
      <c r="H1352" s="54"/>
      <c r="I1352" s="54"/>
      <c r="J1352" s="54"/>
      <c r="K1352" s="54"/>
      <c r="L1352" s="54"/>
      <c r="M1352" s="54"/>
      <c r="N1352" s="706" t="str">
        <f>F1352</f>
        <v>3</v>
      </c>
      <c r="O1352" s="707"/>
      <c r="P1352" s="54"/>
      <c r="Q1352" s="54"/>
      <c r="R1352" s="54"/>
      <c r="S1352" s="54"/>
      <c r="T1352" s="54"/>
      <c r="U1352" s="54"/>
      <c r="V1352" s="54"/>
      <c r="W1352" s="192"/>
      <c r="X1352" s="54"/>
      <c r="Y1352" s="54"/>
      <c r="Z1352" s="54"/>
      <c r="AA1352" s="54"/>
      <c r="AB1352" s="54"/>
      <c r="AC1352" s="54"/>
      <c r="AD1352" s="54"/>
      <c r="AE1352" s="54"/>
      <c r="AF1352" s="54"/>
      <c r="AG1352" s="198"/>
      <c r="AH1352" s="54"/>
      <c r="AI1352" s="54"/>
      <c r="AJ1352" s="54"/>
      <c r="AK1352" s="54"/>
      <c r="AL1352" s="54"/>
      <c r="AM1352" s="54"/>
      <c r="AN1352" s="54"/>
      <c r="AO1352" s="54"/>
      <c r="AP1352" s="54"/>
      <c r="AQ1352" s="54"/>
      <c r="AR1352" s="54"/>
      <c r="AS1352" s="54"/>
      <c r="AT1352" s="54"/>
      <c r="BM1352" s="240"/>
      <c r="BN1352" s="240"/>
      <c r="BO1352" s="240"/>
    </row>
    <row r="1353" spans="4:67" s="52" customFormat="1" hidden="1">
      <c r="D1353" s="198"/>
      <c r="E1353" s="54"/>
      <c r="F1353" s="848" t="s">
        <v>2719</v>
      </c>
      <c r="G1353" s="849"/>
      <c r="H1353" s="54"/>
      <c r="I1353" s="54" t="s">
        <v>2720</v>
      </c>
      <c r="J1353" s="54"/>
      <c r="K1353" s="54"/>
      <c r="L1353" s="54"/>
      <c r="M1353" s="54"/>
      <c r="N1353" s="708" t="str">
        <f>IF(AW3 = "なし",F1354,F1353)</f>
        <v>OT</v>
      </c>
      <c r="O1353" s="707"/>
      <c r="P1353" s="54"/>
      <c r="Q1353" s="54"/>
      <c r="R1353" s="54"/>
      <c r="S1353" s="54"/>
      <c r="T1353" s="54"/>
      <c r="U1353" s="54"/>
      <c r="V1353" s="54"/>
      <c r="W1353" s="192"/>
      <c r="X1353" s="54"/>
      <c r="Y1353" s="54"/>
      <c r="Z1353" s="54"/>
      <c r="AA1353" s="54"/>
      <c r="AB1353" s="54"/>
      <c r="AC1353" s="54"/>
      <c r="AD1353" s="54"/>
      <c r="AE1353" s="54"/>
      <c r="AF1353" s="54"/>
      <c r="AG1353" s="198"/>
      <c r="AH1353" s="54"/>
      <c r="AI1353" s="54"/>
      <c r="AJ1353" s="54"/>
      <c r="AK1353" s="54"/>
      <c r="AL1353" s="54"/>
      <c r="AM1353" s="54"/>
      <c r="AN1353" s="54"/>
      <c r="AO1353" s="54"/>
      <c r="AP1353" s="54"/>
      <c r="AQ1353" s="54"/>
      <c r="AR1353" s="54"/>
      <c r="AS1353" s="54"/>
      <c r="AT1353" s="54"/>
      <c r="BM1353" s="240"/>
      <c r="BN1353" s="240"/>
      <c r="BO1353" s="240"/>
    </row>
    <row r="1354" spans="4:67" s="52" customFormat="1" hidden="1">
      <c r="D1354" s="198"/>
      <c r="E1354" s="54"/>
      <c r="F1354" s="848" t="s">
        <v>2721</v>
      </c>
      <c r="G1354" s="849"/>
      <c r="H1354" s="54"/>
      <c r="I1354" s="54" t="s">
        <v>2720</v>
      </c>
      <c r="J1354" s="54"/>
      <c r="K1354" s="54"/>
      <c r="L1354" s="54"/>
      <c r="M1354" s="54"/>
      <c r="N1354" s="708" t="str">
        <f>IF(AW3 = "なし","",F1354)</f>
        <v>PSS</v>
      </c>
      <c r="O1354" s="707"/>
      <c r="P1354" s="54"/>
      <c r="Q1354" s="54"/>
      <c r="R1354" s="54"/>
      <c r="S1354" s="54"/>
      <c r="T1354" s="54"/>
      <c r="U1354" s="54"/>
      <c r="V1354" s="54"/>
      <c r="W1354" s="192"/>
      <c r="X1354" s="54"/>
      <c r="Y1354" s="54"/>
      <c r="Z1354" s="54"/>
      <c r="AA1354" s="54"/>
      <c r="AB1354" s="54"/>
      <c r="AC1354" s="54"/>
      <c r="AD1354" s="54"/>
      <c r="AE1354" s="54"/>
      <c r="AF1354" s="54"/>
      <c r="AG1354" s="198"/>
      <c r="AH1354" s="54"/>
      <c r="AI1354" s="54"/>
      <c r="AJ1354" s="54"/>
      <c r="AK1354" s="54"/>
      <c r="AL1354" s="54"/>
      <c r="AM1354" s="54"/>
      <c r="AN1354" s="54"/>
      <c r="AO1354" s="54"/>
      <c r="AP1354" s="54"/>
      <c r="AQ1354" s="54"/>
      <c r="AR1354" s="54"/>
      <c r="AS1354" s="54"/>
      <c r="AT1354" s="54"/>
      <c r="BM1354" s="240"/>
      <c r="BN1354" s="240"/>
      <c r="BO1354" s="240"/>
    </row>
    <row r="1355" spans="4:67" s="52" customFormat="1" ht="11.25" hidden="1" thickBot="1">
      <c r="D1355" s="200"/>
      <c r="E1355" s="201"/>
      <c r="F1355" s="201"/>
      <c r="G1355" s="201"/>
      <c r="H1355" s="201"/>
      <c r="I1355" s="201"/>
      <c r="J1355" s="201"/>
      <c r="K1355" s="201"/>
      <c r="L1355" s="201"/>
      <c r="M1355" s="201"/>
      <c r="N1355" s="201"/>
      <c r="O1355" s="201"/>
      <c r="P1355" s="201"/>
      <c r="Q1355" s="201"/>
      <c r="R1355" s="201"/>
      <c r="S1355" s="201"/>
      <c r="T1355" s="201"/>
      <c r="U1355" s="201"/>
      <c r="V1355" s="201"/>
      <c r="W1355" s="202"/>
      <c r="X1355" s="201"/>
      <c r="Y1355" s="201"/>
      <c r="Z1355" s="201"/>
      <c r="AA1355" s="201"/>
      <c r="AB1355" s="201"/>
      <c r="AC1355" s="201"/>
      <c r="AD1355" s="201"/>
      <c r="AE1355" s="201"/>
      <c r="AF1355" s="201"/>
      <c r="AG1355" s="198"/>
      <c r="AH1355" s="54"/>
      <c r="AI1355" s="54"/>
      <c r="AJ1355" s="54"/>
      <c r="AK1355" s="54"/>
      <c r="AL1355" s="54"/>
      <c r="AM1355" s="54"/>
      <c r="AN1355" s="54"/>
      <c r="AO1355" s="54"/>
      <c r="AP1355" s="54"/>
      <c r="AQ1355" s="54"/>
      <c r="AR1355" s="54"/>
      <c r="AS1355" s="54"/>
      <c r="AT1355" s="54"/>
      <c r="BM1355" s="240"/>
      <c r="BN1355" s="240"/>
      <c r="BO1355" s="240"/>
    </row>
    <row r="1356" spans="4:67" s="52" customFormat="1" ht="11.25" hidden="1" thickTop="1">
      <c r="W1356" s="59"/>
      <c r="BM1356" s="240"/>
      <c r="BN1356" s="240"/>
      <c r="BO1356" s="240"/>
    </row>
    <row r="1357" spans="4:67" s="52" customFormat="1" ht="11.25" hidden="1" thickBot="1">
      <c r="W1357" s="59"/>
      <c r="BM1357" s="240"/>
      <c r="BN1357" s="240"/>
      <c r="BO1357" s="240"/>
    </row>
    <row r="1358" spans="4:67" s="52" customFormat="1" ht="11.25" hidden="1" thickTop="1">
      <c r="D1358" s="194"/>
      <c r="E1358" s="195"/>
      <c r="F1358" s="195"/>
      <c r="G1358" s="195"/>
      <c r="H1358" s="195"/>
      <c r="I1358" s="195"/>
      <c r="J1358" s="195"/>
      <c r="K1358" s="195"/>
      <c r="L1358" s="195"/>
      <c r="M1358" s="195"/>
      <c r="N1358" s="195"/>
      <c r="O1358" s="195"/>
      <c r="P1358" s="195"/>
      <c r="Q1358" s="195"/>
      <c r="R1358" s="195"/>
      <c r="S1358" s="195"/>
      <c r="T1358" s="195"/>
      <c r="U1358" s="195"/>
      <c r="V1358" s="195"/>
      <c r="W1358" s="196"/>
      <c r="X1358" s="195"/>
      <c r="Y1358" s="195"/>
      <c r="Z1358" s="195"/>
      <c r="AA1358" s="195"/>
      <c r="AB1358" s="195"/>
      <c r="AC1358" s="195"/>
      <c r="AD1358" s="195"/>
      <c r="AE1358" s="195"/>
      <c r="AF1358" s="197"/>
      <c r="AG1358" s="198"/>
      <c r="AH1358" s="54"/>
      <c r="AI1358" s="54"/>
      <c r="AJ1358" s="54"/>
      <c r="AK1358" s="54"/>
      <c r="AL1358" s="54"/>
      <c r="AM1358" s="54"/>
      <c r="AN1358" s="54"/>
      <c r="AO1358" s="54"/>
      <c r="AP1358" s="54"/>
      <c r="AQ1358" s="54"/>
      <c r="AR1358" s="54"/>
      <c r="AS1358" s="54"/>
      <c r="AT1358" s="54"/>
      <c r="BM1358" s="240"/>
      <c r="BN1358" s="240"/>
      <c r="BO1358" s="240"/>
    </row>
    <row r="1359" spans="4:67" s="52" customFormat="1" hidden="1">
      <c r="D1359" s="198"/>
      <c r="E1359" s="54"/>
      <c r="F1359" s="705" t="s">
        <v>2724</v>
      </c>
      <c r="G1359" s="54"/>
      <c r="H1359" s="54"/>
      <c r="I1359" s="54"/>
      <c r="J1359" s="54"/>
      <c r="K1359" s="54"/>
      <c r="L1359" s="54"/>
      <c r="M1359" s="54"/>
      <c r="N1359" s="54"/>
      <c r="O1359" s="54"/>
      <c r="P1359" s="54"/>
      <c r="Q1359" s="54"/>
      <c r="R1359" s="54"/>
      <c r="S1359" s="54"/>
      <c r="T1359" s="54"/>
      <c r="U1359" s="54"/>
      <c r="V1359" s="54"/>
      <c r="W1359" s="192"/>
      <c r="X1359" s="54"/>
      <c r="Y1359" s="54"/>
      <c r="Z1359" s="54"/>
      <c r="AA1359" s="54"/>
      <c r="AB1359" s="54"/>
      <c r="AC1359" s="54"/>
      <c r="AD1359" s="54"/>
      <c r="AE1359" s="54"/>
      <c r="AF1359" s="199"/>
      <c r="AG1359" s="198"/>
      <c r="AH1359" s="54"/>
      <c r="AI1359" s="54"/>
      <c r="AJ1359" s="54"/>
      <c r="AK1359" s="54"/>
      <c r="AL1359" s="54"/>
      <c r="AM1359" s="54"/>
      <c r="AN1359" s="54"/>
      <c r="AO1359" s="54"/>
      <c r="AP1359" s="54"/>
      <c r="AQ1359" s="54"/>
      <c r="AR1359" s="54"/>
      <c r="AS1359" s="54"/>
      <c r="AT1359" s="54"/>
      <c r="BM1359" s="240"/>
      <c r="BN1359" s="240"/>
      <c r="BO1359" s="240"/>
    </row>
    <row r="1360" spans="4:67" s="52" customFormat="1" hidden="1">
      <c r="D1360" s="198"/>
      <c r="E1360" s="54"/>
      <c r="F1360" s="54"/>
      <c r="G1360" s="54"/>
      <c r="H1360" s="54"/>
      <c r="I1360" s="54"/>
      <c r="J1360" s="54"/>
      <c r="K1360" s="54"/>
      <c r="L1360" s="54"/>
      <c r="M1360" s="54"/>
      <c r="N1360" s="54"/>
      <c r="O1360" s="54"/>
      <c r="P1360" s="54"/>
      <c r="Q1360" s="54"/>
      <c r="R1360" s="54"/>
      <c r="S1360" s="54"/>
      <c r="T1360" s="54"/>
      <c r="U1360" s="54"/>
      <c r="V1360" s="54"/>
      <c r="W1360" s="192"/>
      <c r="X1360" s="54"/>
      <c r="Y1360" s="54"/>
      <c r="Z1360" s="54"/>
      <c r="AA1360" s="54"/>
      <c r="AB1360" s="54"/>
      <c r="AC1360" s="54"/>
      <c r="AD1360" s="54"/>
      <c r="AE1360" s="54"/>
      <c r="AF1360" s="199"/>
      <c r="AG1360" s="198"/>
      <c r="AH1360" s="54"/>
      <c r="AI1360" s="54"/>
      <c r="AJ1360" s="54"/>
      <c r="AK1360" s="54"/>
      <c r="AL1360" s="54"/>
      <c r="AM1360" s="54"/>
      <c r="AN1360" s="54"/>
      <c r="AO1360" s="54"/>
      <c r="AP1360" s="54"/>
      <c r="AQ1360" s="54"/>
      <c r="AR1360" s="54"/>
      <c r="AS1360" s="54"/>
      <c r="AT1360" s="54"/>
      <c r="BM1360" s="240"/>
      <c r="BN1360" s="240"/>
      <c r="BO1360" s="240"/>
    </row>
    <row r="1361" spans="4:67" s="52" customFormat="1" hidden="1">
      <c r="D1361" s="198"/>
      <c r="E1361" s="54"/>
      <c r="F1361" s="846" t="s">
        <v>2716</v>
      </c>
      <c r="G1361" s="847"/>
      <c r="H1361" s="54"/>
      <c r="I1361" s="54"/>
      <c r="J1361" s="54"/>
      <c r="K1361" s="54"/>
      <c r="L1361" s="54"/>
      <c r="M1361" s="54"/>
      <c r="N1361" s="706" t="str">
        <f>F1361</f>
        <v>1</v>
      </c>
      <c r="O1361" s="707"/>
      <c r="P1361" s="54"/>
      <c r="Q1361" s="54"/>
      <c r="R1361" s="54"/>
      <c r="S1361" s="54"/>
      <c r="T1361" s="54"/>
      <c r="U1361" s="54"/>
      <c r="V1361" s="54"/>
      <c r="W1361" s="192"/>
      <c r="X1361" s="54"/>
      <c r="Y1361" s="54"/>
      <c r="Z1361" s="54"/>
      <c r="AA1361" s="54"/>
      <c r="AB1361" s="54"/>
      <c r="AC1361" s="54"/>
      <c r="AD1361" s="54"/>
      <c r="AE1361" s="54"/>
      <c r="AF1361" s="199"/>
      <c r="AG1361" s="198"/>
      <c r="AH1361" s="54"/>
      <c r="AI1361" s="54"/>
      <c r="AJ1361" s="54"/>
      <c r="AK1361" s="54"/>
      <c r="AL1361" s="54"/>
      <c r="AM1361" s="54"/>
      <c r="AN1361" s="54"/>
      <c r="AO1361" s="54"/>
      <c r="AP1361" s="54"/>
      <c r="AQ1361" s="54"/>
      <c r="AR1361" s="54"/>
      <c r="AS1361" s="54"/>
      <c r="AT1361" s="54"/>
      <c r="BM1361" s="240"/>
      <c r="BN1361" s="240"/>
      <c r="BO1361" s="240"/>
    </row>
    <row r="1362" spans="4:67" s="52" customFormat="1" hidden="1">
      <c r="D1362" s="198"/>
      <c r="E1362" s="54"/>
      <c r="F1362" s="846" t="s">
        <v>2717</v>
      </c>
      <c r="G1362" s="847"/>
      <c r="H1362" s="54"/>
      <c r="I1362" s="54"/>
      <c r="J1362" s="54"/>
      <c r="K1362" s="54"/>
      <c r="L1362" s="54"/>
      <c r="M1362" s="54"/>
      <c r="N1362" s="706" t="str">
        <f>F1362</f>
        <v>2</v>
      </c>
      <c r="O1362" s="707"/>
      <c r="P1362" s="54"/>
      <c r="Q1362" s="54"/>
      <c r="R1362" s="54"/>
      <c r="S1362" s="54"/>
      <c r="T1362" s="54"/>
      <c r="U1362" s="54"/>
      <c r="V1362" s="54"/>
      <c r="W1362" s="192"/>
      <c r="X1362" s="54"/>
      <c r="Y1362" s="54"/>
      <c r="Z1362" s="54"/>
      <c r="AA1362" s="54"/>
      <c r="AB1362" s="54"/>
      <c r="AC1362" s="54"/>
      <c r="AD1362" s="54"/>
      <c r="AE1362" s="54"/>
      <c r="AF1362" s="199"/>
      <c r="AG1362" s="198"/>
      <c r="AH1362" s="54"/>
      <c r="AI1362" s="54"/>
      <c r="AJ1362" s="54"/>
      <c r="AK1362" s="54"/>
      <c r="AL1362" s="54"/>
      <c r="AM1362" s="54"/>
      <c r="AN1362" s="54"/>
      <c r="AO1362" s="54"/>
      <c r="AP1362" s="54"/>
      <c r="AQ1362" s="54"/>
      <c r="AR1362" s="54"/>
      <c r="AS1362" s="54"/>
      <c r="AT1362" s="54"/>
      <c r="BM1362" s="240"/>
      <c r="BN1362" s="240"/>
      <c r="BO1362" s="240"/>
    </row>
    <row r="1363" spans="4:67" s="52" customFormat="1" hidden="1">
      <c r="D1363" s="198"/>
      <c r="E1363" s="54"/>
      <c r="F1363" s="846" t="s">
        <v>2718</v>
      </c>
      <c r="G1363" s="847"/>
      <c r="H1363" s="54"/>
      <c r="I1363" s="54"/>
      <c r="J1363" s="54"/>
      <c r="K1363" s="54"/>
      <c r="L1363" s="54"/>
      <c r="M1363" s="54"/>
      <c r="N1363" s="706" t="str">
        <f>F1363</f>
        <v>3</v>
      </c>
      <c r="O1363" s="707"/>
      <c r="P1363" s="54"/>
      <c r="Q1363" s="54"/>
      <c r="R1363" s="54"/>
      <c r="S1363" s="54"/>
      <c r="T1363" s="54"/>
      <c r="U1363" s="54"/>
      <c r="V1363" s="54"/>
      <c r="W1363" s="192"/>
      <c r="X1363" s="54"/>
      <c r="Y1363" s="54"/>
      <c r="Z1363" s="54"/>
      <c r="AA1363" s="54"/>
      <c r="AB1363" s="54"/>
      <c r="AC1363" s="54"/>
      <c r="AD1363" s="54"/>
      <c r="AE1363" s="54"/>
      <c r="AF1363" s="199"/>
      <c r="AG1363" s="198"/>
      <c r="AH1363" s="54"/>
      <c r="AI1363" s="54"/>
      <c r="AJ1363" s="54"/>
      <c r="AK1363" s="54"/>
      <c r="AL1363" s="54"/>
      <c r="AM1363" s="54"/>
      <c r="AN1363" s="54"/>
      <c r="AO1363" s="54"/>
      <c r="AP1363" s="54"/>
      <c r="AQ1363" s="54"/>
      <c r="AR1363" s="54"/>
      <c r="AS1363" s="54"/>
      <c r="AT1363" s="54"/>
      <c r="BM1363" s="240"/>
      <c r="BN1363" s="240"/>
      <c r="BO1363" s="240"/>
    </row>
    <row r="1364" spans="4:67" s="52" customFormat="1" hidden="1">
      <c r="D1364" s="198"/>
      <c r="E1364" s="54"/>
      <c r="F1364" s="848" t="s">
        <v>2719</v>
      </c>
      <c r="G1364" s="849"/>
      <c r="H1364" s="54"/>
      <c r="I1364" s="54" t="s">
        <v>2720</v>
      </c>
      <c r="J1364" s="54"/>
      <c r="K1364" s="54"/>
      <c r="L1364" s="54"/>
      <c r="M1364" s="54"/>
      <c r="N1364" s="708" t="str">
        <f>IF(AW3 = "なし","",F1364)</f>
        <v>OT</v>
      </c>
      <c r="O1364" s="707"/>
      <c r="P1364" s="54"/>
      <c r="Q1364" s="54"/>
      <c r="R1364" s="54"/>
      <c r="S1364" s="54"/>
      <c r="T1364" s="54"/>
      <c r="U1364" s="54"/>
      <c r="V1364" s="54"/>
      <c r="W1364" s="192"/>
      <c r="X1364" s="54"/>
      <c r="Y1364" s="54"/>
      <c r="Z1364" s="54"/>
      <c r="AA1364" s="54"/>
      <c r="AB1364" s="54"/>
      <c r="AC1364" s="54"/>
      <c r="AD1364" s="54"/>
      <c r="AE1364" s="54"/>
      <c r="AF1364" s="199"/>
      <c r="AG1364" s="198"/>
      <c r="AH1364" s="54"/>
      <c r="AI1364" s="54"/>
      <c r="AJ1364" s="54"/>
      <c r="AK1364" s="54"/>
      <c r="AL1364" s="54"/>
      <c r="AM1364" s="54"/>
      <c r="AN1364" s="54"/>
      <c r="AO1364" s="54"/>
      <c r="AP1364" s="54"/>
      <c r="AQ1364" s="54"/>
      <c r="AR1364" s="54"/>
      <c r="AS1364" s="54"/>
      <c r="AT1364" s="54"/>
      <c r="BM1364" s="240"/>
      <c r="BN1364" s="240"/>
      <c r="BO1364" s="240"/>
    </row>
    <row r="1365" spans="4:67" s="52" customFormat="1" ht="11.25" hidden="1" thickBot="1">
      <c r="D1365" s="200"/>
      <c r="E1365" s="201"/>
      <c r="F1365" s="201"/>
      <c r="G1365" s="201"/>
      <c r="H1365" s="201"/>
      <c r="I1365" s="201"/>
      <c r="J1365" s="201"/>
      <c r="K1365" s="201"/>
      <c r="L1365" s="201"/>
      <c r="M1365" s="201"/>
      <c r="N1365" s="201"/>
      <c r="O1365" s="201"/>
      <c r="P1365" s="201"/>
      <c r="Q1365" s="201"/>
      <c r="R1365" s="201"/>
      <c r="S1365" s="201"/>
      <c r="T1365" s="201"/>
      <c r="U1365" s="201"/>
      <c r="V1365" s="201"/>
      <c r="W1365" s="202"/>
      <c r="X1365" s="201"/>
      <c r="Y1365" s="201"/>
      <c r="Z1365" s="201"/>
      <c r="AA1365" s="201"/>
      <c r="AB1365" s="201"/>
      <c r="AC1365" s="201"/>
      <c r="AD1365" s="201"/>
      <c r="AE1365" s="201"/>
      <c r="AF1365" s="203"/>
      <c r="AG1365" s="198"/>
      <c r="AH1365" s="54"/>
      <c r="AI1365" s="54"/>
      <c r="AJ1365" s="54"/>
      <c r="AK1365" s="54"/>
      <c r="AL1365" s="54"/>
      <c r="AM1365" s="54"/>
      <c r="AN1365" s="54"/>
      <c r="AO1365" s="54"/>
      <c r="AP1365" s="54"/>
      <c r="AQ1365" s="54"/>
      <c r="AR1365" s="54"/>
      <c r="AS1365" s="54"/>
      <c r="AT1365" s="54"/>
      <c r="BM1365" s="240"/>
      <c r="BN1365" s="240"/>
      <c r="BO1365" s="240"/>
    </row>
    <row r="1366" spans="4:67" s="52" customFormat="1" ht="11.25" hidden="1" thickTop="1">
      <c r="W1366" s="59"/>
      <c r="BM1366" s="240"/>
      <c r="BN1366" s="240"/>
      <c r="BO1366" s="240"/>
    </row>
    <row r="1367" spans="4:67" s="52" customFormat="1" ht="11.25" hidden="1" thickBot="1">
      <c r="W1367" s="59"/>
      <c r="BM1367" s="240"/>
      <c r="BN1367" s="240"/>
      <c r="BO1367" s="240"/>
    </row>
    <row r="1368" spans="4:67" s="52" customFormat="1" ht="13.5" hidden="1" thickTop="1">
      <c r="D1368" s="709"/>
      <c r="E1368" s="710" t="s">
        <v>2725</v>
      </c>
      <c r="F1368" s="710"/>
      <c r="G1368" s="710"/>
      <c r="H1368" s="710"/>
      <c r="I1368" s="710"/>
      <c r="J1368" s="710"/>
      <c r="K1368" s="711">
        <f>IF(AND(E1401=0, R1401=0),0,1)</f>
        <v>0</v>
      </c>
      <c r="L1368" s="710"/>
      <c r="M1368" s="710" t="s">
        <v>2726</v>
      </c>
      <c r="N1368" s="710"/>
      <c r="O1368" s="710"/>
      <c r="P1368" s="710"/>
      <c r="Q1368" s="710"/>
      <c r="R1368" s="710"/>
      <c r="S1368" s="710"/>
      <c r="T1368" s="710"/>
      <c r="U1368" s="710"/>
      <c r="V1368" s="710"/>
      <c r="W1368" s="712"/>
      <c r="X1368" s="710"/>
      <c r="Y1368" s="710"/>
      <c r="Z1368" s="713"/>
      <c r="BM1368" s="240"/>
      <c r="BN1368" s="240"/>
      <c r="BO1368" s="240"/>
    </row>
    <row r="1369" spans="4:67" s="52" customFormat="1" ht="12.75" hidden="1">
      <c r="D1369" s="714"/>
      <c r="E1369" s="715"/>
      <c r="F1369" s="715"/>
      <c r="G1369" s="715"/>
      <c r="H1369" s="715"/>
      <c r="I1369" s="715"/>
      <c r="J1369" s="715"/>
      <c r="K1369" s="715"/>
      <c r="L1369" s="715"/>
      <c r="M1369" s="715"/>
      <c r="N1369" s="715"/>
      <c r="O1369" s="715"/>
      <c r="P1369" s="715"/>
      <c r="Q1369" s="715"/>
      <c r="R1369" s="715"/>
      <c r="S1369" s="715"/>
      <c r="T1369" s="715"/>
      <c r="U1369" s="715"/>
      <c r="V1369" s="715"/>
      <c r="W1369" s="716"/>
      <c r="X1369" s="715"/>
      <c r="Y1369" s="715"/>
      <c r="Z1369" s="717"/>
      <c r="BM1369" s="240"/>
      <c r="BN1369" s="240"/>
      <c r="BO1369" s="240"/>
    </row>
    <row r="1370" spans="4:67" s="52" customFormat="1" ht="12.75" hidden="1">
      <c r="D1370" s="714"/>
      <c r="E1370" s="715" t="s">
        <v>2727</v>
      </c>
      <c r="F1370" s="715"/>
      <c r="G1370" s="715"/>
      <c r="H1370" s="715"/>
      <c r="I1370" s="715"/>
      <c r="J1370" s="715"/>
      <c r="K1370" s="715"/>
      <c r="L1370" s="715"/>
      <c r="M1370" s="715"/>
      <c r="N1370" s="715"/>
      <c r="O1370" s="715"/>
      <c r="P1370" s="715"/>
      <c r="Q1370" s="715"/>
      <c r="R1370" s="715" t="s">
        <v>2729</v>
      </c>
      <c r="S1370" s="715"/>
      <c r="T1370" s="715"/>
      <c r="U1370" s="715"/>
      <c r="V1370" s="715"/>
      <c r="W1370" s="716"/>
      <c r="X1370" s="715"/>
      <c r="Y1370" s="715"/>
      <c r="Z1370" s="717"/>
      <c r="BM1370" s="240"/>
      <c r="BN1370" s="240"/>
      <c r="BO1370" s="240"/>
    </row>
    <row r="1371" spans="4:67" s="52" customFormat="1" ht="12.75" hidden="1">
      <c r="D1371" s="714"/>
      <c r="E1371" s="715"/>
      <c r="F1371" s="715"/>
      <c r="G1371" s="715"/>
      <c r="H1371" s="715"/>
      <c r="I1371" s="715"/>
      <c r="J1371" s="715"/>
      <c r="K1371" s="715"/>
      <c r="L1371" s="715"/>
      <c r="M1371" s="715"/>
      <c r="N1371" s="715"/>
      <c r="O1371" s="715"/>
      <c r="P1371" s="715"/>
      <c r="Q1371" s="715"/>
      <c r="R1371" s="715"/>
      <c r="S1371" s="715"/>
      <c r="T1371" s="715"/>
      <c r="U1371" s="715"/>
      <c r="V1371" s="715"/>
      <c r="W1371" s="716"/>
      <c r="X1371" s="715"/>
      <c r="Y1371" s="715"/>
      <c r="Z1371" s="717"/>
      <c r="BM1371" s="240"/>
      <c r="BN1371" s="240"/>
      <c r="BO1371" s="240"/>
    </row>
    <row r="1372" spans="4:67" s="52" customFormat="1" ht="12.75" hidden="1">
      <c r="D1372" s="714"/>
      <c r="E1372" s="715">
        <f>IF(AQ8 = "PSS",1,0)</f>
        <v>0</v>
      </c>
      <c r="F1372" s="715"/>
      <c r="G1372" s="715" t="s">
        <v>2730</v>
      </c>
      <c r="H1372" s="715"/>
      <c r="I1372" s="715"/>
      <c r="J1372" s="715"/>
      <c r="K1372" s="715"/>
      <c r="L1372" s="715"/>
      <c r="M1372" s="715"/>
      <c r="N1372" s="715"/>
      <c r="O1372" s="715"/>
      <c r="P1372" s="715"/>
      <c r="Q1372" s="715"/>
      <c r="R1372" s="715">
        <f>IF(AQ39 = "PSS",1,0)</f>
        <v>0</v>
      </c>
      <c r="S1372" s="715"/>
      <c r="T1372" s="715" t="s">
        <v>2730</v>
      </c>
      <c r="U1372" s="715"/>
      <c r="V1372" s="715"/>
      <c r="W1372" s="716"/>
      <c r="X1372" s="715"/>
      <c r="Y1372" s="715"/>
      <c r="Z1372" s="717"/>
      <c r="BM1372" s="240"/>
      <c r="BN1372" s="240"/>
      <c r="BO1372" s="240"/>
    </row>
    <row r="1373" spans="4:67" s="52" customFormat="1" ht="12.75" hidden="1">
      <c r="D1373" s="714"/>
      <c r="E1373" s="715">
        <f t="shared" ref="E1373:E1399" si="126">IF(AQ9 = "PSS",1,0)</f>
        <v>0</v>
      </c>
      <c r="F1373" s="715"/>
      <c r="G1373" s="715" t="s">
        <v>2731</v>
      </c>
      <c r="H1373" s="715"/>
      <c r="I1373" s="715"/>
      <c r="J1373" s="715"/>
      <c r="K1373" s="715"/>
      <c r="L1373" s="715"/>
      <c r="M1373" s="715"/>
      <c r="N1373" s="715"/>
      <c r="O1373" s="715"/>
      <c r="P1373" s="715"/>
      <c r="Q1373" s="715"/>
      <c r="R1373" s="715">
        <f t="shared" ref="R1373:R1399" si="127">IF(AQ40 = "PSS",1,0)</f>
        <v>0</v>
      </c>
      <c r="S1373" s="715"/>
      <c r="T1373" s="715" t="s">
        <v>2731</v>
      </c>
      <c r="U1373" s="715"/>
      <c r="V1373" s="715"/>
      <c r="W1373" s="716"/>
      <c r="X1373" s="715"/>
      <c r="Y1373" s="715"/>
      <c r="Z1373" s="717"/>
      <c r="BM1373" s="240"/>
      <c r="BN1373" s="240"/>
      <c r="BO1373" s="240"/>
    </row>
    <row r="1374" spans="4:67" s="52" customFormat="1" ht="12.75" hidden="1">
      <c r="D1374" s="714"/>
      <c r="E1374" s="715">
        <f t="shared" si="126"/>
        <v>0</v>
      </c>
      <c r="F1374" s="715"/>
      <c r="G1374" s="715" t="s">
        <v>2732</v>
      </c>
      <c r="H1374" s="715"/>
      <c r="I1374" s="715"/>
      <c r="J1374" s="715"/>
      <c r="K1374" s="715"/>
      <c r="L1374" s="715"/>
      <c r="M1374" s="715"/>
      <c r="N1374" s="715"/>
      <c r="O1374" s="715"/>
      <c r="P1374" s="715"/>
      <c r="Q1374" s="715"/>
      <c r="R1374" s="715">
        <f t="shared" si="127"/>
        <v>0</v>
      </c>
      <c r="S1374" s="715"/>
      <c r="T1374" s="715" t="s">
        <v>2732</v>
      </c>
      <c r="U1374" s="715"/>
      <c r="V1374" s="715"/>
      <c r="W1374" s="716"/>
      <c r="X1374" s="715"/>
      <c r="Y1374" s="715"/>
      <c r="Z1374" s="717"/>
      <c r="BM1374" s="240"/>
      <c r="BN1374" s="240"/>
      <c r="BO1374" s="240"/>
    </row>
    <row r="1375" spans="4:67" s="52" customFormat="1" ht="12.75" hidden="1">
      <c r="D1375" s="714"/>
      <c r="E1375" s="715">
        <f t="shared" si="126"/>
        <v>0</v>
      </c>
      <c r="F1375" s="715"/>
      <c r="G1375" s="715" t="s">
        <v>2733</v>
      </c>
      <c r="H1375" s="715"/>
      <c r="I1375" s="715"/>
      <c r="J1375" s="715"/>
      <c r="K1375" s="715"/>
      <c r="L1375" s="715"/>
      <c r="M1375" s="715"/>
      <c r="N1375" s="715"/>
      <c r="O1375" s="715"/>
      <c r="P1375" s="715"/>
      <c r="Q1375" s="715"/>
      <c r="R1375" s="715">
        <f t="shared" si="127"/>
        <v>0</v>
      </c>
      <c r="S1375" s="715"/>
      <c r="T1375" s="715" t="s">
        <v>2733</v>
      </c>
      <c r="U1375" s="715"/>
      <c r="V1375" s="715"/>
      <c r="W1375" s="716"/>
      <c r="X1375" s="715"/>
      <c r="Y1375" s="715"/>
      <c r="Z1375" s="717"/>
      <c r="BM1375" s="240"/>
      <c r="BN1375" s="240"/>
      <c r="BO1375" s="240"/>
    </row>
    <row r="1376" spans="4:67" s="52" customFormat="1" ht="12.75" hidden="1">
      <c r="D1376" s="714"/>
      <c r="E1376" s="715">
        <f t="shared" si="126"/>
        <v>0</v>
      </c>
      <c r="F1376" s="715"/>
      <c r="G1376" s="715" t="s">
        <v>2734</v>
      </c>
      <c r="H1376" s="715"/>
      <c r="I1376" s="715"/>
      <c r="J1376" s="715"/>
      <c r="K1376" s="715"/>
      <c r="L1376" s="715"/>
      <c r="M1376" s="715"/>
      <c r="N1376" s="715"/>
      <c r="O1376" s="715"/>
      <c r="P1376" s="715"/>
      <c r="Q1376" s="715"/>
      <c r="R1376" s="715">
        <f t="shared" si="127"/>
        <v>0</v>
      </c>
      <c r="S1376" s="715"/>
      <c r="T1376" s="715" t="s">
        <v>2734</v>
      </c>
      <c r="U1376" s="715"/>
      <c r="V1376" s="715"/>
      <c r="W1376" s="716"/>
      <c r="X1376" s="715"/>
      <c r="Y1376" s="715"/>
      <c r="Z1376" s="717"/>
      <c r="BM1376" s="240"/>
      <c r="BN1376" s="240"/>
      <c r="BO1376" s="240"/>
    </row>
    <row r="1377" spans="4:67" s="52" customFormat="1" ht="12.75" hidden="1">
      <c r="D1377" s="714"/>
      <c r="E1377" s="715">
        <f t="shared" si="126"/>
        <v>0</v>
      </c>
      <c r="F1377" s="715"/>
      <c r="G1377" s="715" t="s">
        <v>2735</v>
      </c>
      <c r="H1377" s="715"/>
      <c r="I1377" s="715"/>
      <c r="J1377" s="715"/>
      <c r="K1377" s="715"/>
      <c r="L1377" s="715"/>
      <c r="M1377" s="715"/>
      <c r="N1377" s="715"/>
      <c r="O1377" s="715"/>
      <c r="P1377" s="715"/>
      <c r="Q1377" s="715"/>
      <c r="R1377" s="715">
        <f t="shared" si="127"/>
        <v>0</v>
      </c>
      <c r="S1377" s="715"/>
      <c r="T1377" s="715" t="s">
        <v>2735</v>
      </c>
      <c r="U1377" s="715"/>
      <c r="V1377" s="715"/>
      <c r="W1377" s="716"/>
      <c r="X1377" s="715"/>
      <c r="Y1377" s="715"/>
      <c r="Z1377" s="717"/>
      <c r="BM1377" s="240"/>
      <c r="BN1377" s="240"/>
      <c r="BO1377" s="240"/>
    </row>
    <row r="1378" spans="4:67" s="52" customFormat="1" ht="12.75" hidden="1">
      <c r="D1378" s="714"/>
      <c r="E1378" s="715">
        <f t="shared" si="126"/>
        <v>0</v>
      </c>
      <c r="F1378" s="715"/>
      <c r="G1378" s="715" t="s">
        <v>2736</v>
      </c>
      <c r="H1378" s="715"/>
      <c r="I1378" s="715"/>
      <c r="J1378" s="715"/>
      <c r="K1378" s="715"/>
      <c r="L1378" s="715"/>
      <c r="M1378" s="715"/>
      <c r="N1378" s="715"/>
      <c r="O1378" s="715"/>
      <c r="P1378" s="715"/>
      <c r="Q1378" s="715"/>
      <c r="R1378" s="715">
        <f t="shared" si="127"/>
        <v>0</v>
      </c>
      <c r="S1378" s="715"/>
      <c r="T1378" s="715" t="s">
        <v>2736</v>
      </c>
      <c r="U1378" s="715"/>
      <c r="V1378" s="715"/>
      <c r="W1378" s="716"/>
      <c r="X1378" s="715"/>
      <c r="Y1378" s="715"/>
      <c r="Z1378" s="717"/>
      <c r="BM1378" s="240"/>
      <c r="BN1378" s="240"/>
      <c r="BO1378" s="240"/>
    </row>
    <row r="1379" spans="4:67" s="52" customFormat="1" ht="12.75" hidden="1">
      <c r="D1379" s="714"/>
      <c r="E1379" s="715">
        <f t="shared" si="126"/>
        <v>0</v>
      </c>
      <c r="F1379" s="715"/>
      <c r="G1379" s="715" t="s">
        <v>2737</v>
      </c>
      <c r="H1379" s="715"/>
      <c r="I1379" s="715"/>
      <c r="J1379" s="715"/>
      <c r="K1379" s="715"/>
      <c r="L1379" s="715"/>
      <c r="M1379" s="715"/>
      <c r="N1379" s="715"/>
      <c r="O1379" s="715"/>
      <c r="P1379" s="715"/>
      <c r="Q1379" s="715"/>
      <c r="R1379" s="715">
        <f t="shared" si="127"/>
        <v>0</v>
      </c>
      <c r="S1379" s="715"/>
      <c r="T1379" s="715" t="s">
        <v>2737</v>
      </c>
      <c r="U1379" s="715"/>
      <c r="V1379" s="715"/>
      <c r="W1379" s="716"/>
      <c r="X1379" s="715"/>
      <c r="Y1379" s="715"/>
      <c r="Z1379" s="717"/>
      <c r="BM1379" s="240"/>
      <c r="BN1379" s="240"/>
      <c r="BO1379" s="240"/>
    </row>
    <row r="1380" spans="4:67" s="52" customFormat="1" ht="12.75" hidden="1">
      <c r="D1380" s="714"/>
      <c r="E1380" s="715">
        <f t="shared" si="126"/>
        <v>0</v>
      </c>
      <c r="F1380" s="715"/>
      <c r="G1380" s="715" t="s">
        <v>2738</v>
      </c>
      <c r="H1380" s="715"/>
      <c r="I1380" s="715"/>
      <c r="J1380" s="715"/>
      <c r="K1380" s="715"/>
      <c r="L1380" s="715"/>
      <c r="M1380" s="715"/>
      <c r="N1380" s="715"/>
      <c r="O1380" s="715"/>
      <c r="P1380" s="715"/>
      <c r="Q1380" s="715"/>
      <c r="R1380" s="715">
        <f t="shared" si="127"/>
        <v>0</v>
      </c>
      <c r="S1380" s="715"/>
      <c r="T1380" s="715" t="s">
        <v>2738</v>
      </c>
      <c r="U1380" s="715"/>
      <c r="V1380" s="715"/>
      <c r="W1380" s="716"/>
      <c r="X1380" s="715"/>
      <c r="Y1380" s="715"/>
      <c r="Z1380" s="717"/>
      <c r="BM1380" s="240"/>
      <c r="BN1380" s="240"/>
      <c r="BO1380" s="240"/>
    </row>
    <row r="1381" spans="4:67" s="52" customFormat="1" ht="12.75" hidden="1">
      <c r="D1381" s="714"/>
      <c r="E1381" s="715">
        <f t="shared" si="126"/>
        <v>0</v>
      </c>
      <c r="F1381" s="715"/>
      <c r="G1381" s="715" t="s">
        <v>2739</v>
      </c>
      <c r="H1381" s="715"/>
      <c r="I1381" s="715"/>
      <c r="J1381" s="715"/>
      <c r="K1381" s="715"/>
      <c r="L1381" s="715"/>
      <c r="M1381" s="715"/>
      <c r="N1381" s="715"/>
      <c r="O1381" s="715"/>
      <c r="P1381" s="715"/>
      <c r="Q1381" s="715"/>
      <c r="R1381" s="715">
        <f t="shared" si="127"/>
        <v>0</v>
      </c>
      <c r="S1381" s="715"/>
      <c r="T1381" s="715" t="s">
        <v>2739</v>
      </c>
      <c r="U1381" s="715"/>
      <c r="V1381" s="715"/>
      <c r="W1381" s="716"/>
      <c r="X1381" s="715"/>
      <c r="Y1381" s="715"/>
      <c r="Z1381" s="717"/>
      <c r="BM1381" s="240"/>
      <c r="BN1381" s="240"/>
      <c r="BO1381" s="240"/>
    </row>
    <row r="1382" spans="4:67" s="52" customFormat="1" ht="12.75" hidden="1">
      <c r="D1382" s="714"/>
      <c r="E1382" s="715">
        <f t="shared" si="126"/>
        <v>0</v>
      </c>
      <c r="F1382" s="715"/>
      <c r="G1382" s="715" t="s">
        <v>2740</v>
      </c>
      <c r="H1382" s="715"/>
      <c r="I1382" s="715"/>
      <c r="J1382" s="715"/>
      <c r="K1382" s="715"/>
      <c r="L1382" s="715"/>
      <c r="M1382" s="715"/>
      <c r="N1382" s="715"/>
      <c r="O1382" s="715"/>
      <c r="P1382" s="715"/>
      <c r="Q1382" s="715"/>
      <c r="R1382" s="715">
        <f t="shared" si="127"/>
        <v>0</v>
      </c>
      <c r="S1382" s="715"/>
      <c r="T1382" s="715" t="s">
        <v>2740</v>
      </c>
      <c r="U1382" s="715"/>
      <c r="V1382" s="715"/>
      <c r="W1382" s="716"/>
      <c r="X1382" s="715"/>
      <c r="Y1382" s="715"/>
      <c r="Z1382" s="717"/>
      <c r="BM1382" s="240"/>
      <c r="BN1382" s="240"/>
      <c r="BO1382" s="240"/>
    </row>
    <row r="1383" spans="4:67" s="52" customFormat="1" ht="12.75" hidden="1">
      <c r="D1383" s="714"/>
      <c r="E1383" s="715">
        <f t="shared" si="126"/>
        <v>0</v>
      </c>
      <c r="F1383" s="715"/>
      <c r="G1383" s="715" t="s">
        <v>2741</v>
      </c>
      <c r="H1383" s="715"/>
      <c r="I1383" s="715"/>
      <c r="J1383" s="715"/>
      <c r="K1383" s="715"/>
      <c r="L1383" s="715"/>
      <c r="M1383" s="715"/>
      <c r="N1383" s="715"/>
      <c r="O1383" s="715"/>
      <c r="P1383" s="715"/>
      <c r="Q1383" s="715"/>
      <c r="R1383" s="715">
        <f t="shared" si="127"/>
        <v>0</v>
      </c>
      <c r="S1383" s="715"/>
      <c r="T1383" s="715" t="s">
        <v>2741</v>
      </c>
      <c r="U1383" s="715"/>
      <c r="V1383" s="715"/>
      <c r="W1383" s="716"/>
      <c r="X1383" s="715"/>
      <c r="Y1383" s="715"/>
      <c r="Z1383" s="717"/>
      <c r="BM1383" s="240"/>
      <c r="BN1383" s="240"/>
      <c r="BO1383" s="240"/>
    </row>
    <row r="1384" spans="4:67" s="52" customFormat="1" ht="12.75" hidden="1">
      <c r="D1384" s="714"/>
      <c r="E1384" s="715">
        <f t="shared" si="126"/>
        <v>0</v>
      </c>
      <c r="F1384" s="715"/>
      <c r="G1384" s="715" t="s">
        <v>2742</v>
      </c>
      <c r="H1384" s="715"/>
      <c r="I1384" s="715"/>
      <c r="J1384" s="715"/>
      <c r="K1384" s="715"/>
      <c r="L1384" s="715"/>
      <c r="M1384" s="715"/>
      <c r="N1384" s="715"/>
      <c r="O1384" s="715"/>
      <c r="P1384" s="715"/>
      <c r="Q1384" s="715"/>
      <c r="R1384" s="715">
        <f t="shared" si="127"/>
        <v>0</v>
      </c>
      <c r="S1384" s="715"/>
      <c r="T1384" s="715" t="s">
        <v>2742</v>
      </c>
      <c r="U1384" s="715"/>
      <c r="V1384" s="715"/>
      <c r="W1384" s="716"/>
      <c r="X1384" s="715"/>
      <c r="Y1384" s="715"/>
      <c r="Z1384" s="717"/>
      <c r="BM1384" s="240"/>
      <c r="BN1384" s="240"/>
      <c r="BO1384" s="240"/>
    </row>
    <row r="1385" spans="4:67" s="52" customFormat="1" ht="12.75" hidden="1">
      <c r="D1385" s="714"/>
      <c r="E1385" s="715">
        <f t="shared" si="126"/>
        <v>0</v>
      </c>
      <c r="F1385" s="715"/>
      <c r="G1385" s="715" t="s">
        <v>2743</v>
      </c>
      <c r="H1385" s="715"/>
      <c r="I1385" s="715"/>
      <c r="J1385" s="715"/>
      <c r="K1385" s="715"/>
      <c r="L1385" s="715"/>
      <c r="M1385" s="715"/>
      <c r="N1385" s="715"/>
      <c r="O1385" s="715"/>
      <c r="P1385" s="715"/>
      <c r="Q1385" s="715"/>
      <c r="R1385" s="715">
        <f t="shared" si="127"/>
        <v>0</v>
      </c>
      <c r="S1385" s="715"/>
      <c r="T1385" s="715" t="s">
        <v>2743</v>
      </c>
      <c r="U1385" s="715"/>
      <c r="V1385" s="715"/>
      <c r="W1385" s="716"/>
      <c r="X1385" s="715"/>
      <c r="Y1385" s="715"/>
      <c r="Z1385" s="717"/>
      <c r="BM1385" s="240"/>
      <c r="BN1385" s="240"/>
      <c r="BO1385" s="240"/>
    </row>
    <row r="1386" spans="4:67" s="52" customFormat="1" ht="12.75" hidden="1">
      <c r="D1386" s="714"/>
      <c r="E1386" s="715">
        <f t="shared" si="126"/>
        <v>0</v>
      </c>
      <c r="F1386" s="715"/>
      <c r="G1386" s="715" t="s">
        <v>2744</v>
      </c>
      <c r="H1386" s="715"/>
      <c r="I1386" s="715"/>
      <c r="J1386" s="715"/>
      <c r="K1386" s="715"/>
      <c r="L1386" s="715"/>
      <c r="M1386" s="715"/>
      <c r="N1386" s="715"/>
      <c r="O1386" s="715"/>
      <c r="P1386" s="715"/>
      <c r="Q1386" s="715"/>
      <c r="R1386" s="715">
        <f t="shared" si="127"/>
        <v>0</v>
      </c>
      <c r="S1386" s="715"/>
      <c r="T1386" s="715" t="s">
        <v>2744</v>
      </c>
      <c r="U1386" s="715"/>
      <c r="V1386" s="715"/>
      <c r="W1386" s="716"/>
      <c r="X1386" s="715"/>
      <c r="Y1386" s="715"/>
      <c r="Z1386" s="717"/>
      <c r="BM1386" s="240"/>
      <c r="BN1386" s="240"/>
      <c r="BO1386" s="240"/>
    </row>
    <row r="1387" spans="4:67" s="52" customFormat="1" ht="12.75" hidden="1">
      <c r="D1387" s="714"/>
      <c r="E1387" s="715">
        <f t="shared" si="126"/>
        <v>0</v>
      </c>
      <c r="F1387" s="715"/>
      <c r="G1387" s="715" t="s">
        <v>2745</v>
      </c>
      <c r="H1387" s="715"/>
      <c r="I1387" s="715"/>
      <c r="J1387" s="715"/>
      <c r="K1387" s="715"/>
      <c r="L1387" s="715"/>
      <c r="M1387" s="715"/>
      <c r="N1387" s="715"/>
      <c r="O1387" s="715"/>
      <c r="P1387" s="715"/>
      <c r="Q1387" s="715"/>
      <c r="R1387" s="715">
        <f t="shared" si="127"/>
        <v>0</v>
      </c>
      <c r="S1387" s="715"/>
      <c r="T1387" s="715" t="s">
        <v>2745</v>
      </c>
      <c r="U1387" s="715"/>
      <c r="V1387" s="715"/>
      <c r="W1387" s="716"/>
      <c r="X1387" s="715"/>
      <c r="Y1387" s="715"/>
      <c r="Z1387" s="717"/>
      <c r="BM1387" s="240"/>
      <c r="BN1387" s="240"/>
      <c r="BO1387" s="240"/>
    </row>
    <row r="1388" spans="4:67" s="52" customFormat="1" ht="12.75" hidden="1">
      <c r="D1388" s="714"/>
      <c r="E1388" s="715">
        <f t="shared" si="126"/>
        <v>0</v>
      </c>
      <c r="F1388" s="715"/>
      <c r="G1388" s="715" t="s">
        <v>2746</v>
      </c>
      <c r="H1388" s="715"/>
      <c r="I1388" s="715"/>
      <c r="J1388" s="715"/>
      <c r="K1388" s="715"/>
      <c r="L1388" s="715"/>
      <c r="M1388" s="715"/>
      <c r="N1388" s="715"/>
      <c r="O1388" s="715"/>
      <c r="P1388" s="715"/>
      <c r="Q1388" s="715"/>
      <c r="R1388" s="715">
        <f t="shared" si="127"/>
        <v>0</v>
      </c>
      <c r="S1388" s="715"/>
      <c r="T1388" s="715" t="s">
        <v>2746</v>
      </c>
      <c r="U1388" s="715"/>
      <c r="V1388" s="715"/>
      <c r="W1388" s="716"/>
      <c r="X1388" s="715"/>
      <c r="Y1388" s="715"/>
      <c r="Z1388" s="717"/>
      <c r="BM1388" s="240"/>
      <c r="BN1388" s="240"/>
      <c r="BO1388" s="240"/>
    </row>
    <row r="1389" spans="4:67" s="52" customFormat="1" ht="12.75" hidden="1">
      <c r="D1389" s="714"/>
      <c r="E1389" s="715">
        <f t="shared" si="126"/>
        <v>0</v>
      </c>
      <c r="F1389" s="715"/>
      <c r="G1389" s="715" t="s">
        <v>2747</v>
      </c>
      <c r="H1389" s="715"/>
      <c r="I1389" s="715"/>
      <c r="J1389" s="715"/>
      <c r="K1389" s="715"/>
      <c r="L1389" s="715"/>
      <c r="M1389" s="715"/>
      <c r="N1389" s="715"/>
      <c r="O1389" s="715"/>
      <c r="P1389" s="715"/>
      <c r="Q1389" s="715"/>
      <c r="R1389" s="715">
        <f t="shared" si="127"/>
        <v>0</v>
      </c>
      <c r="S1389" s="715"/>
      <c r="T1389" s="715" t="s">
        <v>2747</v>
      </c>
      <c r="U1389" s="715"/>
      <c r="V1389" s="715"/>
      <c r="W1389" s="716"/>
      <c r="X1389" s="715"/>
      <c r="Y1389" s="715"/>
      <c r="Z1389" s="717"/>
      <c r="BM1389" s="240"/>
      <c r="BN1389" s="240"/>
      <c r="BO1389" s="240"/>
    </row>
    <row r="1390" spans="4:67" s="52" customFormat="1" ht="12.75" hidden="1">
      <c r="D1390" s="714"/>
      <c r="E1390" s="715">
        <f t="shared" si="126"/>
        <v>0</v>
      </c>
      <c r="F1390" s="715"/>
      <c r="G1390" s="715" t="s">
        <v>2748</v>
      </c>
      <c r="H1390" s="715"/>
      <c r="I1390" s="715"/>
      <c r="J1390" s="715"/>
      <c r="K1390" s="715"/>
      <c r="L1390" s="715"/>
      <c r="M1390" s="715"/>
      <c r="N1390" s="715"/>
      <c r="O1390" s="715"/>
      <c r="P1390" s="715"/>
      <c r="Q1390" s="715"/>
      <c r="R1390" s="715">
        <f t="shared" si="127"/>
        <v>0</v>
      </c>
      <c r="S1390" s="715"/>
      <c r="T1390" s="715" t="s">
        <v>2748</v>
      </c>
      <c r="U1390" s="715"/>
      <c r="V1390" s="715"/>
      <c r="W1390" s="716"/>
      <c r="X1390" s="715"/>
      <c r="Y1390" s="715"/>
      <c r="Z1390" s="717"/>
      <c r="BM1390" s="240"/>
      <c r="BN1390" s="240"/>
      <c r="BO1390" s="240"/>
    </row>
    <row r="1391" spans="4:67" s="52" customFormat="1" ht="12.75" hidden="1">
      <c r="D1391" s="714"/>
      <c r="E1391" s="715">
        <f t="shared" si="126"/>
        <v>0</v>
      </c>
      <c r="F1391" s="715"/>
      <c r="G1391" s="715" t="s">
        <v>2749</v>
      </c>
      <c r="H1391" s="715"/>
      <c r="I1391" s="715"/>
      <c r="J1391" s="715"/>
      <c r="K1391" s="715"/>
      <c r="L1391" s="715"/>
      <c r="M1391" s="715"/>
      <c r="N1391" s="715"/>
      <c r="O1391" s="715"/>
      <c r="P1391" s="715"/>
      <c r="Q1391" s="715"/>
      <c r="R1391" s="715">
        <f t="shared" si="127"/>
        <v>0</v>
      </c>
      <c r="S1391" s="715"/>
      <c r="T1391" s="715" t="s">
        <v>2749</v>
      </c>
      <c r="U1391" s="715"/>
      <c r="V1391" s="715"/>
      <c r="W1391" s="716"/>
      <c r="X1391" s="715"/>
      <c r="Y1391" s="715"/>
      <c r="Z1391" s="717"/>
      <c r="BM1391" s="240"/>
      <c r="BN1391" s="240"/>
      <c r="BO1391" s="240"/>
    </row>
    <row r="1392" spans="4:67" s="52" customFormat="1" ht="12.75" hidden="1">
      <c r="D1392" s="714"/>
      <c r="E1392" s="715">
        <f t="shared" si="126"/>
        <v>0</v>
      </c>
      <c r="F1392" s="715"/>
      <c r="G1392" s="715" t="s">
        <v>2750</v>
      </c>
      <c r="H1392" s="715"/>
      <c r="I1392" s="715"/>
      <c r="J1392" s="715"/>
      <c r="K1392" s="715"/>
      <c r="L1392" s="715"/>
      <c r="M1392" s="715"/>
      <c r="N1392" s="715"/>
      <c r="O1392" s="715"/>
      <c r="P1392" s="715"/>
      <c r="Q1392" s="715"/>
      <c r="R1392" s="715">
        <f t="shared" si="127"/>
        <v>0</v>
      </c>
      <c r="S1392" s="715"/>
      <c r="T1392" s="715" t="s">
        <v>2750</v>
      </c>
      <c r="U1392" s="715"/>
      <c r="V1392" s="715"/>
      <c r="W1392" s="716"/>
      <c r="X1392" s="715"/>
      <c r="Y1392" s="715"/>
      <c r="Z1392" s="717"/>
      <c r="BM1392" s="240"/>
      <c r="BN1392" s="240"/>
      <c r="BO1392" s="240"/>
    </row>
    <row r="1393" spans="4:67" s="52" customFormat="1" ht="12.75" hidden="1">
      <c r="D1393" s="714"/>
      <c r="E1393" s="715">
        <f t="shared" si="126"/>
        <v>0</v>
      </c>
      <c r="F1393" s="715"/>
      <c r="G1393" s="715" t="s">
        <v>2751</v>
      </c>
      <c r="H1393" s="715"/>
      <c r="I1393" s="715"/>
      <c r="J1393" s="715"/>
      <c r="K1393" s="715"/>
      <c r="L1393" s="715"/>
      <c r="M1393" s="715"/>
      <c r="N1393" s="715"/>
      <c r="O1393" s="715"/>
      <c r="P1393" s="715"/>
      <c r="Q1393" s="715"/>
      <c r="R1393" s="715">
        <f t="shared" si="127"/>
        <v>0</v>
      </c>
      <c r="S1393" s="715"/>
      <c r="T1393" s="715" t="s">
        <v>2751</v>
      </c>
      <c r="U1393" s="715"/>
      <c r="V1393" s="715"/>
      <c r="W1393" s="716"/>
      <c r="X1393" s="715"/>
      <c r="Y1393" s="715"/>
      <c r="Z1393" s="717"/>
      <c r="BM1393" s="240"/>
      <c r="BN1393" s="240"/>
      <c r="BO1393" s="240"/>
    </row>
    <row r="1394" spans="4:67" s="52" customFormat="1" ht="12.75" hidden="1">
      <c r="D1394" s="714"/>
      <c r="E1394" s="715">
        <f t="shared" si="126"/>
        <v>0</v>
      </c>
      <c r="F1394" s="715"/>
      <c r="G1394" s="715" t="s">
        <v>2752</v>
      </c>
      <c r="H1394" s="715"/>
      <c r="I1394" s="715"/>
      <c r="J1394" s="715"/>
      <c r="K1394" s="715"/>
      <c r="L1394" s="715"/>
      <c r="M1394" s="715"/>
      <c r="N1394" s="715"/>
      <c r="O1394" s="715"/>
      <c r="P1394" s="715"/>
      <c r="Q1394" s="715"/>
      <c r="R1394" s="715">
        <f t="shared" si="127"/>
        <v>0</v>
      </c>
      <c r="S1394" s="715"/>
      <c r="T1394" s="715" t="s">
        <v>2752</v>
      </c>
      <c r="U1394" s="715"/>
      <c r="V1394" s="715"/>
      <c r="W1394" s="716"/>
      <c r="X1394" s="715"/>
      <c r="Y1394" s="715"/>
      <c r="Z1394" s="717"/>
      <c r="BM1394" s="240"/>
      <c r="BN1394" s="240"/>
      <c r="BO1394" s="240"/>
    </row>
    <row r="1395" spans="4:67" s="52" customFormat="1" ht="12.75" hidden="1">
      <c r="D1395" s="714"/>
      <c r="E1395" s="715">
        <f t="shared" si="126"/>
        <v>0</v>
      </c>
      <c r="F1395" s="715"/>
      <c r="G1395" s="715" t="s">
        <v>2753</v>
      </c>
      <c r="H1395" s="715"/>
      <c r="I1395" s="715"/>
      <c r="J1395" s="715"/>
      <c r="K1395" s="715"/>
      <c r="L1395" s="715"/>
      <c r="M1395" s="715"/>
      <c r="N1395" s="715"/>
      <c r="O1395" s="715"/>
      <c r="P1395" s="715"/>
      <c r="Q1395" s="715"/>
      <c r="R1395" s="715">
        <f t="shared" si="127"/>
        <v>0</v>
      </c>
      <c r="S1395" s="715"/>
      <c r="T1395" s="715" t="s">
        <v>2753</v>
      </c>
      <c r="U1395" s="715"/>
      <c r="V1395" s="715"/>
      <c r="W1395" s="716"/>
      <c r="X1395" s="715"/>
      <c r="Y1395" s="715"/>
      <c r="Z1395" s="717"/>
      <c r="BM1395" s="240"/>
      <c r="BN1395" s="240"/>
      <c r="BO1395" s="240"/>
    </row>
    <row r="1396" spans="4:67" s="52" customFormat="1" ht="12.75" hidden="1">
      <c r="D1396" s="714"/>
      <c r="E1396" s="715">
        <f t="shared" si="126"/>
        <v>0</v>
      </c>
      <c r="F1396" s="715"/>
      <c r="G1396" s="715" t="s">
        <v>2754</v>
      </c>
      <c r="H1396" s="715"/>
      <c r="I1396" s="715"/>
      <c r="J1396" s="715"/>
      <c r="K1396" s="715"/>
      <c r="L1396" s="715"/>
      <c r="M1396" s="715"/>
      <c r="N1396" s="715"/>
      <c r="O1396" s="715"/>
      <c r="P1396" s="715"/>
      <c r="Q1396" s="715"/>
      <c r="R1396" s="715">
        <f t="shared" si="127"/>
        <v>0</v>
      </c>
      <c r="S1396" s="715"/>
      <c r="T1396" s="715" t="s">
        <v>2754</v>
      </c>
      <c r="U1396" s="715"/>
      <c r="V1396" s="715"/>
      <c r="W1396" s="716"/>
      <c r="X1396" s="715"/>
      <c r="Y1396" s="715"/>
      <c r="Z1396" s="717"/>
      <c r="BM1396" s="240"/>
      <c r="BN1396" s="240"/>
      <c r="BO1396" s="240"/>
    </row>
    <row r="1397" spans="4:67" s="52" customFormat="1" ht="12.75" hidden="1">
      <c r="D1397" s="714"/>
      <c r="E1397" s="715">
        <f t="shared" si="126"/>
        <v>0</v>
      </c>
      <c r="F1397" s="715"/>
      <c r="G1397" s="715" t="s">
        <v>2755</v>
      </c>
      <c r="H1397" s="715"/>
      <c r="I1397" s="715"/>
      <c r="J1397" s="715"/>
      <c r="K1397" s="715"/>
      <c r="L1397" s="715"/>
      <c r="M1397" s="715"/>
      <c r="N1397" s="715"/>
      <c r="O1397" s="715"/>
      <c r="P1397" s="715"/>
      <c r="Q1397" s="715"/>
      <c r="R1397" s="715">
        <f t="shared" si="127"/>
        <v>0</v>
      </c>
      <c r="S1397" s="715"/>
      <c r="T1397" s="715" t="s">
        <v>2755</v>
      </c>
      <c r="U1397" s="715"/>
      <c r="V1397" s="715"/>
      <c r="W1397" s="716"/>
      <c r="X1397" s="715"/>
      <c r="Y1397" s="715"/>
      <c r="Z1397" s="717"/>
      <c r="BM1397" s="240"/>
      <c r="BN1397" s="240"/>
      <c r="BO1397" s="240"/>
    </row>
    <row r="1398" spans="4:67" s="52" customFormat="1" ht="12.75" hidden="1">
      <c r="D1398" s="714"/>
      <c r="E1398" s="715">
        <f t="shared" si="126"/>
        <v>0</v>
      </c>
      <c r="F1398" s="715"/>
      <c r="G1398" s="715" t="s">
        <v>2756</v>
      </c>
      <c r="H1398" s="715"/>
      <c r="I1398" s="715"/>
      <c r="J1398" s="715"/>
      <c r="K1398" s="715"/>
      <c r="L1398" s="715"/>
      <c r="M1398" s="715"/>
      <c r="N1398" s="715"/>
      <c r="O1398" s="715"/>
      <c r="P1398" s="715"/>
      <c r="Q1398" s="715"/>
      <c r="R1398" s="715">
        <f t="shared" si="127"/>
        <v>0</v>
      </c>
      <c r="S1398" s="715"/>
      <c r="T1398" s="715" t="s">
        <v>2756</v>
      </c>
      <c r="U1398" s="715"/>
      <c r="V1398" s="715"/>
      <c r="W1398" s="716"/>
      <c r="X1398" s="715"/>
      <c r="Y1398" s="715"/>
      <c r="Z1398" s="717"/>
      <c r="BM1398" s="240"/>
      <c r="BN1398" s="240"/>
      <c r="BO1398" s="240"/>
    </row>
    <row r="1399" spans="4:67" s="52" customFormat="1" ht="12.75" hidden="1">
      <c r="D1399" s="714"/>
      <c r="E1399" s="715">
        <f t="shared" si="126"/>
        <v>0</v>
      </c>
      <c r="F1399" s="715"/>
      <c r="G1399" s="715" t="s">
        <v>2757</v>
      </c>
      <c r="H1399" s="715"/>
      <c r="I1399" s="715"/>
      <c r="J1399" s="715"/>
      <c r="K1399" s="715"/>
      <c r="L1399" s="715"/>
      <c r="M1399" s="715"/>
      <c r="N1399" s="715"/>
      <c r="O1399" s="715"/>
      <c r="P1399" s="715"/>
      <c r="Q1399" s="715"/>
      <c r="R1399" s="715">
        <f t="shared" si="127"/>
        <v>0</v>
      </c>
      <c r="S1399" s="715"/>
      <c r="T1399" s="715" t="s">
        <v>2757</v>
      </c>
      <c r="U1399" s="715"/>
      <c r="V1399" s="715"/>
      <c r="W1399" s="716"/>
      <c r="X1399" s="715"/>
      <c r="Y1399" s="715"/>
      <c r="Z1399" s="717"/>
      <c r="BM1399" s="240"/>
      <c r="BN1399" s="240"/>
      <c r="BO1399" s="240"/>
    </row>
    <row r="1400" spans="4:67" s="52" customFormat="1" ht="12.75" hidden="1">
      <c r="D1400" s="714"/>
      <c r="E1400" s="715"/>
      <c r="F1400" s="715"/>
      <c r="G1400" s="715"/>
      <c r="H1400" s="715"/>
      <c r="I1400" s="715"/>
      <c r="J1400" s="715"/>
      <c r="K1400" s="715"/>
      <c r="L1400" s="715"/>
      <c r="M1400" s="715"/>
      <c r="N1400" s="715"/>
      <c r="O1400" s="715"/>
      <c r="P1400" s="715"/>
      <c r="Q1400" s="715"/>
      <c r="R1400" s="715"/>
      <c r="S1400" s="715"/>
      <c r="T1400" s="715"/>
      <c r="U1400" s="715"/>
      <c r="V1400" s="715"/>
      <c r="W1400" s="716"/>
      <c r="X1400" s="715"/>
      <c r="Y1400" s="715"/>
      <c r="Z1400" s="717"/>
      <c r="BM1400" s="240"/>
      <c r="BN1400" s="240"/>
      <c r="BO1400" s="240"/>
    </row>
    <row r="1401" spans="4:67" s="52" customFormat="1" ht="13.5" hidden="1" thickBot="1">
      <c r="D1401" s="718"/>
      <c r="E1401" s="719">
        <f>SUM(E1372:E1399)</f>
        <v>0</v>
      </c>
      <c r="F1401" s="719"/>
      <c r="G1401" s="719" t="s">
        <v>2726</v>
      </c>
      <c r="H1401" s="719"/>
      <c r="I1401" s="719"/>
      <c r="J1401" s="719"/>
      <c r="K1401" s="719"/>
      <c r="L1401" s="719"/>
      <c r="M1401" s="719"/>
      <c r="N1401" s="719"/>
      <c r="O1401" s="719"/>
      <c r="P1401" s="719"/>
      <c r="Q1401" s="719"/>
      <c r="R1401" s="719">
        <f>SUM(R1372:R1399)</f>
        <v>0</v>
      </c>
      <c r="S1401" s="719"/>
      <c r="T1401" s="719" t="s">
        <v>2726</v>
      </c>
      <c r="U1401" s="719"/>
      <c r="V1401" s="719"/>
      <c r="W1401" s="720"/>
      <c r="X1401" s="719"/>
      <c r="Y1401" s="719"/>
      <c r="Z1401" s="721"/>
      <c r="BM1401" s="240"/>
      <c r="BN1401" s="240"/>
      <c r="BO1401" s="240"/>
    </row>
    <row r="1402" spans="4:67" s="52" customFormat="1" ht="11.25" hidden="1" thickTop="1">
      <c r="W1402" s="59"/>
      <c r="BM1402" s="240"/>
      <c r="BN1402" s="240"/>
      <c r="BO1402" s="240"/>
    </row>
    <row r="1403" spans="4:67" s="52" customFormat="1" hidden="1">
      <c r="W1403" s="59"/>
      <c r="BM1403" s="240"/>
      <c r="BN1403" s="240"/>
      <c r="BO1403" s="240"/>
    </row>
    <row r="1404" spans="4:67" s="672" customFormat="1" hidden="1">
      <c r="W1404" s="673"/>
    </row>
    <row r="1405" spans="4:67" s="52" customFormat="1">
      <c r="W1405" s="59"/>
      <c r="BM1405" s="240"/>
      <c r="BN1405" s="240"/>
      <c r="BO1405" s="240"/>
    </row>
    <row r="1406" spans="4:67" s="52" customFormat="1">
      <c r="W1406" s="59"/>
      <c r="BM1406" s="240"/>
      <c r="BN1406" s="240"/>
      <c r="BO1406" s="240"/>
    </row>
    <row r="1407" spans="4:67" s="52" customFormat="1">
      <c r="W1407" s="59"/>
      <c r="BM1407" s="240"/>
      <c r="BN1407" s="240"/>
      <c r="BO1407" s="240"/>
    </row>
    <row r="1408" spans="4:67" s="52" customFormat="1">
      <c r="W1408" s="59"/>
      <c r="BM1408" s="240"/>
      <c r="BN1408" s="240"/>
      <c r="BO1408" s="240"/>
    </row>
    <row r="1409" spans="23:67" s="52" customFormat="1">
      <c r="W1409" s="59"/>
      <c r="BM1409" s="240"/>
      <c r="BN1409" s="240"/>
      <c r="BO1409" s="240"/>
    </row>
    <row r="1410" spans="23:67" s="52" customFormat="1">
      <c r="W1410" s="59"/>
      <c r="BM1410" s="240"/>
      <c r="BN1410" s="240"/>
      <c r="BO1410" s="240"/>
    </row>
    <row r="1411" spans="23:67" s="52" customFormat="1">
      <c r="W1411" s="59"/>
      <c r="BM1411" s="240"/>
      <c r="BN1411" s="240"/>
      <c r="BO1411" s="240"/>
    </row>
    <row r="1412" spans="23:67" s="52" customFormat="1">
      <c r="W1412" s="59"/>
      <c r="BM1412" s="240"/>
      <c r="BN1412" s="240"/>
      <c r="BO1412" s="240"/>
    </row>
    <row r="1413" spans="23:67" s="52" customFormat="1">
      <c r="W1413" s="59"/>
      <c r="BM1413" s="240"/>
      <c r="BN1413" s="240"/>
      <c r="BO1413" s="240"/>
    </row>
    <row r="1414" spans="23:67" s="52" customFormat="1">
      <c r="W1414" s="59"/>
      <c r="BM1414" s="240"/>
      <c r="BN1414" s="240"/>
      <c r="BO1414" s="240"/>
    </row>
    <row r="1415" spans="23:67" s="52" customFormat="1">
      <c r="W1415" s="59"/>
      <c r="BM1415" s="240"/>
      <c r="BN1415" s="240"/>
      <c r="BO1415" s="240"/>
    </row>
    <row r="1416" spans="23:67" s="52" customFormat="1">
      <c r="W1416" s="59"/>
      <c r="BM1416" s="240"/>
      <c r="BN1416" s="240"/>
      <c r="BO1416" s="240"/>
    </row>
    <row r="1417" spans="23:67" s="52" customFormat="1">
      <c r="W1417" s="59"/>
      <c r="BM1417" s="240"/>
      <c r="BN1417" s="240"/>
      <c r="BO1417" s="240"/>
    </row>
    <row r="1418" spans="23:67" s="52" customFormat="1">
      <c r="W1418" s="59"/>
      <c r="BM1418" s="240"/>
      <c r="BN1418" s="240"/>
      <c r="BO1418" s="240"/>
    </row>
    <row r="1419" spans="23:67" s="52" customFormat="1">
      <c r="W1419" s="59"/>
      <c r="BM1419" s="240"/>
      <c r="BN1419" s="240"/>
      <c r="BO1419" s="240"/>
    </row>
    <row r="1420" spans="23:67" s="52" customFormat="1">
      <c r="W1420" s="59"/>
      <c r="BM1420" s="240"/>
      <c r="BN1420" s="240"/>
      <c r="BO1420" s="240"/>
    </row>
    <row r="1421" spans="23:67" s="52" customFormat="1">
      <c r="W1421" s="59"/>
      <c r="BM1421" s="240"/>
      <c r="BN1421" s="240"/>
      <c r="BO1421" s="240"/>
    </row>
    <row r="1422" spans="23:67" s="52" customFormat="1">
      <c r="W1422" s="59"/>
      <c r="BM1422" s="240"/>
      <c r="BN1422" s="240"/>
      <c r="BO1422" s="240"/>
    </row>
    <row r="1423" spans="23:67" s="52" customFormat="1">
      <c r="W1423" s="59"/>
      <c r="BM1423" s="240"/>
      <c r="BN1423" s="240"/>
      <c r="BO1423" s="240"/>
    </row>
    <row r="1424" spans="23:67" s="52" customFormat="1">
      <c r="W1424" s="59"/>
      <c r="BM1424" s="240"/>
      <c r="BN1424" s="240"/>
      <c r="BO1424" s="240"/>
    </row>
    <row r="1425" spans="23:67" s="52" customFormat="1">
      <c r="W1425" s="59"/>
      <c r="BM1425" s="240"/>
      <c r="BN1425" s="240"/>
      <c r="BO1425" s="240"/>
    </row>
    <row r="1426" spans="23:67" s="52" customFormat="1">
      <c r="W1426" s="59"/>
      <c r="BM1426" s="240"/>
      <c r="BN1426" s="240"/>
      <c r="BO1426" s="240"/>
    </row>
    <row r="1427" spans="23:67" s="52" customFormat="1">
      <c r="W1427" s="59"/>
      <c r="BM1427" s="240"/>
      <c r="BN1427" s="240"/>
      <c r="BO1427" s="240"/>
    </row>
    <row r="1428" spans="23:67" s="52" customFormat="1">
      <c r="W1428" s="59"/>
      <c r="BM1428" s="240"/>
      <c r="BN1428" s="240"/>
      <c r="BO1428" s="240"/>
    </row>
    <row r="1429" spans="23:67" s="52" customFormat="1">
      <c r="W1429" s="59"/>
      <c r="BM1429" s="240"/>
      <c r="BN1429" s="240"/>
      <c r="BO1429" s="240"/>
    </row>
    <row r="1430" spans="23:67" s="52" customFormat="1">
      <c r="W1430" s="59"/>
      <c r="BM1430" s="240"/>
      <c r="BN1430" s="240"/>
      <c r="BO1430" s="240"/>
    </row>
    <row r="1431" spans="23:67" s="52" customFormat="1">
      <c r="W1431" s="59"/>
      <c r="BM1431" s="240"/>
      <c r="BN1431" s="240"/>
      <c r="BO1431" s="240"/>
    </row>
    <row r="1432" spans="23:67" s="52" customFormat="1">
      <c r="W1432" s="59"/>
      <c r="BM1432" s="240"/>
      <c r="BN1432" s="240"/>
      <c r="BO1432" s="240"/>
    </row>
    <row r="1433" spans="23:67" s="52" customFormat="1">
      <c r="W1433" s="59"/>
      <c r="BM1433" s="240"/>
      <c r="BN1433" s="240"/>
      <c r="BO1433" s="240"/>
    </row>
    <row r="1434" spans="23:67" s="52" customFormat="1">
      <c r="W1434" s="59"/>
      <c r="BM1434" s="240"/>
      <c r="BN1434" s="240"/>
      <c r="BO1434" s="240"/>
    </row>
    <row r="1435" spans="23:67" s="52" customFormat="1">
      <c r="W1435" s="59"/>
      <c r="BM1435" s="240"/>
      <c r="BN1435" s="240"/>
      <c r="BO1435" s="240"/>
    </row>
    <row r="1436" spans="23:67" s="52" customFormat="1">
      <c r="W1436" s="59"/>
      <c r="BM1436" s="240"/>
      <c r="BN1436" s="240"/>
      <c r="BO1436" s="240"/>
    </row>
    <row r="1437" spans="23:67" s="52" customFormat="1">
      <c r="W1437" s="59"/>
      <c r="BM1437" s="240"/>
      <c r="BN1437" s="240"/>
      <c r="BO1437" s="240"/>
    </row>
    <row r="1438" spans="23:67" s="52" customFormat="1">
      <c r="W1438" s="59"/>
      <c r="BM1438" s="240"/>
      <c r="BN1438" s="240"/>
      <c r="BO1438" s="240"/>
    </row>
    <row r="1439" spans="23:67" s="52" customFormat="1">
      <c r="W1439" s="59"/>
      <c r="BM1439" s="240"/>
      <c r="BN1439" s="240"/>
      <c r="BO1439" s="240"/>
    </row>
    <row r="1440" spans="23:67" s="52" customFormat="1">
      <c r="W1440" s="59"/>
      <c r="BM1440" s="240"/>
      <c r="BN1440" s="240"/>
      <c r="BO1440" s="240"/>
    </row>
    <row r="1441" spans="23:67" s="52" customFormat="1">
      <c r="W1441" s="59"/>
      <c r="BM1441" s="240"/>
      <c r="BN1441" s="240"/>
      <c r="BO1441" s="240"/>
    </row>
    <row r="1442" spans="23:67" s="52" customFormat="1">
      <c r="W1442" s="59"/>
      <c r="BM1442" s="240"/>
      <c r="BN1442" s="240"/>
      <c r="BO1442" s="240"/>
    </row>
    <row r="1443" spans="23:67" s="52" customFormat="1">
      <c r="W1443" s="59"/>
      <c r="BM1443" s="240"/>
      <c r="BN1443" s="240"/>
      <c r="BO1443" s="240"/>
    </row>
    <row r="1444" spans="23:67" s="52" customFormat="1">
      <c r="W1444" s="59"/>
      <c r="BM1444" s="240"/>
      <c r="BN1444" s="240"/>
      <c r="BO1444" s="240"/>
    </row>
    <row r="1445" spans="23:67" s="52" customFormat="1">
      <c r="W1445" s="59"/>
      <c r="BM1445" s="240"/>
      <c r="BN1445" s="240"/>
      <c r="BO1445" s="240"/>
    </row>
    <row r="1446" spans="23:67" s="52" customFormat="1">
      <c r="W1446" s="59"/>
      <c r="BM1446" s="240"/>
      <c r="BN1446" s="240"/>
      <c r="BO1446" s="240"/>
    </row>
    <row r="1447" spans="23:67" s="52" customFormat="1">
      <c r="W1447" s="59"/>
      <c r="BM1447" s="240"/>
      <c r="BN1447" s="240"/>
      <c r="BO1447" s="240"/>
    </row>
    <row r="1448" spans="23:67" s="52" customFormat="1">
      <c r="W1448" s="59"/>
      <c r="BM1448" s="240"/>
      <c r="BN1448" s="240"/>
      <c r="BO1448" s="240"/>
    </row>
    <row r="1449" spans="23:67" s="52" customFormat="1">
      <c r="W1449" s="59"/>
      <c r="BM1449" s="240"/>
      <c r="BN1449" s="240"/>
      <c r="BO1449" s="240"/>
    </row>
    <row r="1450" spans="23:67" s="52" customFormat="1">
      <c r="W1450" s="59"/>
      <c r="BM1450" s="240"/>
      <c r="BN1450" s="240"/>
      <c r="BO1450" s="240"/>
    </row>
    <row r="1451" spans="23:67" s="52" customFormat="1">
      <c r="W1451" s="59"/>
      <c r="BM1451" s="240"/>
      <c r="BN1451" s="240"/>
      <c r="BO1451" s="240"/>
    </row>
    <row r="1452" spans="23:67" s="52" customFormat="1">
      <c r="W1452" s="59"/>
      <c r="BM1452" s="240"/>
      <c r="BN1452" s="240"/>
      <c r="BO1452" s="240"/>
    </row>
    <row r="1453" spans="23:67" s="52" customFormat="1">
      <c r="W1453" s="59"/>
      <c r="BM1453" s="240"/>
      <c r="BN1453" s="240"/>
      <c r="BO1453" s="240"/>
    </row>
    <row r="1454" spans="23:67" s="52" customFormat="1">
      <c r="W1454" s="59"/>
      <c r="BM1454" s="240"/>
      <c r="BN1454" s="240"/>
      <c r="BO1454" s="240"/>
    </row>
    <row r="1455" spans="23:67" s="52" customFormat="1">
      <c r="W1455" s="59"/>
      <c r="BM1455" s="240"/>
      <c r="BN1455" s="240"/>
      <c r="BO1455" s="240"/>
    </row>
    <row r="1456" spans="23:67" s="52" customFormat="1">
      <c r="W1456" s="59"/>
      <c r="BM1456" s="240"/>
      <c r="BN1456" s="240"/>
      <c r="BO1456" s="240"/>
    </row>
    <row r="1457" spans="23:67" s="52" customFormat="1">
      <c r="W1457" s="59"/>
      <c r="BM1457" s="240"/>
      <c r="BN1457" s="240"/>
      <c r="BO1457" s="240"/>
    </row>
    <row r="1458" spans="23:67" s="52" customFormat="1">
      <c r="W1458" s="59"/>
      <c r="BM1458" s="240"/>
      <c r="BN1458" s="240"/>
      <c r="BO1458" s="240"/>
    </row>
    <row r="1459" spans="23:67" s="52" customFormat="1">
      <c r="W1459" s="59"/>
      <c r="BM1459" s="240"/>
      <c r="BN1459" s="240"/>
      <c r="BO1459" s="240"/>
    </row>
    <row r="1460" spans="23:67" s="52" customFormat="1">
      <c r="W1460" s="59"/>
      <c r="BM1460" s="240"/>
      <c r="BN1460" s="240"/>
      <c r="BO1460" s="240"/>
    </row>
    <row r="1461" spans="23:67" s="52" customFormat="1">
      <c r="W1461" s="59"/>
      <c r="BM1461" s="240"/>
      <c r="BN1461" s="240"/>
      <c r="BO1461" s="240"/>
    </row>
    <row r="1462" spans="23:67" s="52" customFormat="1">
      <c r="W1462" s="59"/>
      <c r="BM1462" s="240"/>
      <c r="BN1462" s="240"/>
      <c r="BO1462" s="240"/>
    </row>
    <row r="1463" spans="23:67" s="52" customFormat="1">
      <c r="W1463" s="59"/>
      <c r="BM1463" s="240"/>
      <c r="BN1463" s="240"/>
      <c r="BO1463" s="240"/>
    </row>
    <row r="1464" spans="23:67" s="52" customFormat="1">
      <c r="W1464" s="59"/>
      <c r="BM1464" s="240"/>
      <c r="BN1464" s="240"/>
      <c r="BO1464" s="240"/>
    </row>
    <row r="1465" spans="23:67" s="52" customFormat="1">
      <c r="W1465" s="59"/>
      <c r="BM1465" s="240"/>
      <c r="BN1465" s="240"/>
      <c r="BO1465" s="240"/>
    </row>
    <row r="1466" spans="23:67" s="52" customFormat="1">
      <c r="W1466" s="59"/>
      <c r="BM1466" s="240"/>
      <c r="BN1466" s="240"/>
      <c r="BO1466" s="240"/>
    </row>
    <row r="1467" spans="23:67" s="52" customFormat="1">
      <c r="W1467" s="59"/>
      <c r="BM1467" s="240"/>
      <c r="BN1467" s="240"/>
      <c r="BO1467" s="240"/>
    </row>
    <row r="1468" spans="23:67" s="52" customFormat="1">
      <c r="W1468" s="59"/>
      <c r="BM1468" s="240"/>
      <c r="BN1468" s="240"/>
      <c r="BO1468" s="240"/>
    </row>
    <row r="1469" spans="23:67" s="52" customFormat="1">
      <c r="W1469" s="59"/>
      <c r="BM1469" s="240"/>
      <c r="BN1469" s="240"/>
      <c r="BO1469" s="240"/>
    </row>
    <row r="1470" spans="23:67" s="52" customFormat="1">
      <c r="W1470" s="59"/>
      <c r="BM1470" s="240"/>
      <c r="BN1470" s="240"/>
      <c r="BO1470" s="240"/>
    </row>
    <row r="1471" spans="23:67" s="52" customFormat="1">
      <c r="W1471" s="59"/>
      <c r="BM1471" s="240"/>
      <c r="BN1471" s="240"/>
      <c r="BO1471" s="240"/>
    </row>
    <row r="1472" spans="23:67" s="52" customFormat="1">
      <c r="W1472" s="59"/>
      <c r="BM1472" s="240"/>
      <c r="BN1472" s="240"/>
      <c r="BO1472" s="240"/>
    </row>
    <row r="1473" spans="23:67" s="52" customFormat="1">
      <c r="W1473" s="59"/>
      <c r="BM1473" s="240"/>
      <c r="BN1473" s="240"/>
      <c r="BO1473" s="240"/>
    </row>
    <row r="1474" spans="23:67" s="52" customFormat="1">
      <c r="W1474" s="59"/>
      <c r="BM1474" s="240"/>
      <c r="BN1474" s="240"/>
      <c r="BO1474" s="240"/>
    </row>
    <row r="1475" spans="23:67" s="52" customFormat="1">
      <c r="W1475" s="59"/>
      <c r="BM1475" s="240"/>
      <c r="BN1475" s="240"/>
      <c r="BO1475" s="240"/>
    </row>
    <row r="1476" spans="23:67" s="52" customFormat="1">
      <c r="W1476" s="59"/>
      <c r="BM1476" s="240"/>
      <c r="BN1476" s="240"/>
      <c r="BO1476" s="240"/>
    </row>
    <row r="1477" spans="23:67" s="52" customFormat="1">
      <c r="W1477" s="59"/>
      <c r="BM1477" s="240"/>
      <c r="BN1477" s="240"/>
      <c r="BO1477" s="240"/>
    </row>
    <row r="1478" spans="23:67" s="52" customFormat="1">
      <c r="W1478" s="59"/>
      <c r="BM1478" s="240"/>
      <c r="BN1478" s="240"/>
      <c r="BO1478" s="240"/>
    </row>
    <row r="1479" spans="23:67" s="52" customFormat="1">
      <c r="W1479" s="59"/>
      <c r="BM1479" s="240"/>
      <c r="BN1479" s="240"/>
      <c r="BO1479" s="240"/>
    </row>
    <row r="1480" spans="23:67" s="52" customFormat="1">
      <c r="W1480" s="59"/>
      <c r="BM1480" s="240"/>
      <c r="BN1480" s="240"/>
      <c r="BO1480" s="240"/>
    </row>
    <row r="1481" spans="23:67" s="52" customFormat="1">
      <c r="W1481" s="59"/>
      <c r="BM1481" s="240"/>
      <c r="BN1481" s="240"/>
      <c r="BO1481" s="240"/>
    </row>
    <row r="1482" spans="23:67" s="52" customFormat="1">
      <c r="W1482" s="59"/>
      <c r="BM1482" s="240"/>
      <c r="BN1482" s="240"/>
      <c r="BO1482" s="240"/>
    </row>
    <row r="1483" spans="23:67" s="52" customFormat="1">
      <c r="W1483" s="59"/>
      <c r="BM1483" s="240"/>
      <c r="BN1483" s="240"/>
      <c r="BO1483" s="240"/>
    </row>
    <row r="1484" spans="23:67" s="52" customFormat="1">
      <c r="W1484" s="59"/>
      <c r="BM1484" s="240"/>
      <c r="BN1484" s="240"/>
      <c r="BO1484" s="240"/>
    </row>
    <row r="1485" spans="23:67" s="52" customFormat="1">
      <c r="W1485" s="59"/>
      <c r="BM1485" s="240"/>
      <c r="BN1485" s="240"/>
      <c r="BO1485" s="240"/>
    </row>
    <row r="1486" spans="23:67" s="52" customFormat="1">
      <c r="W1486" s="59"/>
      <c r="BM1486" s="240"/>
      <c r="BN1486" s="240"/>
      <c r="BO1486" s="240"/>
    </row>
    <row r="1487" spans="23:67" s="52" customFormat="1">
      <c r="W1487" s="59"/>
      <c r="BM1487" s="240"/>
      <c r="BN1487" s="240"/>
      <c r="BO1487" s="240"/>
    </row>
    <row r="1488" spans="23:67" s="52" customFormat="1">
      <c r="W1488" s="59"/>
      <c r="BM1488" s="240"/>
      <c r="BN1488" s="240"/>
      <c r="BO1488" s="240"/>
    </row>
    <row r="1489" spans="23:67" s="52" customFormat="1">
      <c r="W1489" s="59"/>
      <c r="BM1489" s="240"/>
      <c r="BN1489" s="240"/>
      <c r="BO1489" s="240"/>
    </row>
    <row r="1490" spans="23:67" s="52" customFormat="1">
      <c r="W1490" s="59"/>
      <c r="BM1490" s="240"/>
      <c r="BN1490" s="240"/>
      <c r="BO1490" s="240"/>
    </row>
    <row r="1491" spans="23:67" s="52" customFormat="1">
      <c r="W1491" s="59"/>
      <c r="BM1491" s="240"/>
      <c r="BN1491" s="240"/>
      <c r="BO1491" s="240"/>
    </row>
    <row r="1492" spans="23:67" s="52" customFormat="1">
      <c r="W1492" s="59"/>
      <c r="BM1492" s="240"/>
      <c r="BN1492" s="240"/>
      <c r="BO1492" s="240"/>
    </row>
    <row r="1493" spans="23:67" s="52" customFormat="1">
      <c r="W1493" s="59"/>
      <c r="BM1493" s="240"/>
      <c r="BN1493" s="240"/>
      <c r="BO1493" s="240"/>
    </row>
    <row r="1494" spans="23:67" s="52" customFormat="1">
      <c r="W1494" s="59"/>
      <c r="BM1494" s="240"/>
      <c r="BN1494" s="240"/>
      <c r="BO1494" s="240"/>
    </row>
    <row r="1495" spans="23:67" s="52" customFormat="1">
      <c r="W1495" s="59"/>
      <c r="BM1495" s="240"/>
      <c r="BN1495" s="240"/>
      <c r="BO1495" s="240"/>
    </row>
    <row r="1496" spans="23:67" s="52" customFormat="1">
      <c r="W1496" s="59"/>
      <c r="BM1496" s="240"/>
      <c r="BN1496" s="240"/>
      <c r="BO1496" s="240"/>
    </row>
    <row r="1497" spans="23:67" s="52" customFormat="1">
      <c r="W1497" s="59"/>
      <c r="BM1497" s="240"/>
      <c r="BN1497" s="240"/>
      <c r="BO1497" s="240"/>
    </row>
    <row r="1498" spans="23:67" s="52" customFormat="1">
      <c r="W1498" s="59"/>
      <c r="BM1498" s="240"/>
      <c r="BN1498" s="240"/>
      <c r="BO1498" s="240"/>
    </row>
    <row r="1499" spans="23:67" s="52" customFormat="1">
      <c r="W1499" s="59"/>
      <c r="BM1499" s="240"/>
      <c r="BN1499" s="240"/>
      <c r="BO1499" s="240"/>
    </row>
    <row r="1500" spans="23:67" s="52" customFormat="1">
      <c r="W1500" s="59"/>
      <c r="BM1500" s="240"/>
      <c r="BN1500" s="240"/>
      <c r="BO1500" s="240"/>
    </row>
    <row r="1501" spans="23:67" s="52" customFormat="1">
      <c r="W1501" s="59"/>
      <c r="BM1501" s="240"/>
      <c r="BN1501" s="240"/>
      <c r="BO1501" s="240"/>
    </row>
    <row r="1502" spans="23:67" s="52" customFormat="1">
      <c r="W1502" s="59"/>
      <c r="BM1502" s="240"/>
      <c r="BN1502" s="240"/>
      <c r="BO1502" s="240"/>
    </row>
    <row r="1503" spans="23:67" s="52" customFormat="1">
      <c r="W1503" s="59"/>
      <c r="BM1503" s="240"/>
      <c r="BN1503" s="240"/>
      <c r="BO1503" s="240"/>
    </row>
    <row r="1504" spans="23:67" s="52" customFormat="1">
      <c r="W1504" s="59"/>
      <c r="BM1504" s="240"/>
      <c r="BN1504" s="240"/>
      <c r="BO1504" s="240"/>
    </row>
    <row r="1505" spans="23:67" s="52" customFormat="1">
      <c r="W1505" s="59"/>
      <c r="BM1505" s="240"/>
      <c r="BN1505" s="240"/>
      <c r="BO1505" s="240"/>
    </row>
    <row r="1506" spans="23:67" s="52" customFormat="1">
      <c r="W1506" s="59"/>
      <c r="BM1506" s="240"/>
      <c r="BN1506" s="240"/>
      <c r="BO1506" s="240"/>
    </row>
    <row r="1507" spans="23:67" s="52" customFormat="1">
      <c r="W1507" s="59"/>
      <c r="BM1507" s="240"/>
      <c r="BN1507" s="240"/>
      <c r="BO1507" s="240"/>
    </row>
    <row r="1508" spans="23:67" s="52" customFormat="1">
      <c r="W1508" s="59"/>
      <c r="BM1508" s="240"/>
      <c r="BN1508" s="240"/>
      <c r="BO1508" s="240"/>
    </row>
    <row r="1509" spans="23:67" s="52" customFormat="1">
      <c r="W1509" s="59"/>
      <c r="BM1509" s="240"/>
      <c r="BN1509" s="240"/>
      <c r="BO1509" s="240"/>
    </row>
    <row r="1510" spans="23:67" s="52" customFormat="1">
      <c r="W1510" s="59"/>
      <c r="BM1510" s="240"/>
      <c r="BN1510" s="240"/>
      <c r="BO1510" s="240"/>
    </row>
    <row r="1511" spans="23:67" s="52" customFormat="1">
      <c r="W1511" s="59"/>
      <c r="BM1511" s="240"/>
      <c r="BN1511" s="240"/>
      <c r="BO1511" s="240"/>
    </row>
    <row r="1512" spans="23:67" s="52" customFormat="1">
      <c r="W1512" s="59"/>
      <c r="BM1512" s="240"/>
      <c r="BN1512" s="240"/>
      <c r="BO1512" s="240"/>
    </row>
    <row r="1513" spans="23:67" s="52" customFormat="1">
      <c r="W1513" s="59"/>
      <c r="BM1513" s="240"/>
      <c r="BN1513" s="240"/>
      <c r="BO1513" s="240"/>
    </row>
    <row r="1514" spans="23:67" s="52" customFormat="1">
      <c r="W1514" s="59"/>
      <c r="BM1514" s="240"/>
      <c r="BN1514" s="240"/>
      <c r="BO1514" s="240"/>
    </row>
    <row r="1515" spans="23:67" s="52" customFormat="1">
      <c r="W1515" s="59"/>
      <c r="BM1515" s="240"/>
      <c r="BN1515" s="240"/>
      <c r="BO1515" s="240"/>
    </row>
    <row r="1516" spans="23:67" s="52" customFormat="1">
      <c r="W1516" s="59"/>
      <c r="BM1516" s="240"/>
      <c r="BN1516" s="240"/>
      <c r="BO1516" s="240"/>
    </row>
    <row r="1517" spans="23:67" s="52" customFormat="1">
      <c r="W1517" s="59"/>
      <c r="BM1517" s="240"/>
      <c r="BN1517" s="240"/>
      <c r="BO1517" s="240"/>
    </row>
    <row r="1518" spans="23:67" s="52" customFormat="1">
      <c r="W1518" s="59"/>
      <c r="BM1518" s="240"/>
      <c r="BN1518" s="240"/>
      <c r="BO1518" s="240"/>
    </row>
    <row r="1519" spans="23:67" s="52" customFormat="1">
      <c r="W1519" s="59"/>
      <c r="BM1519" s="240"/>
      <c r="BN1519" s="240"/>
      <c r="BO1519" s="240"/>
    </row>
    <row r="1520" spans="23:67" s="52" customFormat="1">
      <c r="W1520" s="59"/>
      <c r="BM1520" s="240"/>
      <c r="BN1520" s="240"/>
      <c r="BO1520" s="240"/>
    </row>
    <row r="1521" spans="23:67" s="52" customFormat="1">
      <c r="W1521" s="59"/>
      <c r="BM1521" s="240"/>
      <c r="BN1521" s="240"/>
      <c r="BO1521" s="240"/>
    </row>
    <row r="1522" spans="23:67" s="52" customFormat="1">
      <c r="W1522" s="59"/>
      <c r="BM1522" s="240"/>
      <c r="BN1522" s="240"/>
      <c r="BO1522" s="240"/>
    </row>
    <row r="1523" spans="23:67" s="52" customFormat="1">
      <c r="W1523" s="59"/>
      <c r="BM1523" s="240"/>
      <c r="BN1523" s="240"/>
      <c r="BO1523" s="240"/>
    </row>
    <row r="1524" spans="23:67" s="52" customFormat="1">
      <c r="W1524" s="59"/>
      <c r="BM1524" s="240"/>
      <c r="BN1524" s="240"/>
      <c r="BO1524" s="240"/>
    </row>
    <row r="1525" spans="23:67" s="52" customFormat="1">
      <c r="W1525" s="59"/>
      <c r="BM1525" s="240"/>
      <c r="BN1525" s="240"/>
      <c r="BO1525" s="240"/>
    </row>
    <row r="1526" spans="23:67" s="52" customFormat="1">
      <c r="W1526" s="59"/>
      <c r="BM1526" s="240"/>
      <c r="BN1526" s="240"/>
      <c r="BO1526" s="240"/>
    </row>
    <row r="1527" spans="23:67" s="52" customFormat="1">
      <c r="W1527" s="59"/>
      <c r="BM1527" s="240"/>
      <c r="BN1527" s="240"/>
      <c r="BO1527" s="240"/>
    </row>
    <row r="1528" spans="23:67" s="52" customFormat="1">
      <c r="W1528" s="59"/>
      <c r="BM1528" s="240"/>
      <c r="BN1528" s="240"/>
      <c r="BO1528" s="240"/>
    </row>
    <row r="1529" spans="23:67" s="52" customFormat="1">
      <c r="W1529" s="59"/>
      <c r="BM1529" s="240"/>
      <c r="BN1529" s="240"/>
      <c r="BO1529" s="240"/>
    </row>
    <row r="1530" spans="23:67" s="52" customFormat="1">
      <c r="W1530" s="59"/>
      <c r="BM1530" s="240"/>
      <c r="BN1530" s="240"/>
      <c r="BO1530" s="240"/>
    </row>
    <row r="1531" spans="23:67" s="52" customFormat="1">
      <c r="W1531" s="59"/>
      <c r="BM1531" s="240"/>
      <c r="BN1531" s="240"/>
      <c r="BO1531" s="240"/>
    </row>
    <row r="1532" spans="23:67" s="52" customFormat="1">
      <c r="W1532" s="59"/>
      <c r="BM1532" s="240"/>
      <c r="BN1532" s="240"/>
      <c r="BO1532" s="240"/>
    </row>
    <row r="1533" spans="23:67" s="52" customFormat="1">
      <c r="W1533" s="59"/>
      <c r="BM1533" s="240"/>
      <c r="BN1533" s="240"/>
      <c r="BO1533" s="240"/>
    </row>
    <row r="1534" spans="23:67" s="52" customFormat="1">
      <c r="W1534" s="59"/>
      <c r="BM1534" s="240"/>
      <c r="BN1534" s="240"/>
      <c r="BO1534" s="240"/>
    </row>
    <row r="1535" spans="23:67" s="52" customFormat="1">
      <c r="W1535" s="59"/>
      <c r="BM1535" s="240"/>
      <c r="BN1535" s="240"/>
      <c r="BO1535" s="240"/>
    </row>
    <row r="1536" spans="23:67" s="52" customFormat="1">
      <c r="W1536" s="59"/>
      <c r="BM1536" s="240"/>
      <c r="BN1536" s="240"/>
      <c r="BO1536" s="240"/>
    </row>
    <row r="1537" spans="23:67" s="52" customFormat="1">
      <c r="W1537" s="59"/>
      <c r="BM1537" s="240"/>
      <c r="BN1537" s="240"/>
      <c r="BO1537" s="240"/>
    </row>
    <row r="1538" spans="23:67" s="52" customFormat="1">
      <c r="W1538" s="59"/>
      <c r="BM1538" s="240"/>
      <c r="BN1538" s="240"/>
      <c r="BO1538" s="240"/>
    </row>
    <row r="1539" spans="23:67" s="52" customFormat="1">
      <c r="W1539" s="59"/>
      <c r="BM1539" s="240"/>
      <c r="BN1539" s="240"/>
      <c r="BO1539" s="240"/>
    </row>
    <row r="1540" spans="23:67" s="52" customFormat="1">
      <c r="W1540" s="59"/>
      <c r="BM1540" s="240"/>
      <c r="BN1540" s="240"/>
      <c r="BO1540" s="240"/>
    </row>
    <row r="1541" spans="23:67" s="52" customFormat="1">
      <c r="W1541" s="59"/>
      <c r="BM1541" s="240"/>
      <c r="BN1541" s="240"/>
      <c r="BO1541" s="240"/>
    </row>
    <row r="1542" spans="23:67" s="52" customFormat="1">
      <c r="W1542" s="59"/>
      <c r="BM1542" s="240"/>
      <c r="BN1542" s="240"/>
      <c r="BO1542" s="240"/>
    </row>
    <row r="1543" spans="23:67" s="52" customFormat="1">
      <c r="W1543" s="59"/>
      <c r="BM1543" s="240"/>
      <c r="BN1543" s="240"/>
      <c r="BO1543" s="240"/>
    </row>
    <row r="1544" spans="23:67" s="52" customFormat="1">
      <c r="W1544" s="59"/>
      <c r="BM1544" s="240"/>
      <c r="BN1544" s="240"/>
      <c r="BO1544" s="240"/>
    </row>
    <row r="1545" spans="23:67" s="52" customFormat="1">
      <c r="W1545" s="59"/>
      <c r="BM1545" s="240"/>
      <c r="BN1545" s="240"/>
      <c r="BO1545" s="240"/>
    </row>
    <row r="1546" spans="23:67" s="52" customFormat="1">
      <c r="W1546" s="59"/>
      <c r="BM1546" s="240"/>
      <c r="BN1546" s="240"/>
      <c r="BO1546" s="240"/>
    </row>
    <row r="1547" spans="23:67" s="52" customFormat="1">
      <c r="W1547" s="59"/>
      <c r="BM1547" s="240"/>
      <c r="BN1547" s="240"/>
      <c r="BO1547" s="240"/>
    </row>
    <row r="1548" spans="23:67" s="52" customFormat="1">
      <c r="W1548" s="59"/>
      <c r="BM1548" s="240"/>
      <c r="BN1548" s="240"/>
      <c r="BO1548" s="240"/>
    </row>
    <row r="1549" spans="23:67" s="52" customFormat="1">
      <c r="W1549" s="59"/>
      <c r="BM1549" s="240"/>
      <c r="BN1549" s="240"/>
      <c r="BO1549" s="240"/>
    </row>
    <row r="1550" spans="23:67" s="52" customFormat="1">
      <c r="W1550" s="59"/>
      <c r="BM1550" s="240"/>
      <c r="BN1550" s="240"/>
      <c r="BO1550" s="240"/>
    </row>
    <row r="1551" spans="23:67" s="52" customFormat="1">
      <c r="W1551" s="59"/>
      <c r="BM1551" s="240"/>
      <c r="BN1551" s="240"/>
      <c r="BO1551" s="240"/>
    </row>
    <row r="1552" spans="23:67" s="52" customFormat="1">
      <c r="W1552" s="59"/>
      <c r="BM1552" s="240"/>
      <c r="BN1552" s="240"/>
      <c r="BO1552" s="240"/>
    </row>
    <row r="1553" spans="23:67" s="52" customFormat="1">
      <c r="W1553" s="59"/>
      <c r="BM1553" s="240"/>
      <c r="BN1553" s="240"/>
      <c r="BO1553" s="240"/>
    </row>
    <row r="1554" spans="23:67" s="52" customFormat="1">
      <c r="W1554" s="59"/>
      <c r="BM1554" s="240"/>
      <c r="BN1554" s="240"/>
      <c r="BO1554" s="240"/>
    </row>
    <row r="1555" spans="23:67" s="52" customFormat="1">
      <c r="W1555" s="59"/>
      <c r="BM1555" s="240"/>
      <c r="BN1555" s="240"/>
      <c r="BO1555" s="240"/>
    </row>
    <row r="1556" spans="23:67" s="52" customFormat="1">
      <c r="W1556" s="59"/>
      <c r="BM1556" s="240"/>
      <c r="BN1556" s="240"/>
      <c r="BO1556" s="240"/>
    </row>
    <row r="1557" spans="23:67" s="52" customFormat="1">
      <c r="W1557" s="59"/>
      <c r="BM1557" s="240"/>
      <c r="BN1557" s="240"/>
      <c r="BO1557" s="240"/>
    </row>
    <row r="1558" spans="23:67" s="52" customFormat="1">
      <c r="W1558" s="59"/>
      <c r="BM1558" s="240"/>
      <c r="BN1558" s="240"/>
      <c r="BO1558" s="240"/>
    </row>
    <row r="1559" spans="23:67" s="52" customFormat="1">
      <c r="W1559" s="59"/>
      <c r="BM1559" s="240"/>
      <c r="BN1559" s="240"/>
      <c r="BO1559" s="240"/>
    </row>
    <row r="1560" spans="23:67" s="52" customFormat="1">
      <c r="W1560" s="59"/>
      <c r="BM1560" s="240"/>
      <c r="BN1560" s="240"/>
      <c r="BO1560" s="240"/>
    </row>
    <row r="1561" spans="23:67" s="52" customFormat="1">
      <c r="W1561" s="59"/>
      <c r="BM1561" s="240"/>
      <c r="BN1561" s="240"/>
      <c r="BO1561" s="240"/>
    </row>
    <row r="1562" spans="23:67" s="52" customFormat="1">
      <c r="W1562" s="59"/>
      <c r="BM1562" s="240"/>
      <c r="BN1562" s="240"/>
      <c r="BO1562" s="240"/>
    </row>
    <row r="1563" spans="23:67" s="52" customFormat="1">
      <c r="W1563" s="59"/>
      <c r="BM1563" s="240"/>
      <c r="BN1563" s="240"/>
      <c r="BO1563" s="240"/>
    </row>
    <row r="1564" spans="23:67" s="52" customFormat="1">
      <c r="W1564" s="59"/>
      <c r="BM1564" s="240"/>
      <c r="BN1564" s="240"/>
      <c r="BO1564" s="240"/>
    </row>
    <row r="1565" spans="23:67" s="52" customFormat="1">
      <c r="W1565" s="59"/>
      <c r="BM1565" s="240"/>
      <c r="BN1565" s="240"/>
      <c r="BO1565" s="240"/>
    </row>
    <row r="1566" spans="23:67" s="52" customFormat="1">
      <c r="W1566" s="59"/>
      <c r="BM1566" s="240"/>
      <c r="BN1566" s="240"/>
      <c r="BO1566" s="240"/>
    </row>
    <row r="1567" spans="23:67" s="52" customFormat="1">
      <c r="W1567" s="59"/>
      <c r="BM1567" s="240"/>
      <c r="BN1567" s="240"/>
      <c r="BO1567" s="240"/>
    </row>
    <row r="1568" spans="23:67" s="52" customFormat="1">
      <c r="W1568" s="59"/>
      <c r="BM1568" s="240"/>
      <c r="BN1568" s="240"/>
      <c r="BO1568" s="240"/>
    </row>
    <row r="1569" spans="23:67" s="52" customFormat="1">
      <c r="W1569" s="59"/>
      <c r="BM1569" s="240"/>
      <c r="BN1569" s="240"/>
      <c r="BO1569" s="240"/>
    </row>
    <row r="1570" spans="23:67" s="52" customFormat="1">
      <c r="W1570" s="59"/>
      <c r="BM1570" s="240"/>
      <c r="BN1570" s="240"/>
      <c r="BO1570" s="240"/>
    </row>
    <row r="1571" spans="23:67" s="52" customFormat="1">
      <c r="W1571" s="59"/>
      <c r="BM1571" s="240"/>
      <c r="BN1571" s="240"/>
      <c r="BO1571" s="240"/>
    </row>
    <row r="1572" spans="23:67" s="52" customFormat="1">
      <c r="W1572" s="59"/>
      <c r="BM1572" s="240"/>
      <c r="BN1572" s="240"/>
      <c r="BO1572" s="240"/>
    </row>
    <row r="1573" spans="23:67" s="52" customFormat="1">
      <c r="W1573" s="59"/>
      <c r="BM1573" s="240"/>
      <c r="BN1573" s="240"/>
      <c r="BO1573" s="240"/>
    </row>
    <row r="1574" spans="23:67" s="52" customFormat="1">
      <c r="W1574" s="59"/>
      <c r="BM1574" s="240"/>
      <c r="BN1574" s="240"/>
      <c r="BO1574" s="240"/>
    </row>
    <row r="1575" spans="23:67" s="52" customFormat="1">
      <c r="W1575" s="59"/>
      <c r="BM1575" s="240"/>
      <c r="BN1575" s="240"/>
      <c r="BO1575" s="240"/>
    </row>
    <row r="1576" spans="23:67" s="52" customFormat="1">
      <c r="W1576" s="59"/>
      <c r="BM1576" s="240"/>
      <c r="BN1576" s="240"/>
      <c r="BO1576" s="240"/>
    </row>
    <row r="1577" spans="23:67" s="52" customFormat="1">
      <c r="W1577" s="59"/>
      <c r="BM1577" s="240"/>
      <c r="BN1577" s="240"/>
      <c r="BO1577" s="240"/>
    </row>
    <row r="1578" spans="23:67" s="52" customFormat="1">
      <c r="W1578" s="59"/>
      <c r="BM1578" s="240"/>
      <c r="BN1578" s="240"/>
      <c r="BO1578" s="240"/>
    </row>
    <row r="1579" spans="23:67" s="52" customFormat="1">
      <c r="W1579" s="59"/>
      <c r="BM1579" s="240"/>
      <c r="BN1579" s="240"/>
      <c r="BO1579" s="240"/>
    </row>
    <row r="1580" spans="23:67" s="52" customFormat="1">
      <c r="W1580" s="59"/>
      <c r="BM1580" s="240"/>
      <c r="BN1580" s="240"/>
      <c r="BO1580" s="240"/>
    </row>
    <row r="1581" spans="23:67" s="52" customFormat="1">
      <c r="W1581" s="59"/>
      <c r="BM1581" s="240"/>
      <c r="BN1581" s="240"/>
      <c r="BO1581" s="240"/>
    </row>
    <row r="1582" spans="23:67" s="52" customFormat="1">
      <c r="W1582" s="59"/>
      <c r="BM1582" s="240"/>
      <c r="BN1582" s="240"/>
      <c r="BO1582" s="240"/>
    </row>
    <row r="1583" spans="23:67" s="52" customFormat="1">
      <c r="W1583" s="59"/>
      <c r="BM1583" s="240"/>
      <c r="BN1583" s="240"/>
      <c r="BO1583" s="240"/>
    </row>
    <row r="1584" spans="23:67" s="52" customFormat="1">
      <c r="W1584" s="59"/>
      <c r="BM1584" s="240"/>
      <c r="BN1584" s="240"/>
      <c r="BO1584" s="240"/>
    </row>
    <row r="1585" spans="23:67" s="52" customFormat="1">
      <c r="W1585" s="59"/>
      <c r="BM1585" s="240"/>
      <c r="BN1585" s="240"/>
      <c r="BO1585" s="240"/>
    </row>
    <row r="1586" spans="23:67" s="52" customFormat="1">
      <c r="W1586" s="59"/>
      <c r="BM1586" s="240"/>
      <c r="BN1586" s="240"/>
      <c r="BO1586" s="240"/>
    </row>
    <row r="1587" spans="23:67" s="52" customFormat="1">
      <c r="W1587" s="59"/>
      <c r="BM1587" s="240"/>
      <c r="BN1587" s="240"/>
      <c r="BO1587" s="240"/>
    </row>
    <row r="1588" spans="23:67" s="52" customFormat="1">
      <c r="W1588" s="59"/>
      <c r="BM1588" s="240"/>
      <c r="BN1588" s="240"/>
      <c r="BO1588" s="240"/>
    </row>
    <row r="1589" spans="23:67" s="52" customFormat="1">
      <c r="W1589" s="59"/>
      <c r="BM1589" s="240"/>
      <c r="BN1589" s="240"/>
      <c r="BO1589" s="240"/>
    </row>
    <row r="1590" spans="23:67" s="52" customFormat="1">
      <c r="W1590" s="59"/>
      <c r="BM1590" s="240"/>
      <c r="BN1590" s="240"/>
      <c r="BO1590" s="240"/>
    </row>
    <row r="1591" spans="23:67" s="52" customFormat="1">
      <c r="W1591" s="59"/>
      <c r="BM1591" s="240"/>
      <c r="BN1591" s="240"/>
      <c r="BO1591" s="240"/>
    </row>
    <row r="1592" spans="23:67" s="52" customFormat="1">
      <c r="W1592" s="59"/>
      <c r="BM1592" s="240"/>
      <c r="BN1592" s="240"/>
      <c r="BO1592" s="240"/>
    </row>
    <row r="1593" spans="23:67" s="52" customFormat="1">
      <c r="W1593" s="59"/>
      <c r="BM1593" s="240"/>
      <c r="BN1593" s="240"/>
      <c r="BO1593" s="240"/>
    </row>
    <row r="1594" spans="23:67" s="52" customFormat="1">
      <c r="W1594" s="59"/>
      <c r="BM1594" s="240"/>
      <c r="BN1594" s="240"/>
      <c r="BO1594" s="240"/>
    </row>
    <row r="1595" spans="23:67" s="52" customFormat="1">
      <c r="W1595" s="59"/>
      <c r="BM1595" s="240"/>
      <c r="BN1595" s="240"/>
      <c r="BO1595" s="240"/>
    </row>
    <row r="1596" spans="23:67" s="52" customFormat="1">
      <c r="W1596" s="59"/>
      <c r="BM1596" s="240"/>
      <c r="BN1596" s="240"/>
      <c r="BO1596" s="240"/>
    </row>
    <row r="1597" spans="23:67" s="52" customFormat="1">
      <c r="W1597" s="59"/>
      <c r="BM1597" s="240"/>
      <c r="BN1597" s="240"/>
      <c r="BO1597" s="240"/>
    </row>
    <row r="1598" spans="23:67" s="52" customFormat="1">
      <c r="W1598" s="59"/>
      <c r="BM1598" s="240"/>
      <c r="BN1598" s="240"/>
      <c r="BO1598" s="240"/>
    </row>
    <row r="1599" spans="23:67" s="52" customFormat="1">
      <c r="W1599" s="59"/>
      <c r="BM1599" s="240"/>
      <c r="BN1599" s="240"/>
      <c r="BO1599" s="240"/>
    </row>
    <row r="1600" spans="23:67" s="52" customFormat="1">
      <c r="W1600" s="59"/>
      <c r="BM1600" s="240"/>
      <c r="BN1600" s="240"/>
      <c r="BO1600" s="240"/>
    </row>
    <row r="1601" spans="23:67" s="52" customFormat="1">
      <c r="W1601" s="59"/>
      <c r="BM1601" s="240"/>
      <c r="BN1601" s="240"/>
      <c r="BO1601" s="240"/>
    </row>
    <row r="1602" spans="23:67" s="52" customFormat="1">
      <c r="W1602" s="59"/>
      <c r="BM1602" s="240"/>
      <c r="BN1602" s="240"/>
      <c r="BO1602" s="240"/>
    </row>
    <row r="1603" spans="23:67" s="52" customFormat="1">
      <c r="W1603" s="59"/>
      <c r="BM1603" s="240"/>
      <c r="BN1603" s="240"/>
      <c r="BO1603" s="240"/>
    </row>
    <row r="1604" spans="23:67" s="52" customFormat="1">
      <c r="W1604" s="59"/>
      <c r="BM1604" s="240"/>
      <c r="BN1604" s="240"/>
      <c r="BO1604" s="240"/>
    </row>
    <row r="1605" spans="23:67" s="52" customFormat="1">
      <c r="W1605" s="59"/>
      <c r="BM1605" s="240"/>
      <c r="BN1605" s="240"/>
      <c r="BO1605" s="240"/>
    </row>
    <row r="1606" spans="23:67" s="52" customFormat="1">
      <c r="W1606" s="59"/>
      <c r="BM1606" s="240"/>
      <c r="BN1606" s="240"/>
      <c r="BO1606" s="240"/>
    </row>
    <row r="1607" spans="23:67" s="52" customFormat="1">
      <c r="W1607" s="59"/>
      <c r="BM1607" s="240"/>
      <c r="BN1607" s="240"/>
      <c r="BO1607" s="240"/>
    </row>
    <row r="1608" spans="23:67" s="52" customFormat="1">
      <c r="W1608" s="59"/>
      <c r="BM1608" s="240"/>
      <c r="BN1608" s="240"/>
      <c r="BO1608" s="240"/>
    </row>
    <row r="1609" spans="23:67" s="52" customFormat="1">
      <c r="W1609" s="59"/>
      <c r="BM1609" s="240"/>
      <c r="BN1609" s="240"/>
      <c r="BO1609" s="240"/>
    </row>
    <row r="1610" spans="23:67" s="52" customFormat="1">
      <c r="W1610" s="59"/>
      <c r="BM1610" s="240"/>
      <c r="BN1610" s="240"/>
      <c r="BO1610" s="240"/>
    </row>
    <row r="1611" spans="23:67" s="52" customFormat="1">
      <c r="W1611" s="59"/>
      <c r="BM1611" s="240"/>
      <c r="BN1611" s="240"/>
      <c r="BO1611" s="240"/>
    </row>
    <row r="1612" spans="23:67" s="52" customFormat="1">
      <c r="W1612" s="59"/>
      <c r="BM1612" s="240"/>
      <c r="BN1612" s="240"/>
      <c r="BO1612" s="240"/>
    </row>
    <row r="1613" spans="23:67" s="52" customFormat="1">
      <c r="W1613" s="59"/>
      <c r="BM1613" s="240"/>
      <c r="BN1613" s="240"/>
      <c r="BO1613" s="240"/>
    </row>
    <row r="1614" spans="23:67" s="52" customFormat="1">
      <c r="W1614" s="59"/>
      <c r="BM1614" s="240"/>
      <c r="BN1614" s="240"/>
      <c r="BO1614" s="240"/>
    </row>
    <row r="1615" spans="23:67" s="52" customFormat="1">
      <c r="W1615" s="59"/>
      <c r="BM1615" s="240"/>
      <c r="BN1615" s="240"/>
      <c r="BO1615" s="240"/>
    </row>
    <row r="1616" spans="23:67" s="52" customFormat="1">
      <c r="W1616" s="59"/>
      <c r="BM1616" s="240"/>
      <c r="BN1616" s="240"/>
      <c r="BO1616" s="240"/>
    </row>
    <row r="1617" spans="23:67" s="52" customFormat="1">
      <c r="W1617" s="59"/>
      <c r="BM1617" s="240"/>
      <c r="BN1617" s="240"/>
      <c r="BO1617" s="240"/>
    </row>
    <row r="1618" spans="23:67" s="52" customFormat="1">
      <c r="W1618" s="59"/>
      <c r="BM1618" s="240"/>
      <c r="BN1618" s="240"/>
      <c r="BO1618" s="240"/>
    </row>
    <row r="1619" spans="23:67" s="52" customFormat="1">
      <c r="W1619" s="59"/>
      <c r="BM1619" s="240"/>
      <c r="BN1619" s="240"/>
      <c r="BO1619" s="240"/>
    </row>
    <row r="1620" spans="23:67" s="52" customFormat="1">
      <c r="W1620" s="59"/>
      <c r="BM1620" s="240"/>
      <c r="BN1620" s="240"/>
      <c r="BO1620" s="240"/>
    </row>
    <row r="1621" spans="23:67" s="52" customFormat="1">
      <c r="W1621" s="59"/>
      <c r="BM1621" s="240"/>
      <c r="BN1621" s="240"/>
      <c r="BO1621" s="240"/>
    </row>
    <row r="1622" spans="23:67" s="52" customFormat="1">
      <c r="W1622" s="59"/>
      <c r="BM1622" s="240"/>
      <c r="BN1622" s="240"/>
      <c r="BO1622" s="240"/>
    </row>
    <row r="1623" spans="23:67" s="52" customFormat="1">
      <c r="W1623" s="59"/>
      <c r="BM1623" s="240"/>
      <c r="BN1623" s="240"/>
      <c r="BO1623" s="240"/>
    </row>
    <row r="1624" spans="23:67" s="52" customFormat="1">
      <c r="W1624" s="59"/>
      <c r="BM1624" s="240"/>
      <c r="BN1624" s="240"/>
      <c r="BO1624" s="240"/>
    </row>
    <row r="1625" spans="23:67" s="52" customFormat="1">
      <c r="W1625" s="59"/>
      <c r="BM1625" s="240"/>
      <c r="BN1625" s="240"/>
      <c r="BO1625" s="240"/>
    </row>
    <row r="1626" spans="23:67" s="52" customFormat="1">
      <c r="W1626" s="59"/>
      <c r="BM1626" s="240"/>
      <c r="BN1626" s="240"/>
      <c r="BO1626" s="240"/>
    </row>
    <row r="1627" spans="23:67" s="52" customFormat="1">
      <c r="W1627" s="59"/>
      <c r="BM1627" s="240"/>
      <c r="BN1627" s="240"/>
      <c r="BO1627" s="240"/>
    </row>
    <row r="1628" spans="23:67" s="52" customFormat="1">
      <c r="W1628" s="59"/>
      <c r="BM1628" s="240"/>
      <c r="BN1628" s="240"/>
      <c r="BO1628" s="240"/>
    </row>
    <row r="1629" spans="23:67" s="52" customFormat="1">
      <c r="W1629" s="59"/>
      <c r="BM1629" s="240"/>
      <c r="BN1629" s="240"/>
      <c r="BO1629" s="240"/>
    </row>
    <row r="1630" spans="23:67" s="52" customFormat="1">
      <c r="W1630" s="59"/>
      <c r="BM1630" s="240"/>
      <c r="BN1630" s="240"/>
      <c r="BO1630" s="240"/>
    </row>
    <row r="1631" spans="23:67" s="52" customFormat="1">
      <c r="W1631" s="59"/>
      <c r="BM1631" s="240"/>
      <c r="BN1631" s="240"/>
      <c r="BO1631" s="240"/>
    </row>
    <row r="1632" spans="23:67" s="52" customFormat="1">
      <c r="W1632" s="59"/>
      <c r="BM1632" s="240"/>
      <c r="BN1632" s="240"/>
      <c r="BO1632" s="240"/>
    </row>
    <row r="1633" spans="23:67" s="52" customFormat="1">
      <c r="W1633" s="59"/>
      <c r="BM1633" s="240"/>
      <c r="BN1633" s="240"/>
      <c r="BO1633" s="240"/>
    </row>
    <row r="1634" spans="23:67" s="52" customFormat="1">
      <c r="W1634" s="59"/>
      <c r="BM1634" s="240"/>
      <c r="BN1634" s="240"/>
      <c r="BO1634" s="240"/>
    </row>
    <row r="1635" spans="23:67" s="52" customFormat="1">
      <c r="W1635" s="59"/>
      <c r="BM1635" s="240"/>
      <c r="BN1635" s="240"/>
      <c r="BO1635" s="240"/>
    </row>
    <row r="1636" spans="23:67" s="52" customFormat="1">
      <c r="W1636" s="59"/>
      <c r="BM1636" s="240"/>
      <c r="BN1636" s="240"/>
      <c r="BO1636" s="240"/>
    </row>
    <row r="1637" spans="23:67" s="52" customFormat="1">
      <c r="W1637" s="59"/>
      <c r="BM1637" s="240"/>
      <c r="BN1637" s="240"/>
      <c r="BO1637" s="240"/>
    </row>
    <row r="1638" spans="23:67" s="52" customFormat="1">
      <c r="W1638" s="59"/>
      <c r="BM1638" s="240"/>
      <c r="BN1638" s="240"/>
      <c r="BO1638" s="240"/>
    </row>
    <row r="1639" spans="23:67" s="52" customFormat="1">
      <c r="W1639" s="59"/>
      <c r="BM1639" s="240"/>
      <c r="BN1639" s="240"/>
      <c r="BO1639" s="240"/>
    </row>
    <row r="1640" spans="23:67" s="52" customFormat="1">
      <c r="W1640" s="59"/>
      <c r="BM1640" s="240"/>
      <c r="BN1640" s="240"/>
      <c r="BO1640" s="240"/>
    </row>
    <row r="1641" spans="23:67" s="52" customFormat="1">
      <c r="W1641" s="59"/>
      <c r="BM1641" s="240"/>
      <c r="BN1641" s="240"/>
      <c r="BO1641" s="240"/>
    </row>
    <row r="1642" spans="23:67" s="52" customFormat="1">
      <c r="W1642" s="59"/>
      <c r="BM1642" s="240"/>
      <c r="BN1642" s="240"/>
      <c r="BO1642" s="240"/>
    </row>
    <row r="1643" spans="23:67" s="52" customFormat="1">
      <c r="W1643" s="59"/>
      <c r="BM1643" s="240"/>
      <c r="BN1643" s="240"/>
      <c r="BO1643" s="240"/>
    </row>
    <row r="1644" spans="23:67" s="52" customFormat="1">
      <c r="W1644" s="59"/>
      <c r="BM1644" s="240"/>
      <c r="BN1644" s="240"/>
      <c r="BO1644" s="240"/>
    </row>
    <row r="1645" spans="23:67" s="52" customFormat="1">
      <c r="W1645" s="59"/>
      <c r="BM1645" s="240"/>
      <c r="BN1645" s="240"/>
      <c r="BO1645" s="240"/>
    </row>
    <row r="1646" spans="23:67" s="52" customFormat="1">
      <c r="W1646" s="59"/>
      <c r="BM1646" s="240"/>
      <c r="BN1646" s="240"/>
      <c r="BO1646" s="240"/>
    </row>
    <row r="1647" spans="23:67" s="52" customFormat="1">
      <c r="W1647" s="59"/>
      <c r="BM1647" s="240"/>
      <c r="BN1647" s="240"/>
      <c r="BO1647" s="240"/>
    </row>
    <row r="1648" spans="23:67" s="52" customFormat="1">
      <c r="W1648" s="59"/>
      <c r="BM1648" s="240"/>
      <c r="BN1648" s="240"/>
      <c r="BO1648" s="240"/>
    </row>
    <row r="1649" spans="23:67" s="52" customFormat="1">
      <c r="W1649" s="59"/>
      <c r="BM1649" s="240"/>
      <c r="BN1649" s="240"/>
      <c r="BO1649" s="240"/>
    </row>
    <row r="1650" spans="23:67" s="52" customFormat="1">
      <c r="W1650" s="59"/>
      <c r="BM1650" s="240"/>
      <c r="BN1650" s="240"/>
      <c r="BO1650" s="240"/>
    </row>
    <row r="1651" spans="23:67" s="52" customFormat="1">
      <c r="W1651" s="59"/>
      <c r="BM1651" s="240"/>
      <c r="BN1651" s="240"/>
      <c r="BO1651" s="240"/>
    </row>
    <row r="1652" spans="23:67" s="52" customFormat="1">
      <c r="W1652" s="59"/>
      <c r="BM1652" s="240"/>
      <c r="BN1652" s="240"/>
      <c r="BO1652" s="240"/>
    </row>
    <row r="1653" spans="23:67" s="52" customFormat="1">
      <c r="W1653" s="59"/>
      <c r="BM1653" s="240"/>
      <c r="BN1653" s="240"/>
      <c r="BO1653" s="240"/>
    </row>
    <row r="1654" spans="23:67" s="52" customFormat="1">
      <c r="W1654" s="59"/>
      <c r="BM1654" s="240"/>
      <c r="BN1654" s="240"/>
      <c r="BO1654" s="240"/>
    </row>
    <row r="1655" spans="23:67" s="52" customFormat="1">
      <c r="W1655" s="59"/>
      <c r="BM1655" s="240"/>
      <c r="BN1655" s="240"/>
      <c r="BO1655" s="240"/>
    </row>
    <row r="1656" spans="23:67" s="52" customFormat="1">
      <c r="W1656" s="59"/>
      <c r="BM1656" s="240"/>
      <c r="BN1656" s="240"/>
      <c r="BO1656" s="240"/>
    </row>
    <row r="1657" spans="23:67" s="52" customFormat="1">
      <c r="W1657" s="59"/>
      <c r="BM1657" s="240"/>
      <c r="BN1657" s="240"/>
      <c r="BO1657" s="240"/>
    </row>
    <row r="1658" spans="23:67" s="52" customFormat="1">
      <c r="W1658" s="59"/>
      <c r="BM1658" s="240"/>
      <c r="BN1658" s="240"/>
      <c r="BO1658" s="240"/>
    </row>
    <row r="1659" spans="23:67" s="52" customFormat="1">
      <c r="W1659" s="59"/>
      <c r="BM1659" s="240"/>
      <c r="BN1659" s="240"/>
      <c r="BO1659" s="240"/>
    </row>
    <row r="1660" spans="23:67" s="52" customFormat="1">
      <c r="W1660" s="59"/>
      <c r="BM1660" s="240"/>
      <c r="BN1660" s="240"/>
      <c r="BO1660" s="240"/>
    </row>
    <row r="1661" spans="23:67" s="52" customFormat="1">
      <c r="W1661" s="59"/>
      <c r="BM1661" s="240"/>
      <c r="BN1661" s="240"/>
      <c r="BO1661" s="240"/>
    </row>
    <row r="1662" spans="23:67" s="52" customFormat="1">
      <c r="W1662" s="59"/>
      <c r="BM1662" s="240"/>
      <c r="BN1662" s="240"/>
      <c r="BO1662" s="240"/>
    </row>
    <row r="1663" spans="23:67" s="52" customFormat="1">
      <c r="W1663" s="59"/>
      <c r="BM1663" s="240"/>
      <c r="BN1663" s="240"/>
      <c r="BO1663" s="240"/>
    </row>
    <row r="1664" spans="23:67" s="52" customFormat="1">
      <c r="W1664" s="59"/>
      <c r="BM1664" s="240"/>
      <c r="BN1664" s="240"/>
      <c r="BO1664" s="240"/>
    </row>
    <row r="1665" spans="23:67" s="52" customFormat="1">
      <c r="W1665" s="59"/>
      <c r="BM1665" s="240"/>
      <c r="BN1665" s="240"/>
      <c r="BO1665" s="240"/>
    </row>
    <row r="1666" spans="23:67" s="52" customFormat="1">
      <c r="W1666" s="59"/>
      <c r="BM1666" s="240"/>
      <c r="BN1666" s="240"/>
      <c r="BO1666" s="240"/>
    </row>
    <row r="1667" spans="23:67" s="52" customFormat="1">
      <c r="W1667" s="59"/>
      <c r="BM1667" s="240"/>
      <c r="BN1667" s="240"/>
      <c r="BO1667" s="240"/>
    </row>
    <row r="1668" spans="23:67" s="52" customFormat="1">
      <c r="W1668" s="59"/>
      <c r="BM1668" s="240"/>
      <c r="BN1668" s="240"/>
      <c r="BO1668" s="240"/>
    </row>
    <row r="1669" spans="23:67" s="52" customFormat="1">
      <c r="W1669" s="59"/>
      <c r="BM1669" s="240"/>
      <c r="BN1669" s="240"/>
      <c r="BO1669" s="240"/>
    </row>
    <row r="1670" spans="23:67" s="52" customFormat="1">
      <c r="W1670" s="59"/>
      <c r="BM1670" s="240"/>
      <c r="BN1670" s="240"/>
      <c r="BO1670" s="240"/>
    </row>
    <row r="1671" spans="23:67" s="52" customFormat="1">
      <c r="W1671" s="59"/>
      <c r="BM1671" s="240"/>
      <c r="BN1671" s="240"/>
      <c r="BO1671" s="240"/>
    </row>
    <row r="1672" spans="23:67" s="52" customFormat="1">
      <c r="W1672" s="59"/>
      <c r="BM1672" s="240"/>
      <c r="BN1672" s="240"/>
      <c r="BO1672" s="240"/>
    </row>
    <row r="1673" spans="23:67" s="52" customFormat="1">
      <c r="W1673" s="59"/>
      <c r="BM1673" s="240"/>
      <c r="BN1673" s="240"/>
      <c r="BO1673" s="240"/>
    </row>
    <row r="1674" spans="23:67" s="52" customFormat="1">
      <c r="W1674" s="59"/>
      <c r="BM1674" s="240"/>
      <c r="BN1674" s="240"/>
      <c r="BO1674" s="240"/>
    </row>
    <row r="1675" spans="23:67" s="52" customFormat="1">
      <c r="W1675" s="59"/>
      <c r="BM1675" s="240"/>
      <c r="BN1675" s="240"/>
      <c r="BO1675" s="240"/>
    </row>
    <row r="1676" spans="23:67" s="52" customFormat="1">
      <c r="W1676" s="59"/>
      <c r="BM1676" s="240"/>
      <c r="BN1676" s="240"/>
      <c r="BO1676" s="240"/>
    </row>
    <row r="1677" spans="23:67" s="52" customFormat="1">
      <c r="W1677" s="59"/>
      <c r="BM1677" s="240"/>
      <c r="BN1677" s="240"/>
      <c r="BO1677" s="240"/>
    </row>
    <row r="1678" spans="23:67" s="52" customFormat="1">
      <c r="W1678" s="59"/>
      <c r="BM1678" s="240"/>
      <c r="BN1678" s="240"/>
      <c r="BO1678" s="240"/>
    </row>
    <row r="1679" spans="23:67" s="52" customFormat="1">
      <c r="W1679" s="59"/>
      <c r="BM1679" s="240"/>
      <c r="BN1679" s="240"/>
      <c r="BO1679" s="240"/>
    </row>
    <row r="1680" spans="23:67" s="52" customFormat="1">
      <c r="W1680" s="59"/>
      <c r="BM1680" s="240"/>
      <c r="BN1680" s="240"/>
      <c r="BO1680" s="240"/>
    </row>
    <row r="1681" spans="23:67" s="52" customFormat="1">
      <c r="W1681" s="59"/>
      <c r="BM1681" s="240"/>
      <c r="BN1681" s="240"/>
      <c r="BO1681" s="240"/>
    </row>
    <row r="1682" spans="23:67" s="52" customFormat="1">
      <c r="W1682" s="59"/>
      <c r="BM1682" s="240"/>
      <c r="BN1682" s="240"/>
      <c r="BO1682" s="240"/>
    </row>
    <row r="1683" spans="23:67" s="52" customFormat="1">
      <c r="W1683" s="59"/>
      <c r="BM1683" s="240"/>
      <c r="BN1683" s="240"/>
      <c r="BO1683" s="240"/>
    </row>
    <row r="1684" spans="23:67" s="52" customFormat="1">
      <c r="W1684" s="59"/>
      <c r="BM1684" s="240"/>
      <c r="BN1684" s="240"/>
      <c r="BO1684" s="240"/>
    </row>
    <row r="1685" spans="23:67" s="52" customFormat="1">
      <c r="W1685" s="59"/>
      <c r="BM1685" s="240"/>
      <c r="BN1685" s="240"/>
      <c r="BO1685" s="240"/>
    </row>
    <row r="1686" spans="23:67" s="52" customFormat="1">
      <c r="W1686" s="59"/>
      <c r="BM1686" s="240"/>
      <c r="BN1686" s="240"/>
      <c r="BO1686" s="240"/>
    </row>
    <row r="1687" spans="23:67" s="52" customFormat="1">
      <c r="W1687" s="59"/>
      <c r="BM1687" s="240"/>
      <c r="BN1687" s="240"/>
      <c r="BO1687" s="240"/>
    </row>
    <row r="1688" spans="23:67" s="52" customFormat="1">
      <c r="W1688" s="59"/>
      <c r="BM1688" s="240"/>
      <c r="BN1688" s="240"/>
      <c r="BO1688" s="240"/>
    </row>
    <row r="1689" spans="23:67" s="52" customFormat="1">
      <c r="W1689" s="59"/>
      <c r="BM1689" s="240"/>
      <c r="BN1689" s="240"/>
      <c r="BO1689" s="240"/>
    </row>
    <row r="1690" spans="23:67" s="52" customFormat="1">
      <c r="W1690" s="59"/>
      <c r="BM1690" s="240"/>
      <c r="BN1690" s="240"/>
      <c r="BO1690" s="240"/>
    </row>
    <row r="1691" spans="23:67" s="52" customFormat="1">
      <c r="W1691" s="59"/>
      <c r="BM1691" s="240"/>
      <c r="BN1691" s="240"/>
      <c r="BO1691" s="240"/>
    </row>
    <row r="1692" spans="23:67" s="52" customFormat="1">
      <c r="W1692" s="59"/>
      <c r="BM1692" s="240"/>
      <c r="BN1692" s="240"/>
      <c r="BO1692" s="240"/>
    </row>
    <row r="1693" spans="23:67" s="52" customFormat="1">
      <c r="W1693" s="59"/>
      <c r="BM1693" s="240"/>
      <c r="BN1693" s="240"/>
      <c r="BO1693" s="240"/>
    </row>
    <row r="1694" spans="23:67" s="52" customFormat="1">
      <c r="W1694" s="59"/>
      <c r="BM1694" s="240"/>
      <c r="BN1694" s="240"/>
      <c r="BO1694" s="240"/>
    </row>
    <row r="1695" spans="23:67" s="52" customFormat="1">
      <c r="W1695" s="59"/>
      <c r="BM1695" s="240"/>
      <c r="BN1695" s="240"/>
      <c r="BO1695" s="240"/>
    </row>
    <row r="1696" spans="23:67" s="52" customFormat="1">
      <c r="W1696" s="59"/>
      <c r="BM1696" s="240"/>
      <c r="BN1696" s="240"/>
      <c r="BO1696" s="240"/>
    </row>
    <row r="1697" spans="23:67" s="52" customFormat="1">
      <c r="W1697" s="59"/>
      <c r="BM1697" s="240"/>
      <c r="BN1697" s="240"/>
      <c r="BO1697" s="240"/>
    </row>
    <row r="1698" spans="23:67" s="52" customFormat="1">
      <c r="W1698" s="59"/>
      <c r="BM1698" s="240"/>
      <c r="BN1698" s="240"/>
      <c r="BO1698" s="240"/>
    </row>
    <row r="1699" spans="23:67" s="52" customFormat="1">
      <c r="W1699" s="59"/>
      <c r="BM1699" s="240"/>
      <c r="BN1699" s="240"/>
      <c r="BO1699" s="240"/>
    </row>
    <row r="1700" spans="23:67" s="52" customFormat="1">
      <c r="W1700" s="59"/>
      <c r="BM1700" s="240"/>
      <c r="BN1700" s="240"/>
      <c r="BO1700" s="240"/>
    </row>
    <row r="1701" spans="23:67" s="52" customFormat="1">
      <c r="W1701" s="59"/>
      <c r="BM1701" s="240"/>
      <c r="BN1701" s="240"/>
      <c r="BO1701" s="240"/>
    </row>
    <row r="1702" spans="23:67" s="52" customFormat="1">
      <c r="W1702" s="59"/>
      <c r="BM1702" s="240"/>
      <c r="BN1702" s="240"/>
      <c r="BO1702" s="240"/>
    </row>
    <row r="1703" spans="23:67" s="52" customFormat="1">
      <c r="W1703" s="59"/>
      <c r="BM1703" s="240"/>
      <c r="BN1703" s="240"/>
      <c r="BO1703" s="240"/>
    </row>
    <row r="1704" spans="23:67" s="52" customFormat="1">
      <c r="W1704" s="59"/>
      <c r="BM1704" s="240"/>
      <c r="BN1704" s="240"/>
      <c r="BO1704" s="240"/>
    </row>
    <row r="1705" spans="23:67" s="52" customFormat="1">
      <c r="W1705" s="59"/>
      <c r="BM1705" s="240"/>
      <c r="BN1705" s="240"/>
      <c r="BO1705" s="240"/>
    </row>
    <row r="1706" spans="23:67" s="52" customFormat="1">
      <c r="W1706" s="59"/>
      <c r="BM1706" s="240"/>
      <c r="BN1706" s="240"/>
      <c r="BO1706" s="240"/>
    </row>
    <row r="1707" spans="23:67" s="52" customFormat="1">
      <c r="W1707" s="59"/>
      <c r="BM1707" s="240"/>
      <c r="BN1707" s="240"/>
      <c r="BO1707" s="240"/>
    </row>
    <row r="1708" spans="23:67" s="52" customFormat="1">
      <c r="W1708" s="59"/>
      <c r="BM1708" s="240"/>
      <c r="BN1708" s="240"/>
      <c r="BO1708" s="240"/>
    </row>
    <row r="1709" spans="23:67" s="52" customFormat="1">
      <c r="W1709" s="59"/>
      <c r="BM1709" s="240"/>
      <c r="BN1709" s="240"/>
      <c r="BO1709" s="240"/>
    </row>
    <row r="1710" spans="23:67" s="52" customFormat="1">
      <c r="W1710" s="59"/>
      <c r="BM1710" s="240"/>
      <c r="BN1710" s="240"/>
      <c r="BO1710" s="240"/>
    </row>
    <row r="1711" spans="23:67" s="52" customFormat="1">
      <c r="W1711" s="59"/>
      <c r="BM1711" s="240"/>
      <c r="BN1711" s="240"/>
      <c r="BO1711" s="240"/>
    </row>
    <row r="1712" spans="23:67" s="52" customFormat="1">
      <c r="W1712" s="59"/>
      <c r="BM1712" s="240"/>
      <c r="BN1712" s="240"/>
      <c r="BO1712" s="240"/>
    </row>
    <row r="1713" spans="23:67" s="52" customFormat="1">
      <c r="W1713" s="59"/>
      <c r="BM1713" s="240"/>
      <c r="BN1713" s="240"/>
      <c r="BO1713" s="240"/>
    </row>
    <row r="1714" spans="23:67" s="52" customFormat="1">
      <c r="W1714" s="59"/>
      <c r="BM1714" s="240"/>
      <c r="BN1714" s="240"/>
      <c r="BO1714" s="240"/>
    </row>
    <row r="1715" spans="23:67" s="52" customFormat="1">
      <c r="W1715" s="59"/>
      <c r="BM1715" s="240"/>
      <c r="BN1715" s="240"/>
      <c r="BO1715" s="240"/>
    </row>
    <row r="1716" spans="23:67" s="52" customFormat="1">
      <c r="W1716" s="59"/>
      <c r="BM1716" s="240"/>
      <c r="BN1716" s="240"/>
      <c r="BO1716" s="240"/>
    </row>
    <row r="1717" spans="23:67" s="52" customFormat="1">
      <c r="W1717" s="59"/>
      <c r="BM1717" s="240"/>
      <c r="BN1717" s="240"/>
      <c r="BO1717" s="240"/>
    </row>
    <row r="1718" spans="23:67" s="52" customFormat="1">
      <c r="W1718" s="59"/>
      <c r="BM1718" s="240"/>
      <c r="BN1718" s="240"/>
      <c r="BO1718" s="240"/>
    </row>
    <row r="1719" spans="23:67" s="52" customFormat="1">
      <c r="W1719" s="59"/>
      <c r="BM1719" s="240"/>
      <c r="BN1719" s="240"/>
      <c r="BO1719" s="240"/>
    </row>
    <row r="1720" spans="23:67" s="52" customFormat="1">
      <c r="W1720" s="59"/>
      <c r="BM1720" s="240"/>
      <c r="BN1720" s="240"/>
      <c r="BO1720" s="240"/>
    </row>
    <row r="1721" spans="23:67" s="52" customFormat="1">
      <c r="W1721" s="59"/>
      <c r="BM1721" s="240"/>
      <c r="BN1721" s="240"/>
      <c r="BO1721" s="240"/>
    </row>
    <row r="1722" spans="23:67" s="52" customFormat="1">
      <c r="W1722" s="59"/>
      <c r="BM1722" s="240"/>
      <c r="BN1722" s="240"/>
      <c r="BO1722" s="240"/>
    </row>
    <row r="1723" spans="23:67" s="52" customFormat="1">
      <c r="W1723" s="59"/>
      <c r="BM1723" s="240"/>
      <c r="BN1723" s="240"/>
      <c r="BO1723" s="240"/>
    </row>
    <row r="1724" spans="23:67" s="52" customFormat="1">
      <c r="W1724" s="59"/>
      <c r="BM1724" s="240"/>
      <c r="BN1724" s="240"/>
      <c r="BO1724" s="240"/>
    </row>
    <row r="1725" spans="23:67" s="52" customFormat="1">
      <c r="W1725" s="59"/>
      <c r="BM1725" s="240"/>
      <c r="BN1725" s="240"/>
      <c r="BO1725" s="240"/>
    </row>
    <row r="1726" spans="23:67" s="52" customFormat="1">
      <c r="W1726" s="59"/>
      <c r="BM1726" s="240"/>
      <c r="BN1726" s="240"/>
      <c r="BO1726" s="240"/>
    </row>
    <row r="1727" spans="23:67" s="52" customFormat="1">
      <c r="W1727" s="59"/>
      <c r="BM1727" s="240"/>
      <c r="BN1727" s="240"/>
      <c r="BO1727" s="240"/>
    </row>
    <row r="1728" spans="23:67" s="52" customFormat="1">
      <c r="W1728" s="59"/>
      <c r="BM1728" s="240"/>
      <c r="BN1728" s="240"/>
      <c r="BO1728" s="240"/>
    </row>
    <row r="1729" spans="23:67" s="52" customFormat="1">
      <c r="W1729" s="59"/>
      <c r="BM1729" s="240"/>
      <c r="BN1729" s="240"/>
      <c r="BO1729" s="240"/>
    </row>
    <row r="1730" spans="23:67" s="52" customFormat="1">
      <c r="W1730" s="59"/>
      <c r="BM1730" s="240"/>
      <c r="BN1730" s="240"/>
      <c r="BO1730" s="240"/>
    </row>
    <row r="1731" spans="23:67" s="52" customFormat="1">
      <c r="W1731" s="59"/>
      <c r="BM1731" s="240"/>
      <c r="BN1731" s="240"/>
      <c r="BO1731" s="240"/>
    </row>
    <row r="1732" spans="23:67" s="52" customFormat="1">
      <c r="W1732" s="59"/>
      <c r="BM1732" s="240"/>
      <c r="BN1732" s="240"/>
      <c r="BO1732" s="240"/>
    </row>
    <row r="1733" spans="23:67" s="52" customFormat="1">
      <c r="W1733" s="59"/>
      <c r="BM1733" s="240"/>
      <c r="BN1733" s="240"/>
      <c r="BO1733" s="240"/>
    </row>
    <row r="1734" spans="23:67" s="52" customFormat="1">
      <c r="W1734" s="59"/>
      <c r="BM1734" s="240"/>
      <c r="BN1734" s="240"/>
      <c r="BO1734" s="240"/>
    </row>
    <row r="1735" spans="23:67" s="52" customFormat="1">
      <c r="W1735" s="59"/>
      <c r="BM1735" s="240"/>
      <c r="BN1735" s="240"/>
      <c r="BO1735" s="240"/>
    </row>
    <row r="1736" spans="23:67" s="52" customFormat="1">
      <c r="W1736" s="59"/>
      <c r="BM1736" s="240"/>
      <c r="BN1736" s="240"/>
      <c r="BO1736" s="240"/>
    </row>
    <row r="1737" spans="23:67" s="52" customFormat="1">
      <c r="W1737" s="59"/>
      <c r="BM1737" s="240"/>
      <c r="BN1737" s="240"/>
      <c r="BO1737" s="240"/>
    </row>
    <row r="1738" spans="23:67" s="52" customFormat="1">
      <c r="W1738" s="59"/>
      <c r="BM1738" s="240"/>
      <c r="BN1738" s="240"/>
      <c r="BO1738" s="240"/>
    </row>
    <row r="1739" spans="23:67" s="52" customFormat="1">
      <c r="W1739" s="59"/>
      <c r="BM1739" s="240"/>
      <c r="BN1739" s="240"/>
      <c r="BO1739" s="240"/>
    </row>
    <row r="1740" spans="23:67" s="52" customFormat="1">
      <c r="W1740" s="59"/>
      <c r="BM1740" s="240"/>
      <c r="BN1740" s="240"/>
      <c r="BO1740" s="240"/>
    </row>
    <row r="1741" spans="23:67" s="52" customFormat="1">
      <c r="W1741" s="59"/>
      <c r="BM1741" s="240"/>
      <c r="BN1741" s="240"/>
      <c r="BO1741" s="240"/>
    </row>
    <row r="1742" spans="23:67" s="52" customFormat="1">
      <c r="W1742" s="59"/>
      <c r="BM1742" s="240"/>
      <c r="BN1742" s="240"/>
      <c r="BO1742" s="240"/>
    </row>
    <row r="1743" spans="23:67" s="52" customFormat="1">
      <c r="W1743" s="59"/>
      <c r="BM1743" s="240"/>
      <c r="BN1743" s="240"/>
      <c r="BO1743" s="240"/>
    </row>
    <row r="1744" spans="23:67" s="52" customFormat="1">
      <c r="W1744" s="59"/>
      <c r="BM1744" s="240"/>
      <c r="BN1744" s="240"/>
      <c r="BO1744" s="240"/>
    </row>
    <row r="1745" spans="23:67" s="52" customFormat="1">
      <c r="W1745" s="59"/>
      <c r="BM1745" s="240"/>
      <c r="BN1745" s="240"/>
      <c r="BO1745" s="240"/>
    </row>
    <row r="1746" spans="23:67" s="52" customFormat="1">
      <c r="W1746" s="59"/>
      <c r="BM1746" s="240"/>
      <c r="BN1746" s="240"/>
      <c r="BO1746" s="240"/>
    </row>
    <row r="1747" spans="23:67" s="52" customFormat="1">
      <c r="W1747" s="59"/>
      <c r="BM1747" s="240"/>
      <c r="BN1747" s="240"/>
      <c r="BO1747" s="240"/>
    </row>
    <row r="1748" spans="23:67" s="52" customFormat="1">
      <c r="W1748" s="59"/>
      <c r="BM1748" s="240"/>
      <c r="BN1748" s="240"/>
      <c r="BO1748" s="240"/>
    </row>
    <row r="1749" spans="23:67" s="52" customFormat="1">
      <c r="W1749" s="59"/>
      <c r="BM1749" s="240"/>
      <c r="BN1749" s="240"/>
      <c r="BO1749" s="240"/>
    </row>
    <row r="1750" spans="23:67" s="52" customFormat="1">
      <c r="W1750" s="59"/>
      <c r="BM1750" s="240"/>
      <c r="BN1750" s="240"/>
      <c r="BO1750" s="240"/>
    </row>
    <row r="1751" spans="23:67" s="52" customFormat="1">
      <c r="W1751" s="59"/>
      <c r="BM1751" s="240"/>
      <c r="BN1751" s="240"/>
      <c r="BO1751" s="240"/>
    </row>
    <row r="1752" spans="23:67" s="52" customFormat="1">
      <c r="W1752" s="59"/>
      <c r="BM1752" s="240"/>
      <c r="BN1752" s="240"/>
      <c r="BO1752" s="240"/>
    </row>
    <row r="1753" spans="23:67" s="52" customFormat="1">
      <c r="W1753" s="59"/>
      <c r="BM1753" s="240"/>
      <c r="BN1753" s="240"/>
      <c r="BO1753" s="240"/>
    </row>
    <row r="1754" spans="23:67" s="52" customFormat="1">
      <c r="W1754" s="59"/>
      <c r="BM1754" s="240"/>
      <c r="BN1754" s="240"/>
      <c r="BO1754" s="240"/>
    </row>
    <row r="1755" spans="23:67" s="52" customFormat="1">
      <c r="W1755" s="59"/>
      <c r="BM1755" s="240"/>
      <c r="BN1755" s="240"/>
      <c r="BO1755" s="240"/>
    </row>
    <row r="1756" spans="23:67" s="52" customFormat="1">
      <c r="W1756" s="59"/>
      <c r="BM1756" s="240"/>
      <c r="BN1756" s="240"/>
      <c r="BO1756" s="240"/>
    </row>
    <row r="1757" spans="23:67" s="52" customFormat="1">
      <c r="W1757" s="59"/>
      <c r="BM1757" s="240"/>
      <c r="BN1757" s="240"/>
      <c r="BO1757" s="240"/>
    </row>
    <row r="1758" spans="23:67" s="52" customFormat="1">
      <c r="W1758" s="59"/>
      <c r="BM1758" s="240"/>
      <c r="BN1758" s="240"/>
      <c r="BO1758" s="240"/>
    </row>
    <row r="1759" spans="23:67" s="52" customFormat="1">
      <c r="W1759" s="59"/>
      <c r="BM1759" s="240"/>
      <c r="BN1759" s="240"/>
      <c r="BO1759" s="240"/>
    </row>
    <row r="1760" spans="23:67" s="52" customFormat="1">
      <c r="W1760" s="59"/>
      <c r="BM1760" s="240"/>
      <c r="BN1760" s="240"/>
      <c r="BO1760" s="240"/>
    </row>
    <row r="1761" spans="23:67" s="52" customFormat="1">
      <c r="W1761" s="59"/>
      <c r="BM1761" s="240"/>
      <c r="BN1761" s="240"/>
      <c r="BO1761" s="240"/>
    </row>
    <row r="1762" spans="23:67" s="52" customFormat="1">
      <c r="W1762" s="59"/>
      <c r="BM1762" s="240"/>
      <c r="BN1762" s="240"/>
      <c r="BO1762" s="240"/>
    </row>
    <row r="1763" spans="23:67" s="52" customFormat="1">
      <c r="W1763" s="59"/>
      <c r="BM1763" s="240"/>
      <c r="BN1763" s="240"/>
      <c r="BO1763" s="240"/>
    </row>
    <row r="1764" spans="23:67" s="52" customFormat="1">
      <c r="W1764" s="59"/>
      <c r="BM1764" s="240"/>
      <c r="BN1764" s="240"/>
      <c r="BO1764" s="240"/>
    </row>
    <row r="1765" spans="23:67" s="52" customFormat="1">
      <c r="W1765" s="59"/>
      <c r="BM1765" s="240"/>
      <c r="BN1765" s="240"/>
      <c r="BO1765" s="240"/>
    </row>
    <row r="1766" spans="23:67" s="52" customFormat="1">
      <c r="W1766" s="59"/>
      <c r="BM1766" s="240"/>
      <c r="BN1766" s="240"/>
      <c r="BO1766" s="240"/>
    </row>
    <row r="1767" spans="23:67" s="52" customFormat="1">
      <c r="W1767" s="59"/>
      <c r="BM1767" s="240"/>
      <c r="BN1767" s="240"/>
      <c r="BO1767" s="240"/>
    </row>
    <row r="1768" spans="23:67" s="52" customFormat="1">
      <c r="W1768" s="59"/>
      <c r="BM1768" s="240"/>
      <c r="BN1768" s="240"/>
      <c r="BO1768" s="240"/>
    </row>
    <row r="1769" spans="23:67" s="52" customFormat="1">
      <c r="W1769" s="59"/>
      <c r="BM1769" s="240"/>
      <c r="BN1769" s="240"/>
      <c r="BO1769" s="240"/>
    </row>
    <row r="1770" spans="23:67" s="52" customFormat="1">
      <c r="W1770" s="59"/>
      <c r="BM1770" s="240"/>
      <c r="BN1770" s="240"/>
      <c r="BO1770" s="240"/>
    </row>
    <row r="1771" spans="23:67" s="52" customFormat="1">
      <c r="W1771" s="59"/>
      <c r="BM1771" s="240"/>
      <c r="BN1771" s="240"/>
      <c r="BO1771" s="240"/>
    </row>
    <row r="1772" spans="23:67" s="52" customFormat="1">
      <c r="W1772" s="59"/>
      <c r="BM1772" s="240"/>
      <c r="BN1772" s="240"/>
      <c r="BO1772" s="240"/>
    </row>
    <row r="1773" spans="23:67" s="52" customFormat="1">
      <c r="W1773" s="59"/>
      <c r="BM1773" s="240"/>
      <c r="BN1773" s="240"/>
      <c r="BO1773" s="240"/>
    </row>
    <row r="1774" spans="23:67" s="52" customFormat="1">
      <c r="W1774" s="59"/>
      <c r="BM1774" s="240"/>
      <c r="BN1774" s="240"/>
      <c r="BO1774" s="240"/>
    </row>
    <row r="1775" spans="23:67" s="52" customFormat="1">
      <c r="W1775" s="59"/>
      <c r="BM1775" s="240"/>
      <c r="BN1775" s="240"/>
      <c r="BO1775" s="240"/>
    </row>
    <row r="1776" spans="23:67" s="52" customFormat="1">
      <c r="W1776" s="59"/>
      <c r="BM1776" s="240"/>
      <c r="BN1776" s="240"/>
      <c r="BO1776" s="240"/>
    </row>
    <row r="1777" spans="23:67" s="52" customFormat="1">
      <c r="W1777" s="59"/>
      <c r="BM1777" s="240"/>
      <c r="BN1777" s="240"/>
      <c r="BO1777" s="240"/>
    </row>
    <row r="1778" spans="23:67" s="52" customFormat="1">
      <c r="W1778" s="59"/>
      <c r="BM1778" s="240"/>
      <c r="BN1778" s="240"/>
      <c r="BO1778" s="240"/>
    </row>
    <row r="1779" spans="23:67" s="52" customFormat="1">
      <c r="W1779" s="59"/>
      <c r="BM1779" s="240"/>
      <c r="BN1779" s="240"/>
      <c r="BO1779" s="240"/>
    </row>
    <row r="1780" spans="23:67" s="52" customFormat="1">
      <c r="W1780" s="59"/>
      <c r="BM1780" s="240"/>
      <c r="BN1780" s="240"/>
      <c r="BO1780" s="240"/>
    </row>
    <row r="1781" spans="23:67" s="52" customFormat="1">
      <c r="W1781" s="59"/>
      <c r="BM1781" s="240"/>
      <c r="BN1781" s="240"/>
      <c r="BO1781" s="240"/>
    </row>
    <row r="1782" spans="23:67" s="52" customFormat="1">
      <c r="W1782" s="59"/>
      <c r="BM1782" s="240"/>
      <c r="BN1782" s="240"/>
      <c r="BO1782" s="240"/>
    </row>
    <row r="1783" spans="23:67" s="52" customFormat="1">
      <c r="W1783" s="59"/>
      <c r="BM1783" s="240"/>
      <c r="BN1783" s="240"/>
      <c r="BO1783" s="240"/>
    </row>
    <row r="1784" spans="23:67" s="52" customFormat="1">
      <c r="W1784" s="59"/>
      <c r="BM1784" s="240"/>
      <c r="BN1784" s="240"/>
      <c r="BO1784" s="240"/>
    </row>
    <row r="1785" spans="23:67" s="52" customFormat="1">
      <c r="W1785" s="59"/>
      <c r="BM1785" s="240"/>
      <c r="BN1785" s="240"/>
      <c r="BO1785" s="240"/>
    </row>
    <row r="1786" spans="23:67" s="52" customFormat="1">
      <c r="W1786" s="59"/>
      <c r="BM1786" s="240"/>
      <c r="BN1786" s="240"/>
      <c r="BO1786" s="240"/>
    </row>
    <row r="1787" spans="23:67" s="52" customFormat="1">
      <c r="W1787" s="59"/>
      <c r="BM1787" s="240"/>
      <c r="BN1787" s="240"/>
      <c r="BO1787" s="240"/>
    </row>
    <row r="1788" spans="23:67" s="52" customFormat="1">
      <c r="W1788" s="59"/>
      <c r="BM1788" s="240"/>
      <c r="BN1788" s="240"/>
      <c r="BO1788" s="240"/>
    </row>
    <row r="1789" spans="23:67" s="52" customFormat="1">
      <c r="W1789" s="59"/>
      <c r="BM1789" s="240"/>
      <c r="BN1789" s="240"/>
      <c r="BO1789" s="240"/>
    </row>
    <row r="1790" spans="23:67" s="52" customFormat="1">
      <c r="W1790" s="59"/>
      <c r="BM1790" s="240"/>
      <c r="BN1790" s="240"/>
      <c r="BO1790" s="240"/>
    </row>
    <row r="1791" spans="23:67" s="52" customFormat="1">
      <c r="W1791" s="59"/>
      <c r="BM1791" s="240"/>
      <c r="BN1791" s="240"/>
      <c r="BO1791" s="240"/>
    </row>
    <row r="1792" spans="23:67" s="52" customFormat="1">
      <c r="W1792" s="59"/>
      <c r="BM1792" s="240"/>
      <c r="BN1792" s="240"/>
      <c r="BO1792" s="240"/>
    </row>
    <row r="1793" spans="23:67" s="52" customFormat="1">
      <c r="W1793" s="59"/>
      <c r="BM1793" s="240"/>
      <c r="BN1793" s="240"/>
      <c r="BO1793" s="240"/>
    </row>
    <row r="1794" spans="23:67" s="52" customFormat="1">
      <c r="W1794" s="59"/>
      <c r="BM1794" s="240"/>
      <c r="BN1794" s="240"/>
      <c r="BO1794" s="240"/>
    </row>
    <row r="1795" spans="23:67" s="52" customFormat="1">
      <c r="W1795" s="59"/>
      <c r="BM1795" s="240"/>
      <c r="BN1795" s="240"/>
      <c r="BO1795" s="240"/>
    </row>
    <row r="1796" spans="23:67" s="52" customFormat="1">
      <c r="W1796" s="59"/>
      <c r="BM1796" s="240"/>
      <c r="BN1796" s="240"/>
      <c r="BO1796" s="240"/>
    </row>
    <row r="1797" spans="23:67" s="52" customFormat="1">
      <c r="W1797" s="59"/>
      <c r="BM1797" s="240"/>
      <c r="BN1797" s="240"/>
      <c r="BO1797" s="240"/>
    </row>
    <row r="1798" spans="23:67" s="52" customFormat="1">
      <c r="W1798" s="59"/>
      <c r="BM1798" s="240"/>
      <c r="BN1798" s="240"/>
      <c r="BO1798" s="240"/>
    </row>
    <row r="1799" spans="23:67" s="52" customFormat="1">
      <c r="W1799" s="59"/>
      <c r="BM1799" s="240"/>
      <c r="BN1799" s="240"/>
      <c r="BO1799" s="240"/>
    </row>
    <row r="1800" spans="23:67" s="52" customFormat="1">
      <c r="W1800" s="59"/>
      <c r="BM1800" s="240"/>
      <c r="BN1800" s="240"/>
      <c r="BO1800" s="240"/>
    </row>
    <row r="1801" spans="23:67" s="52" customFormat="1">
      <c r="W1801" s="59"/>
      <c r="BM1801" s="240"/>
      <c r="BN1801" s="240"/>
      <c r="BO1801" s="240"/>
    </row>
    <row r="1802" spans="23:67" s="52" customFormat="1">
      <c r="W1802" s="59"/>
      <c r="BM1802" s="240"/>
      <c r="BN1802" s="240"/>
      <c r="BO1802" s="240"/>
    </row>
    <row r="1803" spans="23:67" s="52" customFormat="1">
      <c r="W1803" s="59"/>
      <c r="BM1803" s="240"/>
      <c r="BN1803" s="240"/>
      <c r="BO1803" s="240"/>
    </row>
    <row r="1804" spans="23:67" s="52" customFormat="1">
      <c r="W1804" s="59"/>
      <c r="BM1804" s="240"/>
      <c r="BN1804" s="240"/>
      <c r="BO1804" s="240"/>
    </row>
    <row r="1805" spans="23:67" s="52" customFormat="1">
      <c r="W1805" s="59"/>
      <c r="BM1805" s="240"/>
      <c r="BN1805" s="240"/>
      <c r="BO1805" s="240"/>
    </row>
    <row r="1806" spans="23:67" s="52" customFormat="1">
      <c r="W1806" s="59"/>
      <c r="BM1806" s="240"/>
      <c r="BN1806" s="240"/>
      <c r="BO1806" s="240"/>
    </row>
    <row r="1807" spans="23:67" s="52" customFormat="1">
      <c r="W1807" s="59"/>
      <c r="BM1807" s="240"/>
      <c r="BN1807" s="240"/>
      <c r="BO1807" s="240"/>
    </row>
    <row r="1808" spans="23:67" s="52" customFormat="1">
      <c r="W1808" s="59"/>
      <c r="BM1808" s="240"/>
      <c r="BN1808" s="240"/>
      <c r="BO1808" s="240"/>
    </row>
    <row r="1809" spans="23:67" s="52" customFormat="1">
      <c r="W1809" s="59"/>
      <c r="BM1809" s="240"/>
      <c r="BN1809" s="240"/>
      <c r="BO1809" s="240"/>
    </row>
    <row r="1810" spans="23:67" s="52" customFormat="1">
      <c r="W1810" s="59"/>
      <c r="BM1810" s="240"/>
      <c r="BN1810" s="240"/>
      <c r="BO1810" s="240"/>
    </row>
    <row r="1811" spans="23:67" s="52" customFormat="1">
      <c r="W1811" s="59"/>
      <c r="BM1811" s="240"/>
      <c r="BN1811" s="240"/>
      <c r="BO1811" s="240"/>
    </row>
    <row r="1812" spans="23:67" s="52" customFormat="1">
      <c r="W1812" s="59"/>
      <c r="BM1812" s="240"/>
      <c r="BN1812" s="240"/>
      <c r="BO1812" s="240"/>
    </row>
    <row r="1813" spans="23:67" s="52" customFormat="1">
      <c r="W1813" s="59"/>
      <c r="BM1813" s="240"/>
      <c r="BN1813" s="240"/>
      <c r="BO1813" s="240"/>
    </row>
    <row r="1814" spans="23:67" s="52" customFormat="1">
      <c r="W1814" s="59"/>
      <c r="BM1814" s="240"/>
      <c r="BN1814" s="240"/>
      <c r="BO1814" s="240"/>
    </row>
    <row r="1815" spans="23:67" s="52" customFormat="1">
      <c r="W1815" s="59"/>
      <c r="BM1815" s="240"/>
      <c r="BN1815" s="240"/>
      <c r="BO1815" s="240"/>
    </row>
    <row r="1816" spans="23:67" s="52" customFormat="1">
      <c r="W1816" s="59"/>
      <c r="BM1816" s="240"/>
      <c r="BN1816" s="240"/>
      <c r="BO1816" s="240"/>
    </row>
    <row r="1817" spans="23:67" s="52" customFormat="1">
      <c r="W1817" s="59"/>
      <c r="BM1817" s="240"/>
      <c r="BN1817" s="240"/>
      <c r="BO1817" s="240"/>
    </row>
    <row r="1818" spans="23:67" s="52" customFormat="1">
      <c r="W1818" s="59"/>
      <c r="BM1818" s="240"/>
      <c r="BN1818" s="240"/>
      <c r="BO1818" s="240"/>
    </row>
    <row r="1819" spans="23:67" s="52" customFormat="1">
      <c r="W1819" s="59"/>
      <c r="BM1819" s="240"/>
      <c r="BN1819" s="240"/>
      <c r="BO1819" s="240"/>
    </row>
    <row r="1820" spans="23:67" s="52" customFormat="1">
      <c r="W1820" s="59"/>
      <c r="BM1820" s="240"/>
      <c r="BN1820" s="240"/>
      <c r="BO1820" s="240"/>
    </row>
    <row r="1821" spans="23:67" s="52" customFormat="1">
      <c r="W1821" s="59"/>
      <c r="BM1821" s="240"/>
      <c r="BN1821" s="240"/>
      <c r="BO1821" s="240"/>
    </row>
    <row r="1822" spans="23:67" s="52" customFormat="1">
      <c r="W1822" s="59"/>
      <c r="BM1822" s="240"/>
      <c r="BN1822" s="240"/>
      <c r="BO1822" s="240"/>
    </row>
    <row r="1823" spans="23:67" s="52" customFormat="1">
      <c r="W1823" s="59"/>
      <c r="BM1823" s="240"/>
      <c r="BN1823" s="240"/>
      <c r="BO1823" s="240"/>
    </row>
    <row r="1824" spans="23:67" s="52" customFormat="1">
      <c r="W1824" s="59"/>
      <c r="BM1824" s="240"/>
      <c r="BN1824" s="240"/>
      <c r="BO1824" s="240"/>
    </row>
    <row r="1825" spans="23:67" s="52" customFormat="1">
      <c r="W1825" s="59"/>
      <c r="BM1825" s="240"/>
      <c r="BN1825" s="240"/>
      <c r="BO1825" s="240"/>
    </row>
    <row r="1826" spans="23:67" s="52" customFormat="1">
      <c r="W1826" s="59"/>
      <c r="BM1826" s="240"/>
      <c r="BN1826" s="240"/>
      <c r="BO1826" s="240"/>
    </row>
    <row r="1827" spans="23:67" s="52" customFormat="1">
      <c r="W1827" s="59"/>
      <c r="BM1827" s="240"/>
      <c r="BN1827" s="240"/>
      <c r="BO1827" s="240"/>
    </row>
    <row r="1828" spans="23:67" s="52" customFormat="1">
      <c r="W1828" s="59"/>
      <c r="BM1828" s="240"/>
      <c r="BN1828" s="240"/>
      <c r="BO1828" s="240"/>
    </row>
    <row r="1829" spans="23:67" s="52" customFormat="1">
      <c r="W1829" s="59"/>
      <c r="BM1829" s="240"/>
      <c r="BN1829" s="240"/>
      <c r="BO1829" s="240"/>
    </row>
    <row r="1830" spans="23:67" s="52" customFormat="1">
      <c r="W1830" s="59"/>
      <c r="BM1830" s="240"/>
      <c r="BN1830" s="240"/>
      <c r="BO1830" s="240"/>
    </row>
    <row r="1831" spans="23:67" s="52" customFormat="1">
      <c r="W1831" s="59"/>
      <c r="BM1831" s="240"/>
      <c r="BN1831" s="240"/>
      <c r="BO1831" s="240"/>
    </row>
    <row r="1832" spans="23:67" s="52" customFormat="1">
      <c r="W1832" s="59"/>
      <c r="BM1832" s="240"/>
      <c r="BN1832" s="240"/>
      <c r="BO1832" s="240"/>
    </row>
    <row r="1833" spans="23:67" s="52" customFormat="1">
      <c r="W1833" s="59"/>
      <c r="BM1833" s="240"/>
      <c r="BN1833" s="240"/>
      <c r="BO1833" s="240"/>
    </row>
    <row r="1834" spans="23:67" s="52" customFormat="1">
      <c r="W1834" s="59"/>
      <c r="BM1834" s="240"/>
      <c r="BN1834" s="240"/>
      <c r="BO1834" s="240"/>
    </row>
    <row r="1835" spans="23:67" s="52" customFormat="1">
      <c r="W1835" s="59"/>
      <c r="BM1835" s="240"/>
      <c r="BN1835" s="240"/>
      <c r="BO1835" s="240"/>
    </row>
    <row r="1836" spans="23:67" s="52" customFormat="1">
      <c r="W1836" s="59"/>
      <c r="BM1836" s="240"/>
      <c r="BN1836" s="240"/>
      <c r="BO1836" s="240"/>
    </row>
    <row r="1837" spans="23:67" s="52" customFormat="1">
      <c r="W1837" s="59"/>
      <c r="BM1837" s="240"/>
      <c r="BN1837" s="240"/>
      <c r="BO1837" s="240"/>
    </row>
    <row r="1838" spans="23:67" s="52" customFormat="1">
      <c r="W1838" s="59"/>
      <c r="BM1838" s="240"/>
      <c r="BN1838" s="240"/>
      <c r="BO1838" s="240"/>
    </row>
    <row r="1839" spans="23:67" s="52" customFormat="1">
      <c r="W1839" s="59"/>
      <c r="BM1839" s="240"/>
      <c r="BN1839" s="240"/>
      <c r="BO1839" s="240"/>
    </row>
    <row r="1840" spans="23:67" s="52" customFormat="1">
      <c r="W1840" s="59"/>
      <c r="BM1840" s="240"/>
      <c r="BN1840" s="240"/>
      <c r="BO1840" s="240"/>
    </row>
    <row r="1841" spans="23:67" s="52" customFormat="1">
      <c r="W1841" s="59"/>
      <c r="BM1841" s="240"/>
      <c r="BN1841" s="240"/>
      <c r="BO1841" s="240"/>
    </row>
    <row r="1842" spans="23:67" s="52" customFormat="1">
      <c r="W1842" s="59"/>
      <c r="BM1842" s="240"/>
      <c r="BN1842" s="240"/>
      <c r="BO1842" s="240"/>
    </row>
    <row r="1843" spans="23:67" s="52" customFormat="1">
      <c r="W1843" s="59"/>
      <c r="BM1843" s="240"/>
      <c r="BN1843" s="240"/>
      <c r="BO1843" s="240"/>
    </row>
    <row r="1844" spans="23:67" s="52" customFormat="1">
      <c r="W1844" s="59"/>
      <c r="BM1844" s="240"/>
      <c r="BN1844" s="240"/>
      <c r="BO1844" s="240"/>
    </row>
    <row r="1845" spans="23:67" s="52" customFormat="1">
      <c r="W1845" s="59"/>
      <c r="BM1845" s="240"/>
      <c r="BN1845" s="240"/>
      <c r="BO1845" s="240"/>
    </row>
    <row r="1846" spans="23:67" s="52" customFormat="1">
      <c r="W1846" s="59"/>
      <c r="BM1846" s="240"/>
      <c r="BN1846" s="240"/>
      <c r="BO1846" s="240"/>
    </row>
    <row r="1847" spans="23:67" s="52" customFormat="1">
      <c r="W1847" s="59"/>
      <c r="BM1847" s="240"/>
      <c r="BN1847" s="240"/>
      <c r="BO1847" s="240"/>
    </row>
    <row r="1848" spans="23:67" s="52" customFormat="1">
      <c r="W1848" s="59"/>
      <c r="BM1848" s="240"/>
      <c r="BN1848" s="240"/>
      <c r="BO1848" s="240"/>
    </row>
    <row r="1849" spans="23:67" s="52" customFormat="1">
      <c r="W1849" s="59"/>
      <c r="BM1849" s="240"/>
      <c r="BN1849" s="240"/>
      <c r="BO1849" s="240"/>
    </row>
    <row r="1850" spans="23:67" s="52" customFormat="1">
      <c r="W1850" s="59"/>
      <c r="BM1850" s="240"/>
      <c r="BN1850" s="240"/>
      <c r="BO1850" s="240"/>
    </row>
    <row r="1851" spans="23:67" s="52" customFormat="1">
      <c r="W1851" s="59"/>
      <c r="BM1851" s="240"/>
      <c r="BN1851" s="240"/>
      <c r="BO1851" s="240"/>
    </row>
    <row r="1852" spans="23:67" s="52" customFormat="1">
      <c r="W1852" s="59"/>
      <c r="BM1852" s="240"/>
      <c r="BN1852" s="240"/>
      <c r="BO1852" s="240"/>
    </row>
    <row r="1853" spans="23:67" s="52" customFormat="1">
      <c r="W1853" s="59"/>
      <c r="BM1853" s="240"/>
      <c r="BN1853" s="240"/>
      <c r="BO1853" s="240"/>
    </row>
    <row r="1854" spans="23:67" s="52" customFormat="1">
      <c r="W1854" s="59"/>
      <c r="BM1854" s="240"/>
      <c r="BN1854" s="240"/>
      <c r="BO1854" s="240"/>
    </row>
    <row r="1855" spans="23:67" s="52" customFormat="1">
      <c r="W1855" s="59"/>
      <c r="BM1855" s="240"/>
      <c r="BN1855" s="240"/>
      <c r="BO1855" s="240"/>
    </row>
    <row r="1856" spans="23:67" s="52" customFormat="1">
      <c r="W1856" s="59"/>
      <c r="BM1856" s="240"/>
      <c r="BN1856" s="240"/>
      <c r="BO1856" s="240"/>
    </row>
    <row r="1857" spans="23:67" s="52" customFormat="1">
      <c r="W1857" s="59"/>
      <c r="BM1857" s="240"/>
      <c r="BN1857" s="240"/>
      <c r="BO1857" s="240"/>
    </row>
    <row r="1858" spans="23:67" s="52" customFormat="1">
      <c r="W1858" s="59"/>
      <c r="BM1858" s="240"/>
      <c r="BN1858" s="240"/>
      <c r="BO1858" s="240"/>
    </row>
    <row r="1859" spans="23:67" s="52" customFormat="1">
      <c r="W1859" s="59"/>
      <c r="BM1859" s="240"/>
      <c r="BN1859" s="240"/>
      <c r="BO1859" s="240"/>
    </row>
    <row r="1860" spans="23:67" s="52" customFormat="1">
      <c r="W1860" s="59"/>
      <c r="BM1860" s="240"/>
      <c r="BN1860" s="240"/>
      <c r="BO1860" s="240"/>
    </row>
    <row r="1861" spans="23:67" s="52" customFormat="1">
      <c r="W1861" s="59"/>
      <c r="BM1861" s="240"/>
      <c r="BN1861" s="240"/>
      <c r="BO1861" s="240"/>
    </row>
    <row r="1862" spans="23:67" s="52" customFormat="1">
      <c r="W1862" s="59"/>
      <c r="BM1862" s="240"/>
      <c r="BN1862" s="240"/>
      <c r="BO1862" s="240"/>
    </row>
    <row r="1863" spans="23:67" s="52" customFormat="1">
      <c r="W1863" s="59"/>
      <c r="BM1863" s="240"/>
      <c r="BN1863" s="240"/>
      <c r="BO1863" s="240"/>
    </row>
    <row r="1864" spans="23:67" s="52" customFormat="1">
      <c r="W1864" s="59"/>
      <c r="BM1864" s="240"/>
      <c r="BN1864" s="240"/>
      <c r="BO1864" s="240"/>
    </row>
    <row r="1865" spans="23:67" s="52" customFormat="1">
      <c r="W1865" s="59"/>
      <c r="BM1865" s="240"/>
      <c r="BN1865" s="240"/>
      <c r="BO1865" s="240"/>
    </row>
    <row r="1866" spans="23:67" s="52" customFormat="1">
      <c r="W1866" s="59"/>
      <c r="BM1866" s="240"/>
      <c r="BN1866" s="240"/>
      <c r="BO1866" s="240"/>
    </row>
    <row r="1867" spans="23:67" s="52" customFormat="1">
      <c r="W1867" s="59"/>
      <c r="BM1867" s="240"/>
      <c r="BN1867" s="240"/>
      <c r="BO1867" s="240"/>
    </row>
    <row r="1868" spans="23:67" s="52" customFormat="1">
      <c r="W1868" s="59"/>
      <c r="BM1868" s="240"/>
      <c r="BN1868" s="240"/>
      <c r="BO1868" s="240"/>
    </row>
    <row r="1869" spans="23:67" s="52" customFormat="1">
      <c r="W1869" s="59"/>
      <c r="BM1869" s="240"/>
      <c r="BN1869" s="240"/>
      <c r="BO1869" s="240"/>
    </row>
    <row r="1870" spans="23:67" s="52" customFormat="1">
      <c r="W1870" s="59"/>
      <c r="BM1870" s="240"/>
      <c r="BN1870" s="240"/>
      <c r="BO1870" s="240"/>
    </row>
    <row r="1871" spans="23:67" s="52" customFormat="1">
      <c r="W1871" s="59"/>
      <c r="BM1871" s="240"/>
      <c r="BN1871" s="240"/>
      <c r="BO1871" s="240"/>
    </row>
    <row r="1872" spans="23:67" s="52" customFormat="1">
      <c r="W1872" s="59"/>
      <c r="BM1872" s="240"/>
      <c r="BN1872" s="240"/>
      <c r="BO1872" s="240"/>
    </row>
    <row r="1873" spans="23:67" s="52" customFormat="1">
      <c r="W1873" s="59"/>
      <c r="BM1873" s="240"/>
      <c r="BN1873" s="240"/>
      <c r="BO1873" s="240"/>
    </row>
    <row r="1874" spans="23:67" s="52" customFormat="1">
      <c r="W1874" s="59"/>
      <c r="BM1874" s="240"/>
      <c r="BN1874" s="240"/>
      <c r="BO1874" s="240"/>
    </row>
    <row r="1875" spans="23:67" s="52" customFormat="1">
      <c r="W1875" s="59"/>
      <c r="BM1875" s="240"/>
      <c r="BN1875" s="240"/>
      <c r="BO1875" s="240"/>
    </row>
    <row r="1876" spans="23:67" s="52" customFormat="1">
      <c r="W1876" s="59"/>
      <c r="BM1876" s="240"/>
      <c r="BN1876" s="240"/>
      <c r="BO1876" s="240"/>
    </row>
    <row r="1877" spans="23:67" s="52" customFormat="1">
      <c r="W1877" s="59"/>
      <c r="BM1877" s="240"/>
      <c r="BN1877" s="240"/>
      <c r="BO1877" s="240"/>
    </row>
    <row r="1878" spans="23:67" s="52" customFormat="1">
      <c r="W1878" s="59"/>
      <c r="BM1878" s="240"/>
      <c r="BN1878" s="240"/>
      <c r="BO1878" s="240"/>
    </row>
    <row r="1879" spans="23:67" s="52" customFormat="1">
      <c r="W1879" s="59"/>
      <c r="BM1879" s="240"/>
      <c r="BN1879" s="240"/>
      <c r="BO1879" s="240"/>
    </row>
    <row r="1880" spans="23:67" s="52" customFormat="1">
      <c r="W1880" s="59"/>
      <c r="BM1880" s="240"/>
      <c r="BN1880" s="240"/>
      <c r="BO1880" s="240"/>
    </row>
    <row r="1881" spans="23:67" s="52" customFormat="1">
      <c r="W1881" s="59"/>
      <c r="BM1881" s="240"/>
      <c r="BN1881" s="240"/>
      <c r="BO1881" s="240"/>
    </row>
    <row r="1882" spans="23:67" s="52" customFormat="1">
      <c r="W1882" s="59"/>
      <c r="BM1882" s="240"/>
      <c r="BN1882" s="240"/>
      <c r="BO1882" s="240"/>
    </row>
    <row r="1883" spans="23:67" s="52" customFormat="1">
      <c r="W1883" s="59"/>
      <c r="BM1883" s="240"/>
      <c r="BN1883" s="240"/>
      <c r="BO1883" s="240"/>
    </row>
    <row r="1884" spans="23:67" s="52" customFormat="1">
      <c r="W1884" s="59"/>
      <c r="BM1884" s="240"/>
      <c r="BN1884" s="240"/>
      <c r="BO1884" s="240"/>
    </row>
    <row r="1885" spans="23:67" s="52" customFormat="1">
      <c r="W1885" s="59"/>
      <c r="BM1885" s="240"/>
      <c r="BN1885" s="240"/>
      <c r="BO1885" s="240"/>
    </row>
    <row r="1886" spans="23:67" s="52" customFormat="1">
      <c r="W1886" s="59"/>
      <c r="BM1886" s="240"/>
      <c r="BN1886" s="240"/>
      <c r="BO1886" s="240"/>
    </row>
    <row r="1887" spans="23:67" s="52" customFormat="1">
      <c r="W1887" s="59"/>
      <c r="BM1887" s="240"/>
      <c r="BN1887" s="240"/>
      <c r="BO1887" s="240"/>
    </row>
    <row r="1888" spans="23:67" s="52" customFormat="1">
      <c r="W1888" s="59"/>
      <c r="BM1888" s="240"/>
      <c r="BN1888" s="240"/>
      <c r="BO1888" s="240"/>
    </row>
    <row r="1889" spans="23:67" s="52" customFormat="1">
      <c r="W1889" s="59"/>
      <c r="BM1889" s="240"/>
      <c r="BN1889" s="240"/>
      <c r="BO1889" s="240"/>
    </row>
    <row r="1890" spans="23:67" s="52" customFormat="1">
      <c r="W1890" s="59"/>
      <c r="BM1890" s="240"/>
      <c r="BN1890" s="240"/>
      <c r="BO1890" s="240"/>
    </row>
    <row r="1891" spans="23:67" s="52" customFormat="1">
      <c r="W1891" s="59"/>
      <c r="BM1891" s="240"/>
      <c r="BN1891" s="240"/>
      <c r="BO1891" s="240"/>
    </row>
    <row r="1892" spans="23:67" s="52" customFormat="1">
      <c r="W1892" s="59"/>
      <c r="BM1892" s="240"/>
      <c r="BN1892" s="240"/>
      <c r="BO1892" s="240"/>
    </row>
    <row r="1893" spans="23:67" s="52" customFormat="1">
      <c r="W1893" s="59"/>
      <c r="BM1893" s="240"/>
      <c r="BN1893" s="240"/>
      <c r="BO1893" s="240"/>
    </row>
    <row r="1894" spans="23:67" s="52" customFormat="1">
      <c r="W1894" s="59"/>
      <c r="BM1894" s="240"/>
      <c r="BN1894" s="240"/>
      <c r="BO1894" s="240"/>
    </row>
    <row r="1895" spans="23:67" s="52" customFormat="1">
      <c r="W1895" s="59"/>
      <c r="BM1895" s="240"/>
      <c r="BN1895" s="240"/>
      <c r="BO1895" s="240"/>
    </row>
    <row r="1896" spans="23:67" s="52" customFormat="1">
      <c r="W1896" s="59"/>
      <c r="BM1896" s="240"/>
      <c r="BN1896" s="240"/>
      <c r="BO1896" s="240"/>
    </row>
    <row r="1897" spans="23:67" s="52" customFormat="1">
      <c r="W1897" s="59"/>
      <c r="BM1897" s="240"/>
      <c r="BN1897" s="240"/>
      <c r="BO1897" s="240"/>
    </row>
    <row r="1898" spans="23:67" s="52" customFormat="1">
      <c r="W1898" s="59"/>
      <c r="BM1898" s="240"/>
      <c r="BN1898" s="240"/>
      <c r="BO1898" s="240"/>
    </row>
    <row r="1899" spans="23:67" s="52" customFormat="1">
      <c r="W1899" s="59"/>
      <c r="BM1899" s="240"/>
      <c r="BN1899" s="240"/>
      <c r="BO1899" s="240"/>
    </row>
    <row r="1900" spans="23:67" s="52" customFormat="1">
      <c r="W1900" s="59"/>
      <c r="BM1900" s="240"/>
      <c r="BN1900" s="240"/>
      <c r="BO1900" s="240"/>
    </row>
    <row r="1901" spans="23:67" s="52" customFormat="1">
      <c r="W1901" s="59"/>
      <c r="BM1901" s="240"/>
      <c r="BN1901" s="240"/>
      <c r="BO1901" s="240"/>
    </row>
    <row r="1902" spans="23:67" s="52" customFormat="1">
      <c r="W1902" s="59"/>
      <c r="BM1902" s="240"/>
      <c r="BN1902" s="240"/>
      <c r="BO1902" s="240"/>
    </row>
    <row r="1903" spans="23:67" s="52" customFormat="1">
      <c r="W1903" s="59"/>
      <c r="BM1903" s="240"/>
      <c r="BN1903" s="240"/>
      <c r="BO1903" s="240"/>
    </row>
    <row r="1904" spans="23:67" s="52" customFormat="1">
      <c r="W1904" s="59"/>
      <c r="BM1904" s="240"/>
      <c r="BN1904" s="240"/>
      <c r="BO1904" s="240"/>
    </row>
    <row r="1905" spans="23:67" s="52" customFormat="1">
      <c r="W1905" s="59"/>
      <c r="BM1905" s="240"/>
      <c r="BN1905" s="240"/>
      <c r="BO1905" s="240"/>
    </row>
    <row r="1906" spans="23:67" s="52" customFormat="1">
      <c r="W1906" s="59"/>
      <c r="BM1906" s="240"/>
      <c r="BN1906" s="240"/>
      <c r="BO1906" s="240"/>
    </row>
    <row r="1907" spans="23:67" s="52" customFormat="1">
      <c r="W1907" s="59"/>
      <c r="BM1907" s="240"/>
      <c r="BN1907" s="240"/>
      <c r="BO1907" s="240"/>
    </row>
    <row r="1908" spans="23:67" s="52" customFormat="1">
      <c r="W1908" s="59"/>
      <c r="BM1908" s="240"/>
      <c r="BN1908" s="240"/>
      <c r="BO1908" s="240"/>
    </row>
    <row r="1909" spans="23:67" s="52" customFormat="1">
      <c r="W1909" s="59"/>
      <c r="BM1909" s="240"/>
      <c r="BN1909" s="240"/>
      <c r="BO1909" s="240"/>
    </row>
    <row r="1910" spans="23:67" s="52" customFormat="1">
      <c r="W1910" s="59"/>
      <c r="BM1910" s="240"/>
      <c r="BN1910" s="240"/>
      <c r="BO1910" s="240"/>
    </row>
    <row r="1911" spans="23:67" s="52" customFormat="1">
      <c r="W1911" s="59"/>
      <c r="BM1911" s="240"/>
      <c r="BN1911" s="240"/>
      <c r="BO1911" s="240"/>
    </row>
    <row r="1912" spans="23:67" s="52" customFormat="1">
      <c r="W1912" s="59"/>
      <c r="BM1912" s="240"/>
      <c r="BN1912" s="240"/>
      <c r="BO1912" s="240"/>
    </row>
    <row r="1913" spans="23:67" s="52" customFormat="1">
      <c r="W1913" s="59"/>
      <c r="BM1913" s="240"/>
      <c r="BN1913" s="240"/>
      <c r="BO1913" s="240"/>
    </row>
    <row r="1914" spans="23:67" s="52" customFormat="1">
      <c r="W1914" s="59"/>
      <c r="BM1914" s="240"/>
      <c r="BN1914" s="240"/>
      <c r="BO1914" s="240"/>
    </row>
    <row r="1915" spans="23:67" s="52" customFormat="1">
      <c r="W1915" s="59"/>
      <c r="BM1915" s="240"/>
      <c r="BN1915" s="240"/>
      <c r="BO1915" s="240"/>
    </row>
    <row r="1916" spans="23:67" s="52" customFormat="1">
      <c r="W1916" s="59"/>
      <c r="BM1916" s="240"/>
      <c r="BN1916" s="240"/>
      <c r="BO1916" s="240"/>
    </row>
    <row r="1917" spans="23:67" s="52" customFormat="1">
      <c r="W1917" s="59"/>
      <c r="BM1917" s="240"/>
      <c r="BN1917" s="240"/>
      <c r="BO1917" s="240"/>
    </row>
    <row r="1918" spans="23:67" s="52" customFormat="1">
      <c r="W1918" s="59"/>
      <c r="BM1918" s="240"/>
      <c r="BN1918" s="240"/>
      <c r="BO1918" s="240"/>
    </row>
    <row r="1919" spans="23:67" s="52" customFormat="1">
      <c r="W1919" s="59"/>
      <c r="BM1919" s="240"/>
      <c r="BN1919" s="240"/>
      <c r="BO1919" s="240"/>
    </row>
    <row r="1920" spans="23:67" s="52" customFormat="1">
      <c r="W1920" s="59"/>
      <c r="BM1920" s="240"/>
      <c r="BN1920" s="240"/>
      <c r="BO1920" s="240"/>
    </row>
    <row r="1921" spans="23:67" s="52" customFormat="1">
      <c r="W1921" s="59"/>
      <c r="BM1921" s="240"/>
      <c r="BN1921" s="240"/>
      <c r="BO1921" s="240"/>
    </row>
    <row r="1922" spans="23:67" s="52" customFormat="1">
      <c r="W1922" s="59"/>
      <c r="BM1922" s="240"/>
      <c r="BN1922" s="240"/>
      <c r="BO1922" s="240"/>
    </row>
    <row r="1923" spans="23:67" s="52" customFormat="1">
      <c r="W1923" s="59"/>
      <c r="BM1923" s="240"/>
      <c r="BN1923" s="240"/>
      <c r="BO1923" s="240"/>
    </row>
    <row r="1924" spans="23:67" s="52" customFormat="1">
      <c r="W1924" s="59"/>
      <c r="BM1924" s="240"/>
      <c r="BN1924" s="240"/>
      <c r="BO1924" s="240"/>
    </row>
    <row r="1925" spans="23:67" s="52" customFormat="1">
      <c r="W1925" s="59"/>
      <c r="BM1925" s="240"/>
      <c r="BN1925" s="240"/>
      <c r="BO1925" s="240"/>
    </row>
    <row r="1926" spans="23:67" s="52" customFormat="1">
      <c r="W1926" s="59"/>
      <c r="BM1926" s="240"/>
      <c r="BN1926" s="240"/>
      <c r="BO1926" s="240"/>
    </row>
    <row r="1927" spans="23:67" s="52" customFormat="1">
      <c r="W1927" s="59"/>
      <c r="BM1927" s="240"/>
      <c r="BN1927" s="240"/>
      <c r="BO1927" s="240"/>
    </row>
    <row r="1928" spans="23:67" s="52" customFormat="1">
      <c r="W1928" s="59"/>
      <c r="BM1928" s="240"/>
      <c r="BN1928" s="240"/>
      <c r="BO1928" s="240"/>
    </row>
    <row r="1929" spans="23:67" s="52" customFormat="1">
      <c r="W1929" s="59"/>
      <c r="BM1929" s="240"/>
      <c r="BN1929" s="240"/>
      <c r="BO1929" s="240"/>
    </row>
    <row r="1930" spans="23:67" s="52" customFormat="1">
      <c r="W1930" s="59"/>
      <c r="BM1930" s="240"/>
      <c r="BN1930" s="240"/>
      <c r="BO1930" s="240"/>
    </row>
    <row r="1931" spans="23:67" s="52" customFormat="1">
      <c r="W1931" s="59"/>
      <c r="BM1931" s="240"/>
      <c r="BN1931" s="240"/>
      <c r="BO1931" s="240"/>
    </row>
    <row r="1932" spans="23:67" s="52" customFormat="1">
      <c r="W1932" s="59"/>
      <c r="BM1932" s="240"/>
      <c r="BN1932" s="240"/>
      <c r="BO1932" s="240"/>
    </row>
    <row r="1933" spans="23:67" s="52" customFormat="1">
      <c r="W1933" s="59"/>
      <c r="BM1933" s="240"/>
      <c r="BN1933" s="240"/>
      <c r="BO1933" s="240"/>
    </row>
    <row r="1934" spans="23:67" s="52" customFormat="1">
      <c r="W1934" s="59"/>
      <c r="BM1934" s="240"/>
      <c r="BN1934" s="240"/>
      <c r="BO1934" s="240"/>
    </row>
    <row r="1935" spans="23:67" s="52" customFormat="1">
      <c r="W1935" s="59"/>
      <c r="BM1935" s="240"/>
      <c r="BN1935" s="240"/>
      <c r="BO1935" s="240"/>
    </row>
    <row r="1936" spans="23:67" s="52" customFormat="1">
      <c r="W1936" s="59"/>
      <c r="BM1936" s="240"/>
      <c r="BN1936" s="240"/>
      <c r="BO1936" s="240"/>
    </row>
    <row r="1937" spans="23:67" s="52" customFormat="1">
      <c r="W1937" s="59"/>
      <c r="BM1937" s="240"/>
      <c r="BN1937" s="240"/>
      <c r="BO1937" s="240"/>
    </row>
    <row r="1938" spans="23:67" s="52" customFormat="1">
      <c r="W1938" s="59"/>
      <c r="BM1938" s="240"/>
      <c r="BN1938" s="240"/>
      <c r="BO1938" s="240"/>
    </row>
    <row r="1939" spans="23:67" s="52" customFormat="1">
      <c r="W1939" s="59"/>
      <c r="BM1939" s="240"/>
      <c r="BN1939" s="240"/>
      <c r="BO1939" s="240"/>
    </row>
    <row r="1940" spans="23:67" s="52" customFormat="1">
      <c r="W1940" s="59"/>
      <c r="BM1940" s="240"/>
      <c r="BN1940" s="240"/>
      <c r="BO1940" s="240"/>
    </row>
    <row r="1941" spans="23:67" s="52" customFormat="1">
      <c r="W1941" s="59"/>
      <c r="BM1941" s="240"/>
      <c r="BN1941" s="240"/>
      <c r="BO1941" s="240"/>
    </row>
    <row r="1942" spans="23:67" s="52" customFormat="1">
      <c r="W1942" s="59"/>
      <c r="BM1942" s="240"/>
      <c r="BN1942" s="240"/>
      <c r="BO1942" s="240"/>
    </row>
    <row r="1943" spans="23:67" s="52" customFormat="1">
      <c r="W1943" s="59"/>
      <c r="BM1943" s="240"/>
      <c r="BN1943" s="240"/>
      <c r="BO1943" s="240"/>
    </row>
    <row r="1944" spans="23:67" s="52" customFormat="1">
      <c r="W1944" s="59"/>
      <c r="BM1944" s="240"/>
      <c r="BN1944" s="240"/>
      <c r="BO1944" s="240"/>
    </row>
    <row r="1945" spans="23:67" s="52" customFormat="1">
      <c r="W1945" s="59"/>
      <c r="BM1945" s="240"/>
      <c r="BN1945" s="240"/>
      <c r="BO1945" s="240"/>
    </row>
    <row r="1946" spans="23:67" s="52" customFormat="1">
      <c r="W1946" s="59"/>
      <c r="BM1946" s="240"/>
      <c r="BN1946" s="240"/>
      <c r="BO1946" s="240"/>
    </row>
    <row r="1947" spans="23:67" s="52" customFormat="1">
      <c r="W1947" s="59"/>
      <c r="BM1947" s="240"/>
      <c r="BN1947" s="240"/>
      <c r="BO1947" s="240"/>
    </row>
    <row r="1948" spans="23:67" s="52" customFormat="1">
      <c r="W1948" s="59"/>
      <c r="BM1948" s="240"/>
      <c r="BN1948" s="240"/>
      <c r="BO1948" s="240"/>
    </row>
    <row r="1949" spans="23:67" s="52" customFormat="1">
      <c r="W1949" s="59"/>
      <c r="BM1949" s="240"/>
      <c r="BN1949" s="240"/>
      <c r="BO1949" s="240"/>
    </row>
    <row r="1950" spans="23:67" s="52" customFormat="1">
      <c r="W1950" s="59"/>
      <c r="BM1950" s="240"/>
      <c r="BN1950" s="240"/>
      <c r="BO1950" s="240"/>
    </row>
    <row r="1951" spans="23:67" s="52" customFormat="1">
      <c r="W1951" s="59"/>
      <c r="BM1951" s="240"/>
      <c r="BN1951" s="240"/>
      <c r="BO1951" s="240"/>
    </row>
    <row r="1952" spans="23:67" s="52" customFormat="1">
      <c r="W1952" s="59"/>
      <c r="BM1952" s="240"/>
      <c r="BN1952" s="240"/>
      <c r="BO1952" s="240"/>
    </row>
    <row r="1953" spans="23:67" s="52" customFormat="1">
      <c r="W1953" s="59"/>
      <c r="BM1953" s="240"/>
      <c r="BN1953" s="240"/>
      <c r="BO1953" s="240"/>
    </row>
    <row r="1954" spans="23:67" s="52" customFormat="1">
      <c r="W1954" s="59"/>
      <c r="BM1954" s="240"/>
      <c r="BN1954" s="240"/>
      <c r="BO1954" s="240"/>
    </row>
    <row r="1955" spans="23:67" s="52" customFormat="1">
      <c r="W1955" s="59"/>
      <c r="BM1955" s="240"/>
      <c r="BN1955" s="240"/>
      <c r="BO1955" s="240"/>
    </row>
    <row r="1956" spans="23:67" s="52" customFormat="1">
      <c r="W1956" s="59"/>
      <c r="BM1956" s="240"/>
      <c r="BN1956" s="240"/>
      <c r="BO1956" s="240"/>
    </row>
    <row r="1957" spans="23:67" s="52" customFormat="1">
      <c r="W1957" s="59"/>
      <c r="BM1957" s="240"/>
      <c r="BN1957" s="240"/>
      <c r="BO1957" s="240"/>
    </row>
    <row r="1958" spans="23:67" s="52" customFormat="1">
      <c r="W1958" s="59"/>
      <c r="BM1958" s="240"/>
      <c r="BN1958" s="240"/>
      <c r="BO1958" s="240"/>
    </row>
    <row r="1959" spans="23:67" s="52" customFormat="1">
      <c r="W1959" s="59"/>
      <c r="BM1959" s="240"/>
      <c r="BN1959" s="240"/>
      <c r="BO1959" s="240"/>
    </row>
    <row r="1960" spans="23:67" s="52" customFormat="1">
      <c r="W1960" s="59"/>
      <c r="BM1960" s="240"/>
      <c r="BN1960" s="240"/>
      <c r="BO1960" s="240"/>
    </row>
    <row r="1961" spans="23:67" s="52" customFormat="1">
      <c r="W1961" s="59"/>
      <c r="BM1961" s="240"/>
      <c r="BN1961" s="240"/>
      <c r="BO1961" s="240"/>
    </row>
    <row r="1962" spans="23:67" s="52" customFormat="1">
      <c r="W1962" s="59"/>
      <c r="BM1962" s="240"/>
      <c r="BN1962" s="240"/>
      <c r="BO1962" s="240"/>
    </row>
    <row r="1963" spans="23:67" s="52" customFormat="1">
      <c r="W1963" s="59"/>
      <c r="BM1963" s="240"/>
      <c r="BN1963" s="240"/>
      <c r="BO1963" s="240"/>
    </row>
    <row r="1964" spans="23:67" s="52" customFormat="1">
      <c r="W1964" s="59"/>
      <c r="BM1964" s="240"/>
      <c r="BN1964" s="240"/>
      <c r="BO1964" s="240"/>
    </row>
    <row r="1965" spans="23:67" s="52" customFormat="1">
      <c r="W1965" s="59"/>
      <c r="BM1965" s="240"/>
      <c r="BN1965" s="240"/>
      <c r="BO1965" s="240"/>
    </row>
    <row r="1966" spans="23:67" s="52" customFormat="1">
      <c r="W1966" s="59"/>
      <c r="BM1966" s="240"/>
      <c r="BN1966" s="240"/>
      <c r="BO1966" s="240"/>
    </row>
    <row r="1967" spans="23:67" s="52" customFormat="1">
      <c r="W1967" s="59"/>
      <c r="BM1967" s="240"/>
      <c r="BN1967" s="240"/>
      <c r="BO1967" s="240"/>
    </row>
    <row r="1968" spans="23:67" s="52" customFormat="1">
      <c r="W1968" s="59"/>
      <c r="BM1968" s="240"/>
      <c r="BN1968" s="240"/>
      <c r="BO1968" s="240"/>
    </row>
    <row r="1969" spans="23:67" s="52" customFormat="1">
      <c r="W1969" s="59"/>
      <c r="BM1969" s="240"/>
      <c r="BN1969" s="240"/>
      <c r="BO1969" s="240"/>
    </row>
    <row r="1970" spans="23:67" s="52" customFormat="1">
      <c r="W1970" s="59"/>
      <c r="BM1970" s="240"/>
      <c r="BN1970" s="240"/>
      <c r="BO1970" s="240"/>
    </row>
    <row r="1971" spans="23:67" s="52" customFormat="1">
      <c r="W1971" s="59"/>
      <c r="BM1971" s="240"/>
      <c r="BN1971" s="240"/>
      <c r="BO1971" s="240"/>
    </row>
    <row r="1972" spans="23:67" s="52" customFormat="1">
      <c r="W1972" s="59"/>
      <c r="BM1972" s="240"/>
      <c r="BN1972" s="240"/>
      <c r="BO1972" s="240"/>
    </row>
    <row r="1973" spans="23:67" s="52" customFormat="1">
      <c r="W1973" s="59"/>
      <c r="BM1973" s="240"/>
      <c r="BN1973" s="240"/>
      <c r="BO1973" s="240"/>
    </row>
    <row r="1974" spans="23:67" s="52" customFormat="1">
      <c r="W1974" s="59"/>
      <c r="BM1974" s="240"/>
      <c r="BN1974" s="240"/>
      <c r="BO1974" s="240"/>
    </row>
    <row r="1975" spans="23:67" s="52" customFormat="1">
      <c r="W1975" s="59"/>
      <c r="BM1975" s="240"/>
      <c r="BN1975" s="240"/>
      <c r="BO1975" s="240"/>
    </row>
    <row r="1976" spans="23:67" s="52" customFormat="1">
      <c r="W1976" s="59"/>
      <c r="BM1976" s="240"/>
      <c r="BN1976" s="240"/>
      <c r="BO1976" s="240"/>
    </row>
    <row r="1977" spans="23:67" s="52" customFormat="1">
      <c r="W1977" s="59"/>
      <c r="BM1977" s="240"/>
      <c r="BN1977" s="240"/>
      <c r="BO1977" s="240"/>
    </row>
    <row r="1978" spans="23:67" s="52" customFormat="1">
      <c r="W1978" s="59"/>
      <c r="BM1978" s="240"/>
      <c r="BN1978" s="240"/>
      <c r="BO1978" s="240"/>
    </row>
    <row r="1979" spans="23:67" s="52" customFormat="1">
      <c r="W1979" s="59"/>
      <c r="BM1979" s="240"/>
      <c r="BN1979" s="240"/>
      <c r="BO1979" s="240"/>
    </row>
    <row r="1980" spans="23:67" s="52" customFormat="1">
      <c r="W1980" s="59"/>
      <c r="BM1980" s="240"/>
      <c r="BN1980" s="240"/>
      <c r="BO1980" s="240"/>
    </row>
    <row r="1981" spans="23:67" s="52" customFormat="1">
      <c r="W1981" s="59"/>
      <c r="BM1981" s="240"/>
      <c r="BN1981" s="240"/>
      <c r="BO1981" s="240"/>
    </row>
    <row r="1982" spans="23:67" s="52" customFormat="1">
      <c r="W1982" s="59"/>
      <c r="BM1982" s="240"/>
      <c r="BN1982" s="240"/>
      <c r="BO1982" s="240"/>
    </row>
    <row r="1983" spans="23:67" s="52" customFormat="1">
      <c r="W1983" s="59"/>
      <c r="BM1983" s="240"/>
      <c r="BN1983" s="240"/>
      <c r="BO1983" s="240"/>
    </row>
    <row r="1984" spans="23:67" s="52" customFormat="1">
      <c r="W1984" s="59"/>
      <c r="BM1984" s="240"/>
      <c r="BN1984" s="240"/>
      <c r="BO1984" s="240"/>
    </row>
    <row r="1985" spans="23:67" s="52" customFormat="1">
      <c r="W1985" s="59"/>
      <c r="BM1985" s="240"/>
      <c r="BN1985" s="240"/>
      <c r="BO1985" s="240"/>
    </row>
    <row r="1986" spans="23:67" s="52" customFormat="1">
      <c r="W1986" s="59"/>
      <c r="BM1986" s="240"/>
      <c r="BN1986" s="240"/>
      <c r="BO1986" s="240"/>
    </row>
    <row r="1987" spans="23:67" s="52" customFormat="1">
      <c r="W1987" s="59"/>
      <c r="BM1987" s="240"/>
      <c r="BN1987" s="240"/>
      <c r="BO1987" s="240"/>
    </row>
    <row r="1988" spans="23:67" s="52" customFormat="1">
      <c r="W1988" s="59"/>
      <c r="BM1988" s="240"/>
      <c r="BN1988" s="240"/>
      <c r="BO1988" s="240"/>
    </row>
    <row r="1989" spans="23:67" s="52" customFormat="1">
      <c r="W1989" s="59"/>
      <c r="BM1989" s="240"/>
      <c r="BN1989" s="240"/>
      <c r="BO1989" s="240"/>
    </row>
    <row r="1990" spans="23:67" s="52" customFormat="1">
      <c r="W1990" s="59"/>
      <c r="BM1990" s="240"/>
      <c r="BN1990" s="240"/>
      <c r="BO1990" s="240"/>
    </row>
    <row r="1991" spans="23:67" s="52" customFormat="1">
      <c r="W1991" s="59"/>
      <c r="BM1991" s="240"/>
      <c r="BN1991" s="240"/>
      <c r="BO1991" s="240"/>
    </row>
    <row r="1992" spans="23:67" s="52" customFormat="1">
      <c r="W1992" s="59"/>
      <c r="BM1992" s="240"/>
      <c r="BN1992" s="240"/>
      <c r="BO1992" s="240"/>
    </row>
    <row r="1993" spans="23:67" s="52" customFormat="1">
      <c r="W1993" s="59"/>
      <c r="BM1993" s="240"/>
      <c r="BN1993" s="240"/>
      <c r="BO1993" s="240"/>
    </row>
    <row r="1994" spans="23:67" s="52" customFormat="1">
      <c r="W1994" s="59"/>
      <c r="BM1994" s="240"/>
      <c r="BN1994" s="240"/>
      <c r="BO1994" s="240"/>
    </row>
    <row r="1995" spans="23:67" s="52" customFormat="1">
      <c r="W1995" s="59"/>
      <c r="BM1995" s="240"/>
      <c r="BN1995" s="240"/>
      <c r="BO1995" s="240"/>
    </row>
    <row r="1996" spans="23:67" s="52" customFormat="1">
      <c r="W1996" s="59"/>
      <c r="BM1996" s="240"/>
      <c r="BN1996" s="240"/>
      <c r="BO1996" s="240"/>
    </row>
    <row r="1997" spans="23:67" s="52" customFormat="1">
      <c r="W1997" s="59"/>
      <c r="BM1997" s="240"/>
      <c r="BN1997" s="240"/>
      <c r="BO1997" s="240"/>
    </row>
    <row r="1998" spans="23:67" s="52" customFormat="1">
      <c r="W1998" s="59"/>
      <c r="BM1998" s="240"/>
      <c r="BN1998" s="240"/>
      <c r="BO1998" s="240"/>
    </row>
    <row r="1999" spans="23:67" s="52" customFormat="1">
      <c r="W1999" s="59"/>
      <c r="BM1999" s="240"/>
      <c r="BN1999" s="240"/>
      <c r="BO1999" s="240"/>
    </row>
    <row r="2000" spans="23:67" s="52" customFormat="1">
      <c r="W2000" s="59"/>
      <c r="BM2000" s="240"/>
      <c r="BN2000" s="240"/>
      <c r="BO2000" s="240"/>
    </row>
    <row r="2001" spans="23:67" s="52" customFormat="1">
      <c r="W2001" s="59"/>
      <c r="BM2001" s="240"/>
      <c r="BN2001" s="240"/>
      <c r="BO2001" s="240"/>
    </row>
    <row r="2002" spans="23:67" s="52" customFormat="1">
      <c r="W2002" s="59"/>
      <c r="BM2002" s="240"/>
      <c r="BN2002" s="240"/>
      <c r="BO2002" s="240"/>
    </row>
    <row r="2003" spans="23:67" s="52" customFormat="1">
      <c r="W2003" s="59"/>
      <c r="BM2003" s="240"/>
      <c r="BN2003" s="240"/>
      <c r="BO2003" s="240"/>
    </row>
    <row r="2004" spans="23:67" s="52" customFormat="1">
      <c r="W2004" s="59"/>
      <c r="BM2004" s="240"/>
      <c r="BN2004" s="240"/>
      <c r="BO2004" s="240"/>
    </row>
    <row r="2005" spans="23:67" s="52" customFormat="1">
      <c r="W2005" s="59"/>
      <c r="BM2005" s="240"/>
      <c r="BN2005" s="240"/>
      <c r="BO2005" s="240"/>
    </row>
    <row r="2006" spans="23:67" s="52" customFormat="1">
      <c r="W2006" s="59"/>
      <c r="BM2006" s="240"/>
      <c r="BN2006" s="240"/>
      <c r="BO2006" s="240"/>
    </row>
    <row r="2007" spans="23:67" s="52" customFormat="1">
      <c r="W2007" s="59"/>
      <c r="BM2007" s="240"/>
      <c r="BN2007" s="240"/>
      <c r="BO2007" s="240"/>
    </row>
    <row r="2008" spans="23:67" s="52" customFormat="1">
      <c r="W2008" s="59"/>
      <c r="BM2008" s="240"/>
      <c r="BN2008" s="240"/>
      <c r="BO2008" s="240"/>
    </row>
    <row r="2009" spans="23:67" s="52" customFormat="1">
      <c r="W2009" s="59"/>
      <c r="BM2009" s="240"/>
      <c r="BN2009" s="240"/>
      <c r="BO2009" s="240"/>
    </row>
    <row r="2010" spans="23:67" s="52" customFormat="1">
      <c r="W2010" s="59"/>
      <c r="BM2010" s="240"/>
      <c r="BN2010" s="240"/>
      <c r="BO2010" s="240"/>
    </row>
    <row r="2011" spans="23:67" s="52" customFormat="1">
      <c r="W2011" s="59"/>
      <c r="BM2011" s="240"/>
      <c r="BN2011" s="240"/>
      <c r="BO2011" s="240"/>
    </row>
    <row r="2012" spans="23:67" s="52" customFormat="1">
      <c r="W2012" s="59"/>
      <c r="BM2012" s="240"/>
      <c r="BN2012" s="240"/>
      <c r="BO2012" s="240"/>
    </row>
    <row r="2013" spans="23:67" s="52" customFormat="1">
      <c r="W2013" s="59"/>
      <c r="BM2013" s="240"/>
      <c r="BN2013" s="240"/>
      <c r="BO2013" s="240"/>
    </row>
    <row r="2014" spans="23:67" s="52" customFormat="1">
      <c r="W2014" s="59"/>
      <c r="BM2014" s="240"/>
      <c r="BN2014" s="240"/>
      <c r="BO2014" s="240"/>
    </row>
    <row r="2015" spans="23:67" s="52" customFormat="1">
      <c r="W2015" s="59"/>
      <c r="BM2015" s="240"/>
      <c r="BN2015" s="240"/>
      <c r="BO2015" s="240"/>
    </row>
    <row r="2016" spans="23:67" s="52" customFormat="1">
      <c r="W2016" s="59"/>
      <c r="BM2016" s="240"/>
      <c r="BN2016" s="240"/>
      <c r="BO2016" s="240"/>
    </row>
    <row r="2017" spans="23:67" s="52" customFormat="1">
      <c r="W2017" s="59"/>
      <c r="BM2017" s="240"/>
      <c r="BN2017" s="240"/>
      <c r="BO2017" s="240"/>
    </row>
    <row r="2018" spans="23:67" s="52" customFormat="1">
      <c r="W2018" s="59"/>
      <c r="BM2018" s="240"/>
      <c r="BN2018" s="240"/>
      <c r="BO2018" s="240"/>
    </row>
    <row r="2019" spans="23:67" s="52" customFormat="1">
      <c r="W2019" s="59"/>
      <c r="BM2019" s="240"/>
      <c r="BN2019" s="240"/>
      <c r="BO2019" s="240"/>
    </row>
    <row r="2020" spans="23:67" s="52" customFormat="1">
      <c r="W2020" s="59"/>
      <c r="BM2020" s="240"/>
      <c r="BN2020" s="240"/>
      <c r="BO2020" s="240"/>
    </row>
    <row r="2021" spans="23:67" s="52" customFormat="1">
      <c r="W2021" s="59"/>
      <c r="BM2021" s="240"/>
      <c r="BN2021" s="240"/>
      <c r="BO2021" s="240"/>
    </row>
    <row r="2022" spans="23:67" s="52" customFormat="1">
      <c r="W2022" s="59"/>
      <c r="BM2022" s="240"/>
      <c r="BN2022" s="240"/>
      <c r="BO2022" s="240"/>
    </row>
    <row r="2023" spans="23:67" s="52" customFormat="1">
      <c r="W2023" s="59"/>
      <c r="BM2023" s="240"/>
      <c r="BN2023" s="240"/>
      <c r="BO2023" s="240"/>
    </row>
    <row r="2024" spans="23:67" s="52" customFormat="1">
      <c r="W2024" s="59"/>
      <c r="BM2024" s="240"/>
      <c r="BN2024" s="240"/>
      <c r="BO2024" s="240"/>
    </row>
    <row r="2025" spans="23:67" s="52" customFormat="1">
      <c r="W2025" s="59"/>
      <c r="BM2025" s="240"/>
      <c r="BN2025" s="240"/>
      <c r="BO2025" s="240"/>
    </row>
    <row r="2026" spans="23:67" s="52" customFormat="1">
      <c r="W2026" s="59"/>
      <c r="BM2026" s="240"/>
      <c r="BN2026" s="240"/>
      <c r="BO2026" s="240"/>
    </row>
    <row r="2027" spans="23:67" s="52" customFormat="1">
      <c r="W2027" s="59"/>
      <c r="BM2027" s="240"/>
      <c r="BN2027" s="240"/>
      <c r="BO2027" s="240"/>
    </row>
    <row r="2028" spans="23:67" s="52" customFormat="1">
      <c r="W2028" s="59"/>
      <c r="BM2028" s="240"/>
      <c r="BN2028" s="240"/>
      <c r="BO2028" s="240"/>
    </row>
    <row r="2029" spans="23:67" s="52" customFormat="1">
      <c r="W2029" s="59"/>
      <c r="BM2029" s="240"/>
      <c r="BN2029" s="240"/>
      <c r="BO2029" s="240"/>
    </row>
    <row r="2030" spans="23:67" s="52" customFormat="1">
      <c r="W2030" s="59"/>
      <c r="BM2030" s="240"/>
      <c r="BN2030" s="240"/>
      <c r="BO2030" s="240"/>
    </row>
    <row r="2031" spans="23:67" s="52" customFormat="1">
      <c r="W2031" s="59"/>
      <c r="BM2031" s="240"/>
      <c r="BN2031" s="240"/>
      <c r="BO2031" s="240"/>
    </row>
    <row r="2032" spans="23:67" s="52" customFormat="1">
      <c r="W2032" s="59"/>
      <c r="BM2032" s="240"/>
      <c r="BN2032" s="240"/>
      <c r="BO2032" s="240"/>
    </row>
    <row r="2033" spans="23:67" s="52" customFormat="1">
      <c r="W2033" s="59"/>
      <c r="BM2033" s="240"/>
      <c r="BN2033" s="240"/>
      <c r="BO2033" s="240"/>
    </row>
    <row r="2034" spans="23:67" s="52" customFormat="1">
      <c r="W2034" s="59"/>
      <c r="BM2034" s="240"/>
      <c r="BN2034" s="240"/>
      <c r="BO2034" s="240"/>
    </row>
    <row r="2035" spans="23:67" s="52" customFormat="1">
      <c r="W2035" s="59"/>
      <c r="BM2035" s="240"/>
      <c r="BN2035" s="240"/>
      <c r="BO2035" s="240"/>
    </row>
    <row r="2036" spans="23:67" s="52" customFormat="1">
      <c r="W2036" s="59"/>
      <c r="BM2036" s="240"/>
      <c r="BN2036" s="240"/>
      <c r="BO2036" s="240"/>
    </row>
    <row r="2037" spans="23:67" s="52" customFormat="1">
      <c r="W2037" s="59"/>
      <c r="BM2037" s="240"/>
      <c r="BN2037" s="240"/>
      <c r="BO2037" s="240"/>
    </row>
    <row r="2038" spans="23:67" s="52" customFormat="1">
      <c r="W2038" s="59"/>
      <c r="BM2038" s="240"/>
      <c r="BN2038" s="240"/>
      <c r="BO2038" s="240"/>
    </row>
    <row r="2039" spans="23:67" s="52" customFormat="1">
      <c r="W2039" s="59"/>
      <c r="BM2039" s="240"/>
      <c r="BN2039" s="240"/>
      <c r="BO2039" s="240"/>
    </row>
    <row r="2040" spans="23:67" s="52" customFormat="1">
      <c r="W2040" s="59"/>
      <c r="BM2040" s="240"/>
      <c r="BN2040" s="240"/>
      <c r="BO2040" s="240"/>
    </row>
    <row r="2041" spans="23:67" s="52" customFormat="1">
      <c r="W2041" s="59"/>
      <c r="BM2041" s="240"/>
      <c r="BN2041" s="240"/>
      <c r="BO2041" s="240"/>
    </row>
    <row r="2042" spans="23:67" s="52" customFormat="1">
      <c r="W2042" s="59"/>
      <c r="BM2042" s="240"/>
      <c r="BN2042" s="240"/>
      <c r="BO2042" s="240"/>
    </row>
    <row r="2043" spans="23:67" s="52" customFormat="1">
      <c r="W2043" s="59"/>
      <c r="BM2043" s="240"/>
      <c r="BN2043" s="240"/>
      <c r="BO2043" s="240"/>
    </row>
    <row r="2044" spans="23:67" s="52" customFormat="1">
      <c r="W2044" s="59"/>
      <c r="BM2044" s="240"/>
      <c r="BN2044" s="240"/>
      <c r="BO2044" s="240"/>
    </row>
    <row r="2045" spans="23:67" s="52" customFormat="1">
      <c r="W2045" s="59"/>
      <c r="BM2045" s="240"/>
      <c r="BN2045" s="240"/>
      <c r="BO2045" s="240"/>
    </row>
    <row r="2046" spans="23:67" s="52" customFormat="1">
      <c r="W2046" s="59"/>
      <c r="BM2046" s="240"/>
      <c r="BN2046" s="240"/>
      <c r="BO2046" s="240"/>
    </row>
    <row r="2047" spans="23:67" s="52" customFormat="1">
      <c r="W2047" s="59"/>
      <c r="BM2047" s="240"/>
      <c r="BN2047" s="240"/>
      <c r="BO2047" s="240"/>
    </row>
    <row r="2048" spans="23:67" s="52" customFormat="1">
      <c r="W2048" s="59"/>
      <c r="BM2048" s="240"/>
      <c r="BN2048" s="240"/>
      <c r="BO2048" s="240"/>
    </row>
    <row r="2049" spans="23:67" s="52" customFormat="1">
      <c r="W2049" s="59"/>
      <c r="BM2049" s="240"/>
      <c r="BN2049" s="240"/>
      <c r="BO2049" s="240"/>
    </row>
    <row r="2050" spans="23:67" s="52" customFormat="1">
      <c r="W2050" s="59"/>
      <c r="BM2050" s="240"/>
      <c r="BN2050" s="240"/>
      <c r="BO2050" s="240"/>
    </row>
    <row r="2051" spans="23:67" s="52" customFormat="1">
      <c r="W2051" s="59"/>
      <c r="BM2051" s="240"/>
      <c r="BN2051" s="240"/>
      <c r="BO2051" s="240"/>
    </row>
    <row r="2052" spans="23:67" s="52" customFormat="1">
      <c r="W2052" s="59"/>
      <c r="BM2052" s="240"/>
      <c r="BN2052" s="240"/>
      <c r="BO2052" s="240"/>
    </row>
    <row r="2053" spans="23:67" s="52" customFormat="1">
      <c r="W2053" s="59"/>
      <c r="BM2053" s="240"/>
      <c r="BN2053" s="240"/>
      <c r="BO2053" s="240"/>
    </row>
    <row r="2054" spans="23:67" s="52" customFormat="1">
      <c r="W2054" s="59"/>
      <c r="BM2054" s="240"/>
      <c r="BN2054" s="240"/>
      <c r="BO2054" s="240"/>
    </row>
    <row r="2055" spans="23:67" s="52" customFormat="1">
      <c r="W2055" s="59"/>
      <c r="BM2055" s="240"/>
      <c r="BN2055" s="240"/>
      <c r="BO2055" s="240"/>
    </row>
    <row r="2056" spans="23:67" s="52" customFormat="1">
      <c r="W2056" s="59"/>
      <c r="BM2056" s="240"/>
      <c r="BN2056" s="240"/>
      <c r="BO2056" s="240"/>
    </row>
    <row r="2057" spans="23:67" s="52" customFormat="1">
      <c r="W2057" s="59"/>
      <c r="BM2057" s="240"/>
      <c r="BN2057" s="240"/>
      <c r="BO2057" s="240"/>
    </row>
    <row r="2058" spans="23:67" s="52" customFormat="1">
      <c r="W2058" s="59"/>
      <c r="BM2058" s="240"/>
      <c r="BN2058" s="240"/>
      <c r="BO2058" s="240"/>
    </row>
    <row r="2059" spans="23:67" s="52" customFormat="1">
      <c r="W2059" s="59"/>
      <c r="BM2059" s="240"/>
      <c r="BN2059" s="240"/>
      <c r="BO2059" s="240"/>
    </row>
    <row r="2060" spans="23:67" s="52" customFormat="1">
      <c r="W2060" s="59"/>
      <c r="BM2060" s="240"/>
      <c r="BN2060" s="240"/>
      <c r="BO2060" s="240"/>
    </row>
    <row r="2061" spans="23:67" s="52" customFormat="1">
      <c r="W2061" s="59"/>
      <c r="BM2061" s="240"/>
      <c r="BN2061" s="240"/>
      <c r="BO2061" s="240"/>
    </row>
    <row r="2062" spans="23:67" s="52" customFormat="1">
      <c r="W2062" s="59"/>
      <c r="BM2062" s="240"/>
      <c r="BN2062" s="240"/>
      <c r="BO2062" s="240"/>
    </row>
    <row r="2063" spans="23:67" s="52" customFormat="1">
      <c r="W2063" s="59"/>
      <c r="BM2063" s="240"/>
      <c r="BN2063" s="240"/>
      <c r="BO2063" s="240"/>
    </row>
    <row r="2064" spans="23:67" s="52" customFormat="1">
      <c r="W2064" s="59"/>
      <c r="BM2064" s="240"/>
      <c r="BN2064" s="240"/>
      <c r="BO2064" s="240"/>
    </row>
    <row r="2065" spans="23:67" s="52" customFormat="1">
      <c r="W2065" s="59"/>
      <c r="BM2065" s="240"/>
      <c r="BN2065" s="240"/>
      <c r="BO2065" s="240"/>
    </row>
    <row r="2066" spans="23:67" s="52" customFormat="1">
      <c r="W2066" s="59"/>
      <c r="BM2066" s="240"/>
      <c r="BN2066" s="240"/>
      <c r="BO2066" s="240"/>
    </row>
    <row r="2067" spans="23:67" s="52" customFormat="1">
      <c r="W2067" s="59"/>
      <c r="BM2067" s="240"/>
      <c r="BN2067" s="240"/>
      <c r="BO2067" s="240"/>
    </row>
    <row r="2068" spans="23:67" s="52" customFormat="1">
      <c r="W2068" s="59"/>
      <c r="BM2068" s="240"/>
      <c r="BN2068" s="240"/>
      <c r="BO2068" s="240"/>
    </row>
    <row r="2069" spans="23:67" s="52" customFormat="1">
      <c r="W2069" s="59"/>
      <c r="BM2069" s="240"/>
      <c r="BN2069" s="240"/>
      <c r="BO2069" s="240"/>
    </row>
    <row r="2070" spans="23:67" s="52" customFormat="1">
      <c r="W2070" s="59"/>
      <c r="BM2070" s="240"/>
      <c r="BN2070" s="240"/>
      <c r="BO2070" s="240"/>
    </row>
    <row r="2071" spans="23:67" s="52" customFormat="1">
      <c r="W2071" s="59"/>
      <c r="BM2071" s="240"/>
      <c r="BN2071" s="240"/>
      <c r="BO2071" s="240"/>
    </row>
    <row r="2072" spans="23:67" s="52" customFormat="1">
      <c r="W2072" s="59"/>
      <c r="BM2072" s="240"/>
      <c r="BN2072" s="240"/>
      <c r="BO2072" s="240"/>
    </row>
    <row r="2073" spans="23:67" s="52" customFormat="1">
      <c r="W2073" s="59"/>
      <c r="BM2073" s="240"/>
      <c r="BN2073" s="240"/>
      <c r="BO2073" s="240"/>
    </row>
    <row r="2074" spans="23:67" s="52" customFormat="1">
      <c r="W2074" s="59"/>
      <c r="BM2074" s="240"/>
      <c r="BN2074" s="240"/>
      <c r="BO2074" s="240"/>
    </row>
    <row r="2075" spans="23:67" s="52" customFormat="1">
      <c r="W2075" s="59"/>
      <c r="BM2075" s="240"/>
      <c r="BN2075" s="240"/>
      <c r="BO2075" s="240"/>
    </row>
    <row r="2076" spans="23:67" s="52" customFormat="1">
      <c r="W2076" s="59"/>
      <c r="BM2076" s="240"/>
      <c r="BN2076" s="240"/>
      <c r="BO2076" s="240"/>
    </row>
    <row r="2077" spans="23:67" s="52" customFormat="1">
      <c r="W2077" s="59"/>
      <c r="BM2077" s="240"/>
      <c r="BN2077" s="240"/>
      <c r="BO2077" s="240"/>
    </row>
    <row r="2078" spans="23:67" s="52" customFormat="1">
      <c r="W2078" s="59"/>
      <c r="BM2078" s="240"/>
      <c r="BN2078" s="240"/>
      <c r="BO2078" s="240"/>
    </row>
    <row r="2079" spans="23:67" s="52" customFormat="1">
      <c r="W2079" s="59"/>
      <c r="BM2079" s="240"/>
      <c r="BN2079" s="240"/>
      <c r="BO2079" s="240"/>
    </row>
    <row r="2080" spans="23:67" s="52" customFormat="1">
      <c r="W2080" s="59"/>
      <c r="BM2080" s="240"/>
      <c r="BN2080" s="240"/>
      <c r="BO2080" s="240"/>
    </row>
    <row r="2081" spans="23:67" s="52" customFormat="1">
      <c r="W2081" s="59"/>
      <c r="BM2081" s="240"/>
      <c r="BN2081" s="240"/>
      <c r="BO2081" s="240"/>
    </row>
    <row r="2082" spans="23:67" s="52" customFormat="1">
      <c r="W2082" s="59"/>
      <c r="BM2082" s="240"/>
      <c r="BN2082" s="240"/>
      <c r="BO2082" s="240"/>
    </row>
    <row r="2083" spans="23:67" s="52" customFormat="1">
      <c r="W2083" s="59"/>
      <c r="BM2083" s="240"/>
      <c r="BN2083" s="240"/>
      <c r="BO2083" s="240"/>
    </row>
    <row r="2084" spans="23:67" s="52" customFormat="1">
      <c r="W2084" s="59"/>
      <c r="BM2084" s="240"/>
      <c r="BN2084" s="240"/>
      <c r="BO2084" s="240"/>
    </row>
    <row r="2085" spans="23:67" s="52" customFormat="1">
      <c r="W2085" s="59"/>
      <c r="BM2085" s="240"/>
      <c r="BN2085" s="240"/>
      <c r="BO2085" s="240"/>
    </row>
    <row r="2086" spans="23:67" s="52" customFormat="1">
      <c r="W2086" s="59"/>
      <c r="BM2086" s="240"/>
      <c r="BN2086" s="240"/>
      <c r="BO2086" s="240"/>
    </row>
    <row r="2087" spans="23:67" s="52" customFormat="1">
      <c r="W2087" s="59"/>
      <c r="BM2087" s="240"/>
      <c r="BN2087" s="240"/>
      <c r="BO2087" s="240"/>
    </row>
    <row r="2088" spans="23:67" s="52" customFormat="1">
      <c r="W2088" s="59"/>
      <c r="BM2088" s="240"/>
      <c r="BN2088" s="240"/>
      <c r="BO2088" s="240"/>
    </row>
    <row r="2089" spans="23:67" s="52" customFormat="1">
      <c r="W2089" s="59"/>
      <c r="BM2089" s="240"/>
      <c r="BN2089" s="240"/>
      <c r="BO2089" s="240"/>
    </row>
    <row r="2090" spans="23:67" s="52" customFormat="1">
      <c r="W2090" s="59"/>
      <c r="BM2090" s="240"/>
      <c r="BN2090" s="240"/>
      <c r="BO2090" s="240"/>
    </row>
    <row r="2091" spans="23:67" s="52" customFormat="1">
      <c r="W2091" s="59"/>
      <c r="BM2091" s="240"/>
      <c r="BN2091" s="240"/>
      <c r="BO2091" s="240"/>
    </row>
    <row r="2092" spans="23:67" s="52" customFormat="1">
      <c r="W2092" s="59"/>
      <c r="BM2092" s="240"/>
      <c r="BN2092" s="240"/>
      <c r="BO2092" s="240"/>
    </row>
    <row r="2093" spans="23:67" s="52" customFormat="1">
      <c r="W2093" s="59"/>
      <c r="BM2093" s="240"/>
      <c r="BN2093" s="240"/>
      <c r="BO2093" s="240"/>
    </row>
    <row r="2094" spans="23:67" s="52" customFormat="1">
      <c r="W2094" s="59"/>
      <c r="BM2094" s="240"/>
      <c r="BN2094" s="240"/>
      <c r="BO2094" s="240"/>
    </row>
    <row r="2095" spans="23:67" s="52" customFormat="1">
      <c r="W2095" s="59"/>
      <c r="BM2095" s="240"/>
      <c r="BN2095" s="240"/>
      <c r="BO2095" s="240"/>
    </row>
    <row r="2096" spans="23:67" s="52" customFormat="1">
      <c r="W2096" s="59"/>
      <c r="BM2096" s="240"/>
      <c r="BN2096" s="240"/>
      <c r="BO2096" s="240"/>
    </row>
    <row r="2097" spans="23:67" s="52" customFormat="1">
      <c r="W2097" s="59"/>
      <c r="BM2097" s="240"/>
      <c r="BN2097" s="240"/>
      <c r="BO2097" s="240"/>
    </row>
    <row r="2098" spans="23:67" s="52" customFormat="1">
      <c r="W2098" s="59"/>
      <c r="BM2098" s="240"/>
      <c r="BN2098" s="240"/>
      <c r="BO2098" s="240"/>
    </row>
    <row r="2099" spans="23:67" s="52" customFormat="1">
      <c r="W2099" s="59"/>
      <c r="BM2099" s="240"/>
      <c r="BN2099" s="240"/>
      <c r="BO2099" s="240"/>
    </row>
    <row r="2100" spans="23:67" s="52" customFormat="1">
      <c r="W2100" s="59"/>
      <c r="BM2100" s="240"/>
      <c r="BN2100" s="240"/>
      <c r="BO2100" s="240"/>
    </row>
    <row r="2101" spans="23:67" s="52" customFormat="1">
      <c r="W2101" s="59"/>
      <c r="BM2101" s="240"/>
      <c r="BN2101" s="240"/>
      <c r="BO2101" s="240"/>
    </row>
    <row r="2102" spans="23:67" s="52" customFormat="1">
      <c r="W2102" s="59"/>
      <c r="BM2102" s="240"/>
      <c r="BN2102" s="240"/>
      <c r="BO2102" s="240"/>
    </row>
    <row r="2103" spans="23:67" s="52" customFormat="1">
      <c r="W2103" s="59"/>
      <c r="BM2103" s="240"/>
      <c r="BN2103" s="240"/>
      <c r="BO2103" s="240"/>
    </row>
    <row r="2104" spans="23:67" s="52" customFormat="1">
      <c r="W2104" s="59"/>
      <c r="BM2104" s="240"/>
      <c r="BN2104" s="240"/>
      <c r="BO2104" s="240"/>
    </row>
    <row r="2105" spans="23:67" s="52" customFormat="1">
      <c r="W2105" s="59"/>
      <c r="BM2105" s="240"/>
      <c r="BN2105" s="240"/>
      <c r="BO2105" s="240"/>
    </row>
    <row r="2106" spans="23:67" s="52" customFormat="1">
      <c r="W2106" s="59"/>
      <c r="BM2106" s="240"/>
      <c r="BN2106" s="240"/>
      <c r="BO2106" s="240"/>
    </row>
    <row r="2107" spans="23:67" s="52" customFormat="1">
      <c r="W2107" s="59"/>
      <c r="BM2107" s="240"/>
      <c r="BN2107" s="240"/>
      <c r="BO2107" s="240"/>
    </row>
    <row r="2108" spans="23:67" s="52" customFormat="1">
      <c r="W2108" s="59"/>
      <c r="BM2108" s="240"/>
      <c r="BN2108" s="240"/>
      <c r="BO2108" s="240"/>
    </row>
    <row r="2109" spans="23:67" s="52" customFormat="1">
      <c r="W2109" s="59"/>
      <c r="BM2109" s="240"/>
      <c r="BN2109" s="240"/>
      <c r="BO2109" s="240"/>
    </row>
    <row r="2110" spans="23:67" s="52" customFormat="1">
      <c r="W2110" s="59"/>
      <c r="BM2110" s="240"/>
      <c r="BN2110" s="240"/>
      <c r="BO2110" s="240"/>
    </row>
    <row r="2111" spans="23:67" s="52" customFormat="1">
      <c r="W2111" s="59"/>
      <c r="BM2111" s="240"/>
      <c r="BN2111" s="240"/>
      <c r="BO2111" s="240"/>
    </row>
    <row r="2112" spans="23:67" s="52" customFormat="1">
      <c r="W2112" s="59"/>
      <c r="BM2112" s="240"/>
      <c r="BN2112" s="240"/>
      <c r="BO2112" s="240"/>
    </row>
    <row r="2113" spans="23:67" s="52" customFormat="1">
      <c r="W2113" s="59"/>
      <c r="BM2113" s="240"/>
      <c r="BN2113" s="240"/>
      <c r="BO2113" s="240"/>
    </row>
    <row r="2114" spans="23:67" s="52" customFormat="1">
      <c r="W2114" s="59"/>
      <c r="BM2114" s="240"/>
      <c r="BN2114" s="240"/>
      <c r="BO2114" s="240"/>
    </row>
    <row r="2115" spans="23:67" s="52" customFormat="1">
      <c r="W2115" s="59"/>
      <c r="BM2115" s="240"/>
      <c r="BN2115" s="240"/>
      <c r="BO2115" s="240"/>
    </row>
    <row r="2116" spans="23:67" s="52" customFormat="1">
      <c r="W2116" s="59"/>
      <c r="BM2116" s="240"/>
      <c r="BN2116" s="240"/>
      <c r="BO2116" s="240"/>
    </row>
    <row r="2117" spans="23:67" s="52" customFormat="1">
      <c r="W2117" s="59"/>
      <c r="BM2117" s="240"/>
      <c r="BN2117" s="240"/>
      <c r="BO2117" s="240"/>
    </row>
    <row r="2118" spans="23:67" s="52" customFormat="1">
      <c r="W2118" s="59"/>
      <c r="BM2118" s="240"/>
      <c r="BN2118" s="240"/>
      <c r="BO2118" s="240"/>
    </row>
    <row r="2119" spans="23:67" s="52" customFormat="1">
      <c r="W2119" s="59"/>
      <c r="BM2119" s="240"/>
      <c r="BN2119" s="240"/>
      <c r="BO2119" s="240"/>
    </row>
    <row r="2120" spans="23:67" s="52" customFormat="1">
      <c r="W2120" s="59"/>
      <c r="BM2120" s="240"/>
      <c r="BN2120" s="240"/>
      <c r="BO2120" s="240"/>
    </row>
    <row r="2121" spans="23:67" s="52" customFormat="1">
      <c r="W2121" s="59"/>
      <c r="BM2121" s="240"/>
      <c r="BN2121" s="240"/>
      <c r="BO2121" s="240"/>
    </row>
    <row r="2122" spans="23:67" s="52" customFormat="1">
      <c r="W2122" s="59"/>
      <c r="BM2122" s="240"/>
      <c r="BN2122" s="240"/>
      <c r="BO2122" s="240"/>
    </row>
    <row r="2123" spans="23:67" s="52" customFormat="1">
      <c r="W2123" s="59"/>
      <c r="BM2123" s="240"/>
      <c r="BN2123" s="240"/>
      <c r="BO2123" s="240"/>
    </row>
    <row r="2124" spans="23:67" s="52" customFormat="1">
      <c r="W2124" s="59"/>
      <c r="BM2124" s="240"/>
      <c r="BN2124" s="240"/>
      <c r="BO2124" s="240"/>
    </row>
    <row r="2125" spans="23:67" s="52" customFormat="1">
      <c r="W2125" s="59"/>
      <c r="BM2125" s="240"/>
      <c r="BN2125" s="240"/>
      <c r="BO2125" s="240"/>
    </row>
    <row r="2126" spans="23:67" s="52" customFormat="1">
      <c r="W2126" s="59"/>
      <c r="BM2126" s="240"/>
      <c r="BN2126" s="240"/>
      <c r="BO2126" s="240"/>
    </row>
    <row r="2127" spans="23:67" s="52" customFormat="1">
      <c r="W2127" s="59"/>
      <c r="BM2127" s="240"/>
      <c r="BN2127" s="240"/>
      <c r="BO2127" s="240"/>
    </row>
    <row r="2128" spans="23:67" s="52" customFormat="1">
      <c r="W2128" s="59"/>
      <c r="BM2128" s="240"/>
      <c r="BN2128" s="240"/>
      <c r="BO2128" s="240"/>
    </row>
    <row r="2129" spans="23:67" s="52" customFormat="1">
      <c r="W2129" s="59"/>
      <c r="BM2129" s="240"/>
      <c r="BN2129" s="240"/>
      <c r="BO2129" s="240"/>
    </row>
    <row r="2130" spans="23:67" s="52" customFormat="1">
      <c r="W2130" s="59"/>
      <c r="BM2130" s="240"/>
      <c r="BN2130" s="240"/>
      <c r="BO2130" s="240"/>
    </row>
    <row r="2131" spans="23:67" s="52" customFormat="1">
      <c r="W2131" s="59"/>
      <c r="BM2131" s="240"/>
      <c r="BN2131" s="240"/>
      <c r="BO2131" s="240"/>
    </row>
    <row r="2132" spans="23:67" s="52" customFormat="1">
      <c r="W2132" s="59"/>
      <c r="BM2132" s="240"/>
      <c r="BN2132" s="240"/>
      <c r="BO2132" s="240"/>
    </row>
    <row r="2133" spans="23:67" s="52" customFormat="1">
      <c r="W2133" s="59"/>
      <c r="BM2133" s="240"/>
      <c r="BN2133" s="240"/>
      <c r="BO2133" s="240"/>
    </row>
    <row r="2134" spans="23:67" s="52" customFormat="1">
      <c r="W2134" s="59"/>
      <c r="BM2134" s="240"/>
      <c r="BN2134" s="240"/>
      <c r="BO2134" s="240"/>
    </row>
    <row r="2135" spans="23:67" s="52" customFormat="1">
      <c r="W2135" s="59"/>
      <c r="BM2135" s="240"/>
      <c r="BN2135" s="240"/>
      <c r="BO2135" s="240"/>
    </row>
    <row r="2136" spans="23:67" s="52" customFormat="1">
      <c r="W2136" s="59"/>
      <c r="BM2136" s="240"/>
      <c r="BN2136" s="240"/>
      <c r="BO2136" s="240"/>
    </row>
    <row r="2137" spans="23:67" s="52" customFormat="1">
      <c r="W2137" s="59"/>
      <c r="BM2137" s="240"/>
      <c r="BN2137" s="240"/>
      <c r="BO2137" s="240"/>
    </row>
    <row r="2138" spans="23:67" s="52" customFormat="1">
      <c r="W2138" s="59"/>
      <c r="BM2138" s="240"/>
      <c r="BN2138" s="240"/>
      <c r="BO2138" s="240"/>
    </row>
    <row r="2139" spans="23:67" s="52" customFormat="1">
      <c r="W2139" s="59"/>
      <c r="BM2139" s="240"/>
      <c r="BN2139" s="240"/>
      <c r="BO2139" s="240"/>
    </row>
    <row r="2140" spans="23:67" s="52" customFormat="1">
      <c r="W2140" s="59"/>
      <c r="BM2140" s="240"/>
      <c r="BN2140" s="240"/>
      <c r="BO2140" s="240"/>
    </row>
    <row r="2141" spans="23:67" s="52" customFormat="1">
      <c r="W2141" s="59"/>
      <c r="BM2141" s="240"/>
      <c r="BN2141" s="240"/>
      <c r="BO2141" s="240"/>
    </row>
    <row r="2142" spans="23:67" s="52" customFormat="1">
      <c r="W2142" s="59"/>
      <c r="BM2142" s="240"/>
      <c r="BN2142" s="240"/>
      <c r="BO2142" s="240"/>
    </row>
    <row r="2143" spans="23:67" s="52" customFormat="1">
      <c r="W2143" s="59"/>
      <c r="BM2143" s="240"/>
      <c r="BN2143" s="240"/>
      <c r="BO2143" s="240"/>
    </row>
    <row r="2144" spans="23:67" s="52" customFormat="1">
      <c r="W2144" s="59"/>
      <c r="BM2144" s="240"/>
      <c r="BN2144" s="240"/>
      <c r="BO2144" s="240"/>
    </row>
    <row r="2145" spans="23:67" s="52" customFormat="1">
      <c r="W2145" s="59"/>
      <c r="BM2145" s="240"/>
      <c r="BN2145" s="240"/>
      <c r="BO2145" s="240"/>
    </row>
    <row r="2146" spans="23:67" s="52" customFormat="1">
      <c r="W2146" s="59"/>
      <c r="BM2146" s="240"/>
      <c r="BN2146" s="240"/>
      <c r="BO2146" s="240"/>
    </row>
    <row r="2147" spans="23:67" s="52" customFormat="1">
      <c r="W2147" s="59"/>
      <c r="BM2147" s="240"/>
      <c r="BN2147" s="240"/>
      <c r="BO2147" s="240"/>
    </row>
    <row r="2148" spans="23:67" s="52" customFormat="1">
      <c r="W2148" s="59"/>
      <c r="BM2148" s="240"/>
      <c r="BN2148" s="240"/>
      <c r="BO2148" s="240"/>
    </row>
    <row r="2149" spans="23:67" s="52" customFormat="1">
      <c r="W2149" s="59"/>
      <c r="BM2149" s="240"/>
      <c r="BN2149" s="240"/>
      <c r="BO2149" s="240"/>
    </row>
    <row r="2150" spans="23:67" s="52" customFormat="1">
      <c r="W2150" s="59"/>
      <c r="BM2150" s="240"/>
      <c r="BN2150" s="240"/>
      <c r="BO2150" s="240"/>
    </row>
    <row r="2151" spans="23:67" s="52" customFormat="1">
      <c r="W2151" s="59"/>
      <c r="BM2151" s="240"/>
      <c r="BN2151" s="240"/>
      <c r="BO2151" s="240"/>
    </row>
    <row r="2152" spans="23:67" s="52" customFormat="1">
      <c r="W2152" s="59"/>
      <c r="BM2152" s="240"/>
      <c r="BN2152" s="240"/>
      <c r="BO2152" s="240"/>
    </row>
    <row r="2153" spans="23:67" s="52" customFormat="1">
      <c r="W2153" s="59"/>
      <c r="BM2153" s="240"/>
      <c r="BN2153" s="240"/>
      <c r="BO2153" s="240"/>
    </row>
    <row r="2154" spans="23:67" s="52" customFormat="1">
      <c r="W2154" s="59"/>
      <c r="BM2154" s="240"/>
      <c r="BN2154" s="240"/>
      <c r="BO2154" s="240"/>
    </row>
    <row r="2155" spans="23:67" s="52" customFormat="1">
      <c r="W2155" s="59"/>
      <c r="BM2155" s="240"/>
      <c r="BN2155" s="240"/>
      <c r="BO2155" s="240"/>
    </row>
    <row r="2156" spans="23:67" s="52" customFormat="1">
      <c r="W2156" s="59"/>
      <c r="BM2156" s="240"/>
      <c r="BN2156" s="240"/>
      <c r="BO2156" s="240"/>
    </row>
    <row r="2157" spans="23:67" s="52" customFormat="1">
      <c r="W2157" s="59"/>
      <c r="BM2157" s="240"/>
      <c r="BN2157" s="240"/>
      <c r="BO2157" s="240"/>
    </row>
    <row r="2158" spans="23:67" s="52" customFormat="1">
      <c r="W2158" s="59"/>
      <c r="BM2158" s="240"/>
      <c r="BN2158" s="240"/>
      <c r="BO2158" s="240"/>
    </row>
    <row r="2159" spans="23:67" s="52" customFormat="1">
      <c r="W2159" s="59"/>
      <c r="BM2159" s="240"/>
      <c r="BN2159" s="240"/>
      <c r="BO2159" s="240"/>
    </row>
    <row r="2160" spans="23:67" s="52" customFormat="1">
      <c r="W2160" s="59"/>
      <c r="BM2160" s="240"/>
      <c r="BN2160" s="240"/>
      <c r="BO2160" s="240"/>
    </row>
    <row r="2161" spans="23:67" s="52" customFormat="1">
      <c r="W2161" s="59"/>
      <c r="BM2161" s="240"/>
      <c r="BN2161" s="240"/>
      <c r="BO2161" s="240"/>
    </row>
    <row r="2162" spans="23:67" s="52" customFormat="1">
      <c r="W2162" s="59"/>
      <c r="BM2162" s="240"/>
      <c r="BN2162" s="240"/>
      <c r="BO2162" s="240"/>
    </row>
    <row r="2163" spans="23:67" s="52" customFormat="1">
      <c r="W2163" s="59"/>
      <c r="BM2163" s="240"/>
      <c r="BN2163" s="240"/>
      <c r="BO2163" s="240"/>
    </row>
    <row r="2164" spans="23:67" s="52" customFormat="1">
      <c r="W2164" s="59"/>
      <c r="BM2164" s="240"/>
      <c r="BN2164" s="240"/>
      <c r="BO2164" s="240"/>
    </row>
    <row r="2165" spans="23:67" s="52" customFormat="1">
      <c r="W2165" s="59"/>
      <c r="BM2165" s="240"/>
      <c r="BN2165" s="240"/>
      <c r="BO2165" s="240"/>
    </row>
    <row r="2166" spans="23:67" s="52" customFormat="1">
      <c r="W2166" s="59"/>
      <c r="BM2166" s="240"/>
      <c r="BN2166" s="240"/>
      <c r="BO2166" s="240"/>
    </row>
    <row r="2167" spans="23:67" s="52" customFormat="1">
      <c r="W2167" s="59"/>
      <c r="BM2167" s="240"/>
      <c r="BN2167" s="240"/>
      <c r="BO2167" s="240"/>
    </row>
    <row r="2168" spans="23:67" s="52" customFormat="1">
      <c r="W2168" s="59"/>
      <c r="BM2168" s="240"/>
      <c r="BN2168" s="240"/>
      <c r="BO2168" s="240"/>
    </row>
    <row r="2169" spans="23:67" s="52" customFormat="1">
      <c r="W2169" s="59"/>
      <c r="BM2169" s="240"/>
      <c r="BN2169" s="240"/>
      <c r="BO2169" s="240"/>
    </row>
    <row r="2170" spans="23:67" s="52" customFormat="1">
      <c r="W2170" s="59"/>
      <c r="BM2170" s="240"/>
      <c r="BN2170" s="240"/>
      <c r="BO2170" s="240"/>
    </row>
    <row r="2171" spans="23:67" s="52" customFormat="1">
      <c r="W2171" s="59"/>
      <c r="BM2171" s="240"/>
      <c r="BN2171" s="240"/>
      <c r="BO2171" s="240"/>
    </row>
    <row r="2172" spans="23:67" s="52" customFormat="1">
      <c r="W2172" s="59"/>
      <c r="BM2172" s="240"/>
      <c r="BN2172" s="240"/>
      <c r="BO2172" s="240"/>
    </row>
    <row r="2173" spans="23:67" s="52" customFormat="1">
      <c r="W2173" s="59"/>
      <c r="BM2173" s="240"/>
      <c r="BN2173" s="240"/>
      <c r="BO2173" s="240"/>
    </row>
    <row r="2174" spans="23:67" s="52" customFormat="1">
      <c r="W2174" s="59"/>
      <c r="BM2174" s="240"/>
      <c r="BN2174" s="240"/>
      <c r="BO2174" s="240"/>
    </row>
    <row r="2175" spans="23:67" s="52" customFormat="1">
      <c r="W2175" s="59"/>
      <c r="BM2175" s="240"/>
      <c r="BN2175" s="240"/>
      <c r="BO2175" s="240"/>
    </row>
    <row r="2176" spans="23:67" s="52" customFormat="1">
      <c r="W2176" s="59"/>
      <c r="BM2176" s="240"/>
      <c r="BN2176" s="240"/>
      <c r="BO2176" s="240"/>
    </row>
    <row r="2177" spans="23:67" s="52" customFormat="1">
      <c r="W2177" s="59"/>
      <c r="BM2177" s="240"/>
      <c r="BN2177" s="240"/>
      <c r="BO2177" s="240"/>
    </row>
    <row r="2178" spans="23:67" s="52" customFormat="1">
      <c r="W2178" s="59"/>
      <c r="BM2178" s="240"/>
      <c r="BN2178" s="240"/>
      <c r="BO2178" s="240"/>
    </row>
    <row r="2179" spans="23:67" s="52" customFormat="1">
      <c r="W2179" s="59"/>
      <c r="BM2179" s="240"/>
      <c r="BN2179" s="240"/>
      <c r="BO2179" s="240"/>
    </row>
    <row r="2180" spans="23:67" s="52" customFormat="1">
      <c r="W2180" s="59"/>
      <c r="BM2180" s="240"/>
      <c r="BN2180" s="240"/>
      <c r="BO2180" s="240"/>
    </row>
    <row r="2181" spans="23:67" s="52" customFormat="1">
      <c r="W2181" s="59"/>
      <c r="BM2181" s="240"/>
      <c r="BN2181" s="240"/>
      <c r="BO2181" s="240"/>
    </row>
    <row r="2182" spans="23:67" s="52" customFormat="1">
      <c r="W2182" s="59"/>
      <c r="BM2182" s="240"/>
      <c r="BN2182" s="240"/>
      <c r="BO2182" s="240"/>
    </row>
    <row r="2183" spans="23:67" s="52" customFormat="1">
      <c r="W2183" s="59"/>
      <c r="BM2183" s="240"/>
      <c r="BN2183" s="240"/>
      <c r="BO2183" s="240"/>
    </row>
    <row r="2184" spans="23:67" s="52" customFormat="1">
      <c r="W2184" s="59"/>
      <c r="BM2184" s="240"/>
      <c r="BN2184" s="240"/>
      <c r="BO2184" s="240"/>
    </row>
    <row r="2185" spans="23:67" s="52" customFormat="1">
      <c r="W2185" s="59"/>
      <c r="BM2185" s="240"/>
      <c r="BN2185" s="240"/>
      <c r="BO2185" s="240"/>
    </row>
    <row r="2186" spans="23:67" s="52" customFormat="1">
      <c r="W2186" s="59"/>
      <c r="BM2186" s="240"/>
      <c r="BN2186" s="240"/>
      <c r="BO2186" s="240"/>
    </row>
    <row r="2187" spans="23:67" s="52" customFormat="1">
      <c r="W2187" s="59"/>
      <c r="BM2187" s="240"/>
      <c r="BN2187" s="240"/>
      <c r="BO2187" s="240"/>
    </row>
    <row r="2188" spans="23:67" s="52" customFormat="1">
      <c r="W2188" s="59"/>
      <c r="BM2188" s="240"/>
      <c r="BN2188" s="240"/>
      <c r="BO2188" s="240"/>
    </row>
    <row r="2189" spans="23:67" s="52" customFormat="1">
      <c r="W2189" s="59"/>
      <c r="BM2189" s="240"/>
      <c r="BN2189" s="240"/>
      <c r="BO2189" s="240"/>
    </row>
    <row r="2190" spans="23:67" s="52" customFormat="1">
      <c r="W2190" s="59"/>
      <c r="BM2190" s="240"/>
      <c r="BN2190" s="240"/>
      <c r="BO2190" s="240"/>
    </row>
    <row r="2191" spans="23:67" s="52" customFormat="1">
      <c r="W2191" s="59"/>
      <c r="BM2191" s="240"/>
      <c r="BN2191" s="240"/>
      <c r="BO2191" s="240"/>
    </row>
    <row r="2192" spans="23:67" s="52" customFormat="1">
      <c r="W2192" s="59"/>
      <c r="BM2192" s="240"/>
      <c r="BN2192" s="240"/>
      <c r="BO2192" s="240"/>
    </row>
    <row r="2193" spans="23:67" s="52" customFormat="1">
      <c r="W2193" s="59"/>
      <c r="BM2193" s="240"/>
      <c r="BN2193" s="240"/>
      <c r="BO2193" s="240"/>
    </row>
    <row r="2194" spans="23:67" s="52" customFormat="1">
      <c r="W2194" s="59"/>
      <c r="BM2194" s="240"/>
      <c r="BN2194" s="240"/>
      <c r="BO2194" s="240"/>
    </row>
    <row r="2195" spans="23:67" s="52" customFormat="1">
      <c r="W2195" s="59"/>
      <c r="BM2195" s="240"/>
      <c r="BN2195" s="240"/>
      <c r="BO2195" s="240"/>
    </row>
    <row r="2196" spans="23:67" s="52" customFormat="1">
      <c r="W2196" s="59"/>
      <c r="BM2196" s="240"/>
      <c r="BN2196" s="240"/>
      <c r="BO2196" s="240"/>
    </row>
    <row r="2197" spans="23:67" s="52" customFormat="1">
      <c r="W2197" s="59"/>
      <c r="BM2197" s="240"/>
      <c r="BN2197" s="240"/>
      <c r="BO2197" s="240"/>
    </row>
    <row r="2198" spans="23:67" s="52" customFormat="1">
      <c r="W2198" s="59"/>
      <c r="BM2198" s="240"/>
      <c r="BN2198" s="240"/>
      <c r="BO2198" s="240"/>
    </row>
    <row r="2199" spans="23:67" s="52" customFormat="1">
      <c r="W2199" s="59"/>
      <c r="BM2199" s="240"/>
      <c r="BN2199" s="240"/>
      <c r="BO2199" s="240"/>
    </row>
    <row r="2200" spans="23:67" s="52" customFormat="1">
      <c r="W2200" s="59"/>
      <c r="BM2200" s="240"/>
      <c r="BN2200" s="240"/>
      <c r="BO2200" s="240"/>
    </row>
    <row r="2201" spans="23:67" s="52" customFormat="1">
      <c r="W2201" s="59"/>
      <c r="BM2201" s="240"/>
      <c r="BN2201" s="240"/>
      <c r="BO2201" s="240"/>
    </row>
    <row r="2202" spans="23:67" s="52" customFormat="1">
      <c r="W2202" s="59"/>
      <c r="BM2202" s="240"/>
      <c r="BN2202" s="240"/>
      <c r="BO2202" s="240"/>
    </row>
    <row r="2203" spans="23:67" s="52" customFormat="1">
      <c r="W2203" s="59"/>
      <c r="BM2203" s="240"/>
      <c r="BN2203" s="240"/>
      <c r="BO2203" s="240"/>
    </row>
    <row r="2204" spans="23:67" s="52" customFormat="1">
      <c r="W2204" s="59"/>
      <c r="BM2204" s="240"/>
      <c r="BN2204" s="240"/>
      <c r="BO2204" s="240"/>
    </row>
    <row r="2205" spans="23:67" s="52" customFormat="1">
      <c r="W2205" s="59"/>
      <c r="BM2205" s="240"/>
      <c r="BN2205" s="240"/>
      <c r="BO2205" s="240"/>
    </row>
    <row r="2206" spans="23:67" s="52" customFormat="1">
      <c r="W2206" s="59"/>
      <c r="BM2206" s="240"/>
      <c r="BN2206" s="240"/>
      <c r="BO2206" s="240"/>
    </row>
    <row r="2207" spans="23:67" s="52" customFormat="1">
      <c r="W2207" s="59"/>
      <c r="BM2207" s="240"/>
      <c r="BN2207" s="240"/>
      <c r="BO2207" s="240"/>
    </row>
    <row r="2208" spans="23:67" s="52" customFormat="1">
      <c r="W2208" s="59"/>
      <c r="BM2208" s="240"/>
      <c r="BN2208" s="240"/>
      <c r="BO2208" s="240"/>
    </row>
    <row r="2209" spans="23:67" s="52" customFormat="1">
      <c r="W2209" s="59"/>
      <c r="BM2209" s="240"/>
      <c r="BN2209" s="240"/>
      <c r="BO2209" s="240"/>
    </row>
    <row r="2210" spans="23:67" s="52" customFormat="1">
      <c r="W2210" s="59"/>
      <c r="BM2210" s="240"/>
      <c r="BN2210" s="240"/>
      <c r="BO2210" s="240"/>
    </row>
    <row r="2211" spans="23:67" s="52" customFormat="1">
      <c r="W2211" s="59"/>
      <c r="BM2211" s="240"/>
      <c r="BN2211" s="240"/>
      <c r="BO2211" s="240"/>
    </row>
    <row r="2212" spans="23:67" s="52" customFormat="1">
      <c r="W2212" s="59"/>
      <c r="BM2212" s="240"/>
      <c r="BN2212" s="240"/>
      <c r="BO2212" s="240"/>
    </row>
    <row r="2213" spans="23:67" s="52" customFormat="1">
      <c r="W2213" s="59"/>
      <c r="BM2213" s="240"/>
      <c r="BN2213" s="240"/>
      <c r="BO2213" s="240"/>
    </row>
    <row r="2214" spans="23:67" s="52" customFormat="1">
      <c r="W2214" s="59"/>
      <c r="BM2214" s="240"/>
      <c r="BN2214" s="240"/>
      <c r="BO2214" s="240"/>
    </row>
    <row r="2215" spans="23:67" s="52" customFormat="1">
      <c r="W2215" s="59"/>
      <c r="BM2215" s="240"/>
      <c r="BN2215" s="240"/>
      <c r="BO2215" s="240"/>
    </row>
    <row r="2216" spans="23:67" s="52" customFormat="1">
      <c r="W2216" s="59"/>
      <c r="BM2216" s="240"/>
      <c r="BN2216" s="240"/>
      <c r="BO2216" s="240"/>
    </row>
    <row r="2217" spans="23:67" s="52" customFormat="1">
      <c r="W2217" s="59"/>
      <c r="BM2217" s="240"/>
      <c r="BN2217" s="240"/>
      <c r="BO2217" s="240"/>
    </row>
    <row r="2218" spans="23:67" s="52" customFormat="1">
      <c r="W2218" s="59"/>
      <c r="BM2218" s="240"/>
      <c r="BN2218" s="240"/>
      <c r="BO2218" s="240"/>
    </row>
    <row r="2219" spans="23:67" s="52" customFormat="1">
      <c r="W2219" s="59"/>
      <c r="BM2219" s="240"/>
      <c r="BN2219" s="240"/>
      <c r="BO2219" s="240"/>
    </row>
    <row r="2220" spans="23:67" s="52" customFormat="1">
      <c r="W2220" s="59"/>
      <c r="BM2220" s="240"/>
      <c r="BN2220" s="240"/>
      <c r="BO2220" s="240"/>
    </row>
    <row r="2221" spans="23:67" s="52" customFormat="1">
      <c r="W2221" s="59"/>
      <c r="BM2221" s="240"/>
      <c r="BN2221" s="240"/>
      <c r="BO2221" s="240"/>
    </row>
    <row r="2222" spans="23:67" s="52" customFormat="1">
      <c r="W2222" s="59"/>
      <c r="BM2222" s="240"/>
      <c r="BN2222" s="240"/>
      <c r="BO2222" s="240"/>
    </row>
    <row r="2223" spans="23:67" s="52" customFormat="1">
      <c r="W2223" s="59"/>
      <c r="BM2223" s="240"/>
      <c r="BN2223" s="240"/>
      <c r="BO2223" s="240"/>
    </row>
    <row r="2224" spans="23:67" s="52" customFormat="1">
      <c r="W2224" s="59"/>
      <c r="BM2224" s="240"/>
      <c r="BN2224" s="240"/>
      <c r="BO2224" s="240"/>
    </row>
    <row r="2225" spans="23:67" s="52" customFormat="1">
      <c r="W2225" s="59"/>
      <c r="BM2225" s="240"/>
      <c r="BN2225" s="240"/>
      <c r="BO2225" s="240"/>
    </row>
    <row r="2226" spans="23:67" s="52" customFormat="1">
      <c r="W2226" s="59"/>
      <c r="BM2226" s="240"/>
      <c r="BN2226" s="240"/>
      <c r="BO2226" s="240"/>
    </row>
    <row r="2227" spans="23:67" s="52" customFormat="1">
      <c r="W2227" s="59"/>
      <c r="BM2227" s="240"/>
      <c r="BN2227" s="240"/>
      <c r="BO2227" s="240"/>
    </row>
    <row r="2228" spans="23:67" s="52" customFormat="1">
      <c r="W2228" s="59"/>
      <c r="BM2228" s="240"/>
      <c r="BN2228" s="240"/>
      <c r="BO2228" s="240"/>
    </row>
    <row r="2229" spans="23:67" s="52" customFormat="1">
      <c r="W2229" s="59"/>
      <c r="BM2229" s="240"/>
      <c r="BN2229" s="240"/>
      <c r="BO2229" s="240"/>
    </row>
    <row r="2230" spans="23:67" s="52" customFormat="1">
      <c r="W2230" s="59"/>
      <c r="BM2230" s="240"/>
      <c r="BN2230" s="240"/>
      <c r="BO2230" s="240"/>
    </row>
    <row r="2231" spans="23:67" s="52" customFormat="1">
      <c r="W2231" s="59"/>
      <c r="BM2231" s="240"/>
      <c r="BN2231" s="240"/>
      <c r="BO2231" s="240"/>
    </row>
    <row r="2232" spans="23:67" s="52" customFormat="1">
      <c r="W2232" s="59"/>
      <c r="BM2232" s="240"/>
      <c r="BN2232" s="240"/>
      <c r="BO2232" s="240"/>
    </row>
    <row r="2233" spans="23:67" s="52" customFormat="1">
      <c r="W2233" s="59"/>
      <c r="BM2233" s="240"/>
      <c r="BN2233" s="240"/>
      <c r="BO2233" s="240"/>
    </row>
    <row r="2234" spans="23:67" s="52" customFormat="1">
      <c r="W2234" s="59"/>
      <c r="BM2234" s="240"/>
      <c r="BN2234" s="240"/>
      <c r="BO2234" s="240"/>
    </row>
    <row r="2235" spans="23:67" s="52" customFormat="1">
      <c r="W2235" s="59"/>
      <c r="BM2235" s="240"/>
      <c r="BN2235" s="240"/>
      <c r="BO2235" s="240"/>
    </row>
    <row r="2236" spans="23:67" s="52" customFormat="1">
      <c r="W2236" s="59"/>
      <c r="BM2236" s="240"/>
      <c r="BN2236" s="240"/>
      <c r="BO2236" s="240"/>
    </row>
    <row r="2237" spans="23:67" s="52" customFormat="1">
      <c r="W2237" s="59"/>
      <c r="BM2237" s="240"/>
      <c r="BN2237" s="240"/>
      <c r="BO2237" s="240"/>
    </row>
    <row r="2238" spans="23:67" s="52" customFormat="1">
      <c r="W2238" s="59"/>
      <c r="BM2238" s="240"/>
      <c r="BN2238" s="240"/>
      <c r="BO2238" s="240"/>
    </row>
    <row r="2239" spans="23:67" s="52" customFormat="1">
      <c r="W2239" s="59"/>
      <c r="BM2239" s="240"/>
      <c r="BN2239" s="240"/>
      <c r="BO2239" s="240"/>
    </row>
    <row r="2240" spans="23:67" s="52" customFormat="1">
      <c r="W2240" s="59"/>
      <c r="BM2240" s="240"/>
      <c r="BN2240" s="240"/>
      <c r="BO2240" s="240"/>
    </row>
    <row r="2241" spans="23:67" s="52" customFormat="1">
      <c r="W2241" s="59"/>
      <c r="BM2241" s="240"/>
      <c r="BN2241" s="240"/>
      <c r="BO2241" s="240"/>
    </row>
    <row r="2242" spans="23:67" s="52" customFormat="1">
      <c r="W2242" s="59"/>
      <c r="BM2242" s="240"/>
      <c r="BN2242" s="240"/>
      <c r="BO2242" s="240"/>
    </row>
    <row r="2243" spans="23:67" s="52" customFormat="1">
      <c r="W2243" s="59"/>
      <c r="BM2243" s="240"/>
      <c r="BN2243" s="240"/>
      <c r="BO2243" s="240"/>
    </row>
    <row r="2244" spans="23:67" s="52" customFormat="1">
      <c r="W2244" s="59"/>
      <c r="BM2244" s="240"/>
      <c r="BN2244" s="240"/>
      <c r="BO2244" s="240"/>
    </row>
    <row r="2245" spans="23:67" s="52" customFormat="1">
      <c r="W2245" s="59"/>
      <c r="BM2245" s="240"/>
      <c r="BN2245" s="240"/>
      <c r="BO2245" s="240"/>
    </row>
    <row r="2246" spans="23:67" s="52" customFormat="1">
      <c r="W2246" s="59"/>
      <c r="BM2246" s="240"/>
      <c r="BN2246" s="240"/>
      <c r="BO2246" s="240"/>
    </row>
    <row r="2247" spans="23:67" s="52" customFormat="1">
      <c r="W2247" s="59"/>
      <c r="BM2247" s="240"/>
      <c r="BN2247" s="240"/>
      <c r="BO2247" s="240"/>
    </row>
    <row r="2248" spans="23:67" s="52" customFormat="1">
      <c r="W2248" s="59"/>
      <c r="BM2248" s="240"/>
      <c r="BN2248" s="240"/>
      <c r="BO2248" s="240"/>
    </row>
    <row r="2249" spans="23:67" s="52" customFormat="1">
      <c r="W2249" s="59"/>
      <c r="BM2249" s="240"/>
      <c r="BN2249" s="240"/>
      <c r="BO2249" s="240"/>
    </row>
    <row r="2250" spans="23:67" s="52" customFormat="1">
      <c r="W2250" s="59"/>
      <c r="BM2250" s="240"/>
      <c r="BN2250" s="240"/>
      <c r="BO2250" s="240"/>
    </row>
    <row r="2251" spans="23:67" s="52" customFormat="1">
      <c r="W2251" s="59"/>
      <c r="BM2251" s="240"/>
      <c r="BN2251" s="240"/>
      <c r="BO2251" s="240"/>
    </row>
    <row r="2252" spans="23:67" s="52" customFormat="1">
      <c r="W2252" s="59"/>
      <c r="BM2252" s="240"/>
      <c r="BN2252" s="240"/>
      <c r="BO2252" s="240"/>
    </row>
    <row r="2253" spans="23:67" s="52" customFormat="1">
      <c r="W2253" s="59"/>
      <c r="BM2253" s="240"/>
      <c r="BN2253" s="240"/>
      <c r="BO2253" s="240"/>
    </row>
    <row r="2254" spans="23:67" s="52" customFormat="1">
      <c r="W2254" s="59"/>
      <c r="BM2254" s="240"/>
      <c r="BN2254" s="240"/>
      <c r="BO2254" s="240"/>
    </row>
    <row r="2255" spans="23:67" s="52" customFormat="1">
      <c r="W2255" s="59"/>
      <c r="BM2255" s="240"/>
      <c r="BN2255" s="240"/>
      <c r="BO2255" s="240"/>
    </row>
    <row r="2256" spans="23:67" s="52" customFormat="1">
      <c r="W2256" s="59"/>
      <c r="BM2256" s="240"/>
      <c r="BN2256" s="240"/>
      <c r="BO2256" s="240"/>
    </row>
    <row r="2257" spans="23:67" s="52" customFormat="1">
      <c r="W2257" s="59"/>
      <c r="BM2257" s="240"/>
      <c r="BN2257" s="240"/>
      <c r="BO2257" s="240"/>
    </row>
    <row r="2258" spans="23:67" s="52" customFormat="1">
      <c r="W2258" s="59"/>
      <c r="BM2258" s="240"/>
      <c r="BN2258" s="240"/>
      <c r="BO2258" s="240"/>
    </row>
    <row r="2259" spans="23:67" s="52" customFormat="1">
      <c r="W2259" s="59"/>
      <c r="BM2259" s="240"/>
      <c r="BN2259" s="240"/>
      <c r="BO2259" s="240"/>
    </row>
    <row r="2260" spans="23:67" s="52" customFormat="1">
      <c r="W2260" s="59"/>
      <c r="BM2260" s="240"/>
      <c r="BN2260" s="240"/>
      <c r="BO2260" s="240"/>
    </row>
    <row r="2261" spans="23:67" s="52" customFormat="1">
      <c r="W2261" s="59"/>
      <c r="BM2261" s="240"/>
      <c r="BN2261" s="240"/>
      <c r="BO2261" s="240"/>
    </row>
    <row r="2262" spans="23:67" s="52" customFormat="1">
      <c r="W2262" s="59"/>
      <c r="BM2262" s="240"/>
      <c r="BN2262" s="240"/>
      <c r="BO2262" s="240"/>
    </row>
    <row r="2263" spans="23:67" s="52" customFormat="1">
      <c r="W2263" s="59"/>
      <c r="BM2263" s="240"/>
      <c r="BN2263" s="240"/>
      <c r="BO2263" s="240"/>
    </row>
    <row r="2264" spans="23:67" s="52" customFormat="1">
      <c r="W2264" s="59"/>
      <c r="BM2264" s="240"/>
      <c r="BN2264" s="240"/>
      <c r="BO2264" s="240"/>
    </row>
    <row r="2265" spans="23:67" s="52" customFormat="1">
      <c r="W2265" s="59"/>
      <c r="BM2265" s="240"/>
      <c r="BN2265" s="240"/>
      <c r="BO2265" s="240"/>
    </row>
    <row r="2266" spans="23:67" s="52" customFormat="1">
      <c r="W2266" s="59"/>
      <c r="BM2266" s="240"/>
      <c r="BN2266" s="240"/>
      <c r="BO2266" s="240"/>
    </row>
    <row r="2267" spans="23:67" s="52" customFormat="1">
      <c r="W2267" s="59"/>
      <c r="BM2267" s="240"/>
      <c r="BN2267" s="240"/>
      <c r="BO2267" s="240"/>
    </row>
    <row r="2268" spans="23:67" s="52" customFormat="1">
      <c r="W2268" s="59"/>
      <c r="BM2268" s="240"/>
      <c r="BN2268" s="240"/>
      <c r="BO2268" s="240"/>
    </row>
    <row r="2269" spans="23:67" s="52" customFormat="1">
      <c r="W2269" s="59"/>
      <c r="BM2269" s="240"/>
      <c r="BN2269" s="240"/>
      <c r="BO2269" s="240"/>
    </row>
    <row r="2270" spans="23:67" s="52" customFormat="1">
      <c r="W2270" s="59"/>
      <c r="BM2270" s="240"/>
      <c r="BN2270" s="240"/>
      <c r="BO2270" s="240"/>
    </row>
    <row r="2271" spans="23:67" s="52" customFormat="1">
      <c r="W2271" s="59"/>
      <c r="BM2271" s="240"/>
      <c r="BN2271" s="240"/>
      <c r="BO2271" s="240"/>
    </row>
    <row r="2272" spans="23:67" s="52" customFormat="1">
      <c r="W2272" s="59"/>
      <c r="BM2272" s="240"/>
      <c r="BN2272" s="240"/>
      <c r="BO2272" s="240"/>
    </row>
    <row r="2273" spans="23:67" s="52" customFormat="1">
      <c r="W2273" s="59"/>
      <c r="BM2273" s="240"/>
      <c r="BN2273" s="240"/>
      <c r="BO2273" s="240"/>
    </row>
    <row r="2274" spans="23:67" s="52" customFormat="1">
      <c r="W2274" s="59"/>
      <c r="BM2274" s="240"/>
      <c r="BN2274" s="240"/>
      <c r="BO2274" s="240"/>
    </row>
    <row r="2275" spans="23:67" s="52" customFormat="1">
      <c r="W2275" s="59"/>
      <c r="BM2275" s="240"/>
      <c r="BN2275" s="240"/>
      <c r="BO2275" s="240"/>
    </row>
    <row r="2276" spans="23:67" s="52" customFormat="1">
      <c r="W2276" s="59"/>
      <c r="BM2276" s="240"/>
      <c r="BN2276" s="240"/>
      <c r="BO2276" s="240"/>
    </row>
    <row r="2277" spans="23:67" s="52" customFormat="1">
      <c r="W2277" s="59"/>
      <c r="BM2277" s="240"/>
      <c r="BN2277" s="240"/>
      <c r="BO2277" s="240"/>
    </row>
    <row r="2278" spans="23:67" s="52" customFormat="1">
      <c r="W2278" s="59"/>
      <c r="BM2278" s="240"/>
      <c r="BN2278" s="240"/>
      <c r="BO2278" s="240"/>
    </row>
    <row r="2279" spans="23:67" s="52" customFormat="1">
      <c r="W2279" s="59"/>
      <c r="BM2279" s="240"/>
      <c r="BN2279" s="240"/>
      <c r="BO2279" s="240"/>
    </row>
    <row r="2280" spans="23:67" s="52" customFormat="1">
      <c r="W2280" s="59"/>
      <c r="BM2280" s="240"/>
      <c r="BN2280" s="240"/>
      <c r="BO2280" s="240"/>
    </row>
    <row r="2281" spans="23:67" s="52" customFormat="1">
      <c r="W2281" s="59"/>
      <c r="BM2281" s="240"/>
      <c r="BN2281" s="240"/>
      <c r="BO2281" s="240"/>
    </row>
    <row r="2282" spans="23:67" s="52" customFormat="1">
      <c r="W2282" s="59"/>
      <c r="BM2282" s="240"/>
      <c r="BN2282" s="240"/>
      <c r="BO2282" s="240"/>
    </row>
    <row r="2283" spans="23:67" s="52" customFormat="1">
      <c r="W2283" s="59"/>
      <c r="BM2283" s="240"/>
      <c r="BN2283" s="240"/>
      <c r="BO2283" s="240"/>
    </row>
    <row r="2284" spans="23:67" s="52" customFormat="1">
      <c r="W2284" s="59"/>
      <c r="BM2284" s="240"/>
      <c r="BN2284" s="240"/>
      <c r="BO2284" s="240"/>
    </row>
    <row r="2285" spans="23:67" s="52" customFormat="1">
      <c r="W2285" s="59"/>
      <c r="BM2285" s="240"/>
      <c r="BN2285" s="240"/>
      <c r="BO2285" s="240"/>
    </row>
    <row r="2286" spans="23:67" s="52" customFormat="1">
      <c r="W2286" s="59"/>
      <c r="BM2286" s="240"/>
      <c r="BN2286" s="240"/>
      <c r="BO2286" s="240"/>
    </row>
    <row r="2287" spans="23:67" s="52" customFormat="1">
      <c r="W2287" s="59"/>
      <c r="BM2287" s="240"/>
      <c r="BN2287" s="240"/>
      <c r="BO2287" s="240"/>
    </row>
    <row r="2288" spans="23:67" s="52" customFormat="1">
      <c r="W2288" s="59"/>
      <c r="BM2288" s="240"/>
      <c r="BN2288" s="240"/>
      <c r="BO2288" s="240"/>
    </row>
    <row r="2289" spans="23:67" s="52" customFormat="1">
      <c r="W2289" s="59"/>
      <c r="BM2289" s="240"/>
      <c r="BN2289" s="240"/>
      <c r="BO2289" s="240"/>
    </row>
    <row r="2290" spans="23:67" s="52" customFormat="1">
      <c r="W2290" s="59"/>
      <c r="BM2290" s="240"/>
      <c r="BN2290" s="240"/>
      <c r="BO2290" s="240"/>
    </row>
    <row r="2291" spans="23:67" s="52" customFormat="1">
      <c r="W2291" s="59"/>
      <c r="BM2291" s="240"/>
      <c r="BN2291" s="240"/>
      <c r="BO2291" s="240"/>
    </row>
    <row r="2292" spans="23:67" s="52" customFormat="1">
      <c r="W2292" s="59"/>
      <c r="BM2292" s="240"/>
      <c r="BN2292" s="240"/>
      <c r="BO2292" s="240"/>
    </row>
    <row r="2293" spans="23:67" s="52" customFormat="1">
      <c r="W2293" s="59"/>
      <c r="BM2293" s="240"/>
      <c r="BN2293" s="240"/>
      <c r="BO2293" s="240"/>
    </row>
    <row r="2294" spans="23:67" s="52" customFormat="1">
      <c r="W2294" s="59"/>
      <c r="BM2294" s="240"/>
      <c r="BN2294" s="240"/>
      <c r="BO2294" s="240"/>
    </row>
    <row r="2295" spans="23:67" s="52" customFormat="1">
      <c r="W2295" s="59"/>
      <c r="BM2295" s="240"/>
      <c r="BN2295" s="240"/>
      <c r="BO2295" s="240"/>
    </row>
    <row r="2296" spans="23:67" s="52" customFormat="1">
      <c r="W2296" s="59"/>
      <c r="BM2296" s="240"/>
      <c r="BN2296" s="240"/>
      <c r="BO2296" s="240"/>
    </row>
    <row r="2297" spans="23:67" s="52" customFormat="1">
      <c r="W2297" s="59"/>
      <c r="BM2297" s="240"/>
      <c r="BN2297" s="240"/>
      <c r="BO2297" s="240"/>
    </row>
    <row r="2298" spans="23:67" s="52" customFormat="1">
      <c r="W2298" s="59"/>
      <c r="BM2298" s="240"/>
      <c r="BN2298" s="240"/>
      <c r="BO2298" s="240"/>
    </row>
    <row r="2299" spans="23:67" s="52" customFormat="1">
      <c r="W2299" s="59"/>
      <c r="BM2299" s="240"/>
      <c r="BN2299" s="240"/>
      <c r="BO2299" s="240"/>
    </row>
    <row r="2300" spans="23:67" s="52" customFormat="1">
      <c r="W2300" s="59"/>
      <c r="BM2300" s="240"/>
      <c r="BN2300" s="240"/>
      <c r="BO2300" s="240"/>
    </row>
    <row r="2301" spans="23:67" s="52" customFormat="1">
      <c r="W2301" s="59"/>
      <c r="BM2301" s="240"/>
      <c r="BN2301" s="240"/>
      <c r="BO2301" s="240"/>
    </row>
    <row r="2302" spans="23:67" s="52" customFormat="1">
      <c r="W2302" s="59"/>
      <c r="BM2302" s="240"/>
      <c r="BN2302" s="240"/>
      <c r="BO2302" s="240"/>
    </row>
    <row r="2303" spans="23:67" s="52" customFormat="1">
      <c r="W2303" s="59"/>
      <c r="BM2303" s="240"/>
      <c r="BN2303" s="240"/>
      <c r="BO2303" s="240"/>
    </row>
    <row r="2304" spans="23:67" s="52" customFormat="1">
      <c r="W2304" s="59"/>
      <c r="BM2304" s="240"/>
      <c r="BN2304" s="240"/>
      <c r="BO2304" s="240"/>
    </row>
    <row r="2305" spans="23:67" s="52" customFormat="1">
      <c r="W2305" s="59"/>
      <c r="BM2305" s="240"/>
      <c r="BN2305" s="240"/>
      <c r="BO2305" s="240"/>
    </row>
    <row r="2306" spans="23:67" s="52" customFormat="1">
      <c r="W2306" s="59"/>
      <c r="BM2306" s="240"/>
      <c r="BN2306" s="240"/>
      <c r="BO2306" s="240"/>
    </row>
    <row r="2307" spans="23:67" s="52" customFormat="1">
      <c r="W2307" s="59"/>
      <c r="BM2307" s="240"/>
      <c r="BN2307" s="240"/>
      <c r="BO2307" s="240"/>
    </row>
    <row r="2308" spans="23:67" s="52" customFormat="1">
      <c r="W2308" s="59"/>
      <c r="BM2308" s="240"/>
      <c r="BN2308" s="240"/>
      <c r="BO2308" s="240"/>
    </row>
    <row r="2309" spans="23:67" s="52" customFormat="1">
      <c r="W2309" s="59"/>
      <c r="BM2309" s="240"/>
      <c r="BN2309" s="240"/>
      <c r="BO2309" s="240"/>
    </row>
    <row r="2310" spans="23:67" s="52" customFormat="1">
      <c r="W2310" s="59"/>
      <c r="BM2310" s="240"/>
      <c r="BN2310" s="240"/>
      <c r="BO2310" s="240"/>
    </row>
    <row r="2311" spans="23:67" s="52" customFormat="1">
      <c r="W2311" s="59"/>
      <c r="BM2311" s="240"/>
      <c r="BN2311" s="240"/>
      <c r="BO2311" s="240"/>
    </row>
    <row r="2312" spans="23:67" s="52" customFormat="1">
      <c r="W2312" s="59"/>
      <c r="BM2312" s="240"/>
      <c r="BN2312" s="240"/>
      <c r="BO2312" s="240"/>
    </row>
    <row r="2313" spans="23:67" s="52" customFormat="1">
      <c r="W2313" s="59"/>
      <c r="BM2313" s="240"/>
      <c r="BN2313" s="240"/>
      <c r="BO2313" s="240"/>
    </row>
    <row r="2314" spans="23:67" s="52" customFormat="1">
      <c r="W2314" s="59"/>
      <c r="BM2314" s="240"/>
      <c r="BN2314" s="240"/>
      <c r="BO2314" s="240"/>
    </row>
    <row r="2315" spans="23:67" s="52" customFormat="1">
      <c r="W2315" s="59"/>
      <c r="BM2315" s="240"/>
      <c r="BN2315" s="240"/>
      <c r="BO2315" s="240"/>
    </row>
    <row r="2316" spans="23:67" s="52" customFormat="1">
      <c r="W2316" s="59"/>
      <c r="BM2316" s="240"/>
      <c r="BN2316" s="240"/>
      <c r="BO2316" s="240"/>
    </row>
    <row r="2317" spans="23:67" s="52" customFormat="1">
      <c r="W2317" s="59"/>
      <c r="BM2317" s="240"/>
      <c r="BN2317" s="240"/>
      <c r="BO2317" s="240"/>
    </row>
    <row r="2318" spans="23:67" s="52" customFormat="1">
      <c r="W2318" s="59"/>
      <c r="BM2318" s="240"/>
      <c r="BN2318" s="240"/>
      <c r="BO2318" s="240"/>
    </row>
    <row r="2319" spans="23:67" s="52" customFormat="1">
      <c r="W2319" s="59"/>
      <c r="BM2319" s="240"/>
      <c r="BN2319" s="240"/>
      <c r="BO2319" s="240"/>
    </row>
    <row r="2320" spans="23:67" s="52" customFormat="1">
      <c r="W2320" s="59"/>
      <c r="BM2320" s="240"/>
      <c r="BN2320" s="240"/>
      <c r="BO2320" s="240"/>
    </row>
    <row r="2321" spans="23:67" s="52" customFormat="1">
      <c r="W2321" s="59"/>
      <c r="BM2321" s="240"/>
      <c r="BN2321" s="240"/>
      <c r="BO2321" s="240"/>
    </row>
    <row r="2322" spans="23:67" s="52" customFormat="1">
      <c r="W2322" s="59"/>
      <c r="BM2322" s="240"/>
      <c r="BN2322" s="240"/>
      <c r="BO2322" s="240"/>
    </row>
    <row r="2323" spans="23:67" s="52" customFormat="1">
      <c r="W2323" s="59"/>
      <c r="BM2323" s="240"/>
      <c r="BN2323" s="240"/>
      <c r="BO2323" s="240"/>
    </row>
    <row r="2324" spans="23:67" s="52" customFormat="1">
      <c r="W2324" s="59"/>
      <c r="BM2324" s="240"/>
      <c r="BN2324" s="240"/>
      <c r="BO2324" s="240"/>
    </row>
    <row r="2325" spans="23:67" s="52" customFormat="1">
      <c r="W2325" s="59"/>
      <c r="BM2325" s="240"/>
      <c r="BN2325" s="240"/>
      <c r="BO2325" s="240"/>
    </row>
    <row r="2326" spans="23:67" s="52" customFormat="1">
      <c r="W2326" s="59"/>
      <c r="BM2326" s="240"/>
      <c r="BN2326" s="240"/>
      <c r="BO2326" s="240"/>
    </row>
    <row r="2327" spans="23:67" s="52" customFormat="1">
      <c r="W2327" s="59"/>
      <c r="BM2327" s="240"/>
      <c r="BN2327" s="240"/>
      <c r="BO2327" s="240"/>
    </row>
    <row r="2328" spans="23:67" s="52" customFormat="1">
      <c r="W2328" s="59"/>
      <c r="BM2328" s="240"/>
      <c r="BN2328" s="240"/>
      <c r="BO2328" s="240"/>
    </row>
    <row r="2329" spans="23:67" s="52" customFormat="1">
      <c r="W2329" s="59"/>
      <c r="BM2329" s="240"/>
      <c r="BN2329" s="240"/>
      <c r="BO2329" s="240"/>
    </row>
    <row r="2330" spans="23:67" s="52" customFormat="1">
      <c r="W2330" s="59"/>
      <c r="BM2330" s="240"/>
      <c r="BN2330" s="240"/>
      <c r="BO2330" s="240"/>
    </row>
    <row r="2331" spans="23:67" s="52" customFormat="1">
      <c r="W2331" s="59"/>
      <c r="BM2331" s="240"/>
      <c r="BN2331" s="240"/>
      <c r="BO2331" s="240"/>
    </row>
    <row r="2332" spans="23:67" s="52" customFormat="1">
      <c r="W2332" s="59"/>
      <c r="BM2332" s="240"/>
      <c r="BN2332" s="240"/>
      <c r="BO2332" s="240"/>
    </row>
    <row r="2333" spans="23:67" s="52" customFormat="1">
      <c r="W2333" s="59"/>
      <c r="BM2333" s="240"/>
      <c r="BN2333" s="240"/>
      <c r="BO2333" s="240"/>
    </row>
    <row r="2334" spans="23:67" s="52" customFormat="1">
      <c r="W2334" s="59"/>
      <c r="BM2334" s="240"/>
      <c r="BN2334" s="240"/>
      <c r="BO2334" s="240"/>
    </row>
    <row r="2335" spans="23:67" s="52" customFormat="1">
      <c r="W2335" s="59"/>
      <c r="BM2335" s="240"/>
      <c r="BN2335" s="240"/>
      <c r="BO2335" s="240"/>
    </row>
    <row r="2336" spans="23:67" s="52" customFormat="1">
      <c r="W2336" s="59"/>
      <c r="BM2336" s="240"/>
      <c r="BN2336" s="240"/>
      <c r="BO2336" s="240"/>
    </row>
    <row r="2337" spans="23:67" s="52" customFormat="1">
      <c r="W2337" s="59"/>
      <c r="BM2337" s="240"/>
      <c r="BN2337" s="240"/>
      <c r="BO2337" s="240"/>
    </row>
    <row r="2338" spans="23:67" s="52" customFormat="1">
      <c r="W2338" s="59"/>
      <c r="BM2338" s="240"/>
      <c r="BN2338" s="240"/>
      <c r="BO2338" s="240"/>
    </row>
    <row r="2339" spans="23:67" s="52" customFormat="1">
      <c r="W2339" s="59"/>
      <c r="BM2339" s="240"/>
      <c r="BN2339" s="240"/>
      <c r="BO2339" s="240"/>
    </row>
    <row r="2340" spans="23:67" s="52" customFormat="1">
      <c r="W2340" s="59"/>
      <c r="BM2340" s="240"/>
      <c r="BN2340" s="240"/>
      <c r="BO2340" s="240"/>
    </row>
    <row r="2341" spans="23:67" s="52" customFormat="1">
      <c r="W2341" s="59"/>
      <c r="BM2341" s="240"/>
      <c r="BN2341" s="240"/>
      <c r="BO2341" s="240"/>
    </row>
    <row r="2342" spans="23:67" s="52" customFormat="1">
      <c r="W2342" s="59"/>
      <c r="BM2342" s="240"/>
      <c r="BN2342" s="240"/>
      <c r="BO2342" s="240"/>
    </row>
    <row r="2343" spans="23:67" s="52" customFormat="1">
      <c r="W2343" s="59"/>
      <c r="BM2343" s="240"/>
      <c r="BN2343" s="240"/>
      <c r="BO2343" s="240"/>
    </row>
    <row r="2344" spans="23:67" s="52" customFormat="1">
      <c r="W2344" s="59"/>
      <c r="BM2344" s="240"/>
      <c r="BN2344" s="240"/>
      <c r="BO2344" s="240"/>
    </row>
    <row r="2345" spans="23:67" s="52" customFormat="1">
      <c r="W2345" s="59"/>
      <c r="BM2345" s="240"/>
      <c r="BN2345" s="240"/>
      <c r="BO2345" s="240"/>
    </row>
    <row r="2346" spans="23:67" s="52" customFormat="1">
      <c r="W2346" s="59"/>
      <c r="BM2346" s="240"/>
      <c r="BN2346" s="240"/>
      <c r="BO2346" s="240"/>
    </row>
    <row r="2347" spans="23:67" s="52" customFormat="1">
      <c r="W2347" s="59"/>
      <c r="BM2347" s="240"/>
      <c r="BN2347" s="240"/>
      <c r="BO2347" s="240"/>
    </row>
    <row r="2348" spans="23:67" s="52" customFormat="1">
      <c r="W2348" s="59"/>
      <c r="BM2348" s="240"/>
      <c r="BN2348" s="240"/>
      <c r="BO2348" s="240"/>
    </row>
    <row r="2349" spans="23:67" s="52" customFormat="1">
      <c r="W2349" s="59"/>
      <c r="BM2349" s="240"/>
      <c r="BN2349" s="240"/>
      <c r="BO2349" s="240"/>
    </row>
    <row r="2350" spans="23:67" s="52" customFormat="1">
      <c r="W2350" s="59"/>
      <c r="BM2350" s="240"/>
      <c r="BN2350" s="240"/>
      <c r="BO2350" s="240"/>
    </row>
    <row r="2351" spans="23:67" s="52" customFormat="1">
      <c r="W2351" s="59"/>
      <c r="BM2351" s="240"/>
      <c r="BN2351" s="240"/>
      <c r="BO2351" s="240"/>
    </row>
    <row r="2352" spans="23:67" s="52" customFormat="1">
      <c r="W2352" s="59"/>
      <c r="BM2352" s="240"/>
      <c r="BN2352" s="240"/>
      <c r="BO2352" s="240"/>
    </row>
    <row r="2353" spans="23:67" s="52" customFormat="1">
      <c r="W2353" s="59"/>
      <c r="BM2353" s="240"/>
      <c r="BN2353" s="240"/>
      <c r="BO2353" s="240"/>
    </row>
    <row r="2354" spans="23:67" s="52" customFormat="1">
      <c r="W2354" s="59"/>
      <c r="BM2354" s="240"/>
      <c r="BN2354" s="240"/>
      <c r="BO2354" s="240"/>
    </row>
    <row r="2355" spans="23:67" s="52" customFormat="1">
      <c r="W2355" s="59"/>
      <c r="BM2355" s="240"/>
      <c r="BN2355" s="240"/>
      <c r="BO2355" s="240"/>
    </row>
    <row r="2356" spans="23:67" s="52" customFormat="1">
      <c r="W2356" s="59"/>
      <c r="BM2356" s="240"/>
      <c r="BN2356" s="240"/>
      <c r="BO2356" s="240"/>
    </row>
    <row r="2357" spans="23:67" s="52" customFormat="1">
      <c r="W2357" s="59"/>
      <c r="BM2357" s="240"/>
      <c r="BN2357" s="240"/>
      <c r="BO2357" s="240"/>
    </row>
    <row r="2358" spans="23:67" s="52" customFormat="1">
      <c r="W2358" s="59"/>
      <c r="BM2358" s="240"/>
      <c r="BN2358" s="240"/>
      <c r="BO2358" s="240"/>
    </row>
    <row r="2359" spans="23:67" s="52" customFormat="1">
      <c r="W2359" s="59"/>
      <c r="BM2359" s="240"/>
      <c r="BN2359" s="240"/>
      <c r="BO2359" s="240"/>
    </row>
    <row r="2360" spans="23:67" s="52" customFormat="1">
      <c r="W2360" s="59"/>
      <c r="BM2360" s="240"/>
      <c r="BN2360" s="240"/>
      <c r="BO2360" s="240"/>
    </row>
    <row r="2361" spans="23:67" s="52" customFormat="1">
      <c r="W2361" s="59"/>
      <c r="BM2361" s="240"/>
      <c r="BN2361" s="240"/>
      <c r="BO2361" s="240"/>
    </row>
    <row r="2362" spans="23:67" s="52" customFormat="1">
      <c r="W2362" s="59"/>
      <c r="BM2362" s="240"/>
      <c r="BN2362" s="240"/>
      <c r="BO2362" s="240"/>
    </row>
    <row r="2363" spans="23:67" s="52" customFormat="1">
      <c r="W2363" s="59"/>
      <c r="BM2363" s="240"/>
      <c r="BN2363" s="240"/>
      <c r="BO2363" s="240"/>
    </row>
    <row r="2364" spans="23:67" s="52" customFormat="1">
      <c r="W2364" s="59"/>
      <c r="BM2364" s="240"/>
      <c r="BN2364" s="240"/>
      <c r="BO2364" s="240"/>
    </row>
    <row r="2365" spans="23:67" s="52" customFormat="1">
      <c r="W2365" s="59"/>
      <c r="BM2365" s="240"/>
      <c r="BN2365" s="240"/>
      <c r="BO2365" s="240"/>
    </row>
    <row r="2366" spans="23:67" s="52" customFormat="1">
      <c r="W2366" s="59"/>
      <c r="BM2366" s="240"/>
      <c r="BN2366" s="240"/>
      <c r="BO2366" s="240"/>
    </row>
    <row r="2367" spans="23:67" s="52" customFormat="1">
      <c r="W2367" s="59"/>
      <c r="BM2367" s="240"/>
      <c r="BN2367" s="240"/>
      <c r="BO2367" s="240"/>
    </row>
    <row r="2368" spans="23:67" s="52" customFormat="1">
      <c r="W2368" s="59"/>
      <c r="BM2368" s="240"/>
      <c r="BN2368" s="240"/>
      <c r="BO2368" s="240"/>
    </row>
    <row r="2369" spans="23:67" s="52" customFormat="1">
      <c r="W2369" s="59"/>
      <c r="BM2369" s="240"/>
      <c r="BN2369" s="240"/>
      <c r="BO2369" s="240"/>
    </row>
    <row r="2370" spans="23:67" s="52" customFormat="1">
      <c r="W2370" s="59"/>
      <c r="BM2370" s="240"/>
      <c r="BN2370" s="240"/>
      <c r="BO2370" s="240"/>
    </row>
    <row r="2371" spans="23:67" s="52" customFormat="1">
      <c r="W2371" s="59"/>
      <c r="BM2371" s="240"/>
      <c r="BN2371" s="240"/>
      <c r="BO2371" s="240"/>
    </row>
    <row r="2372" spans="23:67" s="52" customFormat="1">
      <c r="W2372" s="59"/>
      <c r="BM2372" s="240"/>
      <c r="BN2372" s="240"/>
      <c r="BO2372" s="240"/>
    </row>
    <row r="2373" spans="23:67" s="52" customFormat="1">
      <c r="W2373" s="59"/>
      <c r="BM2373" s="240"/>
      <c r="BN2373" s="240"/>
      <c r="BO2373" s="240"/>
    </row>
    <row r="2374" spans="23:67" s="52" customFormat="1">
      <c r="W2374" s="59"/>
      <c r="BM2374" s="240"/>
      <c r="BN2374" s="240"/>
      <c r="BO2374" s="240"/>
    </row>
    <row r="2375" spans="23:67" s="52" customFormat="1">
      <c r="W2375" s="59"/>
      <c r="BM2375" s="240"/>
      <c r="BN2375" s="240"/>
      <c r="BO2375" s="240"/>
    </row>
    <row r="2376" spans="23:67" s="52" customFormat="1">
      <c r="W2376" s="59"/>
      <c r="BM2376" s="240"/>
      <c r="BN2376" s="240"/>
      <c r="BO2376" s="240"/>
    </row>
    <row r="2377" spans="23:67" s="52" customFormat="1">
      <c r="W2377" s="59"/>
      <c r="BM2377" s="240"/>
      <c r="BN2377" s="240"/>
      <c r="BO2377" s="240"/>
    </row>
    <row r="2378" spans="23:67" s="52" customFormat="1">
      <c r="W2378" s="59"/>
      <c r="BM2378" s="240"/>
      <c r="BN2378" s="240"/>
      <c r="BO2378" s="240"/>
    </row>
    <row r="2379" spans="23:67" s="52" customFormat="1">
      <c r="W2379" s="59"/>
      <c r="BM2379" s="240"/>
      <c r="BN2379" s="240"/>
      <c r="BO2379" s="240"/>
    </row>
    <row r="2380" spans="23:67" s="52" customFormat="1">
      <c r="W2380" s="59"/>
      <c r="BM2380" s="240"/>
      <c r="BN2380" s="240"/>
      <c r="BO2380" s="240"/>
    </row>
    <row r="2381" spans="23:67" s="52" customFormat="1">
      <c r="W2381" s="59"/>
      <c r="BM2381" s="240"/>
      <c r="BN2381" s="240"/>
      <c r="BO2381" s="240"/>
    </row>
    <row r="2382" spans="23:67" s="52" customFormat="1">
      <c r="W2382" s="59"/>
      <c r="BM2382" s="240"/>
      <c r="BN2382" s="240"/>
      <c r="BO2382" s="240"/>
    </row>
    <row r="2383" spans="23:67" s="52" customFormat="1">
      <c r="W2383" s="59"/>
      <c r="BM2383" s="240"/>
      <c r="BN2383" s="240"/>
      <c r="BO2383" s="240"/>
    </row>
    <row r="2384" spans="23:67" s="52" customFormat="1">
      <c r="W2384" s="59"/>
      <c r="BM2384" s="240"/>
      <c r="BN2384" s="240"/>
      <c r="BO2384" s="240"/>
    </row>
    <row r="2385" spans="23:67" s="52" customFormat="1">
      <c r="W2385" s="59"/>
      <c r="BM2385" s="240"/>
      <c r="BN2385" s="240"/>
      <c r="BO2385" s="240"/>
    </row>
    <row r="2386" spans="23:67" s="52" customFormat="1">
      <c r="W2386" s="59"/>
      <c r="BM2386" s="240"/>
      <c r="BN2386" s="240"/>
      <c r="BO2386" s="240"/>
    </row>
    <row r="2387" spans="23:67" s="52" customFormat="1">
      <c r="W2387" s="59"/>
      <c r="BM2387" s="240"/>
      <c r="BN2387" s="240"/>
      <c r="BO2387" s="240"/>
    </row>
    <row r="2388" spans="23:67" s="52" customFormat="1">
      <c r="W2388" s="59"/>
      <c r="BM2388" s="240"/>
      <c r="BN2388" s="240"/>
      <c r="BO2388" s="240"/>
    </row>
    <row r="2389" spans="23:67" s="52" customFormat="1">
      <c r="W2389" s="59"/>
      <c r="BM2389" s="240"/>
      <c r="BN2389" s="240"/>
      <c r="BO2389" s="240"/>
    </row>
    <row r="2390" spans="23:67" s="52" customFormat="1">
      <c r="W2390" s="59"/>
      <c r="BM2390" s="240"/>
      <c r="BN2390" s="240"/>
      <c r="BO2390" s="240"/>
    </row>
    <row r="2391" spans="23:67" s="52" customFormat="1">
      <c r="W2391" s="59"/>
      <c r="BM2391" s="240"/>
      <c r="BN2391" s="240"/>
      <c r="BO2391" s="240"/>
    </row>
    <row r="2392" spans="23:67" s="52" customFormat="1">
      <c r="W2392" s="59"/>
      <c r="BM2392" s="240"/>
      <c r="BN2392" s="240"/>
      <c r="BO2392" s="240"/>
    </row>
    <row r="2393" spans="23:67" s="52" customFormat="1">
      <c r="W2393" s="59"/>
      <c r="BM2393" s="240"/>
      <c r="BN2393" s="240"/>
      <c r="BO2393" s="240"/>
    </row>
    <row r="2394" spans="23:67" s="52" customFormat="1">
      <c r="W2394" s="59"/>
      <c r="BM2394" s="240"/>
      <c r="BN2394" s="240"/>
      <c r="BO2394" s="240"/>
    </row>
    <row r="2395" spans="23:67" s="52" customFormat="1">
      <c r="W2395" s="59"/>
      <c r="BM2395" s="240"/>
      <c r="BN2395" s="240"/>
      <c r="BO2395" s="240"/>
    </row>
    <row r="2396" spans="23:67" s="52" customFormat="1">
      <c r="W2396" s="59"/>
      <c r="BM2396" s="240"/>
      <c r="BN2396" s="240"/>
      <c r="BO2396" s="240"/>
    </row>
    <row r="2397" spans="23:67" s="52" customFormat="1">
      <c r="W2397" s="59"/>
      <c r="BM2397" s="240"/>
      <c r="BN2397" s="240"/>
      <c r="BO2397" s="240"/>
    </row>
    <row r="2398" spans="23:67" s="52" customFormat="1">
      <c r="W2398" s="59"/>
      <c r="BM2398" s="240"/>
      <c r="BN2398" s="240"/>
      <c r="BO2398" s="240"/>
    </row>
    <row r="2399" spans="23:67" s="52" customFormat="1">
      <c r="W2399" s="59"/>
      <c r="BM2399" s="240"/>
      <c r="BN2399" s="240"/>
      <c r="BO2399" s="240"/>
    </row>
    <row r="2400" spans="23:67" s="52" customFormat="1">
      <c r="W2400" s="59"/>
      <c r="BM2400" s="240"/>
      <c r="BN2400" s="240"/>
      <c r="BO2400" s="240"/>
    </row>
    <row r="2401" spans="23:67" s="52" customFormat="1">
      <c r="W2401" s="59"/>
      <c r="BM2401" s="240"/>
      <c r="BN2401" s="240"/>
      <c r="BO2401" s="240"/>
    </row>
    <row r="2402" spans="23:67" s="52" customFormat="1">
      <c r="W2402" s="59"/>
      <c r="BM2402" s="240"/>
      <c r="BN2402" s="240"/>
      <c r="BO2402" s="240"/>
    </row>
    <row r="2403" spans="23:67" s="52" customFormat="1">
      <c r="W2403" s="59"/>
      <c r="BM2403" s="240"/>
      <c r="BN2403" s="240"/>
      <c r="BO2403" s="240"/>
    </row>
    <row r="2404" spans="23:67" s="52" customFormat="1">
      <c r="W2404" s="59"/>
      <c r="BM2404" s="240"/>
      <c r="BN2404" s="240"/>
      <c r="BO2404" s="240"/>
    </row>
    <row r="2405" spans="23:67" s="52" customFormat="1">
      <c r="W2405" s="59"/>
      <c r="BM2405" s="240"/>
      <c r="BN2405" s="240"/>
      <c r="BO2405" s="240"/>
    </row>
    <row r="2406" spans="23:67" s="52" customFormat="1">
      <c r="W2406" s="59"/>
      <c r="BM2406" s="240"/>
      <c r="BN2406" s="240"/>
      <c r="BO2406" s="240"/>
    </row>
    <row r="2407" spans="23:67" s="52" customFormat="1">
      <c r="W2407" s="59"/>
      <c r="BM2407" s="240"/>
      <c r="BN2407" s="240"/>
      <c r="BO2407" s="240"/>
    </row>
    <row r="2408" spans="23:67" s="52" customFormat="1">
      <c r="W2408" s="59"/>
      <c r="BM2408" s="240"/>
      <c r="BN2408" s="240"/>
      <c r="BO2408" s="240"/>
    </row>
    <row r="2409" spans="23:67" s="52" customFormat="1">
      <c r="W2409" s="59"/>
      <c r="BM2409" s="240"/>
      <c r="BN2409" s="240"/>
      <c r="BO2409" s="240"/>
    </row>
    <row r="2410" spans="23:67" s="52" customFormat="1">
      <c r="W2410" s="59"/>
      <c r="BM2410" s="240"/>
      <c r="BN2410" s="240"/>
      <c r="BO2410" s="240"/>
    </row>
    <row r="2411" spans="23:67" s="52" customFormat="1">
      <c r="W2411" s="59"/>
      <c r="BM2411" s="240"/>
      <c r="BN2411" s="240"/>
      <c r="BO2411" s="240"/>
    </row>
    <row r="2412" spans="23:67" s="52" customFormat="1">
      <c r="W2412" s="59"/>
      <c r="BM2412" s="240"/>
      <c r="BN2412" s="240"/>
      <c r="BO2412" s="240"/>
    </row>
    <row r="2413" spans="23:67" s="52" customFormat="1">
      <c r="W2413" s="59"/>
      <c r="BM2413" s="240"/>
      <c r="BN2413" s="240"/>
      <c r="BO2413" s="240"/>
    </row>
    <row r="2414" spans="23:67" s="52" customFormat="1">
      <c r="W2414" s="59"/>
      <c r="BM2414" s="240"/>
      <c r="BN2414" s="240"/>
      <c r="BO2414" s="240"/>
    </row>
    <row r="2415" spans="23:67" s="52" customFormat="1">
      <c r="W2415" s="59"/>
      <c r="BM2415" s="240"/>
      <c r="BN2415" s="240"/>
      <c r="BO2415" s="240"/>
    </row>
    <row r="2416" spans="23:67" s="52" customFormat="1">
      <c r="W2416" s="59"/>
      <c r="BM2416" s="240"/>
      <c r="BN2416" s="240"/>
      <c r="BO2416" s="240"/>
    </row>
    <row r="2417" spans="23:67" s="52" customFormat="1">
      <c r="W2417" s="59"/>
      <c r="BM2417" s="240"/>
      <c r="BN2417" s="240"/>
      <c r="BO2417" s="240"/>
    </row>
    <row r="2418" spans="23:67" s="52" customFormat="1">
      <c r="W2418" s="59"/>
      <c r="BM2418" s="240"/>
      <c r="BN2418" s="240"/>
      <c r="BO2418" s="240"/>
    </row>
    <row r="2419" spans="23:67" s="52" customFormat="1">
      <c r="W2419" s="59"/>
      <c r="BM2419" s="240"/>
      <c r="BN2419" s="240"/>
      <c r="BO2419" s="240"/>
    </row>
    <row r="2420" spans="23:67" s="52" customFormat="1">
      <c r="W2420" s="59"/>
      <c r="BM2420" s="240"/>
      <c r="BN2420" s="240"/>
      <c r="BO2420" s="240"/>
    </row>
    <row r="2421" spans="23:67" s="52" customFormat="1">
      <c r="W2421" s="59"/>
      <c r="BM2421" s="240"/>
      <c r="BN2421" s="240"/>
      <c r="BO2421" s="240"/>
    </row>
    <row r="2422" spans="23:67" s="52" customFormat="1">
      <c r="W2422" s="59"/>
      <c r="BM2422" s="240"/>
      <c r="BN2422" s="240"/>
      <c r="BO2422" s="240"/>
    </row>
    <row r="2423" spans="23:67" s="52" customFormat="1">
      <c r="W2423" s="59"/>
      <c r="BM2423" s="240"/>
      <c r="BN2423" s="240"/>
      <c r="BO2423" s="240"/>
    </row>
    <row r="2424" spans="23:67" s="52" customFormat="1">
      <c r="W2424" s="59"/>
      <c r="BM2424" s="240"/>
      <c r="BN2424" s="240"/>
      <c r="BO2424" s="240"/>
    </row>
    <row r="2425" spans="23:67" s="52" customFormat="1">
      <c r="W2425" s="59"/>
      <c r="BM2425" s="240"/>
      <c r="BN2425" s="240"/>
      <c r="BO2425" s="240"/>
    </row>
    <row r="2426" spans="23:67" s="52" customFormat="1">
      <c r="W2426" s="59"/>
      <c r="BM2426" s="240"/>
      <c r="BN2426" s="240"/>
      <c r="BO2426" s="240"/>
    </row>
    <row r="2427" spans="23:67" s="52" customFormat="1">
      <c r="W2427" s="59"/>
      <c r="BM2427" s="240"/>
      <c r="BN2427" s="240"/>
      <c r="BO2427" s="240"/>
    </row>
    <row r="2428" spans="23:67" s="52" customFormat="1">
      <c r="W2428" s="59"/>
      <c r="BM2428" s="240"/>
      <c r="BN2428" s="240"/>
      <c r="BO2428" s="240"/>
    </row>
    <row r="2429" spans="23:67" s="52" customFormat="1">
      <c r="W2429" s="59"/>
      <c r="BM2429" s="240"/>
      <c r="BN2429" s="240"/>
      <c r="BO2429" s="240"/>
    </row>
    <row r="2430" spans="23:67" s="52" customFormat="1">
      <c r="W2430" s="59"/>
      <c r="BM2430" s="240"/>
      <c r="BN2430" s="240"/>
      <c r="BO2430" s="240"/>
    </row>
    <row r="2431" spans="23:67" s="52" customFormat="1">
      <c r="W2431" s="59"/>
      <c r="BM2431" s="240"/>
      <c r="BN2431" s="240"/>
      <c r="BO2431" s="240"/>
    </row>
    <row r="2432" spans="23:67" s="52" customFormat="1">
      <c r="W2432" s="59"/>
      <c r="BM2432" s="240"/>
      <c r="BN2432" s="240"/>
      <c r="BO2432" s="240"/>
    </row>
    <row r="2433" spans="23:67" s="52" customFormat="1">
      <c r="W2433" s="59"/>
      <c r="BM2433" s="240"/>
      <c r="BN2433" s="240"/>
      <c r="BO2433" s="240"/>
    </row>
    <row r="2434" spans="23:67" s="52" customFormat="1">
      <c r="W2434" s="59"/>
      <c r="BM2434" s="240"/>
      <c r="BN2434" s="240"/>
      <c r="BO2434" s="240"/>
    </row>
    <row r="2435" spans="23:67" s="52" customFormat="1">
      <c r="W2435" s="59"/>
      <c r="BM2435" s="240"/>
      <c r="BN2435" s="240"/>
      <c r="BO2435" s="240"/>
    </row>
    <row r="2436" spans="23:67" s="52" customFormat="1">
      <c r="W2436" s="59"/>
      <c r="BM2436" s="240"/>
      <c r="BN2436" s="240"/>
      <c r="BO2436" s="240"/>
    </row>
    <row r="2437" spans="23:67" s="52" customFormat="1">
      <c r="W2437" s="59"/>
      <c r="BM2437" s="240"/>
      <c r="BN2437" s="240"/>
      <c r="BO2437" s="240"/>
    </row>
    <row r="2438" spans="23:67" s="52" customFormat="1">
      <c r="W2438" s="59"/>
      <c r="BM2438" s="240"/>
      <c r="BN2438" s="240"/>
      <c r="BO2438" s="240"/>
    </row>
    <row r="2439" spans="23:67" s="52" customFormat="1">
      <c r="W2439" s="59"/>
      <c r="BM2439" s="240"/>
      <c r="BN2439" s="240"/>
      <c r="BO2439" s="240"/>
    </row>
    <row r="2440" spans="23:67" s="52" customFormat="1">
      <c r="W2440" s="59"/>
      <c r="BM2440" s="240"/>
      <c r="BN2440" s="240"/>
      <c r="BO2440" s="240"/>
    </row>
    <row r="2441" spans="23:67" s="52" customFormat="1">
      <c r="W2441" s="59"/>
      <c r="BM2441" s="240"/>
      <c r="BN2441" s="240"/>
      <c r="BO2441" s="240"/>
    </row>
    <row r="2442" spans="23:67" s="52" customFormat="1">
      <c r="W2442" s="59"/>
      <c r="BM2442" s="240"/>
      <c r="BN2442" s="240"/>
      <c r="BO2442" s="240"/>
    </row>
    <row r="2443" spans="23:67" s="52" customFormat="1">
      <c r="W2443" s="59"/>
      <c r="BM2443" s="240"/>
      <c r="BN2443" s="240"/>
      <c r="BO2443" s="240"/>
    </row>
    <row r="2444" spans="23:67" s="52" customFormat="1">
      <c r="W2444" s="59"/>
      <c r="BM2444" s="240"/>
      <c r="BN2444" s="240"/>
      <c r="BO2444" s="240"/>
    </row>
    <row r="2445" spans="23:67" s="52" customFormat="1">
      <c r="W2445" s="59"/>
      <c r="BM2445" s="240"/>
      <c r="BN2445" s="240"/>
      <c r="BO2445" s="240"/>
    </row>
    <row r="2446" spans="23:67" s="52" customFormat="1">
      <c r="W2446" s="59"/>
      <c r="BM2446" s="240"/>
      <c r="BN2446" s="240"/>
      <c r="BO2446" s="240"/>
    </row>
    <row r="2447" spans="23:67" s="52" customFormat="1">
      <c r="W2447" s="59"/>
      <c r="BM2447" s="240"/>
      <c r="BN2447" s="240"/>
      <c r="BO2447" s="240"/>
    </row>
    <row r="2448" spans="23:67" s="52" customFormat="1">
      <c r="W2448" s="59"/>
      <c r="BM2448" s="240"/>
      <c r="BN2448" s="240"/>
      <c r="BO2448" s="240"/>
    </row>
    <row r="2449" spans="23:67" s="52" customFormat="1">
      <c r="W2449" s="59"/>
      <c r="BM2449" s="240"/>
      <c r="BN2449" s="240"/>
      <c r="BO2449" s="240"/>
    </row>
    <row r="2450" spans="23:67" s="52" customFormat="1">
      <c r="W2450" s="59"/>
      <c r="BM2450" s="240"/>
      <c r="BN2450" s="240"/>
      <c r="BO2450" s="240"/>
    </row>
    <row r="2451" spans="23:67" s="52" customFormat="1">
      <c r="W2451" s="59"/>
      <c r="BM2451" s="240"/>
      <c r="BN2451" s="240"/>
      <c r="BO2451" s="240"/>
    </row>
    <row r="2452" spans="23:67" s="52" customFormat="1">
      <c r="W2452" s="59"/>
      <c r="BM2452" s="240"/>
      <c r="BN2452" s="240"/>
      <c r="BO2452" s="240"/>
    </row>
    <row r="2453" spans="23:67" s="52" customFormat="1">
      <c r="W2453" s="59"/>
      <c r="BM2453" s="240"/>
      <c r="BN2453" s="240"/>
      <c r="BO2453" s="240"/>
    </row>
    <row r="2454" spans="23:67" s="52" customFormat="1">
      <c r="W2454" s="59"/>
      <c r="BM2454" s="240"/>
      <c r="BN2454" s="240"/>
      <c r="BO2454" s="240"/>
    </row>
    <row r="2455" spans="23:67" s="52" customFormat="1">
      <c r="W2455" s="59"/>
      <c r="BM2455" s="240"/>
      <c r="BN2455" s="240"/>
      <c r="BO2455" s="240"/>
    </row>
    <row r="2456" spans="23:67" s="52" customFormat="1">
      <c r="W2456" s="59"/>
      <c r="BM2456" s="240"/>
      <c r="BN2456" s="240"/>
      <c r="BO2456" s="240"/>
    </row>
    <row r="2457" spans="23:67" s="52" customFormat="1">
      <c r="W2457" s="59"/>
      <c r="BM2457" s="240"/>
      <c r="BN2457" s="240"/>
      <c r="BO2457" s="240"/>
    </row>
    <row r="2458" spans="23:67" s="52" customFormat="1">
      <c r="W2458" s="59"/>
      <c r="BM2458" s="240"/>
      <c r="BN2458" s="240"/>
      <c r="BO2458" s="240"/>
    </row>
    <row r="2459" spans="23:67" s="52" customFormat="1">
      <c r="W2459" s="59"/>
      <c r="BM2459" s="240"/>
      <c r="BN2459" s="240"/>
      <c r="BO2459" s="240"/>
    </row>
    <row r="2460" spans="23:67" s="52" customFormat="1">
      <c r="W2460" s="59"/>
      <c r="BM2460" s="240"/>
      <c r="BN2460" s="240"/>
      <c r="BO2460" s="240"/>
    </row>
    <row r="2461" spans="23:67" s="52" customFormat="1">
      <c r="W2461" s="59"/>
      <c r="BM2461" s="240"/>
      <c r="BN2461" s="240"/>
      <c r="BO2461" s="240"/>
    </row>
    <row r="2462" spans="23:67" s="52" customFormat="1">
      <c r="W2462" s="59"/>
      <c r="BM2462" s="240"/>
      <c r="BN2462" s="240"/>
      <c r="BO2462" s="240"/>
    </row>
    <row r="2463" spans="23:67" s="52" customFormat="1">
      <c r="W2463" s="59"/>
      <c r="BM2463" s="240"/>
      <c r="BN2463" s="240"/>
      <c r="BO2463" s="240"/>
    </row>
    <row r="2464" spans="23:67" s="52" customFormat="1">
      <c r="W2464" s="59"/>
      <c r="BM2464" s="240"/>
      <c r="BN2464" s="240"/>
      <c r="BO2464" s="240"/>
    </row>
    <row r="2465" spans="23:67" s="52" customFormat="1">
      <c r="W2465" s="59"/>
      <c r="BM2465" s="240"/>
      <c r="BN2465" s="240"/>
      <c r="BO2465" s="240"/>
    </row>
    <row r="2466" spans="23:67" s="52" customFormat="1">
      <c r="W2466" s="59"/>
      <c r="BM2466" s="240"/>
      <c r="BN2466" s="240"/>
      <c r="BO2466" s="240"/>
    </row>
    <row r="2467" spans="23:67" s="52" customFormat="1">
      <c r="W2467" s="59"/>
      <c r="BM2467" s="240"/>
      <c r="BN2467" s="240"/>
      <c r="BO2467" s="240"/>
    </row>
    <row r="2468" spans="23:67" s="52" customFormat="1">
      <c r="W2468" s="59"/>
      <c r="BM2468" s="240"/>
      <c r="BN2468" s="240"/>
      <c r="BO2468" s="240"/>
    </row>
    <row r="2469" spans="23:67" s="52" customFormat="1">
      <c r="W2469" s="59"/>
      <c r="BM2469" s="240"/>
      <c r="BN2469" s="240"/>
      <c r="BO2469" s="240"/>
    </row>
    <row r="2470" spans="23:67" s="52" customFormat="1">
      <c r="W2470" s="59"/>
      <c r="BM2470" s="240"/>
      <c r="BN2470" s="240"/>
      <c r="BO2470" s="240"/>
    </row>
    <row r="2471" spans="23:67" s="52" customFormat="1">
      <c r="W2471" s="59"/>
      <c r="BM2471" s="240"/>
      <c r="BN2471" s="240"/>
      <c r="BO2471" s="240"/>
    </row>
    <row r="2472" spans="23:67" s="52" customFormat="1">
      <c r="W2472" s="59"/>
      <c r="BM2472" s="240"/>
      <c r="BN2472" s="240"/>
      <c r="BO2472" s="240"/>
    </row>
    <row r="2473" spans="23:67" s="52" customFormat="1">
      <c r="W2473" s="59"/>
      <c r="BM2473" s="240"/>
      <c r="BN2473" s="240"/>
      <c r="BO2473" s="240"/>
    </row>
    <row r="2474" spans="23:67" s="52" customFormat="1">
      <c r="W2474" s="59"/>
      <c r="BM2474" s="240"/>
      <c r="BN2474" s="240"/>
      <c r="BO2474" s="240"/>
    </row>
    <row r="2475" spans="23:67" s="52" customFormat="1">
      <c r="W2475" s="59"/>
      <c r="BM2475" s="240"/>
      <c r="BN2475" s="240"/>
      <c r="BO2475" s="240"/>
    </row>
    <row r="2476" spans="23:67" s="52" customFormat="1">
      <c r="W2476" s="59"/>
      <c r="BM2476" s="240"/>
      <c r="BN2476" s="240"/>
      <c r="BO2476" s="240"/>
    </row>
    <row r="2477" spans="23:67" s="52" customFormat="1">
      <c r="W2477" s="59"/>
      <c r="BM2477" s="240"/>
      <c r="BN2477" s="240"/>
      <c r="BO2477" s="240"/>
    </row>
    <row r="2478" spans="23:67" s="52" customFormat="1">
      <c r="W2478" s="59"/>
      <c r="BM2478" s="240"/>
      <c r="BN2478" s="240"/>
      <c r="BO2478" s="240"/>
    </row>
    <row r="2479" spans="23:67" s="52" customFormat="1">
      <c r="W2479" s="59"/>
      <c r="BM2479" s="240"/>
      <c r="BN2479" s="240"/>
      <c r="BO2479" s="240"/>
    </row>
    <row r="2480" spans="23:67" s="52" customFormat="1">
      <c r="W2480" s="59"/>
      <c r="BM2480" s="240"/>
      <c r="BN2480" s="240"/>
      <c r="BO2480" s="240"/>
    </row>
    <row r="2481" spans="23:67" s="52" customFormat="1">
      <c r="W2481" s="59"/>
      <c r="BM2481" s="240"/>
      <c r="BN2481" s="240"/>
      <c r="BO2481" s="240"/>
    </row>
    <row r="2482" spans="23:67" s="52" customFormat="1">
      <c r="W2482" s="59"/>
      <c r="BM2482" s="240"/>
      <c r="BN2482" s="240"/>
      <c r="BO2482" s="240"/>
    </row>
    <row r="2483" spans="23:67" s="52" customFormat="1">
      <c r="W2483" s="59"/>
      <c r="BM2483" s="240"/>
      <c r="BN2483" s="240"/>
      <c r="BO2483" s="240"/>
    </row>
    <row r="2484" spans="23:67" s="52" customFormat="1">
      <c r="W2484" s="59"/>
      <c r="BM2484" s="240"/>
      <c r="BN2484" s="240"/>
      <c r="BO2484" s="240"/>
    </row>
    <row r="2485" spans="23:67" s="52" customFormat="1">
      <c r="W2485" s="59"/>
      <c r="BM2485" s="240"/>
      <c r="BN2485" s="240"/>
      <c r="BO2485" s="240"/>
    </row>
    <row r="2486" spans="23:67" s="52" customFormat="1">
      <c r="W2486" s="59"/>
      <c r="BM2486" s="240"/>
      <c r="BN2486" s="240"/>
      <c r="BO2486" s="240"/>
    </row>
    <row r="2487" spans="23:67" s="52" customFormat="1">
      <c r="W2487" s="59"/>
      <c r="BM2487" s="240"/>
      <c r="BN2487" s="240"/>
      <c r="BO2487" s="240"/>
    </row>
    <row r="2488" spans="23:67" s="52" customFormat="1">
      <c r="W2488" s="59"/>
      <c r="BM2488" s="240"/>
      <c r="BN2488" s="240"/>
      <c r="BO2488" s="240"/>
    </row>
    <row r="2489" spans="23:67" s="52" customFormat="1">
      <c r="W2489" s="59"/>
      <c r="BM2489" s="240"/>
      <c r="BN2489" s="240"/>
      <c r="BO2489" s="240"/>
    </row>
    <row r="2490" spans="23:67" s="52" customFormat="1">
      <c r="W2490" s="59"/>
      <c r="BM2490" s="240"/>
      <c r="BN2490" s="240"/>
      <c r="BO2490" s="240"/>
    </row>
    <row r="2491" spans="23:67" s="52" customFormat="1">
      <c r="W2491" s="59"/>
      <c r="BM2491" s="240"/>
      <c r="BN2491" s="240"/>
      <c r="BO2491" s="240"/>
    </row>
    <row r="2492" spans="23:67" s="52" customFormat="1">
      <c r="W2492" s="59"/>
      <c r="BM2492" s="240"/>
      <c r="BN2492" s="240"/>
      <c r="BO2492" s="240"/>
    </row>
    <row r="2493" spans="23:67" s="52" customFormat="1">
      <c r="W2493" s="59"/>
      <c r="BM2493" s="240"/>
      <c r="BN2493" s="240"/>
      <c r="BO2493" s="240"/>
    </row>
    <row r="2494" spans="23:67" s="52" customFormat="1">
      <c r="W2494" s="59"/>
      <c r="BM2494" s="240"/>
      <c r="BN2494" s="240"/>
      <c r="BO2494" s="240"/>
    </row>
    <row r="2495" spans="23:67" s="52" customFormat="1">
      <c r="W2495" s="59"/>
      <c r="BM2495" s="240"/>
      <c r="BN2495" s="240"/>
      <c r="BO2495" s="240"/>
    </row>
    <row r="2496" spans="23:67" s="52" customFormat="1">
      <c r="W2496" s="59"/>
      <c r="BM2496" s="240"/>
      <c r="BN2496" s="240"/>
      <c r="BO2496" s="240"/>
    </row>
    <row r="2497" spans="23:67" s="52" customFormat="1">
      <c r="W2497" s="59"/>
      <c r="BM2497" s="240"/>
      <c r="BN2497" s="240"/>
      <c r="BO2497" s="240"/>
    </row>
    <row r="2498" spans="23:67" s="52" customFormat="1">
      <c r="W2498" s="59"/>
      <c r="BM2498" s="240"/>
      <c r="BN2498" s="240"/>
      <c r="BO2498" s="240"/>
    </row>
    <row r="2499" spans="23:67" s="52" customFormat="1">
      <c r="W2499" s="59"/>
      <c r="BM2499" s="240"/>
      <c r="BN2499" s="240"/>
      <c r="BO2499" s="240"/>
    </row>
    <row r="2500" spans="23:67" s="52" customFormat="1">
      <c r="W2500" s="59"/>
      <c r="BM2500" s="240"/>
      <c r="BN2500" s="240"/>
      <c r="BO2500" s="240"/>
    </row>
    <row r="2501" spans="23:67" s="52" customFormat="1">
      <c r="W2501" s="59"/>
      <c r="BM2501" s="240"/>
      <c r="BN2501" s="240"/>
      <c r="BO2501" s="240"/>
    </row>
    <row r="2502" spans="23:67" s="52" customFormat="1">
      <c r="W2502" s="59"/>
      <c r="BM2502" s="240"/>
      <c r="BN2502" s="240"/>
      <c r="BO2502" s="240"/>
    </row>
    <row r="2503" spans="23:67" s="52" customFormat="1">
      <c r="W2503" s="59"/>
      <c r="BM2503" s="240"/>
      <c r="BN2503" s="240"/>
      <c r="BO2503" s="240"/>
    </row>
    <row r="2504" spans="23:67" s="52" customFormat="1">
      <c r="W2504" s="59"/>
      <c r="BM2504" s="240"/>
      <c r="BN2504" s="240"/>
      <c r="BO2504" s="240"/>
    </row>
    <row r="2505" spans="23:67" s="52" customFormat="1">
      <c r="W2505" s="59"/>
      <c r="BM2505" s="240"/>
      <c r="BN2505" s="240"/>
      <c r="BO2505" s="240"/>
    </row>
    <row r="2506" spans="23:67" s="52" customFormat="1">
      <c r="W2506" s="59"/>
      <c r="BM2506" s="240"/>
      <c r="BN2506" s="240"/>
      <c r="BO2506" s="240"/>
    </row>
    <row r="2507" spans="23:67" s="52" customFormat="1">
      <c r="W2507" s="59"/>
      <c r="BM2507" s="240"/>
      <c r="BN2507" s="240"/>
      <c r="BO2507" s="240"/>
    </row>
    <row r="2508" spans="23:67" s="52" customFormat="1">
      <c r="W2508" s="59"/>
      <c r="BM2508" s="240"/>
      <c r="BN2508" s="240"/>
      <c r="BO2508" s="240"/>
    </row>
    <row r="2509" spans="23:67" s="52" customFormat="1">
      <c r="W2509" s="59"/>
      <c r="BM2509" s="240"/>
      <c r="BN2509" s="240"/>
      <c r="BO2509" s="240"/>
    </row>
    <row r="2510" spans="23:67" s="52" customFormat="1">
      <c r="W2510" s="59"/>
      <c r="BM2510" s="240"/>
      <c r="BN2510" s="240"/>
      <c r="BO2510" s="240"/>
    </row>
    <row r="2511" spans="23:67" s="52" customFormat="1">
      <c r="W2511" s="59"/>
      <c r="BM2511" s="240"/>
      <c r="BN2511" s="240"/>
      <c r="BO2511" s="240"/>
    </row>
    <row r="2512" spans="23:67" s="52" customFormat="1">
      <c r="W2512" s="59"/>
      <c r="BM2512" s="240"/>
      <c r="BN2512" s="240"/>
      <c r="BO2512" s="240"/>
    </row>
    <row r="2513" spans="23:67" s="52" customFormat="1">
      <c r="W2513" s="59"/>
      <c r="BM2513" s="240"/>
      <c r="BN2513" s="240"/>
      <c r="BO2513" s="240"/>
    </row>
    <row r="2514" spans="23:67" s="52" customFormat="1">
      <c r="W2514" s="59"/>
      <c r="BM2514" s="240"/>
      <c r="BN2514" s="240"/>
      <c r="BO2514" s="240"/>
    </row>
    <row r="2515" spans="23:67" s="52" customFormat="1">
      <c r="W2515" s="59"/>
      <c r="BM2515" s="240"/>
      <c r="BN2515" s="240"/>
      <c r="BO2515" s="240"/>
    </row>
    <row r="2516" spans="23:67" s="52" customFormat="1">
      <c r="W2516" s="59"/>
      <c r="BM2516" s="240"/>
      <c r="BN2516" s="240"/>
      <c r="BO2516" s="240"/>
    </row>
    <row r="2517" spans="23:67" s="52" customFormat="1">
      <c r="W2517" s="59"/>
      <c r="BM2517" s="240"/>
      <c r="BN2517" s="240"/>
      <c r="BO2517" s="240"/>
    </row>
    <row r="2518" spans="23:67" s="52" customFormat="1">
      <c r="W2518" s="59"/>
      <c r="BM2518" s="240"/>
      <c r="BN2518" s="240"/>
      <c r="BO2518" s="240"/>
    </row>
    <row r="2519" spans="23:67" s="52" customFormat="1">
      <c r="W2519" s="59"/>
      <c r="BM2519" s="240"/>
      <c r="BN2519" s="240"/>
      <c r="BO2519" s="240"/>
    </row>
    <row r="2520" spans="23:67" s="52" customFormat="1">
      <c r="W2520" s="59"/>
      <c r="BM2520" s="240"/>
      <c r="BN2520" s="240"/>
      <c r="BO2520" s="240"/>
    </row>
    <row r="2521" spans="23:67" s="52" customFormat="1">
      <c r="W2521" s="59"/>
      <c r="BM2521" s="240"/>
      <c r="BN2521" s="240"/>
      <c r="BO2521" s="240"/>
    </row>
    <row r="2522" spans="23:67" s="52" customFormat="1">
      <c r="W2522" s="59"/>
      <c r="BM2522" s="240"/>
      <c r="BN2522" s="240"/>
      <c r="BO2522" s="240"/>
    </row>
    <row r="2523" spans="23:67" s="52" customFormat="1">
      <c r="W2523" s="59"/>
      <c r="BM2523" s="240"/>
      <c r="BN2523" s="240"/>
      <c r="BO2523" s="240"/>
    </row>
    <row r="2524" spans="23:67" s="52" customFormat="1">
      <c r="W2524" s="59"/>
      <c r="BM2524" s="240"/>
      <c r="BN2524" s="240"/>
      <c r="BO2524" s="240"/>
    </row>
    <row r="2525" spans="23:67" s="52" customFormat="1">
      <c r="W2525" s="59"/>
      <c r="BM2525" s="240"/>
      <c r="BN2525" s="240"/>
      <c r="BO2525" s="240"/>
    </row>
    <row r="2526" spans="23:67" s="52" customFormat="1">
      <c r="W2526" s="59"/>
      <c r="BM2526" s="240"/>
      <c r="BN2526" s="240"/>
      <c r="BO2526" s="240"/>
    </row>
    <row r="2527" spans="23:67" s="52" customFormat="1">
      <c r="W2527" s="59"/>
      <c r="BM2527" s="240"/>
      <c r="BN2527" s="240"/>
      <c r="BO2527" s="240"/>
    </row>
    <row r="2528" spans="23:67" s="52" customFormat="1">
      <c r="W2528" s="59"/>
      <c r="BM2528" s="240"/>
      <c r="BN2528" s="240"/>
      <c r="BO2528" s="240"/>
    </row>
    <row r="2529" spans="23:67" s="52" customFormat="1">
      <c r="W2529" s="59"/>
      <c r="BM2529" s="240"/>
      <c r="BN2529" s="240"/>
      <c r="BO2529" s="240"/>
    </row>
    <row r="2530" spans="23:67" s="52" customFormat="1">
      <c r="W2530" s="59"/>
      <c r="BM2530" s="240"/>
      <c r="BN2530" s="240"/>
      <c r="BO2530" s="240"/>
    </row>
    <row r="2531" spans="23:67" s="52" customFormat="1">
      <c r="W2531" s="59"/>
      <c r="BM2531" s="240"/>
      <c r="BN2531" s="240"/>
      <c r="BO2531" s="240"/>
    </row>
    <row r="2532" spans="23:67" s="52" customFormat="1">
      <c r="W2532" s="59"/>
      <c r="BM2532" s="240"/>
      <c r="BN2532" s="240"/>
      <c r="BO2532" s="240"/>
    </row>
    <row r="2533" spans="23:67" s="52" customFormat="1">
      <c r="W2533" s="59"/>
      <c r="BM2533" s="240"/>
      <c r="BN2533" s="240"/>
      <c r="BO2533" s="240"/>
    </row>
    <row r="2534" spans="23:67" s="52" customFormat="1">
      <c r="W2534" s="59"/>
      <c r="BM2534" s="240"/>
      <c r="BN2534" s="240"/>
      <c r="BO2534" s="240"/>
    </row>
    <row r="2535" spans="23:67" s="52" customFormat="1">
      <c r="W2535" s="59"/>
      <c r="BM2535" s="240"/>
      <c r="BN2535" s="240"/>
      <c r="BO2535" s="240"/>
    </row>
    <row r="2536" spans="23:67" s="52" customFormat="1">
      <c r="W2536" s="59"/>
      <c r="BM2536" s="240"/>
      <c r="BN2536" s="240"/>
      <c r="BO2536" s="240"/>
    </row>
    <row r="2537" spans="23:67" s="52" customFormat="1">
      <c r="W2537" s="59"/>
      <c r="BM2537" s="240"/>
      <c r="BN2537" s="240"/>
      <c r="BO2537" s="240"/>
    </row>
    <row r="2538" spans="23:67" s="52" customFormat="1">
      <c r="W2538" s="59"/>
      <c r="BM2538" s="240"/>
      <c r="BN2538" s="240"/>
      <c r="BO2538" s="240"/>
    </row>
    <row r="2539" spans="23:67" s="52" customFormat="1">
      <c r="W2539" s="59"/>
      <c r="BM2539" s="240"/>
      <c r="BN2539" s="240"/>
      <c r="BO2539" s="240"/>
    </row>
    <row r="2540" spans="23:67" s="52" customFormat="1">
      <c r="W2540" s="59"/>
      <c r="BM2540" s="240"/>
      <c r="BN2540" s="240"/>
      <c r="BO2540" s="240"/>
    </row>
    <row r="2541" spans="23:67" s="52" customFormat="1">
      <c r="W2541" s="59"/>
      <c r="BM2541" s="240"/>
      <c r="BN2541" s="240"/>
      <c r="BO2541" s="240"/>
    </row>
    <row r="2542" spans="23:67" s="52" customFormat="1">
      <c r="W2542" s="59"/>
      <c r="BM2542" s="240"/>
      <c r="BN2542" s="240"/>
      <c r="BO2542" s="240"/>
    </row>
    <row r="2543" spans="23:67" s="52" customFormat="1">
      <c r="W2543" s="59"/>
      <c r="BM2543" s="240"/>
      <c r="BN2543" s="240"/>
      <c r="BO2543" s="240"/>
    </row>
    <row r="2544" spans="23:67" s="52" customFormat="1">
      <c r="W2544" s="59"/>
      <c r="BM2544" s="240"/>
      <c r="BN2544" s="240"/>
      <c r="BO2544" s="240"/>
    </row>
    <row r="2545" spans="23:67" s="52" customFormat="1">
      <c r="W2545" s="59"/>
      <c r="BM2545" s="240"/>
      <c r="BN2545" s="240"/>
      <c r="BO2545" s="240"/>
    </row>
    <row r="2546" spans="23:67" s="52" customFormat="1">
      <c r="W2546" s="59"/>
      <c r="BM2546" s="240"/>
      <c r="BN2546" s="240"/>
      <c r="BO2546" s="240"/>
    </row>
    <row r="2547" spans="23:67" s="52" customFormat="1">
      <c r="W2547" s="59"/>
      <c r="BM2547" s="240"/>
      <c r="BN2547" s="240"/>
      <c r="BO2547" s="240"/>
    </row>
    <row r="2548" spans="23:67" s="52" customFormat="1">
      <c r="W2548" s="59"/>
      <c r="BM2548" s="240"/>
      <c r="BN2548" s="240"/>
      <c r="BO2548" s="240"/>
    </row>
    <row r="2549" spans="23:67" s="52" customFormat="1">
      <c r="W2549" s="59"/>
      <c r="BM2549" s="240"/>
      <c r="BN2549" s="240"/>
      <c r="BO2549" s="240"/>
    </row>
    <row r="2550" spans="23:67" s="52" customFormat="1">
      <c r="W2550" s="59"/>
      <c r="BM2550" s="240"/>
      <c r="BN2550" s="240"/>
      <c r="BO2550" s="240"/>
    </row>
    <row r="2551" spans="23:67" s="52" customFormat="1">
      <c r="W2551" s="59"/>
      <c r="BM2551" s="240"/>
      <c r="BN2551" s="240"/>
      <c r="BO2551" s="240"/>
    </row>
    <row r="2552" spans="23:67" s="52" customFormat="1">
      <c r="W2552" s="59"/>
      <c r="BM2552" s="240"/>
      <c r="BN2552" s="240"/>
      <c r="BO2552" s="240"/>
    </row>
    <row r="2553" spans="23:67" s="52" customFormat="1">
      <c r="W2553" s="59"/>
      <c r="BM2553" s="240"/>
      <c r="BN2553" s="240"/>
      <c r="BO2553" s="240"/>
    </row>
    <row r="2554" spans="23:67" s="52" customFormat="1">
      <c r="W2554" s="59"/>
      <c r="BM2554" s="240"/>
      <c r="BN2554" s="240"/>
      <c r="BO2554" s="240"/>
    </row>
    <row r="2555" spans="23:67" s="52" customFormat="1">
      <c r="W2555" s="59"/>
      <c r="BM2555" s="240"/>
      <c r="BN2555" s="240"/>
      <c r="BO2555" s="240"/>
    </row>
    <row r="2556" spans="23:67" s="52" customFormat="1">
      <c r="W2556" s="59"/>
      <c r="BM2556" s="240"/>
      <c r="BN2556" s="240"/>
      <c r="BO2556" s="240"/>
    </row>
    <row r="2557" spans="23:67" s="52" customFormat="1">
      <c r="W2557" s="59"/>
      <c r="BM2557" s="240"/>
      <c r="BN2557" s="240"/>
      <c r="BO2557" s="240"/>
    </row>
    <row r="2558" spans="23:67" s="52" customFormat="1">
      <c r="W2558" s="59"/>
      <c r="BM2558" s="240"/>
      <c r="BN2558" s="240"/>
      <c r="BO2558" s="240"/>
    </row>
    <row r="2559" spans="23:67" s="52" customFormat="1">
      <c r="W2559" s="59"/>
      <c r="BM2559" s="240"/>
      <c r="BN2559" s="240"/>
      <c r="BO2559" s="240"/>
    </row>
    <row r="2560" spans="23:67" s="52" customFormat="1">
      <c r="W2560" s="59"/>
      <c r="BM2560" s="240"/>
      <c r="BN2560" s="240"/>
      <c r="BO2560" s="240"/>
    </row>
    <row r="2561" spans="23:67" s="52" customFormat="1">
      <c r="W2561" s="59"/>
      <c r="BM2561" s="240"/>
      <c r="BN2561" s="240"/>
      <c r="BO2561" s="240"/>
    </row>
    <row r="2562" spans="23:67" s="52" customFormat="1">
      <c r="W2562" s="59"/>
      <c r="BM2562" s="240"/>
      <c r="BN2562" s="240"/>
      <c r="BO2562" s="240"/>
    </row>
    <row r="2563" spans="23:67" s="52" customFormat="1">
      <c r="W2563" s="59"/>
      <c r="BM2563" s="240"/>
      <c r="BN2563" s="240"/>
      <c r="BO2563" s="240"/>
    </row>
    <row r="2564" spans="23:67" s="52" customFormat="1">
      <c r="W2564" s="59"/>
      <c r="BM2564" s="240"/>
      <c r="BN2564" s="240"/>
      <c r="BO2564" s="240"/>
    </row>
    <row r="2565" spans="23:67" s="52" customFormat="1">
      <c r="W2565" s="59"/>
      <c r="BM2565" s="240"/>
      <c r="BN2565" s="240"/>
      <c r="BO2565" s="240"/>
    </row>
    <row r="2566" spans="23:67" s="52" customFormat="1">
      <c r="W2566" s="59"/>
      <c r="BM2566" s="240"/>
      <c r="BN2566" s="240"/>
      <c r="BO2566" s="240"/>
    </row>
    <row r="2567" spans="23:67" s="52" customFormat="1">
      <c r="W2567" s="59"/>
      <c r="BM2567" s="240"/>
      <c r="BN2567" s="240"/>
      <c r="BO2567" s="240"/>
    </row>
    <row r="2568" spans="23:67" s="52" customFormat="1">
      <c r="W2568" s="59"/>
      <c r="BM2568" s="240"/>
      <c r="BN2568" s="240"/>
      <c r="BO2568" s="240"/>
    </row>
    <row r="2569" spans="23:67" s="52" customFormat="1">
      <c r="W2569" s="59"/>
      <c r="BM2569" s="240"/>
      <c r="BN2569" s="240"/>
      <c r="BO2569" s="240"/>
    </row>
    <row r="2570" spans="23:67" s="52" customFormat="1">
      <c r="W2570" s="59"/>
      <c r="BM2570" s="240"/>
      <c r="BN2570" s="240"/>
      <c r="BO2570" s="240"/>
    </row>
    <row r="2571" spans="23:67" s="52" customFormat="1">
      <c r="W2571" s="59"/>
      <c r="BM2571" s="240"/>
      <c r="BN2571" s="240"/>
      <c r="BO2571" s="240"/>
    </row>
    <row r="2572" spans="23:67" s="52" customFormat="1">
      <c r="W2572" s="59"/>
      <c r="BM2572" s="240"/>
      <c r="BN2572" s="240"/>
      <c r="BO2572" s="240"/>
    </row>
    <row r="2573" spans="23:67" s="52" customFormat="1">
      <c r="W2573" s="59"/>
      <c r="BM2573" s="240"/>
      <c r="BN2573" s="240"/>
      <c r="BO2573" s="240"/>
    </row>
    <row r="2574" spans="23:67" s="52" customFormat="1">
      <c r="W2574" s="59"/>
      <c r="BM2574" s="240"/>
      <c r="BN2574" s="240"/>
      <c r="BO2574" s="240"/>
    </row>
    <row r="2575" spans="23:67" s="52" customFormat="1">
      <c r="W2575" s="59"/>
      <c r="BM2575" s="240"/>
      <c r="BN2575" s="240"/>
      <c r="BO2575" s="240"/>
    </row>
    <row r="2576" spans="23:67" s="52" customFormat="1">
      <c r="W2576" s="59"/>
      <c r="BM2576" s="240"/>
      <c r="BN2576" s="240"/>
      <c r="BO2576" s="240"/>
    </row>
    <row r="2577" spans="23:67" s="52" customFormat="1">
      <c r="W2577" s="59"/>
      <c r="BM2577" s="240"/>
      <c r="BN2577" s="240"/>
      <c r="BO2577" s="240"/>
    </row>
    <row r="2578" spans="23:67" s="52" customFormat="1">
      <c r="W2578" s="59"/>
      <c r="BM2578" s="240"/>
      <c r="BN2578" s="240"/>
      <c r="BO2578" s="240"/>
    </row>
    <row r="2579" spans="23:67" s="52" customFormat="1">
      <c r="W2579" s="59"/>
      <c r="BM2579" s="240"/>
      <c r="BN2579" s="240"/>
      <c r="BO2579" s="240"/>
    </row>
    <row r="2580" spans="23:67" s="52" customFormat="1">
      <c r="W2580" s="59"/>
      <c r="BM2580" s="240"/>
      <c r="BN2580" s="240"/>
      <c r="BO2580" s="240"/>
    </row>
    <row r="2581" spans="23:67" s="52" customFormat="1">
      <c r="W2581" s="59"/>
      <c r="BM2581" s="240"/>
      <c r="BN2581" s="240"/>
      <c r="BO2581" s="240"/>
    </row>
    <row r="2582" spans="23:67" s="52" customFormat="1">
      <c r="W2582" s="59"/>
      <c r="BM2582" s="240"/>
      <c r="BN2582" s="240"/>
      <c r="BO2582" s="240"/>
    </row>
    <row r="2583" spans="23:67" s="52" customFormat="1">
      <c r="W2583" s="59"/>
      <c r="BM2583" s="240"/>
      <c r="BN2583" s="240"/>
      <c r="BO2583" s="240"/>
    </row>
    <row r="2584" spans="23:67" s="52" customFormat="1">
      <c r="W2584" s="59"/>
      <c r="BM2584" s="240"/>
      <c r="BN2584" s="240"/>
      <c r="BO2584" s="240"/>
    </row>
    <row r="2585" spans="23:67" s="52" customFormat="1">
      <c r="W2585" s="59"/>
      <c r="BM2585" s="240"/>
      <c r="BN2585" s="240"/>
      <c r="BO2585" s="240"/>
    </row>
    <row r="2586" spans="23:67" s="52" customFormat="1">
      <c r="W2586" s="59"/>
      <c r="BM2586" s="240"/>
      <c r="BN2586" s="240"/>
      <c r="BO2586" s="240"/>
    </row>
    <row r="2587" spans="23:67" s="52" customFormat="1">
      <c r="W2587" s="59"/>
      <c r="BM2587" s="240"/>
      <c r="BN2587" s="240"/>
      <c r="BO2587" s="240"/>
    </row>
    <row r="2588" spans="23:67" s="52" customFormat="1">
      <c r="W2588" s="59"/>
      <c r="BM2588" s="240"/>
      <c r="BN2588" s="240"/>
      <c r="BO2588" s="240"/>
    </row>
    <row r="2589" spans="23:67" s="52" customFormat="1">
      <c r="W2589" s="59"/>
      <c r="BM2589" s="240"/>
      <c r="BN2589" s="240"/>
      <c r="BO2589" s="240"/>
    </row>
    <row r="2590" spans="23:67" s="52" customFormat="1">
      <c r="W2590" s="59"/>
      <c r="BM2590" s="240"/>
      <c r="BN2590" s="240"/>
      <c r="BO2590" s="240"/>
    </row>
    <row r="2591" spans="23:67" s="52" customFormat="1">
      <c r="W2591" s="59"/>
      <c r="BM2591" s="240"/>
      <c r="BN2591" s="240"/>
      <c r="BO2591" s="240"/>
    </row>
    <row r="2592" spans="23:67" s="52" customFormat="1">
      <c r="W2592" s="59"/>
      <c r="BM2592" s="240"/>
      <c r="BN2592" s="240"/>
      <c r="BO2592" s="240"/>
    </row>
    <row r="2593" spans="23:67" s="52" customFormat="1">
      <c r="W2593" s="59"/>
      <c r="BM2593" s="240"/>
      <c r="BN2593" s="240"/>
      <c r="BO2593" s="240"/>
    </row>
    <row r="2594" spans="23:67" s="52" customFormat="1">
      <c r="W2594" s="59"/>
      <c r="BM2594" s="240"/>
      <c r="BN2594" s="240"/>
      <c r="BO2594" s="240"/>
    </row>
    <row r="2595" spans="23:67" s="52" customFormat="1">
      <c r="W2595" s="59"/>
      <c r="BM2595" s="240"/>
      <c r="BN2595" s="240"/>
      <c r="BO2595" s="240"/>
    </row>
    <row r="2596" spans="23:67" s="52" customFormat="1">
      <c r="W2596" s="59"/>
      <c r="BM2596" s="240"/>
      <c r="BN2596" s="240"/>
      <c r="BO2596" s="240"/>
    </row>
    <row r="2597" spans="23:67" s="52" customFormat="1">
      <c r="W2597" s="59"/>
      <c r="BM2597" s="240"/>
      <c r="BN2597" s="240"/>
      <c r="BO2597" s="240"/>
    </row>
    <row r="2598" spans="23:67" s="52" customFormat="1">
      <c r="W2598" s="59"/>
      <c r="BM2598" s="240"/>
      <c r="BN2598" s="240"/>
      <c r="BO2598" s="240"/>
    </row>
    <row r="2599" spans="23:67" s="52" customFormat="1">
      <c r="W2599" s="59"/>
      <c r="BM2599" s="240"/>
      <c r="BN2599" s="240"/>
      <c r="BO2599" s="240"/>
    </row>
    <row r="2600" spans="23:67" s="52" customFormat="1">
      <c r="W2600" s="59"/>
      <c r="BM2600" s="240"/>
      <c r="BN2600" s="240"/>
      <c r="BO2600" s="240"/>
    </row>
    <row r="2601" spans="23:67" s="52" customFormat="1">
      <c r="W2601" s="59"/>
      <c r="BM2601" s="240"/>
      <c r="BN2601" s="240"/>
      <c r="BO2601" s="240"/>
    </row>
    <row r="2602" spans="23:67" s="52" customFormat="1">
      <c r="W2602" s="59"/>
      <c r="BM2602" s="240"/>
      <c r="BN2602" s="240"/>
      <c r="BO2602" s="240"/>
    </row>
    <row r="2603" spans="23:67" s="52" customFormat="1">
      <c r="W2603" s="59"/>
      <c r="BM2603" s="240"/>
      <c r="BN2603" s="240"/>
      <c r="BO2603" s="240"/>
    </row>
    <row r="2604" spans="23:67" s="52" customFormat="1">
      <c r="W2604" s="59"/>
      <c r="BM2604" s="240"/>
      <c r="BN2604" s="240"/>
      <c r="BO2604" s="240"/>
    </row>
    <row r="2605" spans="23:67" s="52" customFormat="1">
      <c r="W2605" s="59"/>
      <c r="BM2605" s="240"/>
      <c r="BN2605" s="240"/>
      <c r="BO2605" s="240"/>
    </row>
    <row r="2606" spans="23:67" s="52" customFormat="1">
      <c r="W2606" s="59"/>
      <c r="BM2606" s="240"/>
      <c r="BN2606" s="240"/>
      <c r="BO2606" s="240"/>
    </row>
    <row r="2607" spans="23:67" s="52" customFormat="1">
      <c r="W2607" s="59"/>
      <c r="BM2607" s="240"/>
      <c r="BN2607" s="240"/>
      <c r="BO2607" s="240"/>
    </row>
    <row r="2608" spans="23:67" s="52" customFormat="1">
      <c r="W2608" s="59"/>
      <c r="BM2608" s="240"/>
      <c r="BN2608" s="240"/>
      <c r="BO2608" s="240"/>
    </row>
    <row r="2609" spans="23:67" s="52" customFormat="1">
      <c r="W2609" s="59"/>
      <c r="BM2609" s="240"/>
      <c r="BN2609" s="240"/>
      <c r="BO2609" s="240"/>
    </row>
    <row r="2610" spans="23:67" s="52" customFormat="1">
      <c r="W2610" s="59"/>
      <c r="BM2610" s="240"/>
      <c r="BN2610" s="240"/>
      <c r="BO2610" s="240"/>
    </row>
    <row r="2611" spans="23:67" s="52" customFormat="1">
      <c r="W2611" s="59"/>
      <c r="BM2611" s="240"/>
      <c r="BN2611" s="240"/>
      <c r="BO2611" s="240"/>
    </row>
    <row r="2612" spans="23:67" s="52" customFormat="1">
      <c r="W2612" s="59"/>
      <c r="BM2612" s="240"/>
      <c r="BN2612" s="240"/>
      <c r="BO2612" s="240"/>
    </row>
    <row r="2613" spans="23:67" s="52" customFormat="1">
      <c r="W2613" s="59"/>
      <c r="BM2613" s="240"/>
      <c r="BN2613" s="240"/>
      <c r="BO2613" s="240"/>
    </row>
    <row r="2614" spans="23:67" s="52" customFormat="1">
      <c r="W2614" s="59"/>
      <c r="BM2614" s="240"/>
      <c r="BN2614" s="240"/>
      <c r="BO2614" s="240"/>
    </row>
    <row r="2615" spans="23:67" s="52" customFormat="1">
      <c r="W2615" s="59"/>
      <c r="BM2615" s="240"/>
      <c r="BN2615" s="240"/>
      <c r="BO2615" s="240"/>
    </row>
    <row r="2616" spans="23:67" s="52" customFormat="1">
      <c r="W2616" s="59"/>
      <c r="BM2616" s="240"/>
      <c r="BN2616" s="240"/>
      <c r="BO2616" s="240"/>
    </row>
    <row r="2617" spans="23:67" s="52" customFormat="1">
      <c r="W2617" s="59"/>
      <c r="BM2617" s="240"/>
      <c r="BN2617" s="240"/>
      <c r="BO2617" s="240"/>
    </row>
    <row r="2618" spans="23:67" s="52" customFormat="1">
      <c r="W2618" s="59"/>
      <c r="BM2618" s="240"/>
      <c r="BN2618" s="240"/>
      <c r="BO2618" s="240"/>
    </row>
    <row r="2619" spans="23:67" s="52" customFormat="1">
      <c r="W2619" s="59"/>
      <c r="BM2619" s="240"/>
      <c r="BN2619" s="240"/>
      <c r="BO2619" s="240"/>
    </row>
    <row r="2620" spans="23:67" s="52" customFormat="1">
      <c r="W2620" s="59"/>
      <c r="BM2620" s="240"/>
      <c r="BN2620" s="240"/>
      <c r="BO2620" s="240"/>
    </row>
    <row r="2621" spans="23:67" s="52" customFormat="1">
      <c r="W2621" s="59"/>
      <c r="BM2621" s="240"/>
      <c r="BN2621" s="240"/>
      <c r="BO2621" s="240"/>
    </row>
    <row r="2622" spans="23:67" s="52" customFormat="1">
      <c r="W2622" s="59"/>
      <c r="BM2622" s="240"/>
      <c r="BN2622" s="240"/>
      <c r="BO2622" s="240"/>
    </row>
    <row r="2623" spans="23:67" s="52" customFormat="1">
      <c r="W2623" s="59"/>
      <c r="BM2623" s="240"/>
      <c r="BN2623" s="240"/>
      <c r="BO2623" s="240"/>
    </row>
    <row r="2624" spans="23:67" s="52" customFormat="1">
      <c r="W2624" s="59"/>
      <c r="BM2624" s="240"/>
      <c r="BN2624" s="240"/>
      <c r="BO2624" s="240"/>
    </row>
    <row r="2625" spans="23:67" s="52" customFormat="1">
      <c r="W2625" s="59"/>
      <c r="BM2625" s="240"/>
      <c r="BN2625" s="240"/>
      <c r="BO2625" s="240"/>
    </row>
    <row r="2626" spans="23:67" s="52" customFormat="1">
      <c r="W2626" s="59"/>
      <c r="BM2626" s="240"/>
      <c r="BN2626" s="240"/>
      <c r="BO2626" s="240"/>
    </row>
    <row r="2627" spans="23:67" s="52" customFormat="1">
      <c r="W2627" s="59"/>
      <c r="BM2627" s="240"/>
      <c r="BN2627" s="240"/>
      <c r="BO2627" s="240"/>
    </row>
    <row r="2628" spans="23:67" s="52" customFormat="1">
      <c r="W2628" s="59"/>
      <c r="BM2628" s="240"/>
      <c r="BN2628" s="240"/>
      <c r="BO2628" s="240"/>
    </row>
    <row r="2629" spans="23:67" s="52" customFormat="1">
      <c r="W2629" s="59"/>
      <c r="BM2629" s="240"/>
      <c r="BN2629" s="240"/>
      <c r="BO2629" s="240"/>
    </row>
    <row r="2630" spans="23:67" s="52" customFormat="1">
      <c r="W2630" s="59"/>
      <c r="BM2630" s="240"/>
      <c r="BN2630" s="240"/>
      <c r="BO2630" s="240"/>
    </row>
    <row r="2631" spans="23:67" s="52" customFormat="1">
      <c r="W2631" s="59"/>
      <c r="BM2631" s="240"/>
      <c r="BN2631" s="240"/>
      <c r="BO2631" s="240"/>
    </row>
    <row r="2632" spans="23:67" s="52" customFormat="1">
      <c r="W2632" s="59"/>
      <c r="BM2632" s="240"/>
      <c r="BN2632" s="240"/>
      <c r="BO2632" s="240"/>
    </row>
    <row r="2633" spans="23:67" s="52" customFormat="1">
      <c r="W2633" s="59"/>
      <c r="BM2633" s="240"/>
      <c r="BN2633" s="240"/>
      <c r="BO2633" s="240"/>
    </row>
    <row r="2634" spans="23:67" s="52" customFormat="1">
      <c r="W2634" s="59"/>
      <c r="BM2634" s="240"/>
      <c r="BN2634" s="240"/>
      <c r="BO2634" s="240"/>
    </row>
    <row r="2635" spans="23:67" s="52" customFormat="1">
      <c r="W2635" s="59"/>
      <c r="BM2635" s="240"/>
      <c r="BN2635" s="240"/>
      <c r="BO2635" s="240"/>
    </row>
    <row r="2636" spans="23:67" s="52" customFormat="1">
      <c r="W2636" s="59"/>
      <c r="BM2636" s="240"/>
      <c r="BN2636" s="240"/>
      <c r="BO2636" s="240"/>
    </row>
    <row r="2637" spans="23:67" s="52" customFormat="1">
      <c r="W2637" s="59"/>
      <c r="BM2637" s="240"/>
      <c r="BN2637" s="240"/>
      <c r="BO2637" s="240"/>
    </row>
    <row r="2638" spans="23:67" s="52" customFormat="1">
      <c r="W2638" s="59"/>
      <c r="BM2638" s="240"/>
      <c r="BN2638" s="240"/>
      <c r="BO2638" s="240"/>
    </row>
    <row r="2639" spans="23:67" s="52" customFormat="1">
      <c r="W2639" s="59"/>
      <c r="BM2639" s="240"/>
      <c r="BN2639" s="240"/>
      <c r="BO2639" s="240"/>
    </row>
    <row r="2640" spans="23:67" s="52" customFormat="1">
      <c r="W2640" s="59"/>
      <c r="BM2640" s="240"/>
      <c r="BN2640" s="240"/>
      <c r="BO2640" s="240"/>
    </row>
    <row r="2641" spans="23:67" s="52" customFormat="1">
      <c r="W2641" s="59"/>
      <c r="BM2641" s="240"/>
      <c r="BN2641" s="240"/>
      <c r="BO2641" s="240"/>
    </row>
    <row r="2642" spans="23:67" s="52" customFormat="1">
      <c r="W2642" s="59"/>
      <c r="BM2642" s="240"/>
      <c r="BN2642" s="240"/>
      <c r="BO2642" s="240"/>
    </row>
    <row r="2643" spans="23:67" s="52" customFormat="1">
      <c r="W2643" s="59"/>
      <c r="BM2643" s="240"/>
      <c r="BN2643" s="240"/>
      <c r="BO2643" s="240"/>
    </row>
    <row r="2644" spans="23:67" s="52" customFormat="1">
      <c r="W2644" s="59"/>
      <c r="BM2644" s="240"/>
      <c r="BN2644" s="240"/>
      <c r="BO2644" s="240"/>
    </row>
    <row r="2645" spans="23:67" s="52" customFormat="1">
      <c r="W2645" s="59"/>
      <c r="BM2645" s="240"/>
      <c r="BN2645" s="240"/>
      <c r="BO2645" s="240"/>
    </row>
    <row r="2646" spans="23:67" s="52" customFormat="1">
      <c r="W2646" s="59"/>
      <c r="BM2646" s="240"/>
      <c r="BN2646" s="240"/>
      <c r="BO2646" s="240"/>
    </row>
    <row r="2647" spans="23:67" s="52" customFormat="1">
      <c r="W2647" s="59"/>
      <c r="BM2647" s="240"/>
      <c r="BN2647" s="240"/>
      <c r="BO2647" s="240"/>
    </row>
    <row r="2648" spans="23:67" s="52" customFormat="1">
      <c r="W2648" s="59"/>
      <c r="BM2648" s="240"/>
      <c r="BN2648" s="240"/>
      <c r="BO2648" s="240"/>
    </row>
    <row r="2649" spans="23:67" s="52" customFormat="1">
      <c r="W2649" s="59"/>
      <c r="BM2649" s="240"/>
      <c r="BN2649" s="240"/>
      <c r="BO2649" s="240"/>
    </row>
    <row r="2650" spans="23:67" s="52" customFormat="1">
      <c r="W2650" s="59"/>
      <c r="BM2650" s="240"/>
      <c r="BN2650" s="240"/>
      <c r="BO2650" s="240"/>
    </row>
    <row r="2651" spans="23:67" s="52" customFormat="1">
      <c r="W2651" s="59"/>
      <c r="BM2651" s="240"/>
      <c r="BN2651" s="240"/>
      <c r="BO2651" s="240"/>
    </row>
    <row r="2652" spans="23:67" s="52" customFormat="1">
      <c r="W2652" s="59"/>
      <c r="BM2652" s="240"/>
      <c r="BN2652" s="240"/>
      <c r="BO2652" s="240"/>
    </row>
    <row r="2653" spans="23:67" s="52" customFormat="1">
      <c r="W2653" s="59"/>
      <c r="BM2653" s="240"/>
      <c r="BN2653" s="240"/>
      <c r="BO2653" s="240"/>
    </row>
    <row r="2654" spans="23:67" s="52" customFormat="1">
      <c r="W2654" s="59"/>
      <c r="BM2654" s="240"/>
      <c r="BN2654" s="240"/>
      <c r="BO2654" s="240"/>
    </row>
    <row r="2655" spans="23:67" s="52" customFormat="1">
      <c r="W2655" s="59"/>
      <c r="BM2655" s="240"/>
      <c r="BN2655" s="240"/>
      <c r="BO2655" s="240"/>
    </row>
    <row r="2656" spans="23:67" s="52" customFormat="1">
      <c r="W2656" s="59"/>
      <c r="BM2656" s="240"/>
      <c r="BN2656" s="240"/>
      <c r="BO2656" s="240"/>
    </row>
    <row r="2657" spans="23:67" s="52" customFormat="1">
      <c r="W2657" s="59"/>
      <c r="BM2657" s="240"/>
      <c r="BN2657" s="240"/>
      <c r="BO2657" s="240"/>
    </row>
    <row r="2658" spans="23:67" s="52" customFormat="1">
      <c r="W2658" s="59"/>
      <c r="BM2658" s="240"/>
      <c r="BN2658" s="240"/>
      <c r="BO2658" s="240"/>
    </row>
    <row r="2659" spans="23:67" s="52" customFormat="1">
      <c r="W2659" s="59"/>
      <c r="BM2659" s="240"/>
      <c r="BN2659" s="240"/>
      <c r="BO2659" s="240"/>
    </row>
    <row r="2660" spans="23:67" s="52" customFormat="1">
      <c r="W2660" s="59"/>
      <c r="BM2660" s="240"/>
      <c r="BN2660" s="240"/>
      <c r="BO2660" s="240"/>
    </row>
    <row r="2661" spans="23:67" s="52" customFormat="1">
      <c r="W2661" s="59"/>
      <c r="BM2661" s="240"/>
      <c r="BN2661" s="240"/>
      <c r="BO2661" s="240"/>
    </row>
    <row r="2662" spans="23:67" s="52" customFormat="1">
      <c r="W2662" s="59"/>
      <c r="BM2662" s="240"/>
      <c r="BN2662" s="240"/>
      <c r="BO2662" s="240"/>
    </row>
    <row r="2663" spans="23:67" s="52" customFormat="1">
      <c r="W2663" s="59"/>
      <c r="BM2663" s="240"/>
      <c r="BN2663" s="240"/>
      <c r="BO2663" s="240"/>
    </row>
    <row r="2664" spans="23:67" s="52" customFormat="1">
      <c r="W2664" s="59"/>
      <c r="BM2664" s="240"/>
      <c r="BN2664" s="240"/>
      <c r="BO2664" s="240"/>
    </row>
    <row r="2665" spans="23:67" s="52" customFormat="1">
      <c r="W2665" s="59"/>
      <c r="BM2665" s="240"/>
      <c r="BN2665" s="240"/>
      <c r="BO2665" s="240"/>
    </row>
    <row r="2666" spans="23:67" s="52" customFormat="1">
      <c r="W2666" s="59"/>
      <c r="BM2666" s="240"/>
      <c r="BN2666" s="240"/>
      <c r="BO2666" s="240"/>
    </row>
    <row r="2667" spans="23:67" s="52" customFormat="1">
      <c r="W2667" s="59"/>
      <c r="BM2667" s="240"/>
      <c r="BN2667" s="240"/>
      <c r="BO2667" s="240"/>
    </row>
    <row r="2668" spans="23:67" s="52" customFormat="1">
      <c r="W2668" s="59"/>
      <c r="BM2668" s="240"/>
      <c r="BN2668" s="240"/>
      <c r="BO2668" s="240"/>
    </row>
    <row r="2669" spans="23:67" s="52" customFormat="1">
      <c r="W2669" s="59"/>
      <c r="BM2669" s="240"/>
      <c r="BN2669" s="240"/>
      <c r="BO2669" s="240"/>
    </row>
    <row r="2670" spans="23:67" s="52" customFormat="1">
      <c r="W2670" s="59"/>
      <c r="BM2670" s="240"/>
      <c r="BN2670" s="240"/>
      <c r="BO2670" s="240"/>
    </row>
    <row r="2671" spans="23:67" s="52" customFormat="1">
      <c r="W2671" s="59"/>
      <c r="BM2671" s="240"/>
      <c r="BN2671" s="240"/>
      <c r="BO2671" s="240"/>
    </row>
    <row r="2672" spans="23:67" s="52" customFormat="1">
      <c r="W2672" s="59"/>
      <c r="BM2672" s="240"/>
      <c r="BN2672" s="240"/>
      <c r="BO2672" s="240"/>
    </row>
    <row r="2673" spans="23:67" s="52" customFormat="1">
      <c r="W2673" s="59"/>
      <c r="BM2673" s="240"/>
      <c r="BN2673" s="240"/>
      <c r="BO2673" s="240"/>
    </row>
    <row r="2674" spans="23:67" s="52" customFormat="1">
      <c r="W2674" s="59"/>
      <c r="BM2674" s="240"/>
      <c r="BN2674" s="240"/>
      <c r="BO2674" s="240"/>
    </row>
    <row r="2675" spans="23:67" s="52" customFormat="1">
      <c r="W2675" s="59"/>
      <c r="BM2675" s="240"/>
      <c r="BN2675" s="240"/>
      <c r="BO2675" s="240"/>
    </row>
    <row r="2676" spans="23:67" s="52" customFormat="1">
      <c r="W2676" s="59"/>
      <c r="BM2676" s="240"/>
      <c r="BN2676" s="240"/>
      <c r="BO2676" s="240"/>
    </row>
    <row r="2677" spans="23:67" s="52" customFormat="1">
      <c r="W2677" s="59"/>
      <c r="BM2677" s="240"/>
      <c r="BN2677" s="240"/>
      <c r="BO2677" s="240"/>
    </row>
    <row r="2678" spans="23:67" s="52" customFormat="1">
      <c r="W2678" s="59"/>
      <c r="BM2678" s="240"/>
      <c r="BN2678" s="240"/>
      <c r="BO2678" s="240"/>
    </row>
    <row r="2679" spans="23:67" s="52" customFormat="1">
      <c r="W2679" s="59"/>
      <c r="BM2679" s="240"/>
      <c r="BN2679" s="240"/>
      <c r="BO2679" s="240"/>
    </row>
    <row r="2680" spans="23:67" s="52" customFormat="1">
      <c r="W2680" s="59"/>
      <c r="BM2680" s="240"/>
      <c r="BN2680" s="240"/>
      <c r="BO2680" s="240"/>
    </row>
    <row r="2681" spans="23:67" s="52" customFormat="1">
      <c r="W2681" s="59"/>
      <c r="BM2681" s="240"/>
      <c r="BN2681" s="240"/>
      <c r="BO2681" s="240"/>
    </row>
    <row r="2682" spans="23:67" s="52" customFormat="1">
      <c r="W2682" s="59"/>
      <c r="BM2682" s="240"/>
      <c r="BN2682" s="240"/>
      <c r="BO2682" s="240"/>
    </row>
    <row r="2683" spans="23:67" s="52" customFormat="1">
      <c r="W2683" s="59"/>
      <c r="BM2683" s="240"/>
      <c r="BN2683" s="240"/>
      <c r="BO2683" s="240"/>
    </row>
    <row r="2684" spans="23:67" s="52" customFormat="1">
      <c r="W2684" s="59"/>
      <c r="BM2684" s="240"/>
      <c r="BN2684" s="240"/>
      <c r="BO2684" s="240"/>
    </row>
    <row r="2685" spans="23:67" s="52" customFormat="1">
      <c r="W2685" s="59"/>
      <c r="BM2685" s="240"/>
      <c r="BN2685" s="240"/>
      <c r="BO2685" s="240"/>
    </row>
    <row r="2686" spans="23:67" s="52" customFormat="1">
      <c r="W2686" s="59"/>
      <c r="BM2686" s="240"/>
      <c r="BN2686" s="240"/>
      <c r="BO2686" s="240"/>
    </row>
    <row r="2687" spans="23:67" s="52" customFormat="1">
      <c r="W2687" s="59"/>
      <c r="BM2687" s="240"/>
      <c r="BN2687" s="240"/>
      <c r="BO2687" s="240"/>
    </row>
    <row r="2688" spans="23:67" s="52" customFormat="1">
      <c r="W2688" s="59"/>
      <c r="BM2688" s="240"/>
      <c r="BN2688" s="240"/>
      <c r="BO2688" s="240"/>
    </row>
    <row r="2689" spans="23:67" s="52" customFormat="1">
      <c r="W2689" s="59"/>
      <c r="BM2689" s="240"/>
      <c r="BN2689" s="240"/>
      <c r="BO2689" s="240"/>
    </row>
    <row r="2690" spans="23:67" s="52" customFormat="1">
      <c r="W2690" s="59"/>
      <c r="BM2690" s="240"/>
      <c r="BN2690" s="240"/>
      <c r="BO2690" s="240"/>
    </row>
    <row r="2691" spans="23:67" s="52" customFormat="1">
      <c r="W2691" s="59"/>
      <c r="BM2691" s="240"/>
      <c r="BN2691" s="240"/>
      <c r="BO2691" s="240"/>
    </row>
    <row r="2692" spans="23:67" s="52" customFormat="1">
      <c r="W2692" s="59"/>
      <c r="BM2692" s="240"/>
      <c r="BN2692" s="240"/>
      <c r="BO2692" s="240"/>
    </row>
    <row r="2693" spans="23:67" s="52" customFormat="1">
      <c r="W2693" s="59"/>
      <c r="BM2693" s="240"/>
      <c r="BN2693" s="240"/>
      <c r="BO2693" s="240"/>
    </row>
    <row r="2694" spans="23:67" s="52" customFormat="1">
      <c r="W2694" s="59"/>
      <c r="BM2694" s="240"/>
      <c r="BN2694" s="240"/>
      <c r="BO2694" s="240"/>
    </row>
    <row r="2695" spans="23:67" s="52" customFormat="1">
      <c r="W2695" s="59"/>
      <c r="BM2695" s="240"/>
      <c r="BN2695" s="240"/>
      <c r="BO2695" s="240"/>
    </row>
    <row r="2696" spans="23:67" s="52" customFormat="1">
      <c r="W2696" s="59"/>
      <c r="BM2696" s="240"/>
      <c r="BN2696" s="240"/>
      <c r="BO2696" s="240"/>
    </row>
    <row r="2697" spans="23:67" s="52" customFormat="1">
      <c r="W2697" s="59"/>
      <c r="BM2697" s="240"/>
      <c r="BN2697" s="240"/>
      <c r="BO2697" s="240"/>
    </row>
    <row r="2698" spans="23:67" s="52" customFormat="1">
      <c r="W2698" s="59"/>
      <c r="BM2698" s="240"/>
      <c r="BN2698" s="240"/>
      <c r="BO2698" s="240"/>
    </row>
    <row r="2699" spans="23:67" s="52" customFormat="1">
      <c r="W2699" s="59"/>
      <c r="BM2699" s="240"/>
      <c r="BN2699" s="240"/>
      <c r="BO2699" s="240"/>
    </row>
    <row r="2700" spans="23:67" s="52" customFormat="1">
      <c r="W2700" s="59"/>
      <c r="BM2700" s="240"/>
      <c r="BN2700" s="240"/>
      <c r="BO2700" s="240"/>
    </row>
    <row r="2701" spans="23:67" s="52" customFormat="1">
      <c r="W2701" s="59"/>
      <c r="BM2701" s="240"/>
      <c r="BN2701" s="240"/>
      <c r="BO2701" s="240"/>
    </row>
    <row r="2702" spans="23:67" s="52" customFormat="1">
      <c r="W2702" s="59"/>
      <c r="BM2702" s="240"/>
      <c r="BN2702" s="240"/>
      <c r="BO2702" s="240"/>
    </row>
    <row r="2703" spans="23:67" s="52" customFormat="1">
      <c r="W2703" s="59"/>
      <c r="BM2703" s="240"/>
      <c r="BN2703" s="240"/>
      <c r="BO2703" s="240"/>
    </row>
    <row r="2704" spans="23:67" s="52" customFormat="1">
      <c r="W2704" s="59"/>
      <c r="BM2704" s="240"/>
      <c r="BN2704" s="240"/>
      <c r="BO2704" s="240"/>
    </row>
    <row r="2705" spans="23:67" s="52" customFormat="1">
      <c r="W2705" s="59"/>
      <c r="BM2705" s="240"/>
      <c r="BN2705" s="240"/>
      <c r="BO2705" s="240"/>
    </row>
    <row r="2706" spans="23:67" s="52" customFormat="1">
      <c r="W2706" s="59"/>
      <c r="BM2706" s="240"/>
      <c r="BN2706" s="240"/>
      <c r="BO2706" s="240"/>
    </row>
    <row r="2707" spans="23:67" s="52" customFormat="1">
      <c r="W2707" s="59"/>
      <c r="BM2707" s="240"/>
      <c r="BN2707" s="240"/>
      <c r="BO2707" s="240"/>
    </row>
    <row r="2708" spans="23:67" s="52" customFormat="1">
      <c r="W2708" s="59"/>
      <c r="BM2708" s="240"/>
      <c r="BN2708" s="240"/>
      <c r="BO2708" s="240"/>
    </row>
    <row r="2709" spans="23:67" s="52" customFormat="1">
      <c r="W2709" s="59"/>
      <c r="BM2709" s="240"/>
      <c r="BN2709" s="240"/>
      <c r="BO2709" s="240"/>
    </row>
    <row r="2710" spans="23:67" s="52" customFormat="1">
      <c r="W2710" s="59"/>
      <c r="BM2710" s="240"/>
      <c r="BN2710" s="240"/>
      <c r="BO2710" s="240"/>
    </row>
    <row r="2711" spans="23:67" s="52" customFormat="1">
      <c r="W2711" s="59"/>
      <c r="BM2711" s="240"/>
      <c r="BN2711" s="240"/>
      <c r="BO2711" s="240"/>
    </row>
    <row r="2712" spans="23:67" s="52" customFormat="1">
      <c r="W2712" s="59"/>
      <c r="BM2712" s="240"/>
      <c r="BN2712" s="240"/>
      <c r="BO2712" s="240"/>
    </row>
    <row r="2713" spans="23:67" s="52" customFormat="1">
      <c r="W2713" s="59"/>
      <c r="BM2713" s="240"/>
      <c r="BN2713" s="240"/>
      <c r="BO2713" s="240"/>
    </row>
    <row r="2714" spans="23:67" s="52" customFormat="1">
      <c r="W2714" s="59"/>
      <c r="BM2714" s="240"/>
      <c r="BN2714" s="240"/>
      <c r="BO2714" s="240"/>
    </row>
    <row r="2715" spans="23:67" s="52" customFormat="1">
      <c r="W2715" s="59"/>
      <c r="BM2715" s="240"/>
      <c r="BN2715" s="240"/>
      <c r="BO2715" s="240"/>
    </row>
    <row r="2716" spans="23:67" s="52" customFormat="1">
      <c r="W2716" s="59"/>
      <c r="BM2716" s="240"/>
      <c r="BN2716" s="240"/>
      <c r="BO2716" s="240"/>
    </row>
    <row r="2717" spans="23:67" s="52" customFormat="1">
      <c r="W2717" s="59"/>
      <c r="BM2717" s="240"/>
      <c r="BN2717" s="240"/>
      <c r="BO2717" s="240"/>
    </row>
    <row r="2718" spans="23:67" s="52" customFormat="1">
      <c r="W2718" s="59"/>
      <c r="BM2718" s="240"/>
      <c r="BN2718" s="240"/>
      <c r="BO2718" s="240"/>
    </row>
    <row r="2719" spans="23:67" s="52" customFormat="1">
      <c r="W2719" s="59"/>
      <c r="BM2719" s="240"/>
      <c r="BN2719" s="240"/>
      <c r="BO2719" s="240"/>
    </row>
    <row r="2720" spans="23:67" s="52" customFormat="1">
      <c r="W2720" s="59"/>
      <c r="BM2720" s="240"/>
      <c r="BN2720" s="240"/>
      <c r="BO2720" s="240"/>
    </row>
    <row r="2721" spans="23:67" s="52" customFormat="1">
      <c r="W2721" s="59"/>
      <c r="BM2721" s="240"/>
      <c r="BN2721" s="240"/>
      <c r="BO2721" s="240"/>
    </row>
    <row r="2722" spans="23:67" s="52" customFormat="1">
      <c r="W2722" s="59"/>
      <c r="BM2722" s="240"/>
      <c r="BN2722" s="240"/>
      <c r="BO2722" s="240"/>
    </row>
    <row r="2723" spans="23:67" s="52" customFormat="1">
      <c r="W2723" s="59"/>
      <c r="BM2723" s="240"/>
      <c r="BN2723" s="240"/>
      <c r="BO2723" s="240"/>
    </row>
    <row r="2724" spans="23:67" s="52" customFormat="1">
      <c r="W2724" s="59"/>
      <c r="BM2724" s="240"/>
      <c r="BN2724" s="240"/>
      <c r="BO2724" s="240"/>
    </row>
    <row r="2725" spans="23:67" s="52" customFormat="1">
      <c r="W2725" s="59"/>
      <c r="BM2725" s="240"/>
      <c r="BN2725" s="240"/>
      <c r="BO2725" s="240"/>
    </row>
    <row r="2726" spans="23:67" s="52" customFormat="1">
      <c r="W2726" s="59"/>
      <c r="BM2726" s="240"/>
      <c r="BN2726" s="240"/>
      <c r="BO2726" s="240"/>
    </row>
    <row r="2727" spans="23:67" s="52" customFormat="1">
      <c r="W2727" s="59"/>
      <c r="BM2727" s="240"/>
      <c r="BN2727" s="240"/>
      <c r="BO2727" s="240"/>
    </row>
    <row r="2728" spans="23:67" s="52" customFormat="1">
      <c r="W2728" s="59"/>
      <c r="BM2728" s="240"/>
      <c r="BN2728" s="240"/>
      <c r="BO2728" s="240"/>
    </row>
    <row r="2729" spans="23:67" s="52" customFormat="1">
      <c r="W2729" s="59"/>
      <c r="BM2729" s="240"/>
      <c r="BN2729" s="240"/>
      <c r="BO2729" s="240"/>
    </row>
    <row r="2730" spans="23:67" s="52" customFormat="1">
      <c r="W2730" s="59"/>
      <c r="BM2730" s="240"/>
      <c r="BN2730" s="240"/>
      <c r="BO2730" s="240"/>
    </row>
    <row r="2731" spans="23:67" s="52" customFormat="1">
      <c r="W2731" s="59"/>
      <c r="BM2731" s="240"/>
      <c r="BN2731" s="240"/>
      <c r="BO2731" s="240"/>
    </row>
    <row r="2732" spans="23:67" s="52" customFormat="1">
      <c r="W2732" s="59"/>
      <c r="BM2732" s="240"/>
      <c r="BN2732" s="240"/>
      <c r="BO2732" s="240"/>
    </row>
    <row r="2733" spans="23:67" s="52" customFormat="1">
      <c r="W2733" s="59"/>
      <c r="BM2733" s="240"/>
      <c r="BN2733" s="240"/>
      <c r="BO2733" s="240"/>
    </row>
    <row r="2734" spans="23:67" s="52" customFormat="1">
      <c r="W2734" s="59"/>
      <c r="BM2734" s="240"/>
      <c r="BN2734" s="240"/>
      <c r="BO2734" s="240"/>
    </row>
    <row r="2735" spans="23:67" s="52" customFormat="1">
      <c r="W2735" s="59"/>
      <c r="BM2735" s="240"/>
      <c r="BN2735" s="240"/>
      <c r="BO2735" s="240"/>
    </row>
    <row r="2736" spans="23:67" s="52" customFormat="1">
      <c r="W2736" s="59"/>
      <c r="BM2736" s="240"/>
      <c r="BN2736" s="240"/>
      <c r="BO2736" s="240"/>
    </row>
    <row r="2737" spans="23:67" s="52" customFormat="1">
      <c r="W2737" s="59"/>
      <c r="BM2737" s="240"/>
      <c r="BN2737" s="240"/>
      <c r="BO2737" s="240"/>
    </row>
    <row r="2738" spans="23:67" s="52" customFormat="1">
      <c r="W2738" s="59"/>
      <c r="BM2738" s="240"/>
      <c r="BN2738" s="240"/>
      <c r="BO2738" s="240"/>
    </row>
    <row r="2739" spans="23:67" s="52" customFormat="1">
      <c r="W2739" s="59"/>
      <c r="BM2739" s="240"/>
      <c r="BN2739" s="240"/>
      <c r="BO2739" s="240"/>
    </row>
    <row r="2740" spans="23:67" s="52" customFormat="1">
      <c r="W2740" s="59"/>
      <c r="BM2740" s="240"/>
      <c r="BN2740" s="240"/>
      <c r="BO2740" s="240"/>
    </row>
    <row r="2741" spans="23:67" s="52" customFormat="1">
      <c r="W2741" s="59"/>
      <c r="BM2741" s="240"/>
      <c r="BN2741" s="240"/>
      <c r="BO2741" s="240"/>
    </row>
    <row r="2742" spans="23:67" s="52" customFormat="1">
      <c r="W2742" s="59"/>
      <c r="BM2742" s="240"/>
      <c r="BN2742" s="240"/>
      <c r="BO2742" s="240"/>
    </row>
    <row r="2743" spans="23:67" s="52" customFormat="1">
      <c r="W2743" s="59"/>
      <c r="BM2743" s="240"/>
      <c r="BN2743" s="240"/>
      <c r="BO2743" s="240"/>
    </row>
    <row r="2744" spans="23:67" s="52" customFormat="1">
      <c r="W2744" s="59"/>
      <c r="BM2744" s="240"/>
      <c r="BN2744" s="240"/>
      <c r="BO2744" s="240"/>
    </row>
    <row r="2745" spans="23:67" s="52" customFormat="1">
      <c r="W2745" s="59"/>
      <c r="BM2745" s="240"/>
      <c r="BN2745" s="240"/>
      <c r="BO2745" s="240"/>
    </row>
    <row r="2746" spans="23:67" s="52" customFormat="1">
      <c r="W2746" s="59"/>
      <c r="BM2746" s="240"/>
      <c r="BN2746" s="240"/>
      <c r="BO2746" s="240"/>
    </row>
    <row r="2747" spans="23:67" s="52" customFormat="1">
      <c r="W2747" s="59"/>
      <c r="BM2747" s="240"/>
      <c r="BN2747" s="240"/>
      <c r="BO2747" s="240"/>
    </row>
    <row r="2748" spans="23:67" s="52" customFormat="1">
      <c r="W2748" s="59"/>
      <c r="BM2748" s="240"/>
      <c r="BN2748" s="240"/>
      <c r="BO2748" s="240"/>
    </row>
    <row r="2749" spans="23:67" s="52" customFormat="1">
      <c r="W2749" s="59"/>
      <c r="BM2749" s="240"/>
      <c r="BN2749" s="240"/>
      <c r="BO2749" s="240"/>
    </row>
    <row r="2750" spans="23:67" s="52" customFormat="1">
      <c r="W2750" s="59"/>
      <c r="BM2750" s="240"/>
      <c r="BN2750" s="240"/>
      <c r="BO2750" s="240"/>
    </row>
    <row r="2751" spans="23:67" s="52" customFormat="1">
      <c r="W2751" s="59"/>
      <c r="BM2751" s="240"/>
      <c r="BN2751" s="240"/>
      <c r="BO2751" s="240"/>
    </row>
    <row r="2752" spans="23:67" s="52" customFormat="1">
      <c r="W2752" s="59"/>
      <c r="BM2752" s="240"/>
      <c r="BN2752" s="240"/>
      <c r="BO2752" s="240"/>
    </row>
    <row r="2753" spans="23:67" s="52" customFormat="1">
      <c r="W2753" s="59"/>
      <c r="BM2753" s="240"/>
      <c r="BN2753" s="240"/>
      <c r="BO2753" s="240"/>
    </row>
    <row r="2754" spans="23:67" s="52" customFormat="1">
      <c r="W2754" s="59"/>
      <c r="BM2754" s="240"/>
      <c r="BN2754" s="240"/>
      <c r="BO2754" s="240"/>
    </row>
    <row r="2755" spans="23:67" s="52" customFormat="1">
      <c r="W2755" s="59"/>
      <c r="BM2755" s="240"/>
      <c r="BN2755" s="240"/>
      <c r="BO2755" s="240"/>
    </row>
    <row r="2756" spans="23:67" s="52" customFormat="1">
      <c r="W2756" s="59"/>
      <c r="BM2756" s="240"/>
      <c r="BN2756" s="240"/>
      <c r="BO2756" s="240"/>
    </row>
    <row r="2757" spans="23:67" s="52" customFormat="1">
      <c r="W2757" s="59"/>
      <c r="BM2757" s="240"/>
      <c r="BN2757" s="240"/>
      <c r="BO2757" s="240"/>
    </row>
    <row r="2758" spans="23:67" s="52" customFormat="1">
      <c r="W2758" s="59"/>
      <c r="BM2758" s="240"/>
      <c r="BN2758" s="240"/>
      <c r="BO2758" s="240"/>
    </row>
    <row r="2759" spans="23:67" s="52" customFormat="1">
      <c r="W2759" s="59"/>
      <c r="BM2759" s="240"/>
      <c r="BN2759" s="240"/>
      <c r="BO2759" s="240"/>
    </row>
    <row r="2760" spans="23:67" s="52" customFormat="1">
      <c r="W2760" s="59"/>
      <c r="BM2760" s="240"/>
      <c r="BN2760" s="240"/>
      <c r="BO2760" s="240"/>
    </row>
    <row r="2761" spans="23:67" s="52" customFormat="1">
      <c r="W2761" s="59"/>
      <c r="BM2761" s="240"/>
      <c r="BN2761" s="240"/>
      <c r="BO2761" s="240"/>
    </row>
    <row r="2762" spans="23:67" s="52" customFormat="1">
      <c r="W2762" s="59"/>
      <c r="BM2762" s="240"/>
      <c r="BN2762" s="240"/>
      <c r="BO2762" s="240"/>
    </row>
    <row r="2763" spans="23:67" s="52" customFormat="1">
      <c r="W2763" s="59"/>
      <c r="BM2763" s="240"/>
      <c r="BN2763" s="240"/>
      <c r="BO2763" s="240"/>
    </row>
    <row r="2764" spans="23:67" s="52" customFormat="1">
      <c r="W2764" s="59"/>
      <c r="BM2764" s="240"/>
      <c r="BN2764" s="240"/>
      <c r="BO2764" s="240"/>
    </row>
    <row r="2765" spans="23:67" s="52" customFormat="1">
      <c r="W2765" s="59"/>
      <c r="BM2765" s="240"/>
      <c r="BN2765" s="240"/>
      <c r="BO2765" s="240"/>
    </row>
    <row r="2766" spans="23:67" s="52" customFormat="1">
      <c r="W2766" s="59"/>
      <c r="BM2766" s="240"/>
      <c r="BN2766" s="240"/>
      <c r="BO2766" s="240"/>
    </row>
    <row r="2767" spans="23:67" s="52" customFormat="1">
      <c r="W2767" s="59"/>
      <c r="BM2767" s="240"/>
      <c r="BN2767" s="240"/>
      <c r="BO2767" s="240"/>
    </row>
    <row r="2768" spans="23:67" s="52" customFormat="1">
      <c r="W2768" s="59"/>
      <c r="BM2768" s="240"/>
      <c r="BN2768" s="240"/>
      <c r="BO2768" s="240"/>
    </row>
    <row r="2769" spans="23:67" s="52" customFormat="1">
      <c r="W2769" s="59"/>
      <c r="BM2769" s="240"/>
      <c r="BN2769" s="240"/>
      <c r="BO2769" s="240"/>
    </row>
    <row r="2770" spans="23:67" s="52" customFormat="1">
      <c r="W2770" s="59"/>
      <c r="BM2770" s="240"/>
      <c r="BN2770" s="240"/>
      <c r="BO2770" s="240"/>
    </row>
    <row r="2771" spans="23:67" s="52" customFormat="1">
      <c r="W2771" s="59"/>
      <c r="BM2771" s="240"/>
      <c r="BN2771" s="240"/>
      <c r="BO2771" s="240"/>
    </row>
    <row r="2772" spans="23:67" s="52" customFormat="1">
      <c r="W2772" s="59"/>
      <c r="BM2772" s="240"/>
      <c r="BN2772" s="240"/>
      <c r="BO2772" s="240"/>
    </row>
    <row r="2773" spans="23:67" s="52" customFormat="1">
      <c r="W2773" s="59"/>
      <c r="BM2773" s="240"/>
      <c r="BN2773" s="240"/>
      <c r="BO2773" s="240"/>
    </row>
    <row r="2774" spans="23:67" s="52" customFormat="1">
      <c r="W2774" s="59"/>
      <c r="BM2774" s="240"/>
      <c r="BN2774" s="240"/>
      <c r="BO2774" s="240"/>
    </row>
    <row r="2775" spans="23:67" s="52" customFormat="1">
      <c r="W2775" s="59"/>
      <c r="BM2775" s="240"/>
      <c r="BN2775" s="240"/>
      <c r="BO2775" s="240"/>
    </row>
    <row r="2776" spans="23:67" s="52" customFormat="1">
      <c r="W2776" s="59"/>
      <c r="BM2776" s="240"/>
      <c r="BN2776" s="240"/>
      <c r="BO2776" s="240"/>
    </row>
    <row r="2777" spans="23:67" s="52" customFormat="1">
      <c r="W2777" s="59"/>
      <c r="BM2777" s="240"/>
      <c r="BN2777" s="240"/>
      <c r="BO2777" s="240"/>
    </row>
    <row r="2778" spans="23:67" s="52" customFormat="1">
      <c r="W2778" s="59"/>
      <c r="BM2778" s="240"/>
      <c r="BN2778" s="240"/>
      <c r="BO2778" s="240"/>
    </row>
    <row r="2779" spans="23:67" s="52" customFormat="1">
      <c r="W2779" s="59"/>
      <c r="BM2779" s="240"/>
      <c r="BN2779" s="240"/>
      <c r="BO2779" s="240"/>
    </row>
    <row r="2780" spans="23:67" s="52" customFormat="1">
      <c r="W2780" s="59"/>
      <c r="BM2780" s="240"/>
      <c r="BN2780" s="240"/>
      <c r="BO2780" s="240"/>
    </row>
    <row r="2781" spans="23:67" s="52" customFormat="1">
      <c r="W2781" s="59"/>
      <c r="BM2781" s="240"/>
      <c r="BN2781" s="240"/>
      <c r="BO2781" s="240"/>
    </row>
    <row r="2782" spans="23:67" s="52" customFormat="1">
      <c r="W2782" s="59"/>
      <c r="BM2782" s="240"/>
      <c r="BN2782" s="240"/>
      <c r="BO2782" s="240"/>
    </row>
    <row r="2783" spans="23:67" s="52" customFormat="1">
      <c r="W2783" s="59"/>
      <c r="BM2783" s="240"/>
      <c r="BN2783" s="240"/>
      <c r="BO2783" s="240"/>
    </row>
    <row r="2784" spans="23:67" s="52" customFormat="1">
      <c r="W2784" s="59"/>
      <c r="BM2784" s="240"/>
      <c r="BN2784" s="240"/>
      <c r="BO2784" s="240"/>
    </row>
    <row r="2785" spans="23:67" s="52" customFormat="1">
      <c r="W2785" s="59"/>
      <c r="BM2785" s="240"/>
      <c r="BN2785" s="240"/>
      <c r="BO2785" s="240"/>
    </row>
    <row r="2786" spans="23:67" s="52" customFormat="1">
      <c r="W2786" s="59"/>
      <c r="BM2786" s="240"/>
      <c r="BN2786" s="240"/>
      <c r="BO2786" s="240"/>
    </row>
    <row r="2787" spans="23:67" s="52" customFormat="1">
      <c r="W2787" s="59"/>
      <c r="BM2787" s="240"/>
      <c r="BN2787" s="240"/>
      <c r="BO2787" s="240"/>
    </row>
    <row r="2788" spans="23:67" s="52" customFormat="1">
      <c r="W2788" s="59"/>
      <c r="BM2788" s="240"/>
      <c r="BN2788" s="240"/>
      <c r="BO2788" s="240"/>
    </row>
    <row r="2789" spans="23:67" s="52" customFormat="1">
      <c r="W2789" s="59"/>
      <c r="BM2789" s="240"/>
      <c r="BN2789" s="240"/>
      <c r="BO2789" s="240"/>
    </row>
    <row r="2790" spans="23:67" s="52" customFormat="1">
      <c r="W2790" s="59"/>
      <c r="BM2790" s="240"/>
      <c r="BN2790" s="240"/>
      <c r="BO2790" s="240"/>
    </row>
    <row r="2791" spans="23:67" s="52" customFormat="1">
      <c r="W2791" s="59"/>
      <c r="BM2791" s="240"/>
      <c r="BN2791" s="240"/>
      <c r="BO2791" s="240"/>
    </row>
    <row r="2792" spans="23:67" s="52" customFormat="1">
      <c r="W2792" s="59"/>
      <c r="BM2792" s="240"/>
      <c r="BN2792" s="240"/>
      <c r="BO2792" s="240"/>
    </row>
    <row r="2793" spans="23:67" s="52" customFormat="1">
      <c r="W2793" s="59"/>
      <c r="BM2793" s="240"/>
      <c r="BN2793" s="240"/>
      <c r="BO2793" s="240"/>
    </row>
    <row r="2794" spans="23:67" s="52" customFormat="1">
      <c r="W2794" s="59"/>
      <c r="BM2794" s="240"/>
      <c r="BN2794" s="240"/>
      <c r="BO2794" s="240"/>
    </row>
    <row r="2795" spans="23:67" s="52" customFormat="1">
      <c r="W2795" s="59"/>
      <c r="BM2795" s="240"/>
      <c r="BN2795" s="240"/>
      <c r="BO2795" s="240"/>
    </row>
    <row r="2796" spans="23:67" s="52" customFormat="1">
      <c r="W2796" s="59"/>
      <c r="BM2796" s="240"/>
      <c r="BN2796" s="240"/>
      <c r="BO2796" s="240"/>
    </row>
    <row r="2797" spans="23:67" s="52" customFormat="1">
      <c r="W2797" s="59"/>
      <c r="BM2797" s="240"/>
      <c r="BN2797" s="240"/>
      <c r="BO2797" s="240"/>
    </row>
    <row r="2798" spans="23:67" s="52" customFormat="1">
      <c r="W2798" s="59"/>
      <c r="BM2798" s="240"/>
      <c r="BN2798" s="240"/>
      <c r="BO2798" s="240"/>
    </row>
    <row r="2799" spans="23:67" s="52" customFormat="1">
      <c r="W2799" s="59"/>
      <c r="BM2799" s="240"/>
      <c r="BN2799" s="240"/>
      <c r="BO2799" s="240"/>
    </row>
    <row r="2800" spans="23:67" s="52" customFormat="1">
      <c r="W2800" s="59"/>
      <c r="BM2800" s="240"/>
      <c r="BN2800" s="240"/>
      <c r="BO2800" s="240"/>
    </row>
    <row r="2801" spans="23:67" s="52" customFormat="1">
      <c r="W2801" s="59"/>
      <c r="BM2801" s="240"/>
      <c r="BN2801" s="240"/>
      <c r="BO2801" s="240"/>
    </row>
    <row r="2802" spans="23:67" s="52" customFormat="1">
      <c r="W2802" s="59"/>
      <c r="BM2802" s="240"/>
      <c r="BN2802" s="240"/>
      <c r="BO2802" s="240"/>
    </row>
    <row r="2803" spans="23:67" s="52" customFormat="1">
      <c r="W2803" s="59"/>
      <c r="BM2803" s="240"/>
      <c r="BN2803" s="240"/>
      <c r="BO2803" s="240"/>
    </row>
    <row r="2804" spans="23:67" s="52" customFormat="1">
      <c r="W2804" s="59"/>
      <c r="BM2804" s="240"/>
      <c r="BN2804" s="240"/>
      <c r="BO2804" s="240"/>
    </row>
    <row r="2805" spans="23:67" s="52" customFormat="1">
      <c r="W2805" s="59"/>
      <c r="BM2805" s="240"/>
      <c r="BN2805" s="240"/>
      <c r="BO2805" s="240"/>
    </row>
    <row r="2806" spans="23:67" s="52" customFormat="1">
      <c r="W2806" s="59"/>
      <c r="BM2806" s="240"/>
      <c r="BN2806" s="240"/>
      <c r="BO2806" s="240"/>
    </row>
    <row r="2807" spans="23:67" s="52" customFormat="1">
      <c r="W2807" s="59"/>
      <c r="BM2807" s="240"/>
      <c r="BN2807" s="240"/>
      <c r="BO2807" s="240"/>
    </row>
    <row r="2808" spans="23:67" s="52" customFormat="1">
      <c r="W2808" s="59"/>
      <c r="BM2808" s="240"/>
      <c r="BN2808" s="240"/>
      <c r="BO2808" s="240"/>
    </row>
    <row r="2809" spans="23:67" s="52" customFormat="1">
      <c r="W2809" s="59"/>
      <c r="BM2809" s="240"/>
      <c r="BN2809" s="240"/>
      <c r="BO2809" s="240"/>
    </row>
    <row r="2810" spans="23:67" s="52" customFormat="1">
      <c r="W2810" s="59"/>
      <c r="BM2810" s="240"/>
      <c r="BN2810" s="240"/>
      <c r="BO2810" s="240"/>
    </row>
    <row r="2811" spans="23:67" s="52" customFormat="1">
      <c r="W2811" s="59"/>
      <c r="BM2811" s="240"/>
      <c r="BN2811" s="240"/>
      <c r="BO2811" s="240"/>
    </row>
    <row r="2812" spans="23:67" s="52" customFormat="1">
      <c r="W2812" s="59"/>
      <c r="BM2812" s="240"/>
      <c r="BN2812" s="240"/>
      <c r="BO2812" s="240"/>
    </row>
    <row r="2813" spans="23:67" s="52" customFormat="1">
      <c r="W2813" s="59"/>
      <c r="BM2813" s="240"/>
      <c r="BN2813" s="240"/>
      <c r="BO2813" s="240"/>
    </row>
    <row r="2814" spans="23:67" s="52" customFormat="1">
      <c r="W2814" s="59"/>
      <c r="BM2814" s="240"/>
      <c r="BN2814" s="240"/>
      <c r="BO2814" s="240"/>
    </row>
    <row r="2815" spans="23:67" s="52" customFormat="1">
      <c r="W2815" s="59"/>
      <c r="BM2815" s="240"/>
      <c r="BN2815" s="240"/>
      <c r="BO2815" s="240"/>
    </row>
    <row r="2816" spans="23:67" s="52" customFormat="1">
      <c r="W2816" s="59"/>
      <c r="BM2816" s="240"/>
      <c r="BN2816" s="240"/>
      <c r="BO2816" s="240"/>
    </row>
    <row r="2817" spans="23:67" s="52" customFormat="1">
      <c r="W2817" s="59"/>
      <c r="BM2817" s="240"/>
      <c r="BN2817" s="240"/>
      <c r="BO2817" s="240"/>
    </row>
    <row r="2818" spans="23:67" s="52" customFormat="1">
      <c r="W2818" s="59"/>
      <c r="BM2818" s="240"/>
      <c r="BN2818" s="240"/>
      <c r="BO2818" s="240"/>
    </row>
    <row r="2819" spans="23:67" s="52" customFormat="1">
      <c r="W2819" s="59"/>
      <c r="BM2819" s="240"/>
      <c r="BN2819" s="240"/>
      <c r="BO2819" s="240"/>
    </row>
    <row r="2820" spans="23:67" s="52" customFormat="1">
      <c r="W2820" s="59"/>
      <c r="BM2820" s="240"/>
      <c r="BN2820" s="240"/>
      <c r="BO2820" s="240"/>
    </row>
    <row r="2821" spans="23:67" s="52" customFormat="1">
      <c r="W2821" s="59"/>
      <c r="BM2821" s="240"/>
      <c r="BN2821" s="240"/>
      <c r="BO2821" s="240"/>
    </row>
    <row r="2822" spans="23:67" s="52" customFormat="1">
      <c r="W2822" s="59"/>
      <c r="BM2822" s="240"/>
      <c r="BN2822" s="240"/>
      <c r="BO2822" s="240"/>
    </row>
    <row r="2823" spans="23:67" s="52" customFormat="1">
      <c r="W2823" s="59"/>
      <c r="BM2823" s="240"/>
      <c r="BN2823" s="240"/>
      <c r="BO2823" s="240"/>
    </row>
    <row r="2824" spans="23:67" s="52" customFormat="1">
      <c r="W2824" s="59"/>
      <c r="BM2824" s="240"/>
      <c r="BN2824" s="240"/>
      <c r="BO2824" s="240"/>
    </row>
    <row r="2825" spans="23:67" s="52" customFormat="1">
      <c r="W2825" s="59"/>
      <c r="BM2825" s="240"/>
      <c r="BN2825" s="240"/>
      <c r="BO2825" s="240"/>
    </row>
    <row r="2826" spans="23:67" s="52" customFormat="1">
      <c r="W2826" s="59"/>
      <c r="BM2826" s="240"/>
      <c r="BN2826" s="240"/>
      <c r="BO2826" s="240"/>
    </row>
    <row r="2827" spans="23:67" s="52" customFormat="1">
      <c r="W2827" s="59"/>
      <c r="BM2827" s="240"/>
      <c r="BN2827" s="240"/>
      <c r="BO2827" s="240"/>
    </row>
    <row r="2828" spans="23:67" s="52" customFormat="1">
      <c r="W2828" s="59"/>
      <c r="BM2828" s="240"/>
      <c r="BN2828" s="240"/>
      <c r="BO2828" s="240"/>
    </row>
    <row r="2829" spans="23:67" s="52" customFormat="1">
      <c r="W2829" s="59"/>
      <c r="BM2829" s="240"/>
      <c r="BN2829" s="240"/>
      <c r="BO2829" s="240"/>
    </row>
    <row r="2830" spans="23:67" s="52" customFormat="1">
      <c r="W2830" s="59"/>
      <c r="BM2830" s="240"/>
      <c r="BN2830" s="240"/>
      <c r="BO2830" s="240"/>
    </row>
    <row r="2831" spans="23:67" s="52" customFormat="1">
      <c r="W2831" s="59"/>
      <c r="BM2831" s="240"/>
      <c r="BN2831" s="240"/>
      <c r="BO2831" s="240"/>
    </row>
    <row r="2832" spans="23:67" s="52" customFormat="1">
      <c r="W2832" s="59"/>
      <c r="BM2832" s="240"/>
      <c r="BN2832" s="240"/>
      <c r="BO2832" s="240"/>
    </row>
    <row r="2833" spans="23:67" s="52" customFormat="1">
      <c r="W2833" s="59"/>
      <c r="BM2833" s="240"/>
      <c r="BN2833" s="240"/>
      <c r="BO2833" s="240"/>
    </row>
    <row r="2834" spans="23:67" s="52" customFormat="1">
      <c r="W2834" s="59"/>
      <c r="BM2834" s="240"/>
      <c r="BN2834" s="240"/>
      <c r="BO2834" s="240"/>
    </row>
    <row r="2835" spans="23:67" s="52" customFormat="1">
      <c r="W2835" s="59"/>
      <c r="BM2835" s="240"/>
      <c r="BN2835" s="240"/>
      <c r="BO2835" s="240"/>
    </row>
    <row r="2836" spans="23:67" s="52" customFormat="1">
      <c r="W2836" s="59"/>
      <c r="BM2836" s="240"/>
      <c r="BN2836" s="240"/>
      <c r="BO2836" s="240"/>
    </row>
    <row r="2837" spans="23:67" s="52" customFormat="1">
      <c r="W2837" s="59"/>
      <c r="BM2837" s="240"/>
      <c r="BN2837" s="240"/>
      <c r="BO2837" s="240"/>
    </row>
    <row r="2838" spans="23:67" s="52" customFormat="1">
      <c r="W2838" s="59"/>
      <c r="BM2838" s="240"/>
      <c r="BN2838" s="240"/>
      <c r="BO2838" s="240"/>
    </row>
    <row r="2839" spans="23:67" s="52" customFormat="1">
      <c r="W2839" s="59"/>
      <c r="BM2839" s="240"/>
      <c r="BN2839" s="240"/>
      <c r="BO2839" s="240"/>
    </row>
    <row r="2840" spans="23:67" s="52" customFormat="1">
      <c r="W2840" s="59"/>
      <c r="BM2840" s="240"/>
      <c r="BN2840" s="240"/>
      <c r="BO2840" s="240"/>
    </row>
    <row r="2841" spans="23:67" s="52" customFormat="1">
      <c r="W2841" s="59"/>
      <c r="BM2841" s="240"/>
      <c r="BN2841" s="240"/>
      <c r="BO2841" s="240"/>
    </row>
    <row r="2842" spans="23:67" s="52" customFormat="1">
      <c r="W2842" s="59"/>
      <c r="BM2842" s="240"/>
      <c r="BN2842" s="240"/>
      <c r="BO2842" s="240"/>
    </row>
    <row r="2843" spans="23:67" s="52" customFormat="1">
      <c r="W2843" s="59"/>
      <c r="BM2843" s="240"/>
      <c r="BN2843" s="240"/>
      <c r="BO2843" s="240"/>
    </row>
    <row r="2844" spans="23:67" s="52" customFormat="1">
      <c r="W2844" s="59"/>
      <c r="BM2844" s="240"/>
      <c r="BN2844" s="240"/>
      <c r="BO2844" s="240"/>
    </row>
    <row r="2845" spans="23:67" s="52" customFormat="1">
      <c r="W2845" s="59"/>
      <c r="BM2845" s="240"/>
      <c r="BN2845" s="240"/>
      <c r="BO2845" s="240"/>
    </row>
    <row r="2846" spans="23:67" s="52" customFormat="1">
      <c r="W2846" s="59"/>
      <c r="BM2846" s="240"/>
      <c r="BN2846" s="240"/>
      <c r="BO2846" s="240"/>
    </row>
    <row r="2847" spans="23:67" s="52" customFormat="1">
      <c r="W2847" s="59"/>
      <c r="BM2847" s="240"/>
      <c r="BN2847" s="240"/>
      <c r="BO2847" s="240"/>
    </row>
    <row r="2848" spans="23:67" s="52" customFormat="1">
      <c r="W2848" s="59"/>
      <c r="BM2848" s="240"/>
      <c r="BN2848" s="240"/>
      <c r="BO2848" s="240"/>
    </row>
    <row r="2849" spans="23:67" s="52" customFormat="1">
      <c r="W2849" s="59"/>
      <c r="BM2849" s="240"/>
      <c r="BN2849" s="240"/>
      <c r="BO2849" s="240"/>
    </row>
    <row r="2850" spans="23:67" s="52" customFormat="1">
      <c r="W2850" s="59"/>
      <c r="BM2850" s="240"/>
      <c r="BN2850" s="240"/>
      <c r="BO2850" s="240"/>
    </row>
    <row r="2851" spans="23:67" s="52" customFormat="1">
      <c r="W2851" s="59"/>
      <c r="BM2851" s="240"/>
      <c r="BN2851" s="240"/>
      <c r="BO2851" s="240"/>
    </row>
    <row r="2852" spans="23:67" s="52" customFormat="1">
      <c r="W2852" s="59"/>
      <c r="BM2852" s="240"/>
      <c r="BN2852" s="240"/>
      <c r="BO2852" s="240"/>
    </row>
    <row r="2853" spans="23:67" s="52" customFormat="1">
      <c r="W2853" s="59"/>
      <c r="BM2853" s="240"/>
      <c r="BN2853" s="240"/>
      <c r="BO2853" s="240"/>
    </row>
    <row r="2854" spans="23:67" s="52" customFormat="1">
      <c r="W2854" s="59"/>
      <c r="BM2854" s="240"/>
      <c r="BN2854" s="240"/>
      <c r="BO2854" s="240"/>
    </row>
    <row r="2855" spans="23:67" s="52" customFormat="1">
      <c r="W2855" s="59"/>
      <c r="BM2855" s="240"/>
      <c r="BN2855" s="240"/>
      <c r="BO2855" s="240"/>
    </row>
    <row r="2856" spans="23:67" s="52" customFormat="1">
      <c r="W2856" s="59"/>
      <c r="BM2856" s="240"/>
      <c r="BN2856" s="240"/>
      <c r="BO2856" s="240"/>
    </row>
    <row r="2857" spans="23:67" s="52" customFormat="1">
      <c r="W2857" s="59"/>
      <c r="BM2857" s="240"/>
      <c r="BN2857" s="240"/>
      <c r="BO2857" s="240"/>
    </row>
    <row r="2858" spans="23:67" s="52" customFormat="1">
      <c r="W2858" s="59"/>
      <c r="BM2858" s="240"/>
      <c r="BN2858" s="240"/>
      <c r="BO2858" s="240"/>
    </row>
    <row r="2859" spans="23:67" s="52" customFormat="1">
      <c r="W2859" s="59"/>
      <c r="BM2859" s="240"/>
      <c r="BN2859" s="240"/>
      <c r="BO2859" s="240"/>
    </row>
    <row r="2860" spans="23:67" s="52" customFormat="1">
      <c r="W2860" s="59"/>
      <c r="BM2860" s="240"/>
      <c r="BN2860" s="240"/>
      <c r="BO2860" s="240"/>
    </row>
    <row r="2861" spans="23:67" s="52" customFormat="1">
      <c r="W2861" s="59"/>
      <c r="BM2861" s="240"/>
      <c r="BN2861" s="240"/>
      <c r="BO2861" s="240"/>
    </row>
    <row r="2862" spans="23:67" s="52" customFormat="1">
      <c r="W2862" s="59"/>
      <c r="BM2862" s="240"/>
      <c r="BN2862" s="240"/>
      <c r="BO2862" s="240"/>
    </row>
    <row r="2863" spans="23:67" s="52" customFormat="1">
      <c r="W2863" s="59"/>
      <c r="BM2863" s="240"/>
      <c r="BN2863" s="240"/>
      <c r="BO2863" s="240"/>
    </row>
    <row r="2864" spans="23:67" s="52" customFormat="1">
      <c r="W2864" s="59"/>
      <c r="BM2864" s="240"/>
      <c r="BN2864" s="240"/>
      <c r="BO2864" s="240"/>
    </row>
    <row r="2865" spans="23:67" s="52" customFormat="1">
      <c r="W2865" s="59"/>
      <c r="BM2865" s="240"/>
      <c r="BN2865" s="240"/>
      <c r="BO2865" s="240"/>
    </row>
    <row r="2866" spans="23:67" s="52" customFormat="1">
      <c r="W2866" s="59"/>
      <c r="BM2866" s="240"/>
      <c r="BN2866" s="240"/>
      <c r="BO2866" s="240"/>
    </row>
    <row r="2867" spans="23:67" s="52" customFormat="1">
      <c r="W2867" s="59"/>
      <c r="BM2867" s="240"/>
      <c r="BN2867" s="240"/>
      <c r="BO2867" s="240"/>
    </row>
    <row r="2868" spans="23:67" s="52" customFormat="1">
      <c r="W2868" s="59"/>
      <c r="BM2868" s="240"/>
      <c r="BN2868" s="240"/>
      <c r="BO2868" s="240"/>
    </row>
    <row r="2869" spans="23:67" s="52" customFormat="1">
      <c r="W2869" s="59"/>
      <c r="BM2869" s="240"/>
      <c r="BN2869" s="240"/>
      <c r="BO2869" s="240"/>
    </row>
    <row r="2870" spans="23:67" s="52" customFormat="1">
      <c r="W2870" s="59"/>
      <c r="BM2870" s="240"/>
      <c r="BN2870" s="240"/>
      <c r="BO2870" s="240"/>
    </row>
    <row r="2871" spans="23:67" s="52" customFormat="1">
      <c r="W2871" s="59"/>
      <c r="BM2871" s="240"/>
      <c r="BN2871" s="240"/>
      <c r="BO2871" s="240"/>
    </row>
    <row r="2872" spans="23:67" s="52" customFormat="1">
      <c r="W2872" s="59"/>
      <c r="BM2872" s="240"/>
      <c r="BN2872" s="240"/>
      <c r="BO2872" s="240"/>
    </row>
    <row r="2873" spans="23:67" s="52" customFormat="1">
      <c r="W2873" s="59"/>
      <c r="BM2873" s="240"/>
      <c r="BN2873" s="240"/>
      <c r="BO2873" s="240"/>
    </row>
    <row r="2874" spans="23:67" s="52" customFormat="1">
      <c r="W2874" s="59"/>
      <c r="BM2874" s="240"/>
      <c r="BN2874" s="240"/>
      <c r="BO2874" s="240"/>
    </row>
    <row r="2875" spans="23:67" s="52" customFormat="1">
      <c r="W2875" s="59"/>
      <c r="BM2875" s="240"/>
      <c r="BN2875" s="240"/>
      <c r="BO2875" s="240"/>
    </row>
    <row r="2876" spans="23:67" s="52" customFormat="1">
      <c r="W2876" s="59"/>
      <c r="BM2876" s="240"/>
      <c r="BN2876" s="240"/>
      <c r="BO2876" s="240"/>
    </row>
    <row r="2877" spans="23:67" s="52" customFormat="1">
      <c r="W2877" s="59"/>
      <c r="BM2877" s="240"/>
      <c r="BN2877" s="240"/>
      <c r="BO2877" s="240"/>
    </row>
    <row r="2878" spans="23:67" s="52" customFormat="1">
      <c r="W2878" s="59"/>
      <c r="BM2878" s="240"/>
      <c r="BN2878" s="240"/>
      <c r="BO2878" s="240"/>
    </row>
    <row r="2879" spans="23:67" s="52" customFormat="1">
      <c r="W2879" s="59"/>
      <c r="BM2879" s="240"/>
      <c r="BN2879" s="240"/>
      <c r="BO2879" s="240"/>
    </row>
    <row r="2880" spans="23:67" s="52" customFormat="1">
      <c r="W2880" s="59"/>
      <c r="BM2880" s="240"/>
      <c r="BN2880" s="240"/>
      <c r="BO2880" s="240"/>
    </row>
    <row r="2881" spans="23:67" s="52" customFormat="1">
      <c r="W2881" s="59"/>
      <c r="BM2881" s="240"/>
      <c r="BN2881" s="240"/>
      <c r="BO2881" s="240"/>
    </row>
    <row r="2882" spans="23:67" s="52" customFormat="1">
      <c r="W2882" s="59"/>
      <c r="BM2882" s="240"/>
      <c r="BN2882" s="240"/>
      <c r="BO2882" s="240"/>
    </row>
    <row r="2883" spans="23:67" s="52" customFormat="1">
      <c r="W2883" s="59"/>
      <c r="BM2883" s="240"/>
      <c r="BN2883" s="240"/>
      <c r="BO2883" s="240"/>
    </row>
    <row r="2884" spans="23:67" s="52" customFormat="1">
      <c r="W2884" s="59"/>
      <c r="BM2884" s="240"/>
      <c r="BN2884" s="240"/>
      <c r="BO2884" s="240"/>
    </row>
    <row r="2885" spans="23:67" s="52" customFormat="1">
      <c r="W2885" s="59"/>
      <c r="BM2885" s="240"/>
      <c r="BN2885" s="240"/>
      <c r="BO2885" s="240"/>
    </row>
    <row r="2886" spans="23:67" s="52" customFormat="1">
      <c r="W2886" s="59"/>
      <c r="BM2886" s="240"/>
      <c r="BN2886" s="240"/>
      <c r="BO2886" s="240"/>
    </row>
    <row r="2887" spans="23:67" s="52" customFormat="1">
      <c r="W2887" s="59"/>
      <c r="BM2887" s="240"/>
      <c r="BN2887" s="240"/>
      <c r="BO2887" s="240"/>
    </row>
    <row r="2888" spans="23:67" s="52" customFormat="1">
      <c r="W2888" s="59"/>
      <c r="BM2888" s="240"/>
      <c r="BN2888" s="240"/>
      <c r="BO2888" s="240"/>
    </row>
    <row r="2889" spans="23:67" s="52" customFormat="1">
      <c r="W2889" s="59"/>
      <c r="BM2889" s="240"/>
      <c r="BN2889" s="240"/>
      <c r="BO2889" s="240"/>
    </row>
    <row r="2890" spans="23:67" s="52" customFormat="1">
      <c r="W2890" s="59"/>
      <c r="BM2890" s="240"/>
      <c r="BN2890" s="240"/>
      <c r="BO2890" s="240"/>
    </row>
    <row r="2891" spans="23:67" s="52" customFormat="1">
      <c r="W2891" s="59"/>
      <c r="BM2891" s="240"/>
      <c r="BN2891" s="240"/>
      <c r="BO2891" s="240"/>
    </row>
    <row r="2892" spans="23:67" s="52" customFormat="1">
      <c r="W2892" s="59"/>
      <c r="BM2892" s="240"/>
      <c r="BN2892" s="240"/>
      <c r="BO2892" s="240"/>
    </row>
    <row r="2893" spans="23:67" s="52" customFormat="1">
      <c r="W2893" s="59"/>
      <c r="BM2893" s="240"/>
      <c r="BN2893" s="240"/>
      <c r="BO2893" s="240"/>
    </row>
    <row r="2894" spans="23:67" s="52" customFormat="1">
      <c r="W2894" s="59"/>
      <c r="BM2894" s="240"/>
      <c r="BN2894" s="240"/>
      <c r="BO2894" s="240"/>
    </row>
    <row r="2895" spans="23:67" s="52" customFormat="1">
      <c r="W2895" s="59"/>
      <c r="BM2895" s="240"/>
      <c r="BN2895" s="240"/>
      <c r="BO2895" s="240"/>
    </row>
    <row r="2896" spans="23:67" s="52" customFormat="1">
      <c r="W2896" s="59"/>
      <c r="BM2896" s="240"/>
      <c r="BN2896" s="240"/>
      <c r="BO2896" s="240"/>
    </row>
    <row r="2897" spans="23:67" s="52" customFormat="1">
      <c r="W2897" s="59"/>
      <c r="BM2897" s="240"/>
      <c r="BN2897" s="240"/>
      <c r="BO2897" s="240"/>
    </row>
    <row r="2898" spans="23:67" s="52" customFormat="1">
      <c r="W2898" s="59"/>
      <c r="BM2898" s="240"/>
      <c r="BN2898" s="240"/>
      <c r="BO2898" s="240"/>
    </row>
    <row r="2899" spans="23:67" s="52" customFormat="1">
      <c r="W2899" s="59"/>
      <c r="BM2899" s="240"/>
      <c r="BN2899" s="240"/>
      <c r="BO2899" s="240"/>
    </row>
    <row r="2900" spans="23:67" s="52" customFormat="1">
      <c r="W2900" s="59"/>
      <c r="BM2900" s="240"/>
      <c r="BN2900" s="240"/>
      <c r="BO2900" s="240"/>
    </row>
    <row r="2901" spans="23:67" s="52" customFormat="1">
      <c r="W2901" s="59"/>
      <c r="BM2901" s="240"/>
      <c r="BN2901" s="240"/>
      <c r="BO2901" s="240"/>
    </row>
    <row r="2902" spans="23:67" s="52" customFormat="1">
      <c r="W2902" s="59"/>
      <c r="BM2902" s="240"/>
      <c r="BN2902" s="240"/>
      <c r="BO2902" s="240"/>
    </row>
    <row r="2903" spans="23:67" s="52" customFormat="1">
      <c r="W2903" s="59"/>
      <c r="BM2903" s="240"/>
      <c r="BN2903" s="240"/>
      <c r="BO2903" s="240"/>
    </row>
    <row r="2904" spans="23:67" s="52" customFormat="1">
      <c r="W2904" s="59"/>
      <c r="BM2904" s="240"/>
      <c r="BN2904" s="240"/>
      <c r="BO2904" s="240"/>
    </row>
    <row r="2905" spans="23:67" s="52" customFormat="1">
      <c r="W2905" s="59"/>
      <c r="BM2905" s="240"/>
      <c r="BN2905" s="240"/>
      <c r="BO2905" s="240"/>
    </row>
    <row r="2906" spans="23:67" s="52" customFormat="1">
      <c r="W2906" s="59"/>
      <c r="BM2906" s="240"/>
      <c r="BN2906" s="240"/>
      <c r="BO2906" s="240"/>
    </row>
    <row r="2907" spans="23:67" s="52" customFormat="1">
      <c r="W2907" s="59"/>
      <c r="BM2907" s="240"/>
      <c r="BN2907" s="240"/>
      <c r="BO2907" s="240"/>
    </row>
    <row r="2908" spans="23:67" s="52" customFormat="1">
      <c r="W2908" s="59"/>
      <c r="BM2908" s="240"/>
      <c r="BN2908" s="240"/>
      <c r="BO2908" s="240"/>
    </row>
    <row r="2909" spans="23:67" s="52" customFormat="1">
      <c r="W2909" s="59"/>
      <c r="BM2909" s="240"/>
      <c r="BN2909" s="240"/>
      <c r="BO2909" s="240"/>
    </row>
    <row r="2910" spans="23:67" s="52" customFormat="1">
      <c r="W2910" s="59"/>
      <c r="BM2910" s="240"/>
      <c r="BN2910" s="240"/>
      <c r="BO2910" s="240"/>
    </row>
    <row r="2911" spans="23:67" s="52" customFormat="1">
      <c r="W2911" s="59"/>
      <c r="BM2911" s="240"/>
      <c r="BN2911" s="240"/>
      <c r="BO2911" s="240"/>
    </row>
    <row r="2912" spans="23:67" s="52" customFormat="1">
      <c r="W2912" s="59"/>
      <c r="BM2912" s="240"/>
      <c r="BN2912" s="240"/>
      <c r="BO2912" s="240"/>
    </row>
    <row r="2913" spans="23:67" s="52" customFormat="1">
      <c r="W2913" s="59"/>
      <c r="BM2913" s="240"/>
      <c r="BN2913" s="240"/>
      <c r="BO2913" s="240"/>
    </row>
    <row r="2914" spans="23:67" s="52" customFormat="1">
      <c r="W2914" s="59"/>
      <c r="BM2914" s="240"/>
      <c r="BN2914" s="240"/>
      <c r="BO2914" s="240"/>
    </row>
    <row r="2915" spans="23:67" s="52" customFormat="1">
      <c r="W2915" s="59"/>
      <c r="BM2915" s="240"/>
      <c r="BN2915" s="240"/>
      <c r="BO2915" s="240"/>
    </row>
    <row r="2916" spans="23:67" s="52" customFormat="1">
      <c r="W2916" s="59"/>
      <c r="BM2916" s="240"/>
      <c r="BN2916" s="240"/>
      <c r="BO2916" s="240"/>
    </row>
    <row r="2917" spans="23:67" s="52" customFormat="1">
      <c r="W2917" s="59"/>
      <c r="BM2917" s="240"/>
      <c r="BN2917" s="240"/>
      <c r="BO2917" s="240"/>
    </row>
    <row r="2918" spans="23:67" s="52" customFormat="1">
      <c r="W2918" s="59"/>
      <c r="BM2918" s="240"/>
      <c r="BN2918" s="240"/>
      <c r="BO2918" s="240"/>
    </row>
    <row r="2919" spans="23:67" s="52" customFormat="1">
      <c r="W2919" s="59"/>
      <c r="BM2919" s="240"/>
      <c r="BN2919" s="240"/>
      <c r="BO2919" s="240"/>
    </row>
    <row r="2920" spans="23:67" s="52" customFormat="1">
      <c r="W2920" s="59"/>
      <c r="BM2920" s="240"/>
      <c r="BN2920" s="240"/>
      <c r="BO2920" s="240"/>
    </row>
    <row r="2921" spans="23:67" s="52" customFormat="1">
      <c r="W2921" s="59"/>
      <c r="BM2921" s="240"/>
      <c r="BN2921" s="240"/>
      <c r="BO2921" s="240"/>
    </row>
    <row r="2922" spans="23:67" s="52" customFormat="1">
      <c r="W2922" s="59"/>
      <c r="BM2922" s="240"/>
      <c r="BN2922" s="240"/>
      <c r="BO2922" s="240"/>
    </row>
    <row r="2923" spans="23:67" s="52" customFormat="1">
      <c r="W2923" s="59"/>
      <c r="BM2923" s="240"/>
      <c r="BN2923" s="240"/>
      <c r="BO2923" s="240"/>
    </row>
    <row r="2924" spans="23:67" s="52" customFormat="1">
      <c r="W2924" s="59"/>
      <c r="BM2924" s="240"/>
      <c r="BN2924" s="240"/>
      <c r="BO2924" s="240"/>
    </row>
    <row r="2925" spans="23:67" s="52" customFormat="1">
      <c r="W2925" s="59"/>
      <c r="BM2925" s="240"/>
      <c r="BN2925" s="240"/>
      <c r="BO2925" s="240"/>
    </row>
    <row r="2926" spans="23:67" s="52" customFormat="1">
      <c r="W2926" s="59"/>
      <c r="BM2926" s="240"/>
      <c r="BN2926" s="240"/>
      <c r="BO2926" s="240"/>
    </row>
    <row r="2927" spans="23:67" s="52" customFormat="1">
      <c r="W2927" s="59"/>
      <c r="BM2927" s="240"/>
      <c r="BN2927" s="240"/>
      <c r="BO2927" s="240"/>
    </row>
    <row r="2928" spans="23:67" s="52" customFormat="1">
      <c r="W2928" s="59"/>
      <c r="BM2928" s="240"/>
      <c r="BN2928" s="240"/>
      <c r="BO2928" s="240"/>
    </row>
    <row r="2929" spans="23:67" s="52" customFormat="1">
      <c r="W2929" s="59"/>
      <c r="BM2929" s="240"/>
      <c r="BN2929" s="240"/>
      <c r="BO2929" s="240"/>
    </row>
    <row r="2930" spans="23:67" s="52" customFormat="1">
      <c r="W2930" s="59"/>
      <c r="BM2930" s="240"/>
      <c r="BN2930" s="240"/>
      <c r="BO2930" s="240"/>
    </row>
    <row r="2931" spans="23:67" s="52" customFormat="1">
      <c r="W2931" s="59"/>
      <c r="BM2931" s="240"/>
      <c r="BN2931" s="240"/>
      <c r="BO2931" s="240"/>
    </row>
    <row r="2932" spans="23:67" s="52" customFormat="1">
      <c r="W2932" s="59"/>
      <c r="BM2932" s="240"/>
      <c r="BN2932" s="240"/>
      <c r="BO2932" s="240"/>
    </row>
    <row r="2933" spans="23:67" s="52" customFormat="1">
      <c r="W2933" s="59"/>
      <c r="BM2933" s="240"/>
      <c r="BN2933" s="240"/>
      <c r="BO2933" s="240"/>
    </row>
    <row r="2934" spans="23:67" s="52" customFormat="1">
      <c r="W2934" s="59"/>
      <c r="BM2934" s="240"/>
      <c r="BN2934" s="240"/>
      <c r="BO2934" s="240"/>
    </row>
    <row r="2935" spans="23:67" s="52" customFormat="1">
      <c r="W2935" s="59"/>
      <c r="BM2935" s="240"/>
      <c r="BN2935" s="240"/>
      <c r="BO2935" s="240"/>
    </row>
    <row r="2936" spans="23:67" s="52" customFormat="1">
      <c r="W2936" s="59"/>
      <c r="BM2936" s="240"/>
      <c r="BN2936" s="240"/>
      <c r="BO2936" s="240"/>
    </row>
    <row r="2937" spans="23:67" s="52" customFormat="1">
      <c r="W2937" s="59"/>
      <c r="BM2937" s="240"/>
      <c r="BN2937" s="240"/>
      <c r="BO2937" s="240"/>
    </row>
    <row r="2938" spans="23:67" s="52" customFormat="1">
      <c r="W2938" s="59"/>
      <c r="BM2938" s="240"/>
      <c r="BN2938" s="240"/>
      <c r="BO2938" s="240"/>
    </row>
    <row r="2939" spans="23:67" s="52" customFormat="1">
      <c r="W2939" s="59"/>
      <c r="BM2939" s="240"/>
      <c r="BN2939" s="240"/>
      <c r="BO2939" s="240"/>
    </row>
    <row r="2940" spans="23:67" s="52" customFormat="1">
      <c r="W2940" s="59"/>
      <c r="BM2940" s="240"/>
      <c r="BN2940" s="240"/>
      <c r="BO2940" s="240"/>
    </row>
    <row r="2941" spans="23:67" s="52" customFormat="1">
      <c r="W2941" s="59"/>
      <c r="BM2941" s="240"/>
      <c r="BN2941" s="240"/>
      <c r="BO2941" s="240"/>
    </row>
    <row r="2942" spans="23:67" s="52" customFormat="1">
      <c r="W2942" s="59"/>
      <c r="BM2942" s="240"/>
      <c r="BN2942" s="240"/>
      <c r="BO2942" s="240"/>
    </row>
    <row r="2943" spans="23:67" s="52" customFormat="1">
      <c r="W2943" s="59"/>
      <c r="BM2943" s="240"/>
      <c r="BN2943" s="240"/>
      <c r="BO2943" s="240"/>
    </row>
    <row r="2944" spans="23:67" s="52" customFormat="1">
      <c r="W2944" s="59"/>
      <c r="BM2944" s="240"/>
      <c r="BN2944" s="240"/>
      <c r="BO2944" s="240"/>
    </row>
    <row r="2945" spans="23:67" s="52" customFormat="1">
      <c r="W2945" s="59"/>
      <c r="BM2945" s="240"/>
      <c r="BN2945" s="240"/>
      <c r="BO2945" s="240"/>
    </row>
    <row r="2946" spans="23:67" s="52" customFormat="1">
      <c r="W2946" s="59"/>
      <c r="BM2946" s="240"/>
      <c r="BN2946" s="240"/>
      <c r="BO2946" s="240"/>
    </row>
    <row r="2947" spans="23:67" s="52" customFormat="1">
      <c r="W2947" s="59"/>
      <c r="BM2947" s="240"/>
      <c r="BN2947" s="240"/>
      <c r="BO2947" s="240"/>
    </row>
    <row r="2948" spans="23:67" s="52" customFormat="1">
      <c r="W2948" s="59"/>
      <c r="BM2948" s="240"/>
      <c r="BN2948" s="240"/>
      <c r="BO2948" s="240"/>
    </row>
    <row r="2949" spans="23:67" s="52" customFormat="1">
      <c r="W2949" s="59"/>
      <c r="BM2949" s="240"/>
      <c r="BN2949" s="240"/>
      <c r="BO2949" s="240"/>
    </row>
    <row r="2950" spans="23:67" s="52" customFormat="1">
      <c r="W2950" s="59"/>
      <c r="BM2950" s="240"/>
      <c r="BN2950" s="240"/>
      <c r="BO2950" s="240"/>
    </row>
    <row r="2951" spans="23:67" s="52" customFormat="1">
      <c r="W2951" s="59"/>
      <c r="BM2951" s="240"/>
      <c r="BN2951" s="240"/>
      <c r="BO2951" s="240"/>
    </row>
    <row r="2952" spans="23:67" s="52" customFormat="1">
      <c r="W2952" s="59"/>
      <c r="BM2952" s="240"/>
      <c r="BN2952" s="240"/>
      <c r="BO2952" s="240"/>
    </row>
    <row r="2953" spans="23:67" s="52" customFormat="1">
      <c r="W2953" s="59"/>
      <c r="BM2953" s="240"/>
      <c r="BN2953" s="240"/>
      <c r="BO2953" s="240"/>
    </row>
    <row r="2954" spans="23:67" s="52" customFormat="1">
      <c r="W2954" s="59"/>
      <c r="BM2954" s="240"/>
      <c r="BN2954" s="240"/>
      <c r="BO2954" s="240"/>
    </row>
    <row r="2955" spans="23:67" s="52" customFormat="1">
      <c r="W2955" s="59"/>
      <c r="BM2955" s="240"/>
      <c r="BN2955" s="240"/>
      <c r="BO2955" s="240"/>
    </row>
    <row r="2956" spans="23:67" s="52" customFormat="1">
      <c r="W2956" s="59"/>
      <c r="BM2956" s="240"/>
      <c r="BN2956" s="240"/>
      <c r="BO2956" s="240"/>
    </row>
    <row r="2957" spans="23:67" s="52" customFormat="1">
      <c r="W2957" s="59"/>
      <c r="BM2957" s="240"/>
      <c r="BN2957" s="240"/>
      <c r="BO2957" s="240"/>
    </row>
    <row r="2958" spans="23:67" s="52" customFormat="1">
      <c r="W2958" s="59"/>
      <c r="BM2958" s="240"/>
      <c r="BN2958" s="240"/>
      <c r="BO2958" s="240"/>
    </row>
    <row r="2959" spans="23:67" s="52" customFormat="1">
      <c r="W2959" s="59"/>
      <c r="BM2959" s="240"/>
      <c r="BN2959" s="240"/>
      <c r="BO2959" s="240"/>
    </row>
    <row r="2960" spans="23:67" s="52" customFormat="1">
      <c r="W2960" s="59"/>
      <c r="BM2960" s="240"/>
      <c r="BN2960" s="240"/>
      <c r="BO2960" s="240"/>
    </row>
    <row r="2961" spans="23:67" s="52" customFormat="1">
      <c r="W2961" s="59"/>
      <c r="BM2961" s="240"/>
      <c r="BN2961" s="240"/>
      <c r="BO2961" s="240"/>
    </row>
    <row r="2962" spans="23:67" s="52" customFormat="1">
      <c r="W2962" s="59"/>
      <c r="BM2962" s="240"/>
      <c r="BN2962" s="240"/>
      <c r="BO2962" s="240"/>
    </row>
    <row r="2963" spans="23:67" s="52" customFormat="1">
      <c r="W2963" s="59"/>
      <c r="BM2963" s="240"/>
      <c r="BN2963" s="240"/>
      <c r="BO2963" s="240"/>
    </row>
    <row r="2964" spans="23:67" s="52" customFormat="1">
      <c r="W2964" s="59"/>
      <c r="BM2964" s="240"/>
      <c r="BN2964" s="240"/>
      <c r="BO2964" s="240"/>
    </row>
    <row r="2965" spans="23:67" s="52" customFormat="1">
      <c r="W2965" s="59"/>
      <c r="BM2965" s="240"/>
      <c r="BN2965" s="240"/>
      <c r="BO2965" s="240"/>
    </row>
    <row r="2966" spans="23:67" s="52" customFormat="1">
      <c r="W2966" s="59"/>
      <c r="BM2966" s="240"/>
      <c r="BN2966" s="240"/>
      <c r="BO2966" s="240"/>
    </row>
    <row r="2967" spans="23:67" s="52" customFormat="1">
      <c r="W2967" s="59"/>
      <c r="BM2967" s="240"/>
      <c r="BN2967" s="240"/>
      <c r="BO2967" s="240"/>
    </row>
    <row r="2968" spans="23:67" s="52" customFormat="1">
      <c r="W2968" s="59"/>
      <c r="BM2968" s="240"/>
      <c r="BN2968" s="240"/>
      <c r="BO2968" s="240"/>
    </row>
    <row r="2969" spans="23:67" s="52" customFormat="1">
      <c r="W2969" s="59"/>
      <c r="BM2969" s="240"/>
      <c r="BN2969" s="240"/>
      <c r="BO2969" s="240"/>
    </row>
    <row r="2970" spans="23:67" s="52" customFormat="1">
      <c r="W2970" s="59"/>
      <c r="BM2970" s="240"/>
      <c r="BN2970" s="240"/>
      <c r="BO2970" s="240"/>
    </row>
    <row r="2971" spans="23:67" s="52" customFormat="1">
      <c r="W2971" s="59"/>
      <c r="BM2971" s="240"/>
      <c r="BN2971" s="240"/>
      <c r="BO2971" s="240"/>
    </row>
    <row r="2972" spans="23:67" s="52" customFormat="1">
      <c r="W2972" s="59"/>
      <c r="BM2972" s="240"/>
      <c r="BN2972" s="240"/>
      <c r="BO2972" s="240"/>
    </row>
    <row r="2973" spans="23:67" s="52" customFormat="1">
      <c r="W2973" s="59"/>
      <c r="BM2973" s="240"/>
      <c r="BN2973" s="240"/>
      <c r="BO2973" s="240"/>
    </row>
    <row r="2974" spans="23:67" s="52" customFormat="1">
      <c r="W2974" s="59"/>
      <c r="BM2974" s="240"/>
      <c r="BN2974" s="240"/>
      <c r="BO2974" s="240"/>
    </row>
    <row r="2975" spans="23:67" s="52" customFormat="1">
      <c r="W2975" s="59"/>
      <c r="BM2975" s="240"/>
      <c r="BN2975" s="240"/>
      <c r="BO2975" s="240"/>
    </row>
    <row r="2976" spans="23:67" s="52" customFormat="1">
      <c r="W2976" s="59"/>
      <c r="BM2976" s="240"/>
      <c r="BN2976" s="240"/>
      <c r="BO2976" s="240"/>
    </row>
    <row r="2977" spans="23:67" s="52" customFormat="1">
      <c r="W2977" s="59"/>
      <c r="BM2977" s="240"/>
      <c r="BN2977" s="240"/>
      <c r="BO2977" s="240"/>
    </row>
    <row r="2978" spans="23:67" s="52" customFormat="1">
      <c r="W2978" s="59"/>
      <c r="BM2978" s="240"/>
      <c r="BN2978" s="240"/>
      <c r="BO2978" s="240"/>
    </row>
    <row r="2979" spans="23:67" s="52" customFormat="1">
      <c r="W2979" s="59"/>
      <c r="BM2979" s="240"/>
      <c r="BN2979" s="240"/>
      <c r="BO2979" s="240"/>
    </row>
    <row r="2980" spans="23:67" s="52" customFormat="1">
      <c r="W2980" s="59"/>
      <c r="BM2980" s="240"/>
      <c r="BN2980" s="240"/>
      <c r="BO2980" s="240"/>
    </row>
    <row r="2981" spans="23:67" s="52" customFormat="1">
      <c r="W2981" s="59"/>
      <c r="BM2981" s="240"/>
      <c r="BN2981" s="240"/>
      <c r="BO2981" s="240"/>
    </row>
    <row r="2982" spans="23:67" s="52" customFormat="1">
      <c r="W2982" s="59"/>
      <c r="BM2982" s="240"/>
      <c r="BN2982" s="240"/>
      <c r="BO2982" s="240"/>
    </row>
    <row r="2983" spans="23:67" s="52" customFormat="1">
      <c r="W2983" s="59"/>
      <c r="BM2983" s="240"/>
      <c r="BN2983" s="240"/>
      <c r="BO2983" s="240"/>
    </row>
    <row r="2984" spans="23:67" s="52" customFormat="1">
      <c r="W2984" s="59"/>
      <c r="BM2984" s="240"/>
      <c r="BN2984" s="240"/>
      <c r="BO2984" s="240"/>
    </row>
    <row r="2985" spans="23:67" s="52" customFormat="1">
      <c r="W2985" s="59"/>
      <c r="BM2985" s="240"/>
      <c r="BN2985" s="240"/>
      <c r="BO2985" s="240"/>
    </row>
    <row r="2986" spans="23:67" s="52" customFormat="1">
      <c r="W2986" s="59"/>
      <c r="BM2986" s="240"/>
      <c r="BN2986" s="240"/>
      <c r="BO2986" s="240"/>
    </row>
    <row r="2987" spans="23:67" s="52" customFormat="1">
      <c r="W2987" s="59"/>
      <c r="BM2987" s="240"/>
      <c r="BN2987" s="240"/>
      <c r="BO2987" s="240"/>
    </row>
    <row r="2988" spans="23:67" s="52" customFormat="1">
      <c r="W2988" s="59"/>
      <c r="BM2988" s="240"/>
      <c r="BN2988" s="240"/>
      <c r="BO2988" s="240"/>
    </row>
    <row r="2989" spans="23:67" s="52" customFormat="1">
      <c r="W2989" s="59"/>
      <c r="BM2989" s="240"/>
      <c r="BN2989" s="240"/>
      <c r="BO2989" s="240"/>
    </row>
    <row r="2990" spans="23:67" s="52" customFormat="1">
      <c r="W2990" s="59"/>
      <c r="BM2990" s="240"/>
      <c r="BN2990" s="240"/>
      <c r="BO2990" s="240"/>
    </row>
    <row r="2991" spans="23:67" s="52" customFormat="1">
      <c r="W2991" s="59"/>
      <c r="BM2991" s="240"/>
      <c r="BN2991" s="240"/>
      <c r="BO2991" s="240"/>
    </row>
    <row r="2992" spans="23:67" s="52" customFormat="1">
      <c r="W2992" s="59"/>
      <c r="BM2992" s="240"/>
      <c r="BN2992" s="240"/>
      <c r="BO2992" s="240"/>
    </row>
    <row r="2993" spans="23:67" s="52" customFormat="1">
      <c r="W2993" s="59"/>
      <c r="BM2993" s="240"/>
      <c r="BN2993" s="240"/>
      <c r="BO2993" s="240"/>
    </row>
    <row r="2994" spans="23:67" s="52" customFormat="1">
      <c r="W2994" s="59"/>
      <c r="BM2994" s="240"/>
      <c r="BN2994" s="240"/>
      <c r="BO2994" s="240"/>
    </row>
    <row r="2995" spans="23:67" s="52" customFormat="1">
      <c r="W2995" s="59"/>
      <c r="BM2995" s="240"/>
      <c r="BN2995" s="240"/>
      <c r="BO2995" s="240"/>
    </row>
    <row r="2996" spans="23:67" s="52" customFormat="1">
      <c r="W2996" s="59"/>
      <c r="BM2996" s="240"/>
      <c r="BN2996" s="240"/>
      <c r="BO2996" s="240"/>
    </row>
    <row r="2997" spans="23:67" s="52" customFormat="1">
      <c r="W2997" s="59"/>
      <c r="BM2997" s="240"/>
      <c r="BN2997" s="240"/>
      <c r="BO2997" s="240"/>
    </row>
    <row r="2998" spans="23:67" s="52" customFormat="1">
      <c r="W2998" s="59"/>
      <c r="BM2998" s="240"/>
      <c r="BN2998" s="240"/>
      <c r="BO2998" s="240"/>
    </row>
    <row r="2999" spans="23:67" s="52" customFormat="1">
      <c r="W2999" s="59"/>
      <c r="BM2999" s="240"/>
      <c r="BN2999" s="240"/>
      <c r="BO2999" s="240"/>
    </row>
    <row r="3000" spans="23:67" s="52" customFormat="1">
      <c r="W3000" s="59"/>
      <c r="BM3000" s="240"/>
      <c r="BN3000" s="240"/>
      <c r="BO3000" s="240"/>
    </row>
    <row r="3001" spans="23:67" s="52" customFormat="1">
      <c r="W3001" s="59"/>
      <c r="BM3001" s="240"/>
      <c r="BN3001" s="240"/>
      <c r="BO3001" s="240"/>
    </row>
    <row r="3002" spans="23:67" s="52" customFormat="1">
      <c r="W3002" s="59"/>
      <c r="BM3002" s="240"/>
      <c r="BN3002" s="240"/>
      <c r="BO3002" s="240"/>
    </row>
    <row r="3003" spans="23:67" s="52" customFormat="1">
      <c r="W3003" s="59"/>
      <c r="BM3003" s="240"/>
      <c r="BN3003" s="240"/>
      <c r="BO3003" s="240"/>
    </row>
    <row r="3004" spans="23:67" s="52" customFormat="1">
      <c r="W3004" s="59"/>
      <c r="BM3004" s="240"/>
      <c r="BN3004" s="240"/>
      <c r="BO3004" s="240"/>
    </row>
    <row r="3005" spans="23:67" s="52" customFormat="1">
      <c r="W3005" s="59"/>
      <c r="BM3005" s="240"/>
      <c r="BN3005" s="240"/>
      <c r="BO3005" s="240"/>
    </row>
    <row r="3006" spans="23:67" s="52" customFormat="1">
      <c r="W3006" s="59"/>
      <c r="BM3006" s="240"/>
      <c r="BN3006" s="240"/>
      <c r="BO3006" s="240"/>
    </row>
    <row r="3007" spans="23:67" s="52" customFormat="1">
      <c r="W3007" s="59"/>
      <c r="BM3007" s="240"/>
      <c r="BN3007" s="240"/>
      <c r="BO3007" s="240"/>
    </row>
    <row r="3008" spans="23:67" s="52" customFormat="1">
      <c r="W3008" s="59"/>
      <c r="BM3008" s="240"/>
      <c r="BN3008" s="240"/>
      <c r="BO3008" s="240"/>
    </row>
    <row r="3009" spans="23:67" s="52" customFormat="1">
      <c r="W3009" s="59"/>
      <c r="BM3009" s="240"/>
      <c r="BN3009" s="240"/>
      <c r="BO3009" s="240"/>
    </row>
    <row r="3010" spans="23:67" s="52" customFormat="1">
      <c r="W3010" s="59"/>
      <c r="BM3010" s="240"/>
      <c r="BN3010" s="240"/>
      <c r="BO3010" s="240"/>
    </row>
    <row r="3011" spans="23:67" s="52" customFormat="1">
      <c r="W3011" s="59"/>
      <c r="BM3011" s="240"/>
      <c r="BN3011" s="240"/>
      <c r="BO3011" s="240"/>
    </row>
    <row r="3012" spans="23:67" s="52" customFormat="1">
      <c r="W3012" s="59"/>
      <c r="BM3012" s="240"/>
      <c r="BN3012" s="240"/>
      <c r="BO3012" s="240"/>
    </row>
    <row r="3013" spans="23:67" s="52" customFormat="1">
      <c r="W3013" s="59"/>
      <c r="BM3013" s="240"/>
      <c r="BN3013" s="240"/>
      <c r="BO3013" s="240"/>
    </row>
    <row r="3014" spans="23:67" s="52" customFormat="1">
      <c r="W3014" s="59"/>
      <c r="BM3014" s="240"/>
      <c r="BN3014" s="240"/>
      <c r="BO3014" s="240"/>
    </row>
    <row r="3015" spans="23:67" s="52" customFormat="1">
      <c r="W3015" s="59"/>
      <c r="BM3015" s="240"/>
      <c r="BN3015" s="240"/>
      <c r="BO3015" s="240"/>
    </row>
    <row r="3016" spans="23:67" s="52" customFormat="1">
      <c r="W3016" s="59"/>
      <c r="BM3016" s="240"/>
      <c r="BN3016" s="240"/>
      <c r="BO3016" s="240"/>
    </row>
    <row r="3017" spans="23:67" s="52" customFormat="1">
      <c r="W3017" s="59"/>
      <c r="BM3017" s="240"/>
      <c r="BN3017" s="240"/>
      <c r="BO3017" s="240"/>
    </row>
    <row r="3018" spans="23:67" s="52" customFormat="1">
      <c r="W3018" s="59"/>
      <c r="BM3018" s="240"/>
      <c r="BN3018" s="240"/>
      <c r="BO3018" s="240"/>
    </row>
    <row r="3019" spans="23:67" s="52" customFormat="1">
      <c r="W3019" s="59"/>
      <c r="BM3019" s="240"/>
      <c r="BN3019" s="240"/>
      <c r="BO3019" s="240"/>
    </row>
    <row r="3020" spans="23:67" s="52" customFormat="1">
      <c r="W3020" s="59"/>
      <c r="BM3020" s="240"/>
      <c r="BN3020" s="240"/>
      <c r="BO3020" s="240"/>
    </row>
    <row r="3021" spans="23:67" s="52" customFormat="1">
      <c r="W3021" s="59"/>
      <c r="BM3021" s="240"/>
      <c r="BN3021" s="240"/>
      <c r="BO3021" s="240"/>
    </row>
    <row r="3022" spans="23:67" s="52" customFormat="1">
      <c r="W3022" s="59"/>
      <c r="BM3022" s="240"/>
      <c r="BN3022" s="240"/>
      <c r="BO3022" s="240"/>
    </row>
    <row r="3023" spans="23:67" s="52" customFormat="1">
      <c r="W3023" s="59"/>
      <c r="BM3023" s="240"/>
      <c r="BN3023" s="240"/>
      <c r="BO3023" s="240"/>
    </row>
    <row r="3024" spans="23:67" s="52" customFormat="1">
      <c r="W3024" s="59"/>
      <c r="BM3024" s="240"/>
      <c r="BN3024" s="240"/>
      <c r="BO3024" s="240"/>
    </row>
    <row r="3025" spans="23:67" s="52" customFormat="1">
      <c r="W3025" s="59"/>
      <c r="BM3025" s="240"/>
      <c r="BN3025" s="240"/>
      <c r="BO3025" s="240"/>
    </row>
    <row r="3026" spans="23:67" s="52" customFormat="1">
      <c r="W3026" s="59"/>
      <c r="BM3026" s="240"/>
      <c r="BN3026" s="240"/>
      <c r="BO3026" s="240"/>
    </row>
    <row r="3027" spans="23:67" s="52" customFormat="1">
      <c r="W3027" s="59"/>
      <c r="BM3027" s="240"/>
      <c r="BN3027" s="240"/>
      <c r="BO3027" s="240"/>
    </row>
    <row r="3028" spans="23:67" s="52" customFormat="1">
      <c r="W3028" s="59"/>
      <c r="BM3028" s="240"/>
      <c r="BN3028" s="240"/>
      <c r="BO3028" s="240"/>
    </row>
    <row r="3029" spans="23:67" s="52" customFormat="1">
      <c r="W3029" s="59"/>
      <c r="BM3029" s="240"/>
      <c r="BN3029" s="240"/>
      <c r="BO3029" s="240"/>
    </row>
    <row r="3030" spans="23:67" s="52" customFormat="1">
      <c r="W3030" s="59"/>
      <c r="BM3030" s="240"/>
      <c r="BN3030" s="240"/>
      <c r="BO3030" s="240"/>
    </row>
    <row r="3031" spans="23:67" s="52" customFormat="1">
      <c r="W3031" s="59"/>
      <c r="BM3031" s="240"/>
      <c r="BN3031" s="240"/>
      <c r="BO3031" s="240"/>
    </row>
    <row r="3032" spans="23:67" s="52" customFormat="1">
      <c r="W3032" s="59"/>
      <c r="BM3032" s="240"/>
      <c r="BN3032" s="240"/>
      <c r="BO3032" s="240"/>
    </row>
    <row r="3033" spans="23:67" s="52" customFormat="1">
      <c r="W3033" s="59"/>
      <c r="BM3033" s="240"/>
      <c r="BN3033" s="240"/>
      <c r="BO3033" s="240"/>
    </row>
    <row r="3034" spans="23:67" s="52" customFormat="1">
      <c r="W3034" s="59"/>
      <c r="BM3034" s="240"/>
      <c r="BN3034" s="240"/>
      <c r="BO3034" s="240"/>
    </row>
    <row r="3035" spans="23:67" s="52" customFormat="1">
      <c r="W3035" s="59"/>
      <c r="BM3035" s="240"/>
      <c r="BN3035" s="240"/>
      <c r="BO3035" s="240"/>
    </row>
    <row r="3036" spans="23:67" s="52" customFormat="1">
      <c r="W3036" s="59"/>
      <c r="BM3036" s="240"/>
      <c r="BN3036" s="240"/>
      <c r="BO3036" s="240"/>
    </row>
    <row r="3037" spans="23:67" s="52" customFormat="1">
      <c r="W3037" s="59"/>
      <c r="BM3037" s="240"/>
      <c r="BN3037" s="240"/>
      <c r="BO3037" s="240"/>
    </row>
    <row r="3038" spans="23:67" s="52" customFormat="1">
      <c r="W3038" s="59"/>
      <c r="BM3038" s="240"/>
      <c r="BN3038" s="240"/>
      <c r="BO3038" s="240"/>
    </row>
    <row r="3039" spans="23:67" s="52" customFormat="1">
      <c r="W3039" s="59"/>
      <c r="BM3039" s="240"/>
      <c r="BN3039" s="240"/>
      <c r="BO3039" s="240"/>
    </row>
    <row r="3040" spans="23:67" s="52" customFormat="1">
      <c r="W3040" s="59"/>
      <c r="BM3040" s="240"/>
      <c r="BN3040" s="240"/>
      <c r="BO3040" s="240"/>
    </row>
    <row r="3041" spans="23:67" s="52" customFormat="1">
      <c r="W3041" s="59"/>
      <c r="BM3041" s="240"/>
      <c r="BN3041" s="240"/>
      <c r="BO3041" s="240"/>
    </row>
    <row r="3042" spans="23:67" s="52" customFormat="1">
      <c r="W3042" s="59"/>
      <c r="BM3042" s="240"/>
      <c r="BN3042" s="240"/>
      <c r="BO3042" s="240"/>
    </row>
    <row r="3043" spans="23:67" s="52" customFormat="1">
      <c r="W3043" s="59"/>
      <c r="BM3043" s="240"/>
      <c r="BN3043" s="240"/>
      <c r="BO3043" s="240"/>
    </row>
    <row r="3044" spans="23:67" s="52" customFormat="1">
      <c r="W3044" s="59"/>
      <c r="BM3044" s="240"/>
      <c r="BN3044" s="240"/>
      <c r="BO3044" s="240"/>
    </row>
    <row r="3045" spans="23:67" s="52" customFormat="1">
      <c r="W3045" s="59"/>
      <c r="BM3045" s="240"/>
      <c r="BN3045" s="240"/>
      <c r="BO3045" s="240"/>
    </row>
    <row r="3046" spans="23:67" s="52" customFormat="1">
      <c r="W3046" s="59"/>
      <c r="BM3046" s="240"/>
      <c r="BN3046" s="240"/>
      <c r="BO3046" s="240"/>
    </row>
    <row r="3047" spans="23:67" s="52" customFormat="1">
      <c r="W3047" s="59"/>
      <c r="BM3047" s="240"/>
      <c r="BN3047" s="240"/>
      <c r="BO3047" s="240"/>
    </row>
    <row r="3048" spans="23:67" s="52" customFormat="1">
      <c r="W3048" s="59"/>
      <c r="BM3048" s="240"/>
      <c r="BN3048" s="240"/>
      <c r="BO3048" s="240"/>
    </row>
    <row r="3049" spans="23:67" s="52" customFormat="1">
      <c r="W3049" s="59"/>
      <c r="BM3049" s="240"/>
      <c r="BN3049" s="240"/>
      <c r="BO3049" s="240"/>
    </row>
    <row r="3050" spans="23:67" s="52" customFormat="1">
      <c r="W3050" s="59"/>
      <c r="BM3050" s="240"/>
      <c r="BN3050" s="240"/>
      <c r="BO3050" s="240"/>
    </row>
    <row r="3051" spans="23:67" s="52" customFormat="1">
      <c r="W3051" s="59"/>
      <c r="BM3051" s="240"/>
      <c r="BN3051" s="240"/>
      <c r="BO3051" s="240"/>
    </row>
    <row r="3052" spans="23:67" s="52" customFormat="1">
      <c r="W3052" s="59"/>
      <c r="BM3052" s="240"/>
      <c r="BN3052" s="240"/>
      <c r="BO3052" s="240"/>
    </row>
    <row r="3053" spans="23:67" s="52" customFormat="1">
      <c r="W3053" s="59"/>
      <c r="BM3053" s="240"/>
      <c r="BN3053" s="240"/>
      <c r="BO3053" s="240"/>
    </row>
    <row r="3054" spans="23:67" s="52" customFormat="1">
      <c r="W3054" s="59"/>
      <c r="BM3054" s="240"/>
      <c r="BN3054" s="240"/>
      <c r="BO3054" s="240"/>
    </row>
    <row r="3055" spans="23:67" s="52" customFormat="1">
      <c r="W3055" s="59"/>
      <c r="BM3055" s="240"/>
      <c r="BN3055" s="240"/>
      <c r="BO3055" s="240"/>
    </row>
    <row r="3056" spans="23:67" s="52" customFormat="1">
      <c r="W3056" s="59"/>
      <c r="BM3056" s="240"/>
      <c r="BN3056" s="240"/>
      <c r="BO3056" s="240"/>
    </row>
    <row r="3057" spans="23:67" s="52" customFormat="1">
      <c r="W3057" s="59"/>
      <c r="BM3057" s="240"/>
      <c r="BN3057" s="240"/>
      <c r="BO3057" s="240"/>
    </row>
    <row r="3058" spans="23:67" s="52" customFormat="1">
      <c r="W3058" s="59"/>
      <c r="BM3058" s="240"/>
      <c r="BN3058" s="240"/>
      <c r="BO3058" s="240"/>
    </row>
    <row r="3059" spans="23:67" s="52" customFormat="1">
      <c r="W3059" s="59"/>
      <c r="BM3059" s="240"/>
      <c r="BN3059" s="240"/>
      <c r="BO3059" s="240"/>
    </row>
    <row r="3060" spans="23:67" s="52" customFormat="1">
      <c r="W3060" s="59"/>
      <c r="BM3060" s="240"/>
      <c r="BN3060" s="240"/>
      <c r="BO3060" s="240"/>
    </row>
    <row r="3061" spans="23:67" s="52" customFormat="1">
      <c r="W3061" s="59"/>
      <c r="BM3061" s="240"/>
      <c r="BN3061" s="240"/>
      <c r="BO3061" s="240"/>
    </row>
    <row r="3062" spans="23:67" s="52" customFormat="1">
      <c r="W3062" s="59"/>
      <c r="BM3062" s="240"/>
      <c r="BN3062" s="240"/>
      <c r="BO3062" s="240"/>
    </row>
    <row r="3063" spans="23:67" s="52" customFormat="1">
      <c r="W3063" s="59"/>
      <c r="BM3063" s="240"/>
      <c r="BN3063" s="240"/>
      <c r="BO3063" s="240"/>
    </row>
    <row r="3064" spans="23:67" s="52" customFormat="1">
      <c r="W3064" s="59"/>
      <c r="BM3064" s="240"/>
      <c r="BN3064" s="240"/>
      <c r="BO3064" s="240"/>
    </row>
    <row r="3065" spans="23:67" s="52" customFormat="1">
      <c r="W3065" s="59"/>
      <c r="BM3065" s="240"/>
      <c r="BN3065" s="240"/>
      <c r="BO3065" s="240"/>
    </row>
    <row r="3066" spans="23:67" s="52" customFormat="1">
      <c r="W3066" s="59"/>
      <c r="BM3066" s="240"/>
      <c r="BN3066" s="240"/>
      <c r="BO3066" s="240"/>
    </row>
    <row r="3067" spans="23:67" s="52" customFormat="1">
      <c r="W3067" s="59"/>
      <c r="BM3067" s="240"/>
      <c r="BN3067" s="240"/>
      <c r="BO3067" s="240"/>
    </row>
    <row r="3068" spans="23:67" s="52" customFormat="1">
      <c r="W3068" s="59"/>
      <c r="BM3068" s="240"/>
      <c r="BN3068" s="240"/>
      <c r="BO3068" s="240"/>
    </row>
    <row r="3069" spans="23:67" s="52" customFormat="1">
      <c r="W3069" s="59"/>
      <c r="BM3069" s="240"/>
      <c r="BN3069" s="240"/>
      <c r="BO3069" s="240"/>
    </row>
    <row r="3070" spans="23:67" s="52" customFormat="1">
      <c r="W3070" s="59"/>
      <c r="BM3070" s="240"/>
      <c r="BN3070" s="240"/>
      <c r="BO3070" s="240"/>
    </row>
    <row r="3071" spans="23:67" s="52" customFormat="1">
      <c r="W3071" s="59"/>
      <c r="BM3071" s="240"/>
      <c r="BN3071" s="240"/>
      <c r="BO3071" s="240"/>
    </row>
    <row r="3072" spans="23:67" s="52" customFormat="1">
      <c r="W3072" s="59"/>
      <c r="BM3072" s="240"/>
      <c r="BN3072" s="240"/>
      <c r="BO3072" s="240"/>
    </row>
    <row r="3073" spans="23:67" s="52" customFormat="1">
      <c r="W3073" s="59"/>
      <c r="BM3073" s="240"/>
      <c r="BN3073" s="240"/>
      <c r="BO3073" s="240"/>
    </row>
    <row r="3074" spans="23:67" s="52" customFormat="1">
      <c r="W3074" s="59"/>
      <c r="BM3074" s="240"/>
      <c r="BN3074" s="240"/>
      <c r="BO3074" s="240"/>
    </row>
    <row r="3075" spans="23:67" s="52" customFormat="1">
      <c r="W3075" s="59"/>
      <c r="BM3075" s="240"/>
      <c r="BN3075" s="240"/>
      <c r="BO3075" s="240"/>
    </row>
    <row r="3076" spans="23:67" s="52" customFormat="1">
      <c r="W3076" s="59"/>
      <c r="BM3076" s="240"/>
      <c r="BN3076" s="240"/>
      <c r="BO3076" s="240"/>
    </row>
    <row r="3077" spans="23:67" s="52" customFormat="1">
      <c r="W3077" s="59"/>
      <c r="BM3077" s="240"/>
      <c r="BN3077" s="240"/>
      <c r="BO3077" s="240"/>
    </row>
    <row r="3078" spans="23:67" s="52" customFormat="1">
      <c r="W3078" s="59"/>
      <c r="BM3078" s="240"/>
      <c r="BN3078" s="240"/>
      <c r="BO3078" s="240"/>
    </row>
    <row r="3079" spans="23:67" s="52" customFormat="1">
      <c r="W3079" s="59"/>
      <c r="BM3079" s="240"/>
      <c r="BN3079" s="240"/>
      <c r="BO3079" s="240"/>
    </row>
    <row r="3080" spans="23:67" s="52" customFormat="1">
      <c r="W3080" s="59"/>
      <c r="BM3080" s="240"/>
      <c r="BN3080" s="240"/>
      <c r="BO3080" s="240"/>
    </row>
    <row r="3081" spans="23:67" s="52" customFormat="1">
      <c r="W3081" s="59"/>
      <c r="BM3081" s="240"/>
      <c r="BN3081" s="240"/>
      <c r="BO3081" s="240"/>
    </row>
    <row r="3082" spans="23:67" s="52" customFormat="1">
      <c r="W3082" s="59"/>
      <c r="BM3082" s="240"/>
      <c r="BN3082" s="240"/>
      <c r="BO3082" s="240"/>
    </row>
    <row r="3083" spans="23:67" s="52" customFormat="1">
      <c r="W3083" s="59"/>
      <c r="BM3083" s="240"/>
      <c r="BN3083" s="240"/>
      <c r="BO3083" s="240"/>
    </row>
    <row r="3084" spans="23:67" s="52" customFormat="1">
      <c r="W3084" s="59"/>
      <c r="BM3084" s="240"/>
      <c r="BN3084" s="240"/>
      <c r="BO3084" s="240"/>
    </row>
    <row r="3085" spans="23:67" s="52" customFormat="1">
      <c r="W3085" s="59"/>
      <c r="BM3085" s="240"/>
      <c r="BN3085" s="240"/>
      <c r="BO3085" s="240"/>
    </row>
    <row r="3086" spans="23:67" s="52" customFormat="1">
      <c r="W3086" s="59"/>
      <c r="BM3086" s="240"/>
      <c r="BN3086" s="240"/>
      <c r="BO3086" s="240"/>
    </row>
    <row r="3087" spans="23:67" s="52" customFormat="1">
      <c r="W3087" s="59"/>
      <c r="BM3087" s="240"/>
      <c r="BN3087" s="240"/>
      <c r="BO3087" s="240"/>
    </row>
    <row r="3088" spans="23:67" s="52" customFormat="1">
      <c r="W3088" s="59"/>
      <c r="BM3088" s="240"/>
      <c r="BN3088" s="240"/>
      <c r="BO3088" s="240"/>
    </row>
    <row r="3089" spans="23:67" s="52" customFormat="1">
      <c r="W3089" s="59"/>
      <c r="BM3089" s="240"/>
      <c r="BN3089" s="240"/>
      <c r="BO3089" s="240"/>
    </row>
    <row r="3090" spans="23:67" s="52" customFormat="1">
      <c r="W3090" s="59"/>
      <c r="BM3090" s="240"/>
      <c r="BN3090" s="240"/>
      <c r="BO3090" s="240"/>
    </row>
    <row r="3091" spans="23:67" s="52" customFormat="1">
      <c r="W3091" s="59"/>
      <c r="BM3091" s="240"/>
      <c r="BN3091" s="240"/>
      <c r="BO3091" s="240"/>
    </row>
    <row r="3092" spans="23:67" s="52" customFormat="1">
      <c r="W3092" s="59"/>
      <c r="BM3092" s="240"/>
      <c r="BN3092" s="240"/>
      <c r="BO3092" s="240"/>
    </row>
    <row r="3093" spans="23:67" s="52" customFormat="1">
      <c r="W3093" s="59"/>
      <c r="BM3093" s="240"/>
      <c r="BN3093" s="240"/>
      <c r="BO3093" s="240"/>
    </row>
    <row r="3094" spans="23:67" s="52" customFormat="1">
      <c r="W3094" s="59"/>
      <c r="BM3094" s="240"/>
      <c r="BN3094" s="240"/>
      <c r="BO3094" s="240"/>
    </row>
    <row r="3095" spans="23:67" s="52" customFormat="1">
      <c r="W3095" s="59"/>
      <c r="BM3095" s="240"/>
      <c r="BN3095" s="240"/>
      <c r="BO3095" s="240"/>
    </row>
    <row r="3096" spans="23:67" s="52" customFormat="1">
      <c r="W3096" s="59"/>
      <c r="BM3096" s="240"/>
      <c r="BN3096" s="240"/>
      <c r="BO3096" s="240"/>
    </row>
    <row r="3097" spans="23:67" s="52" customFormat="1">
      <c r="W3097" s="59"/>
      <c r="BM3097" s="240"/>
      <c r="BN3097" s="240"/>
      <c r="BO3097" s="240"/>
    </row>
    <row r="3098" spans="23:67" s="52" customFormat="1">
      <c r="W3098" s="59"/>
      <c r="BM3098" s="240"/>
      <c r="BN3098" s="240"/>
      <c r="BO3098" s="240"/>
    </row>
    <row r="3099" spans="23:67" s="52" customFormat="1">
      <c r="W3099" s="59"/>
      <c r="BM3099" s="240"/>
      <c r="BN3099" s="240"/>
      <c r="BO3099" s="240"/>
    </row>
    <row r="3100" spans="23:67" s="52" customFormat="1">
      <c r="W3100" s="59"/>
      <c r="BM3100" s="240"/>
      <c r="BN3100" s="240"/>
      <c r="BO3100" s="240"/>
    </row>
    <row r="3101" spans="23:67" s="52" customFormat="1">
      <c r="W3101" s="59"/>
      <c r="BM3101" s="240"/>
      <c r="BN3101" s="240"/>
      <c r="BO3101" s="240"/>
    </row>
    <row r="3102" spans="23:67" s="52" customFormat="1">
      <c r="W3102" s="59"/>
      <c r="BM3102" s="240"/>
      <c r="BN3102" s="240"/>
      <c r="BO3102" s="240"/>
    </row>
    <row r="3103" spans="23:67" s="52" customFormat="1">
      <c r="W3103" s="59"/>
      <c r="BM3103" s="240"/>
      <c r="BN3103" s="240"/>
      <c r="BO3103" s="240"/>
    </row>
    <row r="3104" spans="23:67" s="52" customFormat="1">
      <c r="W3104" s="59"/>
      <c r="BM3104" s="240"/>
      <c r="BN3104" s="240"/>
      <c r="BO3104" s="240"/>
    </row>
    <row r="3105" spans="23:67" s="52" customFormat="1">
      <c r="W3105" s="59"/>
      <c r="BM3105" s="240"/>
      <c r="BN3105" s="240"/>
      <c r="BO3105" s="240"/>
    </row>
    <row r="3106" spans="23:67" s="52" customFormat="1">
      <c r="W3106" s="59"/>
      <c r="BM3106" s="240"/>
      <c r="BN3106" s="240"/>
      <c r="BO3106" s="240"/>
    </row>
    <row r="3107" spans="23:67" s="52" customFormat="1">
      <c r="W3107" s="59"/>
      <c r="BM3107" s="240"/>
      <c r="BN3107" s="240"/>
      <c r="BO3107" s="240"/>
    </row>
    <row r="3108" spans="23:67" s="52" customFormat="1">
      <c r="W3108" s="59"/>
      <c r="BM3108" s="240"/>
      <c r="BN3108" s="240"/>
      <c r="BO3108" s="240"/>
    </row>
    <row r="3109" spans="23:67" s="52" customFormat="1">
      <c r="W3109" s="59"/>
      <c r="BM3109" s="240"/>
      <c r="BN3109" s="240"/>
      <c r="BO3109" s="240"/>
    </row>
    <row r="3110" spans="23:67" s="52" customFormat="1">
      <c r="W3110" s="59"/>
      <c r="BM3110" s="240"/>
      <c r="BN3110" s="240"/>
      <c r="BO3110" s="240"/>
    </row>
    <row r="3111" spans="23:67" s="52" customFormat="1">
      <c r="W3111" s="59"/>
      <c r="BM3111" s="240"/>
      <c r="BN3111" s="240"/>
      <c r="BO3111" s="240"/>
    </row>
    <row r="3112" spans="23:67" s="52" customFormat="1">
      <c r="W3112" s="59"/>
      <c r="BM3112" s="240"/>
      <c r="BN3112" s="240"/>
      <c r="BO3112" s="240"/>
    </row>
    <row r="3113" spans="23:67" s="52" customFormat="1">
      <c r="W3113" s="59"/>
      <c r="BM3113" s="240"/>
      <c r="BN3113" s="240"/>
      <c r="BO3113" s="240"/>
    </row>
    <row r="3114" spans="23:67" s="52" customFormat="1">
      <c r="W3114" s="59"/>
      <c r="BM3114" s="240"/>
      <c r="BN3114" s="240"/>
      <c r="BO3114" s="240"/>
    </row>
    <row r="3115" spans="23:67" s="52" customFormat="1">
      <c r="W3115" s="59"/>
      <c r="BM3115" s="240"/>
      <c r="BN3115" s="240"/>
      <c r="BO3115" s="240"/>
    </row>
    <row r="3116" spans="23:67" s="52" customFormat="1">
      <c r="W3116" s="59"/>
      <c r="BM3116" s="240"/>
      <c r="BN3116" s="240"/>
      <c r="BO3116" s="240"/>
    </row>
    <row r="3117" spans="23:67" s="52" customFormat="1">
      <c r="W3117" s="59"/>
      <c r="BM3117" s="240"/>
      <c r="BN3117" s="240"/>
      <c r="BO3117" s="240"/>
    </row>
    <row r="3118" spans="23:67" s="52" customFormat="1">
      <c r="W3118" s="59"/>
      <c r="BM3118" s="240"/>
      <c r="BN3118" s="240"/>
      <c r="BO3118" s="240"/>
    </row>
    <row r="3119" spans="23:67" s="52" customFormat="1">
      <c r="W3119" s="59"/>
      <c r="BM3119" s="240"/>
      <c r="BN3119" s="240"/>
      <c r="BO3119" s="240"/>
    </row>
    <row r="3120" spans="23:67" s="52" customFormat="1">
      <c r="W3120" s="59"/>
      <c r="BM3120" s="240"/>
      <c r="BN3120" s="240"/>
      <c r="BO3120" s="240"/>
    </row>
    <row r="3121" spans="23:67" s="52" customFormat="1">
      <c r="W3121" s="59"/>
      <c r="BM3121" s="240"/>
      <c r="BN3121" s="240"/>
      <c r="BO3121" s="240"/>
    </row>
    <row r="3122" spans="23:67" s="52" customFormat="1">
      <c r="W3122" s="59"/>
      <c r="BM3122" s="240"/>
      <c r="BN3122" s="240"/>
      <c r="BO3122" s="240"/>
    </row>
    <row r="3123" spans="23:67" s="52" customFormat="1">
      <c r="W3123" s="59"/>
      <c r="BM3123" s="240"/>
      <c r="BN3123" s="240"/>
      <c r="BO3123" s="240"/>
    </row>
    <row r="3124" spans="23:67" s="52" customFormat="1">
      <c r="W3124" s="59"/>
      <c r="BM3124" s="240"/>
      <c r="BN3124" s="240"/>
      <c r="BO3124" s="240"/>
    </row>
    <row r="3125" spans="23:67" s="52" customFormat="1">
      <c r="W3125" s="59"/>
      <c r="BM3125" s="240"/>
      <c r="BN3125" s="240"/>
      <c r="BO3125" s="240"/>
    </row>
    <row r="3126" spans="23:67" s="52" customFormat="1">
      <c r="W3126" s="59"/>
      <c r="BM3126" s="240"/>
      <c r="BN3126" s="240"/>
      <c r="BO3126" s="240"/>
    </row>
    <row r="3127" spans="23:67" s="52" customFormat="1">
      <c r="W3127" s="59"/>
      <c r="BM3127" s="240"/>
      <c r="BN3127" s="240"/>
      <c r="BO3127" s="240"/>
    </row>
    <row r="3128" spans="23:67" s="52" customFormat="1">
      <c r="W3128" s="59"/>
      <c r="BM3128" s="240"/>
      <c r="BN3128" s="240"/>
      <c r="BO3128" s="240"/>
    </row>
    <row r="3129" spans="23:67" s="52" customFormat="1">
      <c r="W3129" s="59"/>
      <c r="BM3129" s="240"/>
      <c r="BN3129" s="240"/>
      <c r="BO3129" s="240"/>
    </row>
    <row r="3130" spans="23:67" s="52" customFormat="1">
      <c r="W3130" s="59"/>
      <c r="BM3130" s="240"/>
      <c r="BN3130" s="240"/>
      <c r="BO3130" s="240"/>
    </row>
    <row r="3131" spans="23:67" s="52" customFormat="1">
      <c r="W3131" s="59"/>
      <c r="BM3131" s="240"/>
      <c r="BN3131" s="240"/>
      <c r="BO3131" s="240"/>
    </row>
    <row r="3132" spans="23:67" s="52" customFormat="1">
      <c r="W3132" s="59"/>
      <c r="BM3132" s="240"/>
      <c r="BN3132" s="240"/>
      <c r="BO3132" s="240"/>
    </row>
    <row r="3133" spans="23:67" s="52" customFormat="1">
      <c r="W3133" s="59"/>
      <c r="BM3133" s="240"/>
      <c r="BN3133" s="240"/>
      <c r="BO3133" s="240"/>
    </row>
    <row r="3134" spans="23:67" s="52" customFormat="1">
      <c r="W3134" s="59"/>
      <c r="BM3134" s="240"/>
      <c r="BN3134" s="240"/>
      <c r="BO3134" s="240"/>
    </row>
    <row r="3135" spans="23:67" s="52" customFormat="1">
      <c r="W3135" s="59"/>
      <c r="BM3135" s="240"/>
      <c r="BN3135" s="240"/>
      <c r="BO3135" s="240"/>
    </row>
    <row r="3136" spans="23:67" s="52" customFormat="1">
      <c r="W3136" s="59"/>
      <c r="BM3136" s="240"/>
      <c r="BN3136" s="240"/>
      <c r="BO3136" s="240"/>
    </row>
    <row r="3137" spans="23:67" s="52" customFormat="1">
      <c r="W3137" s="59"/>
      <c r="BM3137" s="240"/>
      <c r="BN3137" s="240"/>
      <c r="BO3137" s="240"/>
    </row>
    <row r="3138" spans="23:67" s="52" customFormat="1">
      <c r="W3138" s="59"/>
      <c r="BM3138" s="240"/>
      <c r="BN3138" s="240"/>
      <c r="BO3138" s="240"/>
    </row>
    <row r="3139" spans="23:67" s="52" customFormat="1">
      <c r="W3139" s="59"/>
      <c r="BM3139" s="240"/>
      <c r="BN3139" s="240"/>
      <c r="BO3139" s="240"/>
    </row>
    <row r="3140" spans="23:67" s="52" customFormat="1">
      <c r="W3140" s="59"/>
      <c r="BM3140" s="240"/>
      <c r="BN3140" s="240"/>
      <c r="BO3140" s="240"/>
    </row>
    <row r="3141" spans="23:67" s="52" customFormat="1">
      <c r="W3141" s="59"/>
      <c r="BM3141" s="240"/>
      <c r="BN3141" s="240"/>
      <c r="BO3141" s="240"/>
    </row>
    <row r="3142" spans="23:67" s="52" customFormat="1">
      <c r="W3142" s="59"/>
      <c r="BM3142" s="240"/>
      <c r="BN3142" s="240"/>
      <c r="BO3142" s="240"/>
    </row>
    <row r="3143" spans="23:67" s="52" customFormat="1">
      <c r="W3143" s="59"/>
      <c r="BM3143" s="240"/>
      <c r="BN3143" s="240"/>
      <c r="BO3143" s="240"/>
    </row>
    <row r="3144" spans="23:67" s="52" customFormat="1">
      <c r="W3144" s="59"/>
      <c r="BM3144" s="240"/>
      <c r="BN3144" s="240"/>
      <c r="BO3144" s="240"/>
    </row>
    <row r="3145" spans="23:67" s="52" customFormat="1">
      <c r="W3145" s="59"/>
      <c r="BM3145" s="240"/>
      <c r="BN3145" s="240"/>
      <c r="BO3145" s="240"/>
    </row>
    <row r="3146" spans="23:67" s="52" customFormat="1">
      <c r="W3146" s="59"/>
      <c r="BM3146" s="240"/>
      <c r="BN3146" s="240"/>
      <c r="BO3146" s="240"/>
    </row>
    <row r="3147" spans="23:67" s="52" customFormat="1">
      <c r="W3147" s="59"/>
      <c r="BM3147" s="240"/>
      <c r="BN3147" s="240"/>
      <c r="BO3147" s="240"/>
    </row>
    <row r="3148" spans="23:67" s="52" customFormat="1">
      <c r="W3148" s="59"/>
      <c r="BM3148" s="240"/>
      <c r="BN3148" s="240"/>
      <c r="BO3148" s="240"/>
    </row>
    <row r="3149" spans="23:67" s="52" customFormat="1">
      <c r="W3149" s="59"/>
      <c r="BM3149" s="240"/>
      <c r="BN3149" s="240"/>
      <c r="BO3149" s="240"/>
    </row>
    <row r="3150" spans="23:67" s="52" customFormat="1">
      <c r="W3150" s="59"/>
      <c r="BM3150" s="240"/>
      <c r="BN3150" s="240"/>
      <c r="BO3150" s="240"/>
    </row>
    <row r="3151" spans="23:67" s="52" customFormat="1">
      <c r="W3151" s="59"/>
      <c r="BM3151" s="240"/>
      <c r="BN3151" s="240"/>
      <c r="BO3151" s="240"/>
    </row>
    <row r="3152" spans="23:67" s="52" customFormat="1">
      <c r="W3152" s="59"/>
      <c r="BM3152" s="240"/>
      <c r="BN3152" s="240"/>
      <c r="BO3152" s="240"/>
    </row>
    <row r="3153" spans="23:67" s="52" customFormat="1">
      <c r="W3153" s="59"/>
      <c r="BM3153" s="240"/>
      <c r="BN3153" s="240"/>
      <c r="BO3153" s="240"/>
    </row>
    <row r="3154" spans="23:67" s="52" customFormat="1">
      <c r="W3154" s="59"/>
      <c r="BM3154" s="240"/>
      <c r="BN3154" s="240"/>
      <c r="BO3154" s="240"/>
    </row>
    <row r="3155" spans="23:67" s="52" customFormat="1">
      <c r="W3155" s="59"/>
      <c r="BM3155" s="240"/>
      <c r="BN3155" s="240"/>
      <c r="BO3155" s="240"/>
    </row>
    <row r="3156" spans="23:67" s="52" customFormat="1">
      <c r="W3156" s="59"/>
      <c r="BM3156" s="240"/>
      <c r="BN3156" s="240"/>
      <c r="BO3156" s="240"/>
    </row>
    <row r="3157" spans="23:67" s="52" customFormat="1">
      <c r="W3157" s="59"/>
      <c r="BM3157" s="240"/>
      <c r="BN3157" s="240"/>
      <c r="BO3157" s="240"/>
    </row>
    <row r="3158" spans="23:67" s="52" customFormat="1">
      <c r="W3158" s="59"/>
      <c r="BM3158" s="240"/>
      <c r="BN3158" s="240"/>
      <c r="BO3158" s="240"/>
    </row>
    <row r="3159" spans="23:67" s="52" customFormat="1">
      <c r="W3159" s="59"/>
      <c r="BM3159" s="240"/>
      <c r="BN3159" s="240"/>
      <c r="BO3159" s="240"/>
    </row>
    <row r="3160" spans="23:67" s="52" customFormat="1">
      <c r="W3160" s="59"/>
      <c r="BM3160" s="240"/>
      <c r="BN3160" s="240"/>
      <c r="BO3160" s="240"/>
    </row>
    <row r="3161" spans="23:67" s="52" customFormat="1">
      <c r="W3161" s="59"/>
      <c r="BM3161" s="240"/>
      <c r="BN3161" s="240"/>
      <c r="BO3161" s="240"/>
    </row>
    <row r="3162" spans="23:67" s="52" customFormat="1">
      <c r="W3162" s="59"/>
      <c r="BM3162" s="240"/>
      <c r="BN3162" s="240"/>
      <c r="BO3162" s="240"/>
    </row>
    <row r="3163" spans="23:67" s="52" customFormat="1">
      <c r="W3163" s="59"/>
      <c r="BM3163" s="240"/>
      <c r="BN3163" s="240"/>
      <c r="BO3163" s="240"/>
    </row>
    <row r="3164" spans="23:67" s="52" customFormat="1">
      <c r="W3164" s="59"/>
      <c r="BM3164" s="240"/>
      <c r="BN3164" s="240"/>
      <c r="BO3164" s="240"/>
    </row>
    <row r="3165" spans="23:67" s="52" customFormat="1">
      <c r="W3165" s="59"/>
      <c r="BM3165" s="240"/>
      <c r="BN3165" s="240"/>
      <c r="BO3165" s="240"/>
    </row>
    <row r="3166" spans="23:67" s="52" customFormat="1">
      <c r="W3166" s="59"/>
      <c r="BM3166" s="240"/>
      <c r="BN3166" s="240"/>
      <c r="BO3166" s="240"/>
    </row>
    <row r="3167" spans="23:67" s="52" customFormat="1">
      <c r="W3167" s="59"/>
      <c r="BM3167" s="240"/>
      <c r="BN3167" s="240"/>
      <c r="BO3167" s="240"/>
    </row>
    <row r="3168" spans="23:67" s="52" customFormat="1">
      <c r="W3168" s="59"/>
      <c r="BM3168" s="240"/>
      <c r="BN3168" s="240"/>
      <c r="BO3168" s="240"/>
    </row>
    <row r="3169" spans="23:67" s="52" customFormat="1">
      <c r="W3169" s="59"/>
      <c r="BM3169" s="240"/>
      <c r="BN3169" s="240"/>
      <c r="BO3169" s="240"/>
    </row>
    <row r="3170" spans="23:67" s="52" customFormat="1">
      <c r="W3170" s="59"/>
      <c r="BM3170" s="240"/>
      <c r="BN3170" s="240"/>
      <c r="BO3170" s="240"/>
    </row>
    <row r="3171" spans="23:67" s="52" customFormat="1">
      <c r="W3171" s="59"/>
      <c r="BM3171" s="240"/>
      <c r="BN3171" s="240"/>
      <c r="BO3171" s="240"/>
    </row>
    <row r="3172" spans="23:67" s="52" customFormat="1">
      <c r="W3172" s="59"/>
      <c r="BM3172" s="240"/>
      <c r="BN3172" s="240"/>
      <c r="BO3172" s="240"/>
    </row>
    <row r="3173" spans="23:67" s="52" customFormat="1">
      <c r="W3173" s="59"/>
      <c r="BM3173" s="240"/>
      <c r="BN3173" s="240"/>
      <c r="BO3173" s="240"/>
    </row>
    <row r="3174" spans="23:67" s="52" customFormat="1">
      <c r="W3174" s="59"/>
      <c r="BM3174" s="240"/>
      <c r="BN3174" s="240"/>
      <c r="BO3174" s="240"/>
    </row>
    <row r="3175" spans="23:67" s="52" customFormat="1">
      <c r="W3175" s="59"/>
      <c r="BM3175" s="240"/>
      <c r="BN3175" s="240"/>
      <c r="BO3175" s="240"/>
    </row>
    <row r="3176" spans="23:67" s="52" customFormat="1">
      <c r="W3176" s="59"/>
      <c r="BM3176" s="240"/>
      <c r="BN3176" s="240"/>
      <c r="BO3176" s="240"/>
    </row>
    <row r="3177" spans="23:67" s="52" customFormat="1">
      <c r="W3177" s="59"/>
      <c r="BM3177" s="240"/>
      <c r="BN3177" s="240"/>
      <c r="BO3177" s="240"/>
    </row>
    <row r="3178" spans="23:67" s="52" customFormat="1">
      <c r="W3178" s="59"/>
      <c r="BM3178" s="240"/>
      <c r="BN3178" s="240"/>
      <c r="BO3178" s="240"/>
    </row>
    <row r="3179" spans="23:67" s="52" customFormat="1">
      <c r="W3179" s="59"/>
      <c r="BM3179" s="240"/>
      <c r="BN3179" s="240"/>
      <c r="BO3179" s="240"/>
    </row>
    <row r="3180" spans="23:67" s="52" customFormat="1">
      <c r="W3180" s="59"/>
      <c r="BM3180" s="240"/>
      <c r="BN3180" s="240"/>
      <c r="BO3180" s="240"/>
    </row>
    <row r="3181" spans="23:67" s="52" customFormat="1">
      <c r="W3181" s="59"/>
      <c r="BM3181" s="240"/>
      <c r="BN3181" s="240"/>
      <c r="BO3181" s="240"/>
    </row>
    <row r="3182" spans="23:67" s="52" customFormat="1">
      <c r="W3182" s="59"/>
      <c r="BM3182" s="240"/>
      <c r="BN3182" s="240"/>
      <c r="BO3182" s="240"/>
    </row>
    <row r="3183" spans="23:67" s="52" customFormat="1">
      <c r="W3183" s="59"/>
      <c r="BM3183" s="240"/>
      <c r="BN3183" s="240"/>
      <c r="BO3183" s="240"/>
    </row>
    <row r="3184" spans="23:67" s="52" customFormat="1">
      <c r="W3184" s="59"/>
      <c r="BM3184" s="240"/>
      <c r="BN3184" s="240"/>
      <c r="BO3184" s="240"/>
    </row>
    <row r="3185" spans="23:67" s="52" customFormat="1">
      <c r="W3185" s="59"/>
      <c r="BM3185" s="240"/>
      <c r="BN3185" s="240"/>
      <c r="BO3185" s="240"/>
    </row>
    <row r="3186" spans="23:67" s="52" customFormat="1">
      <c r="W3186" s="59"/>
      <c r="BM3186" s="240"/>
      <c r="BN3186" s="240"/>
      <c r="BO3186" s="240"/>
    </row>
    <row r="3187" spans="23:67" s="52" customFormat="1">
      <c r="W3187" s="59"/>
      <c r="BM3187" s="240"/>
      <c r="BN3187" s="240"/>
      <c r="BO3187" s="240"/>
    </row>
    <row r="3188" spans="23:67" s="52" customFormat="1">
      <c r="W3188" s="59"/>
      <c r="BM3188" s="240"/>
      <c r="BN3188" s="240"/>
      <c r="BO3188" s="240"/>
    </row>
    <row r="3189" spans="23:67" s="52" customFormat="1">
      <c r="W3189" s="59"/>
      <c r="BM3189" s="240"/>
      <c r="BN3189" s="240"/>
      <c r="BO3189" s="240"/>
    </row>
    <row r="3190" spans="23:67" s="52" customFormat="1">
      <c r="W3190" s="59"/>
      <c r="BM3190" s="240"/>
      <c r="BN3190" s="240"/>
      <c r="BO3190" s="240"/>
    </row>
    <row r="3191" spans="23:67" s="52" customFormat="1">
      <c r="W3191" s="59"/>
      <c r="BM3191" s="240"/>
      <c r="BN3191" s="240"/>
      <c r="BO3191" s="240"/>
    </row>
    <row r="3192" spans="23:67" s="52" customFormat="1">
      <c r="W3192" s="59"/>
      <c r="BM3192" s="240"/>
      <c r="BN3192" s="240"/>
      <c r="BO3192" s="240"/>
    </row>
    <row r="3193" spans="23:67" s="52" customFormat="1">
      <c r="W3193" s="59"/>
      <c r="BM3193" s="240"/>
      <c r="BN3193" s="240"/>
      <c r="BO3193" s="240"/>
    </row>
    <row r="3194" spans="23:67" s="52" customFormat="1">
      <c r="W3194" s="59"/>
      <c r="BM3194" s="240"/>
      <c r="BN3194" s="240"/>
      <c r="BO3194" s="240"/>
    </row>
    <row r="3195" spans="23:67" s="52" customFormat="1">
      <c r="W3195" s="59"/>
      <c r="BM3195" s="240"/>
      <c r="BN3195" s="240"/>
      <c r="BO3195" s="240"/>
    </row>
    <row r="3196" spans="23:67" s="52" customFormat="1">
      <c r="W3196" s="59"/>
      <c r="BM3196" s="240"/>
      <c r="BN3196" s="240"/>
      <c r="BO3196" s="240"/>
    </row>
    <row r="3197" spans="23:67" s="52" customFormat="1">
      <c r="W3197" s="59"/>
      <c r="BM3197" s="240"/>
      <c r="BN3197" s="240"/>
      <c r="BO3197" s="240"/>
    </row>
    <row r="3198" spans="23:67" s="52" customFormat="1">
      <c r="W3198" s="59"/>
      <c r="BM3198" s="240"/>
      <c r="BN3198" s="240"/>
      <c r="BO3198" s="240"/>
    </row>
    <row r="3199" spans="23:67" s="52" customFormat="1">
      <c r="W3199" s="59"/>
      <c r="BM3199" s="240"/>
      <c r="BN3199" s="240"/>
      <c r="BO3199" s="240"/>
    </row>
    <row r="3200" spans="23:67" s="52" customFormat="1">
      <c r="W3200" s="59"/>
      <c r="BM3200" s="240"/>
      <c r="BN3200" s="240"/>
      <c r="BO3200" s="240"/>
    </row>
    <row r="3201" spans="23:67" s="52" customFormat="1">
      <c r="W3201" s="59"/>
      <c r="BM3201" s="240"/>
      <c r="BN3201" s="240"/>
      <c r="BO3201" s="240"/>
    </row>
    <row r="3202" spans="23:67" s="52" customFormat="1">
      <c r="W3202" s="59"/>
      <c r="BM3202" s="240"/>
      <c r="BN3202" s="240"/>
      <c r="BO3202" s="240"/>
    </row>
    <row r="3203" spans="23:67" s="52" customFormat="1">
      <c r="W3203" s="59"/>
      <c r="BM3203" s="240"/>
      <c r="BN3203" s="240"/>
      <c r="BO3203" s="240"/>
    </row>
    <row r="3204" spans="23:67" s="52" customFormat="1">
      <c r="W3204" s="59"/>
      <c r="BM3204" s="240"/>
      <c r="BN3204" s="240"/>
      <c r="BO3204" s="240"/>
    </row>
    <row r="3205" spans="23:67" s="52" customFormat="1">
      <c r="W3205" s="59"/>
      <c r="BM3205" s="240"/>
      <c r="BN3205" s="240"/>
      <c r="BO3205" s="240"/>
    </row>
    <row r="3206" spans="23:67" s="52" customFormat="1">
      <c r="W3206" s="59"/>
      <c r="BM3206" s="240"/>
      <c r="BN3206" s="240"/>
      <c r="BO3206" s="240"/>
    </row>
    <row r="3207" spans="23:67" s="52" customFormat="1">
      <c r="W3207" s="59"/>
      <c r="BM3207" s="240"/>
      <c r="BN3207" s="240"/>
      <c r="BO3207" s="240"/>
    </row>
    <row r="3208" spans="23:67" s="52" customFormat="1">
      <c r="W3208" s="59"/>
      <c r="BM3208" s="240"/>
      <c r="BN3208" s="240"/>
      <c r="BO3208" s="240"/>
    </row>
    <row r="3209" spans="23:67" s="52" customFormat="1">
      <c r="W3209" s="59"/>
      <c r="BM3209" s="240"/>
      <c r="BN3209" s="240"/>
      <c r="BO3209" s="240"/>
    </row>
    <row r="3210" spans="23:67" s="52" customFormat="1">
      <c r="W3210" s="59"/>
      <c r="BM3210" s="240"/>
      <c r="BN3210" s="240"/>
      <c r="BO3210" s="240"/>
    </row>
    <row r="3211" spans="23:67" s="52" customFormat="1">
      <c r="W3211" s="59"/>
      <c r="BM3211" s="240"/>
      <c r="BN3211" s="240"/>
      <c r="BO3211" s="240"/>
    </row>
    <row r="3212" spans="23:67" s="52" customFormat="1">
      <c r="W3212" s="59"/>
      <c r="BM3212" s="240"/>
      <c r="BN3212" s="240"/>
      <c r="BO3212" s="240"/>
    </row>
    <row r="3213" spans="23:67" s="52" customFormat="1">
      <c r="W3213" s="59"/>
      <c r="BM3213" s="240"/>
      <c r="BN3213" s="240"/>
      <c r="BO3213" s="240"/>
    </row>
    <row r="3214" spans="23:67" s="52" customFormat="1">
      <c r="W3214" s="59"/>
      <c r="BM3214" s="240"/>
      <c r="BN3214" s="240"/>
      <c r="BO3214" s="240"/>
    </row>
    <row r="3215" spans="23:67" s="52" customFormat="1">
      <c r="W3215" s="59"/>
      <c r="BM3215" s="240"/>
      <c r="BN3215" s="240"/>
      <c r="BO3215" s="240"/>
    </row>
    <row r="3216" spans="23:67" s="52" customFormat="1">
      <c r="W3216" s="59"/>
      <c r="BM3216" s="240"/>
      <c r="BN3216" s="240"/>
      <c r="BO3216" s="240"/>
    </row>
    <row r="3217" spans="23:67" s="52" customFormat="1">
      <c r="W3217" s="59"/>
      <c r="BM3217" s="240"/>
      <c r="BN3217" s="240"/>
      <c r="BO3217" s="240"/>
    </row>
    <row r="3218" spans="23:67" s="52" customFormat="1">
      <c r="W3218" s="59"/>
      <c r="BM3218" s="240"/>
      <c r="BN3218" s="240"/>
      <c r="BO3218" s="240"/>
    </row>
    <row r="3219" spans="23:67" s="52" customFormat="1">
      <c r="W3219" s="59"/>
      <c r="BM3219" s="240"/>
      <c r="BN3219" s="240"/>
      <c r="BO3219" s="240"/>
    </row>
    <row r="3220" spans="23:67" s="52" customFormat="1">
      <c r="W3220" s="59"/>
      <c r="BM3220" s="240"/>
      <c r="BN3220" s="240"/>
      <c r="BO3220" s="240"/>
    </row>
    <row r="3221" spans="23:67" s="52" customFormat="1">
      <c r="W3221" s="59"/>
      <c r="BM3221" s="240"/>
      <c r="BN3221" s="240"/>
      <c r="BO3221" s="240"/>
    </row>
    <row r="3222" spans="23:67" s="52" customFormat="1">
      <c r="W3222" s="59"/>
      <c r="BM3222" s="240"/>
      <c r="BN3222" s="240"/>
      <c r="BO3222" s="240"/>
    </row>
    <row r="3223" spans="23:67" s="52" customFormat="1">
      <c r="W3223" s="59"/>
      <c r="BM3223" s="240"/>
      <c r="BN3223" s="240"/>
      <c r="BO3223" s="240"/>
    </row>
    <row r="3224" spans="23:67" s="52" customFormat="1">
      <c r="W3224" s="59"/>
      <c r="BM3224" s="240"/>
      <c r="BN3224" s="240"/>
      <c r="BO3224" s="240"/>
    </row>
    <row r="3225" spans="23:67" s="52" customFormat="1">
      <c r="W3225" s="59"/>
      <c r="BM3225" s="240"/>
      <c r="BN3225" s="240"/>
      <c r="BO3225" s="240"/>
    </row>
    <row r="3226" spans="23:67" s="52" customFormat="1">
      <c r="W3226" s="59"/>
      <c r="BM3226" s="240"/>
      <c r="BN3226" s="240"/>
      <c r="BO3226" s="240"/>
    </row>
    <row r="3227" spans="23:67" s="52" customFormat="1">
      <c r="W3227" s="59"/>
      <c r="BM3227" s="240"/>
      <c r="BN3227" s="240"/>
      <c r="BO3227" s="240"/>
    </row>
    <row r="3228" spans="23:67" s="52" customFormat="1">
      <c r="W3228" s="59"/>
      <c r="BM3228" s="240"/>
      <c r="BN3228" s="240"/>
      <c r="BO3228" s="240"/>
    </row>
    <row r="3229" spans="23:67" s="52" customFormat="1">
      <c r="W3229" s="59"/>
      <c r="BM3229" s="240"/>
      <c r="BN3229" s="240"/>
      <c r="BO3229" s="240"/>
    </row>
    <row r="3230" spans="23:67" s="52" customFormat="1">
      <c r="W3230" s="59"/>
      <c r="BM3230" s="240"/>
      <c r="BN3230" s="240"/>
      <c r="BO3230" s="240"/>
    </row>
    <row r="3231" spans="23:67" s="52" customFormat="1">
      <c r="W3231" s="59"/>
      <c r="BM3231" s="240"/>
      <c r="BN3231" s="240"/>
      <c r="BO3231" s="240"/>
    </row>
    <row r="3232" spans="23:67" s="52" customFormat="1">
      <c r="W3232" s="59"/>
      <c r="BM3232" s="240"/>
      <c r="BN3232" s="240"/>
      <c r="BO3232" s="240"/>
    </row>
    <row r="3233" spans="23:67" s="52" customFormat="1">
      <c r="W3233" s="59"/>
      <c r="BM3233" s="240"/>
      <c r="BN3233" s="240"/>
      <c r="BO3233" s="240"/>
    </row>
    <row r="3234" spans="23:67" s="52" customFormat="1">
      <c r="W3234" s="59"/>
      <c r="BM3234" s="240"/>
      <c r="BN3234" s="240"/>
      <c r="BO3234" s="240"/>
    </row>
    <row r="3235" spans="23:67" s="52" customFormat="1">
      <c r="W3235" s="59"/>
      <c r="BM3235" s="240"/>
      <c r="BN3235" s="240"/>
      <c r="BO3235" s="240"/>
    </row>
    <row r="3236" spans="23:67" s="52" customFormat="1">
      <c r="W3236" s="59"/>
      <c r="BM3236" s="240"/>
      <c r="BN3236" s="240"/>
      <c r="BO3236" s="240"/>
    </row>
    <row r="3237" spans="23:67" s="52" customFormat="1">
      <c r="W3237" s="59"/>
      <c r="BM3237" s="240"/>
      <c r="BN3237" s="240"/>
      <c r="BO3237" s="240"/>
    </row>
    <row r="3238" spans="23:67" s="52" customFormat="1">
      <c r="W3238" s="59"/>
      <c r="BM3238" s="240"/>
      <c r="BN3238" s="240"/>
      <c r="BO3238" s="240"/>
    </row>
    <row r="3239" spans="23:67" s="52" customFormat="1">
      <c r="W3239" s="59"/>
      <c r="BM3239" s="240"/>
      <c r="BN3239" s="240"/>
      <c r="BO3239" s="240"/>
    </row>
    <row r="3240" spans="23:67" s="52" customFormat="1">
      <c r="W3240" s="59"/>
      <c r="BM3240" s="240"/>
      <c r="BN3240" s="240"/>
      <c r="BO3240" s="240"/>
    </row>
    <row r="3241" spans="23:67" s="52" customFormat="1">
      <c r="W3241" s="59"/>
      <c r="BM3241" s="240"/>
      <c r="BN3241" s="240"/>
      <c r="BO3241" s="240"/>
    </row>
    <row r="3242" spans="23:67" s="52" customFormat="1">
      <c r="W3242" s="59"/>
      <c r="BM3242" s="240"/>
      <c r="BN3242" s="240"/>
      <c r="BO3242" s="240"/>
    </row>
    <row r="3243" spans="23:67" s="52" customFormat="1">
      <c r="W3243" s="59"/>
      <c r="BM3243" s="240"/>
      <c r="BN3243" s="240"/>
      <c r="BO3243" s="240"/>
    </row>
    <row r="3244" spans="23:67" s="52" customFormat="1">
      <c r="W3244" s="59"/>
      <c r="BM3244" s="240"/>
      <c r="BN3244" s="240"/>
      <c r="BO3244" s="240"/>
    </row>
    <row r="3245" spans="23:67" s="52" customFormat="1">
      <c r="W3245" s="59"/>
      <c r="BM3245" s="240"/>
      <c r="BN3245" s="240"/>
      <c r="BO3245" s="240"/>
    </row>
    <row r="3246" spans="23:67" s="52" customFormat="1">
      <c r="W3246" s="59"/>
      <c r="BM3246" s="240"/>
      <c r="BN3246" s="240"/>
      <c r="BO3246" s="240"/>
    </row>
    <row r="3247" spans="23:67" s="52" customFormat="1">
      <c r="W3247" s="59"/>
      <c r="BM3247" s="240"/>
      <c r="BN3247" s="240"/>
      <c r="BO3247" s="240"/>
    </row>
    <row r="3248" spans="23:67" s="52" customFormat="1">
      <c r="W3248" s="59"/>
      <c r="BM3248" s="240"/>
      <c r="BN3248" s="240"/>
      <c r="BO3248" s="240"/>
    </row>
    <row r="3249" spans="23:67" s="52" customFormat="1">
      <c r="W3249" s="59"/>
      <c r="BM3249" s="240"/>
      <c r="BN3249" s="240"/>
      <c r="BO3249" s="240"/>
    </row>
    <row r="3250" spans="23:67" s="52" customFormat="1">
      <c r="W3250" s="59"/>
      <c r="BM3250" s="240"/>
      <c r="BN3250" s="240"/>
      <c r="BO3250" s="240"/>
    </row>
    <row r="3251" spans="23:67" s="52" customFormat="1">
      <c r="W3251" s="59"/>
      <c r="BM3251" s="240"/>
      <c r="BN3251" s="240"/>
      <c r="BO3251" s="240"/>
    </row>
    <row r="3252" spans="23:67" s="52" customFormat="1">
      <c r="W3252" s="59"/>
      <c r="BM3252" s="240"/>
      <c r="BN3252" s="240"/>
      <c r="BO3252" s="240"/>
    </row>
    <row r="3253" spans="23:67" s="52" customFormat="1">
      <c r="W3253" s="59"/>
      <c r="BM3253" s="240"/>
      <c r="BN3253" s="240"/>
      <c r="BO3253" s="240"/>
    </row>
    <row r="3254" spans="23:67" s="52" customFormat="1">
      <c r="W3254" s="59"/>
      <c r="BM3254" s="240"/>
      <c r="BN3254" s="240"/>
      <c r="BO3254" s="240"/>
    </row>
    <row r="3255" spans="23:67" s="52" customFormat="1">
      <c r="W3255" s="59"/>
      <c r="BM3255" s="240"/>
      <c r="BN3255" s="240"/>
      <c r="BO3255" s="240"/>
    </row>
    <row r="3256" spans="23:67" s="52" customFormat="1">
      <c r="W3256" s="59"/>
      <c r="BM3256" s="240"/>
      <c r="BN3256" s="240"/>
      <c r="BO3256" s="240"/>
    </row>
    <row r="3257" spans="23:67" s="52" customFormat="1">
      <c r="W3257" s="59"/>
      <c r="BM3257" s="240"/>
      <c r="BN3257" s="240"/>
      <c r="BO3257" s="240"/>
    </row>
    <row r="3258" spans="23:67" s="52" customFormat="1">
      <c r="W3258" s="59"/>
      <c r="BM3258" s="240"/>
      <c r="BN3258" s="240"/>
      <c r="BO3258" s="240"/>
    </row>
    <row r="3259" spans="23:67" s="52" customFormat="1">
      <c r="W3259" s="59"/>
      <c r="BM3259" s="240"/>
      <c r="BN3259" s="240"/>
      <c r="BO3259" s="240"/>
    </row>
    <row r="3260" spans="23:67" s="52" customFormat="1">
      <c r="W3260" s="59"/>
      <c r="BM3260" s="240"/>
      <c r="BN3260" s="240"/>
      <c r="BO3260" s="240"/>
    </row>
    <row r="3261" spans="23:67" s="52" customFormat="1">
      <c r="W3261" s="59"/>
      <c r="BM3261" s="240"/>
      <c r="BN3261" s="240"/>
      <c r="BO3261" s="240"/>
    </row>
    <row r="3262" spans="23:67" s="52" customFormat="1">
      <c r="W3262" s="59"/>
      <c r="BM3262" s="240"/>
      <c r="BN3262" s="240"/>
      <c r="BO3262" s="240"/>
    </row>
    <row r="3263" spans="23:67" s="52" customFormat="1">
      <c r="W3263" s="59"/>
      <c r="BM3263" s="240"/>
      <c r="BN3263" s="240"/>
      <c r="BO3263" s="240"/>
    </row>
    <row r="3264" spans="23:67" s="52" customFormat="1">
      <c r="W3264" s="59"/>
      <c r="BM3264" s="240"/>
      <c r="BN3264" s="240"/>
      <c r="BO3264" s="240"/>
    </row>
    <row r="3265" spans="23:67" s="52" customFormat="1">
      <c r="W3265" s="59"/>
      <c r="BM3265" s="240"/>
      <c r="BN3265" s="240"/>
      <c r="BO3265" s="240"/>
    </row>
    <row r="3266" spans="23:67" s="52" customFormat="1">
      <c r="W3266" s="59"/>
      <c r="BM3266" s="240"/>
      <c r="BN3266" s="240"/>
      <c r="BO3266" s="240"/>
    </row>
    <row r="3267" spans="23:67" s="52" customFormat="1">
      <c r="W3267" s="59"/>
      <c r="BM3267" s="240"/>
      <c r="BN3267" s="240"/>
      <c r="BO3267" s="240"/>
    </row>
    <row r="3268" spans="23:67" s="52" customFormat="1">
      <c r="W3268" s="59"/>
      <c r="BM3268" s="240"/>
      <c r="BN3268" s="240"/>
      <c r="BO3268" s="240"/>
    </row>
    <row r="3269" spans="23:67" s="52" customFormat="1">
      <c r="W3269" s="59"/>
      <c r="BM3269" s="240"/>
      <c r="BN3269" s="240"/>
      <c r="BO3269" s="240"/>
    </row>
    <row r="3270" spans="23:67" s="52" customFormat="1">
      <c r="W3270" s="59"/>
      <c r="BM3270" s="240"/>
      <c r="BN3270" s="240"/>
      <c r="BO3270" s="240"/>
    </row>
    <row r="3271" spans="23:67" s="52" customFormat="1">
      <c r="W3271" s="59"/>
      <c r="BM3271" s="240"/>
      <c r="BN3271" s="240"/>
      <c r="BO3271" s="240"/>
    </row>
    <row r="3272" spans="23:67" s="52" customFormat="1">
      <c r="W3272" s="59"/>
      <c r="BM3272" s="240"/>
      <c r="BN3272" s="240"/>
      <c r="BO3272" s="240"/>
    </row>
    <row r="3273" spans="23:67" s="52" customFormat="1">
      <c r="W3273" s="59"/>
      <c r="BM3273" s="240"/>
      <c r="BN3273" s="240"/>
      <c r="BO3273" s="240"/>
    </row>
    <row r="3274" spans="23:67" s="52" customFormat="1">
      <c r="W3274" s="59"/>
      <c r="BM3274" s="240"/>
      <c r="BN3274" s="240"/>
      <c r="BO3274" s="240"/>
    </row>
    <row r="3275" spans="23:67" s="52" customFormat="1">
      <c r="W3275" s="59"/>
      <c r="BM3275" s="240"/>
      <c r="BN3275" s="240"/>
      <c r="BO3275" s="240"/>
    </row>
    <row r="3276" spans="23:67" s="52" customFormat="1">
      <c r="W3276" s="59"/>
      <c r="BM3276" s="240"/>
      <c r="BN3276" s="240"/>
      <c r="BO3276" s="240"/>
    </row>
    <row r="3277" spans="23:67" s="52" customFormat="1">
      <c r="W3277" s="59"/>
      <c r="BM3277" s="240"/>
      <c r="BN3277" s="240"/>
      <c r="BO3277" s="240"/>
    </row>
    <row r="3278" spans="23:67" s="52" customFormat="1">
      <c r="W3278" s="59"/>
      <c r="BM3278" s="240"/>
      <c r="BN3278" s="240"/>
      <c r="BO3278" s="240"/>
    </row>
    <row r="3279" spans="23:67" s="52" customFormat="1">
      <c r="W3279" s="59"/>
      <c r="BM3279" s="240"/>
      <c r="BN3279" s="240"/>
      <c r="BO3279" s="240"/>
    </row>
    <row r="3280" spans="23:67" s="52" customFormat="1">
      <c r="W3280" s="59"/>
      <c r="BM3280" s="240"/>
      <c r="BN3280" s="240"/>
      <c r="BO3280" s="240"/>
    </row>
    <row r="3281" spans="23:67" s="52" customFormat="1">
      <c r="W3281" s="59"/>
      <c r="BM3281" s="240"/>
      <c r="BN3281" s="240"/>
      <c r="BO3281" s="240"/>
    </row>
    <row r="3282" spans="23:67" s="52" customFormat="1">
      <c r="W3282" s="59"/>
      <c r="BM3282" s="240"/>
      <c r="BN3282" s="240"/>
      <c r="BO3282" s="240"/>
    </row>
    <row r="3283" spans="23:67" s="52" customFormat="1">
      <c r="W3283" s="59"/>
      <c r="BM3283" s="240"/>
      <c r="BN3283" s="240"/>
      <c r="BO3283" s="240"/>
    </row>
    <row r="3284" spans="23:67" s="52" customFormat="1">
      <c r="W3284" s="59"/>
      <c r="BM3284" s="240"/>
      <c r="BN3284" s="240"/>
      <c r="BO3284" s="240"/>
    </row>
    <row r="3285" spans="23:67" s="52" customFormat="1">
      <c r="W3285" s="59"/>
      <c r="BM3285" s="240"/>
      <c r="BN3285" s="240"/>
      <c r="BO3285" s="240"/>
    </row>
    <row r="3286" spans="23:67" s="52" customFormat="1">
      <c r="W3286" s="59"/>
      <c r="BM3286" s="240"/>
      <c r="BN3286" s="240"/>
      <c r="BO3286" s="240"/>
    </row>
    <row r="3287" spans="23:67" s="52" customFormat="1">
      <c r="W3287" s="59"/>
      <c r="BM3287" s="240"/>
      <c r="BN3287" s="240"/>
      <c r="BO3287" s="240"/>
    </row>
    <row r="3288" spans="23:67" s="52" customFormat="1">
      <c r="W3288" s="59"/>
      <c r="BM3288" s="240"/>
      <c r="BN3288" s="240"/>
      <c r="BO3288" s="240"/>
    </row>
    <row r="3289" spans="23:67" s="52" customFormat="1">
      <c r="W3289" s="59"/>
      <c r="BM3289" s="240"/>
      <c r="BN3289" s="240"/>
      <c r="BO3289" s="240"/>
    </row>
    <row r="3290" spans="23:67" s="52" customFormat="1">
      <c r="W3290" s="59"/>
      <c r="BM3290" s="240"/>
      <c r="BN3290" s="240"/>
      <c r="BO3290" s="240"/>
    </row>
    <row r="3291" spans="23:67" s="52" customFormat="1">
      <c r="W3291" s="59"/>
      <c r="BM3291" s="240"/>
      <c r="BN3291" s="240"/>
      <c r="BO3291" s="240"/>
    </row>
    <row r="3292" spans="23:67" s="52" customFormat="1">
      <c r="W3292" s="59"/>
      <c r="BM3292" s="240"/>
      <c r="BN3292" s="240"/>
      <c r="BO3292" s="240"/>
    </row>
    <row r="3293" spans="23:67" s="52" customFormat="1">
      <c r="W3293" s="59"/>
      <c r="BM3293" s="240"/>
      <c r="BN3293" s="240"/>
      <c r="BO3293" s="240"/>
    </row>
    <row r="3294" spans="23:67" s="52" customFormat="1">
      <c r="W3294" s="59"/>
      <c r="BM3294" s="240"/>
      <c r="BN3294" s="240"/>
      <c r="BO3294" s="240"/>
    </row>
    <row r="3295" spans="23:67" s="52" customFormat="1">
      <c r="W3295" s="59"/>
      <c r="BM3295" s="240"/>
      <c r="BN3295" s="240"/>
      <c r="BO3295" s="240"/>
    </row>
    <row r="3296" spans="23:67" s="52" customFormat="1">
      <c r="W3296" s="59"/>
      <c r="BM3296" s="240"/>
      <c r="BN3296" s="240"/>
      <c r="BO3296" s="240"/>
    </row>
    <row r="3297" spans="23:67" s="52" customFormat="1">
      <c r="W3297" s="59"/>
      <c r="BM3297" s="240"/>
      <c r="BN3297" s="240"/>
      <c r="BO3297" s="240"/>
    </row>
    <row r="3298" spans="23:67" s="52" customFormat="1">
      <c r="W3298" s="59"/>
      <c r="BM3298" s="240"/>
      <c r="BN3298" s="240"/>
      <c r="BO3298" s="240"/>
    </row>
    <row r="3299" spans="23:67" s="52" customFormat="1">
      <c r="W3299" s="59"/>
      <c r="BM3299" s="240"/>
      <c r="BN3299" s="240"/>
      <c r="BO3299" s="240"/>
    </row>
    <row r="3300" spans="23:67" s="52" customFormat="1">
      <c r="W3300" s="59"/>
      <c r="BM3300" s="240"/>
      <c r="BN3300" s="240"/>
      <c r="BO3300" s="240"/>
    </row>
    <row r="3301" spans="23:67" s="52" customFormat="1">
      <c r="W3301" s="59"/>
      <c r="BM3301" s="240"/>
      <c r="BN3301" s="240"/>
      <c r="BO3301" s="240"/>
    </row>
    <row r="3302" spans="23:67" s="52" customFormat="1">
      <c r="W3302" s="59"/>
      <c r="BM3302" s="240"/>
      <c r="BN3302" s="240"/>
      <c r="BO3302" s="240"/>
    </row>
    <row r="3303" spans="23:67" s="52" customFormat="1">
      <c r="W3303" s="59"/>
      <c r="BM3303" s="240"/>
      <c r="BN3303" s="240"/>
      <c r="BO3303" s="240"/>
    </row>
    <row r="3304" spans="23:67" s="52" customFormat="1">
      <c r="W3304" s="59"/>
      <c r="BM3304" s="240"/>
      <c r="BN3304" s="240"/>
      <c r="BO3304" s="240"/>
    </row>
    <row r="3305" spans="23:67" s="52" customFormat="1">
      <c r="W3305" s="59"/>
      <c r="BM3305" s="240"/>
      <c r="BN3305" s="240"/>
      <c r="BO3305" s="240"/>
    </row>
    <row r="3306" spans="23:67" s="52" customFormat="1">
      <c r="W3306" s="59"/>
      <c r="BM3306" s="240"/>
      <c r="BN3306" s="240"/>
      <c r="BO3306" s="240"/>
    </row>
    <row r="3307" spans="23:67" s="52" customFormat="1">
      <c r="W3307" s="59"/>
      <c r="BM3307" s="240"/>
      <c r="BN3307" s="240"/>
      <c r="BO3307" s="240"/>
    </row>
    <row r="3308" spans="23:67" s="52" customFormat="1">
      <c r="W3308" s="59"/>
      <c r="BM3308" s="240"/>
      <c r="BN3308" s="240"/>
      <c r="BO3308" s="240"/>
    </row>
    <row r="3309" spans="23:67" s="52" customFormat="1">
      <c r="W3309" s="59"/>
      <c r="BM3309" s="240"/>
      <c r="BN3309" s="240"/>
      <c r="BO3309" s="240"/>
    </row>
    <row r="3310" spans="23:67" s="52" customFormat="1">
      <c r="W3310" s="59"/>
      <c r="BM3310" s="240"/>
      <c r="BN3310" s="240"/>
      <c r="BO3310" s="240"/>
    </row>
    <row r="3311" spans="23:67" s="52" customFormat="1">
      <c r="W3311" s="59"/>
      <c r="BM3311" s="240"/>
      <c r="BN3311" s="240"/>
      <c r="BO3311" s="240"/>
    </row>
    <row r="3312" spans="23:67" s="52" customFormat="1">
      <c r="W3312" s="59"/>
      <c r="BM3312" s="240"/>
      <c r="BN3312" s="240"/>
      <c r="BO3312" s="240"/>
    </row>
    <row r="3313" spans="23:67" s="52" customFormat="1">
      <c r="W3313" s="59"/>
      <c r="BM3313" s="240"/>
      <c r="BN3313" s="240"/>
      <c r="BO3313" s="240"/>
    </row>
    <row r="3314" spans="23:67" s="52" customFormat="1">
      <c r="W3314" s="59"/>
      <c r="BM3314" s="240"/>
      <c r="BN3314" s="240"/>
      <c r="BO3314" s="240"/>
    </row>
    <row r="3315" spans="23:67" s="52" customFormat="1">
      <c r="W3315" s="59"/>
      <c r="BM3315" s="240"/>
      <c r="BN3315" s="240"/>
      <c r="BO3315" s="240"/>
    </row>
    <row r="3316" spans="23:67" s="52" customFormat="1">
      <c r="W3316" s="59"/>
      <c r="BM3316" s="240"/>
      <c r="BN3316" s="240"/>
      <c r="BO3316" s="240"/>
    </row>
    <row r="3317" spans="23:67" s="52" customFormat="1">
      <c r="W3317" s="59"/>
      <c r="BM3317" s="240"/>
      <c r="BN3317" s="240"/>
      <c r="BO3317" s="240"/>
    </row>
    <row r="3318" spans="23:67" s="52" customFormat="1">
      <c r="W3318" s="59"/>
      <c r="BM3318" s="240"/>
      <c r="BN3318" s="240"/>
      <c r="BO3318" s="240"/>
    </row>
    <row r="3319" spans="23:67" s="52" customFormat="1">
      <c r="W3319" s="59"/>
      <c r="BM3319" s="240"/>
      <c r="BN3319" s="240"/>
      <c r="BO3319" s="240"/>
    </row>
    <row r="3320" spans="23:67" s="52" customFormat="1">
      <c r="W3320" s="59"/>
      <c r="BM3320" s="240"/>
      <c r="BN3320" s="240"/>
      <c r="BO3320" s="240"/>
    </row>
    <row r="3321" spans="23:67" s="52" customFormat="1">
      <c r="W3321" s="59"/>
      <c r="BM3321" s="240"/>
      <c r="BN3321" s="240"/>
      <c r="BO3321" s="240"/>
    </row>
    <row r="3322" spans="23:67" s="52" customFormat="1">
      <c r="W3322" s="59"/>
      <c r="BM3322" s="240"/>
      <c r="BN3322" s="240"/>
      <c r="BO3322" s="240"/>
    </row>
    <row r="3323" spans="23:67" s="52" customFormat="1">
      <c r="W3323" s="59"/>
      <c r="BM3323" s="240"/>
      <c r="BN3323" s="240"/>
      <c r="BO3323" s="240"/>
    </row>
    <row r="3324" spans="23:67" s="52" customFormat="1">
      <c r="W3324" s="59"/>
      <c r="BM3324" s="240"/>
      <c r="BN3324" s="240"/>
      <c r="BO3324" s="240"/>
    </row>
    <row r="3325" spans="23:67" s="52" customFormat="1">
      <c r="W3325" s="59"/>
      <c r="BM3325" s="240"/>
      <c r="BN3325" s="240"/>
      <c r="BO3325" s="240"/>
    </row>
    <row r="3326" spans="23:67" s="52" customFormat="1">
      <c r="W3326" s="59"/>
      <c r="BM3326" s="240"/>
      <c r="BN3326" s="240"/>
      <c r="BO3326" s="240"/>
    </row>
    <row r="3327" spans="23:67" s="52" customFormat="1">
      <c r="W3327" s="59"/>
      <c r="BM3327" s="240"/>
      <c r="BN3327" s="240"/>
      <c r="BO3327" s="240"/>
    </row>
    <row r="3328" spans="23:67" s="52" customFormat="1">
      <c r="W3328" s="59"/>
      <c r="BM3328" s="240"/>
      <c r="BN3328" s="240"/>
      <c r="BO3328" s="240"/>
    </row>
    <row r="3329" spans="23:67" s="52" customFormat="1">
      <c r="W3329" s="59"/>
      <c r="BM3329" s="240"/>
      <c r="BN3329" s="240"/>
      <c r="BO3329" s="240"/>
    </row>
    <row r="3330" spans="23:67" s="52" customFormat="1">
      <c r="W3330" s="59"/>
      <c r="BM3330" s="240"/>
      <c r="BN3330" s="240"/>
      <c r="BO3330" s="240"/>
    </row>
    <row r="3331" spans="23:67" s="52" customFormat="1">
      <c r="W3331" s="59"/>
      <c r="BM3331" s="240"/>
      <c r="BN3331" s="240"/>
      <c r="BO3331" s="240"/>
    </row>
    <row r="3332" spans="23:67" s="52" customFormat="1">
      <c r="W3332" s="59"/>
      <c r="BM3332" s="240"/>
      <c r="BN3332" s="240"/>
      <c r="BO3332" s="240"/>
    </row>
    <row r="3333" spans="23:67" s="52" customFormat="1">
      <c r="W3333" s="59"/>
      <c r="BM3333" s="240"/>
      <c r="BN3333" s="240"/>
      <c r="BO3333" s="240"/>
    </row>
    <row r="3334" spans="23:67" s="52" customFormat="1">
      <c r="W3334" s="59"/>
      <c r="BM3334" s="240"/>
      <c r="BN3334" s="240"/>
      <c r="BO3334" s="240"/>
    </row>
    <row r="3335" spans="23:67" s="52" customFormat="1">
      <c r="W3335" s="59"/>
      <c r="BM3335" s="240"/>
      <c r="BN3335" s="240"/>
      <c r="BO3335" s="240"/>
    </row>
    <row r="3336" spans="23:67" s="52" customFormat="1">
      <c r="W3336" s="59"/>
      <c r="BM3336" s="240"/>
      <c r="BN3336" s="240"/>
      <c r="BO3336" s="240"/>
    </row>
    <row r="3337" spans="23:67" s="52" customFormat="1">
      <c r="W3337" s="59"/>
      <c r="BM3337" s="240"/>
      <c r="BN3337" s="240"/>
      <c r="BO3337" s="240"/>
    </row>
    <row r="3338" spans="23:67" s="52" customFormat="1">
      <c r="W3338" s="59"/>
      <c r="BM3338" s="240"/>
      <c r="BN3338" s="240"/>
      <c r="BO3338" s="240"/>
    </row>
    <row r="3339" spans="23:67" s="52" customFormat="1">
      <c r="W3339" s="59"/>
      <c r="BM3339" s="240"/>
      <c r="BN3339" s="240"/>
      <c r="BO3339" s="240"/>
    </row>
    <row r="3340" spans="23:67" s="52" customFormat="1">
      <c r="W3340" s="59"/>
      <c r="BM3340" s="240"/>
      <c r="BN3340" s="240"/>
      <c r="BO3340" s="240"/>
    </row>
    <row r="3341" spans="23:67" s="52" customFormat="1">
      <c r="W3341" s="59"/>
      <c r="BM3341" s="240"/>
      <c r="BN3341" s="240"/>
      <c r="BO3341" s="240"/>
    </row>
    <row r="3342" spans="23:67" s="52" customFormat="1">
      <c r="W3342" s="59"/>
      <c r="BM3342" s="240"/>
      <c r="BN3342" s="240"/>
      <c r="BO3342" s="240"/>
    </row>
    <row r="3343" spans="23:67" s="52" customFormat="1">
      <c r="W3343" s="59"/>
      <c r="BM3343" s="240"/>
      <c r="BN3343" s="240"/>
      <c r="BO3343" s="240"/>
    </row>
    <row r="3344" spans="23:67" s="52" customFormat="1">
      <c r="W3344" s="59"/>
      <c r="BM3344" s="240"/>
      <c r="BN3344" s="240"/>
      <c r="BO3344" s="240"/>
    </row>
    <row r="3345" spans="23:67" s="52" customFormat="1">
      <c r="W3345" s="59"/>
      <c r="BM3345" s="240"/>
      <c r="BN3345" s="240"/>
      <c r="BO3345" s="240"/>
    </row>
    <row r="3346" spans="23:67" s="52" customFormat="1">
      <c r="W3346" s="59"/>
      <c r="BM3346" s="240"/>
      <c r="BN3346" s="240"/>
      <c r="BO3346" s="240"/>
    </row>
    <row r="3347" spans="23:67" s="52" customFormat="1">
      <c r="W3347" s="59"/>
      <c r="BM3347" s="240"/>
      <c r="BN3347" s="240"/>
      <c r="BO3347" s="240"/>
    </row>
    <row r="3348" spans="23:67" s="52" customFormat="1">
      <c r="W3348" s="59"/>
      <c r="BM3348" s="240"/>
      <c r="BN3348" s="240"/>
      <c r="BO3348" s="240"/>
    </row>
    <row r="3349" spans="23:67" s="52" customFormat="1">
      <c r="W3349" s="59"/>
      <c r="BM3349" s="240"/>
      <c r="BN3349" s="240"/>
      <c r="BO3349" s="240"/>
    </row>
    <row r="3350" spans="23:67" s="52" customFormat="1">
      <c r="W3350" s="59"/>
      <c r="BM3350" s="240"/>
      <c r="BN3350" s="240"/>
      <c r="BO3350" s="240"/>
    </row>
    <row r="3351" spans="23:67" s="52" customFormat="1">
      <c r="W3351" s="59"/>
      <c r="BM3351" s="240"/>
      <c r="BN3351" s="240"/>
      <c r="BO3351" s="240"/>
    </row>
    <row r="3352" spans="23:67" s="52" customFormat="1">
      <c r="W3352" s="59"/>
      <c r="BM3352" s="240"/>
      <c r="BN3352" s="240"/>
      <c r="BO3352" s="240"/>
    </row>
    <row r="3353" spans="23:67" s="52" customFormat="1">
      <c r="W3353" s="59"/>
      <c r="BM3353" s="240"/>
      <c r="BN3353" s="240"/>
      <c r="BO3353" s="240"/>
    </row>
    <row r="3354" spans="23:67" s="52" customFormat="1">
      <c r="W3354" s="59"/>
      <c r="BM3354" s="240"/>
      <c r="BN3354" s="240"/>
      <c r="BO3354" s="240"/>
    </row>
    <row r="3355" spans="23:67" s="52" customFormat="1">
      <c r="W3355" s="59"/>
      <c r="BM3355" s="240"/>
      <c r="BN3355" s="240"/>
      <c r="BO3355" s="240"/>
    </row>
    <row r="3356" spans="23:67" s="52" customFormat="1">
      <c r="W3356" s="59"/>
      <c r="BM3356" s="240"/>
      <c r="BN3356" s="240"/>
      <c r="BO3356" s="240"/>
    </row>
    <row r="3357" spans="23:67" s="52" customFormat="1">
      <c r="W3357" s="59"/>
      <c r="BM3357" s="240"/>
      <c r="BN3357" s="240"/>
      <c r="BO3357" s="240"/>
    </row>
    <row r="3358" spans="23:67" s="52" customFormat="1">
      <c r="W3358" s="59"/>
      <c r="BM3358" s="240"/>
      <c r="BN3358" s="240"/>
      <c r="BO3358" s="240"/>
    </row>
    <row r="3359" spans="23:67" s="52" customFormat="1">
      <c r="W3359" s="59"/>
      <c r="BM3359" s="240"/>
      <c r="BN3359" s="240"/>
      <c r="BO3359" s="240"/>
    </row>
    <row r="3360" spans="23:67" s="52" customFormat="1">
      <c r="W3360" s="59"/>
      <c r="BM3360" s="240"/>
      <c r="BN3360" s="240"/>
      <c r="BO3360" s="240"/>
    </row>
    <row r="3361" spans="23:67" s="52" customFormat="1">
      <c r="W3361" s="59"/>
      <c r="BM3361" s="240"/>
      <c r="BN3361" s="240"/>
      <c r="BO3361" s="240"/>
    </row>
    <row r="3362" spans="23:67" s="52" customFormat="1">
      <c r="W3362" s="59"/>
      <c r="BM3362" s="240"/>
      <c r="BN3362" s="240"/>
      <c r="BO3362" s="240"/>
    </row>
    <row r="3363" spans="23:67" s="52" customFormat="1">
      <c r="W3363" s="59"/>
      <c r="BM3363" s="240"/>
      <c r="BN3363" s="240"/>
      <c r="BO3363" s="240"/>
    </row>
    <row r="3364" spans="23:67" s="52" customFormat="1">
      <c r="W3364" s="59"/>
      <c r="BM3364" s="240"/>
      <c r="BN3364" s="240"/>
      <c r="BO3364" s="240"/>
    </row>
    <row r="3365" spans="23:67" s="52" customFormat="1">
      <c r="W3365" s="59"/>
      <c r="BM3365" s="240"/>
      <c r="BN3365" s="240"/>
      <c r="BO3365" s="240"/>
    </row>
    <row r="3366" spans="23:67" s="52" customFormat="1">
      <c r="W3366" s="59"/>
      <c r="BM3366" s="240"/>
      <c r="BN3366" s="240"/>
      <c r="BO3366" s="240"/>
    </row>
    <row r="3367" spans="23:67" s="52" customFormat="1">
      <c r="W3367" s="59"/>
      <c r="BM3367" s="240"/>
      <c r="BN3367" s="240"/>
      <c r="BO3367" s="240"/>
    </row>
    <row r="3368" spans="23:67" s="52" customFormat="1">
      <c r="W3368" s="59"/>
      <c r="BM3368" s="240"/>
      <c r="BN3368" s="240"/>
      <c r="BO3368" s="240"/>
    </row>
    <row r="3369" spans="23:67" s="52" customFormat="1">
      <c r="W3369" s="59"/>
      <c r="BM3369" s="240"/>
      <c r="BN3369" s="240"/>
      <c r="BO3369" s="240"/>
    </row>
    <row r="3370" spans="23:67" s="52" customFormat="1">
      <c r="W3370" s="59"/>
      <c r="BM3370" s="240"/>
      <c r="BN3370" s="240"/>
      <c r="BO3370" s="240"/>
    </row>
    <row r="3371" spans="23:67" s="52" customFormat="1">
      <c r="W3371" s="59"/>
      <c r="BM3371" s="240"/>
      <c r="BN3371" s="240"/>
      <c r="BO3371" s="240"/>
    </row>
    <row r="3372" spans="23:67" s="52" customFormat="1">
      <c r="W3372" s="59"/>
      <c r="BM3372" s="240"/>
      <c r="BN3372" s="240"/>
      <c r="BO3372" s="240"/>
    </row>
    <row r="3373" spans="23:67" s="52" customFormat="1">
      <c r="W3373" s="59"/>
      <c r="BM3373" s="240"/>
      <c r="BN3373" s="240"/>
      <c r="BO3373" s="240"/>
    </row>
    <row r="3374" spans="23:67" s="52" customFormat="1">
      <c r="W3374" s="59"/>
      <c r="BM3374" s="240"/>
      <c r="BN3374" s="240"/>
      <c r="BO3374" s="240"/>
    </row>
    <row r="3375" spans="23:67" s="52" customFormat="1">
      <c r="W3375" s="59"/>
      <c r="BM3375" s="240"/>
      <c r="BN3375" s="240"/>
      <c r="BO3375" s="240"/>
    </row>
    <row r="3376" spans="23:67" s="52" customFormat="1">
      <c r="W3376" s="59"/>
      <c r="BM3376" s="240"/>
      <c r="BN3376" s="240"/>
      <c r="BO3376" s="240"/>
    </row>
    <row r="3377" spans="23:67" s="52" customFormat="1">
      <c r="W3377" s="59"/>
      <c r="BM3377" s="240"/>
      <c r="BN3377" s="240"/>
      <c r="BO3377" s="240"/>
    </row>
    <row r="3378" spans="23:67" s="52" customFormat="1">
      <c r="W3378" s="59"/>
      <c r="BM3378" s="240"/>
      <c r="BN3378" s="240"/>
      <c r="BO3378" s="240"/>
    </row>
    <row r="3379" spans="23:67" s="52" customFormat="1">
      <c r="W3379" s="59"/>
      <c r="BM3379" s="240"/>
      <c r="BN3379" s="240"/>
      <c r="BO3379" s="240"/>
    </row>
    <row r="3380" spans="23:67" s="52" customFormat="1">
      <c r="W3380" s="59"/>
      <c r="BM3380" s="240"/>
      <c r="BN3380" s="240"/>
      <c r="BO3380" s="240"/>
    </row>
    <row r="3381" spans="23:67" s="52" customFormat="1">
      <c r="W3381" s="59"/>
      <c r="BM3381" s="240"/>
      <c r="BN3381" s="240"/>
      <c r="BO3381" s="240"/>
    </row>
    <row r="3382" spans="23:67" s="52" customFormat="1">
      <c r="W3382" s="59"/>
      <c r="BM3382" s="240"/>
      <c r="BN3382" s="240"/>
      <c r="BO3382" s="240"/>
    </row>
    <row r="3383" spans="23:67" s="52" customFormat="1">
      <c r="W3383" s="59"/>
      <c r="BM3383" s="240"/>
      <c r="BN3383" s="240"/>
      <c r="BO3383" s="240"/>
    </row>
    <row r="3384" spans="23:67" s="52" customFormat="1">
      <c r="W3384" s="59"/>
      <c r="BM3384" s="240"/>
      <c r="BN3384" s="240"/>
      <c r="BO3384" s="240"/>
    </row>
    <row r="3385" spans="23:67" s="52" customFormat="1">
      <c r="W3385" s="59"/>
      <c r="BM3385" s="240"/>
      <c r="BN3385" s="240"/>
      <c r="BO3385" s="240"/>
    </row>
    <row r="3386" spans="23:67" s="52" customFormat="1">
      <c r="W3386" s="59"/>
      <c r="BM3386" s="240"/>
      <c r="BN3386" s="240"/>
      <c r="BO3386" s="240"/>
    </row>
    <row r="3387" spans="23:67" s="52" customFormat="1">
      <c r="W3387" s="59"/>
      <c r="BM3387" s="240"/>
      <c r="BN3387" s="240"/>
      <c r="BO3387" s="240"/>
    </row>
    <row r="3388" spans="23:67" s="52" customFormat="1">
      <c r="W3388" s="59"/>
      <c r="BM3388" s="240"/>
      <c r="BN3388" s="240"/>
      <c r="BO3388" s="240"/>
    </row>
    <row r="3389" spans="23:67" s="52" customFormat="1">
      <c r="W3389" s="59"/>
      <c r="BM3389" s="240"/>
      <c r="BN3389" s="240"/>
      <c r="BO3389" s="240"/>
    </row>
    <row r="3390" spans="23:67" s="52" customFormat="1">
      <c r="W3390" s="59"/>
      <c r="BM3390" s="240"/>
      <c r="BN3390" s="240"/>
      <c r="BO3390" s="240"/>
    </row>
    <row r="3391" spans="23:67" s="52" customFormat="1">
      <c r="W3391" s="59"/>
      <c r="BM3391" s="240"/>
      <c r="BN3391" s="240"/>
      <c r="BO3391" s="240"/>
    </row>
    <row r="3392" spans="23:67" s="52" customFormat="1">
      <c r="W3392" s="59"/>
      <c r="BM3392" s="240"/>
      <c r="BN3392" s="240"/>
      <c r="BO3392" s="240"/>
    </row>
    <row r="3393" spans="23:67" s="52" customFormat="1">
      <c r="W3393" s="59"/>
      <c r="BM3393" s="240"/>
      <c r="BN3393" s="240"/>
      <c r="BO3393" s="240"/>
    </row>
    <row r="3394" spans="23:67" s="52" customFormat="1">
      <c r="W3394" s="59"/>
      <c r="BM3394" s="240"/>
      <c r="BN3394" s="240"/>
      <c r="BO3394" s="240"/>
    </row>
    <row r="3395" spans="23:67" s="52" customFormat="1">
      <c r="W3395" s="59"/>
      <c r="BM3395" s="240"/>
      <c r="BN3395" s="240"/>
      <c r="BO3395" s="240"/>
    </row>
    <row r="3396" spans="23:67" s="52" customFormat="1">
      <c r="W3396" s="59"/>
      <c r="BM3396" s="240"/>
      <c r="BN3396" s="240"/>
      <c r="BO3396" s="240"/>
    </row>
    <row r="3397" spans="23:67" s="52" customFormat="1">
      <c r="W3397" s="59"/>
      <c r="BM3397" s="240"/>
      <c r="BN3397" s="240"/>
      <c r="BO3397" s="240"/>
    </row>
    <row r="3398" spans="23:67" s="52" customFormat="1">
      <c r="W3398" s="59"/>
      <c r="BM3398" s="240"/>
      <c r="BN3398" s="240"/>
      <c r="BO3398" s="240"/>
    </row>
    <row r="3399" spans="23:67" s="52" customFormat="1">
      <c r="W3399" s="59"/>
      <c r="BM3399" s="240"/>
      <c r="BN3399" s="240"/>
      <c r="BO3399" s="240"/>
    </row>
    <row r="3400" spans="23:67" s="52" customFormat="1">
      <c r="W3400" s="59"/>
      <c r="BM3400" s="240"/>
      <c r="BN3400" s="240"/>
      <c r="BO3400" s="240"/>
    </row>
    <row r="3401" spans="23:67" s="52" customFormat="1">
      <c r="W3401" s="59"/>
      <c r="BM3401" s="240"/>
      <c r="BN3401" s="240"/>
      <c r="BO3401" s="240"/>
    </row>
    <row r="3402" spans="23:67" s="52" customFormat="1">
      <c r="W3402" s="59"/>
      <c r="BM3402" s="240"/>
      <c r="BN3402" s="240"/>
      <c r="BO3402" s="240"/>
    </row>
    <row r="3403" spans="23:67" s="52" customFormat="1">
      <c r="W3403" s="59"/>
      <c r="BM3403" s="240"/>
      <c r="BN3403" s="240"/>
      <c r="BO3403" s="240"/>
    </row>
    <row r="3404" spans="23:67" s="52" customFormat="1">
      <c r="W3404" s="59"/>
      <c r="BM3404" s="240"/>
      <c r="BN3404" s="240"/>
      <c r="BO3404" s="240"/>
    </row>
    <row r="3405" spans="23:67" s="52" customFormat="1">
      <c r="W3405" s="59"/>
      <c r="BM3405" s="240"/>
      <c r="BN3405" s="240"/>
      <c r="BO3405" s="240"/>
    </row>
    <row r="3406" spans="23:67" s="52" customFormat="1">
      <c r="W3406" s="59"/>
      <c r="BM3406" s="240"/>
      <c r="BN3406" s="240"/>
      <c r="BO3406" s="240"/>
    </row>
    <row r="3407" spans="23:67" s="52" customFormat="1">
      <c r="W3407" s="59"/>
      <c r="BM3407" s="240"/>
      <c r="BN3407" s="240"/>
      <c r="BO3407" s="240"/>
    </row>
    <row r="3408" spans="23:67" s="52" customFormat="1">
      <c r="W3408" s="59"/>
      <c r="BM3408" s="240"/>
      <c r="BN3408" s="240"/>
      <c r="BO3408" s="240"/>
    </row>
    <row r="3409" spans="23:67" s="52" customFormat="1">
      <c r="W3409" s="59"/>
      <c r="BM3409" s="240"/>
      <c r="BN3409" s="240"/>
      <c r="BO3409" s="240"/>
    </row>
    <row r="3410" spans="23:67" s="52" customFormat="1">
      <c r="W3410" s="59"/>
      <c r="BM3410" s="240"/>
      <c r="BN3410" s="240"/>
      <c r="BO3410" s="240"/>
    </row>
    <row r="3411" spans="23:67" s="52" customFormat="1">
      <c r="W3411" s="59"/>
      <c r="BM3411" s="240"/>
      <c r="BN3411" s="240"/>
      <c r="BO3411" s="240"/>
    </row>
    <row r="3412" spans="23:67" s="52" customFormat="1">
      <c r="W3412" s="59"/>
      <c r="BM3412" s="240"/>
      <c r="BN3412" s="240"/>
      <c r="BO3412" s="240"/>
    </row>
    <row r="3413" spans="23:67" s="52" customFormat="1">
      <c r="W3413" s="59"/>
      <c r="BM3413" s="240"/>
      <c r="BN3413" s="240"/>
      <c r="BO3413" s="240"/>
    </row>
    <row r="3414" spans="23:67" s="52" customFormat="1">
      <c r="W3414" s="59"/>
      <c r="BM3414" s="240"/>
      <c r="BN3414" s="240"/>
      <c r="BO3414" s="240"/>
    </row>
    <row r="3415" spans="23:67" s="52" customFormat="1">
      <c r="W3415" s="59"/>
      <c r="BM3415" s="240"/>
      <c r="BN3415" s="240"/>
      <c r="BO3415" s="240"/>
    </row>
    <row r="3416" spans="23:67" s="52" customFormat="1">
      <c r="W3416" s="59"/>
      <c r="BM3416" s="240"/>
      <c r="BN3416" s="240"/>
      <c r="BO3416" s="240"/>
    </row>
    <row r="3417" spans="23:67" s="52" customFormat="1">
      <c r="W3417" s="59"/>
      <c r="BM3417" s="240"/>
      <c r="BN3417" s="240"/>
      <c r="BO3417" s="240"/>
    </row>
    <row r="3418" spans="23:67" s="52" customFormat="1">
      <c r="W3418" s="59"/>
      <c r="BM3418" s="240"/>
      <c r="BN3418" s="240"/>
      <c r="BO3418" s="240"/>
    </row>
    <row r="3419" spans="23:67" s="52" customFormat="1">
      <c r="W3419" s="59"/>
      <c r="BM3419" s="240"/>
      <c r="BN3419" s="240"/>
      <c r="BO3419" s="240"/>
    </row>
    <row r="3420" spans="23:67" s="52" customFormat="1">
      <c r="W3420" s="59"/>
      <c r="BM3420" s="240"/>
      <c r="BN3420" s="240"/>
      <c r="BO3420" s="240"/>
    </row>
    <row r="3421" spans="23:67" s="52" customFormat="1">
      <c r="W3421" s="59"/>
      <c r="BM3421" s="240"/>
      <c r="BN3421" s="240"/>
      <c r="BO3421" s="240"/>
    </row>
    <row r="3422" spans="23:67" s="52" customFormat="1">
      <c r="W3422" s="59"/>
      <c r="BM3422" s="240"/>
      <c r="BN3422" s="240"/>
      <c r="BO3422" s="240"/>
    </row>
    <row r="3423" spans="23:67" s="52" customFormat="1">
      <c r="W3423" s="59"/>
      <c r="BM3423" s="240"/>
      <c r="BN3423" s="240"/>
      <c r="BO3423" s="240"/>
    </row>
    <row r="3424" spans="23:67" s="52" customFormat="1">
      <c r="W3424" s="59"/>
      <c r="BM3424" s="240"/>
      <c r="BN3424" s="240"/>
      <c r="BO3424" s="240"/>
    </row>
    <row r="3425" spans="23:67" s="52" customFormat="1">
      <c r="W3425" s="59"/>
      <c r="BM3425" s="240"/>
      <c r="BN3425" s="240"/>
      <c r="BO3425" s="240"/>
    </row>
    <row r="3426" spans="23:67" s="52" customFormat="1">
      <c r="W3426" s="59"/>
      <c r="BM3426" s="240"/>
      <c r="BN3426" s="240"/>
      <c r="BO3426" s="240"/>
    </row>
    <row r="3427" spans="23:67" s="52" customFormat="1">
      <c r="W3427" s="59"/>
      <c r="BM3427" s="240"/>
      <c r="BN3427" s="240"/>
      <c r="BO3427" s="240"/>
    </row>
    <row r="3428" spans="23:67" s="52" customFormat="1">
      <c r="W3428" s="59"/>
      <c r="BM3428" s="240"/>
      <c r="BN3428" s="240"/>
      <c r="BO3428" s="240"/>
    </row>
    <row r="3429" spans="23:67" s="52" customFormat="1">
      <c r="W3429" s="59"/>
      <c r="BM3429" s="240"/>
      <c r="BN3429" s="240"/>
      <c r="BO3429" s="240"/>
    </row>
    <row r="3430" spans="23:67" s="52" customFormat="1">
      <c r="W3430" s="59"/>
      <c r="BM3430" s="240"/>
      <c r="BN3430" s="240"/>
      <c r="BO3430" s="240"/>
    </row>
    <row r="3431" spans="23:67" s="52" customFormat="1">
      <c r="W3431" s="59"/>
      <c r="BM3431" s="240"/>
      <c r="BN3431" s="240"/>
      <c r="BO3431" s="240"/>
    </row>
    <row r="3432" spans="23:67" s="52" customFormat="1">
      <c r="W3432" s="59"/>
      <c r="BM3432" s="240"/>
      <c r="BN3432" s="240"/>
      <c r="BO3432" s="240"/>
    </row>
    <row r="3433" spans="23:67" s="52" customFormat="1">
      <c r="W3433" s="59"/>
      <c r="BM3433" s="240"/>
      <c r="BN3433" s="240"/>
      <c r="BO3433" s="240"/>
    </row>
    <row r="3434" spans="23:67" s="52" customFormat="1">
      <c r="W3434" s="59"/>
      <c r="BM3434" s="240"/>
      <c r="BN3434" s="240"/>
      <c r="BO3434" s="240"/>
    </row>
    <row r="3435" spans="23:67" s="52" customFormat="1">
      <c r="W3435" s="59"/>
      <c r="BM3435" s="240"/>
      <c r="BN3435" s="240"/>
      <c r="BO3435" s="240"/>
    </row>
    <row r="3436" spans="23:67" s="52" customFormat="1">
      <c r="W3436" s="59"/>
      <c r="BM3436" s="240"/>
      <c r="BN3436" s="240"/>
      <c r="BO3436" s="240"/>
    </row>
    <row r="3437" spans="23:67" s="52" customFormat="1">
      <c r="W3437" s="59"/>
      <c r="BM3437" s="240"/>
      <c r="BN3437" s="240"/>
      <c r="BO3437" s="240"/>
    </row>
    <row r="3438" spans="23:67" s="52" customFormat="1">
      <c r="W3438" s="59"/>
      <c r="BM3438" s="240"/>
      <c r="BN3438" s="240"/>
      <c r="BO3438" s="240"/>
    </row>
    <row r="3439" spans="23:67" s="52" customFormat="1">
      <c r="W3439" s="59"/>
      <c r="BM3439" s="240"/>
      <c r="BN3439" s="240"/>
      <c r="BO3439" s="240"/>
    </row>
    <row r="3440" spans="23:67" s="52" customFormat="1">
      <c r="W3440" s="59"/>
      <c r="BM3440" s="240"/>
      <c r="BN3440" s="240"/>
      <c r="BO3440" s="240"/>
    </row>
    <row r="3441" spans="23:67" s="52" customFormat="1">
      <c r="W3441" s="59"/>
      <c r="BM3441" s="240"/>
      <c r="BN3441" s="240"/>
      <c r="BO3441" s="240"/>
    </row>
    <row r="3442" spans="23:67" s="52" customFormat="1">
      <c r="W3442" s="59"/>
      <c r="BM3442" s="240"/>
      <c r="BN3442" s="240"/>
      <c r="BO3442" s="240"/>
    </row>
    <row r="3443" spans="23:67" s="52" customFormat="1">
      <c r="W3443" s="59"/>
      <c r="BM3443" s="240"/>
      <c r="BN3443" s="240"/>
      <c r="BO3443" s="240"/>
    </row>
    <row r="3444" spans="23:67" s="52" customFormat="1">
      <c r="W3444" s="59"/>
      <c r="BM3444" s="240"/>
      <c r="BN3444" s="240"/>
      <c r="BO3444" s="240"/>
    </row>
    <row r="3445" spans="23:67" s="52" customFormat="1">
      <c r="W3445" s="59"/>
      <c r="BM3445" s="240"/>
      <c r="BN3445" s="240"/>
      <c r="BO3445" s="240"/>
    </row>
    <row r="3446" spans="23:67" s="52" customFormat="1">
      <c r="W3446" s="59"/>
      <c r="BM3446" s="240"/>
      <c r="BN3446" s="240"/>
      <c r="BO3446" s="240"/>
    </row>
    <row r="3447" spans="23:67" s="52" customFormat="1">
      <c r="W3447" s="59"/>
      <c r="BM3447" s="240"/>
      <c r="BN3447" s="240"/>
      <c r="BO3447" s="240"/>
    </row>
    <row r="3448" spans="23:67" s="52" customFormat="1">
      <c r="W3448" s="59"/>
      <c r="BM3448" s="240"/>
      <c r="BN3448" s="240"/>
      <c r="BO3448" s="240"/>
    </row>
    <row r="3449" spans="23:67" s="52" customFormat="1">
      <c r="W3449" s="59"/>
      <c r="BM3449" s="240"/>
      <c r="BN3449" s="240"/>
      <c r="BO3449" s="240"/>
    </row>
    <row r="3450" spans="23:67" s="52" customFormat="1">
      <c r="W3450" s="59"/>
      <c r="BM3450" s="240"/>
      <c r="BN3450" s="240"/>
      <c r="BO3450" s="240"/>
    </row>
    <row r="3451" spans="23:67" s="52" customFormat="1">
      <c r="W3451" s="59"/>
      <c r="BM3451" s="240"/>
      <c r="BN3451" s="240"/>
      <c r="BO3451" s="240"/>
    </row>
    <row r="3452" spans="23:67" s="52" customFormat="1">
      <c r="W3452" s="59"/>
      <c r="BM3452" s="240"/>
      <c r="BN3452" s="240"/>
      <c r="BO3452" s="240"/>
    </row>
    <row r="3453" spans="23:67" s="52" customFormat="1">
      <c r="W3453" s="59"/>
      <c r="BM3453" s="240"/>
      <c r="BN3453" s="240"/>
      <c r="BO3453" s="240"/>
    </row>
    <row r="3454" spans="23:67" s="52" customFormat="1">
      <c r="W3454" s="59"/>
      <c r="BM3454" s="240"/>
      <c r="BN3454" s="240"/>
      <c r="BO3454" s="240"/>
    </row>
    <row r="3455" spans="23:67" s="52" customFormat="1">
      <c r="W3455" s="59"/>
      <c r="BM3455" s="240"/>
      <c r="BN3455" s="240"/>
      <c r="BO3455" s="240"/>
    </row>
    <row r="3456" spans="23:67" s="52" customFormat="1">
      <c r="W3456" s="59"/>
      <c r="BM3456" s="240"/>
      <c r="BN3456" s="240"/>
      <c r="BO3456" s="240"/>
    </row>
    <row r="3457" spans="23:67" s="52" customFormat="1">
      <c r="W3457" s="59"/>
      <c r="BM3457" s="240"/>
      <c r="BN3457" s="240"/>
      <c r="BO3457" s="240"/>
    </row>
    <row r="3458" spans="23:67" s="52" customFormat="1">
      <c r="W3458" s="59"/>
      <c r="BM3458" s="240"/>
      <c r="BN3458" s="240"/>
      <c r="BO3458" s="240"/>
    </row>
    <row r="3459" spans="23:67" s="52" customFormat="1">
      <c r="W3459" s="59"/>
      <c r="BM3459" s="240"/>
      <c r="BN3459" s="240"/>
      <c r="BO3459" s="240"/>
    </row>
    <row r="3460" spans="23:67" s="52" customFormat="1">
      <c r="W3460" s="59"/>
      <c r="BM3460" s="240"/>
      <c r="BN3460" s="240"/>
      <c r="BO3460" s="240"/>
    </row>
    <row r="3461" spans="23:67" s="52" customFormat="1">
      <c r="W3461" s="59"/>
      <c r="BM3461" s="240"/>
      <c r="BN3461" s="240"/>
      <c r="BO3461" s="240"/>
    </row>
    <row r="3462" spans="23:67" s="52" customFormat="1">
      <c r="W3462" s="59"/>
      <c r="BM3462" s="240"/>
      <c r="BN3462" s="240"/>
      <c r="BO3462" s="240"/>
    </row>
    <row r="3463" spans="23:67" s="52" customFormat="1">
      <c r="W3463" s="59"/>
      <c r="BM3463" s="240"/>
      <c r="BN3463" s="240"/>
      <c r="BO3463" s="240"/>
    </row>
    <row r="3464" spans="23:67" s="52" customFormat="1">
      <c r="W3464" s="59"/>
      <c r="BM3464" s="240"/>
      <c r="BN3464" s="240"/>
      <c r="BO3464" s="240"/>
    </row>
    <row r="3465" spans="23:67" s="52" customFormat="1">
      <c r="W3465" s="59"/>
      <c r="BM3465" s="240"/>
      <c r="BN3465" s="240"/>
      <c r="BO3465" s="240"/>
    </row>
    <row r="3466" spans="23:67" s="52" customFormat="1">
      <c r="W3466" s="59"/>
      <c r="BM3466" s="240"/>
      <c r="BN3466" s="240"/>
      <c r="BO3466" s="240"/>
    </row>
    <row r="3467" spans="23:67" s="52" customFormat="1">
      <c r="W3467" s="59"/>
      <c r="BM3467" s="240"/>
      <c r="BN3467" s="240"/>
      <c r="BO3467" s="240"/>
    </row>
    <row r="3468" spans="23:67" s="52" customFormat="1">
      <c r="W3468" s="59"/>
      <c r="BM3468" s="240"/>
      <c r="BN3468" s="240"/>
      <c r="BO3468" s="240"/>
    </row>
    <row r="3469" spans="23:67" s="52" customFormat="1">
      <c r="W3469" s="59"/>
      <c r="BM3469" s="240"/>
      <c r="BN3469" s="240"/>
      <c r="BO3469" s="240"/>
    </row>
    <row r="3470" spans="23:67" s="52" customFormat="1">
      <c r="W3470" s="59"/>
      <c r="BM3470" s="240"/>
      <c r="BN3470" s="240"/>
      <c r="BO3470" s="240"/>
    </row>
    <row r="3471" spans="23:67" s="52" customFormat="1">
      <c r="W3471" s="59"/>
      <c r="BM3471" s="240"/>
      <c r="BN3471" s="240"/>
      <c r="BO3471" s="240"/>
    </row>
    <row r="3472" spans="23:67" s="52" customFormat="1">
      <c r="W3472" s="59"/>
      <c r="BM3472" s="240"/>
      <c r="BN3472" s="240"/>
      <c r="BO3472" s="240"/>
    </row>
    <row r="3473" spans="23:67" s="52" customFormat="1">
      <c r="W3473" s="59"/>
      <c r="BM3473" s="240"/>
      <c r="BN3473" s="240"/>
      <c r="BO3473" s="240"/>
    </row>
    <row r="3474" spans="23:67" s="52" customFormat="1">
      <c r="W3474" s="59"/>
      <c r="BM3474" s="240"/>
      <c r="BN3474" s="240"/>
      <c r="BO3474" s="240"/>
    </row>
    <row r="3475" spans="23:67" s="52" customFormat="1">
      <c r="W3475" s="59"/>
      <c r="BM3475" s="240"/>
      <c r="BN3475" s="240"/>
      <c r="BO3475" s="240"/>
    </row>
    <row r="3476" spans="23:67" s="52" customFormat="1">
      <c r="W3476" s="59"/>
      <c r="BM3476" s="240"/>
      <c r="BN3476" s="240"/>
      <c r="BO3476" s="240"/>
    </row>
    <row r="3477" spans="23:67" s="52" customFormat="1">
      <c r="W3477" s="59"/>
      <c r="BM3477" s="240"/>
      <c r="BN3477" s="240"/>
      <c r="BO3477" s="240"/>
    </row>
    <row r="3478" spans="23:67" s="52" customFormat="1">
      <c r="W3478" s="59"/>
      <c r="BM3478" s="240"/>
      <c r="BN3478" s="240"/>
      <c r="BO3478" s="240"/>
    </row>
    <row r="3479" spans="23:67" s="52" customFormat="1">
      <c r="W3479" s="59"/>
      <c r="BM3479" s="240"/>
      <c r="BN3479" s="240"/>
      <c r="BO3479" s="240"/>
    </row>
    <row r="3480" spans="23:67" s="52" customFormat="1">
      <c r="W3480" s="59"/>
      <c r="BM3480" s="240"/>
      <c r="BN3480" s="240"/>
      <c r="BO3480" s="240"/>
    </row>
    <row r="3481" spans="23:67" s="52" customFormat="1">
      <c r="W3481" s="59"/>
      <c r="BM3481" s="240"/>
      <c r="BN3481" s="240"/>
      <c r="BO3481" s="240"/>
    </row>
    <row r="3482" spans="23:67" s="52" customFormat="1">
      <c r="W3482" s="59"/>
      <c r="BM3482" s="240"/>
      <c r="BN3482" s="240"/>
      <c r="BO3482" s="240"/>
    </row>
    <row r="3483" spans="23:67" s="52" customFormat="1">
      <c r="W3483" s="59"/>
      <c r="BM3483" s="240"/>
      <c r="BN3483" s="240"/>
      <c r="BO3483" s="240"/>
    </row>
    <row r="3484" spans="23:67" s="52" customFormat="1">
      <c r="W3484" s="59"/>
      <c r="BM3484" s="240"/>
      <c r="BN3484" s="240"/>
      <c r="BO3484" s="240"/>
    </row>
    <row r="3485" spans="23:67" s="52" customFormat="1">
      <c r="W3485" s="59"/>
      <c r="BM3485" s="240"/>
      <c r="BN3485" s="240"/>
      <c r="BO3485" s="240"/>
    </row>
    <row r="3486" spans="23:67" s="52" customFormat="1">
      <c r="W3486" s="59"/>
      <c r="BM3486" s="240"/>
      <c r="BN3486" s="240"/>
      <c r="BO3486" s="240"/>
    </row>
    <row r="3487" spans="23:67" s="52" customFormat="1">
      <c r="W3487" s="59"/>
      <c r="BM3487" s="240"/>
      <c r="BN3487" s="240"/>
      <c r="BO3487" s="240"/>
    </row>
    <row r="3488" spans="23:67" s="52" customFormat="1">
      <c r="W3488" s="59"/>
      <c r="BM3488" s="240"/>
      <c r="BN3488" s="240"/>
      <c r="BO3488" s="240"/>
    </row>
    <row r="3489" spans="23:67" s="52" customFormat="1">
      <c r="W3489" s="59"/>
      <c r="BM3489" s="240"/>
      <c r="BN3489" s="240"/>
      <c r="BO3489" s="240"/>
    </row>
    <row r="3490" spans="23:67" s="52" customFormat="1">
      <c r="W3490" s="59"/>
      <c r="BM3490" s="240"/>
      <c r="BN3490" s="240"/>
      <c r="BO3490" s="240"/>
    </row>
    <row r="3491" spans="23:67" s="52" customFormat="1">
      <c r="W3491" s="59"/>
      <c r="BM3491" s="240"/>
      <c r="BN3491" s="240"/>
      <c r="BO3491" s="240"/>
    </row>
    <row r="3492" spans="23:67" s="52" customFormat="1">
      <c r="W3492" s="59"/>
      <c r="BM3492" s="240"/>
      <c r="BN3492" s="240"/>
      <c r="BO3492" s="240"/>
    </row>
    <row r="3493" spans="23:67" s="52" customFormat="1">
      <c r="W3493" s="59"/>
      <c r="BM3493" s="240"/>
      <c r="BN3493" s="240"/>
      <c r="BO3493" s="240"/>
    </row>
    <row r="3494" spans="23:67" s="52" customFormat="1">
      <c r="W3494" s="59"/>
      <c r="BM3494" s="240"/>
      <c r="BN3494" s="240"/>
      <c r="BO3494" s="240"/>
    </row>
    <row r="3495" spans="23:67" s="52" customFormat="1">
      <c r="W3495" s="59"/>
      <c r="BM3495" s="240"/>
      <c r="BN3495" s="240"/>
      <c r="BO3495" s="240"/>
    </row>
    <row r="3496" spans="23:67" s="52" customFormat="1">
      <c r="W3496" s="59"/>
      <c r="BM3496" s="240"/>
      <c r="BN3496" s="240"/>
      <c r="BO3496" s="240"/>
    </row>
    <row r="3497" spans="23:67" s="52" customFormat="1">
      <c r="W3497" s="59"/>
      <c r="BM3497" s="240"/>
      <c r="BN3497" s="240"/>
      <c r="BO3497" s="240"/>
    </row>
    <row r="3498" spans="23:67" s="52" customFormat="1">
      <c r="W3498" s="59"/>
      <c r="BM3498" s="240"/>
      <c r="BN3498" s="240"/>
      <c r="BO3498" s="240"/>
    </row>
    <row r="3499" spans="23:67" s="52" customFormat="1">
      <c r="W3499" s="59"/>
      <c r="BM3499" s="240"/>
      <c r="BN3499" s="240"/>
      <c r="BO3499" s="240"/>
    </row>
    <row r="3500" spans="23:67" s="52" customFormat="1">
      <c r="W3500" s="59"/>
      <c r="BM3500" s="240"/>
      <c r="BN3500" s="240"/>
      <c r="BO3500" s="240"/>
    </row>
    <row r="3501" spans="23:67" s="52" customFormat="1">
      <c r="W3501" s="59"/>
      <c r="BM3501" s="240"/>
      <c r="BN3501" s="240"/>
      <c r="BO3501" s="240"/>
    </row>
    <row r="3502" spans="23:67" s="52" customFormat="1">
      <c r="W3502" s="59"/>
      <c r="BM3502" s="240"/>
      <c r="BN3502" s="240"/>
      <c r="BO3502" s="240"/>
    </row>
    <row r="3503" spans="23:67" s="52" customFormat="1">
      <c r="W3503" s="59"/>
      <c r="BM3503" s="240"/>
      <c r="BN3503" s="240"/>
      <c r="BO3503" s="240"/>
    </row>
    <row r="3504" spans="23:67" s="52" customFormat="1">
      <c r="W3504" s="59"/>
      <c r="BM3504" s="240"/>
      <c r="BN3504" s="240"/>
      <c r="BO3504" s="240"/>
    </row>
    <row r="3505" spans="23:67" s="52" customFormat="1">
      <c r="W3505" s="59"/>
      <c r="BM3505" s="240"/>
      <c r="BN3505" s="240"/>
      <c r="BO3505" s="240"/>
    </row>
    <row r="3506" spans="23:67" s="52" customFormat="1">
      <c r="W3506" s="59"/>
      <c r="BM3506" s="240"/>
      <c r="BN3506" s="240"/>
      <c r="BO3506" s="240"/>
    </row>
    <row r="3507" spans="23:67" s="52" customFormat="1">
      <c r="W3507" s="59"/>
      <c r="BM3507" s="240"/>
      <c r="BN3507" s="240"/>
      <c r="BO3507" s="240"/>
    </row>
    <row r="3508" spans="23:67" s="52" customFormat="1">
      <c r="W3508" s="59"/>
      <c r="BM3508" s="240"/>
      <c r="BN3508" s="240"/>
      <c r="BO3508" s="240"/>
    </row>
    <row r="3509" spans="23:67" s="52" customFormat="1">
      <c r="W3509" s="59"/>
      <c r="BM3509" s="240"/>
      <c r="BN3509" s="240"/>
      <c r="BO3509" s="240"/>
    </row>
    <row r="3510" spans="23:67" s="52" customFormat="1">
      <c r="W3510" s="59"/>
      <c r="BM3510" s="240"/>
      <c r="BN3510" s="240"/>
      <c r="BO3510" s="240"/>
    </row>
    <row r="3511" spans="23:67" s="52" customFormat="1">
      <c r="W3511" s="59"/>
      <c r="BM3511" s="240"/>
      <c r="BN3511" s="240"/>
      <c r="BO3511" s="240"/>
    </row>
    <row r="3512" spans="23:67" s="52" customFormat="1">
      <c r="W3512" s="59"/>
      <c r="BM3512" s="240"/>
      <c r="BN3512" s="240"/>
      <c r="BO3512" s="240"/>
    </row>
    <row r="3513" spans="23:67" s="52" customFormat="1">
      <c r="W3513" s="59"/>
      <c r="BM3513" s="240"/>
      <c r="BN3513" s="240"/>
      <c r="BO3513" s="240"/>
    </row>
    <row r="3514" spans="23:67" s="52" customFormat="1">
      <c r="W3514" s="59"/>
      <c r="BM3514" s="240"/>
      <c r="BN3514" s="240"/>
      <c r="BO3514" s="240"/>
    </row>
    <row r="3515" spans="23:67" s="52" customFormat="1">
      <c r="W3515" s="59"/>
      <c r="BM3515" s="240"/>
      <c r="BN3515" s="240"/>
      <c r="BO3515" s="240"/>
    </row>
    <row r="3516" spans="23:67" s="52" customFormat="1">
      <c r="W3516" s="59"/>
      <c r="BM3516" s="240"/>
      <c r="BN3516" s="240"/>
      <c r="BO3516" s="240"/>
    </row>
    <row r="3517" spans="23:67" s="52" customFormat="1">
      <c r="W3517" s="59"/>
      <c r="BM3517" s="240"/>
      <c r="BN3517" s="240"/>
      <c r="BO3517" s="240"/>
    </row>
    <row r="3518" spans="23:67" s="52" customFormat="1">
      <c r="W3518" s="59"/>
      <c r="BM3518" s="240"/>
      <c r="BN3518" s="240"/>
      <c r="BO3518" s="240"/>
    </row>
    <row r="3519" spans="23:67" s="52" customFormat="1">
      <c r="W3519" s="59"/>
      <c r="BM3519" s="240"/>
      <c r="BN3519" s="240"/>
      <c r="BO3519" s="240"/>
    </row>
    <row r="3520" spans="23:67" s="52" customFormat="1">
      <c r="W3520" s="59"/>
      <c r="BM3520" s="240"/>
      <c r="BN3520" s="240"/>
      <c r="BO3520" s="240"/>
    </row>
    <row r="3521" spans="23:67" s="52" customFormat="1">
      <c r="W3521" s="59"/>
      <c r="BM3521" s="240"/>
      <c r="BN3521" s="240"/>
      <c r="BO3521" s="240"/>
    </row>
    <row r="3522" spans="23:67" s="52" customFormat="1">
      <c r="W3522" s="59"/>
      <c r="BM3522" s="240"/>
      <c r="BN3522" s="240"/>
      <c r="BO3522" s="240"/>
    </row>
    <row r="3523" spans="23:67" s="52" customFormat="1">
      <c r="W3523" s="59"/>
      <c r="BM3523" s="240"/>
      <c r="BN3523" s="240"/>
      <c r="BO3523" s="240"/>
    </row>
    <row r="3524" spans="23:67" s="52" customFormat="1">
      <c r="W3524" s="59"/>
      <c r="BM3524" s="240"/>
      <c r="BN3524" s="240"/>
      <c r="BO3524" s="240"/>
    </row>
    <row r="3525" spans="23:67" s="52" customFormat="1">
      <c r="W3525" s="59"/>
      <c r="BM3525" s="240"/>
      <c r="BN3525" s="240"/>
      <c r="BO3525" s="240"/>
    </row>
    <row r="3526" spans="23:67" s="52" customFormat="1">
      <c r="W3526" s="59"/>
      <c r="BM3526" s="240"/>
      <c r="BN3526" s="240"/>
      <c r="BO3526" s="240"/>
    </row>
    <row r="3527" spans="23:67" s="52" customFormat="1">
      <c r="W3527" s="59"/>
      <c r="BM3527" s="240"/>
      <c r="BN3527" s="240"/>
      <c r="BO3527" s="240"/>
    </row>
    <row r="3528" spans="23:67" s="52" customFormat="1">
      <c r="W3528" s="59"/>
      <c r="BM3528" s="240"/>
      <c r="BN3528" s="240"/>
      <c r="BO3528" s="240"/>
    </row>
    <row r="3529" spans="23:67" s="52" customFormat="1">
      <c r="W3529" s="59"/>
      <c r="BM3529" s="240"/>
      <c r="BN3529" s="240"/>
      <c r="BO3529" s="240"/>
    </row>
    <row r="3530" spans="23:67" s="52" customFormat="1">
      <c r="W3530" s="59"/>
      <c r="BM3530" s="240"/>
      <c r="BN3530" s="240"/>
      <c r="BO3530" s="240"/>
    </row>
    <row r="3531" spans="23:67" s="52" customFormat="1">
      <c r="W3531" s="59"/>
      <c r="BM3531" s="240"/>
      <c r="BN3531" s="240"/>
      <c r="BO3531" s="240"/>
    </row>
    <row r="3532" spans="23:67" s="52" customFormat="1">
      <c r="W3532" s="59"/>
      <c r="BM3532" s="240"/>
      <c r="BN3532" s="240"/>
      <c r="BO3532" s="240"/>
    </row>
    <row r="3533" spans="23:67" s="52" customFormat="1">
      <c r="W3533" s="59"/>
      <c r="BM3533" s="240"/>
      <c r="BN3533" s="240"/>
      <c r="BO3533" s="240"/>
    </row>
    <row r="3534" spans="23:67" s="52" customFormat="1">
      <c r="W3534" s="59"/>
      <c r="BM3534" s="240"/>
      <c r="BN3534" s="240"/>
      <c r="BO3534" s="240"/>
    </row>
    <row r="3535" spans="23:67" s="52" customFormat="1">
      <c r="W3535" s="59"/>
      <c r="BM3535" s="240"/>
      <c r="BN3535" s="240"/>
      <c r="BO3535" s="240"/>
    </row>
    <row r="3536" spans="23:67" s="52" customFormat="1">
      <c r="W3536" s="59"/>
      <c r="BM3536" s="240"/>
      <c r="BN3536" s="240"/>
      <c r="BO3536" s="240"/>
    </row>
    <row r="3537" spans="23:67" s="52" customFormat="1">
      <c r="W3537" s="59"/>
      <c r="BM3537" s="240"/>
      <c r="BN3537" s="240"/>
      <c r="BO3537" s="240"/>
    </row>
    <row r="3538" spans="23:67" s="52" customFormat="1">
      <c r="W3538" s="59"/>
      <c r="BM3538" s="240"/>
      <c r="BN3538" s="240"/>
      <c r="BO3538" s="240"/>
    </row>
    <row r="3539" spans="23:67" s="52" customFormat="1">
      <c r="W3539" s="59"/>
      <c r="BM3539" s="240"/>
      <c r="BN3539" s="240"/>
      <c r="BO3539" s="240"/>
    </row>
    <row r="3540" spans="23:67" s="52" customFormat="1">
      <c r="W3540" s="59"/>
      <c r="BM3540" s="240"/>
      <c r="BN3540" s="240"/>
      <c r="BO3540" s="240"/>
    </row>
    <row r="3541" spans="23:67" s="52" customFormat="1">
      <c r="W3541" s="59"/>
      <c r="BM3541" s="240"/>
      <c r="BN3541" s="240"/>
      <c r="BO3541" s="240"/>
    </row>
    <row r="3542" spans="23:67" s="52" customFormat="1">
      <c r="W3542" s="59"/>
      <c r="BM3542" s="240"/>
      <c r="BN3542" s="240"/>
      <c r="BO3542" s="240"/>
    </row>
    <row r="3543" spans="23:67" s="52" customFormat="1">
      <c r="W3543" s="59"/>
      <c r="BM3543" s="240"/>
      <c r="BN3543" s="240"/>
      <c r="BO3543" s="240"/>
    </row>
    <row r="3544" spans="23:67" s="52" customFormat="1">
      <c r="W3544" s="59"/>
      <c r="BM3544" s="240"/>
      <c r="BN3544" s="240"/>
      <c r="BO3544" s="240"/>
    </row>
    <row r="3545" spans="23:67" s="52" customFormat="1">
      <c r="W3545" s="59"/>
      <c r="BM3545" s="240"/>
      <c r="BN3545" s="240"/>
      <c r="BO3545" s="240"/>
    </row>
    <row r="3546" spans="23:67" s="52" customFormat="1">
      <c r="W3546" s="59"/>
      <c r="BM3546" s="240"/>
      <c r="BN3546" s="240"/>
      <c r="BO3546" s="240"/>
    </row>
    <row r="3547" spans="23:67" s="52" customFormat="1">
      <c r="W3547" s="59"/>
      <c r="BM3547" s="240"/>
      <c r="BN3547" s="240"/>
      <c r="BO3547" s="240"/>
    </row>
    <row r="3548" spans="23:67" s="52" customFormat="1">
      <c r="W3548" s="59"/>
      <c r="BM3548" s="240"/>
      <c r="BN3548" s="240"/>
      <c r="BO3548" s="240"/>
    </row>
    <row r="3549" spans="23:67" s="52" customFormat="1">
      <c r="W3549" s="59"/>
      <c r="BM3549" s="240"/>
      <c r="BN3549" s="240"/>
      <c r="BO3549" s="240"/>
    </row>
    <row r="3550" spans="23:67" s="52" customFormat="1">
      <c r="W3550" s="59"/>
      <c r="BM3550" s="240"/>
      <c r="BN3550" s="240"/>
      <c r="BO3550" s="240"/>
    </row>
    <row r="3551" spans="23:67" s="52" customFormat="1">
      <c r="W3551" s="59"/>
      <c r="BM3551" s="240"/>
      <c r="BN3551" s="240"/>
      <c r="BO3551" s="240"/>
    </row>
    <row r="3552" spans="23:67" s="52" customFormat="1">
      <c r="W3552" s="59"/>
      <c r="BM3552" s="240"/>
      <c r="BN3552" s="240"/>
      <c r="BO3552" s="240"/>
    </row>
    <row r="3553" spans="23:67" s="52" customFormat="1">
      <c r="W3553" s="59"/>
      <c r="BM3553" s="240"/>
      <c r="BN3553" s="240"/>
      <c r="BO3553" s="240"/>
    </row>
    <row r="3554" spans="23:67" s="52" customFormat="1">
      <c r="W3554" s="59"/>
      <c r="BM3554" s="240"/>
      <c r="BN3554" s="240"/>
      <c r="BO3554" s="240"/>
    </row>
    <row r="3555" spans="23:67" s="52" customFormat="1">
      <c r="W3555" s="59"/>
      <c r="BM3555" s="240"/>
      <c r="BN3555" s="240"/>
      <c r="BO3555" s="240"/>
    </row>
    <row r="3556" spans="23:67" s="52" customFormat="1">
      <c r="W3556" s="59"/>
      <c r="BM3556" s="240"/>
      <c r="BN3556" s="240"/>
      <c r="BO3556" s="240"/>
    </row>
    <row r="3557" spans="23:67" s="52" customFormat="1">
      <c r="W3557" s="59"/>
      <c r="BM3557" s="240"/>
      <c r="BN3557" s="240"/>
      <c r="BO3557" s="240"/>
    </row>
    <row r="3558" spans="23:67" s="52" customFormat="1">
      <c r="W3558" s="59"/>
      <c r="BM3558" s="240"/>
      <c r="BN3558" s="240"/>
      <c r="BO3558" s="240"/>
    </row>
    <row r="3559" spans="23:67" s="52" customFormat="1">
      <c r="W3559" s="59"/>
      <c r="BM3559" s="240"/>
      <c r="BN3559" s="240"/>
      <c r="BO3559" s="240"/>
    </row>
    <row r="3560" spans="23:67" s="52" customFormat="1">
      <c r="W3560" s="59"/>
      <c r="BM3560" s="240"/>
      <c r="BN3560" s="240"/>
      <c r="BO3560" s="240"/>
    </row>
    <row r="3561" spans="23:67" s="52" customFormat="1">
      <c r="W3561" s="59"/>
      <c r="BM3561" s="240"/>
      <c r="BN3561" s="240"/>
      <c r="BO3561" s="240"/>
    </row>
    <row r="3562" spans="23:67" s="52" customFormat="1">
      <c r="W3562" s="59"/>
      <c r="BM3562" s="240"/>
      <c r="BN3562" s="240"/>
      <c r="BO3562" s="240"/>
    </row>
    <row r="3563" spans="23:67" s="52" customFormat="1">
      <c r="W3563" s="59"/>
      <c r="BM3563" s="240"/>
      <c r="BN3563" s="240"/>
      <c r="BO3563" s="240"/>
    </row>
    <row r="3564" spans="23:67" s="52" customFormat="1">
      <c r="W3564" s="59"/>
      <c r="BM3564" s="240"/>
      <c r="BN3564" s="240"/>
      <c r="BO3564" s="240"/>
    </row>
    <row r="3565" spans="23:67" s="52" customFormat="1">
      <c r="W3565" s="59"/>
      <c r="BM3565" s="240"/>
      <c r="BN3565" s="240"/>
      <c r="BO3565" s="240"/>
    </row>
    <row r="3566" spans="23:67" s="52" customFormat="1">
      <c r="W3566" s="59"/>
      <c r="BM3566" s="240"/>
      <c r="BN3566" s="240"/>
      <c r="BO3566" s="240"/>
    </row>
    <row r="3567" spans="23:67" s="52" customFormat="1">
      <c r="W3567" s="59"/>
      <c r="BM3567" s="240"/>
      <c r="BN3567" s="240"/>
      <c r="BO3567" s="240"/>
    </row>
    <row r="3568" spans="23:67" s="52" customFormat="1">
      <c r="W3568" s="59"/>
      <c r="BM3568" s="240"/>
      <c r="BN3568" s="240"/>
      <c r="BO3568" s="240"/>
    </row>
    <row r="3569" spans="23:67" s="52" customFormat="1">
      <c r="W3569" s="59"/>
      <c r="BM3569" s="240"/>
      <c r="BN3569" s="240"/>
      <c r="BO3569" s="240"/>
    </row>
    <row r="3570" spans="23:67" s="52" customFormat="1">
      <c r="W3570" s="59"/>
      <c r="BM3570" s="240"/>
      <c r="BN3570" s="240"/>
      <c r="BO3570" s="240"/>
    </row>
    <row r="3571" spans="23:67" s="52" customFormat="1">
      <c r="W3571" s="59"/>
      <c r="BM3571" s="240"/>
      <c r="BN3571" s="240"/>
      <c r="BO3571" s="240"/>
    </row>
    <row r="3572" spans="23:67" s="52" customFormat="1">
      <c r="W3572" s="59"/>
      <c r="BM3572" s="240"/>
      <c r="BN3572" s="240"/>
      <c r="BO3572" s="240"/>
    </row>
    <row r="3573" spans="23:67" s="52" customFormat="1">
      <c r="W3573" s="59"/>
      <c r="BM3573" s="240"/>
      <c r="BN3573" s="240"/>
      <c r="BO3573" s="240"/>
    </row>
    <row r="3574" spans="23:67" s="52" customFormat="1">
      <c r="W3574" s="59"/>
      <c r="BM3574" s="240"/>
      <c r="BN3574" s="240"/>
      <c r="BO3574" s="240"/>
    </row>
    <row r="3575" spans="23:67" s="52" customFormat="1">
      <c r="W3575" s="59"/>
      <c r="BM3575" s="240"/>
      <c r="BN3575" s="240"/>
      <c r="BO3575" s="240"/>
    </row>
    <row r="3576" spans="23:67" s="52" customFormat="1">
      <c r="W3576" s="59"/>
      <c r="BM3576" s="240"/>
      <c r="BN3576" s="240"/>
      <c r="BO3576" s="240"/>
    </row>
    <row r="3577" spans="23:67" s="52" customFormat="1">
      <c r="W3577" s="59"/>
      <c r="BM3577" s="240"/>
      <c r="BN3577" s="240"/>
      <c r="BO3577" s="240"/>
    </row>
    <row r="3578" spans="23:67" s="52" customFormat="1">
      <c r="W3578" s="59"/>
      <c r="BM3578" s="240"/>
      <c r="BN3578" s="240"/>
      <c r="BO3578" s="240"/>
    </row>
    <row r="3579" spans="23:67" s="52" customFormat="1">
      <c r="W3579" s="59"/>
      <c r="BM3579" s="240"/>
      <c r="BN3579" s="240"/>
      <c r="BO3579" s="240"/>
    </row>
    <row r="3580" spans="23:67" s="52" customFormat="1">
      <c r="W3580" s="59"/>
      <c r="BM3580" s="240"/>
      <c r="BN3580" s="240"/>
      <c r="BO3580" s="240"/>
    </row>
    <row r="3581" spans="23:67" s="52" customFormat="1">
      <c r="W3581" s="59"/>
      <c r="BM3581" s="240"/>
      <c r="BN3581" s="240"/>
      <c r="BO3581" s="240"/>
    </row>
    <row r="3582" spans="23:67" s="52" customFormat="1">
      <c r="W3582" s="59"/>
      <c r="BM3582" s="240"/>
      <c r="BN3582" s="240"/>
      <c r="BO3582" s="240"/>
    </row>
    <row r="3583" spans="23:67" s="52" customFormat="1">
      <c r="W3583" s="59"/>
      <c r="BM3583" s="240"/>
      <c r="BN3583" s="240"/>
      <c r="BO3583" s="240"/>
    </row>
    <row r="3584" spans="23:67" s="52" customFormat="1">
      <c r="W3584" s="59"/>
      <c r="BM3584" s="240"/>
      <c r="BN3584" s="240"/>
      <c r="BO3584" s="240"/>
    </row>
    <row r="3585" spans="23:67" s="52" customFormat="1">
      <c r="W3585" s="59"/>
      <c r="BM3585" s="240"/>
      <c r="BN3585" s="240"/>
      <c r="BO3585" s="240"/>
    </row>
    <row r="3586" spans="23:67" s="52" customFormat="1">
      <c r="W3586" s="59"/>
      <c r="BM3586" s="240"/>
      <c r="BN3586" s="240"/>
      <c r="BO3586" s="240"/>
    </row>
    <row r="3587" spans="23:67" s="52" customFormat="1">
      <c r="W3587" s="59"/>
      <c r="BM3587" s="240"/>
      <c r="BN3587" s="240"/>
      <c r="BO3587" s="240"/>
    </row>
    <row r="3588" spans="23:67" s="52" customFormat="1">
      <c r="W3588" s="59"/>
      <c r="BM3588" s="240"/>
      <c r="BN3588" s="240"/>
      <c r="BO3588" s="240"/>
    </row>
    <row r="3589" spans="23:67" s="52" customFormat="1">
      <c r="W3589" s="59"/>
      <c r="BM3589" s="240"/>
      <c r="BN3589" s="240"/>
      <c r="BO3589" s="240"/>
    </row>
    <row r="3590" spans="23:67" s="52" customFormat="1">
      <c r="W3590" s="59"/>
      <c r="BM3590" s="240"/>
      <c r="BN3590" s="240"/>
      <c r="BO3590" s="240"/>
    </row>
    <row r="3591" spans="23:67" s="52" customFormat="1">
      <c r="W3591" s="59"/>
      <c r="BM3591" s="240"/>
      <c r="BN3591" s="240"/>
      <c r="BO3591" s="240"/>
    </row>
    <row r="3592" spans="23:67" s="52" customFormat="1">
      <c r="W3592" s="59"/>
      <c r="BM3592" s="240"/>
      <c r="BN3592" s="240"/>
      <c r="BO3592" s="240"/>
    </row>
    <row r="3593" spans="23:67" s="52" customFormat="1">
      <c r="W3593" s="59"/>
      <c r="BM3593" s="240"/>
      <c r="BN3593" s="240"/>
      <c r="BO3593" s="240"/>
    </row>
    <row r="3594" spans="23:67" s="52" customFormat="1">
      <c r="W3594" s="59"/>
      <c r="BM3594" s="240"/>
      <c r="BN3594" s="240"/>
      <c r="BO3594" s="240"/>
    </row>
    <row r="3595" spans="23:67" s="52" customFormat="1">
      <c r="W3595" s="59"/>
      <c r="BM3595" s="240"/>
      <c r="BN3595" s="240"/>
      <c r="BO3595" s="240"/>
    </row>
    <row r="3596" spans="23:67" s="52" customFormat="1">
      <c r="W3596" s="59"/>
      <c r="BM3596" s="240"/>
      <c r="BN3596" s="240"/>
      <c r="BO3596" s="240"/>
    </row>
    <row r="3597" spans="23:67" s="52" customFormat="1">
      <c r="W3597" s="59"/>
      <c r="BM3597" s="240"/>
      <c r="BN3597" s="240"/>
      <c r="BO3597" s="240"/>
    </row>
    <row r="3598" spans="23:67" s="52" customFormat="1">
      <c r="W3598" s="59"/>
      <c r="BM3598" s="240"/>
      <c r="BN3598" s="240"/>
      <c r="BO3598" s="240"/>
    </row>
    <row r="3599" spans="23:67" s="52" customFormat="1">
      <c r="W3599" s="59"/>
      <c r="BM3599" s="240"/>
      <c r="BN3599" s="240"/>
      <c r="BO3599" s="240"/>
    </row>
    <row r="3600" spans="23:67" s="52" customFormat="1">
      <c r="W3600" s="59"/>
      <c r="BM3600" s="240"/>
      <c r="BN3600" s="240"/>
      <c r="BO3600" s="240"/>
    </row>
    <row r="3601" spans="23:67" s="52" customFormat="1">
      <c r="W3601" s="59"/>
      <c r="BM3601" s="240"/>
      <c r="BN3601" s="240"/>
      <c r="BO3601" s="240"/>
    </row>
    <row r="3602" spans="23:67" s="52" customFormat="1">
      <c r="W3602" s="59"/>
      <c r="BM3602" s="240"/>
      <c r="BN3602" s="240"/>
      <c r="BO3602" s="240"/>
    </row>
    <row r="3603" spans="23:67" s="52" customFormat="1">
      <c r="W3603" s="59"/>
      <c r="BM3603" s="240"/>
      <c r="BN3603" s="240"/>
      <c r="BO3603" s="240"/>
    </row>
    <row r="3604" spans="23:67" s="52" customFormat="1">
      <c r="W3604" s="59"/>
      <c r="BM3604" s="240"/>
      <c r="BN3604" s="240"/>
      <c r="BO3604" s="240"/>
    </row>
    <row r="3605" spans="23:67" s="52" customFormat="1">
      <c r="W3605" s="59"/>
      <c r="BM3605" s="240"/>
      <c r="BN3605" s="240"/>
      <c r="BO3605" s="240"/>
    </row>
    <row r="3606" spans="23:67" s="52" customFormat="1">
      <c r="W3606" s="59"/>
      <c r="BM3606" s="240"/>
      <c r="BN3606" s="240"/>
      <c r="BO3606" s="240"/>
    </row>
    <row r="3607" spans="23:67" s="52" customFormat="1">
      <c r="W3607" s="59"/>
      <c r="BM3607" s="240"/>
      <c r="BN3607" s="240"/>
      <c r="BO3607" s="240"/>
    </row>
    <row r="3608" spans="23:67" s="52" customFormat="1">
      <c r="W3608" s="59"/>
      <c r="BM3608" s="240"/>
      <c r="BN3608" s="240"/>
      <c r="BO3608" s="240"/>
    </row>
    <row r="3609" spans="23:67" s="52" customFormat="1">
      <c r="W3609" s="59"/>
      <c r="BM3609" s="240"/>
      <c r="BN3609" s="240"/>
      <c r="BO3609" s="240"/>
    </row>
    <row r="3610" spans="23:67" s="52" customFormat="1">
      <c r="W3610" s="59"/>
      <c r="BM3610" s="240"/>
      <c r="BN3610" s="240"/>
      <c r="BO3610" s="240"/>
    </row>
    <row r="3611" spans="23:67" s="52" customFormat="1">
      <c r="W3611" s="59"/>
      <c r="BM3611" s="240"/>
      <c r="BN3611" s="240"/>
      <c r="BO3611" s="240"/>
    </row>
    <row r="3612" spans="23:67" s="52" customFormat="1">
      <c r="W3612" s="59"/>
      <c r="BM3612" s="240"/>
      <c r="BN3612" s="240"/>
      <c r="BO3612" s="240"/>
    </row>
    <row r="3613" spans="23:67" s="52" customFormat="1">
      <c r="W3613" s="59"/>
      <c r="BM3613" s="240"/>
      <c r="BN3613" s="240"/>
      <c r="BO3613" s="240"/>
    </row>
    <row r="3614" spans="23:67" s="52" customFormat="1">
      <c r="W3614" s="59"/>
      <c r="BM3614" s="240"/>
      <c r="BN3614" s="240"/>
      <c r="BO3614" s="240"/>
    </row>
    <row r="3615" spans="23:67" s="52" customFormat="1">
      <c r="W3615" s="59"/>
      <c r="BM3615" s="240"/>
      <c r="BN3615" s="240"/>
      <c r="BO3615" s="240"/>
    </row>
    <row r="3616" spans="23:67" s="52" customFormat="1">
      <c r="W3616" s="59"/>
      <c r="BM3616" s="240"/>
      <c r="BN3616" s="240"/>
      <c r="BO3616" s="240"/>
    </row>
    <row r="3617" spans="23:67" s="52" customFormat="1">
      <c r="W3617" s="59"/>
      <c r="BM3617" s="240"/>
      <c r="BN3617" s="240"/>
      <c r="BO3617" s="240"/>
    </row>
    <row r="3618" spans="23:67" s="52" customFormat="1">
      <c r="W3618" s="59"/>
      <c r="BM3618" s="240"/>
      <c r="BN3618" s="240"/>
      <c r="BO3618" s="240"/>
    </row>
    <row r="3619" spans="23:67" s="52" customFormat="1">
      <c r="W3619" s="59"/>
      <c r="BM3619" s="240"/>
      <c r="BN3619" s="240"/>
      <c r="BO3619" s="240"/>
    </row>
    <row r="3620" spans="23:67" s="52" customFormat="1">
      <c r="W3620" s="59"/>
      <c r="BM3620" s="240"/>
      <c r="BN3620" s="240"/>
      <c r="BO3620" s="240"/>
    </row>
    <row r="3621" spans="23:67" s="52" customFormat="1">
      <c r="W3621" s="59"/>
      <c r="BM3621" s="240"/>
      <c r="BN3621" s="240"/>
      <c r="BO3621" s="240"/>
    </row>
    <row r="3622" spans="23:67" s="52" customFormat="1">
      <c r="W3622" s="59"/>
      <c r="BM3622" s="240"/>
      <c r="BN3622" s="240"/>
      <c r="BO3622" s="240"/>
    </row>
    <row r="3623" spans="23:67" s="52" customFormat="1">
      <c r="W3623" s="59"/>
      <c r="BM3623" s="240"/>
      <c r="BN3623" s="240"/>
      <c r="BO3623" s="240"/>
    </row>
    <row r="3624" spans="23:67" s="52" customFormat="1">
      <c r="W3624" s="59"/>
      <c r="BM3624" s="240"/>
      <c r="BN3624" s="240"/>
      <c r="BO3624" s="240"/>
    </row>
    <row r="3625" spans="23:67" s="52" customFormat="1">
      <c r="W3625" s="59"/>
      <c r="BM3625" s="240"/>
      <c r="BN3625" s="240"/>
      <c r="BO3625" s="240"/>
    </row>
    <row r="3626" spans="23:67" s="52" customFormat="1">
      <c r="W3626" s="59"/>
      <c r="BM3626" s="240"/>
      <c r="BN3626" s="240"/>
      <c r="BO3626" s="240"/>
    </row>
    <row r="3627" spans="23:67" s="52" customFormat="1">
      <c r="W3627" s="59"/>
      <c r="BM3627" s="240"/>
      <c r="BN3627" s="240"/>
      <c r="BO3627" s="240"/>
    </row>
    <row r="3628" spans="23:67" s="52" customFormat="1">
      <c r="W3628" s="59"/>
      <c r="BM3628" s="240"/>
      <c r="BN3628" s="240"/>
      <c r="BO3628" s="240"/>
    </row>
    <row r="3629" spans="23:67" s="52" customFormat="1">
      <c r="W3629" s="59"/>
      <c r="BM3629" s="240"/>
      <c r="BN3629" s="240"/>
      <c r="BO3629" s="240"/>
    </row>
    <row r="3630" spans="23:67" s="52" customFormat="1">
      <c r="W3630" s="59"/>
      <c r="BM3630" s="240"/>
      <c r="BN3630" s="240"/>
      <c r="BO3630" s="240"/>
    </row>
    <row r="3631" spans="23:67" s="52" customFormat="1">
      <c r="W3631" s="59"/>
      <c r="BM3631" s="240"/>
      <c r="BN3631" s="240"/>
      <c r="BO3631" s="240"/>
    </row>
    <row r="3632" spans="23:67" s="52" customFormat="1">
      <c r="W3632" s="59"/>
      <c r="BM3632" s="240"/>
      <c r="BN3632" s="240"/>
      <c r="BO3632" s="240"/>
    </row>
    <row r="3633" spans="23:67" s="52" customFormat="1">
      <c r="W3633" s="59"/>
      <c r="BM3633" s="240"/>
      <c r="BN3633" s="240"/>
      <c r="BO3633" s="240"/>
    </row>
    <row r="3634" spans="23:67" s="52" customFormat="1">
      <c r="W3634" s="59"/>
      <c r="BM3634" s="240"/>
      <c r="BN3634" s="240"/>
      <c r="BO3634" s="240"/>
    </row>
    <row r="3635" spans="23:67" s="52" customFormat="1">
      <c r="W3635" s="59"/>
      <c r="BM3635" s="240"/>
      <c r="BN3635" s="240"/>
      <c r="BO3635" s="240"/>
    </row>
    <row r="3636" spans="23:67" s="52" customFormat="1">
      <c r="W3636" s="59"/>
      <c r="BM3636" s="240"/>
      <c r="BN3636" s="240"/>
      <c r="BO3636" s="240"/>
    </row>
    <row r="3637" spans="23:67" s="52" customFormat="1">
      <c r="W3637" s="59"/>
      <c r="BM3637" s="240"/>
      <c r="BN3637" s="240"/>
      <c r="BO3637" s="240"/>
    </row>
    <row r="3638" spans="23:67" s="52" customFormat="1">
      <c r="W3638" s="59"/>
      <c r="BM3638" s="240"/>
      <c r="BN3638" s="240"/>
      <c r="BO3638" s="240"/>
    </row>
    <row r="3639" spans="23:67" s="52" customFormat="1">
      <c r="W3639" s="59"/>
      <c r="BM3639" s="240"/>
      <c r="BN3639" s="240"/>
      <c r="BO3639" s="240"/>
    </row>
    <row r="3640" spans="23:67" s="52" customFormat="1">
      <c r="W3640" s="59"/>
      <c r="BM3640" s="240"/>
      <c r="BN3640" s="240"/>
      <c r="BO3640" s="240"/>
    </row>
    <row r="3641" spans="23:67" s="52" customFormat="1">
      <c r="W3641" s="59"/>
      <c r="BM3641" s="240"/>
      <c r="BN3641" s="240"/>
      <c r="BO3641" s="240"/>
    </row>
    <row r="3642" spans="23:67" s="52" customFormat="1">
      <c r="W3642" s="59"/>
      <c r="BM3642" s="240"/>
      <c r="BN3642" s="240"/>
      <c r="BO3642" s="240"/>
    </row>
    <row r="3643" spans="23:67" s="52" customFormat="1">
      <c r="W3643" s="59"/>
      <c r="BM3643" s="240"/>
      <c r="BN3643" s="240"/>
      <c r="BO3643" s="240"/>
    </row>
    <row r="3644" spans="23:67" s="52" customFormat="1">
      <c r="W3644" s="59"/>
      <c r="BM3644" s="240"/>
      <c r="BN3644" s="240"/>
      <c r="BO3644" s="240"/>
    </row>
    <row r="3645" spans="23:67" s="52" customFormat="1">
      <c r="W3645" s="59"/>
      <c r="BM3645" s="240"/>
      <c r="BN3645" s="240"/>
      <c r="BO3645" s="240"/>
    </row>
    <row r="3646" spans="23:67" s="52" customFormat="1">
      <c r="W3646" s="59"/>
      <c r="BM3646" s="240"/>
      <c r="BN3646" s="240"/>
      <c r="BO3646" s="240"/>
    </row>
    <row r="3647" spans="23:67" s="52" customFormat="1">
      <c r="W3647" s="59"/>
      <c r="BM3647" s="240"/>
      <c r="BN3647" s="240"/>
      <c r="BO3647" s="240"/>
    </row>
    <row r="3648" spans="23:67" s="52" customFormat="1">
      <c r="W3648" s="59"/>
      <c r="BM3648" s="240"/>
      <c r="BN3648" s="240"/>
      <c r="BO3648" s="240"/>
    </row>
    <row r="3649" spans="23:67" s="52" customFormat="1">
      <c r="W3649" s="59"/>
      <c r="BM3649" s="240"/>
      <c r="BN3649" s="240"/>
      <c r="BO3649" s="240"/>
    </row>
    <row r="3650" spans="23:67" s="52" customFormat="1">
      <c r="W3650" s="59"/>
      <c r="BM3650" s="240"/>
      <c r="BN3650" s="240"/>
      <c r="BO3650" s="240"/>
    </row>
    <row r="3651" spans="23:67" s="52" customFormat="1">
      <c r="W3651" s="59"/>
      <c r="BM3651" s="240"/>
      <c r="BN3651" s="240"/>
      <c r="BO3651" s="240"/>
    </row>
    <row r="3652" spans="23:67" s="52" customFormat="1">
      <c r="W3652" s="59"/>
      <c r="BM3652" s="240"/>
      <c r="BN3652" s="240"/>
      <c r="BO3652" s="240"/>
    </row>
    <row r="3653" spans="23:67" s="52" customFormat="1">
      <c r="W3653" s="59"/>
      <c r="BM3653" s="240"/>
      <c r="BN3653" s="240"/>
      <c r="BO3653" s="240"/>
    </row>
    <row r="3654" spans="23:67" s="52" customFormat="1">
      <c r="W3654" s="59"/>
      <c r="BM3654" s="240"/>
      <c r="BN3654" s="240"/>
      <c r="BO3654" s="240"/>
    </row>
    <row r="3655" spans="23:67" s="52" customFormat="1">
      <c r="W3655" s="59"/>
      <c r="BM3655" s="240"/>
      <c r="BN3655" s="240"/>
      <c r="BO3655" s="240"/>
    </row>
    <row r="3656" spans="23:67" s="52" customFormat="1">
      <c r="W3656" s="59"/>
      <c r="BM3656" s="240"/>
      <c r="BN3656" s="240"/>
      <c r="BO3656" s="240"/>
    </row>
    <row r="3657" spans="23:67" s="52" customFormat="1">
      <c r="W3657" s="59"/>
      <c r="BM3657" s="240"/>
      <c r="BN3657" s="240"/>
      <c r="BO3657" s="240"/>
    </row>
    <row r="3658" spans="23:67" s="52" customFormat="1">
      <c r="W3658" s="59"/>
      <c r="BM3658" s="240"/>
      <c r="BN3658" s="240"/>
      <c r="BO3658" s="240"/>
    </row>
    <row r="3659" spans="23:67" s="52" customFormat="1">
      <c r="W3659" s="59"/>
      <c r="BM3659" s="240"/>
      <c r="BN3659" s="240"/>
      <c r="BO3659" s="240"/>
    </row>
    <row r="3660" spans="23:67" s="52" customFormat="1">
      <c r="W3660" s="59"/>
      <c r="BM3660" s="240"/>
      <c r="BN3660" s="240"/>
      <c r="BO3660" s="240"/>
    </row>
    <row r="3661" spans="23:67" s="52" customFormat="1">
      <c r="W3661" s="59"/>
      <c r="BM3661" s="240"/>
      <c r="BN3661" s="240"/>
      <c r="BO3661" s="240"/>
    </row>
    <row r="3662" spans="23:67" s="52" customFormat="1">
      <c r="W3662" s="59"/>
      <c r="BM3662" s="240"/>
      <c r="BN3662" s="240"/>
      <c r="BO3662" s="240"/>
    </row>
    <row r="3663" spans="23:67" s="52" customFormat="1">
      <c r="W3663" s="59"/>
      <c r="BM3663" s="240"/>
      <c r="BN3663" s="240"/>
      <c r="BO3663" s="240"/>
    </row>
    <row r="3664" spans="23:67" s="52" customFormat="1">
      <c r="W3664" s="59"/>
      <c r="BM3664" s="240"/>
      <c r="BN3664" s="240"/>
      <c r="BO3664" s="240"/>
    </row>
    <row r="3665" spans="23:67" s="52" customFormat="1">
      <c r="W3665" s="59"/>
      <c r="BM3665" s="240"/>
      <c r="BN3665" s="240"/>
      <c r="BO3665" s="240"/>
    </row>
    <row r="3666" spans="23:67" s="52" customFormat="1">
      <c r="W3666" s="59"/>
      <c r="BM3666" s="240"/>
      <c r="BN3666" s="240"/>
      <c r="BO3666" s="240"/>
    </row>
    <row r="3667" spans="23:67" s="52" customFormat="1">
      <c r="W3667" s="59"/>
      <c r="BM3667" s="240"/>
      <c r="BN3667" s="240"/>
      <c r="BO3667" s="240"/>
    </row>
    <row r="3668" spans="23:67" s="52" customFormat="1">
      <c r="W3668" s="59"/>
      <c r="BM3668" s="240"/>
      <c r="BN3668" s="240"/>
      <c r="BO3668" s="240"/>
    </row>
    <row r="3669" spans="23:67" s="52" customFormat="1">
      <c r="W3669" s="59"/>
      <c r="BM3669" s="240"/>
      <c r="BN3669" s="240"/>
      <c r="BO3669" s="240"/>
    </row>
    <row r="3670" spans="23:67" s="52" customFormat="1">
      <c r="W3670" s="59"/>
      <c r="BM3670" s="240"/>
      <c r="BN3670" s="240"/>
      <c r="BO3670" s="240"/>
    </row>
    <row r="3671" spans="23:67" s="52" customFormat="1">
      <c r="W3671" s="59"/>
      <c r="BM3671" s="240"/>
      <c r="BN3671" s="240"/>
      <c r="BO3671" s="240"/>
    </row>
    <row r="3672" spans="23:67" s="52" customFormat="1">
      <c r="W3672" s="59"/>
      <c r="BM3672" s="240"/>
      <c r="BN3672" s="240"/>
      <c r="BO3672" s="240"/>
    </row>
    <row r="3673" spans="23:67" s="52" customFormat="1">
      <c r="W3673" s="59"/>
      <c r="BM3673" s="240"/>
      <c r="BN3673" s="240"/>
      <c r="BO3673" s="240"/>
    </row>
    <row r="3674" spans="23:67" s="52" customFormat="1">
      <c r="W3674" s="59"/>
      <c r="BM3674" s="240"/>
      <c r="BN3674" s="240"/>
      <c r="BO3674" s="240"/>
    </row>
    <row r="3675" spans="23:67" s="52" customFormat="1">
      <c r="W3675" s="59"/>
      <c r="BM3675" s="240"/>
      <c r="BN3675" s="240"/>
      <c r="BO3675" s="240"/>
    </row>
    <row r="3676" spans="23:67" s="52" customFormat="1">
      <c r="W3676" s="59"/>
      <c r="BM3676" s="240"/>
      <c r="BN3676" s="240"/>
      <c r="BO3676" s="240"/>
    </row>
    <row r="3677" spans="23:67" s="52" customFormat="1">
      <c r="W3677" s="59"/>
      <c r="BM3677" s="240"/>
      <c r="BN3677" s="240"/>
      <c r="BO3677" s="240"/>
    </row>
    <row r="3678" spans="23:67" s="52" customFormat="1">
      <c r="W3678" s="59"/>
      <c r="BM3678" s="240"/>
      <c r="BN3678" s="240"/>
      <c r="BO3678" s="240"/>
    </row>
    <row r="3679" spans="23:67" s="52" customFormat="1">
      <c r="W3679" s="59"/>
      <c r="BM3679" s="240"/>
      <c r="BN3679" s="240"/>
      <c r="BO3679" s="240"/>
    </row>
    <row r="3680" spans="23:67" s="52" customFormat="1">
      <c r="W3680" s="59"/>
      <c r="BM3680" s="240"/>
      <c r="BN3680" s="240"/>
      <c r="BO3680" s="240"/>
    </row>
    <row r="3681" spans="23:67" s="52" customFormat="1">
      <c r="W3681" s="59"/>
      <c r="BM3681" s="240"/>
      <c r="BN3681" s="240"/>
      <c r="BO3681" s="240"/>
    </row>
    <row r="3682" spans="23:67" s="52" customFormat="1">
      <c r="W3682" s="59"/>
      <c r="BM3682" s="240"/>
      <c r="BN3682" s="240"/>
      <c r="BO3682" s="240"/>
    </row>
    <row r="3683" spans="23:67" s="52" customFormat="1">
      <c r="W3683" s="59"/>
      <c r="BM3683" s="240"/>
      <c r="BN3683" s="240"/>
      <c r="BO3683" s="240"/>
    </row>
    <row r="3684" spans="23:67" s="52" customFormat="1">
      <c r="W3684" s="59"/>
      <c r="BM3684" s="240"/>
      <c r="BN3684" s="240"/>
      <c r="BO3684" s="240"/>
    </row>
    <row r="3685" spans="23:67" s="52" customFormat="1">
      <c r="W3685" s="59"/>
      <c r="BM3685" s="240"/>
      <c r="BN3685" s="240"/>
      <c r="BO3685" s="240"/>
    </row>
    <row r="3686" spans="23:67" s="52" customFormat="1">
      <c r="W3686" s="59"/>
      <c r="BM3686" s="240"/>
      <c r="BN3686" s="240"/>
      <c r="BO3686" s="240"/>
    </row>
    <row r="3687" spans="23:67" s="52" customFormat="1">
      <c r="W3687" s="59"/>
      <c r="BM3687" s="240"/>
      <c r="BN3687" s="240"/>
      <c r="BO3687" s="240"/>
    </row>
    <row r="3688" spans="23:67" s="52" customFormat="1">
      <c r="W3688" s="59"/>
      <c r="BM3688" s="240"/>
      <c r="BN3688" s="240"/>
      <c r="BO3688" s="240"/>
    </row>
    <row r="3689" spans="23:67" s="52" customFormat="1">
      <c r="W3689" s="59"/>
      <c r="BM3689" s="240"/>
      <c r="BN3689" s="240"/>
      <c r="BO3689" s="240"/>
    </row>
    <row r="3690" spans="23:67" s="52" customFormat="1">
      <c r="W3690" s="59"/>
      <c r="BM3690" s="240"/>
      <c r="BN3690" s="240"/>
      <c r="BO3690" s="240"/>
    </row>
    <row r="3691" spans="23:67" s="52" customFormat="1">
      <c r="W3691" s="59"/>
      <c r="BM3691" s="240"/>
      <c r="BN3691" s="240"/>
      <c r="BO3691" s="240"/>
    </row>
    <row r="3692" spans="23:67" s="52" customFormat="1">
      <c r="W3692" s="59"/>
      <c r="BM3692" s="240"/>
      <c r="BN3692" s="240"/>
      <c r="BO3692" s="240"/>
    </row>
    <row r="3693" spans="23:67" s="52" customFormat="1">
      <c r="W3693" s="59"/>
      <c r="BM3693" s="240"/>
      <c r="BN3693" s="240"/>
      <c r="BO3693" s="240"/>
    </row>
    <row r="3694" spans="23:67" s="52" customFormat="1">
      <c r="W3694" s="59"/>
      <c r="BM3694" s="240"/>
      <c r="BN3694" s="240"/>
      <c r="BO3694" s="240"/>
    </row>
    <row r="3695" spans="23:67" s="52" customFormat="1">
      <c r="W3695" s="59"/>
      <c r="BM3695" s="240"/>
      <c r="BN3695" s="240"/>
      <c r="BO3695" s="240"/>
    </row>
    <row r="3696" spans="23:67" s="52" customFormat="1">
      <c r="W3696" s="59"/>
      <c r="BM3696" s="240"/>
      <c r="BN3696" s="240"/>
      <c r="BO3696" s="240"/>
    </row>
    <row r="3697" spans="23:67" s="52" customFormat="1">
      <c r="W3697" s="59"/>
      <c r="BM3697" s="240"/>
      <c r="BN3697" s="240"/>
      <c r="BO3697" s="240"/>
    </row>
    <row r="3698" spans="23:67" s="52" customFormat="1">
      <c r="W3698" s="59"/>
      <c r="BM3698" s="240"/>
      <c r="BN3698" s="240"/>
      <c r="BO3698" s="240"/>
    </row>
    <row r="3699" spans="23:67" s="52" customFormat="1">
      <c r="W3699" s="59"/>
      <c r="BM3699" s="240"/>
      <c r="BN3699" s="240"/>
      <c r="BO3699" s="240"/>
    </row>
    <row r="3700" spans="23:67" s="52" customFormat="1">
      <c r="W3700" s="59"/>
      <c r="BM3700" s="240"/>
      <c r="BN3700" s="240"/>
      <c r="BO3700" s="240"/>
    </row>
    <row r="3701" spans="23:67" s="52" customFormat="1">
      <c r="W3701" s="59"/>
      <c r="BM3701" s="240"/>
      <c r="BN3701" s="240"/>
      <c r="BO3701" s="240"/>
    </row>
    <row r="3702" spans="23:67" s="52" customFormat="1">
      <c r="W3702" s="59"/>
      <c r="BM3702" s="240"/>
      <c r="BN3702" s="240"/>
      <c r="BO3702" s="240"/>
    </row>
    <row r="3703" spans="23:67" s="52" customFormat="1">
      <c r="W3703" s="59"/>
      <c r="BM3703" s="240"/>
      <c r="BN3703" s="240"/>
      <c r="BO3703" s="240"/>
    </row>
    <row r="3704" spans="23:67" s="52" customFormat="1">
      <c r="W3704" s="59"/>
      <c r="BM3704" s="240"/>
      <c r="BN3704" s="240"/>
      <c r="BO3704" s="240"/>
    </row>
    <row r="3705" spans="23:67" s="52" customFormat="1">
      <c r="W3705" s="59"/>
      <c r="BM3705" s="240"/>
      <c r="BN3705" s="240"/>
      <c r="BO3705" s="240"/>
    </row>
    <row r="3706" spans="23:67" s="52" customFormat="1">
      <c r="W3706" s="59"/>
      <c r="BM3706" s="240"/>
      <c r="BN3706" s="240"/>
      <c r="BO3706" s="240"/>
    </row>
    <row r="3707" spans="23:67" s="52" customFormat="1">
      <c r="W3707" s="59"/>
      <c r="BM3707" s="240"/>
      <c r="BN3707" s="240"/>
      <c r="BO3707" s="240"/>
    </row>
    <row r="3708" spans="23:67" s="52" customFormat="1">
      <c r="W3708" s="59"/>
      <c r="BM3708" s="240"/>
      <c r="BN3708" s="240"/>
      <c r="BO3708" s="240"/>
    </row>
    <row r="3709" spans="23:67" s="52" customFormat="1">
      <c r="W3709" s="59"/>
      <c r="BM3709" s="240"/>
      <c r="BN3709" s="240"/>
      <c r="BO3709" s="240"/>
    </row>
    <row r="3710" spans="23:67" s="52" customFormat="1">
      <c r="W3710" s="59"/>
      <c r="BM3710" s="240"/>
      <c r="BN3710" s="240"/>
      <c r="BO3710" s="240"/>
    </row>
    <row r="3711" spans="23:67" s="52" customFormat="1">
      <c r="W3711" s="59"/>
      <c r="BM3711" s="240"/>
      <c r="BN3711" s="240"/>
      <c r="BO3711" s="240"/>
    </row>
    <row r="3712" spans="23:67" s="52" customFormat="1">
      <c r="W3712" s="59"/>
      <c r="BM3712" s="240"/>
      <c r="BN3712" s="240"/>
      <c r="BO3712" s="240"/>
    </row>
    <row r="3713" spans="23:67" s="52" customFormat="1">
      <c r="W3713" s="59"/>
      <c r="BM3713" s="240"/>
      <c r="BN3713" s="240"/>
      <c r="BO3713" s="240"/>
    </row>
    <row r="3714" spans="23:67" s="52" customFormat="1">
      <c r="W3714" s="59"/>
      <c r="BM3714" s="240"/>
      <c r="BN3714" s="240"/>
      <c r="BO3714" s="240"/>
    </row>
    <row r="3715" spans="23:67" s="52" customFormat="1">
      <c r="W3715" s="59"/>
      <c r="BM3715" s="240"/>
      <c r="BN3715" s="240"/>
      <c r="BO3715" s="240"/>
    </row>
    <row r="3716" spans="23:67" s="52" customFormat="1">
      <c r="W3716" s="59"/>
      <c r="BM3716" s="240"/>
      <c r="BN3716" s="240"/>
      <c r="BO3716" s="240"/>
    </row>
    <row r="3717" spans="23:67" s="52" customFormat="1">
      <c r="W3717" s="59"/>
      <c r="BM3717" s="240"/>
      <c r="BN3717" s="240"/>
      <c r="BO3717" s="240"/>
    </row>
    <row r="3718" spans="23:67" s="52" customFormat="1">
      <c r="W3718" s="59"/>
      <c r="BM3718" s="240"/>
      <c r="BN3718" s="240"/>
      <c r="BO3718" s="240"/>
    </row>
    <row r="3719" spans="23:67" s="52" customFormat="1">
      <c r="W3719" s="59"/>
      <c r="BM3719" s="240"/>
      <c r="BN3719" s="240"/>
      <c r="BO3719" s="240"/>
    </row>
    <row r="3720" spans="23:67" s="52" customFormat="1">
      <c r="W3720" s="59"/>
      <c r="BM3720" s="240"/>
      <c r="BN3720" s="240"/>
      <c r="BO3720" s="240"/>
    </row>
    <row r="3721" spans="23:67" s="52" customFormat="1">
      <c r="W3721" s="59"/>
      <c r="BM3721" s="240"/>
      <c r="BN3721" s="240"/>
      <c r="BO3721" s="240"/>
    </row>
    <row r="3722" spans="23:67" s="52" customFormat="1">
      <c r="W3722" s="59"/>
      <c r="BM3722" s="240"/>
      <c r="BN3722" s="240"/>
      <c r="BO3722" s="240"/>
    </row>
    <row r="3723" spans="23:67" s="52" customFormat="1">
      <c r="W3723" s="59"/>
      <c r="BM3723" s="240"/>
      <c r="BN3723" s="240"/>
      <c r="BO3723" s="240"/>
    </row>
    <row r="3724" spans="23:67" s="52" customFormat="1">
      <c r="W3724" s="59"/>
      <c r="BM3724" s="240"/>
      <c r="BN3724" s="240"/>
      <c r="BO3724" s="240"/>
    </row>
    <row r="3725" spans="23:67" s="52" customFormat="1">
      <c r="W3725" s="59"/>
      <c r="BM3725" s="240"/>
      <c r="BN3725" s="240"/>
      <c r="BO3725" s="240"/>
    </row>
    <row r="3726" spans="23:67" s="52" customFormat="1">
      <c r="W3726" s="59"/>
      <c r="BM3726" s="240"/>
      <c r="BN3726" s="240"/>
      <c r="BO3726" s="240"/>
    </row>
    <row r="3727" spans="23:67" s="52" customFormat="1">
      <c r="W3727" s="59"/>
      <c r="BM3727" s="240"/>
      <c r="BN3727" s="240"/>
      <c r="BO3727" s="240"/>
    </row>
    <row r="3728" spans="23:67" s="52" customFormat="1">
      <c r="W3728" s="59"/>
      <c r="BM3728" s="240"/>
      <c r="BN3728" s="240"/>
      <c r="BO3728" s="240"/>
    </row>
    <row r="3729" spans="23:67" s="52" customFormat="1">
      <c r="W3729" s="59"/>
      <c r="BM3729" s="240"/>
      <c r="BN3729" s="240"/>
      <c r="BO3729" s="240"/>
    </row>
    <row r="3730" spans="23:67" s="52" customFormat="1">
      <c r="W3730" s="59"/>
      <c r="BM3730" s="240"/>
      <c r="BN3730" s="240"/>
      <c r="BO3730" s="240"/>
    </row>
    <row r="3731" spans="23:67" s="52" customFormat="1">
      <c r="W3731" s="59"/>
      <c r="BM3731" s="240"/>
      <c r="BN3731" s="240"/>
      <c r="BO3731" s="240"/>
    </row>
    <row r="3732" spans="23:67" s="52" customFormat="1">
      <c r="W3732" s="59"/>
      <c r="BM3732" s="240"/>
      <c r="BN3732" s="240"/>
      <c r="BO3732" s="240"/>
    </row>
    <row r="3733" spans="23:67" s="52" customFormat="1">
      <c r="W3733" s="59"/>
      <c r="BM3733" s="240"/>
      <c r="BN3733" s="240"/>
      <c r="BO3733" s="240"/>
    </row>
    <row r="3734" spans="23:67" s="52" customFormat="1">
      <c r="W3734" s="59"/>
      <c r="BM3734" s="240"/>
      <c r="BN3734" s="240"/>
      <c r="BO3734" s="240"/>
    </row>
    <row r="3735" spans="23:67" s="52" customFormat="1">
      <c r="W3735" s="59"/>
      <c r="BM3735" s="240"/>
      <c r="BN3735" s="240"/>
      <c r="BO3735" s="240"/>
    </row>
    <row r="3736" spans="23:67" s="52" customFormat="1">
      <c r="W3736" s="59"/>
      <c r="BM3736" s="240"/>
      <c r="BN3736" s="240"/>
      <c r="BO3736" s="240"/>
    </row>
    <row r="3737" spans="23:67" s="52" customFormat="1">
      <c r="W3737" s="59"/>
      <c r="BM3737" s="240"/>
      <c r="BN3737" s="240"/>
      <c r="BO3737" s="240"/>
    </row>
    <row r="3738" spans="23:67" s="52" customFormat="1">
      <c r="W3738" s="59"/>
      <c r="BM3738" s="240"/>
      <c r="BN3738" s="240"/>
      <c r="BO3738" s="240"/>
    </row>
    <row r="3739" spans="23:67" s="52" customFormat="1">
      <c r="W3739" s="59"/>
      <c r="BM3739" s="240"/>
      <c r="BN3739" s="240"/>
      <c r="BO3739" s="240"/>
    </row>
    <row r="3740" spans="23:67" s="52" customFormat="1">
      <c r="W3740" s="59"/>
      <c r="BM3740" s="240"/>
      <c r="BN3740" s="240"/>
      <c r="BO3740" s="240"/>
    </row>
    <row r="3741" spans="23:67" s="52" customFormat="1">
      <c r="W3741" s="59"/>
      <c r="BM3741" s="240"/>
      <c r="BN3741" s="240"/>
      <c r="BO3741" s="240"/>
    </row>
    <row r="3742" spans="23:67" s="52" customFormat="1">
      <c r="W3742" s="59"/>
      <c r="BM3742" s="240"/>
      <c r="BN3742" s="240"/>
      <c r="BO3742" s="240"/>
    </row>
    <row r="3743" spans="23:67" s="52" customFormat="1">
      <c r="W3743" s="59"/>
      <c r="BM3743" s="240"/>
      <c r="BN3743" s="240"/>
      <c r="BO3743" s="240"/>
    </row>
    <row r="3744" spans="23:67" s="52" customFormat="1">
      <c r="W3744" s="59"/>
      <c r="BM3744" s="240"/>
      <c r="BN3744" s="240"/>
      <c r="BO3744" s="240"/>
    </row>
    <row r="3745" spans="23:67" s="52" customFormat="1">
      <c r="W3745" s="59"/>
      <c r="BM3745" s="240"/>
      <c r="BN3745" s="240"/>
      <c r="BO3745" s="240"/>
    </row>
    <row r="3746" spans="23:67" s="52" customFormat="1">
      <c r="W3746" s="59"/>
      <c r="BM3746" s="240"/>
      <c r="BN3746" s="240"/>
      <c r="BO3746" s="240"/>
    </row>
    <row r="3747" spans="23:67" s="52" customFormat="1">
      <c r="W3747" s="59"/>
      <c r="BM3747" s="240"/>
      <c r="BN3747" s="240"/>
      <c r="BO3747" s="240"/>
    </row>
    <row r="3748" spans="23:67" s="52" customFormat="1">
      <c r="W3748" s="59"/>
      <c r="BM3748" s="240"/>
      <c r="BN3748" s="240"/>
      <c r="BO3748" s="240"/>
    </row>
    <row r="3749" spans="23:67" s="52" customFormat="1">
      <c r="W3749" s="59"/>
      <c r="BM3749" s="240"/>
      <c r="BN3749" s="240"/>
      <c r="BO3749" s="240"/>
    </row>
    <row r="3750" spans="23:67" s="52" customFormat="1">
      <c r="W3750" s="59"/>
      <c r="BM3750" s="240"/>
      <c r="BN3750" s="240"/>
      <c r="BO3750" s="240"/>
    </row>
    <row r="3751" spans="23:67" s="52" customFormat="1">
      <c r="W3751" s="59"/>
      <c r="BM3751" s="240"/>
      <c r="BN3751" s="240"/>
      <c r="BO3751" s="240"/>
    </row>
    <row r="3752" spans="23:67" s="52" customFormat="1">
      <c r="W3752" s="59"/>
      <c r="BM3752" s="240"/>
      <c r="BN3752" s="240"/>
      <c r="BO3752" s="240"/>
    </row>
    <row r="3753" spans="23:67" s="52" customFormat="1">
      <c r="W3753" s="59"/>
      <c r="BM3753" s="240"/>
      <c r="BN3753" s="240"/>
      <c r="BO3753" s="240"/>
    </row>
    <row r="3754" spans="23:67" s="52" customFormat="1">
      <c r="W3754" s="59"/>
      <c r="BM3754" s="240"/>
      <c r="BN3754" s="240"/>
      <c r="BO3754" s="240"/>
    </row>
    <row r="3755" spans="23:67" s="52" customFormat="1">
      <c r="W3755" s="59"/>
      <c r="BM3755" s="240"/>
      <c r="BN3755" s="240"/>
      <c r="BO3755" s="240"/>
    </row>
    <row r="3756" spans="23:67" s="52" customFormat="1">
      <c r="W3756" s="59"/>
      <c r="BM3756" s="240"/>
      <c r="BN3756" s="240"/>
      <c r="BO3756" s="240"/>
    </row>
    <row r="3757" spans="23:67" s="52" customFormat="1">
      <c r="W3757" s="59"/>
      <c r="BM3757" s="240"/>
      <c r="BN3757" s="240"/>
      <c r="BO3757" s="240"/>
    </row>
    <row r="3758" spans="23:67" s="52" customFormat="1">
      <c r="W3758" s="59"/>
      <c r="BM3758" s="240"/>
      <c r="BN3758" s="240"/>
      <c r="BO3758" s="240"/>
    </row>
    <row r="3759" spans="23:67" s="52" customFormat="1">
      <c r="W3759" s="59"/>
      <c r="BM3759" s="240"/>
      <c r="BN3759" s="240"/>
      <c r="BO3759" s="240"/>
    </row>
    <row r="3760" spans="23:67" s="52" customFormat="1">
      <c r="W3760" s="59"/>
      <c r="BM3760" s="240"/>
      <c r="BN3760" s="240"/>
      <c r="BO3760" s="240"/>
    </row>
    <row r="3761" spans="23:67" s="52" customFormat="1">
      <c r="W3761" s="59"/>
      <c r="BM3761" s="240"/>
      <c r="BN3761" s="240"/>
      <c r="BO3761" s="240"/>
    </row>
    <row r="3762" spans="23:67" s="52" customFormat="1">
      <c r="W3762" s="59"/>
      <c r="BM3762" s="240"/>
      <c r="BN3762" s="240"/>
      <c r="BO3762" s="240"/>
    </row>
    <row r="3763" spans="23:67" s="52" customFormat="1">
      <c r="W3763" s="59"/>
      <c r="BM3763" s="240"/>
      <c r="BN3763" s="240"/>
      <c r="BO3763" s="240"/>
    </row>
    <row r="3764" spans="23:67" s="52" customFormat="1">
      <c r="W3764" s="59"/>
      <c r="BM3764" s="240"/>
      <c r="BN3764" s="240"/>
      <c r="BO3764" s="240"/>
    </row>
    <row r="3765" spans="23:67" s="52" customFormat="1">
      <c r="W3765" s="59"/>
      <c r="BM3765" s="240"/>
      <c r="BN3765" s="240"/>
      <c r="BO3765" s="240"/>
    </row>
    <row r="3766" spans="23:67" s="52" customFormat="1">
      <c r="W3766" s="59"/>
      <c r="BM3766" s="240"/>
      <c r="BN3766" s="240"/>
      <c r="BO3766" s="240"/>
    </row>
    <row r="3767" spans="23:67" s="52" customFormat="1">
      <c r="W3767" s="59"/>
      <c r="BM3767" s="240"/>
      <c r="BN3767" s="240"/>
      <c r="BO3767" s="240"/>
    </row>
    <row r="3768" spans="23:67" s="52" customFormat="1">
      <c r="W3768" s="59"/>
      <c r="BM3768" s="240"/>
      <c r="BN3768" s="240"/>
      <c r="BO3768" s="240"/>
    </row>
    <row r="3769" spans="23:67" s="52" customFormat="1">
      <c r="W3769" s="59"/>
      <c r="BM3769" s="240"/>
      <c r="BN3769" s="240"/>
      <c r="BO3769" s="240"/>
    </row>
    <row r="3770" spans="23:67" s="52" customFormat="1">
      <c r="W3770" s="59"/>
      <c r="BM3770" s="240"/>
      <c r="BN3770" s="240"/>
      <c r="BO3770" s="240"/>
    </row>
    <row r="3771" spans="23:67" s="52" customFormat="1">
      <c r="W3771" s="59"/>
      <c r="BM3771" s="240"/>
      <c r="BN3771" s="240"/>
      <c r="BO3771" s="240"/>
    </row>
    <row r="3772" spans="23:67" s="52" customFormat="1">
      <c r="W3772" s="59"/>
      <c r="BM3772" s="240"/>
      <c r="BN3772" s="240"/>
      <c r="BO3772" s="240"/>
    </row>
    <row r="3773" spans="23:67" s="52" customFormat="1">
      <c r="W3773" s="59"/>
      <c r="BM3773" s="240"/>
      <c r="BN3773" s="240"/>
      <c r="BO3773" s="240"/>
    </row>
    <row r="3774" spans="23:67" s="52" customFormat="1">
      <c r="W3774" s="59"/>
      <c r="BM3774" s="240"/>
      <c r="BN3774" s="240"/>
      <c r="BO3774" s="240"/>
    </row>
    <row r="3775" spans="23:67" s="52" customFormat="1">
      <c r="W3775" s="59"/>
      <c r="BM3775" s="240"/>
      <c r="BN3775" s="240"/>
      <c r="BO3775" s="240"/>
    </row>
    <row r="3776" spans="23:67" s="52" customFormat="1">
      <c r="W3776" s="59"/>
      <c r="BM3776" s="240"/>
      <c r="BN3776" s="240"/>
      <c r="BO3776" s="240"/>
    </row>
    <row r="3777" spans="23:67" s="52" customFormat="1">
      <c r="W3777" s="59"/>
      <c r="BM3777" s="240"/>
      <c r="BN3777" s="240"/>
      <c r="BO3777" s="240"/>
    </row>
    <row r="3778" spans="23:67" s="52" customFormat="1">
      <c r="W3778" s="59"/>
      <c r="BM3778" s="240"/>
      <c r="BN3778" s="240"/>
      <c r="BO3778" s="240"/>
    </row>
    <row r="3779" spans="23:67" s="52" customFormat="1">
      <c r="W3779" s="59"/>
      <c r="BM3779" s="240"/>
      <c r="BN3779" s="240"/>
      <c r="BO3779" s="240"/>
    </row>
    <row r="3780" spans="23:67" s="52" customFormat="1">
      <c r="W3780" s="59"/>
      <c r="BM3780" s="240"/>
      <c r="BN3780" s="240"/>
      <c r="BO3780" s="240"/>
    </row>
    <row r="3781" spans="23:67" s="52" customFormat="1">
      <c r="W3781" s="59"/>
      <c r="BM3781" s="240"/>
      <c r="BN3781" s="240"/>
      <c r="BO3781" s="240"/>
    </row>
    <row r="3782" spans="23:67" s="52" customFormat="1">
      <c r="W3782" s="59"/>
      <c r="BM3782" s="240"/>
      <c r="BN3782" s="240"/>
      <c r="BO3782" s="240"/>
    </row>
    <row r="3783" spans="23:67" s="52" customFormat="1">
      <c r="W3783" s="59"/>
      <c r="BM3783" s="240"/>
      <c r="BN3783" s="240"/>
      <c r="BO3783" s="240"/>
    </row>
    <row r="3784" spans="23:67" s="52" customFormat="1">
      <c r="W3784" s="59"/>
      <c r="BM3784" s="240"/>
      <c r="BN3784" s="240"/>
      <c r="BO3784" s="240"/>
    </row>
    <row r="3785" spans="23:67" s="52" customFormat="1">
      <c r="W3785" s="59"/>
      <c r="BM3785" s="240"/>
      <c r="BN3785" s="240"/>
      <c r="BO3785" s="240"/>
    </row>
    <row r="3786" spans="23:67" s="52" customFormat="1">
      <c r="W3786" s="59"/>
      <c r="BM3786" s="240"/>
      <c r="BN3786" s="240"/>
      <c r="BO3786" s="240"/>
    </row>
    <row r="3787" spans="23:67" s="52" customFormat="1">
      <c r="W3787" s="59"/>
      <c r="BM3787" s="240"/>
      <c r="BN3787" s="240"/>
      <c r="BO3787" s="240"/>
    </row>
    <row r="3788" spans="23:67" s="52" customFormat="1">
      <c r="W3788" s="59"/>
      <c r="BM3788" s="240"/>
      <c r="BN3788" s="240"/>
      <c r="BO3788" s="240"/>
    </row>
    <row r="3789" spans="23:67" s="52" customFormat="1">
      <c r="W3789" s="59"/>
      <c r="BM3789" s="240"/>
      <c r="BN3789" s="240"/>
      <c r="BO3789" s="240"/>
    </row>
    <row r="3790" spans="23:67" s="52" customFormat="1">
      <c r="W3790" s="59"/>
      <c r="BM3790" s="240"/>
      <c r="BN3790" s="240"/>
      <c r="BO3790" s="240"/>
    </row>
    <row r="3791" spans="23:67" s="52" customFormat="1">
      <c r="W3791" s="59"/>
      <c r="BM3791" s="240"/>
      <c r="BN3791" s="240"/>
      <c r="BO3791" s="240"/>
    </row>
    <row r="3792" spans="23:67" s="52" customFormat="1">
      <c r="W3792" s="59"/>
      <c r="BM3792" s="240"/>
      <c r="BN3792" s="240"/>
      <c r="BO3792" s="240"/>
    </row>
    <row r="3793" spans="23:67" s="52" customFormat="1">
      <c r="W3793" s="59"/>
      <c r="BM3793" s="240"/>
      <c r="BN3793" s="240"/>
      <c r="BO3793" s="240"/>
    </row>
    <row r="3794" spans="23:67" s="52" customFormat="1">
      <c r="W3794" s="59"/>
      <c r="BM3794" s="240"/>
      <c r="BN3794" s="240"/>
      <c r="BO3794" s="240"/>
    </row>
    <row r="3795" spans="23:67" s="52" customFormat="1">
      <c r="W3795" s="59"/>
      <c r="BM3795" s="240"/>
      <c r="BN3795" s="240"/>
      <c r="BO3795" s="240"/>
    </row>
    <row r="3796" spans="23:67" s="52" customFormat="1">
      <c r="W3796" s="59"/>
      <c r="BM3796" s="240"/>
      <c r="BN3796" s="240"/>
      <c r="BO3796" s="240"/>
    </row>
    <row r="3797" spans="23:67" s="52" customFormat="1">
      <c r="W3797" s="59"/>
      <c r="BM3797" s="240"/>
      <c r="BN3797" s="240"/>
      <c r="BO3797" s="240"/>
    </row>
    <row r="3798" spans="23:67" s="52" customFormat="1">
      <c r="W3798" s="59"/>
      <c r="BM3798" s="240"/>
      <c r="BN3798" s="240"/>
      <c r="BO3798" s="240"/>
    </row>
    <row r="3799" spans="23:67" s="52" customFormat="1">
      <c r="W3799" s="59"/>
      <c r="BM3799" s="240"/>
      <c r="BN3799" s="240"/>
      <c r="BO3799" s="240"/>
    </row>
    <row r="3800" spans="23:67" s="52" customFormat="1">
      <c r="W3800" s="59"/>
      <c r="BM3800" s="240"/>
      <c r="BN3800" s="240"/>
      <c r="BO3800" s="240"/>
    </row>
    <row r="3801" spans="23:67" s="52" customFormat="1">
      <c r="W3801" s="59"/>
      <c r="BM3801" s="240"/>
      <c r="BN3801" s="240"/>
      <c r="BO3801" s="240"/>
    </row>
    <row r="3802" spans="23:67" s="52" customFormat="1">
      <c r="W3802" s="59"/>
      <c r="BM3802" s="240"/>
      <c r="BN3802" s="240"/>
      <c r="BO3802" s="240"/>
    </row>
    <row r="3803" spans="23:67" s="52" customFormat="1">
      <c r="W3803" s="59"/>
      <c r="BM3803" s="240"/>
      <c r="BN3803" s="240"/>
      <c r="BO3803" s="240"/>
    </row>
    <row r="3804" spans="23:67" s="52" customFormat="1">
      <c r="W3804" s="59"/>
      <c r="BM3804" s="240"/>
      <c r="BN3804" s="240"/>
      <c r="BO3804" s="240"/>
    </row>
    <row r="3805" spans="23:67" s="52" customFormat="1">
      <c r="W3805" s="59"/>
      <c r="BM3805" s="240"/>
      <c r="BN3805" s="240"/>
      <c r="BO3805" s="240"/>
    </row>
    <row r="3806" spans="23:67" s="52" customFormat="1">
      <c r="W3806" s="59"/>
      <c r="BM3806" s="240"/>
      <c r="BN3806" s="240"/>
      <c r="BO3806" s="240"/>
    </row>
    <row r="3807" spans="23:67" s="52" customFormat="1">
      <c r="W3807" s="59"/>
      <c r="BM3807" s="240"/>
      <c r="BN3807" s="240"/>
      <c r="BO3807" s="240"/>
    </row>
    <row r="3808" spans="23:67" s="52" customFormat="1">
      <c r="W3808" s="59"/>
      <c r="BM3808" s="240"/>
      <c r="BN3808" s="240"/>
      <c r="BO3808" s="240"/>
    </row>
    <row r="3809" spans="23:67" s="52" customFormat="1">
      <c r="W3809" s="59"/>
      <c r="BM3809" s="240"/>
      <c r="BN3809" s="240"/>
      <c r="BO3809" s="240"/>
    </row>
    <row r="3810" spans="23:67" s="52" customFormat="1">
      <c r="W3810" s="59"/>
      <c r="BM3810" s="240"/>
      <c r="BN3810" s="240"/>
      <c r="BO3810" s="240"/>
    </row>
    <row r="3811" spans="23:67" s="52" customFormat="1">
      <c r="W3811" s="59"/>
      <c r="BM3811" s="240"/>
      <c r="BN3811" s="240"/>
      <c r="BO3811" s="240"/>
    </row>
    <row r="3812" spans="23:67" s="52" customFormat="1">
      <c r="W3812" s="59"/>
      <c r="BM3812" s="240"/>
      <c r="BN3812" s="240"/>
      <c r="BO3812" s="240"/>
    </row>
    <row r="3813" spans="23:67" s="52" customFormat="1">
      <c r="W3813" s="59"/>
      <c r="BM3813" s="240"/>
      <c r="BN3813" s="240"/>
      <c r="BO3813" s="240"/>
    </row>
    <row r="3814" spans="23:67" s="52" customFormat="1">
      <c r="W3814" s="59"/>
      <c r="BM3814" s="240"/>
      <c r="BN3814" s="240"/>
      <c r="BO3814" s="240"/>
    </row>
    <row r="3815" spans="23:67" s="52" customFormat="1">
      <c r="W3815" s="59"/>
      <c r="BM3815" s="240"/>
      <c r="BN3815" s="240"/>
      <c r="BO3815" s="240"/>
    </row>
    <row r="3816" spans="23:67" s="52" customFormat="1">
      <c r="W3816" s="59"/>
      <c r="BM3816" s="240"/>
      <c r="BN3816" s="240"/>
      <c r="BO3816" s="240"/>
    </row>
    <row r="3817" spans="23:67" s="52" customFormat="1">
      <c r="W3817" s="59"/>
      <c r="BM3817" s="240"/>
      <c r="BN3817" s="240"/>
      <c r="BO3817" s="240"/>
    </row>
    <row r="3818" spans="23:67" s="52" customFormat="1">
      <c r="W3818" s="59"/>
      <c r="BM3818" s="240"/>
      <c r="BN3818" s="240"/>
      <c r="BO3818" s="240"/>
    </row>
    <row r="3819" spans="23:67" s="52" customFormat="1">
      <c r="W3819" s="59"/>
      <c r="BM3819" s="240"/>
      <c r="BN3819" s="240"/>
      <c r="BO3819" s="240"/>
    </row>
    <row r="3820" spans="23:67" s="52" customFormat="1">
      <c r="W3820" s="59"/>
      <c r="BM3820" s="240"/>
      <c r="BN3820" s="240"/>
      <c r="BO3820" s="240"/>
    </row>
    <row r="3821" spans="23:67" s="52" customFormat="1">
      <c r="W3821" s="59"/>
      <c r="BM3821" s="240"/>
      <c r="BN3821" s="240"/>
      <c r="BO3821" s="240"/>
    </row>
    <row r="3822" spans="23:67" s="52" customFormat="1">
      <c r="W3822" s="59"/>
      <c r="BM3822" s="240"/>
      <c r="BN3822" s="240"/>
      <c r="BO3822" s="240"/>
    </row>
    <row r="3823" spans="23:67" s="52" customFormat="1">
      <c r="W3823" s="59"/>
      <c r="BM3823" s="240"/>
      <c r="BN3823" s="240"/>
      <c r="BO3823" s="240"/>
    </row>
    <row r="3824" spans="23:67" s="52" customFormat="1">
      <c r="W3824" s="59"/>
      <c r="BM3824" s="240"/>
      <c r="BN3824" s="240"/>
      <c r="BO3824" s="240"/>
    </row>
    <row r="3825" spans="23:67" s="52" customFormat="1">
      <c r="W3825" s="59"/>
      <c r="BM3825" s="240"/>
      <c r="BN3825" s="240"/>
      <c r="BO3825" s="240"/>
    </row>
    <row r="3826" spans="23:67" s="52" customFormat="1">
      <c r="W3826" s="59"/>
      <c r="BM3826" s="240"/>
      <c r="BN3826" s="240"/>
      <c r="BO3826" s="240"/>
    </row>
    <row r="3827" spans="23:67" s="52" customFormat="1">
      <c r="W3827" s="59"/>
      <c r="BM3827" s="240"/>
      <c r="BN3827" s="240"/>
      <c r="BO3827" s="240"/>
    </row>
    <row r="3828" spans="23:67" s="52" customFormat="1">
      <c r="W3828" s="59"/>
      <c r="BM3828" s="240"/>
      <c r="BN3828" s="240"/>
      <c r="BO3828" s="240"/>
    </row>
    <row r="3829" spans="23:67" s="52" customFormat="1">
      <c r="W3829" s="59"/>
      <c r="BM3829" s="240"/>
      <c r="BN3829" s="240"/>
      <c r="BO3829" s="240"/>
    </row>
    <row r="3830" spans="23:67" s="52" customFormat="1">
      <c r="W3830" s="59"/>
      <c r="BM3830" s="240"/>
      <c r="BN3830" s="240"/>
      <c r="BO3830" s="240"/>
    </row>
    <row r="3831" spans="23:67" s="52" customFormat="1">
      <c r="W3831" s="59"/>
      <c r="BM3831" s="240"/>
      <c r="BN3831" s="240"/>
      <c r="BO3831" s="240"/>
    </row>
    <row r="3832" spans="23:67" s="52" customFormat="1">
      <c r="W3832" s="59"/>
      <c r="BM3832" s="240"/>
      <c r="BN3832" s="240"/>
      <c r="BO3832" s="240"/>
    </row>
    <row r="3833" spans="23:67" s="52" customFormat="1">
      <c r="W3833" s="59"/>
      <c r="BM3833" s="240"/>
      <c r="BN3833" s="240"/>
      <c r="BO3833" s="240"/>
    </row>
    <row r="3834" spans="23:67" s="52" customFormat="1">
      <c r="W3834" s="59"/>
      <c r="BM3834" s="240"/>
      <c r="BN3834" s="240"/>
      <c r="BO3834" s="240"/>
    </row>
    <row r="3835" spans="23:67" s="52" customFormat="1">
      <c r="W3835" s="59"/>
      <c r="BM3835" s="240"/>
      <c r="BN3835" s="240"/>
      <c r="BO3835" s="240"/>
    </row>
    <row r="3836" spans="23:67" s="52" customFormat="1">
      <c r="W3836" s="59"/>
      <c r="BM3836" s="240"/>
      <c r="BN3836" s="240"/>
      <c r="BO3836" s="240"/>
    </row>
    <row r="3837" spans="23:67" s="52" customFormat="1">
      <c r="W3837" s="59"/>
      <c r="BM3837" s="240"/>
      <c r="BN3837" s="240"/>
      <c r="BO3837" s="240"/>
    </row>
    <row r="3838" spans="23:67" s="52" customFormat="1">
      <c r="W3838" s="59"/>
      <c r="BM3838" s="240"/>
      <c r="BN3838" s="240"/>
      <c r="BO3838" s="240"/>
    </row>
    <row r="3839" spans="23:67" s="52" customFormat="1">
      <c r="W3839" s="59"/>
      <c r="BM3839" s="240"/>
      <c r="BN3839" s="240"/>
      <c r="BO3839" s="240"/>
    </row>
    <row r="3840" spans="23:67" s="52" customFormat="1">
      <c r="W3840" s="59"/>
      <c r="BM3840" s="240"/>
      <c r="BN3840" s="240"/>
      <c r="BO3840" s="240"/>
    </row>
    <row r="3841" spans="23:67" s="52" customFormat="1">
      <c r="W3841" s="59"/>
      <c r="BM3841" s="240"/>
      <c r="BN3841" s="240"/>
      <c r="BO3841" s="240"/>
    </row>
    <row r="3842" spans="23:67" s="52" customFormat="1">
      <c r="W3842" s="59"/>
      <c r="BM3842" s="240"/>
      <c r="BN3842" s="240"/>
      <c r="BO3842" s="240"/>
    </row>
    <row r="3843" spans="23:67" s="52" customFormat="1">
      <c r="W3843" s="59"/>
      <c r="BM3843" s="240"/>
      <c r="BN3843" s="240"/>
      <c r="BO3843" s="240"/>
    </row>
    <row r="3844" spans="23:67" s="52" customFormat="1">
      <c r="W3844" s="59"/>
      <c r="BM3844" s="240"/>
      <c r="BN3844" s="240"/>
      <c r="BO3844" s="240"/>
    </row>
    <row r="3845" spans="23:67" s="52" customFormat="1">
      <c r="W3845" s="59"/>
      <c r="BM3845" s="240"/>
      <c r="BN3845" s="240"/>
      <c r="BO3845" s="240"/>
    </row>
    <row r="3846" spans="23:67" s="52" customFormat="1">
      <c r="W3846" s="59"/>
      <c r="BM3846" s="240"/>
      <c r="BN3846" s="240"/>
      <c r="BO3846" s="240"/>
    </row>
    <row r="3847" spans="23:67" s="52" customFormat="1">
      <c r="W3847" s="59"/>
      <c r="BM3847" s="240"/>
      <c r="BN3847" s="240"/>
      <c r="BO3847" s="240"/>
    </row>
    <row r="3848" spans="23:67" s="52" customFormat="1">
      <c r="W3848" s="59"/>
      <c r="BM3848" s="240"/>
      <c r="BN3848" s="240"/>
      <c r="BO3848" s="240"/>
    </row>
    <row r="3849" spans="23:67" s="52" customFormat="1">
      <c r="W3849" s="59"/>
      <c r="BM3849" s="240"/>
      <c r="BN3849" s="240"/>
      <c r="BO3849" s="240"/>
    </row>
    <row r="3850" spans="23:67" s="52" customFormat="1">
      <c r="W3850" s="59"/>
      <c r="BM3850" s="240"/>
      <c r="BN3850" s="240"/>
      <c r="BO3850" s="240"/>
    </row>
    <row r="3851" spans="23:67" s="52" customFormat="1">
      <c r="W3851" s="59"/>
      <c r="BM3851" s="240"/>
      <c r="BN3851" s="240"/>
      <c r="BO3851" s="240"/>
    </row>
    <row r="3852" spans="23:67" s="52" customFormat="1">
      <c r="W3852" s="59"/>
      <c r="BM3852" s="240"/>
      <c r="BN3852" s="240"/>
      <c r="BO3852" s="240"/>
    </row>
    <row r="3853" spans="23:67" s="52" customFormat="1">
      <c r="W3853" s="59"/>
      <c r="BM3853" s="240"/>
      <c r="BN3853" s="240"/>
      <c r="BO3853" s="240"/>
    </row>
    <row r="3854" spans="23:67" s="52" customFormat="1">
      <c r="W3854" s="59"/>
      <c r="BM3854" s="240"/>
      <c r="BN3854" s="240"/>
      <c r="BO3854" s="240"/>
    </row>
    <row r="3855" spans="23:67" s="52" customFormat="1">
      <c r="W3855" s="59"/>
      <c r="BM3855" s="240"/>
      <c r="BN3855" s="240"/>
      <c r="BO3855" s="240"/>
    </row>
    <row r="3856" spans="23:67" s="52" customFormat="1">
      <c r="W3856" s="59"/>
      <c r="BM3856" s="240"/>
      <c r="BN3856" s="240"/>
      <c r="BO3856" s="240"/>
    </row>
    <row r="3857" spans="23:67" s="52" customFormat="1">
      <c r="W3857" s="59"/>
      <c r="BM3857" s="240"/>
      <c r="BN3857" s="240"/>
      <c r="BO3857" s="240"/>
    </row>
    <row r="3858" spans="23:67" s="52" customFormat="1">
      <c r="W3858" s="59"/>
      <c r="BM3858" s="240"/>
      <c r="BN3858" s="240"/>
      <c r="BO3858" s="240"/>
    </row>
    <row r="3859" spans="23:67" s="52" customFormat="1">
      <c r="W3859" s="59"/>
      <c r="BM3859" s="240"/>
      <c r="BN3859" s="240"/>
      <c r="BO3859" s="240"/>
    </row>
    <row r="3860" spans="23:67" s="52" customFormat="1">
      <c r="W3860" s="59"/>
      <c r="BM3860" s="240"/>
      <c r="BN3860" s="240"/>
      <c r="BO3860" s="240"/>
    </row>
    <row r="3861" spans="23:67" s="52" customFormat="1">
      <c r="W3861" s="59"/>
      <c r="BM3861" s="240"/>
      <c r="BN3861" s="240"/>
      <c r="BO3861" s="240"/>
    </row>
    <row r="3862" spans="23:67" s="52" customFormat="1">
      <c r="W3862" s="59"/>
      <c r="BM3862" s="240"/>
      <c r="BN3862" s="240"/>
      <c r="BO3862" s="240"/>
    </row>
    <row r="3863" spans="23:67" s="52" customFormat="1">
      <c r="W3863" s="59"/>
      <c r="BM3863" s="240"/>
      <c r="BN3863" s="240"/>
      <c r="BO3863" s="240"/>
    </row>
    <row r="3864" spans="23:67" s="52" customFormat="1">
      <c r="W3864" s="59"/>
      <c r="BM3864" s="240"/>
      <c r="BN3864" s="240"/>
      <c r="BO3864" s="240"/>
    </row>
    <row r="3865" spans="23:67" s="52" customFormat="1">
      <c r="W3865" s="59"/>
      <c r="BM3865" s="240"/>
      <c r="BN3865" s="240"/>
      <c r="BO3865" s="240"/>
    </row>
    <row r="3866" spans="23:67" s="52" customFormat="1">
      <c r="W3866" s="59"/>
      <c r="BM3866" s="240"/>
      <c r="BN3866" s="240"/>
      <c r="BO3866" s="240"/>
    </row>
    <row r="3867" spans="23:67" s="52" customFormat="1">
      <c r="W3867" s="59"/>
      <c r="BM3867" s="240"/>
      <c r="BN3867" s="240"/>
      <c r="BO3867" s="240"/>
    </row>
    <row r="3868" spans="23:67" s="52" customFormat="1">
      <c r="W3868" s="59"/>
      <c r="BM3868" s="240"/>
      <c r="BN3868" s="240"/>
      <c r="BO3868" s="240"/>
    </row>
    <row r="3869" spans="23:67" s="52" customFormat="1">
      <c r="W3869" s="59"/>
      <c r="BM3869" s="240"/>
      <c r="BN3869" s="240"/>
      <c r="BO3869" s="240"/>
    </row>
    <row r="3870" spans="23:67" s="52" customFormat="1">
      <c r="W3870" s="59"/>
      <c r="BM3870" s="240"/>
      <c r="BN3870" s="240"/>
      <c r="BO3870" s="240"/>
    </row>
    <row r="3871" spans="23:67" s="52" customFormat="1">
      <c r="W3871" s="59"/>
      <c r="BM3871" s="240"/>
      <c r="BN3871" s="240"/>
      <c r="BO3871" s="240"/>
    </row>
    <row r="3872" spans="23:67" s="52" customFormat="1">
      <c r="W3872" s="59"/>
      <c r="BM3872" s="240"/>
      <c r="BN3872" s="240"/>
      <c r="BO3872" s="240"/>
    </row>
    <row r="3873" spans="23:67" s="52" customFormat="1">
      <c r="W3873" s="59"/>
      <c r="BM3873" s="240"/>
      <c r="BN3873" s="240"/>
      <c r="BO3873" s="240"/>
    </row>
    <row r="3874" spans="23:67" s="52" customFormat="1">
      <c r="W3874" s="59"/>
      <c r="BM3874" s="240"/>
      <c r="BN3874" s="240"/>
      <c r="BO3874" s="240"/>
    </row>
    <row r="3875" spans="23:67" s="52" customFormat="1">
      <c r="W3875" s="59"/>
      <c r="BM3875" s="240"/>
      <c r="BN3875" s="240"/>
      <c r="BO3875" s="240"/>
    </row>
    <row r="3876" spans="23:67" s="52" customFormat="1">
      <c r="W3876" s="59"/>
      <c r="BM3876" s="240"/>
      <c r="BN3876" s="240"/>
      <c r="BO3876" s="240"/>
    </row>
    <row r="3877" spans="23:67" s="52" customFormat="1">
      <c r="W3877" s="59"/>
      <c r="BM3877" s="240"/>
      <c r="BN3877" s="240"/>
      <c r="BO3877" s="240"/>
    </row>
    <row r="3878" spans="23:67" s="52" customFormat="1">
      <c r="W3878" s="59"/>
      <c r="BM3878" s="240"/>
      <c r="BN3878" s="240"/>
      <c r="BO3878" s="240"/>
    </row>
    <row r="3879" spans="23:67" s="52" customFormat="1">
      <c r="W3879" s="59"/>
      <c r="BM3879" s="240"/>
      <c r="BN3879" s="240"/>
      <c r="BO3879" s="240"/>
    </row>
    <row r="3880" spans="23:67" s="52" customFormat="1">
      <c r="W3880" s="59"/>
      <c r="BM3880" s="240"/>
      <c r="BN3880" s="240"/>
      <c r="BO3880" s="240"/>
    </row>
    <row r="3881" spans="23:67" s="52" customFormat="1">
      <c r="W3881" s="59"/>
      <c r="BM3881" s="240"/>
      <c r="BN3881" s="240"/>
      <c r="BO3881" s="240"/>
    </row>
    <row r="3882" spans="23:67" s="52" customFormat="1">
      <c r="W3882" s="59"/>
      <c r="BM3882" s="240"/>
      <c r="BN3882" s="240"/>
      <c r="BO3882" s="240"/>
    </row>
    <row r="3883" spans="23:67" s="52" customFormat="1">
      <c r="W3883" s="59"/>
      <c r="BM3883" s="240"/>
      <c r="BN3883" s="240"/>
      <c r="BO3883" s="240"/>
    </row>
    <row r="3884" spans="23:67" s="52" customFormat="1">
      <c r="W3884" s="59"/>
      <c r="BM3884" s="240"/>
      <c r="BN3884" s="240"/>
      <c r="BO3884" s="240"/>
    </row>
    <row r="3885" spans="23:67" s="52" customFormat="1">
      <c r="W3885" s="59"/>
      <c r="BM3885" s="240"/>
      <c r="BN3885" s="240"/>
      <c r="BO3885" s="240"/>
    </row>
    <row r="3886" spans="23:67" s="52" customFormat="1">
      <c r="W3886" s="59"/>
      <c r="BM3886" s="240"/>
      <c r="BN3886" s="240"/>
      <c r="BO3886" s="240"/>
    </row>
    <row r="3887" spans="23:67" s="52" customFormat="1">
      <c r="W3887" s="59"/>
      <c r="BM3887" s="240"/>
      <c r="BN3887" s="240"/>
      <c r="BO3887" s="240"/>
    </row>
    <row r="3888" spans="23:67" s="52" customFormat="1">
      <c r="W3888" s="59"/>
      <c r="BM3888" s="240"/>
      <c r="BN3888" s="240"/>
      <c r="BO3888" s="240"/>
    </row>
    <row r="3889" spans="23:67" s="52" customFormat="1">
      <c r="W3889" s="59"/>
      <c r="BM3889" s="240"/>
      <c r="BN3889" s="240"/>
      <c r="BO3889" s="240"/>
    </row>
    <row r="3890" spans="23:67" s="52" customFormat="1">
      <c r="W3890" s="59"/>
      <c r="BM3890" s="240"/>
      <c r="BN3890" s="240"/>
      <c r="BO3890" s="240"/>
    </row>
    <row r="3891" spans="23:67" s="52" customFormat="1">
      <c r="W3891" s="59"/>
      <c r="BM3891" s="240"/>
      <c r="BN3891" s="240"/>
      <c r="BO3891" s="240"/>
    </row>
    <row r="3892" spans="23:67" s="52" customFormat="1">
      <c r="W3892" s="59"/>
      <c r="BM3892" s="240"/>
      <c r="BN3892" s="240"/>
      <c r="BO3892" s="240"/>
    </row>
    <row r="3893" spans="23:67" s="52" customFormat="1">
      <c r="W3893" s="59"/>
      <c r="BM3893" s="240"/>
      <c r="BN3893" s="240"/>
      <c r="BO3893" s="240"/>
    </row>
    <row r="3894" spans="23:67" s="52" customFormat="1">
      <c r="W3894" s="59"/>
      <c r="BM3894" s="240"/>
      <c r="BN3894" s="240"/>
      <c r="BO3894" s="240"/>
    </row>
    <row r="3895" spans="23:67" s="52" customFormat="1">
      <c r="W3895" s="59"/>
      <c r="BM3895" s="240"/>
      <c r="BN3895" s="240"/>
      <c r="BO3895" s="240"/>
    </row>
    <row r="3896" spans="23:67" s="52" customFormat="1">
      <c r="W3896" s="59"/>
      <c r="BM3896" s="240"/>
      <c r="BN3896" s="240"/>
      <c r="BO3896" s="240"/>
    </row>
    <row r="3897" spans="23:67" s="52" customFormat="1">
      <c r="W3897" s="59"/>
      <c r="BM3897" s="240"/>
      <c r="BN3897" s="240"/>
      <c r="BO3897" s="240"/>
    </row>
    <row r="3898" spans="23:67" s="52" customFormat="1">
      <c r="W3898" s="59"/>
      <c r="BM3898" s="240"/>
      <c r="BN3898" s="240"/>
      <c r="BO3898" s="240"/>
    </row>
    <row r="3899" spans="23:67" s="52" customFormat="1">
      <c r="W3899" s="59"/>
      <c r="BM3899" s="240"/>
      <c r="BN3899" s="240"/>
      <c r="BO3899" s="240"/>
    </row>
    <row r="3900" spans="23:67" s="52" customFormat="1">
      <c r="W3900" s="59"/>
      <c r="BM3900" s="240"/>
      <c r="BN3900" s="240"/>
      <c r="BO3900" s="240"/>
    </row>
    <row r="3901" spans="23:67" s="52" customFormat="1">
      <c r="W3901" s="59"/>
      <c r="BM3901" s="240"/>
      <c r="BN3901" s="240"/>
      <c r="BO3901" s="240"/>
    </row>
    <row r="3902" spans="23:67" s="52" customFormat="1">
      <c r="W3902" s="59"/>
      <c r="BM3902" s="240"/>
      <c r="BN3902" s="240"/>
      <c r="BO3902" s="240"/>
    </row>
    <row r="3903" spans="23:67" s="52" customFormat="1">
      <c r="W3903" s="59"/>
      <c r="BM3903" s="240"/>
      <c r="BN3903" s="240"/>
      <c r="BO3903" s="240"/>
    </row>
    <row r="3904" spans="23:67" s="52" customFormat="1">
      <c r="W3904" s="59"/>
      <c r="BM3904" s="240"/>
      <c r="BN3904" s="240"/>
      <c r="BO3904" s="240"/>
    </row>
    <row r="3905" spans="23:67" s="52" customFormat="1">
      <c r="W3905" s="59"/>
      <c r="BM3905" s="240"/>
      <c r="BN3905" s="240"/>
      <c r="BO3905" s="240"/>
    </row>
    <row r="3906" spans="23:67" s="52" customFormat="1">
      <c r="W3906" s="59"/>
      <c r="BM3906" s="240"/>
      <c r="BN3906" s="240"/>
      <c r="BO3906" s="240"/>
    </row>
    <row r="3907" spans="23:67" s="52" customFormat="1">
      <c r="W3907" s="59"/>
      <c r="BM3907" s="240"/>
      <c r="BN3907" s="240"/>
      <c r="BO3907" s="240"/>
    </row>
    <row r="3908" spans="23:67" s="52" customFormat="1">
      <c r="W3908" s="59"/>
      <c r="BM3908" s="240"/>
      <c r="BN3908" s="240"/>
      <c r="BO3908" s="240"/>
    </row>
    <row r="3909" spans="23:67" s="52" customFormat="1">
      <c r="W3909" s="59"/>
      <c r="BM3909" s="240"/>
      <c r="BN3909" s="240"/>
      <c r="BO3909" s="240"/>
    </row>
    <row r="3910" spans="23:67" s="52" customFormat="1">
      <c r="W3910" s="59"/>
      <c r="BM3910" s="240"/>
      <c r="BN3910" s="240"/>
      <c r="BO3910" s="240"/>
    </row>
    <row r="3911" spans="23:67" s="52" customFormat="1">
      <c r="W3911" s="59"/>
      <c r="BM3911" s="240"/>
      <c r="BN3911" s="240"/>
      <c r="BO3911" s="240"/>
    </row>
    <row r="3912" spans="23:67" s="52" customFormat="1">
      <c r="W3912" s="59"/>
      <c r="BM3912" s="240"/>
      <c r="BN3912" s="240"/>
      <c r="BO3912" s="240"/>
    </row>
    <row r="3913" spans="23:67" s="52" customFormat="1">
      <c r="W3913" s="59"/>
      <c r="BM3913" s="240"/>
      <c r="BN3913" s="240"/>
      <c r="BO3913" s="240"/>
    </row>
    <row r="3914" spans="23:67" s="52" customFormat="1">
      <c r="W3914" s="59"/>
      <c r="BM3914" s="240"/>
      <c r="BN3914" s="240"/>
      <c r="BO3914" s="240"/>
    </row>
    <row r="3915" spans="23:67" s="52" customFormat="1">
      <c r="W3915" s="59"/>
      <c r="BM3915" s="240"/>
      <c r="BN3915" s="240"/>
      <c r="BO3915" s="240"/>
    </row>
    <row r="3916" spans="23:67" s="52" customFormat="1">
      <c r="W3916" s="59"/>
      <c r="BM3916" s="240"/>
      <c r="BN3916" s="240"/>
      <c r="BO3916" s="240"/>
    </row>
    <row r="3917" spans="23:67" s="52" customFormat="1">
      <c r="W3917" s="59"/>
      <c r="BM3917" s="240"/>
      <c r="BN3917" s="240"/>
      <c r="BO3917" s="240"/>
    </row>
    <row r="3918" spans="23:67" s="52" customFormat="1">
      <c r="W3918" s="59"/>
      <c r="BM3918" s="240"/>
      <c r="BN3918" s="240"/>
      <c r="BO3918" s="240"/>
    </row>
    <row r="3919" spans="23:67" s="52" customFormat="1">
      <c r="W3919" s="59"/>
      <c r="BM3919" s="240"/>
      <c r="BN3919" s="240"/>
      <c r="BO3919" s="240"/>
    </row>
    <row r="3920" spans="23:67" s="52" customFormat="1">
      <c r="W3920" s="59"/>
      <c r="BM3920" s="240"/>
      <c r="BN3920" s="240"/>
      <c r="BO3920" s="240"/>
    </row>
    <row r="3921" spans="23:67" s="52" customFormat="1">
      <c r="W3921" s="59"/>
      <c r="BM3921" s="240"/>
      <c r="BN3921" s="240"/>
      <c r="BO3921" s="240"/>
    </row>
    <row r="3922" spans="23:67" s="52" customFormat="1">
      <c r="W3922" s="59"/>
      <c r="BM3922" s="240"/>
      <c r="BN3922" s="240"/>
      <c r="BO3922" s="240"/>
    </row>
    <row r="3923" spans="23:67" s="52" customFormat="1">
      <c r="W3923" s="59"/>
      <c r="BM3923" s="240"/>
      <c r="BN3923" s="240"/>
      <c r="BO3923" s="240"/>
    </row>
    <row r="3924" spans="23:67" s="52" customFormat="1">
      <c r="W3924" s="59"/>
      <c r="BM3924" s="240"/>
      <c r="BN3924" s="240"/>
      <c r="BO3924" s="240"/>
    </row>
    <row r="3925" spans="23:67" s="52" customFormat="1">
      <c r="W3925" s="59"/>
      <c r="BM3925" s="240"/>
      <c r="BN3925" s="240"/>
      <c r="BO3925" s="240"/>
    </row>
    <row r="3926" spans="23:67" s="52" customFormat="1">
      <c r="W3926" s="59"/>
      <c r="BM3926" s="240"/>
      <c r="BN3926" s="240"/>
      <c r="BO3926" s="240"/>
    </row>
    <row r="3927" spans="23:67" s="52" customFormat="1">
      <c r="W3927" s="59"/>
      <c r="BM3927" s="240"/>
      <c r="BN3927" s="240"/>
      <c r="BO3927" s="240"/>
    </row>
    <row r="3928" spans="23:67" s="52" customFormat="1">
      <c r="W3928" s="59"/>
      <c r="BM3928" s="240"/>
      <c r="BN3928" s="240"/>
      <c r="BO3928" s="240"/>
    </row>
    <row r="3929" spans="23:67" s="52" customFormat="1">
      <c r="W3929" s="59"/>
      <c r="BM3929" s="240"/>
      <c r="BN3929" s="240"/>
      <c r="BO3929" s="240"/>
    </row>
    <row r="3930" spans="23:67" s="52" customFormat="1">
      <c r="W3930" s="59"/>
      <c r="BM3930" s="240"/>
      <c r="BN3930" s="240"/>
      <c r="BO3930" s="240"/>
    </row>
    <row r="3931" spans="23:67" s="52" customFormat="1">
      <c r="W3931" s="59"/>
      <c r="BM3931" s="240"/>
      <c r="BN3931" s="240"/>
      <c r="BO3931" s="240"/>
    </row>
    <row r="3932" spans="23:67" s="52" customFormat="1">
      <c r="W3932" s="59"/>
      <c r="BM3932" s="240"/>
      <c r="BN3932" s="240"/>
      <c r="BO3932" s="240"/>
    </row>
    <row r="3933" spans="23:67" s="52" customFormat="1">
      <c r="W3933" s="59"/>
      <c r="BM3933" s="240"/>
      <c r="BN3933" s="240"/>
      <c r="BO3933" s="240"/>
    </row>
    <row r="3934" spans="23:67" s="52" customFormat="1">
      <c r="W3934" s="59"/>
      <c r="BM3934" s="240"/>
      <c r="BN3934" s="240"/>
      <c r="BO3934" s="240"/>
    </row>
    <row r="3935" spans="23:67" s="52" customFormat="1">
      <c r="W3935" s="59"/>
      <c r="BM3935" s="240"/>
      <c r="BN3935" s="240"/>
      <c r="BO3935" s="240"/>
    </row>
    <row r="3936" spans="23:67" s="52" customFormat="1">
      <c r="W3936" s="59"/>
      <c r="BM3936" s="240"/>
      <c r="BN3936" s="240"/>
      <c r="BO3936" s="240"/>
    </row>
    <row r="3937" spans="23:67" s="52" customFormat="1">
      <c r="W3937" s="59"/>
      <c r="BM3937" s="240"/>
      <c r="BN3937" s="240"/>
      <c r="BO3937" s="240"/>
    </row>
    <row r="3938" spans="23:67" s="52" customFormat="1">
      <c r="W3938" s="59"/>
      <c r="BM3938" s="240"/>
      <c r="BN3938" s="240"/>
      <c r="BO3938" s="240"/>
    </row>
    <row r="3939" spans="23:67" s="52" customFormat="1">
      <c r="W3939" s="59"/>
      <c r="BM3939" s="240"/>
      <c r="BN3939" s="240"/>
      <c r="BO3939" s="240"/>
    </row>
    <row r="3940" spans="23:67" s="52" customFormat="1">
      <c r="W3940" s="59"/>
      <c r="BM3940" s="240"/>
      <c r="BN3940" s="240"/>
      <c r="BO3940" s="240"/>
    </row>
    <row r="3941" spans="23:67" s="52" customFormat="1">
      <c r="W3941" s="59"/>
      <c r="BM3941" s="240"/>
      <c r="BN3941" s="240"/>
      <c r="BO3941" s="240"/>
    </row>
    <row r="3942" spans="23:67" s="52" customFormat="1">
      <c r="W3942" s="59"/>
      <c r="BM3942" s="240"/>
      <c r="BN3942" s="240"/>
      <c r="BO3942" s="240"/>
    </row>
    <row r="3943" spans="23:67" s="52" customFormat="1">
      <c r="W3943" s="59"/>
      <c r="BM3943" s="240"/>
      <c r="BN3943" s="240"/>
      <c r="BO3943" s="240"/>
    </row>
    <row r="3944" spans="23:67" s="52" customFormat="1">
      <c r="W3944" s="59"/>
      <c r="BM3944" s="240"/>
      <c r="BN3944" s="240"/>
      <c r="BO3944" s="240"/>
    </row>
    <row r="3945" spans="23:67" s="52" customFormat="1">
      <c r="W3945" s="59"/>
      <c r="BM3945" s="240"/>
      <c r="BN3945" s="240"/>
      <c r="BO3945" s="240"/>
    </row>
    <row r="3946" spans="23:67" s="52" customFormat="1">
      <c r="W3946" s="59"/>
      <c r="BM3946" s="240"/>
      <c r="BN3946" s="240"/>
      <c r="BO3946" s="240"/>
    </row>
    <row r="3947" spans="23:67" s="52" customFormat="1">
      <c r="W3947" s="59"/>
      <c r="BM3947" s="240"/>
      <c r="BN3947" s="240"/>
      <c r="BO3947" s="240"/>
    </row>
    <row r="3948" spans="23:67" s="52" customFormat="1">
      <c r="W3948" s="59"/>
      <c r="BM3948" s="240"/>
      <c r="BN3948" s="240"/>
      <c r="BO3948" s="240"/>
    </row>
    <row r="3949" spans="23:67" s="52" customFormat="1">
      <c r="W3949" s="59"/>
      <c r="BM3949" s="240"/>
      <c r="BN3949" s="240"/>
      <c r="BO3949" s="240"/>
    </row>
    <row r="3950" spans="23:67" s="52" customFormat="1">
      <c r="W3950" s="59"/>
      <c r="BM3950" s="240"/>
      <c r="BN3950" s="240"/>
      <c r="BO3950" s="240"/>
    </row>
    <row r="3951" spans="23:67" s="52" customFormat="1">
      <c r="W3951" s="59"/>
      <c r="BM3951" s="240"/>
      <c r="BN3951" s="240"/>
      <c r="BO3951" s="240"/>
    </row>
    <row r="3952" spans="23:67" s="52" customFormat="1">
      <c r="W3952" s="59"/>
      <c r="BM3952" s="240"/>
      <c r="BN3952" s="240"/>
      <c r="BO3952" s="240"/>
    </row>
    <row r="3953" spans="23:67" s="52" customFormat="1">
      <c r="W3953" s="59"/>
      <c r="BM3953" s="240"/>
      <c r="BN3953" s="240"/>
      <c r="BO3953" s="240"/>
    </row>
    <row r="3954" spans="23:67" s="52" customFormat="1">
      <c r="W3954" s="59"/>
      <c r="BM3954" s="240"/>
      <c r="BN3954" s="240"/>
      <c r="BO3954" s="240"/>
    </row>
    <row r="3955" spans="23:67" s="52" customFormat="1">
      <c r="W3955" s="59"/>
      <c r="BM3955" s="240"/>
      <c r="BN3955" s="240"/>
      <c r="BO3955" s="240"/>
    </row>
    <row r="3956" spans="23:67" s="52" customFormat="1">
      <c r="W3956" s="59"/>
      <c r="BM3956" s="240"/>
      <c r="BN3956" s="240"/>
      <c r="BO3956" s="240"/>
    </row>
    <row r="3957" spans="23:67" s="52" customFormat="1">
      <c r="W3957" s="59"/>
      <c r="BM3957" s="240"/>
      <c r="BN3957" s="240"/>
      <c r="BO3957" s="240"/>
    </row>
    <row r="3958" spans="23:67" s="52" customFormat="1">
      <c r="W3958" s="59"/>
      <c r="BM3958" s="240"/>
      <c r="BN3958" s="240"/>
      <c r="BO3958" s="240"/>
    </row>
    <row r="3959" spans="23:67" s="52" customFormat="1">
      <c r="W3959" s="59"/>
      <c r="BM3959" s="240"/>
      <c r="BN3959" s="240"/>
      <c r="BO3959" s="240"/>
    </row>
    <row r="3960" spans="23:67" s="52" customFormat="1">
      <c r="W3960" s="59"/>
      <c r="BM3960" s="240"/>
      <c r="BN3960" s="240"/>
      <c r="BO3960" s="240"/>
    </row>
    <row r="3961" spans="23:67" s="52" customFormat="1">
      <c r="W3961" s="59"/>
      <c r="BM3961" s="240"/>
      <c r="BN3961" s="240"/>
      <c r="BO3961" s="240"/>
    </row>
    <row r="3962" spans="23:67" s="52" customFormat="1">
      <c r="W3962" s="59"/>
      <c r="BM3962" s="240"/>
      <c r="BN3962" s="240"/>
      <c r="BO3962" s="240"/>
    </row>
    <row r="3963" spans="23:67" s="52" customFormat="1">
      <c r="W3963" s="59"/>
      <c r="BM3963" s="240"/>
      <c r="BN3963" s="240"/>
      <c r="BO3963" s="240"/>
    </row>
    <row r="3964" spans="23:67" s="52" customFormat="1">
      <c r="W3964" s="59"/>
      <c r="BM3964" s="240"/>
      <c r="BN3964" s="240"/>
      <c r="BO3964" s="240"/>
    </row>
    <row r="3965" spans="23:67" s="52" customFormat="1">
      <c r="W3965" s="59"/>
      <c r="BM3965" s="240"/>
      <c r="BN3965" s="240"/>
      <c r="BO3965" s="240"/>
    </row>
    <row r="3966" spans="23:67" s="52" customFormat="1">
      <c r="W3966" s="59"/>
      <c r="BM3966" s="240"/>
      <c r="BN3966" s="240"/>
      <c r="BO3966" s="240"/>
    </row>
    <row r="3967" spans="23:67" s="52" customFormat="1">
      <c r="W3967" s="59"/>
      <c r="BM3967" s="240"/>
      <c r="BN3967" s="240"/>
      <c r="BO3967" s="240"/>
    </row>
    <row r="3968" spans="23:67" s="52" customFormat="1">
      <c r="W3968" s="59"/>
      <c r="BM3968" s="240"/>
      <c r="BN3968" s="240"/>
      <c r="BO3968" s="240"/>
    </row>
    <row r="3969" spans="23:67" s="52" customFormat="1">
      <c r="W3969" s="59"/>
      <c r="BM3969" s="240"/>
      <c r="BN3969" s="240"/>
      <c r="BO3969" s="240"/>
    </row>
    <row r="3970" spans="23:67" s="52" customFormat="1">
      <c r="W3970" s="59"/>
      <c r="BM3970" s="240"/>
      <c r="BN3970" s="240"/>
      <c r="BO3970" s="240"/>
    </row>
    <row r="3971" spans="23:67" s="52" customFormat="1">
      <c r="W3971" s="59"/>
      <c r="BM3971" s="240"/>
      <c r="BN3971" s="240"/>
      <c r="BO3971" s="240"/>
    </row>
    <row r="3972" spans="23:67" s="52" customFormat="1">
      <c r="W3972" s="59"/>
      <c r="BM3972" s="240"/>
      <c r="BN3972" s="240"/>
      <c r="BO3972" s="240"/>
    </row>
    <row r="3973" spans="23:67" s="52" customFormat="1">
      <c r="W3973" s="59"/>
      <c r="BM3973" s="240"/>
      <c r="BN3973" s="240"/>
      <c r="BO3973" s="240"/>
    </row>
    <row r="3974" spans="23:67" s="52" customFormat="1">
      <c r="W3974" s="59"/>
      <c r="BM3974" s="240"/>
      <c r="BN3974" s="240"/>
      <c r="BO3974" s="240"/>
    </row>
    <row r="3975" spans="23:67" s="52" customFormat="1">
      <c r="W3975" s="59"/>
      <c r="BM3975" s="240"/>
      <c r="BN3975" s="240"/>
      <c r="BO3975" s="240"/>
    </row>
    <row r="3976" spans="23:67" s="52" customFormat="1">
      <c r="W3976" s="59"/>
      <c r="BM3976" s="240"/>
      <c r="BN3976" s="240"/>
      <c r="BO3976" s="240"/>
    </row>
    <row r="3977" spans="23:67" s="52" customFormat="1">
      <c r="W3977" s="59"/>
      <c r="BM3977" s="240"/>
      <c r="BN3977" s="240"/>
      <c r="BO3977" s="240"/>
    </row>
    <row r="3978" spans="23:67" s="52" customFormat="1">
      <c r="W3978" s="59"/>
      <c r="BM3978" s="240"/>
      <c r="BN3978" s="240"/>
      <c r="BO3978" s="240"/>
    </row>
    <row r="3979" spans="23:67" s="52" customFormat="1">
      <c r="W3979" s="59"/>
      <c r="BM3979" s="240"/>
      <c r="BN3979" s="240"/>
      <c r="BO3979" s="240"/>
    </row>
    <row r="3980" spans="23:67" s="52" customFormat="1">
      <c r="W3980" s="59"/>
      <c r="BM3980" s="240"/>
      <c r="BN3980" s="240"/>
      <c r="BO3980" s="240"/>
    </row>
    <row r="3981" spans="23:67" s="52" customFormat="1">
      <c r="W3981" s="59"/>
      <c r="BM3981" s="240"/>
      <c r="BN3981" s="240"/>
      <c r="BO3981" s="240"/>
    </row>
    <row r="3982" spans="23:67" s="52" customFormat="1">
      <c r="W3982" s="59"/>
      <c r="BM3982" s="240"/>
      <c r="BN3982" s="240"/>
      <c r="BO3982" s="240"/>
    </row>
    <row r="3983" spans="23:67" s="52" customFormat="1">
      <c r="W3983" s="59"/>
      <c r="BM3983" s="240"/>
      <c r="BN3983" s="240"/>
      <c r="BO3983" s="240"/>
    </row>
    <row r="3984" spans="23:67" s="52" customFormat="1">
      <c r="W3984" s="59"/>
      <c r="BM3984" s="240"/>
      <c r="BN3984" s="240"/>
      <c r="BO3984" s="240"/>
    </row>
    <row r="3985" spans="23:67" s="52" customFormat="1">
      <c r="W3985" s="59"/>
      <c r="BM3985" s="240"/>
      <c r="BN3985" s="240"/>
      <c r="BO3985" s="240"/>
    </row>
    <row r="3986" spans="23:67" s="52" customFormat="1">
      <c r="W3986" s="59"/>
      <c r="BM3986" s="240"/>
      <c r="BN3986" s="240"/>
      <c r="BO3986" s="240"/>
    </row>
    <row r="3987" spans="23:67" s="52" customFormat="1">
      <c r="W3987" s="59"/>
      <c r="BM3987" s="240"/>
      <c r="BN3987" s="240"/>
      <c r="BO3987" s="240"/>
    </row>
    <row r="3988" spans="23:67" s="52" customFormat="1">
      <c r="W3988" s="59"/>
      <c r="BM3988" s="240"/>
      <c r="BN3988" s="240"/>
      <c r="BO3988" s="240"/>
    </row>
    <row r="3989" spans="23:67" s="52" customFormat="1">
      <c r="W3989" s="59"/>
      <c r="BM3989" s="240"/>
      <c r="BN3989" s="240"/>
      <c r="BO3989" s="240"/>
    </row>
    <row r="3990" spans="23:67" s="52" customFormat="1">
      <c r="W3990" s="59"/>
      <c r="BM3990" s="240"/>
      <c r="BN3990" s="240"/>
      <c r="BO3990" s="240"/>
    </row>
    <row r="3991" spans="23:67" s="52" customFormat="1">
      <c r="W3991" s="59"/>
      <c r="BM3991" s="240"/>
      <c r="BN3991" s="240"/>
      <c r="BO3991" s="240"/>
    </row>
    <row r="3992" spans="23:67" s="52" customFormat="1">
      <c r="W3992" s="59"/>
      <c r="BM3992" s="240"/>
      <c r="BN3992" s="240"/>
      <c r="BO3992" s="240"/>
    </row>
    <row r="3993" spans="23:67" s="52" customFormat="1">
      <c r="W3993" s="59"/>
      <c r="BM3993" s="240"/>
      <c r="BN3993" s="240"/>
      <c r="BO3993" s="240"/>
    </row>
    <row r="3994" spans="23:67" s="52" customFormat="1">
      <c r="W3994" s="59"/>
      <c r="BM3994" s="240"/>
      <c r="BN3994" s="240"/>
      <c r="BO3994" s="240"/>
    </row>
    <row r="3995" spans="23:67" s="52" customFormat="1">
      <c r="W3995" s="59"/>
      <c r="BM3995" s="240"/>
      <c r="BN3995" s="240"/>
      <c r="BO3995" s="240"/>
    </row>
    <row r="3996" spans="23:67" s="52" customFormat="1">
      <c r="W3996" s="59"/>
      <c r="BM3996" s="240"/>
      <c r="BN3996" s="240"/>
      <c r="BO3996" s="240"/>
    </row>
    <row r="3997" spans="23:67" s="52" customFormat="1">
      <c r="W3997" s="59"/>
      <c r="BM3997" s="240"/>
      <c r="BN3997" s="240"/>
      <c r="BO3997" s="240"/>
    </row>
    <row r="3998" spans="23:67" s="52" customFormat="1">
      <c r="W3998" s="59"/>
      <c r="BM3998" s="240"/>
      <c r="BN3998" s="240"/>
      <c r="BO3998" s="240"/>
    </row>
    <row r="3999" spans="23:67" s="52" customFormat="1">
      <c r="W3999" s="59"/>
      <c r="BM3999" s="240"/>
      <c r="BN3999" s="240"/>
      <c r="BO3999" s="240"/>
    </row>
    <row r="4000" spans="23:67" s="52" customFormat="1">
      <c r="W4000" s="59"/>
      <c r="BM4000" s="240"/>
      <c r="BN4000" s="240"/>
      <c r="BO4000" s="240"/>
    </row>
    <row r="4001" spans="23:67" s="52" customFormat="1">
      <c r="W4001" s="59"/>
      <c r="BM4001" s="240"/>
      <c r="BN4001" s="240"/>
      <c r="BO4001" s="240"/>
    </row>
    <row r="4002" spans="23:67" s="52" customFormat="1">
      <c r="W4002" s="59"/>
      <c r="BM4002" s="240"/>
      <c r="BN4002" s="240"/>
      <c r="BO4002" s="240"/>
    </row>
    <row r="4003" spans="23:67" s="52" customFormat="1">
      <c r="W4003" s="59"/>
      <c r="BM4003" s="240"/>
      <c r="BN4003" s="240"/>
      <c r="BO4003" s="240"/>
    </row>
    <row r="4004" spans="23:67" s="52" customFormat="1">
      <c r="W4004" s="59"/>
      <c r="BM4004" s="240"/>
      <c r="BN4004" s="240"/>
      <c r="BO4004" s="240"/>
    </row>
    <row r="4005" spans="23:67" s="52" customFormat="1">
      <c r="W4005" s="59"/>
      <c r="BM4005" s="240"/>
      <c r="BN4005" s="240"/>
      <c r="BO4005" s="240"/>
    </row>
    <row r="4006" spans="23:67" s="52" customFormat="1">
      <c r="W4006" s="59"/>
      <c r="BM4006" s="240"/>
      <c r="BN4006" s="240"/>
      <c r="BO4006" s="240"/>
    </row>
    <row r="4007" spans="23:67" s="52" customFormat="1">
      <c r="W4007" s="59"/>
      <c r="BM4007" s="240"/>
      <c r="BN4007" s="240"/>
      <c r="BO4007" s="240"/>
    </row>
    <row r="4008" spans="23:67" s="52" customFormat="1">
      <c r="W4008" s="59"/>
      <c r="BM4008" s="240"/>
      <c r="BN4008" s="240"/>
      <c r="BO4008" s="240"/>
    </row>
    <row r="4009" spans="23:67" s="52" customFormat="1">
      <c r="W4009" s="59"/>
      <c r="BM4009" s="240"/>
      <c r="BN4009" s="240"/>
      <c r="BO4009" s="240"/>
    </row>
    <row r="4010" spans="23:67" s="52" customFormat="1">
      <c r="W4010" s="59"/>
      <c r="BM4010" s="240"/>
      <c r="BN4010" s="240"/>
      <c r="BO4010" s="240"/>
    </row>
    <row r="4011" spans="23:67" s="52" customFormat="1">
      <c r="W4011" s="59"/>
      <c r="BM4011" s="240"/>
      <c r="BN4011" s="240"/>
      <c r="BO4011" s="240"/>
    </row>
    <row r="4012" spans="23:67" s="52" customFormat="1">
      <c r="W4012" s="59"/>
      <c r="BM4012" s="240"/>
      <c r="BN4012" s="240"/>
      <c r="BO4012" s="240"/>
    </row>
    <row r="4013" spans="23:67" s="52" customFormat="1">
      <c r="W4013" s="59"/>
      <c r="BM4013" s="240"/>
      <c r="BN4013" s="240"/>
      <c r="BO4013" s="240"/>
    </row>
    <row r="4014" spans="23:67" s="52" customFormat="1">
      <c r="W4014" s="59"/>
      <c r="BM4014" s="240"/>
      <c r="BN4014" s="240"/>
      <c r="BO4014" s="240"/>
    </row>
    <row r="4015" spans="23:67" s="52" customFormat="1">
      <c r="W4015" s="59"/>
      <c r="BM4015" s="240"/>
      <c r="BN4015" s="240"/>
      <c r="BO4015" s="240"/>
    </row>
    <row r="4016" spans="23:67" s="52" customFormat="1">
      <c r="W4016" s="59"/>
      <c r="BM4016" s="240"/>
      <c r="BN4016" s="240"/>
      <c r="BO4016" s="240"/>
    </row>
    <row r="4017" spans="23:67" s="52" customFormat="1">
      <c r="W4017" s="59"/>
      <c r="BM4017" s="240"/>
      <c r="BN4017" s="240"/>
      <c r="BO4017" s="240"/>
    </row>
    <row r="4018" spans="23:67" s="52" customFormat="1">
      <c r="W4018" s="59"/>
      <c r="BM4018" s="240"/>
      <c r="BN4018" s="240"/>
      <c r="BO4018" s="240"/>
    </row>
    <row r="4019" spans="23:67" s="52" customFormat="1">
      <c r="W4019" s="59"/>
      <c r="BM4019" s="240"/>
      <c r="BN4019" s="240"/>
      <c r="BO4019" s="240"/>
    </row>
    <row r="4020" spans="23:67" s="52" customFormat="1">
      <c r="W4020" s="59"/>
      <c r="BM4020" s="240"/>
      <c r="BN4020" s="240"/>
      <c r="BO4020" s="240"/>
    </row>
    <row r="4021" spans="23:67" s="52" customFormat="1">
      <c r="W4021" s="59"/>
      <c r="BM4021" s="240"/>
      <c r="BN4021" s="240"/>
      <c r="BO4021" s="240"/>
    </row>
    <row r="4022" spans="23:67" s="52" customFormat="1">
      <c r="W4022" s="59"/>
      <c r="BM4022" s="240"/>
      <c r="BN4022" s="240"/>
      <c r="BO4022" s="240"/>
    </row>
    <row r="4023" spans="23:67" s="52" customFormat="1">
      <c r="W4023" s="59"/>
      <c r="BM4023" s="240"/>
      <c r="BN4023" s="240"/>
      <c r="BO4023" s="240"/>
    </row>
    <row r="4024" spans="23:67" s="52" customFormat="1">
      <c r="W4024" s="59"/>
      <c r="BM4024" s="240"/>
      <c r="BN4024" s="240"/>
      <c r="BO4024" s="240"/>
    </row>
    <row r="4025" spans="23:67" s="52" customFormat="1">
      <c r="W4025" s="59"/>
      <c r="BM4025" s="240"/>
      <c r="BN4025" s="240"/>
      <c r="BO4025" s="240"/>
    </row>
    <row r="4026" spans="23:67" s="52" customFormat="1">
      <c r="W4026" s="59"/>
      <c r="BM4026" s="240"/>
      <c r="BN4026" s="240"/>
      <c r="BO4026" s="240"/>
    </row>
    <row r="4027" spans="23:67" s="52" customFormat="1">
      <c r="W4027" s="59"/>
      <c r="BM4027" s="240"/>
      <c r="BN4027" s="240"/>
      <c r="BO4027" s="240"/>
    </row>
    <row r="4028" spans="23:67" s="52" customFormat="1">
      <c r="W4028" s="59"/>
      <c r="BM4028" s="240"/>
      <c r="BN4028" s="240"/>
      <c r="BO4028" s="240"/>
    </row>
    <row r="4029" spans="23:67" s="52" customFormat="1">
      <c r="W4029" s="59"/>
      <c r="BM4029" s="240"/>
      <c r="BN4029" s="240"/>
      <c r="BO4029" s="240"/>
    </row>
    <row r="4030" spans="23:67" s="52" customFormat="1">
      <c r="W4030" s="59"/>
      <c r="BM4030" s="240"/>
      <c r="BN4030" s="240"/>
      <c r="BO4030" s="240"/>
    </row>
    <row r="4031" spans="23:67" s="52" customFormat="1">
      <c r="W4031" s="59"/>
      <c r="BM4031" s="240"/>
      <c r="BN4031" s="240"/>
      <c r="BO4031" s="240"/>
    </row>
    <row r="4032" spans="23:67" s="52" customFormat="1">
      <c r="W4032" s="59"/>
      <c r="BM4032" s="240"/>
      <c r="BN4032" s="240"/>
      <c r="BO4032" s="240"/>
    </row>
    <row r="4033" spans="23:67" s="52" customFormat="1">
      <c r="W4033" s="59"/>
      <c r="BM4033" s="240"/>
      <c r="BN4033" s="240"/>
      <c r="BO4033" s="240"/>
    </row>
    <row r="4034" spans="23:67" s="52" customFormat="1">
      <c r="W4034" s="59"/>
      <c r="BM4034" s="240"/>
      <c r="BN4034" s="240"/>
      <c r="BO4034" s="240"/>
    </row>
    <row r="4035" spans="23:67" s="52" customFormat="1">
      <c r="W4035" s="59"/>
      <c r="BM4035" s="240"/>
      <c r="BN4035" s="240"/>
      <c r="BO4035" s="240"/>
    </row>
    <row r="4036" spans="23:67" s="52" customFormat="1">
      <c r="W4036" s="59"/>
      <c r="BM4036" s="240"/>
      <c r="BN4036" s="240"/>
      <c r="BO4036" s="240"/>
    </row>
    <row r="4037" spans="23:67" s="52" customFormat="1">
      <c r="W4037" s="59"/>
      <c r="BM4037" s="240"/>
      <c r="BN4037" s="240"/>
      <c r="BO4037" s="240"/>
    </row>
    <row r="4038" spans="23:67" s="52" customFormat="1">
      <c r="W4038" s="59"/>
      <c r="BM4038" s="240"/>
      <c r="BN4038" s="240"/>
      <c r="BO4038" s="240"/>
    </row>
    <row r="4039" spans="23:67" s="52" customFormat="1">
      <c r="W4039" s="59"/>
      <c r="BM4039" s="240"/>
      <c r="BN4039" s="240"/>
      <c r="BO4039" s="240"/>
    </row>
    <row r="4040" spans="23:67" s="52" customFormat="1">
      <c r="W4040" s="59"/>
      <c r="BM4040" s="240"/>
      <c r="BN4040" s="240"/>
      <c r="BO4040" s="240"/>
    </row>
    <row r="4041" spans="23:67" s="52" customFormat="1">
      <c r="W4041" s="59"/>
      <c r="BM4041" s="240"/>
      <c r="BN4041" s="240"/>
      <c r="BO4041" s="240"/>
    </row>
    <row r="4042" spans="23:67" s="52" customFormat="1">
      <c r="W4042" s="59"/>
      <c r="BM4042" s="240"/>
      <c r="BN4042" s="240"/>
      <c r="BO4042" s="240"/>
    </row>
    <row r="4043" spans="23:67" s="52" customFormat="1">
      <c r="W4043" s="59"/>
      <c r="BM4043" s="240"/>
      <c r="BN4043" s="240"/>
      <c r="BO4043" s="240"/>
    </row>
    <row r="4044" spans="23:67" s="52" customFormat="1">
      <c r="W4044" s="59"/>
      <c r="BM4044" s="240"/>
      <c r="BN4044" s="240"/>
      <c r="BO4044" s="240"/>
    </row>
    <row r="4045" spans="23:67" s="52" customFormat="1">
      <c r="W4045" s="59"/>
      <c r="BM4045" s="240"/>
      <c r="BN4045" s="240"/>
      <c r="BO4045" s="240"/>
    </row>
    <row r="4046" spans="23:67" s="52" customFormat="1">
      <c r="W4046" s="59"/>
      <c r="BM4046" s="240"/>
      <c r="BN4046" s="240"/>
      <c r="BO4046" s="240"/>
    </row>
    <row r="4047" spans="23:67" s="52" customFormat="1">
      <c r="W4047" s="59"/>
      <c r="BM4047" s="240"/>
      <c r="BN4047" s="240"/>
      <c r="BO4047" s="240"/>
    </row>
    <row r="4048" spans="23:67" s="52" customFormat="1">
      <c r="W4048" s="59"/>
      <c r="BM4048" s="240"/>
      <c r="BN4048" s="240"/>
      <c r="BO4048" s="240"/>
    </row>
    <row r="4049" spans="23:67" s="52" customFormat="1">
      <c r="W4049" s="59"/>
      <c r="BM4049" s="240"/>
      <c r="BN4049" s="240"/>
      <c r="BO4049" s="240"/>
    </row>
    <row r="4050" spans="23:67" s="52" customFormat="1">
      <c r="W4050" s="59"/>
      <c r="BM4050" s="240"/>
      <c r="BN4050" s="240"/>
      <c r="BO4050" s="240"/>
    </row>
    <row r="4051" spans="23:67" s="52" customFormat="1">
      <c r="W4051" s="59"/>
      <c r="BM4051" s="240"/>
      <c r="BN4051" s="240"/>
      <c r="BO4051" s="240"/>
    </row>
    <row r="4052" spans="23:67" s="52" customFormat="1">
      <c r="W4052" s="59"/>
      <c r="BM4052" s="240"/>
      <c r="BN4052" s="240"/>
      <c r="BO4052" s="240"/>
    </row>
    <row r="4053" spans="23:67" s="52" customFormat="1">
      <c r="W4053" s="59"/>
      <c r="BM4053" s="240"/>
      <c r="BN4053" s="240"/>
      <c r="BO4053" s="240"/>
    </row>
    <row r="4054" spans="23:67" s="52" customFormat="1">
      <c r="W4054" s="59"/>
      <c r="BM4054" s="240"/>
      <c r="BN4054" s="240"/>
      <c r="BO4054" s="240"/>
    </row>
    <row r="4055" spans="23:67" s="52" customFormat="1">
      <c r="W4055" s="59"/>
      <c r="BM4055" s="240"/>
      <c r="BN4055" s="240"/>
      <c r="BO4055" s="240"/>
    </row>
    <row r="4056" spans="23:67" s="52" customFormat="1">
      <c r="W4056" s="59"/>
      <c r="BM4056" s="240"/>
      <c r="BN4056" s="240"/>
      <c r="BO4056" s="240"/>
    </row>
    <row r="4057" spans="23:67" s="52" customFormat="1">
      <c r="W4057" s="59"/>
      <c r="BM4057" s="240"/>
      <c r="BN4057" s="240"/>
      <c r="BO4057" s="240"/>
    </row>
    <row r="4058" spans="23:67" s="52" customFormat="1">
      <c r="W4058" s="59"/>
      <c r="BM4058" s="240"/>
      <c r="BN4058" s="240"/>
      <c r="BO4058" s="240"/>
    </row>
    <row r="4059" spans="23:67" s="52" customFormat="1">
      <c r="W4059" s="59"/>
      <c r="BM4059" s="240"/>
      <c r="BN4059" s="240"/>
      <c r="BO4059" s="240"/>
    </row>
    <row r="4060" spans="23:67" s="52" customFormat="1">
      <c r="W4060" s="59"/>
      <c r="BM4060" s="240"/>
      <c r="BN4060" s="240"/>
      <c r="BO4060" s="240"/>
    </row>
    <row r="4061" spans="23:67" s="52" customFormat="1">
      <c r="W4061" s="59"/>
      <c r="BM4061" s="240"/>
      <c r="BN4061" s="240"/>
      <c r="BO4061" s="240"/>
    </row>
    <row r="4062" spans="23:67" s="52" customFormat="1">
      <c r="W4062" s="59"/>
      <c r="BM4062" s="240"/>
      <c r="BN4062" s="240"/>
      <c r="BO4062" s="240"/>
    </row>
    <row r="4063" spans="23:67" s="52" customFormat="1">
      <c r="W4063" s="59"/>
      <c r="BM4063" s="240"/>
      <c r="BN4063" s="240"/>
      <c r="BO4063" s="240"/>
    </row>
    <row r="4064" spans="23:67" s="52" customFormat="1">
      <c r="W4064" s="59"/>
      <c r="BM4064" s="240"/>
      <c r="BN4064" s="240"/>
      <c r="BO4064" s="240"/>
    </row>
    <row r="4065" spans="23:67" s="52" customFormat="1">
      <c r="W4065" s="59"/>
      <c r="BM4065" s="240"/>
      <c r="BN4065" s="240"/>
      <c r="BO4065" s="240"/>
    </row>
    <row r="4066" spans="23:67" s="52" customFormat="1">
      <c r="W4066" s="59"/>
      <c r="BM4066" s="240"/>
      <c r="BN4066" s="240"/>
      <c r="BO4066" s="240"/>
    </row>
    <row r="4067" spans="23:67" s="52" customFormat="1">
      <c r="W4067" s="59"/>
      <c r="BM4067" s="240"/>
      <c r="BN4067" s="240"/>
      <c r="BO4067" s="240"/>
    </row>
    <row r="4068" spans="23:67" s="52" customFormat="1">
      <c r="W4068" s="59"/>
      <c r="BM4068" s="240"/>
      <c r="BN4068" s="240"/>
      <c r="BO4068" s="240"/>
    </row>
    <row r="4069" spans="23:67" s="52" customFormat="1">
      <c r="W4069" s="59"/>
      <c r="BM4069" s="240"/>
      <c r="BN4069" s="240"/>
      <c r="BO4069" s="240"/>
    </row>
    <row r="4070" spans="23:67" s="52" customFormat="1">
      <c r="W4070" s="59"/>
      <c r="BM4070" s="240"/>
      <c r="BN4070" s="240"/>
      <c r="BO4070" s="240"/>
    </row>
    <row r="4071" spans="23:67" s="52" customFormat="1">
      <c r="W4071" s="59"/>
      <c r="BM4071" s="240"/>
      <c r="BN4071" s="240"/>
      <c r="BO4071" s="240"/>
    </row>
    <row r="4072" spans="23:67" s="52" customFormat="1">
      <c r="W4072" s="59"/>
      <c r="BM4072" s="240"/>
      <c r="BN4072" s="240"/>
      <c r="BO4072" s="240"/>
    </row>
    <row r="4073" spans="23:67" s="52" customFormat="1">
      <c r="W4073" s="59"/>
      <c r="BM4073" s="240"/>
      <c r="BN4073" s="240"/>
      <c r="BO4073" s="240"/>
    </row>
    <row r="4074" spans="23:67" s="52" customFormat="1">
      <c r="W4074" s="59"/>
      <c r="BM4074" s="240"/>
      <c r="BN4074" s="240"/>
      <c r="BO4074" s="240"/>
    </row>
    <row r="4075" spans="23:67" s="52" customFormat="1">
      <c r="W4075" s="59"/>
      <c r="BM4075" s="240"/>
      <c r="BN4075" s="240"/>
      <c r="BO4075" s="240"/>
    </row>
    <row r="4076" spans="23:67" s="52" customFormat="1">
      <c r="W4076" s="59"/>
      <c r="BM4076" s="240"/>
      <c r="BN4076" s="240"/>
      <c r="BO4076" s="240"/>
    </row>
    <row r="4077" spans="23:67" s="52" customFormat="1">
      <c r="W4077" s="59"/>
      <c r="BM4077" s="240"/>
      <c r="BN4077" s="240"/>
      <c r="BO4077" s="240"/>
    </row>
    <row r="4078" spans="23:67" s="52" customFormat="1">
      <c r="W4078" s="59"/>
      <c r="BM4078" s="240"/>
      <c r="BN4078" s="240"/>
      <c r="BO4078" s="240"/>
    </row>
    <row r="4079" spans="23:67" s="52" customFormat="1">
      <c r="W4079" s="59"/>
      <c r="BM4079" s="240"/>
      <c r="BN4079" s="240"/>
      <c r="BO4079" s="240"/>
    </row>
    <row r="4080" spans="23:67" s="52" customFormat="1">
      <c r="W4080" s="59"/>
      <c r="BM4080" s="240"/>
      <c r="BN4080" s="240"/>
      <c r="BO4080" s="240"/>
    </row>
    <row r="4081" spans="23:67" s="52" customFormat="1">
      <c r="W4081" s="59"/>
      <c r="BM4081" s="240"/>
      <c r="BN4081" s="240"/>
      <c r="BO4081" s="240"/>
    </row>
    <row r="4082" spans="23:67" s="52" customFormat="1">
      <c r="W4082" s="59"/>
      <c r="BM4082" s="240"/>
      <c r="BN4082" s="240"/>
      <c r="BO4082" s="240"/>
    </row>
    <row r="4083" spans="23:67" s="52" customFormat="1">
      <c r="W4083" s="59"/>
      <c r="BM4083" s="240"/>
      <c r="BN4083" s="240"/>
      <c r="BO4083" s="240"/>
    </row>
    <row r="4084" spans="23:67" s="52" customFormat="1">
      <c r="W4084" s="59"/>
      <c r="BM4084" s="240"/>
      <c r="BN4084" s="240"/>
      <c r="BO4084" s="240"/>
    </row>
    <row r="4085" spans="23:67" s="52" customFormat="1">
      <c r="W4085" s="59"/>
      <c r="BM4085" s="240"/>
      <c r="BN4085" s="240"/>
      <c r="BO4085" s="240"/>
    </row>
    <row r="4086" spans="23:67" s="52" customFormat="1">
      <c r="W4086" s="59"/>
      <c r="BM4086" s="240"/>
      <c r="BN4086" s="240"/>
      <c r="BO4086" s="240"/>
    </row>
    <row r="4087" spans="23:67" s="52" customFormat="1">
      <c r="W4087" s="59"/>
      <c r="BM4087" s="240"/>
      <c r="BN4087" s="240"/>
      <c r="BO4087" s="240"/>
    </row>
    <row r="4088" spans="23:67" s="52" customFormat="1">
      <c r="W4088" s="59"/>
      <c r="BM4088" s="240"/>
      <c r="BN4088" s="240"/>
      <c r="BO4088" s="240"/>
    </row>
    <row r="4089" spans="23:67" s="52" customFormat="1">
      <c r="W4089" s="59"/>
      <c r="BM4089" s="240"/>
      <c r="BN4089" s="240"/>
      <c r="BO4089" s="240"/>
    </row>
    <row r="4090" spans="23:67" s="52" customFormat="1">
      <c r="W4090" s="59"/>
      <c r="BM4090" s="240"/>
      <c r="BN4090" s="240"/>
      <c r="BO4090" s="240"/>
    </row>
    <row r="4091" spans="23:67" s="52" customFormat="1">
      <c r="W4091" s="59"/>
      <c r="BM4091" s="240"/>
      <c r="BN4091" s="240"/>
      <c r="BO4091" s="240"/>
    </row>
    <row r="4092" spans="23:67" s="52" customFormat="1">
      <c r="W4092" s="59"/>
      <c r="BM4092" s="240"/>
      <c r="BN4092" s="240"/>
      <c r="BO4092" s="240"/>
    </row>
    <row r="4093" spans="23:67" s="52" customFormat="1">
      <c r="W4093" s="59"/>
      <c r="BM4093" s="240"/>
      <c r="BN4093" s="240"/>
      <c r="BO4093" s="240"/>
    </row>
    <row r="4094" spans="23:67" s="52" customFormat="1">
      <c r="W4094" s="59"/>
      <c r="BM4094" s="240"/>
      <c r="BN4094" s="240"/>
      <c r="BO4094" s="240"/>
    </row>
    <row r="4095" spans="23:67" s="52" customFormat="1">
      <c r="W4095" s="59"/>
      <c r="BM4095" s="240"/>
      <c r="BN4095" s="240"/>
      <c r="BO4095" s="240"/>
    </row>
    <row r="4096" spans="23:67" s="52" customFormat="1">
      <c r="W4096" s="59"/>
      <c r="BM4096" s="240"/>
      <c r="BN4096" s="240"/>
      <c r="BO4096" s="240"/>
    </row>
    <row r="4097" spans="23:67" s="52" customFormat="1">
      <c r="W4097" s="59"/>
      <c r="BM4097" s="240"/>
      <c r="BN4097" s="240"/>
      <c r="BO4097" s="240"/>
    </row>
    <row r="4098" spans="23:67" s="52" customFormat="1">
      <c r="W4098" s="59"/>
      <c r="BM4098" s="240"/>
      <c r="BN4098" s="240"/>
      <c r="BO4098" s="240"/>
    </row>
    <row r="4099" spans="23:67" s="52" customFormat="1">
      <c r="W4099" s="59"/>
      <c r="BM4099" s="240"/>
      <c r="BN4099" s="240"/>
      <c r="BO4099" s="240"/>
    </row>
    <row r="4100" spans="23:67" s="52" customFormat="1">
      <c r="W4100" s="59"/>
      <c r="BM4100" s="240"/>
      <c r="BN4100" s="240"/>
      <c r="BO4100" s="240"/>
    </row>
    <row r="4101" spans="23:67" s="52" customFormat="1">
      <c r="W4101" s="59"/>
      <c r="BM4101" s="240"/>
      <c r="BN4101" s="240"/>
      <c r="BO4101" s="240"/>
    </row>
    <row r="4102" spans="23:67" s="52" customFormat="1">
      <c r="W4102" s="59"/>
      <c r="BM4102" s="240"/>
      <c r="BN4102" s="240"/>
      <c r="BO4102" s="240"/>
    </row>
    <row r="4103" spans="23:67" s="52" customFormat="1">
      <c r="W4103" s="59"/>
      <c r="BM4103" s="240"/>
      <c r="BN4103" s="240"/>
      <c r="BO4103" s="240"/>
    </row>
    <row r="4104" spans="23:67" s="52" customFormat="1">
      <c r="W4104" s="59"/>
      <c r="BM4104" s="240"/>
      <c r="BN4104" s="240"/>
      <c r="BO4104" s="240"/>
    </row>
    <row r="4105" spans="23:67" s="52" customFormat="1">
      <c r="W4105" s="59"/>
      <c r="BM4105" s="240"/>
      <c r="BN4105" s="240"/>
      <c r="BO4105" s="240"/>
    </row>
    <row r="4106" spans="23:67" s="52" customFormat="1">
      <c r="W4106" s="59"/>
      <c r="BM4106" s="240"/>
      <c r="BN4106" s="240"/>
      <c r="BO4106" s="240"/>
    </row>
    <row r="4107" spans="23:67" s="52" customFormat="1">
      <c r="W4107" s="59"/>
      <c r="BM4107" s="240"/>
      <c r="BN4107" s="240"/>
      <c r="BO4107" s="240"/>
    </row>
    <row r="4108" spans="23:67" s="52" customFormat="1">
      <c r="W4108" s="59"/>
      <c r="BM4108" s="240"/>
      <c r="BN4108" s="240"/>
      <c r="BO4108" s="240"/>
    </row>
    <row r="4109" spans="23:67" s="52" customFormat="1">
      <c r="W4109" s="59"/>
      <c r="BM4109" s="240"/>
      <c r="BN4109" s="240"/>
      <c r="BO4109" s="240"/>
    </row>
    <row r="4110" spans="23:67" s="52" customFormat="1">
      <c r="W4110" s="59"/>
      <c r="BM4110" s="240"/>
      <c r="BN4110" s="240"/>
      <c r="BO4110" s="240"/>
    </row>
    <row r="4111" spans="23:67" s="52" customFormat="1">
      <c r="W4111" s="59"/>
      <c r="BM4111" s="240"/>
      <c r="BN4111" s="240"/>
      <c r="BO4111" s="240"/>
    </row>
    <row r="4112" spans="23:67" s="52" customFormat="1">
      <c r="W4112" s="59"/>
      <c r="BM4112" s="240"/>
      <c r="BN4112" s="240"/>
      <c r="BO4112" s="240"/>
    </row>
    <row r="4113" spans="23:67" s="52" customFormat="1">
      <c r="W4113" s="59"/>
      <c r="BM4113" s="240"/>
      <c r="BN4113" s="240"/>
      <c r="BO4113" s="240"/>
    </row>
    <row r="4114" spans="23:67" s="52" customFormat="1">
      <c r="W4114" s="59"/>
      <c r="BM4114" s="240"/>
      <c r="BN4114" s="240"/>
      <c r="BO4114" s="240"/>
    </row>
    <row r="4115" spans="23:67" s="52" customFormat="1">
      <c r="W4115" s="59"/>
      <c r="BM4115" s="240"/>
      <c r="BN4115" s="240"/>
      <c r="BO4115" s="240"/>
    </row>
    <row r="4116" spans="23:67" s="52" customFormat="1">
      <c r="W4116" s="59"/>
      <c r="BM4116" s="240"/>
      <c r="BN4116" s="240"/>
      <c r="BO4116" s="240"/>
    </row>
    <row r="4117" spans="23:67" s="52" customFormat="1">
      <c r="W4117" s="59"/>
      <c r="BM4117" s="240"/>
      <c r="BN4117" s="240"/>
      <c r="BO4117" s="240"/>
    </row>
    <row r="4118" spans="23:67" s="52" customFormat="1">
      <c r="W4118" s="59"/>
      <c r="BM4118" s="240"/>
      <c r="BN4118" s="240"/>
      <c r="BO4118" s="240"/>
    </row>
    <row r="4119" spans="23:67" s="52" customFormat="1">
      <c r="W4119" s="59"/>
      <c r="BM4119" s="240"/>
      <c r="BN4119" s="240"/>
      <c r="BO4119" s="240"/>
    </row>
    <row r="4120" spans="23:67" s="52" customFormat="1">
      <c r="W4120" s="59"/>
      <c r="BM4120" s="240"/>
      <c r="BN4120" s="240"/>
      <c r="BO4120" s="240"/>
    </row>
    <row r="4121" spans="23:67" s="52" customFormat="1">
      <c r="W4121" s="59"/>
      <c r="BM4121" s="240"/>
      <c r="BN4121" s="240"/>
      <c r="BO4121" s="240"/>
    </row>
    <row r="4122" spans="23:67" s="52" customFormat="1">
      <c r="W4122" s="59"/>
      <c r="BM4122" s="240"/>
      <c r="BN4122" s="240"/>
      <c r="BO4122" s="240"/>
    </row>
    <row r="4123" spans="23:67" s="52" customFormat="1">
      <c r="W4123" s="59"/>
      <c r="BM4123" s="240"/>
      <c r="BN4123" s="240"/>
      <c r="BO4123" s="240"/>
    </row>
    <row r="4124" spans="23:67" s="52" customFormat="1">
      <c r="W4124" s="59"/>
      <c r="BM4124" s="240"/>
      <c r="BN4124" s="240"/>
      <c r="BO4124" s="240"/>
    </row>
    <row r="4125" spans="23:67" s="52" customFormat="1">
      <c r="W4125" s="59"/>
      <c r="BM4125" s="240"/>
      <c r="BN4125" s="240"/>
      <c r="BO4125" s="240"/>
    </row>
    <row r="4126" spans="23:67" s="52" customFormat="1">
      <c r="W4126" s="59"/>
      <c r="BM4126" s="240"/>
      <c r="BN4126" s="240"/>
      <c r="BO4126" s="240"/>
    </row>
    <row r="4127" spans="23:67" s="52" customFormat="1">
      <c r="W4127" s="59"/>
      <c r="BM4127" s="240"/>
      <c r="BN4127" s="240"/>
      <c r="BO4127" s="240"/>
    </row>
    <row r="4128" spans="23:67" s="52" customFormat="1">
      <c r="W4128" s="59"/>
      <c r="BM4128" s="240"/>
      <c r="BN4128" s="240"/>
      <c r="BO4128" s="240"/>
    </row>
    <row r="4129" spans="23:67" s="52" customFormat="1">
      <c r="W4129" s="59"/>
      <c r="BM4129" s="240"/>
      <c r="BN4129" s="240"/>
      <c r="BO4129" s="240"/>
    </row>
    <row r="4130" spans="23:67" s="52" customFormat="1">
      <c r="W4130" s="59"/>
      <c r="BM4130" s="240"/>
      <c r="BN4130" s="240"/>
      <c r="BO4130" s="240"/>
    </row>
    <row r="4131" spans="23:67" s="52" customFormat="1">
      <c r="W4131" s="59"/>
      <c r="BM4131" s="240"/>
      <c r="BN4131" s="240"/>
      <c r="BO4131" s="240"/>
    </row>
    <row r="4132" spans="23:67" s="52" customFormat="1">
      <c r="W4132" s="59"/>
      <c r="BM4132" s="240"/>
      <c r="BN4132" s="240"/>
      <c r="BO4132" s="240"/>
    </row>
    <row r="4133" spans="23:67" s="52" customFormat="1">
      <c r="W4133" s="59"/>
      <c r="BM4133" s="240"/>
      <c r="BN4133" s="240"/>
      <c r="BO4133" s="240"/>
    </row>
    <row r="4134" spans="23:67" s="52" customFormat="1">
      <c r="W4134" s="59"/>
      <c r="BM4134" s="240"/>
      <c r="BN4134" s="240"/>
      <c r="BO4134" s="240"/>
    </row>
    <row r="4135" spans="23:67" s="52" customFormat="1">
      <c r="W4135" s="59"/>
      <c r="BM4135" s="240"/>
      <c r="BN4135" s="240"/>
      <c r="BO4135" s="240"/>
    </row>
    <row r="4136" spans="23:67" s="52" customFormat="1">
      <c r="W4136" s="59"/>
      <c r="BM4136" s="240"/>
      <c r="BN4136" s="240"/>
      <c r="BO4136" s="240"/>
    </row>
    <row r="4137" spans="23:67" s="52" customFormat="1">
      <c r="W4137" s="59"/>
      <c r="BM4137" s="240"/>
      <c r="BN4137" s="240"/>
      <c r="BO4137" s="240"/>
    </row>
    <row r="4138" spans="23:67" s="52" customFormat="1">
      <c r="W4138" s="59"/>
      <c r="BM4138" s="240"/>
      <c r="BN4138" s="240"/>
      <c r="BO4138" s="240"/>
    </row>
    <row r="4139" spans="23:67" s="52" customFormat="1">
      <c r="W4139" s="59"/>
      <c r="BM4139" s="240"/>
      <c r="BN4139" s="240"/>
      <c r="BO4139" s="240"/>
    </row>
    <row r="4140" spans="23:67" s="52" customFormat="1">
      <c r="W4140" s="59"/>
      <c r="BM4140" s="240"/>
      <c r="BN4140" s="240"/>
      <c r="BO4140" s="240"/>
    </row>
    <row r="4141" spans="23:67" s="52" customFormat="1">
      <c r="W4141" s="59"/>
      <c r="BM4141" s="240"/>
      <c r="BN4141" s="240"/>
      <c r="BO4141" s="240"/>
    </row>
    <row r="4142" spans="23:67" s="52" customFormat="1">
      <c r="W4142" s="59"/>
      <c r="BM4142" s="240"/>
      <c r="BN4142" s="240"/>
      <c r="BO4142" s="240"/>
    </row>
    <row r="4143" spans="23:67" s="52" customFormat="1">
      <c r="W4143" s="59"/>
      <c r="BM4143" s="240"/>
      <c r="BN4143" s="240"/>
      <c r="BO4143" s="240"/>
    </row>
    <row r="4144" spans="23:67" s="52" customFormat="1">
      <c r="W4144" s="59"/>
      <c r="BM4144" s="240"/>
      <c r="BN4144" s="240"/>
      <c r="BO4144" s="240"/>
    </row>
    <row r="4145" spans="23:67" s="52" customFormat="1">
      <c r="W4145" s="59"/>
      <c r="BM4145" s="240"/>
      <c r="BN4145" s="240"/>
      <c r="BO4145" s="240"/>
    </row>
    <row r="4146" spans="23:67" s="52" customFormat="1">
      <c r="W4146" s="59"/>
      <c r="BM4146" s="240"/>
      <c r="BN4146" s="240"/>
      <c r="BO4146" s="240"/>
    </row>
    <row r="4147" spans="23:67" s="52" customFormat="1">
      <c r="W4147" s="59"/>
      <c r="BM4147" s="240"/>
      <c r="BN4147" s="240"/>
      <c r="BO4147" s="240"/>
    </row>
    <row r="4148" spans="23:67" s="52" customFormat="1">
      <c r="W4148" s="59"/>
      <c r="BM4148" s="240"/>
      <c r="BN4148" s="240"/>
      <c r="BO4148" s="240"/>
    </row>
    <row r="4149" spans="23:67" s="52" customFormat="1">
      <c r="W4149" s="59"/>
      <c r="BM4149" s="240"/>
      <c r="BN4149" s="240"/>
      <c r="BO4149" s="240"/>
    </row>
    <row r="4150" spans="23:67" s="52" customFormat="1">
      <c r="W4150" s="59"/>
      <c r="BM4150" s="240"/>
      <c r="BN4150" s="240"/>
      <c r="BO4150" s="240"/>
    </row>
    <row r="4151" spans="23:67" s="52" customFormat="1">
      <c r="W4151" s="59"/>
      <c r="BM4151" s="240"/>
      <c r="BN4151" s="240"/>
      <c r="BO4151" s="240"/>
    </row>
    <row r="4152" spans="23:67" s="52" customFormat="1">
      <c r="W4152" s="59"/>
      <c r="BM4152" s="240"/>
      <c r="BN4152" s="240"/>
      <c r="BO4152" s="240"/>
    </row>
    <row r="4153" spans="23:67" s="52" customFormat="1">
      <c r="W4153" s="59"/>
      <c r="BM4153" s="240"/>
      <c r="BN4153" s="240"/>
      <c r="BO4153" s="240"/>
    </row>
    <row r="4154" spans="23:67" s="52" customFormat="1">
      <c r="W4154" s="59"/>
      <c r="BM4154" s="240"/>
      <c r="BN4154" s="240"/>
      <c r="BO4154" s="240"/>
    </row>
    <row r="4155" spans="23:67" s="52" customFormat="1">
      <c r="W4155" s="59"/>
      <c r="BM4155" s="240"/>
      <c r="BN4155" s="240"/>
      <c r="BO4155" s="240"/>
    </row>
    <row r="4156" spans="23:67" s="52" customFormat="1">
      <c r="W4156" s="59"/>
      <c r="BM4156" s="240"/>
      <c r="BN4156" s="240"/>
      <c r="BO4156" s="240"/>
    </row>
    <row r="4157" spans="23:67" s="52" customFormat="1">
      <c r="W4157" s="59"/>
      <c r="BM4157" s="240"/>
      <c r="BN4157" s="240"/>
      <c r="BO4157" s="240"/>
    </row>
    <row r="4158" spans="23:67" s="52" customFormat="1">
      <c r="W4158" s="59"/>
      <c r="BM4158" s="240"/>
      <c r="BN4158" s="240"/>
      <c r="BO4158" s="240"/>
    </row>
    <row r="4159" spans="23:67" s="52" customFormat="1">
      <c r="W4159" s="59"/>
      <c r="BM4159" s="240"/>
      <c r="BN4159" s="240"/>
      <c r="BO4159" s="240"/>
    </row>
    <row r="4160" spans="23:67" s="52" customFormat="1">
      <c r="W4160" s="59"/>
      <c r="BM4160" s="240"/>
      <c r="BN4160" s="240"/>
      <c r="BO4160" s="240"/>
    </row>
    <row r="4161" spans="23:67" s="52" customFormat="1">
      <c r="W4161" s="59"/>
      <c r="BM4161" s="240"/>
      <c r="BN4161" s="240"/>
      <c r="BO4161" s="240"/>
    </row>
    <row r="4162" spans="23:67" s="52" customFormat="1">
      <c r="W4162" s="59"/>
      <c r="BM4162" s="240"/>
      <c r="BN4162" s="240"/>
      <c r="BO4162" s="240"/>
    </row>
    <row r="4163" spans="23:67" s="52" customFormat="1">
      <c r="W4163" s="59"/>
      <c r="BM4163" s="240"/>
      <c r="BN4163" s="240"/>
      <c r="BO4163" s="240"/>
    </row>
    <row r="4164" spans="23:67" s="52" customFormat="1">
      <c r="W4164" s="59"/>
      <c r="BM4164" s="240"/>
      <c r="BN4164" s="240"/>
      <c r="BO4164" s="240"/>
    </row>
    <row r="4165" spans="23:67" s="52" customFormat="1">
      <c r="W4165" s="59"/>
      <c r="BM4165" s="240"/>
      <c r="BN4165" s="240"/>
      <c r="BO4165" s="240"/>
    </row>
    <row r="4166" spans="23:67" s="52" customFormat="1">
      <c r="W4166" s="59"/>
      <c r="BM4166" s="240"/>
      <c r="BN4166" s="240"/>
      <c r="BO4166" s="240"/>
    </row>
    <row r="4167" spans="23:67" s="52" customFormat="1">
      <c r="W4167" s="59"/>
      <c r="BM4167" s="240"/>
      <c r="BN4167" s="240"/>
      <c r="BO4167" s="240"/>
    </row>
    <row r="4168" spans="23:67" s="52" customFormat="1">
      <c r="W4168" s="59"/>
      <c r="BM4168" s="240"/>
      <c r="BN4168" s="240"/>
      <c r="BO4168" s="240"/>
    </row>
    <row r="4169" spans="23:67" s="52" customFormat="1">
      <c r="W4169" s="59"/>
      <c r="BM4169" s="240"/>
      <c r="BN4169" s="240"/>
      <c r="BO4169" s="240"/>
    </row>
    <row r="4170" spans="23:67" s="52" customFormat="1">
      <c r="W4170" s="59"/>
      <c r="BM4170" s="240"/>
      <c r="BN4170" s="240"/>
      <c r="BO4170" s="240"/>
    </row>
    <row r="4171" spans="23:67" s="52" customFormat="1">
      <c r="W4171" s="59"/>
      <c r="BM4171" s="240"/>
      <c r="BN4171" s="240"/>
      <c r="BO4171" s="240"/>
    </row>
    <row r="4172" spans="23:67" s="52" customFormat="1">
      <c r="W4172" s="59"/>
      <c r="BM4172" s="240"/>
      <c r="BN4172" s="240"/>
      <c r="BO4172" s="240"/>
    </row>
    <row r="4173" spans="23:67" s="52" customFormat="1">
      <c r="W4173" s="59"/>
      <c r="BM4173" s="240"/>
      <c r="BN4173" s="240"/>
      <c r="BO4173" s="240"/>
    </row>
    <row r="4174" spans="23:67" s="52" customFormat="1">
      <c r="W4174" s="59"/>
      <c r="BM4174" s="240"/>
      <c r="BN4174" s="240"/>
      <c r="BO4174" s="240"/>
    </row>
    <row r="4175" spans="23:67" s="52" customFormat="1">
      <c r="W4175" s="59"/>
      <c r="BM4175" s="240"/>
      <c r="BN4175" s="240"/>
      <c r="BO4175" s="240"/>
    </row>
    <row r="4176" spans="23:67" s="52" customFormat="1">
      <c r="W4176" s="59"/>
      <c r="BM4176" s="240"/>
      <c r="BN4176" s="240"/>
      <c r="BO4176" s="240"/>
    </row>
    <row r="4177" spans="23:67" s="52" customFormat="1">
      <c r="W4177" s="59"/>
      <c r="BM4177" s="240"/>
      <c r="BN4177" s="240"/>
      <c r="BO4177" s="240"/>
    </row>
    <row r="4178" spans="23:67" s="52" customFormat="1">
      <c r="W4178" s="59"/>
      <c r="BM4178" s="240"/>
      <c r="BN4178" s="240"/>
      <c r="BO4178" s="240"/>
    </row>
    <row r="4179" spans="23:67" s="52" customFormat="1">
      <c r="W4179" s="59"/>
      <c r="BM4179" s="240"/>
      <c r="BN4179" s="240"/>
      <c r="BO4179" s="240"/>
    </row>
    <row r="4180" spans="23:67" s="52" customFormat="1">
      <c r="W4180" s="59"/>
      <c r="BM4180" s="240"/>
      <c r="BN4180" s="240"/>
      <c r="BO4180" s="240"/>
    </row>
    <row r="4181" spans="23:67" s="52" customFormat="1">
      <c r="W4181" s="59"/>
      <c r="BM4181" s="240"/>
      <c r="BN4181" s="240"/>
      <c r="BO4181" s="240"/>
    </row>
    <row r="4182" spans="23:67" s="52" customFormat="1">
      <c r="W4182" s="59"/>
      <c r="BM4182" s="240"/>
      <c r="BN4182" s="240"/>
      <c r="BO4182" s="240"/>
    </row>
    <row r="4183" spans="23:67" s="52" customFormat="1">
      <c r="W4183" s="59"/>
      <c r="BM4183" s="240"/>
      <c r="BN4183" s="240"/>
      <c r="BO4183" s="240"/>
    </row>
    <row r="4184" spans="23:67" s="52" customFormat="1">
      <c r="W4184" s="59"/>
      <c r="BM4184" s="240"/>
      <c r="BN4184" s="240"/>
      <c r="BO4184" s="240"/>
    </row>
    <row r="4185" spans="23:67" s="52" customFormat="1">
      <c r="W4185" s="59"/>
      <c r="BM4185" s="240"/>
      <c r="BN4185" s="240"/>
      <c r="BO4185" s="240"/>
    </row>
    <row r="4186" spans="23:67" s="52" customFormat="1">
      <c r="W4186" s="59"/>
      <c r="BM4186" s="240"/>
      <c r="BN4186" s="240"/>
      <c r="BO4186" s="240"/>
    </row>
    <row r="4187" spans="23:67" s="52" customFormat="1">
      <c r="W4187" s="59"/>
      <c r="BM4187" s="240"/>
      <c r="BN4187" s="240"/>
      <c r="BO4187" s="240"/>
    </row>
    <row r="4188" spans="23:67" s="52" customFormat="1">
      <c r="W4188" s="59"/>
      <c r="BM4188" s="240"/>
      <c r="BN4188" s="240"/>
      <c r="BO4188" s="240"/>
    </row>
    <row r="4189" spans="23:67" s="52" customFormat="1">
      <c r="W4189" s="59"/>
      <c r="BM4189" s="240"/>
      <c r="BN4189" s="240"/>
      <c r="BO4189" s="240"/>
    </row>
    <row r="4190" spans="23:67" s="52" customFormat="1">
      <c r="W4190" s="59"/>
      <c r="BM4190" s="240"/>
      <c r="BN4190" s="240"/>
      <c r="BO4190" s="240"/>
    </row>
    <row r="4191" spans="23:67" s="52" customFormat="1">
      <c r="W4191" s="59"/>
      <c r="BM4191" s="240"/>
      <c r="BN4191" s="240"/>
      <c r="BO4191" s="240"/>
    </row>
    <row r="4192" spans="23:67" s="52" customFormat="1">
      <c r="W4192" s="59"/>
      <c r="BM4192" s="240"/>
      <c r="BN4192" s="240"/>
      <c r="BO4192" s="240"/>
    </row>
    <row r="4193" spans="23:67" s="52" customFormat="1">
      <c r="W4193" s="59"/>
      <c r="BM4193" s="240"/>
      <c r="BN4193" s="240"/>
      <c r="BO4193" s="240"/>
    </row>
    <row r="4194" spans="23:67" s="52" customFormat="1">
      <c r="W4194" s="59"/>
      <c r="BM4194" s="240"/>
      <c r="BN4194" s="240"/>
      <c r="BO4194" s="240"/>
    </row>
    <row r="4195" spans="23:67" s="52" customFormat="1">
      <c r="W4195" s="59"/>
      <c r="BM4195" s="240"/>
      <c r="BN4195" s="240"/>
      <c r="BO4195" s="240"/>
    </row>
    <row r="4196" spans="23:67" s="52" customFormat="1">
      <c r="W4196" s="59"/>
      <c r="BM4196" s="240"/>
      <c r="BN4196" s="240"/>
      <c r="BO4196" s="240"/>
    </row>
    <row r="4197" spans="23:67" s="52" customFormat="1">
      <c r="W4197" s="59"/>
      <c r="BM4197" s="240"/>
      <c r="BN4197" s="240"/>
      <c r="BO4197" s="240"/>
    </row>
    <row r="4198" spans="23:67" s="52" customFormat="1">
      <c r="W4198" s="59"/>
      <c r="BM4198" s="240"/>
      <c r="BN4198" s="240"/>
      <c r="BO4198" s="240"/>
    </row>
    <row r="4199" spans="23:67" s="52" customFormat="1">
      <c r="W4199" s="59"/>
      <c r="BM4199" s="240"/>
      <c r="BN4199" s="240"/>
      <c r="BO4199" s="240"/>
    </row>
    <row r="4200" spans="23:67" s="52" customFormat="1">
      <c r="W4200" s="59"/>
      <c r="BM4200" s="240"/>
      <c r="BN4200" s="240"/>
      <c r="BO4200" s="240"/>
    </row>
    <row r="4201" spans="23:67" s="52" customFormat="1">
      <c r="W4201" s="59"/>
      <c r="BM4201" s="240"/>
      <c r="BN4201" s="240"/>
      <c r="BO4201" s="240"/>
    </row>
    <row r="4202" spans="23:67" s="52" customFormat="1">
      <c r="W4202" s="59"/>
      <c r="BM4202" s="240"/>
      <c r="BN4202" s="240"/>
      <c r="BO4202" s="240"/>
    </row>
    <row r="4203" spans="23:67" s="52" customFormat="1">
      <c r="W4203" s="59"/>
      <c r="BM4203" s="240"/>
      <c r="BN4203" s="240"/>
      <c r="BO4203" s="240"/>
    </row>
    <row r="4204" spans="23:67" s="52" customFormat="1">
      <c r="W4204" s="59"/>
      <c r="BM4204" s="240"/>
      <c r="BN4204" s="240"/>
      <c r="BO4204" s="240"/>
    </row>
    <row r="4205" spans="23:67" s="52" customFormat="1">
      <c r="W4205" s="59"/>
      <c r="BM4205" s="240"/>
      <c r="BN4205" s="240"/>
      <c r="BO4205" s="240"/>
    </row>
    <row r="4206" spans="23:67" s="52" customFormat="1">
      <c r="W4206" s="59"/>
      <c r="BM4206" s="240"/>
      <c r="BN4206" s="240"/>
      <c r="BO4206" s="240"/>
    </row>
    <row r="4207" spans="23:67" s="52" customFormat="1">
      <c r="W4207" s="59"/>
      <c r="BM4207" s="240"/>
      <c r="BN4207" s="240"/>
      <c r="BO4207" s="240"/>
    </row>
    <row r="4208" spans="23:67" s="52" customFormat="1">
      <c r="W4208" s="59"/>
      <c r="BM4208" s="240"/>
      <c r="BN4208" s="240"/>
      <c r="BO4208" s="240"/>
    </row>
    <row r="4209" spans="23:67" s="52" customFormat="1">
      <c r="W4209" s="59"/>
      <c r="BM4209" s="240"/>
      <c r="BN4209" s="240"/>
      <c r="BO4209" s="240"/>
    </row>
    <row r="4210" spans="23:67" s="52" customFormat="1">
      <c r="W4210" s="59"/>
      <c r="BM4210" s="240"/>
      <c r="BN4210" s="240"/>
      <c r="BO4210" s="240"/>
    </row>
    <row r="4211" spans="23:67" s="52" customFormat="1">
      <c r="W4211" s="59"/>
      <c r="BM4211" s="240"/>
      <c r="BN4211" s="240"/>
      <c r="BO4211" s="240"/>
    </row>
    <row r="4212" spans="23:67" s="52" customFormat="1">
      <c r="W4212" s="59"/>
      <c r="BM4212" s="240"/>
      <c r="BN4212" s="240"/>
      <c r="BO4212" s="240"/>
    </row>
    <row r="4213" spans="23:67" s="52" customFormat="1">
      <c r="W4213" s="59"/>
      <c r="BM4213" s="240"/>
      <c r="BN4213" s="240"/>
      <c r="BO4213" s="240"/>
    </row>
    <row r="4214" spans="23:67" s="52" customFormat="1">
      <c r="W4214" s="59"/>
      <c r="BM4214" s="240"/>
      <c r="BN4214" s="240"/>
      <c r="BO4214" s="240"/>
    </row>
    <row r="4215" spans="23:67" s="52" customFormat="1">
      <c r="W4215" s="59"/>
      <c r="BM4215" s="240"/>
      <c r="BN4215" s="240"/>
      <c r="BO4215" s="240"/>
    </row>
    <row r="4216" spans="23:67" s="52" customFormat="1">
      <c r="W4216" s="59"/>
      <c r="BM4216" s="240"/>
      <c r="BN4216" s="240"/>
      <c r="BO4216" s="240"/>
    </row>
    <row r="4217" spans="23:67" s="52" customFormat="1">
      <c r="W4217" s="59"/>
      <c r="BM4217" s="240"/>
      <c r="BN4217" s="240"/>
      <c r="BO4217" s="240"/>
    </row>
    <row r="4218" spans="23:67" s="52" customFormat="1">
      <c r="W4218" s="59"/>
      <c r="BM4218" s="240"/>
      <c r="BN4218" s="240"/>
      <c r="BO4218" s="240"/>
    </row>
    <row r="4219" spans="23:67" s="52" customFormat="1">
      <c r="W4219" s="59"/>
      <c r="BM4219" s="240"/>
      <c r="BN4219" s="240"/>
      <c r="BO4219" s="240"/>
    </row>
    <row r="4220" spans="23:67" s="52" customFormat="1">
      <c r="W4220" s="59"/>
      <c r="BM4220" s="240"/>
      <c r="BN4220" s="240"/>
      <c r="BO4220" s="240"/>
    </row>
    <row r="4221" spans="23:67" s="52" customFormat="1">
      <c r="W4221" s="59"/>
      <c r="BM4221" s="240"/>
      <c r="BN4221" s="240"/>
      <c r="BO4221" s="240"/>
    </row>
    <row r="4222" spans="23:67" s="52" customFormat="1">
      <c r="W4222" s="59"/>
      <c r="BM4222" s="240"/>
      <c r="BN4222" s="240"/>
      <c r="BO4222" s="240"/>
    </row>
    <row r="4223" spans="23:67" s="52" customFormat="1">
      <c r="W4223" s="59"/>
      <c r="BM4223" s="240"/>
      <c r="BN4223" s="240"/>
      <c r="BO4223" s="240"/>
    </row>
    <row r="4224" spans="23:67" s="52" customFormat="1">
      <c r="W4224" s="59"/>
      <c r="BM4224" s="240"/>
      <c r="BN4224" s="240"/>
      <c r="BO4224" s="240"/>
    </row>
    <row r="4225" spans="23:67" s="52" customFormat="1">
      <c r="W4225" s="59"/>
      <c r="BM4225" s="240"/>
      <c r="BN4225" s="240"/>
      <c r="BO4225" s="240"/>
    </row>
    <row r="4226" spans="23:67" s="52" customFormat="1">
      <c r="W4226" s="59"/>
      <c r="BM4226" s="240"/>
      <c r="BN4226" s="240"/>
      <c r="BO4226" s="240"/>
    </row>
    <row r="4227" spans="23:67" s="52" customFormat="1">
      <c r="W4227" s="59"/>
      <c r="BM4227" s="240"/>
      <c r="BN4227" s="240"/>
      <c r="BO4227" s="240"/>
    </row>
    <row r="4228" spans="23:67" s="52" customFormat="1">
      <c r="W4228" s="59"/>
      <c r="BM4228" s="240"/>
      <c r="BN4228" s="240"/>
      <c r="BO4228" s="240"/>
    </row>
    <row r="4229" spans="23:67" s="52" customFormat="1">
      <c r="W4229" s="59"/>
      <c r="BM4229" s="240"/>
      <c r="BN4229" s="240"/>
      <c r="BO4229" s="240"/>
    </row>
    <row r="4230" spans="23:67" s="52" customFormat="1">
      <c r="W4230" s="59"/>
      <c r="BM4230" s="240"/>
      <c r="BN4230" s="240"/>
      <c r="BO4230" s="240"/>
    </row>
    <row r="4231" spans="23:67" s="52" customFormat="1">
      <c r="W4231" s="59"/>
      <c r="BM4231" s="240"/>
      <c r="BN4231" s="240"/>
      <c r="BO4231" s="240"/>
    </row>
    <row r="4232" spans="23:67" s="52" customFormat="1">
      <c r="W4232" s="59"/>
      <c r="BM4232" s="240"/>
      <c r="BN4232" s="240"/>
      <c r="BO4232" s="240"/>
    </row>
    <row r="4233" spans="23:67" s="52" customFormat="1">
      <c r="W4233" s="59"/>
      <c r="BM4233" s="240"/>
      <c r="BN4233" s="240"/>
      <c r="BO4233" s="240"/>
    </row>
    <row r="4234" spans="23:67" s="52" customFormat="1">
      <c r="W4234" s="59"/>
      <c r="BM4234" s="240"/>
      <c r="BN4234" s="240"/>
      <c r="BO4234" s="240"/>
    </row>
    <row r="4235" spans="23:67" s="52" customFormat="1">
      <c r="W4235" s="59"/>
      <c r="BM4235" s="240"/>
      <c r="BN4235" s="240"/>
      <c r="BO4235" s="240"/>
    </row>
    <row r="4236" spans="23:67" s="52" customFormat="1">
      <c r="W4236" s="59"/>
      <c r="BM4236" s="240"/>
      <c r="BN4236" s="240"/>
      <c r="BO4236" s="240"/>
    </row>
    <row r="4237" spans="23:67" s="52" customFormat="1">
      <c r="W4237" s="59"/>
      <c r="BM4237" s="240"/>
      <c r="BN4237" s="240"/>
      <c r="BO4237" s="240"/>
    </row>
    <row r="4238" spans="23:67" s="52" customFormat="1">
      <c r="W4238" s="59"/>
      <c r="BM4238" s="240"/>
      <c r="BN4238" s="240"/>
      <c r="BO4238" s="240"/>
    </row>
    <row r="4239" spans="23:67" s="52" customFormat="1">
      <c r="W4239" s="59"/>
      <c r="BM4239" s="240"/>
      <c r="BN4239" s="240"/>
      <c r="BO4239" s="240"/>
    </row>
    <row r="4240" spans="23:67" s="52" customFormat="1">
      <c r="W4240" s="59"/>
      <c r="BM4240" s="240"/>
      <c r="BN4240" s="240"/>
      <c r="BO4240" s="240"/>
    </row>
    <row r="4241" spans="23:67" s="52" customFormat="1">
      <c r="W4241" s="59"/>
      <c r="BM4241" s="240"/>
      <c r="BN4241" s="240"/>
      <c r="BO4241" s="240"/>
    </row>
    <row r="4242" spans="23:67" s="52" customFormat="1">
      <c r="W4242" s="59"/>
      <c r="BM4242" s="240"/>
      <c r="BN4242" s="240"/>
      <c r="BO4242" s="240"/>
    </row>
    <row r="4243" spans="23:67" s="52" customFormat="1">
      <c r="W4243" s="59"/>
      <c r="BM4243" s="240"/>
      <c r="BN4243" s="240"/>
      <c r="BO4243" s="240"/>
    </row>
    <row r="4244" spans="23:67" s="52" customFormat="1">
      <c r="W4244" s="59"/>
      <c r="BM4244" s="240"/>
      <c r="BN4244" s="240"/>
      <c r="BO4244" s="240"/>
    </row>
    <row r="4245" spans="23:67" s="52" customFormat="1">
      <c r="W4245" s="59"/>
      <c r="BM4245" s="240"/>
      <c r="BN4245" s="240"/>
      <c r="BO4245" s="240"/>
    </row>
    <row r="4246" spans="23:67" s="52" customFormat="1">
      <c r="W4246" s="59"/>
      <c r="BM4246" s="240"/>
      <c r="BN4246" s="240"/>
      <c r="BO4246" s="240"/>
    </row>
    <row r="4247" spans="23:67" s="52" customFormat="1">
      <c r="W4247" s="59"/>
      <c r="BM4247" s="240"/>
      <c r="BN4247" s="240"/>
      <c r="BO4247" s="240"/>
    </row>
    <row r="4248" spans="23:67" s="52" customFormat="1">
      <c r="W4248" s="59"/>
      <c r="BM4248" s="240"/>
      <c r="BN4248" s="240"/>
      <c r="BO4248" s="240"/>
    </row>
    <row r="4249" spans="23:67" s="52" customFormat="1">
      <c r="W4249" s="59"/>
      <c r="BM4249" s="240"/>
      <c r="BN4249" s="240"/>
      <c r="BO4249" s="240"/>
    </row>
    <row r="4250" spans="23:67" s="52" customFormat="1">
      <c r="W4250" s="59"/>
      <c r="BM4250" s="240"/>
      <c r="BN4250" s="240"/>
      <c r="BO4250" s="240"/>
    </row>
    <row r="4251" spans="23:67" s="52" customFormat="1">
      <c r="W4251" s="59"/>
      <c r="BM4251" s="240"/>
      <c r="BN4251" s="240"/>
      <c r="BO4251" s="240"/>
    </row>
    <row r="4252" spans="23:67" s="52" customFormat="1">
      <c r="W4252" s="59"/>
      <c r="BM4252" s="240"/>
      <c r="BN4252" s="240"/>
      <c r="BO4252" s="240"/>
    </row>
    <row r="4253" spans="23:67" s="52" customFormat="1">
      <c r="W4253" s="59"/>
      <c r="BM4253" s="240"/>
      <c r="BN4253" s="240"/>
      <c r="BO4253" s="240"/>
    </row>
    <row r="4254" spans="23:67" s="52" customFormat="1">
      <c r="W4254" s="59"/>
      <c r="BM4254" s="240"/>
      <c r="BN4254" s="240"/>
      <c r="BO4254" s="240"/>
    </row>
    <row r="4255" spans="23:67" s="52" customFormat="1">
      <c r="W4255" s="59"/>
      <c r="BM4255" s="240"/>
      <c r="BN4255" s="240"/>
      <c r="BO4255" s="240"/>
    </row>
    <row r="4256" spans="23:67" s="52" customFormat="1">
      <c r="W4256" s="59"/>
      <c r="BM4256" s="240"/>
      <c r="BN4256" s="240"/>
      <c r="BO4256" s="240"/>
    </row>
    <row r="4257" spans="23:67" s="52" customFormat="1">
      <c r="W4257" s="59"/>
      <c r="BM4257" s="240"/>
      <c r="BN4257" s="240"/>
      <c r="BO4257" s="240"/>
    </row>
    <row r="4258" spans="23:67" s="52" customFormat="1">
      <c r="W4258" s="59"/>
      <c r="BM4258" s="240"/>
      <c r="BN4258" s="240"/>
      <c r="BO4258" s="240"/>
    </row>
    <row r="4259" spans="23:67" s="52" customFormat="1">
      <c r="W4259" s="59"/>
      <c r="BM4259" s="240"/>
      <c r="BN4259" s="240"/>
      <c r="BO4259" s="240"/>
    </row>
    <row r="4260" spans="23:67" s="52" customFormat="1">
      <c r="W4260" s="59"/>
      <c r="BM4260" s="240"/>
      <c r="BN4260" s="240"/>
      <c r="BO4260" s="240"/>
    </row>
    <row r="4261" spans="23:67" s="52" customFormat="1">
      <c r="W4261" s="59"/>
      <c r="BM4261" s="240"/>
      <c r="BN4261" s="240"/>
      <c r="BO4261" s="240"/>
    </row>
    <row r="4262" spans="23:67" s="52" customFormat="1">
      <c r="W4262" s="59"/>
      <c r="BM4262" s="240"/>
      <c r="BN4262" s="240"/>
      <c r="BO4262" s="240"/>
    </row>
    <row r="4263" spans="23:67" s="52" customFormat="1">
      <c r="W4263" s="59"/>
      <c r="BM4263" s="240"/>
      <c r="BN4263" s="240"/>
      <c r="BO4263" s="240"/>
    </row>
    <row r="4264" spans="23:67" s="52" customFormat="1">
      <c r="W4264" s="59"/>
      <c r="BM4264" s="240"/>
      <c r="BN4264" s="240"/>
      <c r="BO4264" s="240"/>
    </row>
    <row r="4265" spans="23:67" s="52" customFormat="1">
      <c r="W4265" s="59"/>
      <c r="BM4265" s="240"/>
      <c r="BN4265" s="240"/>
      <c r="BO4265" s="240"/>
    </row>
    <row r="4266" spans="23:67" s="52" customFormat="1">
      <c r="W4266" s="59"/>
      <c r="BM4266" s="240"/>
      <c r="BN4266" s="240"/>
      <c r="BO4266" s="240"/>
    </row>
    <row r="4267" spans="23:67" s="52" customFormat="1">
      <c r="W4267" s="59"/>
      <c r="BM4267" s="240"/>
      <c r="BN4267" s="240"/>
      <c r="BO4267" s="240"/>
    </row>
    <row r="4268" spans="23:67" s="52" customFormat="1">
      <c r="W4268" s="59"/>
      <c r="BM4268" s="240"/>
      <c r="BN4268" s="240"/>
      <c r="BO4268" s="240"/>
    </row>
    <row r="4269" spans="23:67" s="52" customFormat="1">
      <c r="W4269" s="59"/>
      <c r="BM4269" s="240"/>
      <c r="BN4269" s="240"/>
      <c r="BO4269" s="240"/>
    </row>
    <row r="4270" spans="23:67" s="52" customFormat="1">
      <c r="W4270" s="59"/>
      <c r="BM4270" s="240"/>
      <c r="BN4270" s="240"/>
      <c r="BO4270" s="240"/>
    </row>
    <row r="4271" spans="23:67" s="52" customFormat="1">
      <c r="W4271" s="59"/>
      <c r="BM4271" s="240"/>
      <c r="BN4271" s="240"/>
      <c r="BO4271" s="240"/>
    </row>
    <row r="4272" spans="23:67" s="52" customFormat="1">
      <c r="W4272" s="59"/>
      <c r="BM4272" s="240"/>
      <c r="BN4272" s="240"/>
      <c r="BO4272" s="240"/>
    </row>
    <row r="4273" spans="23:67" s="52" customFormat="1">
      <c r="W4273" s="59"/>
      <c r="BM4273" s="240"/>
      <c r="BN4273" s="240"/>
      <c r="BO4273" s="240"/>
    </row>
    <row r="4274" spans="23:67" s="52" customFormat="1">
      <c r="W4274" s="59"/>
      <c r="BM4274" s="240"/>
      <c r="BN4274" s="240"/>
      <c r="BO4274" s="240"/>
    </row>
    <row r="4275" spans="23:67" s="52" customFormat="1">
      <c r="W4275" s="59"/>
      <c r="BM4275" s="240"/>
      <c r="BN4275" s="240"/>
      <c r="BO4275" s="240"/>
    </row>
    <row r="4276" spans="23:67" s="52" customFormat="1">
      <c r="W4276" s="59"/>
      <c r="BM4276" s="240"/>
      <c r="BN4276" s="240"/>
      <c r="BO4276" s="240"/>
    </row>
    <row r="4277" spans="23:67" s="52" customFormat="1">
      <c r="W4277" s="59"/>
      <c r="BM4277" s="240"/>
      <c r="BN4277" s="240"/>
      <c r="BO4277" s="240"/>
    </row>
    <row r="4278" spans="23:67" s="52" customFormat="1">
      <c r="W4278" s="59"/>
      <c r="BM4278" s="240"/>
      <c r="BN4278" s="240"/>
      <c r="BO4278" s="240"/>
    </row>
    <row r="4279" spans="23:67" s="52" customFormat="1">
      <c r="W4279" s="59"/>
      <c r="BM4279" s="240"/>
      <c r="BN4279" s="240"/>
      <c r="BO4279" s="240"/>
    </row>
    <row r="4280" spans="23:67" s="52" customFormat="1">
      <c r="W4280" s="59"/>
      <c r="BM4280" s="240"/>
      <c r="BN4280" s="240"/>
      <c r="BO4280" s="240"/>
    </row>
    <row r="4281" spans="23:67" s="52" customFormat="1">
      <c r="W4281" s="59"/>
      <c r="BM4281" s="240"/>
      <c r="BN4281" s="240"/>
      <c r="BO4281" s="240"/>
    </row>
    <row r="4282" spans="23:67" s="52" customFormat="1">
      <c r="W4282" s="59"/>
      <c r="BM4282" s="240"/>
      <c r="BN4282" s="240"/>
      <c r="BO4282" s="240"/>
    </row>
    <row r="4283" spans="23:67" s="52" customFormat="1">
      <c r="W4283" s="59"/>
      <c r="BM4283" s="240"/>
      <c r="BN4283" s="240"/>
      <c r="BO4283" s="240"/>
    </row>
    <row r="4284" spans="23:67" s="52" customFormat="1">
      <c r="W4284" s="59"/>
      <c r="BM4284" s="240"/>
      <c r="BN4284" s="240"/>
      <c r="BO4284" s="240"/>
    </row>
    <row r="4285" spans="23:67" s="52" customFormat="1">
      <c r="W4285" s="59"/>
      <c r="BM4285" s="240"/>
      <c r="BN4285" s="240"/>
      <c r="BO4285" s="240"/>
    </row>
    <row r="4286" spans="23:67" s="52" customFormat="1">
      <c r="W4286" s="59"/>
      <c r="BM4286" s="240"/>
      <c r="BN4286" s="240"/>
      <c r="BO4286" s="240"/>
    </row>
    <row r="4287" spans="23:67" s="52" customFormat="1">
      <c r="W4287" s="59"/>
      <c r="BM4287" s="240"/>
      <c r="BN4287" s="240"/>
      <c r="BO4287" s="240"/>
    </row>
    <row r="4288" spans="23:67" s="52" customFormat="1">
      <c r="W4288" s="59"/>
      <c r="BM4288" s="240"/>
      <c r="BN4288" s="240"/>
      <c r="BO4288" s="240"/>
    </row>
    <row r="4289" spans="23:67" s="52" customFormat="1">
      <c r="W4289" s="59"/>
      <c r="BM4289" s="240"/>
      <c r="BN4289" s="240"/>
      <c r="BO4289" s="240"/>
    </row>
    <row r="4290" spans="23:67" s="52" customFormat="1">
      <c r="W4290" s="59"/>
      <c r="BM4290" s="240"/>
      <c r="BN4290" s="240"/>
      <c r="BO4290" s="240"/>
    </row>
    <row r="4291" spans="23:67" s="52" customFormat="1">
      <c r="W4291" s="59"/>
      <c r="BM4291" s="240"/>
      <c r="BN4291" s="240"/>
      <c r="BO4291" s="240"/>
    </row>
    <row r="4292" spans="23:67" s="52" customFormat="1">
      <c r="W4292" s="59"/>
      <c r="BM4292" s="240"/>
      <c r="BN4292" s="240"/>
      <c r="BO4292" s="240"/>
    </row>
    <row r="4293" spans="23:67" s="52" customFormat="1">
      <c r="W4293" s="59"/>
      <c r="BM4293" s="240"/>
      <c r="BN4293" s="240"/>
      <c r="BO4293" s="240"/>
    </row>
    <row r="4294" spans="23:67" s="52" customFormat="1">
      <c r="W4294" s="59"/>
      <c r="BM4294" s="240"/>
      <c r="BN4294" s="240"/>
      <c r="BO4294" s="240"/>
    </row>
    <row r="4295" spans="23:67" s="52" customFormat="1">
      <c r="W4295" s="59"/>
      <c r="BM4295" s="240"/>
      <c r="BN4295" s="240"/>
      <c r="BO4295" s="240"/>
    </row>
    <row r="4296" spans="23:67" s="52" customFormat="1">
      <c r="W4296" s="59"/>
      <c r="BM4296" s="240"/>
      <c r="BN4296" s="240"/>
      <c r="BO4296" s="240"/>
    </row>
    <row r="4297" spans="23:67" s="52" customFormat="1">
      <c r="W4297" s="59"/>
      <c r="BM4297" s="240"/>
      <c r="BN4297" s="240"/>
      <c r="BO4297" s="240"/>
    </row>
    <row r="4298" spans="23:67" s="52" customFormat="1">
      <c r="W4298" s="59"/>
      <c r="BM4298" s="240"/>
      <c r="BN4298" s="240"/>
      <c r="BO4298" s="240"/>
    </row>
    <row r="4299" spans="23:67" s="52" customFormat="1">
      <c r="W4299" s="59"/>
      <c r="BM4299" s="240"/>
      <c r="BN4299" s="240"/>
      <c r="BO4299" s="240"/>
    </row>
    <row r="4300" spans="23:67" s="52" customFormat="1">
      <c r="W4300" s="59"/>
      <c r="BM4300" s="240"/>
      <c r="BN4300" s="240"/>
      <c r="BO4300" s="240"/>
    </row>
    <row r="4301" spans="23:67" s="52" customFormat="1">
      <c r="W4301" s="59"/>
      <c r="BM4301" s="240"/>
      <c r="BN4301" s="240"/>
      <c r="BO4301" s="240"/>
    </row>
    <row r="4302" spans="23:67" s="52" customFormat="1">
      <c r="W4302" s="59"/>
      <c r="BM4302" s="240"/>
      <c r="BN4302" s="240"/>
      <c r="BO4302" s="240"/>
    </row>
    <row r="4303" spans="23:67" s="52" customFormat="1">
      <c r="W4303" s="59"/>
      <c r="BM4303" s="240"/>
      <c r="BN4303" s="240"/>
      <c r="BO4303" s="240"/>
    </row>
    <row r="4304" spans="23:67" s="52" customFormat="1">
      <c r="W4304" s="59"/>
      <c r="BM4304" s="240"/>
      <c r="BN4304" s="240"/>
      <c r="BO4304" s="240"/>
    </row>
    <row r="4305" spans="23:67" s="52" customFormat="1">
      <c r="W4305" s="59"/>
      <c r="BM4305" s="240"/>
      <c r="BN4305" s="240"/>
      <c r="BO4305" s="240"/>
    </row>
    <row r="4306" spans="23:67" s="52" customFormat="1">
      <c r="W4306" s="59"/>
      <c r="BM4306" s="240"/>
      <c r="BN4306" s="240"/>
      <c r="BO4306" s="240"/>
    </row>
    <row r="4307" spans="23:67" s="52" customFormat="1">
      <c r="W4307" s="59"/>
      <c r="BM4307" s="240"/>
      <c r="BN4307" s="240"/>
      <c r="BO4307" s="240"/>
    </row>
    <row r="4308" spans="23:67" s="52" customFormat="1">
      <c r="W4308" s="59"/>
      <c r="BM4308" s="240"/>
      <c r="BN4308" s="240"/>
      <c r="BO4308" s="240"/>
    </row>
    <row r="4309" spans="23:67" s="52" customFormat="1">
      <c r="W4309" s="59"/>
      <c r="BM4309" s="240"/>
      <c r="BN4309" s="240"/>
      <c r="BO4309" s="240"/>
    </row>
    <row r="4310" spans="23:67" s="52" customFormat="1">
      <c r="W4310" s="59"/>
      <c r="BM4310" s="240"/>
      <c r="BN4310" s="240"/>
      <c r="BO4310" s="240"/>
    </row>
    <row r="4311" spans="23:67" s="52" customFormat="1">
      <c r="W4311" s="59"/>
      <c r="BM4311" s="240"/>
      <c r="BN4311" s="240"/>
      <c r="BO4311" s="240"/>
    </row>
    <row r="4312" spans="23:67" s="52" customFormat="1">
      <c r="W4312" s="59"/>
      <c r="BM4312" s="240"/>
      <c r="BN4312" s="240"/>
      <c r="BO4312" s="240"/>
    </row>
    <row r="4313" spans="23:67" s="52" customFormat="1">
      <c r="W4313" s="59"/>
      <c r="BM4313" s="240"/>
      <c r="BN4313" s="240"/>
      <c r="BO4313" s="240"/>
    </row>
    <row r="4314" spans="23:67" s="52" customFormat="1">
      <c r="W4314" s="59"/>
      <c r="BM4314" s="240"/>
      <c r="BN4314" s="240"/>
      <c r="BO4314" s="240"/>
    </row>
    <row r="4315" spans="23:67" s="52" customFormat="1">
      <c r="W4315" s="59"/>
      <c r="BM4315" s="240"/>
      <c r="BN4315" s="240"/>
      <c r="BO4315" s="240"/>
    </row>
    <row r="4316" spans="23:67" s="52" customFormat="1">
      <c r="W4316" s="59"/>
      <c r="BM4316" s="240"/>
      <c r="BN4316" s="240"/>
      <c r="BO4316" s="240"/>
    </row>
    <row r="4317" spans="23:67" s="52" customFormat="1">
      <c r="W4317" s="59"/>
      <c r="BM4317" s="240"/>
      <c r="BN4317" s="240"/>
      <c r="BO4317" s="240"/>
    </row>
    <row r="4318" spans="23:67" s="52" customFormat="1">
      <c r="W4318" s="59"/>
      <c r="BM4318" s="240"/>
      <c r="BN4318" s="240"/>
      <c r="BO4318" s="240"/>
    </row>
    <row r="4319" spans="23:67" s="52" customFormat="1">
      <c r="W4319" s="59"/>
      <c r="BM4319" s="240"/>
      <c r="BN4319" s="240"/>
      <c r="BO4319" s="240"/>
    </row>
    <row r="4320" spans="23:67" s="52" customFormat="1">
      <c r="W4320" s="59"/>
      <c r="BM4320" s="240"/>
      <c r="BN4320" s="240"/>
      <c r="BO4320" s="240"/>
    </row>
    <row r="4321" spans="23:67" s="52" customFormat="1">
      <c r="W4321" s="59"/>
      <c r="BM4321" s="240"/>
      <c r="BN4321" s="240"/>
      <c r="BO4321" s="240"/>
    </row>
    <row r="4322" spans="23:67" s="52" customFormat="1">
      <c r="W4322" s="59"/>
      <c r="BM4322" s="240"/>
      <c r="BN4322" s="240"/>
      <c r="BO4322" s="240"/>
    </row>
    <row r="4323" spans="23:67" s="52" customFormat="1">
      <c r="W4323" s="59"/>
      <c r="BM4323" s="240"/>
      <c r="BN4323" s="240"/>
      <c r="BO4323" s="240"/>
    </row>
    <row r="4324" spans="23:67" s="52" customFormat="1">
      <c r="W4324" s="59"/>
      <c r="BM4324" s="240"/>
      <c r="BN4324" s="240"/>
      <c r="BO4324" s="240"/>
    </row>
    <row r="4325" spans="23:67" s="52" customFormat="1">
      <c r="W4325" s="59"/>
      <c r="BM4325" s="240"/>
      <c r="BN4325" s="240"/>
      <c r="BO4325" s="240"/>
    </row>
    <row r="4326" spans="23:67" s="52" customFormat="1">
      <c r="W4326" s="59"/>
      <c r="BM4326" s="240"/>
      <c r="BN4326" s="240"/>
      <c r="BO4326" s="240"/>
    </row>
    <row r="4327" spans="23:67" s="52" customFormat="1">
      <c r="W4327" s="59"/>
      <c r="BM4327" s="240"/>
      <c r="BN4327" s="240"/>
      <c r="BO4327" s="240"/>
    </row>
    <row r="4328" spans="23:67" s="52" customFormat="1">
      <c r="W4328" s="59"/>
      <c r="BM4328" s="240"/>
      <c r="BN4328" s="240"/>
      <c r="BO4328" s="240"/>
    </row>
    <row r="4329" spans="23:67" s="52" customFormat="1">
      <c r="W4329" s="59"/>
      <c r="BM4329" s="240"/>
      <c r="BN4329" s="240"/>
      <c r="BO4329" s="240"/>
    </row>
    <row r="4330" spans="23:67" s="52" customFormat="1">
      <c r="W4330" s="59"/>
      <c r="BM4330" s="240"/>
      <c r="BN4330" s="240"/>
      <c r="BO4330" s="240"/>
    </row>
    <row r="4331" spans="23:67" s="52" customFormat="1">
      <c r="W4331" s="59"/>
      <c r="BM4331" s="240"/>
      <c r="BN4331" s="240"/>
      <c r="BO4331" s="240"/>
    </row>
    <row r="4332" spans="23:67" s="52" customFormat="1">
      <c r="W4332" s="59"/>
      <c r="BM4332" s="240"/>
      <c r="BN4332" s="240"/>
      <c r="BO4332" s="240"/>
    </row>
    <row r="4333" spans="23:67" s="52" customFormat="1">
      <c r="W4333" s="59"/>
      <c r="BM4333" s="240"/>
      <c r="BN4333" s="240"/>
      <c r="BO4333" s="240"/>
    </row>
    <row r="4334" spans="23:67" s="52" customFormat="1">
      <c r="W4334" s="59"/>
      <c r="BM4334" s="240"/>
      <c r="BN4334" s="240"/>
      <c r="BO4334" s="240"/>
    </row>
    <row r="4335" spans="23:67" s="52" customFormat="1">
      <c r="W4335" s="59"/>
      <c r="BM4335" s="240"/>
      <c r="BN4335" s="240"/>
      <c r="BO4335" s="240"/>
    </row>
    <row r="4336" spans="23:67" s="52" customFormat="1">
      <c r="W4336" s="59"/>
      <c r="BM4336" s="240"/>
      <c r="BN4336" s="240"/>
      <c r="BO4336" s="240"/>
    </row>
    <row r="4337" spans="23:67" s="52" customFormat="1">
      <c r="W4337" s="59"/>
      <c r="BM4337" s="240"/>
      <c r="BN4337" s="240"/>
      <c r="BO4337" s="240"/>
    </row>
    <row r="4338" spans="23:67" s="52" customFormat="1">
      <c r="W4338" s="59"/>
      <c r="BM4338" s="240"/>
      <c r="BN4338" s="240"/>
      <c r="BO4338" s="240"/>
    </row>
    <row r="4339" spans="23:67" s="52" customFormat="1">
      <c r="W4339" s="59"/>
      <c r="BM4339" s="240"/>
      <c r="BN4339" s="240"/>
      <c r="BO4339" s="240"/>
    </row>
    <row r="4340" spans="23:67" s="52" customFormat="1">
      <c r="W4340" s="59"/>
      <c r="BM4340" s="240"/>
      <c r="BN4340" s="240"/>
      <c r="BO4340" s="240"/>
    </row>
    <row r="4341" spans="23:67" s="52" customFormat="1">
      <c r="W4341" s="59"/>
      <c r="BM4341" s="240"/>
      <c r="BN4341" s="240"/>
      <c r="BO4341" s="240"/>
    </row>
    <row r="4342" spans="23:67" s="52" customFormat="1">
      <c r="W4342" s="59"/>
      <c r="BM4342" s="240"/>
      <c r="BN4342" s="240"/>
      <c r="BO4342" s="240"/>
    </row>
    <row r="4343" spans="23:67" s="52" customFormat="1">
      <c r="W4343" s="59"/>
      <c r="BM4343" s="240"/>
      <c r="BN4343" s="240"/>
      <c r="BO4343" s="240"/>
    </row>
    <row r="4344" spans="23:67" s="52" customFormat="1">
      <c r="W4344" s="59"/>
      <c r="BM4344" s="240"/>
      <c r="BN4344" s="240"/>
      <c r="BO4344" s="240"/>
    </row>
    <row r="4345" spans="23:67" s="52" customFormat="1">
      <c r="W4345" s="59"/>
      <c r="BM4345" s="240"/>
      <c r="BN4345" s="240"/>
      <c r="BO4345" s="240"/>
    </row>
    <row r="4346" spans="23:67" s="52" customFormat="1">
      <c r="W4346" s="59"/>
      <c r="BM4346" s="240"/>
      <c r="BN4346" s="240"/>
      <c r="BO4346" s="240"/>
    </row>
    <row r="4347" spans="23:67" s="52" customFormat="1">
      <c r="W4347" s="59"/>
      <c r="BM4347" s="240"/>
      <c r="BN4347" s="240"/>
      <c r="BO4347" s="240"/>
    </row>
    <row r="4348" spans="23:67" s="52" customFormat="1">
      <c r="W4348" s="59"/>
      <c r="BM4348" s="240"/>
      <c r="BN4348" s="240"/>
      <c r="BO4348" s="240"/>
    </row>
    <row r="4349" spans="23:67" s="52" customFormat="1">
      <c r="W4349" s="59"/>
      <c r="BM4349" s="240"/>
      <c r="BN4349" s="240"/>
      <c r="BO4349" s="240"/>
    </row>
    <row r="4350" spans="23:67" s="52" customFormat="1">
      <c r="W4350" s="59"/>
      <c r="BM4350" s="240"/>
      <c r="BN4350" s="240"/>
      <c r="BO4350" s="240"/>
    </row>
    <row r="4351" spans="23:67" s="52" customFormat="1">
      <c r="W4351" s="59"/>
      <c r="BM4351" s="240"/>
      <c r="BN4351" s="240"/>
      <c r="BO4351" s="240"/>
    </row>
    <row r="4352" spans="23:67" s="52" customFormat="1">
      <c r="W4352" s="59"/>
      <c r="BM4352" s="240"/>
      <c r="BN4352" s="240"/>
      <c r="BO4352" s="240"/>
    </row>
    <row r="4353" spans="23:67" s="52" customFormat="1">
      <c r="W4353" s="59"/>
      <c r="BM4353" s="240"/>
      <c r="BN4353" s="240"/>
      <c r="BO4353" s="240"/>
    </row>
    <row r="4354" spans="23:67" s="52" customFormat="1">
      <c r="W4354" s="59"/>
      <c r="BM4354" s="240"/>
      <c r="BN4354" s="240"/>
      <c r="BO4354" s="240"/>
    </row>
    <row r="4355" spans="23:67" s="52" customFormat="1">
      <c r="W4355" s="59"/>
      <c r="BM4355" s="240"/>
      <c r="BN4355" s="240"/>
      <c r="BO4355" s="240"/>
    </row>
    <row r="4356" spans="23:67" s="52" customFormat="1">
      <c r="W4356" s="59"/>
      <c r="BM4356" s="240"/>
      <c r="BN4356" s="240"/>
      <c r="BO4356" s="240"/>
    </row>
    <row r="4357" spans="23:67" s="52" customFormat="1">
      <c r="W4357" s="59"/>
      <c r="BM4357" s="240"/>
      <c r="BN4357" s="240"/>
      <c r="BO4357" s="240"/>
    </row>
    <row r="4358" spans="23:67" s="52" customFormat="1">
      <c r="W4358" s="59"/>
      <c r="BM4358" s="240"/>
      <c r="BN4358" s="240"/>
      <c r="BO4358" s="240"/>
    </row>
    <row r="4359" spans="23:67" s="52" customFormat="1">
      <c r="W4359" s="59"/>
      <c r="BM4359" s="240"/>
      <c r="BN4359" s="240"/>
      <c r="BO4359" s="240"/>
    </row>
    <row r="4360" spans="23:67" s="52" customFormat="1">
      <c r="W4360" s="59"/>
      <c r="BM4360" s="240"/>
      <c r="BN4360" s="240"/>
      <c r="BO4360" s="240"/>
    </row>
    <row r="4361" spans="23:67" s="52" customFormat="1">
      <c r="W4361" s="59"/>
      <c r="BM4361" s="240"/>
      <c r="BN4361" s="240"/>
      <c r="BO4361" s="240"/>
    </row>
    <row r="4362" spans="23:67" s="52" customFormat="1">
      <c r="W4362" s="59"/>
      <c r="BM4362" s="240"/>
      <c r="BN4362" s="240"/>
      <c r="BO4362" s="240"/>
    </row>
    <row r="4363" spans="23:67" s="52" customFormat="1">
      <c r="W4363" s="59"/>
      <c r="BM4363" s="240"/>
      <c r="BN4363" s="240"/>
      <c r="BO4363" s="240"/>
    </row>
    <row r="4364" spans="23:67" s="52" customFormat="1">
      <c r="W4364" s="59"/>
      <c r="BM4364" s="240"/>
      <c r="BN4364" s="240"/>
      <c r="BO4364" s="240"/>
    </row>
    <row r="4365" spans="23:67" s="52" customFormat="1">
      <c r="W4365" s="59"/>
      <c r="BM4365" s="240"/>
      <c r="BN4365" s="240"/>
      <c r="BO4365" s="240"/>
    </row>
    <row r="4366" spans="23:67" s="52" customFormat="1">
      <c r="W4366" s="59"/>
      <c r="BM4366" s="240"/>
      <c r="BN4366" s="240"/>
      <c r="BO4366" s="240"/>
    </row>
    <row r="4367" spans="23:67" s="52" customFormat="1">
      <c r="W4367" s="59"/>
      <c r="BM4367" s="240"/>
      <c r="BN4367" s="240"/>
      <c r="BO4367" s="240"/>
    </row>
    <row r="4368" spans="23:67" s="52" customFormat="1">
      <c r="W4368" s="59"/>
      <c r="BM4368" s="240"/>
      <c r="BN4368" s="240"/>
      <c r="BO4368" s="240"/>
    </row>
    <row r="4369" spans="23:67" s="52" customFormat="1">
      <c r="W4369" s="59"/>
      <c r="BM4369" s="240"/>
      <c r="BN4369" s="240"/>
      <c r="BO4369" s="240"/>
    </row>
    <row r="4370" spans="23:67" s="52" customFormat="1">
      <c r="W4370" s="59"/>
      <c r="BM4370" s="240"/>
      <c r="BN4370" s="240"/>
      <c r="BO4370" s="240"/>
    </row>
    <row r="4371" spans="23:67" s="52" customFormat="1">
      <c r="W4371" s="59"/>
      <c r="BM4371" s="240"/>
      <c r="BN4371" s="240"/>
      <c r="BO4371" s="240"/>
    </row>
    <row r="4372" spans="23:67" s="52" customFormat="1">
      <c r="W4372" s="59"/>
      <c r="BM4372" s="240"/>
      <c r="BN4372" s="240"/>
      <c r="BO4372" s="240"/>
    </row>
    <row r="4373" spans="23:67" s="52" customFormat="1">
      <c r="W4373" s="59"/>
      <c r="BM4373" s="240"/>
      <c r="BN4373" s="240"/>
      <c r="BO4373" s="240"/>
    </row>
    <row r="4374" spans="23:67" s="52" customFormat="1">
      <c r="W4374" s="59"/>
      <c r="BM4374" s="240"/>
      <c r="BN4374" s="240"/>
      <c r="BO4374" s="240"/>
    </row>
    <row r="4375" spans="23:67" s="52" customFormat="1">
      <c r="W4375" s="59"/>
      <c r="BM4375" s="240"/>
      <c r="BN4375" s="240"/>
      <c r="BO4375" s="240"/>
    </row>
    <row r="4376" spans="23:67" s="52" customFormat="1">
      <c r="W4376" s="59"/>
      <c r="BM4376" s="240"/>
      <c r="BN4376" s="240"/>
      <c r="BO4376" s="240"/>
    </row>
    <row r="4377" spans="23:67" s="52" customFormat="1">
      <c r="W4377" s="59"/>
      <c r="BM4377" s="240"/>
      <c r="BN4377" s="240"/>
      <c r="BO4377" s="240"/>
    </row>
    <row r="4378" spans="23:67" s="52" customFormat="1">
      <c r="W4378" s="59"/>
      <c r="BM4378" s="240"/>
      <c r="BN4378" s="240"/>
      <c r="BO4378" s="240"/>
    </row>
    <row r="4379" spans="23:67" s="52" customFormat="1">
      <c r="W4379" s="59"/>
      <c r="BM4379" s="240"/>
      <c r="BN4379" s="240"/>
      <c r="BO4379" s="240"/>
    </row>
    <row r="4380" spans="23:67" s="52" customFormat="1">
      <c r="W4380" s="59"/>
      <c r="BM4380" s="240"/>
      <c r="BN4380" s="240"/>
      <c r="BO4380" s="240"/>
    </row>
    <row r="4381" spans="23:67" s="52" customFormat="1">
      <c r="W4381" s="59"/>
      <c r="BM4381" s="240"/>
      <c r="BN4381" s="240"/>
      <c r="BO4381" s="240"/>
    </row>
    <row r="4382" spans="23:67" s="52" customFormat="1">
      <c r="W4382" s="59"/>
      <c r="BM4382" s="240"/>
      <c r="BN4382" s="240"/>
      <c r="BO4382" s="240"/>
    </row>
    <row r="4383" spans="23:67" s="52" customFormat="1">
      <c r="W4383" s="59"/>
      <c r="BM4383" s="240"/>
      <c r="BN4383" s="240"/>
      <c r="BO4383" s="240"/>
    </row>
    <row r="4384" spans="23:67" s="52" customFormat="1">
      <c r="W4384" s="59"/>
      <c r="BM4384" s="240"/>
      <c r="BN4384" s="240"/>
      <c r="BO4384" s="240"/>
    </row>
    <row r="4385" spans="23:67" s="52" customFormat="1">
      <c r="W4385" s="59"/>
      <c r="BM4385" s="240"/>
      <c r="BN4385" s="240"/>
      <c r="BO4385" s="240"/>
    </row>
    <row r="4386" spans="23:67" s="52" customFormat="1">
      <c r="W4386" s="59"/>
      <c r="BM4386" s="240"/>
      <c r="BN4386" s="240"/>
      <c r="BO4386" s="240"/>
    </row>
    <row r="4387" spans="23:67" s="52" customFormat="1">
      <c r="W4387" s="59"/>
      <c r="BM4387" s="240"/>
      <c r="BN4387" s="240"/>
      <c r="BO4387" s="240"/>
    </row>
    <row r="4388" spans="23:67" s="52" customFormat="1">
      <c r="W4388" s="59"/>
      <c r="BM4388" s="240"/>
      <c r="BN4388" s="240"/>
      <c r="BO4388" s="240"/>
    </row>
    <row r="4389" spans="23:67" s="52" customFormat="1">
      <c r="W4389" s="59"/>
      <c r="BM4389" s="240"/>
      <c r="BN4389" s="240"/>
      <c r="BO4389" s="240"/>
    </row>
    <row r="4390" spans="23:67" s="52" customFormat="1">
      <c r="W4390" s="59"/>
      <c r="BM4390" s="240"/>
      <c r="BN4390" s="240"/>
      <c r="BO4390" s="240"/>
    </row>
    <row r="4391" spans="23:67" s="52" customFormat="1">
      <c r="W4391" s="59"/>
      <c r="BM4391" s="240"/>
      <c r="BN4391" s="240"/>
      <c r="BO4391" s="240"/>
    </row>
    <row r="4392" spans="23:67" s="52" customFormat="1">
      <c r="W4392" s="59"/>
      <c r="BM4392" s="240"/>
      <c r="BN4392" s="240"/>
      <c r="BO4392" s="240"/>
    </row>
    <row r="4393" spans="23:67" s="52" customFormat="1">
      <c r="W4393" s="59"/>
      <c r="BM4393" s="240"/>
      <c r="BN4393" s="240"/>
      <c r="BO4393" s="240"/>
    </row>
    <row r="4394" spans="23:67" s="52" customFormat="1">
      <c r="W4394" s="59"/>
      <c r="BM4394" s="240"/>
      <c r="BN4394" s="240"/>
      <c r="BO4394" s="240"/>
    </row>
    <row r="4395" spans="23:67" s="52" customFormat="1">
      <c r="W4395" s="59"/>
      <c r="BM4395" s="240"/>
      <c r="BN4395" s="240"/>
      <c r="BO4395" s="240"/>
    </row>
    <row r="4396" spans="23:67" s="52" customFormat="1">
      <c r="W4396" s="59"/>
      <c r="BM4396" s="240"/>
      <c r="BN4396" s="240"/>
      <c r="BO4396" s="240"/>
    </row>
    <row r="4397" spans="23:67" s="52" customFormat="1">
      <c r="W4397" s="59"/>
      <c r="BM4397" s="240"/>
      <c r="BN4397" s="240"/>
      <c r="BO4397" s="240"/>
    </row>
    <row r="4398" spans="23:67" s="52" customFormat="1">
      <c r="W4398" s="59"/>
      <c r="BM4398" s="240"/>
      <c r="BN4398" s="240"/>
      <c r="BO4398" s="240"/>
    </row>
    <row r="4399" spans="23:67" s="52" customFormat="1">
      <c r="W4399" s="59"/>
      <c r="BM4399" s="240"/>
      <c r="BN4399" s="240"/>
      <c r="BO4399" s="240"/>
    </row>
    <row r="4400" spans="23:67" s="52" customFormat="1">
      <c r="W4400" s="59"/>
      <c r="BM4400" s="240"/>
      <c r="BN4400" s="240"/>
      <c r="BO4400" s="240"/>
    </row>
    <row r="4401" spans="23:67" s="52" customFormat="1">
      <c r="W4401" s="59"/>
      <c r="BM4401" s="240"/>
      <c r="BN4401" s="240"/>
      <c r="BO4401" s="240"/>
    </row>
    <row r="4402" spans="23:67" s="52" customFormat="1">
      <c r="W4402" s="59"/>
      <c r="BM4402" s="240"/>
      <c r="BN4402" s="240"/>
      <c r="BO4402" s="240"/>
    </row>
    <row r="4403" spans="23:67" s="52" customFormat="1">
      <c r="W4403" s="59"/>
      <c r="BM4403" s="240"/>
      <c r="BN4403" s="240"/>
      <c r="BO4403" s="240"/>
    </row>
    <row r="4404" spans="23:67" s="52" customFormat="1">
      <c r="W4404" s="59"/>
      <c r="BM4404" s="240"/>
      <c r="BN4404" s="240"/>
      <c r="BO4404" s="240"/>
    </row>
    <row r="4405" spans="23:67" s="52" customFormat="1">
      <c r="W4405" s="59"/>
      <c r="BM4405" s="240"/>
      <c r="BN4405" s="240"/>
      <c r="BO4405" s="240"/>
    </row>
    <row r="4406" spans="23:67" s="52" customFormat="1">
      <c r="W4406" s="59"/>
      <c r="BM4406" s="240"/>
      <c r="BN4406" s="240"/>
      <c r="BO4406" s="240"/>
    </row>
    <row r="4407" spans="23:67" s="52" customFormat="1">
      <c r="W4407" s="59"/>
      <c r="BM4407" s="240"/>
      <c r="BN4407" s="240"/>
      <c r="BO4407" s="240"/>
    </row>
    <row r="4408" spans="23:67" s="52" customFormat="1">
      <c r="W4408" s="59"/>
      <c r="BM4408" s="240"/>
      <c r="BN4408" s="240"/>
      <c r="BO4408" s="240"/>
    </row>
    <row r="4409" spans="23:67" s="52" customFormat="1">
      <c r="W4409" s="59"/>
      <c r="BM4409" s="240"/>
      <c r="BN4409" s="240"/>
      <c r="BO4409" s="240"/>
    </row>
    <row r="4410" spans="23:67" s="52" customFormat="1">
      <c r="W4410" s="59"/>
      <c r="BM4410" s="240"/>
      <c r="BN4410" s="240"/>
      <c r="BO4410" s="240"/>
    </row>
    <row r="4411" spans="23:67" s="52" customFormat="1">
      <c r="W4411" s="59"/>
      <c r="BM4411" s="240"/>
      <c r="BN4411" s="240"/>
      <c r="BO4411" s="240"/>
    </row>
    <row r="4412" spans="23:67" s="52" customFormat="1">
      <c r="W4412" s="59"/>
      <c r="BM4412" s="240"/>
      <c r="BN4412" s="240"/>
      <c r="BO4412" s="240"/>
    </row>
    <row r="4413" spans="23:67" s="52" customFormat="1">
      <c r="W4413" s="59"/>
      <c r="BM4413" s="240"/>
      <c r="BN4413" s="240"/>
      <c r="BO4413" s="240"/>
    </row>
    <row r="4414" spans="23:67" s="52" customFormat="1">
      <c r="W4414" s="59"/>
      <c r="BM4414" s="240"/>
      <c r="BN4414" s="240"/>
      <c r="BO4414" s="240"/>
    </row>
    <row r="4415" spans="23:67" s="52" customFormat="1">
      <c r="W4415" s="59"/>
      <c r="BM4415" s="240"/>
      <c r="BN4415" s="240"/>
      <c r="BO4415" s="240"/>
    </row>
    <row r="4416" spans="23:67" s="52" customFormat="1">
      <c r="W4416" s="59"/>
      <c r="BM4416" s="240"/>
      <c r="BN4416" s="240"/>
      <c r="BO4416" s="240"/>
    </row>
    <row r="4417" spans="23:67" s="52" customFormat="1">
      <c r="W4417" s="59"/>
      <c r="BM4417" s="240"/>
      <c r="BN4417" s="240"/>
      <c r="BO4417" s="240"/>
    </row>
    <row r="4418" spans="23:67" s="52" customFormat="1">
      <c r="W4418" s="59"/>
      <c r="BM4418" s="240"/>
      <c r="BN4418" s="240"/>
      <c r="BO4418" s="240"/>
    </row>
    <row r="4419" spans="23:67" s="52" customFormat="1">
      <c r="W4419" s="59"/>
      <c r="BM4419" s="240"/>
      <c r="BN4419" s="240"/>
      <c r="BO4419" s="240"/>
    </row>
    <row r="4420" spans="23:67" s="52" customFormat="1">
      <c r="W4420" s="59"/>
      <c r="BM4420" s="240"/>
      <c r="BN4420" s="240"/>
      <c r="BO4420" s="240"/>
    </row>
    <row r="4421" spans="23:67" s="52" customFormat="1">
      <c r="W4421" s="59"/>
      <c r="BM4421" s="240"/>
      <c r="BN4421" s="240"/>
      <c r="BO4421" s="240"/>
    </row>
    <row r="4422" spans="23:67" s="52" customFormat="1">
      <c r="W4422" s="59"/>
      <c r="BM4422" s="240"/>
      <c r="BN4422" s="240"/>
      <c r="BO4422" s="240"/>
    </row>
    <row r="4423" spans="23:67" s="52" customFormat="1">
      <c r="W4423" s="59"/>
      <c r="BM4423" s="240"/>
      <c r="BN4423" s="240"/>
      <c r="BO4423" s="240"/>
    </row>
    <row r="4424" spans="23:67" s="52" customFormat="1">
      <c r="W4424" s="59"/>
      <c r="BM4424" s="240"/>
      <c r="BN4424" s="240"/>
      <c r="BO4424" s="240"/>
    </row>
    <row r="4425" spans="23:67" s="52" customFormat="1">
      <c r="W4425" s="59"/>
      <c r="BM4425" s="240"/>
      <c r="BN4425" s="240"/>
      <c r="BO4425" s="240"/>
    </row>
    <row r="4426" spans="23:67" s="52" customFormat="1">
      <c r="W4426" s="59"/>
      <c r="BM4426" s="240"/>
      <c r="BN4426" s="240"/>
      <c r="BO4426" s="240"/>
    </row>
    <row r="4427" spans="23:67" s="52" customFormat="1">
      <c r="W4427" s="59"/>
      <c r="BM4427" s="240"/>
      <c r="BN4427" s="240"/>
      <c r="BO4427" s="240"/>
    </row>
    <row r="4428" spans="23:67" s="52" customFormat="1">
      <c r="W4428" s="59"/>
      <c r="BM4428" s="240"/>
      <c r="BN4428" s="240"/>
      <c r="BO4428" s="240"/>
    </row>
    <row r="4429" spans="23:67" s="52" customFormat="1">
      <c r="W4429" s="59"/>
      <c r="BM4429" s="240"/>
      <c r="BN4429" s="240"/>
      <c r="BO4429" s="240"/>
    </row>
    <row r="4430" spans="23:67" s="52" customFormat="1">
      <c r="W4430" s="59"/>
      <c r="BM4430" s="240"/>
      <c r="BN4430" s="240"/>
      <c r="BO4430" s="240"/>
    </row>
    <row r="4431" spans="23:67" s="52" customFormat="1">
      <c r="W4431" s="59"/>
      <c r="BM4431" s="240"/>
      <c r="BN4431" s="240"/>
      <c r="BO4431" s="240"/>
    </row>
    <row r="4432" spans="23:67" s="52" customFormat="1">
      <c r="W4432" s="59"/>
      <c r="BM4432" s="240"/>
      <c r="BN4432" s="240"/>
      <c r="BO4432" s="240"/>
    </row>
    <row r="4433" spans="23:67" s="52" customFormat="1">
      <c r="W4433" s="59"/>
      <c r="BM4433" s="240"/>
      <c r="BN4433" s="240"/>
      <c r="BO4433" s="240"/>
    </row>
    <row r="4434" spans="23:67" s="52" customFormat="1">
      <c r="W4434" s="59"/>
      <c r="BM4434" s="240"/>
      <c r="BN4434" s="240"/>
      <c r="BO4434" s="240"/>
    </row>
    <row r="4435" spans="23:67" s="52" customFormat="1">
      <c r="W4435" s="59"/>
      <c r="BM4435" s="240"/>
      <c r="BN4435" s="240"/>
      <c r="BO4435" s="240"/>
    </row>
    <row r="4436" spans="23:67" s="52" customFormat="1">
      <c r="W4436" s="59"/>
      <c r="BM4436" s="240"/>
      <c r="BN4436" s="240"/>
      <c r="BO4436" s="240"/>
    </row>
    <row r="4437" spans="23:67" s="52" customFormat="1">
      <c r="W4437" s="59"/>
      <c r="BM4437" s="240"/>
      <c r="BN4437" s="240"/>
      <c r="BO4437" s="240"/>
    </row>
    <row r="4438" spans="23:67" s="52" customFormat="1">
      <c r="W4438" s="59"/>
      <c r="BM4438" s="240"/>
      <c r="BN4438" s="240"/>
      <c r="BO4438" s="240"/>
    </row>
    <row r="4439" spans="23:67" s="52" customFormat="1">
      <c r="W4439" s="59"/>
      <c r="BM4439" s="240"/>
      <c r="BN4439" s="240"/>
      <c r="BO4439" s="240"/>
    </row>
    <row r="4440" spans="23:67" s="52" customFormat="1">
      <c r="W4440" s="59"/>
      <c r="BM4440" s="240"/>
      <c r="BN4440" s="240"/>
      <c r="BO4440" s="240"/>
    </row>
    <row r="4441" spans="23:67" s="52" customFormat="1">
      <c r="W4441" s="59"/>
      <c r="BM4441" s="240"/>
      <c r="BN4441" s="240"/>
      <c r="BO4441" s="240"/>
    </row>
    <row r="4442" spans="23:67" s="52" customFormat="1">
      <c r="W4442" s="59"/>
      <c r="BM4442" s="240"/>
      <c r="BN4442" s="240"/>
      <c r="BO4442" s="240"/>
    </row>
    <row r="4443" spans="23:67" s="52" customFormat="1">
      <c r="W4443" s="59"/>
      <c r="BM4443" s="240"/>
      <c r="BN4443" s="240"/>
      <c r="BO4443" s="240"/>
    </row>
    <row r="4444" spans="23:67" s="52" customFormat="1">
      <c r="W4444" s="59"/>
      <c r="BM4444" s="240"/>
      <c r="BN4444" s="240"/>
      <c r="BO4444" s="240"/>
    </row>
    <row r="4445" spans="23:67" s="52" customFormat="1">
      <c r="W4445" s="59"/>
      <c r="BM4445" s="240"/>
      <c r="BN4445" s="240"/>
      <c r="BO4445" s="240"/>
    </row>
    <row r="4446" spans="23:67" s="52" customFormat="1">
      <c r="W4446" s="59"/>
      <c r="BM4446" s="240"/>
      <c r="BN4446" s="240"/>
      <c r="BO4446" s="240"/>
    </row>
    <row r="4447" spans="23:67" s="52" customFormat="1">
      <c r="W4447" s="59"/>
      <c r="BM4447" s="240"/>
      <c r="BN4447" s="240"/>
      <c r="BO4447" s="240"/>
    </row>
    <row r="4448" spans="23:67" s="52" customFormat="1">
      <c r="W4448" s="59"/>
      <c r="BM4448" s="240"/>
      <c r="BN4448" s="240"/>
      <c r="BO4448" s="240"/>
    </row>
    <row r="4449" spans="23:67" s="52" customFormat="1">
      <c r="W4449" s="59"/>
      <c r="BM4449" s="240"/>
      <c r="BN4449" s="240"/>
      <c r="BO4449" s="240"/>
    </row>
    <row r="4450" spans="23:67" s="52" customFormat="1">
      <c r="W4450" s="59"/>
      <c r="BM4450" s="240"/>
      <c r="BN4450" s="240"/>
      <c r="BO4450" s="240"/>
    </row>
    <row r="4451" spans="23:67" s="52" customFormat="1">
      <c r="W4451" s="59"/>
      <c r="BM4451" s="240"/>
      <c r="BN4451" s="240"/>
      <c r="BO4451" s="240"/>
    </row>
    <row r="4452" spans="23:67" s="52" customFormat="1">
      <c r="W4452" s="59"/>
      <c r="BM4452" s="240"/>
      <c r="BN4452" s="240"/>
      <c r="BO4452" s="240"/>
    </row>
    <row r="4453" spans="23:67" s="52" customFormat="1">
      <c r="W4453" s="59"/>
      <c r="BM4453" s="240"/>
      <c r="BN4453" s="240"/>
      <c r="BO4453" s="240"/>
    </row>
    <row r="4454" spans="23:67" s="52" customFormat="1">
      <c r="W4454" s="59"/>
      <c r="BM4454" s="240"/>
      <c r="BN4454" s="240"/>
      <c r="BO4454" s="240"/>
    </row>
    <row r="4455" spans="23:67" s="52" customFormat="1">
      <c r="W4455" s="59"/>
      <c r="BM4455" s="240"/>
      <c r="BN4455" s="240"/>
      <c r="BO4455" s="240"/>
    </row>
    <row r="4456" spans="23:67" s="52" customFormat="1">
      <c r="W4456" s="59"/>
      <c r="BM4456" s="240"/>
      <c r="BN4456" s="240"/>
      <c r="BO4456" s="240"/>
    </row>
    <row r="4457" spans="23:67" s="52" customFormat="1">
      <c r="W4457" s="59"/>
      <c r="BM4457" s="240"/>
      <c r="BN4457" s="240"/>
      <c r="BO4457" s="240"/>
    </row>
    <row r="4458" spans="23:67" s="52" customFormat="1">
      <c r="W4458" s="59"/>
      <c r="BM4458" s="240"/>
      <c r="BN4458" s="240"/>
      <c r="BO4458" s="240"/>
    </row>
    <row r="4459" spans="23:67" s="52" customFormat="1">
      <c r="W4459" s="59"/>
      <c r="BM4459" s="240"/>
      <c r="BN4459" s="240"/>
      <c r="BO4459" s="240"/>
    </row>
    <row r="4460" spans="23:67" s="52" customFormat="1">
      <c r="W4460" s="59"/>
      <c r="BM4460" s="240"/>
      <c r="BN4460" s="240"/>
      <c r="BO4460" s="240"/>
    </row>
    <row r="4461" spans="23:67" s="52" customFormat="1">
      <c r="W4461" s="59"/>
      <c r="BM4461" s="240"/>
      <c r="BN4461" s="240"/>
      <c r="BO4461" s="240"/>
    </row>
    <row r="4462" spans="23:67" s="52" customFormat="1">
      <c r="W4462" s="59"/>
      <c r="BM4462" s="240"/>
      <c r="BN4462" s="240"/>
      <c r="BO4462" s="240"/>
    </row>
    <row r="4463" spans="23:67" s="52" customFormat="1">
      <c r="W4463" s="59"/>
      <c r="BM4463" s="240"/>
      <c r="BN4463" s="240"/>
      <c r="BO4463" s="240"/>
    </row>
    <row r="4464" spans="23:67" s="52" customFormat="1">
      <c r="W4464" s="59"/>
      <c r="BM4464" s="240"/>
      <c r="BN4464" s="240"/>
      <c r="BO4464" s="240"/>
    </row>
    <row r="4465" spans="23:67" s="52" customFormat="1">
      <c r="W4465" s="59"/>
      <c r="BM4465" s="240"/>
      <c r="BN4465" s="240"/>
      <c r="BO4465" s="240"/>
    </row>
    <row r="4466" spans="23:67" s="52" customFormat="1">
      <c r="W4466" s="59"/>
      <c r="BM4466" s="240"/>
      <c r="BN4466" s="240"/>
      <c r="BO4466" s="240"/>
    </row>
    <row r="4467" spans="23:67" s="52" customFormat="1">
      <c r="W4467" s="59"/>
      <c r="BM4467" s="240"/>
      <c r="BN4467" s="240"/>
      <c r="BO4467" s="240"/>
    </row>
    <row r="4468" spans="23:67" s="52" customFormat="1">
      <c r="W4468" s="59"/>
      <c r="BM4468" s="240"/>
      <c r="BN4468" s="240"/>
      <c r="BO4468" s="240"/>
    </row>
    <row r="4469" spans="23:67" s="52" customFormat="1">
      <c r="W4469" s="59"/>
      <c r="BM4469" s="240"/>
      <c r="BN4469" s="240"/>
      <c r="BO4469" s="240"/>
    </row>
    <row r="4470" spans="23:67" s="52" customFormat="1">
      <c r="W4470" s="59"/>
      <c r="BM4470" s="240"/>
      <c r="BN4470" s="240"/>
      <c r="BO4470" s="240"/>
    </row>
    <row r="4471" spans="23:67" s="52" customFormat="1">
      <c r="W4471" s="59"/>
      <c r="BM4471" s="240"/>
      <c r="BN4471" s="240"/>
      <c r="BO4471" s="240"/>
    </row>
    <row r="4472" spans="23:67" s="52" customFormat="1">
      <c r="W4472" s="59"/>
      <c r="BM4472" s="240"/>
      <c r="BN4472" s="240"/>
      <c r="BO4472" s="240"/>
    </row>
    <row r="4473" spans="23:67" s="52" customFormat="1">
      <c r="W4473" s="59"/>
      <c r="BM4473" s="240"/>
      <c r="BN4473" s="240"/>
      <c r="BO4473" s="240"/>
    </row>
    <row r="4474" spans="23:67" s="52" customFormat="1">
      <c r="W4474" s="59"/>
      <c r="BM4474" s="240"/>
      <c r="BN4474" s="240"/>
      <c r="BO4474" s="240"/>
    </row>
    <row r="4475" spans="23:67" s="52" customFormat="1">
      <c r="W4475" s="59"/>
      <c r="BM4475" s="240"/>
      <c r="BN4475" s="240"/>
      <c r="BO4475" s="240"/>
    </row>
    <row r="4476" spans="23:67" s="52" customFormat="1">
      <c r="W4476" s="59"/>
      <c r="BM4476" s="240"/>
      <c r="BN4476" s="240"/>
      <c r="BO4476" s="240"/>
    </row>
    <row r="4477" spans="23:67" s="52" customFormat="1">
      <c r="W4477" s="59"/>
      <c r="BM4477" s="240"/>
      <c r="BN4477" s="240"/>
      <c r="BO4477" s="240"/>
    </row>
    <row r="4478" spans="23:67" s="52" customFormat="1">
      <c r="W4478" s="59"/>
      <c r="BM4478" s="240"/>
      <c r="BN4478" s="240"/>
      <c r="BO4478" s="240"/>
    </row>
    <row r="4479" spans="23:67" s="52" customFormat="1">
      <c r="W4479" s="59"/>
      <c r="BM4479" s="240"/>
      <c r="BN4479" s="240"/>
      <c r="BO4479" s="240"/>
    </row>
    <row r="4480" spans="23:67" s="52" customFormat="1">
      <c r="W4480" s="59"/>
      <c r="BM4480" s="240"/>
      <c r="BN4480" s="240"/>
      <c r="BO4480" s="240"/>
    </row>
    <row r="4481" spans="23:67" s="52" customFormat="1">
      <c r="W4481" s="59"/>
      <c r="BM4481" s="240"/>
      <c r="BN4481" s="240"/>
      <c r="BO4481" s="240"/>
    </row>
    <row r="4482" spans="23:67" s="52" customFormat="1">
      <c r="W4482" s="59"/>
      <c r="BM4482" s="240"/>
      <c r="BN4482" s="240"/>
      <c r="BO4482" s="240"/>
    </row>
    <row r="4483" spans="23:67" s="52" customFormat="1">
      <c r="W4483" s="59"/>
      <c r="BM4483" s="240"/>
      <c r="BN4483" s="240"/>
      <c r="BO4483" s="240"/>
    </row>
    <row r="4484" spans="23:67" s="52" customFormat="1">
      <c r="W4484" s="59"/>
      <c r="BM4484" s="240"/>
      <c r="BN4484" s="240"/>
      <c r="BO4484" s="240"/>
    </row>
    <row r="4485" spans="23:67" s="52" customFormat="1">
      <c r="W4485" s="59"/>
      <c r="BM4485" s="240"/>
      <c r="BN4485" s="240"/>
      <c r="BO4485" s="240"/>
    </row>
    <row r="4486" spans="23:67" s="52" customFormat="1">
      <c r="W4486" s="59"/>
      <c r="BM4486" s="240"/>
      <c r="BN4486" s="240"/>
      <c r="BO4486" s="240"/>
    </row>
    <row r="4487" spans="23:67" s="52" customFormat="1">
      <c r="W4487" s="59"/>
      <c r="BM4487" s="240"/>
      <c r="BN4487" s="240"/>
      <c r="BO4487" s="240"/>
    </row>
    <row r="4488" spans="23:67" s="52" customFormat="1">
      <c r="W4488" s="59"/>
      <c r="BM4488" s="240"/>
      <c r="BN4488" s="240"/>
      <c r="BO4488" s="240"/>
    </row>
    <row r="4489" spans="23:67" s="52" customFormat="1">
      <c r="W4489" s="59"/>
      <c r="BM4489" s="240"/>
      <c r="BN4489" s="240"/>
      <c r="BO4489" s="240"/>
    </row>
    <row r="4490" spans="23:67" s="52" customFormat="1">
      <c r="W4490" s="59"/>
      <c r="BM4490" s="240"/>
      <c r="BN4490" s="240"/>
      <c r="BO4490" s="240"/>
    </row>
    <row r="4491" spans="23:67" s="52" customFormat="1">
      <c r="W4491" s="59"/>
      <c r="BM4491" s="240"/>
      <c r="BN4491" s="240"/>
      <c r="BO4491" s="240"/>
    </row>
    <row r="4492" spans="23:67" s="52" customFormat="1">
      <c r="W4492" s="59"/>
      <c r="BM4492" s="240"/>
      <c r="BN4492" s="240"/>
      <c r="BO4492" s="240"/>
    </row>
    <row r="4493" spans="23:67" s="52" customFormat="1">
      <c r="W4493" s="59"/>
      <c r="BM4493" s="240"/>
      <c r="BN4493" s="240"/>
      <c r="BO4493" s="240"/>
    </row>
    <row r="4494" spans="23:67" s="52" customFormat="1">
      <c r="W4494" s="59"/>
      <c r="BM4494" s="240"/>
      <c r="BN4494" s="240"/>
      <c r="BO4494" s="240"/>
    </row>
    <row r="4495" spans="23:67" s="52" customFormat="1">
      <c r="W4495" s="59"/>
      <c r="BM4495" s="240"/>
      <c r="BN4495" s="240"/>
      <c r="BO4495" s="240"/>
    </row>
    <row r="4496" spans="23:67" s="52" customFormat="1">
      <c r="W4496" s="59"/>
      <c r="BM4496" s="240"/>
      <c r="BN4496" s="240"/>
      <c r="BO4496" s="240"/>
    </row>
    <row r="4497" spans="23:67" s="52" customFormat="1">
      <c r="W4497" s="59"/>
      <c r="BM4497" s="240"/>
      <c r="BN4497" s="240"/>
      <c r="BO4497" s="240"/>
    </row>
    <row r="4498" spans="23:67" s="52" customFormat="1">
      <c r="W4498" s="59"/>
      <c r="BM4498" s="240"/>
      <c r="BN4498" s="240"/>
      <c r="BO4498" s="240"/>
    </row>
    <row r="4499" spans="23:67" s="52" customFormat="1">
      <c r="W4499" s="59"/>
      <c r="BM4499" s="240"/>
      <c r="BN4499" s="240"/>
      <c r="BO4499" s="240"/>
    </row>
    <row r="4500" spans="23:67" s="52" customFormat="1">
      <c r="W4500" s="59"/>
      <c r="BM4500" s="240"/>
      <c r="BN4500" s="240"/>
      <c r="BO4500" s="240"/>
    </row>
    <row r="4501" spans="23:67" s="52" customFormat="1">
      <c r="W4501" s="59"/>
      <c r="BM4501" s="240"/>
      <c r="BN4501" s="240"/>
      <c r="BO4501" s="240"/>
    </row>
    <row r="4502" spans="23:67" s="52" customFormat="1">
      <c r="W4502" s="59"/>
      <c r="BM4502" s="240"/>
      <c r="BN4502" s="240"/>
      <c r="BO4502" s="240"/>
    </row>
    <row r="4503" spans="23:67" s="52" customFormat="1">
      <c r="W4503" s="59"/>
      <c r="BM4503" s="240"/>
      <c r="BN4503" s="240"/>
      <c r="BO4503" s="240"/>
    </row>
    <row r="4504" spans="23:67" s="52" customFormat="1">
      <c r="W4504" s="59"/>
      <c r="BM4504" s="240"/>
      <c r="BN4504" s="240"/>
      <c r="BO4504" s="240"/>
    </row>
    <row r="4505" spans="23:67" s="52" customFormat="1">
      <c r="W4505" s="59"/>
      <c r="BM4505" s="240"/>
      <c r="BN4505" s="240"/>
      <c r="BO4505" s="240"/>
    </row>
    <row r="4506" spans="23:67" s="52" customFormat="1">
      <c r="W4506" s="59"/>
      <c r="BM4506" s="240"/>
      <c r="BN4506" s="240"/>
      <c r="BO4506" s="240"/>
    </row>
    <row r="4507" spans="23:67" s="52" customFormat="1">
      <c r="W4507" s="59"/>
      <c r="BM4507" s="240"/>
      <c r="BN4507" s="240"/>
      <c r="BO4507" s="240"/>
    </row>
    <row r="4508" spans="23:67" s="52" customFormat="1">
      <c r="W4508" s="59"/>
      <c r="BM4508" s="240"/>
      <c r="BN4508" s="240"/>
      <c r="BO4508" s="240"/>
    </row>
    <row r="4509" spans="23:67" s="52" customFormat="1">
      <c r="W4509" s="59"/>
      <c r="BM4509" s="240"/>
      <c r="BN4509" s="240"/>
      <c r="BO4509" s="240"/>
    </row>
    <row r="4510" spans="23:67" s="52" customFormat="1">
      <c r="W4510" s="59"/>
      <c r="BM4510" s="240"/>
      <c r="BN4510" s="240"/>
      <c r="BO4510" s="240"/>
    </row>
    <row r="4511" spans="23:67" s="52" customFormat="1">
      <c r="W4511" s="59"/>
      <c r="BM4511" s="240"/>
      <c r="BN4511" s="240"/>
      <c r="BO4511" s="240"/>
    </row>
    <row r="4512" spans="23:67" s="52" customFormat="1">
      <c r="W4512" s="59"/>
      <c r="BM4512" s="240"/>
      <c r="BN4512" s="240"/>
      <c r="BO4512" s="240"/>
    </row>
    <row r="4513" spans="23:67" s="52" customFormat="1">
      <c r="W4513" s="59"/>
      <c r="BM4513" s="240"/>
      <c r="BN4513" s="240"/>
      <c r="BO4513" s="240"/>
    </row>
    <row r="4514" spans="23:67" s="52" customFormat="1">
      <c r="W4514" s="59"/>
      <c r="BM4514" s="240"/>
      <c r="BN4514" s="240"/>
      <c r="BO4514" s="240"/>
    </row>
    <row r="4515" spans="23:67" s="52" customFormat="1">
      <c r="W4515" s="59"/>
      <c r="BM4515" s="240"/>
      <c r="BN4515" s="240"/>
      <c r="BO4515" s="240"/>
    </row>
    <row r="4516" spans="23:67" s="52" customFormat="1">
      <c r="W4516" s="59"/>
      <c r="BM4516" s="240"/>
      <c r="BN4516" s="240"/>
      <c r="BO4516" s="240"/>
    </row>
    <row r="4517" spans="23:67" s="52" customFormat="1">
      <c r="W4517" s="59"/>
      <c r="BM4517" s="240"/>
      <c r="BN4517" s="240"/>
      <c r="BO4517" s="240"/>
    </row>
    <row r="4518" spans="23:67" s="52" customFormat="1">
      <c r="W4518" s="59"/>
      <c r="BM4518" s="240"/>
      <c r="BN4518" s="240"/>
      <c r="BO4518" s="240"/>
    </row>
    <row r="4519" spans="23:67" s="52" customFormat="1">
      <c r="W4519" s="59"/>
      <c r="BM4519" s="240"/>
      <c r="BN4519" s="240"/>
      <c r="BO4519" s="240"/>
    </row>
    <row r="4520" spans="23:67" s="52" customFormat="1">
      <c r="W4520" s="59"/>
      <c r="BM4520" s="240"/>
      <c r="BN4520" s="240"/>
      <c r="BO4520" s="240"/>
    </row>
    <row r="4521" spans="23:67" s="52" customFormat="1">
      <c r="W4521" s="59"/>
      <c r="BM4521" s="240"/>
      <c r="BN4521" s="240"/>
      <c r="BO4521" s="240"/>
    </row>
    <row r="4522" spans="23:67" s="52" customFormat="1">
      <c r="W4522" s="59"/>
      <c r="BM4522" s="240"/>
      <c r="BN4522" s="240"/>
      <c r="BO4522" s="240"/>
    </row>
    <row r="4523" spans="23:67" s="52" customFormat="1">
      <c r="W4523" s="59"/>
      <c r="BM4523" s="240"/>
      <c r="BN4523" s="240"/>
      <c r="BO4523" s="240"/>
    </row>
    <row r="4524" spans="23:67" s="52" customFormat="1">
      <c r="W4524" s="59"/>
      <c r="BM4524" s="240"/>
      <c r="BN4524" s="240"/>
      <c r="BO4524" s="240"/>
    </row>
    <row r="4525" spans="23:67" s="52" customFormat="1">
      <c r="W4525" s="59"/>
      <c r="BM4525" s="240"/>
      <c r="BN4525" s="240"/>
      <c r="BO4525" s="240"/>
    </row>
    <row r="4526" spans="23:67" s="52" customFormat="1">
      <c r="W4526" s="59"/>
      <c r="BM4526" s="240"/>
      <c r="BN4526" s="240"/>
      <c r="BO4526" s="240"/>
    </row>
    <row r="4527" spans="23:67" s="52" customFormat="1">
      <c r="W4527" s="59"/>
      <c r="BM4527" s="240"/>
      <c r="BN4527" s="240"/>
      <c r="BO4527" s="240"/>
    </row>
    <row r="4528" spans="23:67" s="52" customFormat="1">
      <c r="W4528" s="59"/>
      <c r="BM4528" s="240"/>
      <c r="BN4528" s="240"/>
      <c r="BO4528" s="240"/>
    </row>
    <row r="4529" spans="23:67" s="52" customFormat="1">
      <c r="W4529" s="59"/>
      <c r="BM4529" s="240"/>
      <c r="BN4529" s="240"/>
      <c r="BO4529" s="240"/>
    </row>
    <row r="4530" spans="23:67" s="52" customFormat="1">
      <c r="W4530" s="59"/>
      <c r="BM4530" s="240"/>
      <c r="BN4530" s="240"/>
      <c r="BO4530" s="240"/>
    </row>
    <row r="4531" spans="23:67" s="52" customFormat="1">
      <c r="W4531" s="59"/>
      <c r="BM4531" s="240"/>
      <c r="BN4531" s="240"/>
      <c r="BO4531" s="240"/>
    </row>
    <row r="4532" spans="23:67" s="52" customFormat="1">
      <c r="W4532" s="59"/>
      <c r="BM4532" s="240"/>
      <c r="BN4532" s="240"/>
      <c r="BO4532" s="240"/>
    </row>
    <row r="4533" spans="23:67" s="52" customFormat="1">
      <c r="W4533" s="59"/>
      <c r="BM4533" s="240"/>
      <c r="BN4533" s="240"/>
      <c r="BO4533" s="240"/>
    </row>
    <row r="4534" spans="23:67" s="52" customFormat="1">
      <c r="W4534" s="59"/>
      <c r="BM4534" s="240"/>
      <c r="BN4534" s="240"/>
      <c r="BO4534" s="240"/>
    </row>
    <row r="4535" spans="23:67" s="52" customFormat="1">
      <c r="W4535" s="59"/>
      <c r="BM4535" s="240"/>
      <c r="BN4535" s="240"/>
      <c r="BO4535" s="240"/>
    </row>
    <row r="4536" spans="23:67" s="52" customFormat="1">
      <c r="W4536" s="59"/>
      <c r="BM4536" s="240"/>
      <c r="BN4536" s="240"/>
      <c r="BO4536" s="240"/>
    </row>
    <row r="4537" spans="23:67" s="52" customFormat="1">
      <c r="W4537" s="59"/>
      <c r="BM4537" s="240"/>
      <c r="BN4537" s="240"/>
      <c r="BO4537" s="240"/>
    </row>
    <row r="4538" spans="23:67" s="52" customFormat="1">
      <c r="W4538" s="59"/>
      <c r="BM4538" s="240"/>
      <c r="BN4538" s="240"/>
      <c r="BO4538" s="240"/>
    </row>
    <row r="4539" spans="23:67" s="52" customFormat="1">
      <c r="W4539" s="59"/>
      <c r="BM4539" s="240"/>
      <c r="BN4539" s="240"/>
      <c r="BO4539" s="240"/>
    </row>
    <row r="4540" spans="23:67" s="52" customFormat="1">
      <c r="W4540" s="59"/>
      <c r="BM4540" s="240"/>
      <c r="BN4540" s="240"/>
      <c r="BO4540" s="240"/>
    </row>
    <row r="4541" spans="23:67" s="52" customFormat="1">
      <c r="W4541" s="59"/>
      <c r="BM4541" s="240"/>
      <c r="BN4541" s="240"/>
      <c r="BO4541" s="240"/>
    </row>
    <row r="4542" spans="23:67" s="52" customFormat="1">
      <c r="W4542" s="59"/>
      <c r="BM4542" s="240"/>
      <c r="BN4542" s="240"/>
      <c r="BO4542" s="240"/>
    </row>
    <row r="4543" spans="23:67" s="52" customFormat="1">
      <c r="W4543" s="59"/>
      <c r="BM4543" s="240"/>
      <c r="BN4543" s="240"/>
      <c r="BO4543" s="240"/>
    </row>
    <row r="4544" spans="23:67" s="52" customFormat="1">
      <c r="W4544" s="59"/>
      <c r="BM4544" s="240"/>
      <c r="BN4544" s="240"/>
      <c r="BO4544" s="240"/>
    </row>
    <row r="4545" spans="23:67" s="52" customFormat="1">
      <c r="W4545" s="59"/>
      <c r="BM4545" s="240"/>
      <c r="BN4545" s="240"/>
      <c r="BO4545" s="240"/>
    </row>
    <row r="4546" spans="23:67" s="52" customFormat="1">
      <c r="W4546" s="59"/>
      <c r="BM4546" s="240"/>
      <c r="BN4546" s="240"/>
      <c r="BO4546" s="240"/>
    </row>
    <row r="4547" spans="23:67" s="52" customFormat="1">
      <c r="W4547" s="59"/>
      <c r="BM4547" s="240"/>
      <c r="BN4547" s="240"/>
      <c r="BO4547" s="240"/>
    </row>
    <row r="4548" spans="23:67" s="52" customFormat="1">
      <c r="W4548" s="59"/>
      <c r="BM4548" s="240"/>
      <c r="BN4548" s="240"/>
      <c r="BO4548" s="240"/>
    </row>
    <row r="4549" spans="23:67" s="52" customFormat="1">
      <c r="W4549" s="59"/>
      <c r="BM4549" s="240"/>
      <c r="BN4549" s="240"/>
      <c r="BO4549" s="240"/>
    </row>
    <row r="4550" spans="23:67" s="52" customFormat="1">
      <c r="W4550" s="59"/>
      <c r="BM4550" s="240"/>
      <c r="BN4550" s="240"/>
      <c r="BO4550" s="240"/>
    </row>
    <row r="4551" spans="23:67" s="52" customFormat="1">
      <c r="W4551" s="59"/>
      <c r="BM4551" s="240"/>
      <c r="BN4551" s="240"/>
      <c r="BO4551" s="240"/>
    </row>
    <row r="4552" spans="23:67" s="52" customFormat="1">
      <c r="W4552" s="59"/>
      <c r="BM4552" s="240"/>
      <c r="BN4552" s="240"/>
      <c r="BO4552" s="240"/>
    </row>
    <row r="4553" spans="23:67" s="52" customFormat="1">
      <c r="W4553" s="59"/>
      <c r="BM4553" s="240"/>
      <c r="BN4553" s="240"/>
      <c r="BO4553" s="240"/>
    </row>
    <row r="4554" spans="23:67" s="52" customFormat="1">
      <c r="W4554" s="59"/>
      <c r="BM4554" s="240"/>
      <c r="BN4554" s="240"/>
      <c r="BO4554" s="240"/>
    </row>
    <row r="4555" spans="23:67" s="52" customFormat="1">
      <c r="W4555" s="59"/>
      <c r="BM4555" s="240"/>
      <c r="BN4555" s="240"/>
      <c r="BO4555" s="240"/>
    </row>
    <row r="4556" spans="23:67" s="52" customFormat="1">
      <c r="W4556" s="59"/>
      <c r="BM4556" s="240"/>
      <c r="BN4556" s="240"/>
      <c r="BO4556" s="240"/>
    </row>
    <row r="4557" spans="23:67" s="52" customFormat="1">
      <c r="W4557" s="59"/>
      <c r="BM4557" s="240"/>
      <c r="BN4557" s="240"/>
      <c r="BO4557" s="240"/>
    </row>
    <row r="4558" spans="23:67" s="52" customFormat="1">
      <c r="W4558" s="59"/>
      <c r="BM4558" s="240"/>
      <c r="BN4558" s="240"/>
      <c r="BO4558" s="240"/>
    </row>
    <row r="4559" spans="23:67" s="52" customFormat="1">
      <c r="W4559" s="59"/>
      <c r="BM4559" s="240"/>
      <c r="BN4559" s="240"/>
      <c r="BO4559" s="240"/>
    </row>
    <row r="4560" spans="23:67" s="52" customFormat="1">
      <c r="W4560" s="59"/>
      <c r="BM4560" s="240"/>
      <c r="BN4560" s="240"/>
      <c r="BO4560" s="240"/>
    </row>
    <row r="4561" spans="23:67" s="52" customFormat="1">
      <c r="W4561" s="59"/>
      <c r="BM4561" s="240"/>
      <c r="BN4561" s="240"/>
      <c r="BO4561" s="240"/>
    </row>
    <row r="4562" spans="23:67" s="52" customFormat="1">
      <c r="W4562" s="59"/>
      <c r="BM4562" s="240"/>
      <c r="BN4562" s="240"/>
      <c r="BO4562" s="240"/>
    </row>
    <row r="4563" spans="23:67" s="52" customFormat="1">
      <c r="W4563" s="59"/>
      <c r="BM4563" s="240"/>
      <c r="BN4563" s="240"/>
      <c r="BO4563" s="240"/>
    </row>
    <row r="4564" spans="23:67" s="52" customFormat="1">
      <c r="W4564" s="59"/>
      <c r="BM4564" s="240"/>
      <c r="BN4564" s="240"/>
      <c r="BO4564" s="240"/>
    </row>
    <row r="4565" spans="23:67" s="52" customFormat="1">
      <c r="W4565" s="59"/>
      <c r="BM4565" s="240"/>
      <c r="BN4565" s="240"/>
      <c r="BO4565" s="240"/>
    </row>
    <row r="4566" spans="23:67" s="52" customFormat="1">
      <c r="W4566" s="59"/>
      <c r="BM4566" s="240"/>
      <c r="BN4566" s="240"/>
      <c r="BO4566" s="240"/>
    </row>
    <row r="4567" spans="23:67" s="52" customFormat="1">
      <c r="W4567" s="59"/>
      <c r="BM4567" s="240"/>
      <c r="BN4567" s="240"/>
      <c r="BO4567" s="240"/>
    </row>
    <row r="4568" spans="23:67" s="52" customFormat="1">
      <c r="W4568" s="59"/>
      <c r="BM4568" s="240"/>
      <c r="BN4568" s="240"/>
      <c r="BO4568" s="240"/>
    </row>
    <row r="4569" spans="23:67" s="52" customFormat="1">
      <c r="W4569" s="59"/>
      <c r="BM4569" s="240"/>
      <c r="BN4569" s="240"/>
      <c r="BO4569" s="240"/>
    </row>
    <row r="4570" spans="23:67" s="52" customFormat="1">
      <c r="W4570" s="59"/>
      <c r="BM4570" s="240"/>
      <c r="BN4570" s="240"/>
      <c r="BO4570" s="240"/>
    </row>
    <row r="4571" spans="23:67" s="52" customFormat="1">
      <c r="W4571" s="59"/>
      <c r="BM4571" s="240"/>
      <c r="BN4571" s="240"/>
      <c r="BO4571" s="240"/>
    </row>
    <row r="4572" spans="23:67" s="52" customFormat="1">
      <c r="W4572" s="59"/>
      <c r="BM4572" s="240"/>
      <c r="BN4572" s="240"/>
      <c r="BO4572" s="240"/>
    </row>
    <row r="4573" spans="23:67" s="52" customFormat="1">
      <c r="W4573" s="59"/>
      <c r="BM4573" s="240"/>
      <c r="BN4573" s="240"/>
      <c r="BO4573" s="240"/>
    </row>
    <row r="4574" spans="23:67" s="52" customFormat="1">
      <c r="W4574" s="59"/>
      <c r="BM4574" s="240"/>
      <c r="BN4574" s="240"/>
      <c r="BO4574" s="240"/>
    </row>
    <row r="4575" spans="23:67" s="52" customFormat="1">
      <c r="W4575" s="59"/>
      <c r="BM4575" s="240"/>
      <c r="BN4575" s="240"/>
      <c r="BO4575" s="240"/>
    </row>
    <row r="4576" spans="23:67" s="52" customFormat="1">
      <c r="W4576" s="59"/>
      <c r="BM4576" s="240"/>
      <c r="BN4576" s="240"/>
      <c r="BO4576" s="240"/>
    </row>
    <row r="4577" spans="23:67" s="52" customFormat="1">
      <c r="W4577" s="59"/>
      <c r="BM4577" s="240"/>
      <c r="BN4577" s="240"/>
      <c r="BO4577" s="240"/>
    </row>
    <row r="4578" spans="23:67" s="52" customFormat="1">
      <c r="W4578" s="59"/>
      <c r="BM4578" s="240"/>
      <c r="BN4578" s="240"/>
      <c r="BO4578" s="240"/>
    </row>
    <row r="4579" spans="23:67" s="52" customFormat="1">
      <c r="W4579" s="59"/>
      <c r="BM4579" s="240"/>
      <c r="BN4579" s="240"/>
      <c r="BO4579" s="240"/>
    </row>
    <row r="4580" spans="23:67" s="52" customFormat="1">
      <c r="W4580" s="59"/>
      <c r="BM4580" s="240"/>
      <c r="BN4580" s="240"/>
      <c r="BO4580" s="240"/>
    </row>
    <row r="4581" spans="23:67" s="52" customFormat="1">
      <c r="W4581" s="59"/>
      <c r="BM4581" s="240"/>
      <c r="BN4581" s="240"/>
      <c r="BO4581" s="240"/>
    </row>
    <row r="4582" spans="23:67" s="52" customFormat="1">
      <c r="W4582" s="59"/>
      <c r="BM4582" s="240"/>
      <c r="BN4582" s="240"/>
      <c r="BO4582" s="240"/>
    </row>
    <row r="4583" spans="23:67" s="52" customFormat="1">
      <c r="W4583" s="59"/>
      <c r="BM4583" s="240"/>
      <c r="BN4583" s="240"/>
      <c r="BO4583" s="240"/>
    </row>
    <row r="4584" spans="23:67" s="52" customFormat="1">
      <c r="W4584" s="59"/>
      <c r="BM4584" s="240"/>
      <c r="BN4584" s="240"/>
      <c r="BO4584" s="240"/>
    </row>
    <row r="4585" spans="23:67" s="52" customFormat="1">
      <c r="W4585" s="59"/>
      <c r="BM4585" s="240"/>
      <c r="BN4585" s="240"/>
      <c r="BO4585" s="240"/>
    </row>
    <row r="4586" spans="23:67" s="52" customFormat="1">
      <c r="W4586" s="59"/>
      <c r="BM4586" s="240"/>
      <c r="BN4586" s="240"/>
      <c r="BO4586" s="240"/>
    </row>
    <row r="4587" spans="23:67" s="52" customFormat="1">
      <c r="W4587" s="59"/>
      <c r="BM4587" s="240"/>
      <c r="BN4587" s="240"/>
      <c r="BO4587" s="240"/>
    </row>
    <row r="4588" spans="23:67" s="52" customFormat="1">
      <c r="W4588" s="59"/>
      <c r="BM4588" s="240"/>
      <c r="BN4588" s="240"/>
      <c r="BO4588" s="240"/>
    </row>
    <row r="4589" spans="23:67" s="52" customFormat="1">
      <c r="W4589" s="59"/>
      <c r="BM4589" s="240"/>
      <c r="BN4589" s="240"/>
      <c r="BO4589" s="240"/>
    </row>
    <row r="4590" spans="23:67" s="52" customFormat="1">
      <c r="W4590" s="59"/>
      <c r="BM4590" s="240"/>
      <c r="BN4590" s="240"/>
      <c r="BO4590" s="240"/>
    </row>
    <row r="4591" spans="23:67" s="52" customFormat="1">
      <c r="W4591" s="59"/>
      <c r="BM4591" s="240"/>
      <c r="BN4591" s="240"/>
      <c r="BO4591" s="240"/>
    </row>
    <row r="4592" spans="23:67" s="52" customFormat="1">
      <c r="W4592" s="59"/>
      <c r="BM4592" s="240"/>
      <c r="BN4592" s="240"/>
      <c r="BO4592" s="240"/>
    </row>
    <row r="4593" spans="23:67" s="52" customFormat="1">
      <c r="W4593" s="59"/>
      <c r="BM4593" s="240"/>
      <c r="BN4593" s="240"/>
      <c r="BO4593" s="240"/>
    </row>
    <row r="4594" spans="23:67" s="52" customFormat="1">
      <c r="W4594" s="59"/>
      <c r="BM4594" s="240"/>
      <c r="BN4594" s="240"/>
      <c r="BO4594" s="240"/>
    </row>
    <row r="4595" spans="23:67" s="52" customFormat="1">
      <c r="W4595" s="59"/>
      <c r="BM4595" s="240"/>
      <c r="BN4595" s="240"/>
      <c r="BO4595" s="240"/>
    </row>
    <row r="4596" spans="23:67" s="52" customFormat="1">
      <c r="W4596" s="59"/>
      <c r="BM4596" s="240"/>
      <c r="BN4596" s="240"/>
      <c r="BO4596" s="240"/>
    </row>
    <row r="4597" spans="23:67" s="52" customFormat="1">
      <c r="W4597" s="59"/>
      <c r="BM4597" s="240"/>
      <c r="BN4597" s="240"/>
      <c r="BO4597" s="240"/>
    </row>
    <row r="4598" spans="23:67" s="52" customFormat="1">
      <c r="W4598" s="59"/>
      <c r="BM4598" s="240"/>
      <c r="BN4598" s="240"/>
      <c r="BO4598" s="240"/>
    </row>
    <row r="4599" spans="23:67" s="52" customFormat="1">
      <c r="W4599" s="59"/>
      <c r="BM4599" s="240"/>
      <c r="BN4599" s="240"/>
      <c r="BO4599" s="240"/>
    </row>
    <row r="4600" spans="23:67" s="52" customFormat="1">
      <c r="W4600" s="59"/>
      <c r="BM4600" s="240"/>
      <c r="BN4600" s="240"/>
      <c r="BO4600" s="240"/>
    </row>
    <row r="4601" spans="23:67" s="52" customFormat="1">
      <c r="W4601" s="59"/>
      <c r="BM4601" s="240"/>
      <c r="BN4601" s="240"/>
      <c r="BO4601" s="240"/>
    </row>
    <row r="4602" spans="23:67" s="52" customFormat="1">
      <c r="W4602" s="59"/>
      <c r="BM4602" s="240"/>
      <c r="BN4602" s="240"/>
      <c r="BO4602" s="240"/>
    </row>
    <row r="4603" spans="23:67" s="52" customFormat="1">
      <c r="W4603" s="59"/>
      <c r="BM4603" s="240"/>
      <c r="BN4603" s="240"/>
      <c r="BO4603" s="240"/>
    </row>
    <row r="4604" spans="23:67" s="52" customFormat="1">
      <c r="W4604" s="59"/>
      <c r="BM4604" s="240"/>
      <c r="BN4604" s="240"/>
      <c r="BO4604" s="240"/>
    </row>
    <row r="4605" spans="23:67" s="52" customFormat="1">
      <c r="W4605" s="59"/>
      <c r="BM4605" s="240"/>
      <c r="BN4605" s="240"/>
      <c r="BO4605" s="240"/>
    </row>
    <row r="4606" spans="23:67" s="52" customFormat="1">
      <c r="W4606" s="59"/>
      <c r="BM4606" s="240"/>
      <c r="BN4606" s="240"/>
      <c r="BO4606" s="240"/>
    </row>
    <row r="4607" spans="23:67" s="52" customFormat="1">
      <c r="W4607" s="59"/>
      <c r="BM4607" s="240"/>
      <c r="BN4607" s="240"/>
      <c r="BO4607" s="240"/>
    </row>
    <row r="4608" spans="23:67" s="52" customFormat="1">
      <c r="W4608" s="59"/>
      <c r="BM4608" s="240"/>
      <c r="BN4608" s="240"/>
      <c r="BO4608" s="240"/>
    </row>
    <row r="4609" spans="23:67" s="52" customFormat="1">
      <c r="W4609" s="59"/>
      <c r="BM4609" s="240"/>
      <c r="BN4609" s="240"/>
      <c r="BO4609" s="240"/>
    </row>
    <row r="4610" spans="23:67" s="52" customFormat="1">
      <c r="W4610" s="59"/>
      <c r="BM4610" s="240"/>
      <c r="BN4610" s="240"/>
      <c r="BO4610" s="240"/>
    </row>
    <row r="4611" spans="23:67" s="52" customFormat="1">
      <c r="W4611" s="59"/>
      <c r="BM4611" s="240"/>
      <c r="BN4611" s="240"/>
      <c r="BO4611" s="240"/>
    </row>
    <row r="4612" spans="23:67" s="52" customFormat="1">
      <c r="W4612" s="59"/>
      <c r="BM4612" s="240"/>
      <c r="BN4612" s="240"/>
      <c r="BO4612" s="240"/>
    </row>
    <row r="4613" spans="23:67" s="52" customFormat="1">
      <c r="W4613" s="59"/>
      <c r="BM4613" s="240"/>
      <c r="BN4613" s="240"/>
      <c r="BO4613" s="240"/>
    </row>
    <row r="4614" spans="23:67" s="52" customFormat="1">
      <c r="W4614" s="59"/>
      <c r="BM4614" s="240"/>
      <c r="BN4614" s="240"/>
      <c r="BO4614" s="240"/>
    </row>
    <row r="4615" spans="23:67" s="52" customFormat="1">
      <c r="W4615" s="59"/>
      <c r="BM4615" s="240"/>
      <c r="BN4615" s="240"/>
      <c r="BO4615" s="240"/>
    </row>
    <row r="4616" spans="23:67" s="52" customFormat="1">
      <c r="W4616" s="59"/>
      <c r="BM4616" s="240"/>
      <c r="BN4616" s="240"/>
      <c r="BO4616" s="240"/>
    </row>
    <row r="4617" spans="23:67" s="52" customFormat="1">
      <c r="W4617" s="59"/>
      <c r="BM4617" s="240"/>
      <c r="BN4617" s="240"/>
      <c r="BO4617" s="240"/>
    </row>
    <row r="4618" spans="23:67" s="52" customFormat="1">
      <c r="W4618" s="59"/>
      <c r="BM4618" s="240"/>
      <c r="BN4618" s="240"/>
      <c r="BO4618" s="240"/>
    </row>
    <row r="4619" spans="23:67" s="52" customFormat="1">
      <c r="W4619" s="59"/>
      <c r="BM4619" s="240"/>
      <c r="BN4619" s="240"/>
      <c r="BO4619" s="240"/>
    </row>
    <row r="4620" spans="23:67" s="52" customFormat="1">
      <c r="W4620" s="59"/>
      <c r="BM4620" s="240"/>
      <c r="BN4620" s="240"/>
      <c r="BO4620" s="240"/>
    </row>
    <row r="4621" spans="23:67" s="52" customFormat="1">
      <c r="W4621" s="59"/>
      <c r="BM4621" s="240"/>
      <c r="BN4621" s="240"/>
      <c r="BO4621" s="240"/>
    </row>
    <row r="4622" spans="23:67" s="52" customFormat="1">
      <c r="W4622" s="59"/>
      <c r="BM4622" s="240"/>
      <c r="BN4622" s="240"/>
      <c r="BO4622" s="240"/>
    </row>
    <row r="4623" spans="23:67" s="52" customFormat="1">
      <c r="W4623" s="59"/>
      <c r="BM4623" s="240"/>
      <c r="BN4623" s="240"/>
      <c r="BO4623" s="240"/>
    </row>
    <row r="4624" spans="23:67" s="52" customFormat="1">
      <c r="W4624" s="59"/>
      <c r="BM4624" s="240"/>
      <c r="BN4624" s="240"/>
      <c r="BO4624" s="240"/>
    </row>
    <row r="4625" spans="23:67" s="52" customFormat="1">
      <c r="W4625" s="59"/>
      <c r="BM4625" s="240"/>
      <c r="BN4625" s="240"/>
      <c r="BO4625" s="240"/>
    </row>
    <row r="4626" spans="23:67" s="52" customFormat="1">
      <c r="W4626" s="59"/>
      <c r="BM4626" s="240"/>
      <c r="BN4626" s="240"/>
      <c r="BO4626" s="240"/>
    </row>
    <row r="4627" spans="23:67" s="52" customFormat="1">
      <c r="W4627" s="59"/>
      <c r="BM4627" s="240"/>
      <c r="BN4627" s="240"/>
      <c r="BO4627" s="240"/>
    </row>
    <row r="4628" spans="23:67" s="52" customFormat="1">
      <c r="W4628" s="59"/>
      <c r="BM4628" s="240"/>
      <c r="BN4628" s="240"/>
      <c r="BO4628" s="240"/>
    </row>
    <row r="4629" spans="23:67" s="52" customFormat="1">
      <c r="W4629" s="59"/>
      <c r="BM4629" s="240"/>
      <c r="BN4629" s="240"/>
      <c r="BO4629" s="240"/>
    </row>
    <row r="4630" spans="23:67" s="52" customFormat="1">
      <c r="W4630" s="59"/>
      <c r="BM4630" s="240"/>
      <c r="BN4630" s="240"/>
      <c r="BO4630" s="240"/>
    </row>
    <row r="4631" spans="23:67" s="52" customFormat="1">
      <c r="W4631" s="59"/>
      <c r="BM4631" s="240"/>
      <c r="BN4631" s="240"/>
      <c r="BO4631" s="240"/>
    </row>
    <row r="4632" spans="23:67" s="52" customFormat="1">
      <c r="W4632" s="59"/>
      <c r="BM4632" s="240"/>
      <c r="BN4632" s="240"/>
      <c r="BO4632" s="240"/>
    </row>
    <row r="4633" spans="23:67" s="52" customFormat="1">
      <c r="W4633" s="59"/>
      <c r="BM4633" s="240"/>
      <c r="BN4633" s="240"/>
      <c r="BO4633" s="240"/>
    </row>
    <row r="4634" spans="23:67" s="52" customFormat="1">
      <c r="W4634" s="59"/>
      <c r="BM4634" s="240"/>
      <c r="BN4634" s="240"/>
      <c r="BO4634" s="240"/>
    </row>
    <row r="4635" spans="23:67" s="52" customFormat="1">
      <c r="W4635" s="59"/>
      <c r="BM4635" s="240"/>
      <c r="BN4635" s="240"/>
      <c r="BO4635" s="240"/>
    </row>
    <row r="4636" spans="23:67" s="52" customFormat="1">
      <c r="W4636" s="59"/>
      <c r="BM4636" s="240"/>
      <c r="BN4636" s="240"/>
      <c r="BO4636" s="240"/>
    </row>
    <row r="4637" spans="23:67" s="52" customFormat="1">
      <c r="W4637" s="59"/>
      <c r="BM4637" s="240"/>
      <c r="BN4637" s="240"/>
      <c r="BO4637" s="240"/>
    </row>
    <row r="4638" spans="23:67" s="52" customFormat="1">
      <c r="W4638" s="59"/>
      <c r="BM4638" s="240"/>
      <c r="BN4638" s="240"/>
      <c r="BO4638" s="240"/>
    </row>
    <row r="4639" spans="23:67" s="52" customFormat="1">
      <c r="W4639" s="59"/>
      <c r="BM4639" s="240"/>
      <c r="BN4639" s="240"/>
      <c r="BO4639" s="240"/>
    </row>
    <row r="4640" spans="23:67" s="52" customFormat="1">
      <c r="W4640" s="59"/>
      <c r="BM4640" s="240"/>
      <c r="BN4640" s="240"/>
      <c r="BO4640" s="240"/>
    </row>
    <row r="4641" spans="23:67" s="52" customFormat="1">
      <c r="W4641" s="59"/>
      <c r="BM4641" s="240"/>
      <c r="BN4641" s="240"/>
      <c r="BO4641" s="240"/>
    </row>
    <row r="4642" spans="23:67" s="52" customFormat="1">
      <c r="W4642" s="59"/>
      <c r="BM4642" s="240"/>
      <c r="BN4642" s="240"/>
      <c r="BO4642" s="240"/>
    </row>
    <row r="4643" spans="23:67" s="52" customFormat="1">
      <c r="W4643" s="59"/>
      <c r="BM4643" s="240"/>
      <c r="BN4643" s="240"/>
      <c r="BO4643" s="240"/>
    </row>
    <row r="4644" spans="23:67" s="52" customFormat="1">
      <c r="W4644" s="59"/>
      <c r="BM4644" s="240"/>
      <c r="BN4644" s="240"/>
      <c r="BO4644" s="240"/>
    </row>
    <row r="4645" spans="23:67" s="52" customFormat="1">
      <c r="W4645" s="59"/>
      <c r="BM4645" s="240"/>
      <c r="BN4645" s="240"/>
      <c r="BO4645" s="240"/>
    </row>
    <row r="4646" spans="23:67" s="52" customFormat="1">
      <c r="W4646" s="59"/>
      <c r="BM4646" s="240"/>
      <c r="BN4646" s="240"/>
      <c r="BO4646" s="240"/>
    </row>
    <row r="4647" spans="23:67" s="52" customFormat="1">
      <c r="W4647" s="59"/>
      <c r="BM4647" s="240"/>
      <c r="BN4647" s="240"/>
      <c r="BO4647" s="240"/>
    </row>
    <row r="4648" spans="23:67" s="52" customFormat="1">
      <c r="W4648" s="59"/>
      <c r="BM4648" s="240"/>
      <c r="BN4648" s="240"/>
      <c r="BO4648" s="240"/>
    </row>
    <row r="4649" spans="23:67" s="52" customFormat="1">
      <c r="W4649" s="59"/>
      <c r="BM4649" s="240"/>
      <c r="BN4649" s="240"/>
      <c r="BO4649" s="240"/>
    </row>
    <row r="4650" spans="23:67" s="52" customFormat="1">
      <c r="W4650" s="59"/>
      <c r="BM4650" s="240"/>
      <c r="BN4650" s="240"/>
      <c r="BO4650" s="240"/>
    </row>
    <row r="4651" spans="23:67" s="52" customFormat="1">
      <c r="W4651" s="59"/>
      <c r="BM4651" s="240"/>
      <c r="BN4651" s="240"/>
      <c r="BO4651" s="240"/>
    </row>
    <row r="4652" spans="23:67" s="52" customFormat="1">
      <c r="W4652" s="59"/>
      <c r="BM4652" s="240"/>
      <c r="BN4652" s="240"/>
      <c r="BO4652" s="240"/>
    </row>
    <row r="4653" spans="23:67" s="52" customFormat="1">
      <c r="W4653" s="59"/>
      <c r="BM4653" s="240"/>
      <c r="BN4653" s="240"/>
      <c r="BO4653" s="240"/>
    </row>
    <row r="4654" spans="23:67" s="52" customFormat="1">
      <c r="W4654" s="59"/>
      <c r="BM4654" s="240"/>
      <c r="BN4654" s="240"/>
      <c r="BO4654" s="240"/>
    </row>
    <row r="4655" spans="23:67" s="52" customFormat="1">
      <c r="W4655" s="59"/>
      <c r="BM4655" s="240"/>
      <c r="BN4655" s="240"/>
      <c r="BO4655" s="240"/>
    </row>
    <row r="4656" spans="23:67" s="52" customFormat="1">
      <c r="W4656" s="59"/>
      <c r="BM4656" s="240"/>
      <c r="BN4656" s="240"/>
      <c r="BO4656" s="240"/>
    </row>
    <row r="4657" spans="23:67" s="52" customFormat="1">
      <c r="W4657" s="59"/>
      <c r="BM4657" s="240"/>
      <c r="BN4657" s="240"/>
      <c r="BO4657" s="240"/>
    </row>
    <row r="4658" spans="23:67" s="52" customFormat="1">
      <c r="W4658" s="59"/>
      <c r="BM4658" s="240"/>
      <c r="BN4658" s="240"/>
      <c r="BO4658" s="240"/>
    </row>
    <row r="4659" spans="23:67" s="52" customFormat="1">
      <c r="W4659" s="59"/>
      <c r="BM4659" s="240"/>
      <c r="BN4659" s="240"/>
      <c r="BO4659" s="240"/>
    </row>
    <row r="4660" spans="23:67" s="52" customFormat="1">
      <c r="W4660" s="59"/>
      <c r="BM4660" s="240"/>
      <c r="BN4660" s="240"/>
      <c r="BO4660" s="240"/>
    </row>
    <row r="4661" spans="23:67" s="52" customFormat="1">
      <c r="W4661" s="59"/>
      <c r="BM4661" s="240"/>
      <c r="BN4661" s="240"/>
      <c r="BO4661" s="240"/>
    </row>
    <row r="4662" spans="23:67" s="52" customFormat="1">
      <c r="W4662" s="59"/>
      <c r="BM4662" s="240"/>
      <c r="BN4662" s="240"/>
      <c r="BO4662" s="240"/>
    </row>
    <row r="4663" spans="23:67" s="52" customFormat="1">
      <c r="W4663" s="59"/>
      <c r="BM4663" s="240"/>
      <c r="BN4663" s="240"/>
      <c r="BO4663" s="240"/>
    </row>
    <row r="4664" spans="23:67" s="52" customFormat="1">
      <c r="W4664" s="59"/>
      <c r="BM4664" s="240"/>
      <c r="BN4664" s="240"/>
      <c r="BO4664" s="240"/>
    </row>
    <row r="4665" spans="23:67" s="52" customFormat="1">
      <c r="W4665" s="59"/>
      <c r="BM4665" s="240"/>
      <c r="BN4665" s="240"/>
      <c r="BO4665" s="240"/>
    </row>
    <row r="4666" spans="23:67" s="52" customFormat="1">
      <c r="W4666" s="59"/>
      <c r="BM4666" s="240"/>
      <c r="BN4666" s="240"/>
      <c r="BO4666" s="240"/>
    </row>
    <row r="4667" spans="23:67" s="52" customFormat="1">
      <c r="W4667" s="59"/>
      <c r="BM4667" s="240"/>
      <c r="BN4667" s="240"/>
      <c r="BO4667" s="240"/>
    </row>
    <row r="4668" spans="23:67" s="52" customFormat="1">
      <c r="W4668" s="59"/>
      <c r="BM4668" s="240"/>
      <c r="BN4668" s="240"/>
      <c r="BO4668" s="240"/>
    </row>
    <row r="4669" spans="23:67" s="52" customFormat="1">
      <c r="W4669" s="59"/>
      <c r="BM4669" s="240"/>
      <c r="BN4669" s="240"/>
      <c r="BO4669" s="240"/>
    </row>
    <row r="4670" spans="23:67" s="52" customFormat="1">
      <c r="W4670" s="59"/>
      <c r="BM4670" s="240"/>
      <c r="BN4670" s="240"/>
      <c r="BO4670" s="240"/>
    </row>
    <row r="4671" spans="23:67" s="52" customFormat="1">
      <c r="W4671" s="59"/>
      <c r="BM4671" s="240"/>
      <c r="BN4671" s="240"/>
      <c r="BO4671" s="240"/>
    </row>
    <row r="4672" spans="23:67" s="52" customFormat="1">
      <c r="W4672" s="59"/>
      <c r="BM4672" s="240"/>
      <c r="BN4672" s="240"/>
      <c r="BO4672" s="240"/>
    </row>
    <row r="4673" spans="23:67" s="52" customFormat="1">
      <c r="W4673" s="59"/>
      <c r="BM4673" s="240"/>
      <c r="BN4673" s="240"/>
      <c r="BO4673" s="240"/>
    </row>
    <row r="4674" spans="23:67" s="52" customFormat="1">
      <c r="W4674" s="59"/>
      <c r="BM4674" s="240"/>
      <c r="BN4674" s="240"/>
      <c r="BO4674" s="240"/>
    </row>
    <row r="4675" spans="23:67" s="52" customFormat="1">
      <c r="W4675" s="59"/>
      <c r="BM4675" s="240"/>
      <c r="BN4675" s="240"/>
      <c r="BO4675" s="240"/>
    </row>
    <row r="4676" spans="23:67" s="52" customFormat="1">
      <c r="W4676" s="59"/>
      <c r="BM4676" s="240"/>
      <c r="BN4676" s="240"/>
      <c r="BO4676" s="240"/>
    </row>
    <row r="4677" spans="23:67" s="52" customFormat="1">
      <c r="W4677" s="59"/>
      <c r="BM4677" s="240"/>
      <c r="BN4677" s="240"/>
      <c r="BO4677" s="240"/>
    </row>
    <row r="4678" spans="23:67" s="52" customFormat="1">
      <c r="W4678" s="59"/>
      <c r="BM4678" s="240"/>
      <c r="BN4678" s="240"/>
      <c r="BO4678" s="240"/>
    </row>
    <row r="4679" spans="23:67" s="52" customFormat="1">
      <c r="W4679" s="59"/>
      <c r="BM4679" s="240"/>
      <c r="BN4679" s="240"/>
      <c r="BO4679" s="240"/>
    </row>
    <row r="4680" spans="23:67" s="52" customFormat="1">
      <c r="W4680" s="59"/>
      <c r="BM4680" s="240"/>
      <c r="BN4680" s="240"/>
      <c r="BO4680" s="240"/>
    </row>
    <row r="4681" spans="23:67" s="52" customFormat="1">
      <c r="W4681" s="59"/>
      <c r="BM4681" s="240"/>
      <c r="BN4681" s="240"/>
      <c r="BO4681" s="240"/>
    </row>
    <row r="4682" spans="23:67" s="52" customFormat="1">
      <c r="W4682" s="59"/>
      <c r="BM4682" s="240"/>
      <c r="BN4682" s="240"/>
      <c r="BO4682" s="240"/>
    </row>
    <row r="4683" spans="23:67" s="52" customFormat="1">
      <c r="W4683" s="59"/>
      <c r="BM4683" s="240"/>
      <c r="BN4683" s="240"/>
      <c r="BO4683" s="240"/>
    </row>
    <row r="4684" spans="23:67" s="52" customFormat="1">
      <c r="W4684" s="59"/>
      <c r="BM4684" s="240"/>
      <c r="BN4684" s="240"/>
      <c r="BO4684" s="240"/>
    </row>
    <row r="4685" spans="23:67" s="52" customFormat="1">
      <c r="W4685" s="59"/>
      <c r="BM4685" s="240"/>
      <c r="BN4685" s="240"/>
      <c r="BO4685" s="240"/>
    </row>
    <row r="4686" spans="23:67" s="52" customFormat="1">
      <c r="W4686" s="59"/>
      <c r="BM4686" s="240"/>
      <c r="BN4686" s="240"/>
      <c r="BO4686" s="240"/>
    </row>
    <row r="4687" spans="23:67" s="52" customFormat="1">
      <c r="W4687" s="59"/>
      <c r="BM4687" s="240"/>
      <c r="BN4687" s="240"/>
      <c r="BO4687" s="240"/>
    </row>
    <row r="4688" spans="23:67" s="52" customFormat="1">
      <c r="W4688" s="59"/>
      <c r="BM4688" s="240"/>
      <c r="BN4688" s="240"/>
      <c r="BO4688" s="240"/>
    </row>
    <row r="4689" spans="23:67" s="52" customFormat="1">
      <c r="W4689" s="59"/>
      <c r="BM4689" s="240"/>
      <c r="BN4689" s="240"/>
      <c r="BO4689" s="240"/>
    </row>
    <row r="4690" spans="23:67" s="52" customFormat="1">
      <c r="W4690" s="59"/>
      <c r="BM4690" s="240"/>
      <c r="BN4690" s="240"/>
      <c r="BO4690" s="240"/>
    </row>
    <row r="4691" spans="23:67" s="52" customFormat="1">
      <c r="W4691" s="59"/>
      <c r="BM4691" s="240"/>
      <c r="BN4691" s="240"/>
      <c r="BO4691" s="240"/>
    </row>
    <row r="4692" spans="23:67" s="52" customFormat="1">
      <c r="W4692" s="59"/>
      <c r="BM4692" s="240"/>
      <c r="BN4692" s="240"/>
      <c r="BO4692" s="240"/>
    </row>
    <row r="4693" spans="23:67" s="52" customFormat="1">
      <c r="W4693" s="59"/>
      <c r="BM4693" s="240"/>
      <c r="BN4693" s="240"/>
      <c r="BO4693" s="240"/>
    </row>
    <row r="4694" spans="23:67" s="52" customFormat="1">
      <c r="W4694" s="59"/>
      <c r="BM4694" s="240"/>
      <c r="BN4694" s="240"/>
      <c r="BO4694" s="240"/>
    </row>
    <row r="4695" spans="23:67" s="52" customFormat="1">
      <c r="W4695" s="59"/>
      <c r="BM4695" s="240"/>
      <c r="BN4695" s="240"/>
      <c r="BO4695" s="240"/>
    </row>
    <row r="4696" spans="23:67" s="52" customFormat="1">
      <c r="W4696" s="59"/>
      <c r="BM4696" s="240"/>
      <c r="BN4696" s="240"/>
      <c r="BO4696" s="240"/>
    </row>
    <row r="4697" spans="23:67" s="52" customFormat="1">
      <c r="W4697" s="59"/>
      <c r="BM4697" s="240"/>
      <c r="BN4697" s="240"/>
      <c r="BO4697" s="240"/>
    </row>
    <row r="4698" spans="23:67" s="52" customFormat="1">
      <c r="W4698" s="59"/>
      <c r="BM4698" s="240"/>
      <c r="BN4698" s="240"/>
      <c r="BO4698" s="240"/>
    </row>
    <row r="4699" spans="23:67" s="52" customFormat="1">
      <c r="W4699" s="59"/>
      <c r="BM4699" s="240"/>
      <c r="BN4699" s="240"/>
      <c r="BO4699" s="240"/>
    </row>
    <row r="4700" spans="23:67" s="52" customFormat="1">
      <c r="W4700" s="59"/>
      <c r="BM4700" s="240"/>
      <c r="BN4700" s="240"/>
      <c r="BO4700" s="240"/>
    </row>
    <row r="4701" spans="23:67" s="52" customFormat="1">
      <c r="W4701" s="59"/>
      <c r="BM4701" s="240"/>
      <c r="BN4701" s="240"/>
      <c r="BO4701" s="240"/>
    </row>
    <row r="4702" spans="23:67" s="52" customFormat="1">
      <c r="W4702" s="59"/>
      <c r="BM4702" s="240"/>
      <c r="BN4702" s="240"/>
      <c r="BO4702" s="240"/>
    </row>
    <row r="4703" spans="23:67" s="52" customFormat="1">
      <c r="W4703" s="59"/>
      <c r="BM4703" s="240"/>
      <c r="BN4703" s="240"/>
      <c r="BO4703" s="240"/>
    </row>
    <row r="4704" spans="23:67" s="52" customFormat="1">
      <c r="W4704" s="59"/>
      <c r="BM4704" s="240"/>
      <c r="BN4704" s="240"/>
      <c r="BO4704" s="240"/>
    </row>
    <row r="4705" spans="23:67" s="52" customFormat="1">
      <c r="W4705" s="59"/>
      <c r="BM4705" s="240"/>
      <c r="BN4705" s="240"/>
      <c r="BO4705" s="240"/>
    </row>
    <row r="4706" spans="23:67" s="52" customFormat="1">
      <c r="W4706" s="59"/>
      <c r="BM4706" s="240"/>
      <c r="BN4706" s="240"/>
      <c r="BO4706" s="240"/>
    </row>
    <row r="4707" spans="23:67" s="52" customFormat="1">
      <c r="W4707" s="59"/>
      <c r="BM4707" s="240"/>
      <c r="BN4707" s="240"/>
      <c r="BO4707" s="240"/>
    </row>
    <row r="4708" spans="23:67" s="52" customFormat="1">
      <c r="W4708" s="59"/>
      <c r="BM4708" s="240"/>
      <c r="BN4708" s="240"/>
      <c r="BO4708" s="240"/>
    </row>
    <row r="4709" spans="23:67" s="52" customFormat="1">
      <c r="W4709" s="59"/>
      <c r="BM4709" s="240"/>
      <c r="BN4709" s="240"/>
      <c r="BO4709" s="240"/>
    </row>
    <row r="4710" spans="23:67" s="52" customFormat="1">
      <c r="W4710" s="59"/>
      <c r="BM4710" s="240"/>
      <c r="BN4710" s="240"/>
      <c r="BO4710" s="240"/>
    </row>
    <row r="4711" spans="23:67" s="52" customFormat="1">
      <c r="W4711" s="59"/>
      <c r="BM4711" s="240"/>
      <c r="BN4711" s="240"/>
      <c r="BO4711" s="240"/>
    </row>
    <row r="4712" spans="23:67" s="52" customFormat="1">
      <c r="W4712" s="59"/>
      <c r="BM4712" s="240"/>
      <c r="BN4712" s="240"/>
      <c r="BO4712" s="240"/>
    </row>
    <row r="4713" spans="23:67" s="52" customFormat="1">
      <c r="W4713" s="59"/>
      <c r="BM4713" s="240"/>
      <c r="BN4713" s="240"/>
      <c r="BO4713" s="240"/>
    </row>
    <row r="4714" spans="23:67" s="52" customFormat="1">
      <c r="W4714" s="59"/>
      <c r="BM4714" s="240"/>
      <c r="BN4714" s="240"/>
      <c r="BO4714" s="240"/>
    </row>
    <row r="4715" spans="23:67" s="52" customFormat="1">
      <c r="W4715" s="59"/>
      <c r="BM4715" s="240"/>
      <c r="BN4715" s="240"/>
      <c r="BO4715" s="240"/>
    </row>
    <row r="4716" spans="23:67" s="52" customFormat="1">
      <c r="W4716" s="59"/>
      <c r="BM4716" s="240"/>
      <c r="BN4716" s="240"/>
      <c r="BO4716" s="240"/>
    </row>
    <row r="4717" spans="23:67" s="52" customFormat="1">
      <c r="W4717" s="59"/>
      <c r="BM4717" s="240"/>
      <c r="BN4717" s="240"/>
      <c r="BO4717" s="240"/>
    </row>
    <row r="4718" spans="23:67" s="52" customFormat="1">
      <c r="W4718" s="59"/>
      <c r="BM4718" s="240"/>
      <c r="BN4718" s="240"/>
      <c r="BO4718" s="240"/>
    </row>
    <row r="4719" spans="23:67" s="52" customFormat="1">
      <c r="W4719" s="59"/>
      <c r="BM4719" s="240"/>
      <c r="BN4719" s="240"/>
      <c r="BO4719" s="240"/>
    </row>
    <row r="4720" spans="23:67" s="52" customFormat="1">
      <c r="W4720" s="59"/>
      <c r="BM4720" s="240"/>
      <c r="BN4720" s="240"/>
      <c r="BO4720" s="240"/>
    </row>
    <row r="4721" spans="23:67" s="52" customFormat="1">
      <c r="W4721" s="59"/>
      <c r="BM4721" s="240"/>
      <c r="BN4721" s="240"/>
      <c r="BO4721" s="240"/>
    </row>
    <row r="4722" spans="23:67" s="52" customFormat="1">
      <c r="W4722" s="59"/>
      <c r="BM4722" s="240"/>
      <c r="BN4722" s="240"/>
      <c r="BO4722" s="240"/>
    </row>
    <row r="4723" spans="23:67" s="52" customFormat="1">
      <c r="W4723" s="59"/>
      <c r="BM4723" s="240"/>
      <c r="BN4723" s="240"/>
      <c r="BO4723" s="240"/>
    </row>
    <row r="4724" spans="23:67" s="52" customFormat="1">
      <c r="W4724" s="59"/>
      <c r="BM4724" s="240"/>
      <c r="BN4724" s="240"/>
      <c r="BO4724" s="240"/>
    </row>
    <row r="4725" spans="23:67" s="52" customFormat="1">
      <c r="W4725" s="59"/>
      <c r="BM4725" s="240"/>
      <c r="BN4725" s="240"/>
      <c r="BO4725" s="240"/>
    </row>
    <row r="4726" spans="23:67" s="52" customFormat="1">
      <c r="W4726" s="59"/>
      <c r="BM4726" s="240"/>
      <c r="BN4726" s="240"/>
      <c r="BO4726" s="240"/>
    </row>
    <row r="4727" spans="23:67" s="52" customFormat="1">
      <c r="W4727" s="59"/>
      <c r="BM4727" s="240"/>
      <c r="BN4727" s="240"/>
      <c r="BO4727" s="240"/>
    </row>
    <row r="4728" spans="23:67" s="52" customFormat="1">
      <c r="W4728" s="59"/>
      <c r="BM4728" s="240"/>
      <c r="BN4728" s="240"/>
      <c r="BO4728" s="240"/>
    </row>
    <row r="4729" spans="23:67" s="52" customFormat="1">
      <c r="W4729" s="59"/>
      <c r="BM4729" s="240"/>
      <c r="BN4729" s="240"/>
      <c r="BO4729" s="240"/>
    </row>
    <row r="4730" spans="23:67" s="52" customFormat="1">
      <c r="W4730" s="59"/>
      <c r="BM4730" s="240"/>
      <c r="BN4730" s="240"/>
      <c r="BO4730" s="240"/>
    </row>
    <row r="4731" spans="23:67" s="52" customFormat="1">
      <c r="W4731" s="59"/>
      <c r="BM4731" s="240"/>
      <c r="BN4731" s="240"/>
      <c r="BO4731" s="240"/>
    </row>
    <row r="4732" spans="23:67" s="52" customFormat="1">
      <c r="W4732" s="59"/>
      <c r="BM4732" s="240"/>
      <c r="BN4732" s="240"/>
      <c r="BO4732" s="240"/>
    </row>
    <row r="4733" spans="23:67" s="52" customFormat="1">
      <c r="W4733" s="59"/>
      <c r="BM4733" s="240"/>
      <c r="BN4733" s="240"/>
      <c r="BO4733" s="240"/>
    </row>
    <row r="4734" spans="23:67" s="52" customFormat="1">
      <c r="W4734" s="59"/>
      <c r="BM4734" s="240"/>
      <c r="BN4734" s="240"/>
      <c r="BO4734" s="240"/>
    </row>
    <row r="4735" spans="23:67" s="52" customFormat="1">
      <c r="W4735" s="59"/>
      <c r="BM4735" s="240"/>
      <c r="BN4735" s="240"/>
      <c r="BO4735" s="240"/>
    </row>
    <row r="4736" spans="23:67" s="52" customFormat="1">
      <c r="W4736" s="59"/>
      <c r="BM4736" s="240"/>
      <c r="BN4736" s="240"/>
      <c r="BO4736" s="240"/>
    </row>
    <row r="4737" spans="23:67" s="52" customFormat="1">
      <c r="W4737" s="59"/>
      <c r="BM4737" s="240"/>
      <c r="BN4737" s="240"/>
      <c r="BO4737" s="240"/>
    </row>
    <row r="4738" spans="23:67" s="52" customFormat="1">
      <c r="W4738" s="59"/>
      <c r="BM4738" s="240"/>
      <c r="BN4738" s="240"/>
      <c r="BO4738" s="240"/>
    </row>
    <row r="4739" spans="23:67" s="52" customFormat="1">
      <c r="W4739" s="59"/>
      <c r="BM4739" s="240"/>
      <c r="BN4739" s="240"/>
      <c r="BO4739" s="240"/>
    </row>
    <row r="4740" spans="23:67" s="52" customFormat="1">
      <c r="W4740" s="59"/>
      <c r="BM4740" s="240"/>
      <c r="BN4740" s="240"/>
      <c r="BO4740" s="240"/>
    </row>
    <row r="4741" spans="23:67" s="52" customFormat="1">
      <c r="W4741" s="59"/>
      <c r="BM4741" s="240"/>
      <c r="BN4741" s="240"/>
      <c r="BO4741" s="240"/>
    </row>
    <row r="4742" spans="23:67" s="52" customFormat="1">
      <c r="W4742" s="59"/>
      <c r="BM4742" s="240"/>
      <c r="BN4742" s="240"/>
      <c r="BO4742" s="240"/>
    </row>
    <row r="4743" spans="23:67" s="52" customFormat="1">
      <c r="W4743" s="59"/>
      <c r="BM4743" s="240"/>
      <c r="BN4743" s="240"/>
      <c r="BO4743" s="240"/>
    </row>
    <row r="4744" spans="23:67" s="52" customFormat="1">
      <c r="W4744" s="59"/>
      <c r="BM4744" s="240"/>
      <c r="BN4744" s="240"/>
      <c r="BO4744" s="240"/>
    </row>
    <row r="4745" spans="23:67" s="52" customFormat="1">
      <c r="W4745" s="59"/>
      <c r="BM4745" s="240"/>
      <c r="BN4745" s="240"/>
      <c r="BO4745" s="240"/>
    </row>
    <row r="4746" spans="23:67" s="52" customFormat="1">
      <c r="W4746" s="59"/>
      <c r="BM4746" s="240"/>
      <c r="BN4746" s="240"/>
      <c r="BO4746" s="240"/>
    </row>
    <row r="4747" spans="23:67" s="52" customFormat="1">
      <c r="W4747" s="59"/>
      <c r="BM4747" s="240"/>
      <c r="BN4747" s="240"/>
      <c r="BO4747" s="240"/>
    </row>
    <row r="4748" spans="23:67" s="52" customFormat="1">
      <c r="W4748" s="59"/>
      <c r="BM4748" s="240"/>
      <c r="BN4748" s="240"/>
      <c r="BO4748" s="240"/>
    </row>
    <row r="4749" spans="23:67" s="52" customFormat="1">
      <c r="W4749" s="59"/>
      <c r="BM4749" s="240"/>
      <c r="BN4749" s="240"/>
      <c r="BO4749" s="240"/>
    </row>
    <row r="4750" spans="23:67" s="52" customFormat="1">
      <c r="W4750" s="59"/>
      <c r="BM4750" s="240"/>
      <c r="BN4750" s="240"/>
      <c r="BO4750" s="240"/>
    </row>
    <row r="4751" spans="23:67" s="52" customFormat="1">
      <c r="W4751" s="59"/>
      <c r="BM4751" s="240"/>
      <c r="BN4751" s="240"/>
      <c r="BO4751" s="240"/>
    </row>
    <row r="4752" spans="23:67" s="52" customFormat="1">
      <c r="W4752" s="59"/>
      <c r="BM4752" s="240"/>
      <c r="BN4752" s="240"/>
      <c r="BO4752" s="240"/>
    </row>
    <row r="4753" spans="23:67" s="52" customFormat="1">
      <c r="W4753" s="59"/>
      <c r="BM4753" s="240"/>
      <c r="BN4753" s="240"/>
      <c r="BO4753" s="240"/>
    </row>
    <row r="4754" spans="23:67" s="52" customFormat="1">
      <c r="W4754" s="59"/>
      <c r="BM4754" s="240"/>
      <c r="BN4754" s="240"/>
      <c r="BO4754" s="240"/>
    </row>
    <row r="4755" spans="23:67" s="52" customFormat="1">
      <c r="W4755" s="59"/>
      <c r="BM4755" s="240"/>
      <c r="BN4755" s="240"/>
      <c r="BO4755" s="240"/>
    </row>
    <row r="4756" spans="23:67" s="52" customFormat="1">
      <c r="W4756" s="59"/>
      <c r="BM4756" s="240"/>
      <c r="BN4756" s="240"/>
      <c r="BO4756" s="240"/>
    </row>
    <row r="4757" spans="23:67" s="52" customFormat="1">
      <c r="W4757" s="59"/>
      <c r="BM4757" s="240"/>
      <c r="BN4757" s="240"/>
      <c r="BO4757" s="240"/>
    </row>
    <row r="4758" spans="23:67" s="52" customFormat="1">
      <c r="W4758" s="59"/>
      <c r="BM4758" s="240"/>
      <c r="BN4758" s="240"/>
      <c r="BO4758" s="240"/>
    </row>
    <row r="4759" spans="23:67" s="52" customFormat="1">
      <c r="W4759" s="59"/>
      <c r="BM4759" s="240"/>
      <c r="BN4759" s="240"/>
      <c r="BO4759" s="240"/>
    </row>
    <row r="4760" spans="23:67" s="52" customFormat="1">
      <c r="W4760" s="59"/>
      <c r="BM4760" s="240"/>
      <c r="BN4760" s="240"/>
      <c r="BO4760" s="240"/>
    </row>
    <row r="4761" spans="23:67" s="52" customFormat="1">
      <c r="W4761" s="59"/>
      <c r="BM4761" s="240"/>
      <c r="BN4761" s="240"/>
      <c r="BO4761" s="240"/>
    </row>
    <row r="4762" spans="23:67" s="52" customFormat="1">
      <c r="W4762" s="59"/>
      <c r="BM4762" s="240"/>
      <c r="BN4762" s="240"/>
      <c r="BO4762" s="240"/>
    </row>
    <row r="4763" spans="23:67" s="52" customFormat="1">
      <c r="W4763" s="59"/>
      <c r="BM4763" s="240"/>
      <c r="BN4763" s="240"/>
      <c r="BO4763" s="240"/>
    </row>
    <row r="4764" spans="23:67" s="52" customFormat="1">
      <c r="W4764" s="59"/>
      <c r="BM4764" s="240"/>
      <c r="BN4764" s="240"/>
      <c r="BO4764" s="240"/>
    </row>
    <row r="4765" spans="23:67" s="52" customFormat="1">
      <c r="W4765" s="59"/>
      <c r="BM4765" s="240"/>
      <c r="BN4765" s="240"/>
      <c r="BO4765" s="240"/>
    </row>
    <row r="4766" spans="23:67" s="52" customFormat="1">
      <c r="W4766" s="59"/>
      <c r="BM4766" s="240"/>
      <c r="BN4766" s="240"/>
      <c r="BO4766" s="240"/>
    </row>
    <row r="4767" spans="23:67" s="52" customFormat="1">
      <c r="W4767" s="59"/>
      <c r="BM4767" s="240"/>
      <c r="BN4767" s="240"/>
      <c r="BO4767" s="240"/>
    </row>
    <row r="4768" spans="23:67" s="52" customFormat="1">
      <c r="W4768" s="59"/>
      <c r="BM4768" s="240"/>
      <c r="BN4768" s="240"/>
      <c r="BO4768" s="240"/>
    </row>
    <row r="4769" spans="23:67" s="52" customFormat="1">
      <c r="W4769" s="59"/>
      <c r="BM4769" s="240"/>
      <c r="BN4769" s="240"/>
      <c r="BO4769" s="240"/>
    </row>
    <row r="4770" spans="23:67" s="52" customFormat="1">
      <c r="W4770" s="59"/>
      <c r="BM4770" s="240"/>
      <c r="BN4770" s="240"/>
      <c r="BO4770" s="240"/>
    </row>
    <row r="4771" spans="23:67" s="52" customFormat="1">
      <c r="W4771" s="59"/>
      <c r="BM4771" s="240"/>
      <c r="BN4771" s="240"/>
      <c r="BO4771" s="240"/>
    </row>
    <row r="4772" spans="23:67" s="52" customFormat="1">
      <c r="W4772" s="59"/>
      <c r="BM4772" s="240"/>
      <c r="BN4772" s="240"/>
      <c r="BO4772" s="240"/>
    </row>
    <row r="4773" spans="23:67" s="52" customFormat="1">
      <c r="W4773" s="59"/>
      <c r="BM4773" s="240"/>
      <c r="BN4773" s="240"/>
      <c r="BO4773" s="240"/>
    </row>
    <row r="4774" spans="23:67" s="52" customFormat="1">
      <c r="W4774" s="59"/>
      <c r="BM4774" s="240"/>
      <c r="BN4774" s="240"/>
      <c r="BO4774" s="240"/>
    </row>
    <row r="4775" spans="23:67" s="52" customFormat="1">
      <c r="W4775" s="59"/>
      <c r="BM4775" s="240"/>
      <c r="BN4775" s="240"/>
      <c r="BO4775" s="240"/>
    </row>
    <row r="4776" spans="23:67" s="52" customFormat="1">
      <c r="W4776" s="59"/>
      <c r="BM4776" s="240"/>
      <c r="BN4776" s="240"/>
      <c r="BO4776" s="240"/>
    </row>
    <row r="4777" spans="23:67" s="52" customFormat="1">
      <c r="W4777" s="59"/>
      <c r="BM4777" s="240"/>
      <c r="BN4777" s="240"/>
      <c r="BO4777" s="240"/>
    </row>
    <row r="4778" spans="23:67" s="52" customFormat="1">
      <c r="W4778" s="59"/>
      <c r="BM4778" s="240"/>
      <c r="BN4778" s="240"/>
      <c r="BO4778" s="240"/>
    </row>
    <row r="4779" spans="23:67" s="52" customFormat="1">
      <c r="W4779" s="59"/>
      <c r="BM4779" s="240"/>
      <c r="BN4779" s="240"/>
      <c r="BO4779" s="240"/>
    </row>
    <row r="4780" spans="23:67" s="52" customFormat="1">
      <c r="W4780" s="59"/>
      <c r="BM4780" s="240"/>
      <c r="BN4780" s="240"/>
      <c r="BO4780" s="240"/>
    </row>
    <row r="4781" spans="23:67" s="52" customFormat="1">
      <c r="W4781" s="59"/>
      <c r="BM4781" s="240"/>
      <c r="BN4781" s="240"/>
      <c r="BO4781" s="240"/>
    </row>
    <row r="4782" spans="23:67" s="52" customFormat="1">
      <c r="W4782" s="59"/>
      <c r="BM4782" s="240"/>
      <c r="BN4782" s="240"/>
      <c r="BO4782" s="240"/>
    </row>
    <row r="4783" spans="23:67" s="52" customFormat="1">
      <c r="W4783" s="59"/>
      <c r="BM4783" s="240"/>
      <c r="BN4783" s="240"/>
      <c r="BO4783" s="240"/>
    </row>
    <row r="4784" spans="23:67" s="52" customFormat="1">
      <c r="W4784" s="59"/>
      <c r="BM4784" s="240"/>
      <c r="BN4784" s="240"/>
      <c r="BO4784" s="240"/>
    </row>
    <row r="4785" spans="23:67" s="52" customFormat="1">
      <c r="W4785" s="59"/>
      <c r="BM4785" s="240"/>
      <c r="BN4785" s="240"/>
      <c r="BO4785" s="240"/>
    </row>
    <row r="4786" spans="23:67" s="52" customFormat="1">
      <c r="W4786" s="59"/>
      <c r="BM4786" s="240"/>
      <c r="BN4786" s="240"/>
      <c r="BO4786" s="240"/>
    </row>
    <row r="4787" spans="23:67" s="52" customFormat="1">
      <c r="W4787" s="59"/>
      <c r="BM4787" s="240"/>
      <c r="BN4787" s="240"/>
      <c r="BO4787" s="240"/>
    </row>
    <row r="4788" spans="23:67" s="52" customFormat="1">
      <c r="W4788" s="59"/>
      <c r="BM4788" s="240"/>
      <c r="BN4788" s="240"/>
      <c r="BO4788" s="240"/>
    </row>
    <row r="4789" spans="23:67" s="52" customFormat="1">
      <c r="W4789" s="59"/>
      <c r="BM4789" s="240"/>
      <c r="BN4789" s="240"/>
      <c r="BO4789" s="240"/>
    </row>
    <row r="4790" spans="23:67" s="52" customFormat="1">
      <c r="W4790" s="59"/>
      <c r="BM4790" s="240"/>
      <c r="BN4790" s="240"/>
      <c r="BO4790" s="240"/>
    </row>
    <row r="4791" spans="23:67" s="52" customFormat="1">
      <c r="W4791" s="59"/>
      <c r="BM4791" s="240"/>
      <c r="BN4791" s="240"/>
      <c r="BO4791" s="240"/>
    </row>
    <row r="4792" spans="23:67" s="52" customFormat="1">
      <c r="W4792" s="59"/>
      <c r="BM4792" s="240"/>
      <c r="BN4792" s="240"/>
      <c r="BO4792" s="240"/>
    </row>
    <row r="4793" spans="23:67" s="52" customFormat="1">
      <c r="W4793" s="59"/>
      <c r="BM4793" s="240"/>
      <c r="BN4793" s="240"/>
      <c r="BO4793" s="240"/>
    </row>
    <row r="4794" spans="23:67" s="52" customFormat="1">
      <c r="W4794" s="59"/>
      <c r="BM4794" s="240"/>
      <c r="BN4794" s="240"/>
      <c r="BO4794" s="240"/>
    </row>
    <row r="4795" spans="23:67" s="52" customFormat="1">
      <c r="W4795" s="59"/>
      <c r="BM4795" s="240"/>
      <c r="BN4795" s="240"/>
      <c r="BO4795" s="240"/>
    </row>
    <row r="4796" spans="23:67" s="52" customFormat="1">
      <c r="W4796" s="59"/>
      <c r="BM4796" s="240"/>
      <c r="BN4796" s="240"/>
      <c r="BO4796" s="240"/>
    </row>
    <row r="4797" spans="23:67" s="52" customFormat="1">
      <c r="W4797" s="59"/>
      <c r="BM4797" s="240"/>
      <c r="BN4797" s="240"/>
      <c r="BO4797" s="240"/>
    </row>
    <row r="4798" spans="23:67" s="52" customFormat="1">
      <c r="W4798" s="59"/>
      <c r="BM4798" s="240"/>
      <c r="BN4798" s="240"/>
      <c r="BO4798" s="240"/>
    </row>
    <row r="4799" spans="23:67" s="52" customFormat="1">
      <c r="W4799" s="59"/>
      <c r="BM4799" s="240"/>
      <c r="BN4799" s="240"/>
      <c r="BO4799" s="240"/>
    </row>
    <row r="4800" spans="23:67" s="52" customFormat="1">
      <c r="W4800" s="59"/>
      <c r="BM4800" s="240"/>
      <c r="BN4800" s="240"/>
      <c r="BO4800" s="240"/>
    </row>
    <row r="4801" spans="23:67" s="52" customFormat="1">
      <c r="W4801" s="59"/>
      <c r="BM4801" s="240"/>
      <c r="BN4801" s="240"/>
      <c r="BO4801" s="240"/>
    </row>
    <row r="4802" spans="23:67" s="52" customFormat="1">
      <c r="W4802" s="59"/>
      <c r="BM4802" s="240"/>
      <c r="BN4802" s="240"/>
      <c r="BO4802" s="240"/>
    </row>
    <row r="4803" spans="23:67" s="52" customFormat="1">
      <c r="W4803" s="59"/>
      <c r="BM4803" s="240"/>
      <c r="BN4803" s="240"/>
      <c r="BO4803" s="240"/>
    </row>
    <row r="4804" spans="23:67" s="52" customFormat="1">
      <c r="W4804" s="59"/>
      <c r="BM4804" s="240"/>
      <c r="BN4804" s="240"/>
      <c r="BO4804" s="240"/>
    </row>
    <row r="4805" spans="23:67" s="52" customFormat="1">
      <c r="W4805" s="59"/>
      <c r="BM4805" s="240"/>
      <c r="BN4805" s="240"/>
      <c r="BO4805" s="240"/>
    </row>
    <row r="4806" spans="23:67" s="52" customFormat="1">
      <c r="W4806" s="59"/>
      <c r="BM4806" s="240"/>
      <c r="BN4806" s="240"/>
      <c r="BO4806" s="240"/>
    </row>
    <row r="4807" spans="23:67" s="52" customFormat="1">
      <c r="W4807" s="59"/>
      <c r="BM4807" s="240"/>
      <c r="BN4807" s="240"/>
      <c r="BO4807" s="240"/>
    </row>
    <row r="4808" spans="23:67" s="52" customFormat="1">
      <c r="W4808" s="59"/>
      <c r="BM4808" s="240"/>
      <c r="BN4808" s="240"/>
      <c r="BO4808" s="240"/>
    </row>
    <row r="4809" spans="23:67" s="52" customFormat="1">
      <c r="W4809" s="59"/>
      <c r="BM4809" s="240"/>
      <c r="BN4809" s="240"/>
      <c r="BO4809" s="240"/>
    </row>
    <row r="4810" spans="23:67" s="52" customFormat="1">
      <c r="W4810" s="59"/>
      <c r="BM4810" s="240"/>
      <c r="BN4810" s="240"/>
      <c r="BO4810" s="240"/>
    </row>
    <row r="4811" spans="23:67" s="52" customFormat="1">
      <c r="W4811" s="59"/>
      <c r="BM4811" s="240"/>
      <c r="BN4811" s="240"/>
      <c r="BO4811" s="240"/>
    </row>
    <row r="4812" spans="23:67" s="52" customFormat="1">
      <c r="W4812" s="59"/>
      <c r="BM4812" s="240"/>
      <c r="BN4812" s="240"/>
      <c r="BO4812" s="240"/>
    </row>
    <row r="4813" spans="23:67" s="52" customFormat="1">
      <c r="W4813" s="59"/>
      <c r="BM4813" s="240"/>
      <c r="BN4813" s="240"/>
      <c r="BO4813" s="240"/>
    </row>
    <row r="4814" spans="23:67" s="52" customFormat="1">
      <c r="W4814" s="59"/>
      <c r="BM4814" s="240"/>
      <c r="BN4814" s="240"/>
      <c r="BO4814" s="240"/>
    </row>
    <row r="4815" spans="23:67" s="52" customFormat="1">
      <c r="W4815" s="59"/>
      <c r="BM4815" s="240"/>
      <c r="BN4815" s="240"/>
      <c r="BO4815" s="240"/>
    </row>
    <row r="4816" spans="23:67" s="52" customFormat="1">
      <c r="W4816" s="59"/>
      <c r="BM4816" s="240"/>
      <c r="BN4816" s="240"/>
      <c r="BO4816" s="240"/>
    </row>
    <row r="4817" spans="23:67" s="52" customFormat="1">
      <c r="W4817" s="59"/>
      <c r="BM4817" s="240"/>
      <c r="BN4817" s="240"/>
      <c r="BO4817" s="240"/>
    </row>
    <row r="4818" spans="23:67" s="52" customFormat="1">
      <c r="W4818" s="59"/>
      <c r="BM4818" s="240"/>
      <c r="BN4818" s="240"/>
      <c r="BO4818" s="240"/>
    </row>
    <row r="4819" spans="23:67" s="52" customFormat="1">
      <c r="W4819" s="59"/>
      <c r="BM4819" s="240"/>
      <c r="BN4819" s="240"/>
      <c r="BO4819" s="240"/>
    </row>
    <row r="4820" spans="23:67" s="52" customFormat="1">
      <c r="W4820" s="59"/>
      <c r="BM4820" s="240"/>
      <c r="BN4820" s="240"/>
      <c r="BO4820" s="240"/>
    </row>
    <row r="4821" spans="23:67" s="52" customFormat="1">
      <c r="W4821" s="59"/>
      <c r="BM4821" s="240"/>
      <c r="BN4821" s="240"/>
      <c r="BO4821" s="240"/>
    </row>
    <row r="4822" spans="23:67" s="52" customFormat="1">
      <c r="W4822" s="59"/>
      <c r="BM4822" s="240"/>
      <c r="BN4822" s="240"/>
      <c r="BO4822" s="240"/>
    </row>
    <row r="4823" spans="23:67" s="52" customFormat="1">
      <c r="W4823" s="59"/>
      <c r="BM4823" s="240"/>
      <c r="BN4823" s="240"/>
      <c r="BO4823" s="240"/>
    </row>
    <row r="4824" spans="23:67" s="52" customFormat="1">
      <c r="W4824" s="59"/>
      <c r="BM4824" s="240"/>
      <c r="BN4824" s="240"/>
      <c r="BO4824" s="240"/>
    </row>
    <row r="4825" spans="23:67" s="52" customFormat="1">
      <c r="W4825" s="59"/>
      <c r="BM4825" s="240"/>
      <c r="BN4825" s="240"/>
      <c r="BO4825" s="240"/>
    </row>
    <row r="4826" spans="23:67" s="52" customFormat="1">
      <c r="W4826" s="59"/>
      <c r="BM4826" s="240"/>
      <c r="BN4826" s="240"/>
      <c r="BO4826" s="240"/>
    </row>
    <row r="4827" spans="23:67" s="52" customFormat="1">
      <c r="W4827" s="59"/>
      <c r="BM4827" s="240"/>
      <c r="BN4827" s="240"/>
      <c r="BO4827" s="240"/>
    </row>
    <row r="4828" spans="23:67" s="52" customFormat="1">
      <c r="W4828" s="59"/>
      <c r="BM4828" s="240"/>
      <c r="BN4828" s="240"/>
      <c r="BO4828" s="240"/>
    </row>
    <row r="4829" spans="23:67" s="52" customFormat="1">
      <c r="W4829" s="59"/>
      <c r="BM4829" s="240"/>
      <c r="BN4829" s="240"/>
      <c r="BO4829" s="240"/>
    </row>
    <row r="4830" spans="23:67" s="52" customFormat="1">
      <c r="W4830" s="59"/>
      <c r="BM4830" s="240"/>
      <c r="BN4830" s="240"/>
      <c r="BO4830" s="240"/>
    </row>
    <row r="4831" spans="23:67" s="52" customFormat="1">
      <c r="W4831" s="59"/>
      <c r="BM4831" s="240"/>
      <c r="BN4831" s="240"/>
      <c r="BO4831" s="240"/>
    </row>
    <row r="4832" spans="23:67" s="52" customFormat="1">
      <c r="W4832" s="59"/>
      <c r="BM4832" s="240"/>
      <c r="BN4832" s="240"/>
      <c r="BO4832" s="240"/>
    </row>
    <row r="4833" spans="23:67" s="52" customFormat="1">
      <c r="W4833" s="59"/>
      <c r="BM4833" s="240"/>
      <c r="BN4833" s="240"/>
      <c r="BO4833" s="240"/>
    </row>
    <row r="4834" spans="23:67" s="52" customFormat="1">
      <c r="W4834" s="59"/>
      <c r="BM4834" s="240"/>
      <c r="BN4834" s="240"/>
      <c r="BO4834" s="240"/>
    </row>
    <row r="4835" spans="23:67" s="52" customFormat="1">
      <c r="W4835" s="59"/>
      <c r="BM4835" s="240"/>
      <c r="BN4835" s="240"/>
      <c r="BO4835" s="240"/>
    </row>
    <row r="4836" spans="23:67" s="52" customFormat="1">
      <c r="W4836" s="59"/>
      <c r="BM4836" s="240"/>
      <c r="BN4836" s="240"/>
      <c r="BO4836" s="240"/>
    </row>
    <row r="4837" spans="23:67" s="52" customFormat="1">
      <c r="W4837" s="59"/>
      <c r="BM4837" s="240"/>
      <c r="BN4837" s="240"/>
      <c r="BO4837" s="240"/>
    </row>
    <row r="4838" spans="23:67" s="52" customFormat="1">
      <c r="W4838" s="59"/>
      <c r="BM4838" s="240"/>
      <c r="BN4838" s="240"/>
      <c r="BO4838" s="240"/>
    </row>
    <row r="4839" spans="23:67" s="52" customFormat="1">
      <c r="W4839" s="59"/>
      <c r="BM4839" s="240"/>
      <c r="BN4839" s="240"/>
      <c r="BO4839" s="240"/>
    </row>
    <row r="4840" spans="23:67" s="52" customFormat="1">
      <c r="W4840" s="59"/>
      <c r="BM4840" s="240"/>
      <c r="BN4840" s="240"/>
      <c r="BO4840" s="240"/>
    </row>
    <row r="4841" spans="23:67" s="52" customFormat="1">
      <c r="W4841" s="59"/>
      <c r="BM4841" s="240"/>
      <c r="BN4841" s="240"/>
      <c r="BO4841" s="240"/>
    </row>
    <row r="4842" spans="23:67" s="52" customFormat="1">
      <c r="W4842" s="59"/>
      <c r="BM4842" s="240"/>
      <c r="BN4842" s="240"/>
      <c r="BO4842" s="240"/>
    </row>
    <row r="4843" spans="23:67" s="52" customFormat="1">
      <c r="W4843" s="59"/>
      <c r="BM4843" s="240"/>
      <c r="BN4843" s="240"/>
      <c r="BO4843" s="240"/>
    </row>
    <row r="4844" spans="23:67" s="52" customFormat="1">
      <c r="W4844" s="59"/>
      <c r="BM4844" s="240"/>
      <c r="BN4844" s="240"/>
      <c r="BO4844" s="240"/>
    </row>
    <row r="4845" spans="23:67" s="52" customFormat="1">
      <c r="W4845" s="59"/>
      <c r="BM4845" s="240"/>
      <c r="BN4845" s="240"/>
      <c r="BO4845" s="240"/>
    </row>
    <row r="4846" spans="23:67" s="52" customFormat="1">
      <c r="W4846" s="59"/>
      <c r="BM4846" s="240"/>
      <c r="BN4846" s="240"/>
      <c r="BO4846" s="240"/>
    </row>
    <row r="4847" spans="23:67" s="52" customFormat="1">
      <c r="W4847" s="59"/>
      <c r="BM4847" s="240"/>
      <c r="BN4847" s="240"/>
      <c r="BO4847" s="240"/>
    </row>
    <row r="4848" spans="23:67" s="52" customFormat="1">
      <c r="W4848" s="59"/>
      <c r="BM4848" s="240"/>
      <c r="BN4848" s="240"/>
      <c r="BO4848" s="240"/>
    </row>
    <row r="4849" spans="23:67" s="52" customFormat="1">
      <c r="W4849" s="59"/>
      <c r="BM4849" s="240"/>
      <c r="BN4849" s="240"/>
      <c r="BO4849" s="240"/>
    </row>
    <row r="4850" spans="23:67" s="52" customFormat="1">
      <c r="W4850" s="59"/>
      <c r="BM4850" s="240"/>
      <c r="BN4850" s="240"/>
      <c r="BO4850" s="240"/>
    </row>
    <row r="4851" spans="23:67" s="52" customFormat="1">
      <c r="W4851" s="59"/>
      <c r="BM4851" s="240"/>
      <c r="BN4851" s="240"/>
      <c r="BO4851" s="240"/>
    </row>
    <row r="4852" spans="23:67" s="52" customFormat="1">
      <c r="W4852" s="59"/>
      <c r="BM4852" s="240"/>
      <c r="BN4852" s="240"/>
      <c r="BO4852" s="240"/>
    </row>
    <row r="4853" spans="23:67" s="52" customFormat="1">
      <c r="W4853" s="59"/>
      <c r="BM4853" s="240"/>
      <c r="BN4853" s="240"/>
      <c r="BO4853" s="240"/>
    </row>
    <row r="4854" spans="23:67" s="52" customFormat="1">
      <c r="W4854" s="59"/>
      <c r="BM4854" s="240"/>
      <c r="BN4854" s="240"/>
      <c r="BO4854" s="240"/>
    </row>
    <row r="4855" spans="23:67" s="52" customFormat="1">
      <c r="W4855" s="59"/>
      <c r="BM4855" s="240"/>
      <c r="BN4855" s="240"/>
      <c r="BO4855" s="240"/>
    </row>
    <row r="4856" spans="23:67" s="52" customFormat="1">
      <c r="W4856" s="59"/>
      <c r="BM4856" s="240"/>
      <c r="BN4856" s="240"/>
      <c r="BO4856" s="240"/>
    </row>
    <row r="4857" spans="23:67" s="52" customFormat="1">
      <c r="W4857" s="59"/>
      <c r="BM4857" s="240"/>
      <c r="BN4857" s="240"/>
      <c r="BO4857" s="240"/>
    </row>
    <row r="4858" spans="23:67" s="52" customFormat="1">
      <c r="W4858" s="59"/>
      <c r="BM4858" s="240"/>
      <c r="BN4858" s="240"/>
      <c r="BO4858" s="240"/>
    </row>
    <row r="4859" spans="23:67" s="52" customFormat="1">
      <c r="W4859" s="59"/>
      <c r="BM4859" s="240"/>
      <c r="BN4859" s="240"/>
      <c r="BO4859" s="240"/>
    </row>
    <row r="4860" spans="23:67" s="52" customFormat="1">
      <c r="W4860" s="59"/>
      <c r="BM4860" s="240"/>
      <c r="BN4860" s="240"/>
      <c r="BO4860" s="240"/>
    </row>
    <row r="4861" spans="23:67" s="52" customFormat="1">
      <c r="W4861" s="59"/>
      <c r="BM4861" s="240"/>
      <c r="BN4861" s="240"/>
      <c r="BO4861" s="240"/>
    </row>
    <row r="4862" spans="23:67" s="52" customFormat="1">
      <c r="W4862" s="59"/>
      <c r="BM4862" s="240"/>
      <c r="BN4862" s="240"/>
      <c r="BO4862" s="240"/>
    </row>
    <row r="4863" spans="23:67" s="52" customFormat="1">
      <c r="W4863" s="59"/>
      <c r="BM4863" s="240"/>
      <c r="BN4863" s="240"/>
      <c r="BO4863" s="240"/>
    </row>
    <row r="4864" spans="23:67" s="52" customFormat="1">
      <c r="W4864" s="59"/>
      <c r="BM4864" s="240"/>
      <c r="BN4864" s="240"/>
      <c r="BO4864" s="240"/>
    </row>
    <row r="4865" spans="23:67" s="52" customFormat="1">
      <c r="W4865" s="59"/>
      <c r="BM4865" s="240"/>
      <c r="BN4865" s="240"/>
      <c r="BO4865" s="240"/>
    </row>
    <row r="4866" spans="23:67" s="52" customFormat="1">
      <c r="W4866" s="59"/>
      <c r="BM4866" s="240"/>
      <c r="BN4866" s="240"/>
      <c r="BO4866" s="240"/>
    </row>
    <row r="4867" spans="23:67" s="52" customFormat="1">
      <c r="W4867" s="59"/>
      <c r="BM4867" s="240"/>
      <c r="BN4867" s="240"/>
      <c r="BO4867" s="240"/>
    </row>
    <row r="4868" spans="23:67" s="52" customFormat="1">
      <c r="W4868" s="59"/>
      <c r="BM4868" s="240"/>
      <c r="BN4868" s="240"/>
      <c r="BO4868" s="240"/>
    </row>
    <row r="4869" spans="23:67" s="52" customFormat="1">
      <c r="W4869" s="59"/>
      <c r="BM4869" s="240"/>
      <c r="BN4869" s="240"/>
      <c r="BO4869" s="240"/>
    </row>
    <row r="4870" spans="23:67" s="52" customFormat="1">
      <c r="W4870" s="59"/>
      <c r="BM4870" s="240"/>
      <c r="BN4870" s="240"/>
      <c r="BO4870" s="240"/>
    </row>
    <row r="4871" spans="23:67" s="52" customFormat="1">
      <c r="W4871" s="59"/>
      <c r="BM4871" s="240"/>
      <c r="BN4871" s="240"/>
      <c r="BO4871" s="240"/>
    </row>
    <row r="4872" spans="23:67" s="52" customFormat="1">
      <c r="W4872" s="59"/>
      <c r="BM4872" s="240"/>
      <c r="BN4872" s="240"/>
      <c r="BO4872" s="240"/>
    </row>
    <row r="4873" spans="23:67" s="52" customFormat="1">
      <c r="W4873" s="59"/>
      <c r="BM4873" s="240"/>
      <c r="BN4873" s="240"/>
      <c r="BO4873" s="240"/>
    </row>
    <row r="4874" spans="23:67" s="52" customFormat="1">
      <c r="W4874" s="59"/>
      <c r="BM4874" s="240"/>
      <c r="BN4874" s="240"/>
      <c r="BO4874" s="240"/>
    </row>
    <row r="4875" spans="23:67" s="52" customFormat="1">
      <c r="W4875" s="59"/>
      <c r="BM4875" s="240"/>
      <c r="BN4875" s="240"/>
      <c r="BO4875" s="240"/>
    </row>
    <row r="4876" spans="23:67" s="52" customFormat="1">
      <c r="W4876" s="59"/>
      <c r="BM4876" s="240"/>
      <c r="BN4876" s="240"/>
      <c r="BO4876" s="240"/>
    </row>
    <row r="4877" spans="23:67" s="52" customFormat="1">
      <c r="W4877" s="59"/>
      <c r="BM4877" s="240"/>
      <c r="BN4877" s="240"/>
      <c r="BO4877" s="240"/>
    </row>
    <row r="4878" spans="23:67" s="52" customFormat="1">
      <c r="W4878" s="59"/>
      <c r="BM4878" s="240"/>
      <c r="BN4878" s="240"/>
      <c r="BO4878" s="240"/>
    </row>
    <row r="4879" spans="23:67" s="52" customFormat="1">
      <c r="W4879" s="59"/>
      <c r="BM4879" s="240"/>
      <c r="BN4879" s="240"/>
      <c r="BO4879" s="240"/>
    </row>
    <row r="4880" spans="23:67" s="52" customFormat="1">
      <c r="W4880" s="59"/>
      <c r="BM4880" s="240"/>
      <c r="BN4880" s="240"/>
      <c r="BO4880" s="240"/>
    </row>
    <row r="4881" spans="23:67" s="52" customFormat="1">
      <c r="W4881" s="59"/>
      <c r="BM4881" s="240"/>
      <c r="BN4881" s="240"/>
      <c r="BO4881" s="240"/>
    </row>
    <row r="4882" spans="23:67" s="52" customFormat="1">
      <c r="W4882" s="59"/>
      <c r="BM4882" s="240"/>
      <c r="BN4882" s="240"/>
      <c r="BO4882" s="240"/>
    </row>
    <row r="4883" spans="23:67" s="52" customFormat="1">
      <c r="W4883" s="59"/>
      <c r="BM4883" s="240"/>
      <c r="BN4883" s="240"/>
      <c r="BO4883" s="240"/>
    </row>
    <row r="4884" spans="23:67" s="52" customFormat="1">
      <c r="W4884" s="59"/>
      <c r="BM4884" s="240"/>
      <c r="BN4884" s="240"/>
      <c r="BO4884" s="240"/>
    </row>
    <row r="4885" spans="23:67" s="52" customFormat="1">
      <c r="W4885" s="59"/>
      <c r="BM4885" s="240"/>
      <c r="BN4885" s="240"/>
      <c r="BO4885" s="240"/>
    </row>
    <row r="4886" spans="23:67" s="52" customFormat="1">
      <c r="W4886" s="59"/>
      <c r="BM4886" s="240"/>
      <c r="BN4886" s="240"/>
      <c r="BO4886" s="240"/>
    </row>
    <row r="4887" spans="23:67" s="52" customFormat="1">
      <c r="W4887" s="59"/>
      <c r="BM4887" s="240"/>
      <c r="BN4887" s="240"/>
      <c r="BO4887" s="240"/>
    </row>
    <row r="4888" spans="23:67" s="52" customFormat="1">
      <c r="W4888" s="59"/>
      <c r="BM4888" s="240"/>
      <c r="BN4888" s="240"/>
      <c r="BO4888" s="240"/>
    </row>
    <row r="4889" spans="23:67" s="52" customFormat="1">
      <c r="W4889" s="59"/>
      <c r="BM4889" s="240"/>
      <c r="BN4889" s="240"/>
      <c r="BO4889" s="240"/>
    </row>
    <row r="4890" spans="23:67" s="52" customFormat="1">
      <c r="W4890" s="59"/>
      <c r="BM4890" s="240"/>
      <c r="BN4890" s="240"/>
      <c r="BO4890" s="240"/>
    </row>
    <row r="4891" spans="23:67" s="52" customFormat="1">
      <c r="W4891" s="59"/>
      <c r="BM4891" s="240"/>
      <c r="BN4891" s="240"/>
      <c r="BO4891" s="240"/>
    </row>
    <row r="4892" spans="23:67" s="52" customFormat="1">
      <c r="W4892" s="59"/>
      <c r="BM4892" s="240"/>
      <c r="BN4892" s="240"/>
      <c r="BO4892" s="240"/>
    </row>
    <row r="4893" spans="23:67" s="52" customFormat="1">
      <c r="W4893" s="59"/>
      <c r="BM4893" s="240"/>
      <c r="BN4893" s="240"/>
      <c r="BO4893" s="240"/>
    </row>
    <row r="4894" spans="23:67" s="52" customFormat="1">
      <c r="W4894" s="59"/>
      <c r="BM4894" s="240"/>
      <c r="BN4894" s="240"/>
      <c r="BO4894" s="240"/>
    </row>
    <row r="4895" spans="23:67" s="52" customFormat="1">
      <c r="W4895" s="59"/>
      <c r="BM4895" s="240"/>
      <c r="BN4895" s="240"/>
      <c r="BO4895" s="240"/>
    </row>
    <row r="4896" spans="23:67" s="52" customFormat="1">
      <c r="W4896" s="59"/>
      <c r="BM4896" s="240"/>
      <c r="BN4896" s="240"/>
      <c r="BO4896" s="240"/>
    </row>
    <row r="4897" spans="23:67" s="52" customFormat="1">
      <c r="W4897" s="59"/>
      <c r="BM4897" s="240"/>
      <c r="BN4897" s="240"/>
      <c r="BO4897" s="240"/>
    </row>
    <row r="4898" spans="23:67" s="52" customFormat="1">
      <c r="W4898" s="59"/>
      <c r="BM4898" s="240"/>
      <c r="BN4898" s="240"/>
      <c r="BO4898" s="240"/>
    </row>
    <row r="4899" spans="23:67" s="52" customFormat="1">
      <c r="W4899" s="59"/>
      <c r="BM4899" s="240"/>
      <c r="BN4899" s="240"/>
      <c r="BO4899" s="240"/>
    </row>
    <row r="4900" spans="23:67" s="52" customFormat="1">
      <c r="W4900" s="59"/>
      <c r="BM4900" s="240"/>
      <c r="BN4900" s="240"/>
      <c r="BO4900" s="240"/>
    </row>
    <row r="4901" spans="23:67" s="52" customFormat="1">
      <c r="W4901" s="59"/>
      <c r="BM4901" s="240"/>
      <c r="BN4901" s="240"/>
      <c r="BO4901" s="240"/>
    </row>
    <row r="4902" spans="23:67" s="52" customFormat="1">
      <c r="W4902" s="59"/>
      <c r="BM4902" s="240"/>
      <c r="BN4902" s="240"/>
      <c r="BO4902" s="240"/>
    </row>
    <row r="4903" spans="23:67" s="52" customFormat="1">
      <c r="W4903" s="59"/>
      <c r="BM4903" s="240"/>
      <c r="BN4903" s="240"/>
      <c r="BO4903" s="240"/>
    </row>
    <row r="4904" spans="23:67" s="52" customFormat="1">
      <c r="W4904" s="59"/>
      <c r="BM4904" s="240"/>
      <c r="BN4904" s="240"/>
      <c r="BO4904" s="240"/>
    </row>
    <row r="4905" spans="23:67" s="52" customFormat="1">
      <c r="W4905" s="59"/>
      <c r="BM4905" s="240"/>
      <c r="BN4905" s="240"/>
      <c r="BO4905" s="240"/>
    </row>
    <row r="4906" spans="23:67" s="52" customFormat="1">
      <c r="W4906" s="59"/>
      <c r="BM4906" s="240"/>
      <c r="BN4906" s="240"/>
      <c r="BO4906" s="240"/>
    </row>
    <row r="4907" spans="23:67" s="52" customFormat="1">
      <c r="W4907" s="59"/>
      <c r="BM4907" s="240"/>
      <c r="BN4907" s="240"/>
      <c r="BO4907" s="240"/>
    </row>
    <row r="4908" spans="23:67" s="52" customFormat="1">
      <c r="W4908" s="59"/>
      <c r="BM4908" s="240"/>
      <c r="BN4908" s="240"/>
      <c r="BO4908" s="240"/>
    </row>
    <row r="4909" spans="23:67" s="52" customFormat="1">
      <c r="W4909" s="59"/>
      <c r="BM4909" s="240"/>
      <c r="BN4909" s="240"/>
      <c r="BO4909" s="240"/>
    </row>
    <row r="4910" spans="23:67" s="52" customFormat="1">
      <c r="W4910" s="59"/>
      <c r="BM4910" s="240"/>
      <c r="BN4910" s="240"/>
      <c r="BO4910" s="240"/>
    </row>
    <row r="4911" spans="23:67" s="52" customFormat="1">
      <c r="W4911" s="59"/>
      <c r="BM4911" s="240"/>
      <c r="BN4911" s="240"/>
      <c r="BO4911" s="240"/>
    </row>
    <row r="4912" spans="23:67" s="52" customFormat="1">
      <c r="W4912" s="59"/>
      <c r="BM4912" s="240"/>
      <c r="BN4912" s="240"/>
      <c r="BO4912" s="240"/>
    </row>
    <row r="4913" spans="23:67" s="52" customFormat="1">
      <c r="W4913" s="59"/>
      <c r="BM4913" s="240"/>
      <c r="BN4913" s="240"/>
      <c r="BO4913" s="240"/>
    </row>
    <row r="4914" spans="23:67" s="52" customFormat="1">
      <c r="W4914" s="59"/>
      <c r="BM4914" s="240"/>
      <c r="BN4914" s="240"/>
      <c r="BO4914" s="240"/>
    </row>
    <row r="4915" spans="23:67" s="52" customFormat="1">
      <c r="W4915" s="59"/>
      <c r="BM4915" s="240"/>
      <c r="BN4915" s="240"/>
      <c r="BO4915" s="240"/>
    </row>
    <row r="4916" spans="23:67" s="52" customFormat="1">
      <c r="W4916" s="59"/>
      <c r="BM4916" s="240"/>
      <c r="BN4916" s="240"/>
      <c r="BO4916" s="240"/>
    </row>
    <row r="4917" spans="23:67" s="52" customFormat="1">
      <c r="W4917" s="59"/>
      <c r="BM4917" s="240"/>
      <c r="BN4917" s="240"/>
      <c r="BO4917" s="240"/>
    </row>
    <row r="4918" spans="23:67" s="52" customFormat="1">
      <c r="W4918" s="59"/>
      <c r="BM4918" s="240"/>
      <c r="BN4918" s="240"/>
      <c r="BO4918" s="240"/>
    </row>
    <row r="4919" spans="23:67" s="52" customFormat="1">
      <c r="W4919" s="59"/>
      <c r="BM4919" s="240"/>
      <c r="BN4919" s="240"/>
      <c r="BO4919" s="240"/>
    </row>
    <row r="4920" spans="23:67" s="52" customFormat="1">
      <c r="W4920" s="59"/>
      <c r="BM4920" s="240"/>
      <c r="BN4920" s="240"/>
      <c r="BO4920" s="240"/>
    </row>
    <row r="4921" spans="23:67" s="52" customFormat="1">
      <c r="W4921" s="59"/>
      <c r="BM4921" s="240"/>
      <c r="BN4921" s="240"/>
      <c r="BO4921" s="240"/>
    </row>
    <row r="4922" spans="23:67" s="52" customFormat="1">
      <c r="W4922" s="59"/>
      <c r="BM4922" s="240"/>
      <c r="BN4922" s="240"/>
      <c r="BO4922" s="240"/>
    </row>
    <row r="4923" spans="23:67" s="52" customFormat="1">
      <c r="W4923" s="59"/>
      <c r="BM4923" s="240"/>
      <c r="BN4923" s="240"/>
      <c r="BO4923" s="240"/>
    </row>
    <row r="4924" spans="23:67" s="52" customFormat="1">
      <c r="W4924" s="59"/>
      <c r="BM4924" s="240"/>
      <c r="BN4924" s="240"/>
      <c r="BO4924" s="240"/>
    </row>
    <row r="4925" spans="23:67" s="52" customFormat="1">
      <c r="W4925" s="59"/>
      <c r="BM4925" s="240"/>
      <c r="BN4925" s="240"/>
      <c r="BO4925" s="240"/>
    </row>
    <row r="4926" spans="23:67" s="52" customFormat="1">
      <c r="W4926" s="59"/>
      <c r="BM4926" s="240"/>
      <c r="BN4926" s="240"/>
      <c r="BO4926" s="240"/>
    </row>
    <row r="4927" spans="23:67" s="52" customFormat="1">
      <c r="W4927" s="59"/>
      <c r="BM4927" s="240"/>
      <c r="BN4927" s="240"/>
      <c r="BO4927" s="240"/>
    </row>
    <row r="4928" spans="23:67" s="52" customFormat="1">
      <c r="W4928" s="59"/>
      <c r="BM4928" s="240"/>
      <c r="BN4928" s="240"/>
      <c r="BO4928" s="240"/>
    </row>
    <row r="4929" spans="23:67" s="52" customFormat="1">
      <c r="W4929" s="59"/>
      <c r="BM4929" s="240"/>
      <c r="BN4929" s="240"/>
      <c r="BO4929" s="240"/>
    </row>
    <row r="4930" spans="23:67" s="52" customFormat="1">
      <c r="W4930" s="59"/>
      <c r="BM4930" s="240"/>
      <c r="BN4930" s="240"/>
      <c r="BO4930" s="240"/>
    </row>
    <row r="4931" spans="23:67" s="52" customFormat="1">
      <c r="W4931" s="59"/>
      <c r="BM4931" s="240"/>
      <c r="BN4931" s="240"/>
      <c r="BO4931" s="240"/>
    </row>
    <row r="4932" spans="23:67" s="52" customFormat="1">
      <c r="W4932" s="59"/>
      <c r="BM4932" s="240"/>
      <c r="BN4932" s="240"/>
      <c r="BO4932" s="240"/>
    </row>
    <row r="4933" spans="23:67" s="52" customFormat="1">
      <c r="W4933" s="59"/>
      <c r="BM4933" s="240"/>
      <c r="BN4933" s="240"/>
      <c r="BO4933" s="240"/>
    </row>
    <row r="4934" spans="23:67" s="52" customFormat="1">
      <c r="W4934" s="59"/>
      <c r="BM4934" s="240"/>
      <c r="BN4934" s="240"/>
      <c r="BO4934" s="240"/>
    </row>
    <row r="4935" spans="23:67" s="52" customFormat="1">
      <c r="W4935" s="59"/>
      <c r="BM4935" s="240"/>
      <c r="BN4935" s="240"/>
      <c r="BO4935" s="240"/>
    </row>
    <row r="4936" spans="23:67" s="52" customFormat="1">
      <c r="W4936" s="59"/>
      <c r="BM4936" s="240"/>
      <c r="BN4936" s="240"/>
      <c r="BO4936" s="240"/>
    </row>
    <row r="4937" spans="23:67" s="52" customFormat="1">
      <c r="W4937" s="59"/>
      <c r="BM4937" s="240"/>
      <c r="BN4937" s="240"/>
      <c r="BO4937" s="240"/>
    </row>
    <row r="4938" spans="23:67" s="52" customFormat="1">
      <c r="W4938" s="59"/>
      <c r="BM4938" s="240"/>
      <c r="BN4938" s="240"/>
      <c r="BO4938" s="240"/>
    </row>
    <row r="4939" spans="23:67" s="52" customFormat="1">
      <c r="W4939" s="59"/>
      <c r="BM4939" s="240"/>
      <c r="BN4939" s="240"/>
      <c r="BO4939" s="240"/>
    </row>
    <row r="4940" spans="23:67" s="52" customFormat="1">
      <c r="W4940" s="59"/>
      <c r="BM4940" s="240"/>
      <c r="BN4940" s="240"/>
      <c r="BO4940" s="240"/>
    </row>
    <row r="4941" spans="23:67" s="52" customFormat="1">
      <c r="W4941" s="59"/>
      <c r="BM4941" s="240"/>
      <c r="BN4941" s="240"/>
      <c r="BO4941" s="240"/>
    </row>
    <row r="4942" spans="23:67" s="52" customFormat="1">
      <c r="W4942" s="59"/>
      <c r="BM4942" s="240"/>
      <c r="BN4942" s="240"/>
      <c r="BO4942" s="240"/>
    </row>
    <row r="4943" spans="23:67" s="52" customFormat="1">
      <c r="W4943" s="59"/>
      <c r="BM4943" s="240"/>
      <c r="BN4943" s="240"/>
      <c r="BO4943" s="240"/>
    </row>
    <row r="4944" spans="23:67" s="52" customFormat="1">
      <c r="W4944" s="59"/>
      <c r="BM4944" s="240"/>
      <c r="BN4944" s="240"/>
      <c r="BO4944" s="240"/>
    </row>
    <row r="4945" spans="23:67" s="52" customFormat="1">
      <c r="W4945" s="59"/>
      <c r="BM4945" s="240"/>
      <c r="BN4945" s="240"/>
      <c r="BO4945" s="240"/>
    </row>
    <row r="4946" spans="23:67" s="52" customFormat="1">
      <c r="W4946" s="59"/>
      <c r="BM4946" s="240"/>
      <c r="BN4946" s="240"/>
      <c r="BO4946" s="240"/>
    </row>
    <row r="4947" spans="23:67" s="52" customFormat="1">
      <c r="W4947" s="59"/>
      <c r="BM4947" s="240"/>
      <c r="BN4947" s="240"/>
      <c r="BO4947" s="240"/>
    </row>
    <row r="4948" spans="23:67" s="52" customFormat="1">
      <c r="W4948" s="59"/>
      <c r="BM4948" s="240"/>
      <c r="BN4948" s="240"/>
      <c r="BO4948" s="240"/>
    </row>
    <row r="4949" spans="23:67" s="52" customFormat="1">
      <c r="W4949" s="59"/>
      <c r="BM4949" s="240"/>
      <c r="BN4949" s="240"/>
      <c r="BO4949" s="240"/>
    </row>
    <row r="4950" spans="23:67" s="52" customFormat="1">
      <c r="W4950" s="59"/>
      <c r="BM4950" s="240"/>
      <c r="BN4950" s="240"/>
      <c r="BO4950" s="240"/>
    </row>
    <row r="4951" spans="23:67" s="52" customFormat="1">
      <c r="W4951" s="59"/>
      <c r="BM4951" s="240"/>
      <c r="BN4951" s="240"/>
      <c r="BO4951" s="240"/>
    </row>
    <row r="4952" spans="23:67" s="52" customFormat="1">
      <c r="W4952" s="59"/>
      <c r="BM4952" s="240"/>
      <c r="BN4952" s="240"/>
      <c r="BO4952" s="240"/>
    </row>
    <row r="4953" spans="23:67" s="52" customFormat="1">
      <c r="W4953" s="59"/>
      <c r="BM4953" s="240"/>
      <c r="BN4953" s="240"/>
      <c r="BO4953" s="240"/>
    </row>
    <row r="4954" spans="23:67" s="52" customFormat="1">
      <c r="W4954" s="59"/>
      <c r="BM4954" s="240"/>
      <c r="BN4954" s="240"/>
      <c r="BO4954" s="240"/>
    </row>
    <row r="4955" spans="23:67" s="52" customFormat="1">
      <c r="W4955" s="59"/>
      <c r="BM4955" s="240"/>
      <c r="BN4955" s="240"/>
      <c r="BO4955" s="240"/>
    </row>
    <row r="4956" spans="23:67" s="52" customFormat="1">
      <c r="W4956" s="59"/>
      <c r="BM4956" s="240"/>
      <c r="BN4956" s="240"/>
      <c r="BO4956" s="240"/>
    </row>
    <row r="4957" spans="23:67" s="52" customFormat="1">
      <c r="W4957" s="59"/>
      <c r="BM4957" s="240"/>
      <c r="BN4957" s="240"/>
      <c r="BO4957" s="240"/>
    </row>
    <row r="4958" spans="23:67" s="52" customFormat="1">
      <c r="W4958" s="59"/>
      <c r="BM4958" s="240"/>
      <c r="BN4958" s="240"/>
      <c r="BO4958" s="240"/>
    </row>
    <row r="4959" spans="23:67" s="52" customFormat="1">
      <c r="W4959" s="59"/>
      <c r="BM4959" s="240"/>
      <c r="BN4959" s="240"/>
      <c r="BO4959" s="240"/>
    </row>
    <row r="4960" spans="23:67" s="52" customFormat="1">
      <c r="W4960" s="59"/>
      <c r="BM4960" s="240"/>
      <c r="BN4960" s="240"/>
      <c r="BO4960" s="240"/>
    </row>
    <row r="4961" spans="23:67" s="52" customFormat="1">
      <c r="W4961" s="59"/>
      <c r="BM4961" s="240"/>
      <c r="BN4961" s="240"/>
      <c r="BO4961" s="240"/>
    </row>
    <row r="4962" spans="23:67" s="52" customFormat="1">
      <c r="W4962" s="59"/>
      <c r="BM4962" s="240"/>
      <c r="BN4962" s="240"/>
      <c r="BO4962" s="240"/>
    </row>
    <row r="4963" spans="23:67" s="52" customFormat="1">
      <c r="W4963" s="59"/>
      <c r="BM4963" s="240"/>
      <c r="BN4963" s="240"/>
      <c r="BO4963" s="240"/>
    </row>
    <row r="4964" spans="23:67" s="52" customFormat="1">
      <c r="W4964" s="59"/>
      <c r="BM4964" s="240"/>
      <c r="BN4964" s="240"/>
      <c r="BO4964" s="240"/>
    </row>
    <row r="4965" spans="23:67" s="52" customFormat="1">
      <c r="W4965" s="59"/>
      <c r="BM4965" s="240"/>
      <c r="BN4965" s="240"/>
      <c r="BO4965" s="240"/>
    </row>
    <row r="4966" spans="23:67" s="52" customFormat="1">
      <c r="W4966" s="59"/>
      <c r="BM4966" s="240"/>
      <c r="BN4966" s="240"/>
      <c r="BO4966" s="240"/>
    </row>
    <row r="4967" spans="23:67" s="52" customFormat="1">
      <c r="W4967" s="59"/>
      <c r="BM4967" s="240"/>
      <c r="BN4967" s="240"/>
      <c r="BO4967" s="240"/>
    </row>
    <row r="4968" spans="23:67" s="52" customFormat="1">
      <c r="W4968" s="59"/>
      <c r="BM4968" s="240"/>
      <c r="BN4968" s="240"/>
      <c r="BO4968" s="240"/>
    </row>
    <row r="4969" spans="23:67" s="52" customFormat="1">
      <c r="W4969" s="59"/>
      <c r="BM4969" s="240"/>
      <c r="BN4969" s="240"/>
      <c r="BO4969" s="240"/>
    </row>
    <row r="4970" spans="23:67" s="52" customFormat="1">
      <c r="W4970" s="59"/>
      <c r="BM4970" s="240"/>
      <c r="BN4970" s="240"/>
      <c r="BO4970" s="240"/>
    </row>
    <row r="4971" spans="23:67" s="52" customFormat="1">
      <c r="W4971" s="59"/>
      <c r="BM4971" s="240"/>
      <c r="BN4971" s="240"/>
      <c r="BO4971" s="240"/>
    </row>
    <row r="4972" spans="23:67" s="52" customFormat="1">
      <c r="W4972" s="59"/>
      <c r="BM4972" s="240"/>
      <c r="BN4972" s="240"/>
      <c r="BO4972" s="240"/>
    </row>
    <row r="4973" spans="23:67" s="52" customFormat="1">
      <c r="W4973" s="59"/>
      <c r="BM4973" s="240"/>
      <c r="BN4973" s="240"/>
      <c r="BO4973" s="240"/>
    </row>
    <row r="4974" spans="23:67" s="52" customFormat="1">
      <c r="W4974" s="59"/>
      <c r="BM4974" s="240"/>
      <c r="BN4974" s="240"/>
      <c r="BO4974" s="240"/>
    </row>
    <row r="4975" spans="23:67" s="52" customFormat="1">
      <c r="W4975" s="59"/>
      <c r="BM4975" s="240"/>
      <c r="BN4975" s="240"/>
      <c r="BO4975" s="240"/>
    </row>
    <row r="4976" spans="23:67" s="52" customFormat="1">
      <c r="W4976" s="59"/>
      <c r="BM4976" s="240"/>
      <c r="BN4976" s="240"/>
      <c r="BO4976" s="240"/>
    </row>
    <row r="4977" spans="23:67" s="52" customFormat="1">
      <c r="W4977" s="59"/>
      <c r="BM4977" s="240"/>
      <c r="BN4977" s="240"/>
      <c r="BO4977" s="240"/>
    </row>
    <row r="4978" spans="23:67" s="52" customFormat="1">
      <c r="W4978" s="59"/>
      <c r="BM4978" s="240"/>
      <c r="BN4978" s="240"/>
      <c r="BO4978" s="240"/>
    </row>
    <row r="4979" spans="23:67" s="52" customFormat="1">
      <c r="W4979" s="59"/>
      <c r="BM4979" s="240"/>
      <c r="BN4979" s="240"/>
      <c r="BO4979" s="240"/>
    </row>
    <row r="4980" spans="23:67" s="52" customFormat="1">
      <c r="W4980" s="59"/>
      <c r="BM4980" s="240"/>
      <c r="BN4980" s="240"/>
      <c r="BO4980" s="240"/>
    </row>
    <row r="4981" spans="23:67" s="52" customFormat="1">
      <c r="W4981" s="59"/>
      <c r="BM4981" s="240"/>
      <c r="BN4981" s="240"/>
      <c r="BO4981" s="240"/>
    </row>
    <row r="4982" spans="23:67" s="52" customFormat="1">
      <c r="W4982" s="59"/>
      <c r="BM4982" s="240"/>
      <c r="BN4982" s="240"/>
      <c r="BO4982" s="240"/>
    </row>
    <row r="4983" spans="23:67" s="52" customFormat="1">
      <c r="W4983" s="59"/>
      <c r="BM4983" s="240"/>
      <c r="BN4983" s="240"/>
      <c r="BO4983" s="240"/>
    </row>
    <row r="4984" spans="23:67" s="52" customFormat="1">
      <c r="W4984" s="59"/>
      <c r="BM4984" s="240"/>
      <c r="BN4984" s="240"/>
      <c r="BO4984" s="240"/>
    </row>
    <row r="4985" spans="23:67" s="52" customFormat="1">
      <c r="W4985" s="59"/>
      <c r="BM4985" s="240"/>
      <c r="BN4985" s="240"/>
      <c r="BO4985" s="240"/>
    </row>
    <row r="4986" spans="23:67" s="52" customFormat="1">
      <c r="W4986" s="59"/>
      <c r="BM4986" s="240"/>
      <c r="BN4986" s="240"/>
      <c r="BO4986" s="240"/>
    </row>
    <row r="4987" spans="23:67" s="52" customFormat="1">
      <c r="W4987" s="59"/>
      <c r="BM4987" s="240"/>
      <c r="BN4987" s="240"/>
      <c r="BO4987" s="240"/>
    </row>
    <row r="4988" spans="23:67" s="52" customFormat="1">
      <c r="W4988" s="59"/>
      <c r="BM4988" s="240"/>
      <c r="BN4988" s="240"/>
      <c r="BO4988" s="240"/>
    </row>
    <row r="4989" spans="23:67" s="52" customFormat="1">
      <c r="W4989" s="59"/>
      <c r="BM4989" s="240"/>
      <c r="BN4989" s="240"/>
      <c r="BO4989" s="240"/>
    </row>
    <row r="4990" spans="23:67" s="52" customFormat="1">
      <c r="W4990" s="59"/>
      <c r="BM4990" s="240"/>
      <c r="BN4990" s="240"/>
      <c r="BO4990" s="240"/>
    </row>
    <row r="4991" spans="23:67" s="52" customFormat="1">
      <c r="W4991" s="59"/>
      <c r="BM4991" s="240"/>
      <c r="BN4991" s="240"/>
      <c r="BO4991" s="240"/>
    </row>
    <row r="4992" spans="23:67" s="52" customFormat="1">
      <c r="W4992" s="59"/>
      <c r="BM4992" s="240"/>
      <c r="BN4992" s="240"/>
      <c r="BO4992" s="240"/>
    </row>
    <row r="4993" spans="23:67" s="52" customFormat="1">
      <c r="W4993" s="59"/>
      <c r="BM4993" s="240"/>
      <c r="BN4993" s="240"/>
      <c r="BO4993" s="240"/>
    </row>
    <row r="4994" spans="23:67" s="52" customFormat="1">
      <c r="W4994" s="59"/>
      <c r="BM4994" s="240"/>
      <c r="BN4994" s="240"/>
      <c r="BO4994" s="240"/>
    </row>
    <row r="4995" spans="23:67" s="52" customFormat="1">
      <c r="W4995" s="59"/>
      <c r="BM4995" s="240"/>
      <c r="BN4995" s="240"/>
      <c r="BO4995" s="240"/>
    </row>
    <row r="4996" spans="23:67" s="52" customFormat="1">
      <c r="W4996" s="59"/>
      <c r="BM4996" s="240"/>
      <c r="BN4996" s="240"/>
      <c r="BO4996" s="240"/>
    </row>
    <row r="4997" spans="23:67" s="52" customFormat="1">
      <c r="W4997" s="59"/>
      <c r="BM4997" s="240"/>
      <c r="BN4997" s="240"/>
      <c r="BO4997" s="240"/>
    </row>
    <row r="4998" spans="23:67" s="52" customFormat="1">
      <c r="W4998" s="59"/>
      <c r="BM4998" s="240"/>
      <c r="BN4998" s="240"/>
      <c r="BO4998" s="240"/>
    </row>
    <row r="4999" spans="23:67" s="52" customFormat="1">
      <c r="W4999" s="59"/>
      <c r="BM4999" s="240"/>
      <c r="BN4999" s="240"/>
      <c r="BO4999" s="240"/>
    </row>
    <row r="5000" spans="23:67" s="52" customFormat="1">
      <c r="W5000" s="59"/>
      <c r="BM5000" s="240"/>
      <c r="BN5000" s="240"/>
      <c r="BO5000" s="240"/>
    </row>
    <row r="5001" spans="23:67" s="52" customFormat="1">
      <c r="W5001" s="59"/>
      <c r="BM5001" s="240"/>
      <c r="BN5001" s="240"/>
      <c r="BO5001" s="240"/>
    </row>
    <row r="5002" spans="23:67" s="52" customFormat="1">
      <c r="W5002" s="59"/>
      <c r="BM5002" s="240"/>
      <c r="BN5002" s="240"/>
      <c r="BO5002" s="240"/>
    </row>
    <row r="5003" spans="23:67" s="52" customFormat="1">
      <c r="W5003" s="59"/>
      <c r="BM5003" s="240"/>
      <c r="BN5003" s="240"/>
      <c r="BO5003" s="240"/>
    </row>
    <row r="5004" spans="23:67" s="52" customFormat="1">
      <c r="W5004" s="59"/>
      <c r="BM5004" s="240"/>
      <c r="BN5004" s="240"/>
      <c r="BO5004" s="240"/>
    </row>
    <row r="5005" spans="23:67" s="52" customFormat="1">
      <c r="W5005" s="59"/>
      <c r="BM5005" s="240"/>
      <c r="BN5005" s="240"/>
      <c r="BO5005" s="240"/>
    </row>
    <row r="5006" spans="23:67" s="52" customFormat="1">
      <c r="W5006" s="59"/>
      <c r="BM5006" s="240"/>
      <c r="BN5006" s="240"/>
      <c r="BO5006" s="240"/>
    </row>
    <row r="5007" spans="23:67" s="52" customFormat="1">
      <c r="W5007" s="59"/>
      <c r="BM5007" s="240"/>
      <c r="BN5007" s="240"/>
      <c r="BO5007" s="240"/>
    </row>
    <row r="5008" spans="23:67" s="52" customFormat="1">
      <c r="W5008" s="59"/>
      <c r="BM5008" s="240"/>
      <c r="BN5008" s="240"/>
      <c r="BO5008" s="240"/>
    </row>
    <row r="5009" spans="23:67" s="52" customFormat="1">
      <c r="W5009" s="59"/>
      <c r="BM5009" s="240"/>
      <c r="BN5009" s="240"/>
      <c r="BO5009" s="240"/>
    </row>
    <row r="5010" spans="23:67" s="52" customFormat="1">
      <c r="W5010" s="59"/>
      <c r="BM5010" s="240"/>
      <c r="BN5010" s="240"/>
      <c r="BO5010" s="240"/>
    </row>
    <row r="5011" spans="23:67" s="52" customFormat="1">
      <c r="W5011" s="59"/>
      <c r="BM5011" s="240"/>
      <c r="BN5011" s="240"/>
      <c r="BO5011" s="240"/>
    </row>
    <row r="5012" spans="23:67" s="52" customFormat="1">
      <c r="W5012" s="59"/>
      <c r="BM5012" s="240"/>
      <c r="BN5012" s="240"/>
      <c r="BO5012" s="240"/>
    </row>
    <row r="5013" spans="23:67" s="52" customFormat="1">
      <c r="W5013" s="59"/>
      <c r="BM5013" s="240"/>
      <c r="BN5013" s="240"/>
      <c r="BO5013" s="240"/>
    </row>
    <row r="5014" spans="23:67" s="52" customFormat="1">
      <c r="W5014" s="59"/>
      <c r="BM5014" s="240"/>
      <c r="BN5014" s="240"/>
      <c r="BO5014" s="240"/>
    </row>
    <row r="5015" spans="23:67" s="52" customFormat="1">
      <c r="W5015" s="59"/>
      <c r="BM5015" s="240"/>
      <c r="BN5015" s="240"/>
      <c r="BO5015" s="240"/>
    </row>
    <row r="5016" spans="23:67" s="52" customFormat="1">
      <c r="W5016" s="59"/>
      <c r="BM5016" s="240"/>
      <c r="BN5016" s="240"/>
      <c r="BO5016" s="240"/>
    </row>
    <row r="5017" spans="23:67" s="52" customFormat="1">
      <c r="W5017" s="59"/>
      <c r="BM5017" s="240"/>
      <c r="BN5017" s="240"/>
      <c r="BO5017" s="240"/>
    </row>
    <row r="5018" spans="23:67" s="52" customFormat="1">
      <c r="W5018" s="59"/>
      <c r="BM5018" s="240"/>
      <c r="BN5018" s="240"/>
      <c r="BO5018" s="240"/>
    </row>
    <row r="5019" spans="23:67" s="52" customFormat="1">
      <c r="W5019" s="59"/>
      <c r="BM5019" s="240"/>
      <c r="BN5019" s="240"/>
      <c r="BO5019" s="240"/>
    </row>
    <row r="5020" spans="23:67" s="52" customFormat="1">
      <c r="W5020" s="59"/>
      <c r="BM5020" s="240"/>
      <c r="BN5020" s="240"/>
      <c r="BO5020" s="240"/>
    </row>
    <row r="5021" spans="23:67" s="52" customFormat="1">
      <c r="W5021" s="59"/>
      <c r="BM5021" s="240"/>
      <c r="BN5021" s="240"/>
      <c r="BO5021" s="240"/>
    </row>
    <row r="5022" spans="23:67" s="52" customFormat="1">
      <c r="W5022" s="59"/>
      <c r="BM5022" s="240"/>
      <c r="BN5022" s="240"/>
      <c r="BO5022" s="240"/>
    </row>
    <row r="5023" spans="23:67" s="52" customFormat="1">
      <c r="W5023" s="59"/>
      <c r="BM5023" s="240"/>
      <c r="BN5023" s="240"/>
      <c r="BO5023" s="240"/>
    </row>
    <row r="5024" spans="23:67" s="52" customFormat="1">
      <c r="W5024" s="59"/>
      <c r="BM5024" s="240"/>
      <c r="BN5024" s="240"/>
      <c r="BO5024" s="240"/>
    </row>
    <row r="5025" spans="23:67" s="52" customFormat="1">
      <c r="W5025" s="59"/>
      <c r="BM5025" s="240"/>
      <c r="BN5025" s="240"/>
      <c r="BO5025" s="240"/>
    </row>
    <row r="5026" spans="23:67" s="52" customFormat="1">
      <c r="W5026" s="59"/>
      <c r="BM5026" s="240"/>
      <c r="BN5026" s="240"/>
      <c r="BO5026" s="240"/>
    </row>
    <row r="5027" spans="23:67" s="52" customFormat="1">
      <c r="W5027" s="59"/>
      <c r="BM5027" s="240"/>
      <c r="BN5027" s="240"/>
      <c r="BO5027" s="240"/>
    </row>
    <row r="5028" spans="23:67" s="52" customFormat="1">
      <c r="W5028" s="59"/>
      <c r="BM5028" s="240"/>
      <c r="BN5028" s="240"/>
      <c r="BO5028" s="240"/>
    </row>
    <row r="5029" spans="23:67" s="52" customFormat="1">
      <c r="W5029" s="59"/>
      <c r="BM5029" s="240"/>
      <c r="BN5029" s="240"/>
      <c r="BO5029" s="240"/>
    </row>
    <row r="5030" spans="23:67" s="52" customFormat="1">
      <c r="W5030" s="59"/>
      <c r="BM5030" s="240"/>
      <c r="BN5030" s="240"/>
      <c r="BO5030" s="240"/>
    </row>
    <row r="5031" spans="23:67" s="52" customFormat="1">
      <c r="W5031" s="59"/>
      <c r="BM5031" s="240"/>
      <c r="BN5031" s="240"/>
      <c r="BO5031" s="240"/>
    </row>
    <row r="5032" spans="23:67" s="52" customFormat="1">
      <c r="W5032" s="59"/>
      <c r="BM5032" s="240"/>
      <c r="BN5032" s="240"/>
      <c r="BO5032" s="240"/>
    </row>
    <row r="5033" spans="23:67" s="52" customFormat="1">
      <c r="W5033" s="59"/>
      <c r="BM5033" s="240"/>
      <c r="BN5033" s="240"/>
      <c r="BO5033" s="240"/>
    </row>
    <row r="5034" spans="23:67" s="52" customFormat="1">
      <c r="W5034" s="59"/>
      <c r="BM5034" s="240"/>
      <c r="BN5034" s="240"/>
      <c r="BO5034" s="240"/>
    </row>
    <row r="5035" spans="23:67" s="52" customFormat="1">
      <c r="W5035" s="59"/>
      <c r="BM5035" s="240"/>
      <c r="BN5035" s="240"/>
      <c r="BO5035" s="240"/>
    </row>
    <row r="5036" spans="23:67" s="52" customFormat="1">
      <c r="W5036" s="59"/>
      <c r="BM5036" s="240"/>
      <c r="BN5036" s="240"/>
      <c r="BO5036" s="240"/>
    </row>
    <row r="5037" spans="23:67" s="52" customFormat="1">
      <c r="W5037" s="59"/>
      <c r="BM5037" s="240"/>
      <c r="BN5037" s="240"/>
      <c r="BO5037" s="240"/>
    </row>
    <row r="5038" spans="23:67" s="52" customFormat="1">
      <c r="W5038" s="59"/>
      <c r="BM5038" s="240"/>
      <c r="BN5038" s="240"/>
      <c r="BO5038" s="240"/>
    </row>
    <row r="5039" spans="23:67" s="52" customFormat="1">
      <c r="W5039" s="59"/>
      <c r="BM5039" s="240"/>
      <c r="BN5039" s="240"/>
      <c r="BO5039" s="240"/>
    </row>
    <row r="5040" spans="23:67" s="52" customFormat="1">
      <c r="W5040" s="59"/>
      <c r="BM5040" s="240"/>
      <c r="BN5040" s="240"/>
      <c r="BO5040" s="240"/>
    </row>
    <row r="5041" spans="23:67" s="52" customFormat="1">
      <c r="W5041" s="59"/>
      <c r="BM5041" s="240"/>
      <c r="BN5041" s="240"/>
      <c r="BO5041" s="240"/>
    </row>
    <row r="5042" spans="23:67" s="52" customFormat="1">
      <c r="W5042" s="59"/>
      <c r="BM5042" s="240"/>
      <c r="BN5042" s="240"/>
      <c r="BO5042" s="240"/>
    </row>
    <row r="5043" spans="23:67" s="52" customFormat="1">
      <c r="W5043" s="59"/>
      <c r="BM5043" s="240"/>
      <c r="BN5043" s="240"/>
      <c r="BO5043" s="240"/>
    </row>
    <row r="5044" spans="23:67" s="52" customFormat="1">
      <c r="W5044" s="59"/>
      <c r="BM5044" s="240"/>
      <c r="BN5044" s="240"/>
      <c r="BO5044" s="240"/>
    </row>
    <row r="5045" spans="23:67" s="52" customFormat="1">
      <c r="W5045" s="59"/>
      <c r="BM5045" s="240"/>
      <c r="BN5045" s="240"/>
      <c r="BO5045" s="240"/>
    </row>
    <row r="5046" spans="23:67" s="52" customFormat="1">
      <c r="W5046" s="59"/>
      <c r="BM5046" s="240"/>
      <c r="BN5046" s="240"/>
      <c r="BO5046" s="240"/>
    </row>
    <row r="5047" spans="23:67" s="52" customFormat="1">
      <c r="W5047" s="59"/>
      <c r="BM5047" s="240"/>
      <c r="BN5047" s="240"/>
      <c r="BO5047" s="240"/>
    </row>
    <row r="5048" spans="23:67" s="52" customFormat="1">
      <c r="W5048" s="59"/>
      <c r="BM5048" s="240"/>
      <c r="BN5048" s="240"/>
      <c r="BO5048" s="240"/>
    </row>
    <row r="5049" spans="23:67" s="52" customFormat="1">
      <c r="W5049" s="59"/>
      <c r="BM5049" s="240"/>
      <c r="BN5049" s="240"/>
      <c r="BO5049" s="240"/>
    </row>
    <row r="5050" spans="23:67" s="52" customFormat="1">
      <c r="W5050" s="59"/>
      <c r="BM5050" s="240"/>
      <c r="BN5050" s="240"/>
      <c r="BO5050" s="240"/>
    </row>
    <row r="5051" spans="23:67" s="52" customFormat="1">
      <c r="W5051" s="59"/>
      <c r="BM5051" s="240"/>
      <c r="BN5051" s="240"/>
      <c r="BO5051" s="240"/>
    </row>
    <row r="5052" spans="23:67" s="52" customFormat="1">
      <c r="W5052" s="59"/>
      <c r="BM5052" s="240"/>
      <c r="BN5052" s="240"/>
      <c r="BO5052" s="240"/>
    </row>
    <row r="5053" spans="23:67" s="52" customFormat="1">
      <c r="W5053" s="59"/>
      <c r="BM5053" s="240"/>
      <c r="BN5053" s="240"/>
      <c r="BO5053" s="240"/>
    </row>
    <row r="5054" spans="23:67" s="52" customFormat="1">
      <c r="W5054" s="59"/>
      <c r="BM5054" s="240"/>
      <c r="BN5054" s="240"/>
      <c r="BO5054" s="240"/>
    </row>
    <row r="5055" spans="23:67" s="52" customFormat="1">
      <c r="W5055" s="59"/>
      <c r="BM5055" s="240"/>
      <c r="BN5055" s="240"/>
      <c r="BO5055" s="240"/>
    </row>
    <row r="5056" spans="23:67" s="52" customFormat="1">
      <c r="W5056" s="59"/>
      <c r="BM5056" s="240"/>
      <c r="BN5056" s="240"/>
      <c r="BO5056" s="240"/>
    </row>
    <row r="5057" spans="23:67" s="52" customFormat="1">
      <c r="W5057" s="59"/>
      <c r="BM5057" s="240"/>
      <c r="BN5057" s="240"/>
      <c r="BO5057" s="240"/>
    </row>
    <row r="5058" spans="23:67" s="52" customFormat="1">
      <c r="W5058" s="59"/>
      <c r="BM5058" s="240"/>
      <c r="BN5058" s="240"/>
      <c r="BO5058" s="240"/>
    </row>
    <row r="5059" spans="23:67" s="52" customFormat="1">
      <c r="W5059" s="59"/>
      <c r="BM5059" s="240"/>
      <c r="BN5059" s="240"/>
      <c r="BO5059" s="240"/>
    </row>
    <row r="5060" spans="23:67" s="52" customFormat="1">
      <c r="W5060" s="59"/>
      <c r="BM5060" s="240"/>
      <c r="BN5060" s="240"/>
      <c r="BO5060" s="240"/>
    </row>
    <row r="5061" spans="23:67" s="52" customFormat="1">
      <c r="W5061" s="59"/>
      <c r="BM5061" s="240"/>
      <c r="BN5061" s="240"/>
      <c r="BO5061" s="240"/>
    </row>
    <row r="5062" spans="23:67" s="52" customFormat="1">
      <c r="W5062" s="59"/>
      <c r="BM5062" s="240"/>
      <c r="BN5062" s="240"/>
      <c r="BO5062" s="240"/>
    </row>
    <row r="5063" spans="23:67" s="52" customFormat="1">
      <c r="W5063" s="59"/>
      <c r="BM5063" s="240"/>
      <c r="BN5063" s="240"/>
      <c r="BO5063" s="240"/>
    </row>
    <row r="5064" spans="23:67" s="52" customFormat="1">
      <c r="W5064" s="59"/>
      <c r="BM5064" s="240"/>
      <c r="BN5064" s="240"/>
      <c r="BO5064" s="240"/>
    </row>
    <row r="5065" spans="23:67" s="52" customFormat="1">
      <c r="W5065" s="59"/>
      <c r="BM5065" s="240"/>
      <c r="BN5065" s="240"/>
      <c r="BO5065" s="240"/>
    </row>
    <row r="5066" spans="23:67" s="52" customFormat="1">
      <c r="W5066" s="59"/>
      <c r="BM5066" s="240"/>
      <c r="BN5066" s="240"/>
      <c r="BO5066" s="240"/>
    </row>
    <row r="5067" spans="23:67" s="52" customFormat="1">
      <c r="W5067" s="59"/>
      <c r="BM5067" s="240"/>
      <c r="BN5067" s="240"/>
      <c r="BO5067" s="240"/>
    </row>
    <row r="5068" spans="23:67" s="52" customFormat="1">
      <c r="W5068" s="59"/>
      <c r="BM5068" s="240"/>
      <c r="BN5068" s="240"/>
      <c r="BO5068" s="240"/>
    </row>
    <row r="5069" spans="23:67" s="52" customFormat="1">
      <c r="W5069" s="59"/>
      <c r="BM5069" s="240"/>
      <c r="BN5069" s="240"/>
      <c r="BO5069" s="240"/>
    </row>
    <row r="5070" spans="23:67" s="52" customFormat="1">
      <c r="W5070" s="59"/>
      <c r="BM5070" s="240"/>
      <c r="BN5070" s="240"/>
      <c r="BO5070" s="240"/>
    </row>
    <row r="5071" spans="23:67" s="52" customFormat="1">
      <c r="W5071" s="59"/>
      <c r="BM5071" s="240"/>
      <c r="BN5071" s="240"/>
      <c r="BO5071" s="240"/>
    </row>
    <row r="5072" spans="23:67" s="52" customFormat="1">
      <c r="W5072" s="59"/>
      <c r="BM5072" s="240"/>
      <c r="BN5072" s="240"/>
      <c r="BO5072" s="240"/>
    </row>
    <row r="5073" spans="23:67" s="52" customFormat="1">
      <c r="W5073" s="59"/>
      <c r="BM5073" s="240"/>
      <c r="BN5073" s="240"/>
      <c r="BO5073" s="240"/>
    </row>
    <row r="5074" spans="23:67" s="52" customFormat="1">
      <c r="W5074" s="59"/>
      <c r="BM5074" s="240"/>
      <c r="BN5074" s="240"/>
      <c r="BO5074" s="240"/>
    </row>
    <row r="5075" spans="23:67" s="52" customFormat="1">
      <c r="W5075" s="59"/>
      <c r="BM5075" s="240"/>
      <c r="BN5075" s="240"/>
      <c r="BO5075" s="240"/>
    </row>
    <row r="5076" spans="23:67" s="52" customFormat="1">
      <c r="W5076" s="59"/>
      <c r="BM5076" s="240"/>
      <c r="BN5076" s="240"/>
      <c r="BO5076" s="240"/>
    </row>
    <row r="5077" spans="23:67" s="52" customFormat="1">
      <c r="W5077" s="59"/>
      <c r="BM5077" s="240"/>
      <c r="BN5077" s="240"/>
      <c r="BO5077" s="240"/>
    </row>
    <row r="5078" spans="23:67" s="52" customFormat="1">
      <c r="W5078" s="59"/>
      <c r="BM5078" s="240"/>
      <c r="BN5078" s="240"/>
      <c r="BO5078" s="240"/>
    </row>
    <row r="5079" spans="23:67" s="52" customFormat="1">
      <c r="W5079" s="59"/>
      <c r="BM5079" s="240"/>
      <c r="BN5079" s="240"/>
      <c r="BO5079" s="240"/>
    </row>
    <row r="5080" spans="23:67" s="52" customFormat="1">
      <c r="W5080" s="59"/>
      <c r="BM5080" s="240"/>
      <c r="BN5080" s="240"/>
      <c r="BO5080" s="240"/>
    </row>
    <row r="5081" spans="23:67" s="52" customFormat="1">
      <c r="W5081" s="59"/>
      <c r="BM5081" s="240"/>
      <c r="BN5081" s="240"/>
      <c r="BO5081" s="240"/>
    </row>
    <row r="5082" spans="23:67" s="52" customFormat="1">
      <c r="W5082" s="59"/>
      <c r="BM5082" s="240"/>
      <c r="BN5082" s="240"/>
      <c r="BO5082" s="240"/>
    </row>
    <row r="5083" spans="23:67" s="52" customFormat="1">
      <c r="W5083" s="59"/>
      <c r="BM5083" s="240"/>
      <c r="BN5083" s="240"/>
      <c r="BO5083" s="240"/>
    </row>
    <row r="5084" spans="23:67" s="52" customFormat="1">
      <c r="W5084" s="59"/>
      <c r="BM5084" s="240"/>
      <c r="BN5084" s="240"/>
      <c r="BO5084" s="240"/>
    </row>
    <row r="5085" spans="23:67" s="52" customFormat="1">
      <c r="W5085" s="59"/>
      <c r="BM5085" s="240"/>
      <c r="BN5085" s="240"/>
      <c r="BO5085" s="240"/>
    </row>
    <row r="5086" spans="23:67" s="52" customFormat="1">
      <c r="W5086" s="59"/>
      <c r="BM5086" s="240"/>
      <c r="BN5086" s="240"/>
      <c r="BO5086" s="240"/>
    </row>
    <row r="5087" spans="23:67" s="52" customFormat="1">
      <c r="W5087" s="59"/>
      <c r="BM5087" s="240"/>
      <c r="BN5087" s="240"/>
      <c r="BO5087" s="240"/>
    </row>
    <row r="5088" spans="23:67" s="52" customFormat="1">
      <c r="W5088" s="59"/>
      <c r="BM5088" s="240"/>
      <c r="BN5088" s="240"/>
      <c r="BO5088" s="240"/>
    </row>
    <row r="5089" spans="23:67" s="52" customFormat="1">
      <c r="W5089" s="59"/>
      <c r="BM5089" s="240"/>
      <c r="BN5089" s="240"/>
      <c r="BO5089" s="240"/>
    </row>
    <row r="5090" spans="23:67" s="52" customFormat="1">
      <c r="W5090" s="59"/>
      <c r="BM5090" s="240"/>
      <c r="BN5090" s="240"/>
      <c r="BO5090" s="240"/>
    </row>
    <row r="5091" spans="23:67" s="52" customFormat="1">
      <c r="W5091" s="59"/>
      <c r="BM5091" s="240"/>
      <c r="BN5091" s="240"/>
      <c r="BO5091" s="240"/>
    </row>
    <row r="5092" spans="23:67" s="52" customFormat="1">
      <c r="W5092" s="59"/>
      <c r="BM5092" s="240"/>
      <c r="BN5092" s="240"/>
      <c r="BO5092" s="240"/>
    </row>
    <row r="5093" spans="23:67" s="52" customFormat="1">
      <c r="W5093" s="59"/>
      <c r="BM5093" s="240"/>
      <c r="BN5093" s="240"/>
      <c r="BO5093" s="240"/>
    </row>
    <row r="5094" spans="23:67" s="52" customFormat="1">
      <c r="W5094" s="59"/>
      <c r="BM5094" s="240"/>
      <c r="BN5094" s="240"/>
      <c r="BO5094" s="240"/>
    </row>
    <row r="5095" spans="23:67" s="52" customFormat="1">
      <c r="W5095" s="59"/>
      <c r="BM5095" s="240"/>
      <c r="BN5095" s="240"/>
      <c r="BO5095" s="240"/>
    </row>
    <row r="5096" spans="23:67" s="52" customFormat="1">
      <c r="W5096" s="59"/>
      <c r="BM5096" s="240"/>
      <c r="BN5096" s="240"/>
      <c r="BO5096" s="240"/>
    </row>
    <row r="5097" spans="23:67" s="52" customFormat="1">
      <c r="W5097" s="59"/>
      <c r="BM5097" s="240"/>
      <c r="BN5097" s="240"/>
      <c r="BO5097" s="240"/>
    </row>
    <row r="5098" spans="23:67" s="52" customFormat="1">
      <c r="W5098" s="59"/>
      <c r="BM5098" s="240"/>
      <c r="BN5098" s="240"/>
      <c r="BO5098" s="240"/>
    </row>
    <row r="5099" spans="23:67" s="52" customFormat="1">
      <c r="W5099" s="59"/>
      <c r="BM5099" s="240"/>
      <c r="BN5099" s="240"/>
      <c r="BO5099" s="240"/>
    </row>
    <row r="5100" spans="23:67" s="52" customFormat="1">
      <c r="W5100" s="59"/>
      <c r="BM5100" s="240"/>
      <c r="BN5100" s="240"/>
      <c r="BO5100" s="240"/>
    </row>
    <row r="5101" spans="23:67" s="52" customFormat="1">
      <c r="W5101" s="59"/>
      <c r="BM5101" s="240"/>
      <c r="BN5101" s="240"/>
      <c r="BO5101" s="240"/>
    </row>
    <row r="5102" spans="23:67" s="52" customFormat="1">
      <c r="W5102" s="59"/>
      <c r="BM5102" s="240"/>
      <c r="BN5102" s="240"/>
      <c r="BO5102" s="240"/>
    </row>
    <row r="5103" spans="23:67" s="52" customFormat="1">
      <c r="W5103" s="59"/>
      <c r="BM5103" s="240"/>
      <c r="BN5103" s="240"/>
      <c r="BO5103" s="240"/>
    </row>
    <row r="5104" spans="23:67" s="52" customFormat="1">
      <c r="W5104" s="59"/>
      <c r="BM5104" s="240"/>
      <c r="BN5104" s="240"/>
      <c r="BO5104" s="240"/>
    </row>
    <row r="5105" spans="23:67" s="52" customFormat="1">
      <c r="W5105" s="59"/>
      <c r="BM5105" s="240"/>
      <c r="BN5105" s="240"/>
      <c r="BO5105" s="240"/>
    </row>
    <row r="5106" spans="23:67" s="52" customFormat="1">
      <c r="W5106" s="59"/>
      <c r="BM5106" s="240"/>
      <c r="BN5106" s="240"/>
      <c r="BO5106" s="240"/>
    </row>
    <row r="5107" spans="23:67" s="52" customFormat="1">
      <c r="W5107" s="59"/>
      <c r="BM5107" s="240"/>
      <c r="BN5107" s="240"/>
      <c r="BO5107" s="240"/>
    </row>
    <row r="5108" spans="23:67" s="52" customFormat="1">
      <c r="W5108" s="59"/>
      <c r="BM5108" s="240"/>
      <c r="BN5108" s="240"/>
      <c r="BO5108" s="240"/>
    </row>
    <row r="5109" spans="23:67" s="52" customFormat="1">
      <c r="W5109" s="59"/>
      <c r="BM5109" s="240"/>
      <c r="BN5109" s="240"/>
      <c r="BO5109" s="240"/>
    </row>
    <row r="5110" spans="23:67" s="52" customFormat="1">
      <c r="W5110" s="59"/>
      <c r="BM5110" s="240"/>
      <c r="BN5110" s="240"/>
      <c r="BO5110" s="240"/>
    </row>
    <row r="5111" spans="23:67" s="52" customFormat="1">
      <c r="W5111" s="59"/>
      <c r="BM5111" s="240"/>
      <c r="BN5111" s="240"/>
      <c r="BO5111" s="240"/>
    </row>
    <row r="5112" spans="23:67" s="52" customFormat="1">
      <c r="W5112" s="59"/>
      <c r="BM5112" s="240"/>
      <c r="BN5112" s="240"/>
      <c r="BO5112" s="240"/>
    </row>
    <row r="5113" spans="23:67" s="52" customFormat="1">
      <c r="W5113" s="59"/>
      <c r="BM5113" s="240"/>
      <c r="BN5113" s="240"/>
      <c r="BO5113" s="240"/>
    </row>
    <row r="5114" spans="23:67" s="52" customFormat="1">
      <c r="W5114" s="59"/>
      <c r="BM5114" s="240"/>
      <c r="BN5114" s="240"/>
      <c r="BO5114" s="240"/>
    </row>
    <row r="5115" spans="23:67" s="52" customFormat="1">
      <c r="W5115" s="59"/>
      <c r="BM5115" s="240"/>
      <c r="BN5115" s="240"/>
      <c r="BO5115" s="240"/>
    </row>
    <row r="5116" spans="23:67" s="52" customFormat="1">
      <c r="W5116" s="59"/>
      <c r="BM5116" s="240"/>
      <c r="BN5116" s="240"/>
      <c r="BO5116" s="240"/>
    </row>
    <row r="5117" spans="23:67" s="52" customFormat="1">
      <c r="W5117" s="59"/>
      <c r="BM5117" s="240"/>
      <c r="BN5117" s="240"/>
      <c r="BO5117" s="240"/>
    </row>
    <row r="5118" spans="23:67" s="52" customFormat="1">
      <c r="W5118" s="59"/>
      <c r="BM5118" s="240"/>
      <c r="BN5118" s="240"/>
      <c r="BO5118" s="240"/>
    </row>
    <row r="5119" spans="23:67" s="52" customFormat="1">
      <c r="W5119" s="59"/>
      <c r="BM5119" s="240"/>
      <c r="BN5119" s="240"/>
      <c r="BO5119" s="240"/>
    </row>
    <row r="5120" spans="23:67" s="52" customFormat="1">
      <c r="W5120" s="59"/>
      <c r="BM5120" s="240"/>
      <c r="BN5120" s="240"/>
      <c r="BO5120" s="240"/>
    </row>
    <row r="5121" spans="23:67" s="52" customFormat="1">
      <c r="W5121" s="59"/>
      <c r="BM5121" s="240"/>
      <c r="BN5121" s="240"/>
      <c r="BO5121" s="240"/>
    </row>
    <row r="5122" spans="23:67" s="52" customFormat="1">
      <c r="W5122" s="59"/>
      <c r="BM5122" s="240"/>
      <c r="BN5122" s="240"/>
      <c r="BO5122" s="240"/>
    </row>
    <row r="5123" spans="23:67" s="52" customFormat="1">
      <c r="W5123" s="59"/>
      <c r="BM5123" s="240"/>
      <c r="BN5123" s="240"/>
      <c r="BO5123" s="240"/>
    </row>
    <row r="5124" spans="23:67" s="52" customFormat="1">
      <c r="W5124" s="59"/>
      <c r="BM5124" s="240"/>
      <c r="BN5124" s="240"/>
      <c r="BO5124" s="240"/>
    </row>
    <row r="5125" spans="23:67" s="52" customFormat="1">
      <c r="W5125" s="59"/>
      <c r="BM5125" s="240"/>
      <c r="BN5125" s="240"/>
      <c r="BO5125" s="240"/>
    </row>
    <row r="5126" spans="23:67" s="52" customFormat="1">
      <c r="W5126" s="59"/>
      <c r="BM5126" s="240"/>
      <c r="BN5126" s="240"/>
      <c r="BO5126" s="240"/>
    </row>
    <row r="5127" spans="23:67" s="52" customFormat="1">
      <c r="W5127" s="59"/>
      <c r="BM5127" s="240"/>
      <c r="BN5127" s="240"/>
      <c r="BO5127" s="240"/>
    </row>
    <row r="5128" spans="23:67" s="52" customFormat="1">
      <c r="W5128" s="59"/>
      <c r="BM5128" s="240"/>
      <c r="BN5128" s="240"/>
      <c r="BO5128" s="240"/>
    </row>
    <row r="5129" spans="23:67" s="52" customFormat="1">
      <c r="W5129" s="59"/>
      <c r="BM5129" s="240"/>
      <c r="BN5129" s="240"/>
      <c r="BO5129" s="240"/>
    </row>
    <row r="5130" spans="23:67" s="52" customFormat="1">
      <c r="W5130" s="59"/>
      <c r="BM5130" s="240"/>
      <c r="BN5130" s="240"/>
      <c r="BO5130" s="240"/>
    </row>
    <row r="5131" spans="23:67" s="52" customFormat="1">
      <c r="W5131" s="59"/>
      <c r="BM5131" s="240"/>
      <c r="BN5131" s="240"/>
      <c r="BO5131" s="240"/>
    </row>
    <row r="5132" spans="23:67" s="52" customFormat="1">
      <c r="W5132" s="59"/>
      <c r="BM5132" s="240"/>
      <c r="BN5132" s="240"/>
      <c r="BO5132" s="240"/>
    </row>
    <row r="5133" spans="23:67" s="52" customFormat="1">
      <c r="W5133" s="59"/>
      <c r="BM5133" s="240"/>
      <c r="BN5133" s="240"/>
      <c r="BO5133" s="240"/>
    </row>
    <row r="5134" spans="23:67" s="52" customFormat="1">
      <c r="W5134" s="59"/>
      <c r="BM5134" s="240"/>
      <c r="BN5134" s="240"/>
      <c r="BO5134" s="240"/>
    </row>
    <row r="5135" spans="23:67" s="52" customFormat="1">
      <c r="W5135" s="59"/>
      <c r="BM5135" s="240"/>
      <c r="BN5135" s="240"/>
      <c r="BO5135" s="240"/>
    </row>
    <row r="5136" spans="23:67" s="52" customFormat="1">
      <c r="W5136" s="59"/>
      <c r="BM5136" s="240"/>
      <c r="BN5136" s="240"/>
      <c r="BO5136" s="240"/>
    </row>
    <row r="5137" spans="23:67" s="52" customFormat="1">
      <c r="W5137" s="59"/>
      <c r="BM5137" s="240"/>
      <c r="BN5137" s="240"/>
      <c r="BO5137" s="240"/>
    </row>
    <row r="5138" spans="23:67" s="52" customFormat="1">
      <c r="W5138" s="59"/>
      <c r="BM5138" s="240"/>
      <c r="BN5138" s="240"/>
      <c r="BO5138" s="240"/>
    </row>
    <row r="5139" spans="23:67" s="52" customFormat="1">
      <c r="W5139" s="59"/>
      <c r="BM5139" s="240"/>
      <c r="BN5139" s="240"/>
      <c r="BO5139" s="240"/>
    </row>
    <row r="5140" spans="23:67" s="52" customFormat="1">
      <c r="W5140" s="59"/>
      <c r="BM5140" s="240"/>
      <c r="BN5140" s="240"/>
      <c r="BO5140" s="240"/>
    </row>
    <row r="5141" spans="23:67" s="52" customFormat="1">
      <c r="W5141" s="59"/>
      <c r="BM5141" s="240"/>
      <c r="BN5141" s="240"/>
      <c r="BO5141" s="240"/>
    </row>
    <row r="5142" spans="23:67" s="52" customFormat="1">
      <c r="W5142" s="59"/>
      <c r="BM5142" s="240"/>
      <c r="BN5142" s="240"/>
      <c r="BO5142" s="240"/>
    </row>
    <row r="5143" spans="23:67" s="52" customFormat="1">
      <c r="W5143" s="59"/>
      <c r="BM5143" s="240"/>
      <c r="BN5143" s="240"/>
      <c r="BO5143" s="240"/>
    </row>
    <row r="5144" spans="23:67" s="52" customFormat="1">
      <c r="W5144" s="59"/>
      <c r="BM5144" s="240"/>
      <c r="BN5144" s="240"/>
      <c r="BO5144" s="240"/>
    </row>
    <row r="5145" spans="23:67" s="52" customFormat="1">
      <c r="W5145" s="59"/>
      <c r="BM5145" s="240"/>
      <c r="BN5145" s="240"/>
      <c r="BO5145" s="240"/>
    </row>
    <row r="5146" spans="23:67" s="52" customFormat="1">
      <c r="W5146" s="59"/>
      <c r="BM5146" s="240"/>
      <c r="BN5146" s="240"/>
      <c r="BO5146" s="240"/>
    </row>
    <row r="5147" spans="23:67" s="52" customFormat="1">
      <c r="W5147" s="59"/>
      <c r="BM5147" s="240"/>
      <c r="BN5147" s="240"/>
      <c r="BO5147" s="240"/>
    </row>
    <row r="5148" spans="23:67" s="52" customFormat="1">
      <c r="W5148" s="59"/>
      <c r="BM5148" s="240"/>
      <c r="BN5148" s="240"/>
      <c r="BO5148" s="240"/>
    </row>
    <row r="5149" spans="23:67" s="52" customFormat="1">
      <c r="W5149" s="59"/>
      <c r="BM5149" s="240"/>
      <c r="BN5149" s="240"/>
      <c r="BO5149" s="240"/>
    </row>
    <row r="5150" spans="23:67" s="52" customFormat="1">
      <c r="W5150" s="59"/>
      <c r="BM5150" s="240"/>
      <c r="BN5150" s="240"/>
      <c r="BO5150" s="240"/>
    </row>
    <row r="5151" spans="23:67" s="52" customFormat="1">
      <c r="W5151" s="59"/>
      <c r="BM5151" s="240"/>
      <c r="BN5151" s="240"/>
      <c r="BO5151" s="240"/>
    </row>
    <row r="5152" spans="23:67" s="52" customFormat="1">
      <c r="W5152" s="59"/>
      <c r="BM5152" s="240"/>
      <c r="BN5152" s="240"/>
      <c r="BO5152" s="240"/>
    </row>
    <row r="5153" spans="23:67" s="52" customFormat="1">
      <c r="W5153" s="59"/>
      <c r="BM5153" s="240"/>
      <c r="BN5153" s="240"/>
      <c r="BO5153" s="240"/>
    </row>
    <row r="5154" spans="23:67" s="52" customFormat="1">
      <c r="W5154" s="59"/>
      <c r="BM5154" s="240"/>
      <c r="BN5154" s="240"/>
      <c r="BO5154" s="240"/>
    </row>
    <row r="5155" spans="23:67" s="52" customFormat="1">
      <c r="W5155" s="59"/>
      <c r="BM5155" s="240"/>
      <c r="BN5155" s="240"/>
      <c r="BO5155" s="240"/>
    </row>
    <row r="5156" spans="23:67" s="52" customFormat="1">
      <c r="W5156" s="59"/>
      <c r="BM5156" s="240"/>
      <c r="BN5156" s="240"/>
      <c r="BO5156" s="240"/>
    </row>
    <row r="5157" spans="23:67" s="52" customFormat="1">
      <c r="W5157" s="59"/>
      <c r="BM5157" s="240"/>
      <c r="BN5157" s="240"/>
      <c r="BO5157" s="240"/>
    </row>
    <row r="5158" spans="23:67" s="52" customFormat="1">
      <c r="W5158" s="59"/>
      <c r="BM5158" s="240"/>
      <c r="BN5158" s="240"/>
      <c r="BO5158" s="240"/>
    </row>
    <row r="5159" spans="23:67" s="52" customFormat="1">
      <c r="W5159" s="59"/>
      <c r="BM5159" s="240"/>
      <c r="BN5159" s="240"/>
      <c r="BO5159" s="240"/>
    </row>
    <row r="5160" spans="23:67" s="52" customFormat="1">
      <c r="W5160" s="59"/>
      <c r="BM5160" s="240"/>
      <c r="BN5160" s="240"/>
      <c r="BO5160" s="240"/>
    </row>
    <row r="5161" spans="23:67" s="52" customFormat="1">
      <c r="W5161" s="59"/>
      <c r="BM5161" s="240"/>
      <c r="BN5161" s="240"/>
      <c r="BO5161" s="240"/>
    </row>
    <row r="5162" spans="23:67" s="52" customFormat="1">
      <c r="W5162" s="59"/>
      <c r="BM5162" s="240"/>
      <c r="BN5162" s="240"/>
      <c r="BO5162" s="240"/>
    </row>
    <row r="5163" spans="23:67" s="52" customFormat="1">
      <c r="W5163" s="59"/>
      <c r="BM5163" s="240"/>
      <c r="BN5163" s="240"/>
      <c r="BO5163" s="240"/>
    </row>
    <row r="5164" spans="23:67" s="52" customFormat="1">
      <c r="W5164" s="59"/>
      <c r="BM5164" s="240"/>
      <c r="BN5164" s="240"/>
      <c r="BO5164" s="240"/>
    </row>
    <row r="5165" spans="23:67" s="52" customFormat="1">
      <c r="W5165" s="59"/>
      <c r="BM5165" s="240"/>
      <c r="BN5165" s="240"/>
      <c r="BO5165" s="240"/>
    </row>
    <row r="5166" spans="23:67" s="52" customFormat="1">
      <c r="W5166" s="59"/>
      <c r="BM5166" s="240"/>
      <c r="BN5166" s="240"/>
      <c r="BO5166" s="240"/>
    </row>
    <row r="5167" spans="23:67" s="52" customFormat="1">
      <c r="W5167" s="59"/>
      <c r="BM5167" s="240"/>
      <c r="BN5167" s="240"/>
      <c r="BO5167" s="240"/>
    </row>
    <row r="5168" spans="23:67" s="52" customFormat="1">
      <c r="W5168" s="59"/>
      <c r="BM5168" s="240"/>
      <c r="BN5168" s="240"/>
      <c r="BO5168" s="240"/>
    </row>
    <row r="5169" spans="23:67" s="52" customFormat="1">
      <c r="W5169" s="59"/>
      <c r="BM5169" s="240"/>
      <c r="BN5169" s="240"/>
      <c r="BO5169" s="240"/>
    </row>
    <row r="5170" spans="23:67" s="52" customFormat="1">
      <c r="W5170" s="59"/>
      <c r="BM5170" s="240"/>
      <c r="BN5170" s="240"/>
      <c r="BO5170" s="240"/>
    </row>
    <row r="5171" spans="23:67" s="52" customFormat="1">
      <c r="W5171" s="59"/>
      <c r="BM5171" s="240"/>
      <c r="BN5171" s="240"/>
      <c r="BO5171" s="240"/>
    </row>
    <row r="5172" spans="23:67" s="52" customFormat="1">
      <c r="W5172" s="59"/>
      <c r="BM5172" s="240"/>
      <c r="BN5172" s="240"/>
      <c r="BO5172" s="240"/>
    </row>
    <row r="5173" spans="23:67" s="52" customFormat="1">
      <c r="W5173" s="59"/>
      <c r="BM5173" s="240"/>
      <c r="BN5173" s="240"/>
      <c r="BO5173" s="240"/>
    </row>
    <row r="5174" spans="23:67" s="52" customFormat="1">
      <c r="W5174" s="59"/>
      <c r="BM5174" s="240"/>
      <c r="BN5174" s="240"/>
      <c r="BO5174" s="240"/>
    </row>
    <row r="5175" spans="23:67" s="52" customFormat="1">
      <c r="W5175" s="59"/>
      <c r="BM5175" s="240"/>
      <c r="BN5175" s="240"/>
      <c r="BO5175" s="240"/>
    </row>
    <row r="5176" spans="23:67" s="52" customFormat="1">
      <c r="W5176" s="59"/>
      <c r="BM5176" s="240"/>
      <c r="BN5176" s="240"/>
      <c r="BO5176" s="240"/>
    </row>
    <row r="5177" spans="23:67" s="52" customFormat="1">
      <c r="W5177" s="59"/>
      <c r="BM5177" s="240"/>
      <c r="BN5177" s="240"/>
      <c r="BO5177" s="240"/>
    </row>
    <row r="5178" spans="23:67" s="52" customFormat="1">
      <c r="W5178" s="59"/>
      <c r="BM5178" s="240"/>
      <c r="BN5178" s="240"/>
      <c r="BO5178" s="240"/>
    </row>
    <row r="5179" spans="23:67" s="52" customFormat="1">
      <c r="W5179" s="59"/>
      <c r="BM5179" s="240"/>
      <c r="BN5179" s="240"/>
      <c r="BO5179" s="240"/>
    </row>
    <row r="5180" spans="23:67" s="52" customFormat="1">
      <c r="W5180" s="59"/>
      <c r="BM5180" s="240"/>
      <c r="BN5180" s="240"/>
      <c r="BO5180" s="240"/>
    </row>
    <row r="5181" spans="23:67" s="52" customFormat="1">
      <c r="W5181" s="59"/>
      <c r="BM5181" s="240"/>
      <c r="BN5181" s="240"/>
      <c r="BO5181" s="240"/>
    </row>
    <row r="5182" spans="23:67" s="52" customFormat="1">
      <c r="W5182" s="59"/>
      <c r="BM5182" s="240"/>
      <c r="BN5182" s="240"/>
      <c r="BO5182" s="240"/>
    </row>
    <row r="5183" spans="23:67" s="52" customFormat="1">
      <c r="W5183" s="59"/>
      <c r="BM5183" s="240"/>
      <c r="BN5183" s="240"/>
      <c r="BO5183" s="240"/>
    </row>
    <row r="5184" spans="23:67" s="52" customFormat="1">
      <c r="W5184" s="59"/>
      <c r="BM5184" s="240"/>
      <c r="BN5184" s="240"/>
      <c r="BO5184" s="240"/>
    </row>
    <row r="5185" spans="23:67" s="52" customFormat="1">
      <c r="W5185" s="59"/>
      <c r="BM5185" s="240"/>
      <c r="BN5185" s="240"/>
      <c r="BO5185" s="240"/>
    </row>
    <row r="5186" spans="23:67" s="52" customFormat="1">
      <c r="W5186" s="59"/>
      <c r="BM5186" s="240"/>
      <c r="BN5186" s="240"/>
      <c r="BO5186" s="240"/>
    </row>
    <row r="5187" spans="23:67" s="52" customFormat="1">
      <c r="W5187" s="59"/>
      <c r="BM5187" s="240"/>
      <c r="BN5187" s="240"/>
      <c r="BO5187" s="240"/>
    </row>
    <row r="5188" spans="23:67" s="52" customFormat="1">
      <c r="W5188" s="59"/>
      <c r="BM5188" s="240"/>
      <c r="BN5188" s="240"/>
      <c r="BO5188" s="240"/>
    </row>
    <row r="5189" spans="23:67" s="52" customFormat="1">
      <c r="W5189" s="59"/>
      <c r="BM5189" s="240"/>
      <c r="BN5189" s="240"/>
      <c r="BO5189" s="240"/>
    </row>
    <row r="5190" spans="23:67" s="52" customFormat="1">
      <c r="W5190" s="59"/>
      <c r="BM5190" s="240"/>
      <c r="BN5190" s="240"/>
      <c r="BO5190" s="240"/>
    </row>
    <row r="5191" spans="23:67" s="52" customFormat="1">
      <c r="W5191" s="59"/>
      <c r="BM5191" s="240"/>
      <c r="BN5191" s="240"/>
      <c r="BO5191" s="240"/>
    </row>
    <row r="5192" spans="23:67" s="52" customFormat="1">
      <c r="W5192" s="59"/>
      <c r="BM5192" s="240"/>
      <c r="BN5192" s="240"/>
      <c r="BO5192" s="240"/>
    </row>
    <row r="5193" spans="23:67" s="52" customFormat="1">
      <c r="W5193" s="59"/>
      <c r="BM5193" s="240"/>
      <c r="BN5193" s="240"/>
      <c r="BO5193" s="240"/>
    </row>
    <row r="5194" spans="23:67" s="52" customFormat="1">
      <c r="W5194" s="59"/>
      <c r="BM5194" s="240"/>
      <c r="BN5194" s="240"/>
      <c r="BO5194" s="240"/>
    </row>
    <row r="5195" spans="23:67" s="52" customFormat="1">
      <c r="W5195" s="59"/>
      <c r="BM5195" s="240"/>
      <c r="BN5195" s="240"/>
      <c r="BO5195" s="240"/>
    </row>
    <row r="5196" spans="23:67" s="52" customFormat="1">
      <c r="W5196" s="59"/>
      <c r="BM5196" s="240"/>
      <c r="BN5196" s="240"/>
      <c r="BO5196" s="240"/>
    </row>
    <row r="5197" spans="23:67" s="52" customFormat="1">
      <c r="W5197" s="59"/>
      <c r="BM5197" s="240"/>
      <c r="BN5197" s="240"/>
      <c r="BO5197" s="240"/>
    </row>
    <row r="5198" spans="23:67" s="52" customFormat="1">
      <c r="W5198" s="59"/>
      <c r="BM5198" s="240"/>
      <c r="BN5198" s="240"/>
      <c r="BO5198" s="240"/>
    </row>
    <row r="5199" spans="23:67" s="52" customFormat="1">
      <c r="W5199" s="59"/>
      <c r="BM5199" s="240"/>
      <c r="BN5199" s="240"/>
      <c r="BO5199" s="240"/>
    </row>
    <row r="5200" spans="23:67" s="52" customFormat="1">
      <c r="W5200" s="59"/>
      <c r="BM5200" s="240"/>
      <c r="BN5200" s="240"/>
      <c r="BO5200" s="240"/>
    </row>
    <row r="5201" spans="23:67" s="52" customFormat="1">
      <c r="W5201" s="59"/>
      <c r="BM5201" s="240"/>
      <c r="BN5201" s="240"/>
      <c r="BO5201" s="240"/>
    </row>
    <row r="5202" spans="23:67" s="52" customFormat="1">
      <c r="W5202" s="59"/>
      <c r="BM5202" s="240"/>
      <c r="BN5202" s="240"/>
      <c r="BO5202" s="240"/>
    </row>
    <row r="5203" spans="23:67" s="52" customFormat="1">
      <c r="W5203" s="59"/>
      <c r="BM5203" s="240"/>
      <c r="BN5203" s="240"/>
      <c r="BO5203" s="240"/>
    </row>
    <row r="5204" spans="23:67" s="52" customFormat="1">
      <c r="W5204" s="59"/>
      <c r="BM5204" s="240"/>
      <c r="BN5204" s="240"/>
      <c r="BO5204" s="240"/>
    </row>
    <row r="5205" spans="23:67" s="52" customFormat="1">
      <c r="W5205" s="59"/>
      <c r="BM5205" s="240"/>
      <c r="BN5205" s="240"/>
      <c r="BO5205" s="240"/>
    </row>
    <row r="5206" spans="23:67" s="52" customFormat="1">
      <c r="W5206" s="59"/>
      <c r="BM5206" s="240"/>
      <c r="BN5206" s="240"/>
      <c r="BO5206" s="240"/>
    </row>
    <row r="5207" spans="23:67" s="52" customFormat="1">
      <c r="W5207" s="59"/>
      <c r="BM5207" s="240"/>
      <c r="BN5207" s="240"/>
      <c r="BO5207" s="240"/>
    </row>
    <row r="5208" spans="23:67" s="52" customFormat="1">
      <c r="W5208" s="59"/>
      <c r="BM5208" s="240"/>
      <c r="BN5208" s="240"/>
      <c r="BO5208" s="240"/>
    </row>
    <row r="5209" spans="23:67" s="52" customFormat="1">
      <c r="W5209" s="59"/>
      <c r="BM5209" s="240"/>
      <c r="BN5209" s="240"/>
      <c r="BO5209" s="240"/>
    </row>
    <row r="5210" spans="23:67" s="52" customFormat="1">
      <c r="W5210" s="59"/>
      <c r="BM5210" s="240"/>
      <c r="BN5210" s="240"/>
      <c r="BO5210" s="240"/>
    </row>
    <row r="5211" spans="23:67" s="52" customFormat="1">
      <c r="W5211" s="59"/>
      <c r="BM5211" s="240"/>
      <c r="BN5211" s="240"/>
      <c r="BO5211" s="240"/>
    </row>
    <row r="5212" spans="23:67" s="52" customFormat="1">
      <c r="W5212" s="59"/>
      <c r="BM5212" s="240"/>
      <c r="BN5212" s="240"/>
      <c r="BO5212" s="240"/>
    </row>
    <row r="5213" spans="23:67" s="52" customFormat="1">
      <c r="W5213" s="59"/>
      <c r="BM5213" s="240"/>
      <c r="BN5213" s="240"/>
      <c r="BO5213" s="240"/>
    </row>
    <row r="5214" spans="23:67" s="52" customFormat="1">
      <c r="W5214" s="59"/>
      <c r="BM5214" s="240"/>
      <c r="BN5214" s="240"/>
      <c r="BO5214" s="240"/>
    </row>
    <row r="5215" spans="23:67" s="52" customFormat="1">
      <c r="W5215" s="59"/>
      <c r="BM5215" s="240"/>
      <c r="BN5215" s="240"/>
      <c r="BO5215" s="240"/>
    </row>
    <row r="5216" spans="23:67" s="52" customFormat="1">
      <c r="W5216" s="59"/>
      <c r="BM5216" s="240"/>
      <c r="BN5216" s="240"/>
      <c r="BO5216" s="240"/>
    </row>
    <row r="5217" spans="23:67" s="52" customFormat="1">
      <c r="W5217" s="59"/>
      <c r="BM5217" s="240"/>
      <c r="BN5217" s="240"/>
      <c r="BO5217" s="240"/>
    </row>
    <row r="5218" spans="23:67" s="52" customFormat="1">
      <c r="W5218" s="59"/>
      <c r="BM5218" s="240"/>
      <c r="BN5218" s="240"/>
      <c r="BO5218" s="240"/>
    </row>
    <row r="5219" spans="23:67" s="52" customFormat="1">
      <c r="W5219" s="59"/>
      <c r="BM5219" s="240"/>
      <c r="BN5219" s="240"/>
      <c r="BO5219" s="240"/>
    </row>
    <row r="5220" spans="23:67" s="52" customFormat="1">
      <c r="W5220" s="59"/>
      <c r="BM5220" s="240"/>
      <c r="BN5220" s="240"/>
      <c r="BO5220" s="240"/>
    </row>
    <row r="5221" spans="23:67" s="52" customFormat="1">
      <c r="W5221" s="59"/>
      <c r="BM5221" s="240"/>
      <c r="BN5221" s="240"/>
      <c r="BO5221" s="240"/>
    </row>
    <row r="5222" spans="23:67" s="52" customFormat="1">
      <c r="W5222" s="59"/>
      <c r="BM5222" s="240"/>
      <c r="BN5222" s="240"/>
      <c r="BO5222" s="240"/>
    </row>
    <row r="5223" spans="23:67" s="52" customFormat="1">
      <c r="W5223" s="59"/>
      <c r="BM5223" s="240"/>
      <c r="BN5223" s="240"/>
      <c r="BO5223" s="240"/>
    </row>
    <row r="5224" spans="23:67" s="52" customFormat="1">
      <c r="W5224" s="59"/>
      <c r="BM5224" s="240"/>
      <c r="BN5224" s="240"/>
      <c r="BO5224" s="240"/>
    </row>
    <row r="5225" spans="23:67" s="52" customFormat="1">
      <c r="W5225" s="59"/>
      <c r="BM5225" s="240"/>
      <c r="BN5225" s="240"/>
      <c r="BO5225" s="240"/>
    </row>
    <row r="5226" spans="23:67" s="52" customFormat="1">
      <c r="W5226" s="59"/>
      <c r="BM5226" s="240"/>
      <c r="BN5226" s="240"/>
      <c r="BO5226" s="240"/>
    </row>
    <row r="5227" spans="23:67" s="52" customFormat="1">
      <c r="W5227" s="59"/>
      <c r="BM5227" s="240"/>
      <c r="BN5227" s="240"/>
      <c r="BO5227" s="240"/>
    </row>
    <row r="5228" spans="23:67" s="52" customFormat="1">
      <c r="W5228" s="59"/>
      <c r="BM5228" s="240"/>
      <c r="BN5228" s="240"/>
      <c r="BO5228" s="240"/>
    </row>
    <row r="5229" spans="23:67" s="52" customFormat="1">
      <c r="W5229" s="59"/>
      <c r="BM5229" s="240"/>
      <c r="BN5229" s="240"/>
      <c r="BO5229" s="240"/>
    </row>
    <row r="5230" spans="23:67" s="52" customFormat="1">
      <c r="W5230" s="59"/>
      <c r="BM5230" s="240"/>
      <c r="BN5230" s="240"/>
      <c r="BO5230" s="240"/>
    </row>
    <row r="5231" spans="23:67" s="52" customFormat="1">
      <c r="W5231" s="59"/>
      <c r="BM5231" s="240"/>
      <c r="BN5231" s="240"/>
      <c r="BO5231" s="240"/>
    </row>
    <row r="5232" spans="23:67" s="52" customFormat="1">
      <c r="W5232" s="59"/>
      <c r="BM5232" s="240"/>
      <c r="BN5232" s="240"/>
      <c r="BO5232" s="240"/>
    </row>
    <row r="5233" spans="23:67" s="52" customFormat="1">
      <c r="W5233" s="59"/>
      <c r="BM5233" s="240"/>
      <c r="BN5233" s="240"/>
      <c r="BO5233" s="240"/>
    </row>
    <row r="5234" spans="23:67" s="52" customFormat="1">
      <c r="W5234" s="59"/>
      <c r="BM5234" s="240"/>
      <c r="BN5234" s="240"/>
      <c r="BO5234" s="240"/>
    </row>
    <row r="5235" spans="23:67" s="52" customFormat="1">
      <c r="W5235" s="59"/>
      <c r="BM5235" s="240"/>
      <c r="BN5235" s="240"/>
      <c r="BO5235" s="240"/>
    </row>
    <row r="5236" spans="23:67" s="52" customFormat="1">
      <c r="W5236" s="59"/>
      <c r="BM5236" s="240"/>
      <c r="BN5236" s="240"/>
      <c r="BO5236" s="240"/>
    </row>
    <row r="5237" spans="23:67" s="52" customFormat="1">
      <c r="W5237" s="59"/>
      <c r="BM5237" s="240"/>
      <c r="BN5237" s="240"/>
      <c r="BO5237" s="240"/>
    </row>
    <row r="5238" spans="23:67" s="52" customFormat="1">
      <c r="W5238" s="59"/>
      <c r="BM5238" s="240"/>
      <c r="BN5238" s="240"/>
      <c r="BO5238" s="240"/>
    </row>
    <row r="5239" spans="23:67" s="52" customFormat="1">
      <c r="W5239" s="59"/>
      <c r="BM5239" s="240"/>
      <c r="BN5239" s="240"/>
      <c r="BO5239" s="240"/>
    </row>
    <row r="5240" spans="23:67" s="52" customFormat="1">
      <c r="W5240" s="59"/>
      <c r="BM5240" s="240"/>
      <c r="BN5240" s="240"/>
      <c r="BO5240" s="240"/>
    </row>
    <row r="5241" spans="23:67" s="52" customFormat="1">
      <c r="W5241" s="59"/>
      <c r="BM5241" s="240"/>
      <c r="BN5241" s="240"/>
      <c r="BO5241" s="240"/>
    </row>
    <row r="5242" spans="23:67" s="52" customFormat="1">
      <c r="W5242" s="59"/>
      <c r="BM5242" s="240"/>
      <c r="BN5242" s="240"/>
      <c r="BO5242" s="240"/>
    </row>
    <row r="5243" spans="23:67" s="52" customFormat="1">
      <c r="W5243" s="59"/>
      <c r="BM5243" s="240"/>
      <c r="BN5243" s="240"/>
      <c r="BO5243" s="240"/>
    </row>
    <row r="5244" spans="23:67" s="52" customFormat="1">
      <c r="W5244" s="59"/>
      <c r="BM5244" s="240"/>
      <c r="BN5244" s="240"/>
      <c r="BO5244" s="240"/>
    </row>
    <row r="5245" spans="23:67" s="52" customFormat="1">
      <c r="W5245" s="59"/>
      <c r="BM5245" s="240"/>
      <c r="BN5245" s="240"/>
      <c r="BO5245" s="240"/>
    </row>
    <row r="5246" spans="23:67" s="52" customFormat="1">
      <c r="W5246" s="59"/>
      <c r="BM5246" s="240"/>
      <c r="BN5246" s="240"/>
      <c r="BO5246" s="240"/>
    </row>
    <row r="5247" spans="23:67" s="52" customFormat="1">
      <c r="W5247" s="59"/>
      <c r="BM5247" s="240"/>
      <c r="BN5247" s="240"/>
      <c r="BO5247" s="240"/>
    </row>
    <row r="5248" spans="23:67" s="52" customFormat="1">
      <c r="W5248" s="59"/>
      <c r="BM5248" s="240"/>
      <c r="BN5248" s="240"/>
      <c r="BO5248" s="240"/>
    </row>
    <row r="5249" spans="23:67" s="52" customFormat="1">
      <c r="W5249" s="59"/>
      <c r="BM5249" s="240"/>
      <c r="BN5249" s="240"/>
      <c r="BO5249" s="240"/>
    </row>
    <row r="5250" spans="23:67" s="52" customFormat="1">
      <c r="W5250" s="59"/>
      <c r="BM5250" s="240"/>
      <c r="BN5250" s="240"/>
      <c r="BO5250" s="240"/>
    </row>
    <row r="5251" spans="23:67" s="52" customFormat="1">
      <c r="W5251" s="59"/>
      <c r="BM5251" s="240"/>
      <c r="BN5251" s="240"/>
      <c r="BO5251" s="240"/>
    </row>
    <row r="5252" spans="23:67" s="52" customFormat="1">
      <c r="W5252" s="59"/>
      <c r="BM5252" s="240"/>
      <c r="BN5252" s="240"/>
      <c r="BO5252" s="240"/>
    </row>
    <row r="5253" spans="23:67" s="52" customFormat="1">
      <c r="W5253" s="59"/>
      <c r="BM5253" s="240"/>
      <c r="BN5253" s="240"/>
      <c r="BO5253" s="240"/>
    </row>
    <row r="5254" spans="23:67" s="52" customFormat="1">
      <c r="W5254" s="59"/>
      <c r="BM5254" s="240"/>
      <c r="BN5254" s="240"/>
      <c r="BO5254" s="240"/>
    </row>
    <row r="5255" spans="23:67" s="52" customFormat="1">
      <c r="W5255" s="59"/>
      <c r="BM5255" s="240"/>
      <c r="BN5255" s="240"/>
      <c r="BO5255" s="240"/>
    </row>
    <row r="5256" spans="23:67" s="52" customFormat="1">
      <c r="W5256" s="59"/>
      <c r="BM5256" s="240"/>
      <c r="BN5256" s="240"/>
      <c r="BO5256" s="240"/>
    </row>
    <row r="5257" spans="23:67" s="52" customFormat="1">
      <c r="W5257" s="59"/>
      <c r="BM5257" s="240"/>
      <c r="BN5257" s="240"/>
      <c r="BO5257" s="240"/>
    </row>
    <row r="5258" spans="23:67" s="52" customFormat="1">
      <c r="W5258" s="59"/>
      <c r="BM5258" s="240"/>
      <c r="BN5258" s="240"/>
      <c r="BO5258" s="240"/>
    </row>
    <row r="5259" spans="23:67" s="52" customFormat="1">
      <c r="W5259" s="59"/>
      <c r="BM5259" s="240"/>
      <c r="BN5259" s="240"/>
      <c r="BO5259" s="240"/>
    </row>
    <row r="5260" spans="23:67" s="52" customFormat="1">
      <c r="W5260" s="59"/>
      <c r="BM5260" s="240"/>
      <c r="BN5260" s="240"/>
      <c r="BO5260" s="240"/>
    </row>
    <row r="5261" spans="23:67" s="52" customFormat="1">
      <c r="W5261" s="59"/>
      <c r="BM5261" s="240"/>
      <c r="BN5261" s="240"/>
      <c r="BO5261" s="240"/>
    </row>
    <row r="5262" spans="23:67" s="52" customFormat="1">
      <c r="W5262" s="59"/>
      <c r="BM5262" s="240"/>
      <c r="BN5262" s="240"/>
      <c r="BO5262" s="240"/>
    </row>
    <row r="5263" spans="23:67" s="52" customFormat="1">
      <c r="W5263" s="59"/>
      <c r="BM5263" s="240"/>
      <c r="BN5263" s="240"/>
      <c r="BO5263" s="240"/>
    </row>
    <row r="5264" spans="23:67" s="52" customFormat="1">
      <c r="W5264" s="59"/>
      <c r="BM5264" s="240"/>
      <c r="BN5264" s="240"/>
      <c r="BO5264" s="240"/>
    </row>
    <row r="5265" spans="23:67" s="52" customFormat="1">
      <c r="W5265" s="59"/>
      <c r="BM5265" s="240"/>
      <c r="BN5265" s="240"/>
      <c r="BO5265" s="240"/>
    </row>
    <row r="5266" spans="23:67" s="52" customFormat="1">
      <c r="W5266" s="59"/>
      <c r="BM5266" s="240"/>
      <c r="BN5266" s="240"/>
      <c r="BO5266" s="240"/>
    </row>
    <row r="5267" spans="23:67" s="52" customFormat="1">
      <c r="W5267" s="59"/>
      <c r="BM5267" s="240"/>
      <c r="BN5267" s="240"/>
      <c r="BO5267" s="240"/>
    </row>
    <row r="5268" spans="23:67" s="52" customFormat="1">
      <c r="W5268" s="59"/>
      <c r="BM5268" s="240"/>
      <c r="BN5268" s="240"/>
      <c r="BO5268" s="240"/>
    </row>
    <row r="5269" spans="23:67" s="52" customFormat="1">
      <c r="W5269" s="59"/>
      <c r="BM5269" s="240"/>
      <c r="BN5269" s="240"/>
      <c r="BO5269" s="240"/>
    </row>
    <row r="5270" spans="23:67" s="52" customFormat="1">
      <c r="W5270" s="59"/>
      <c r="BM5270" s="240"/>
      <c r="BN5270" s="240"/>
      <c r="BO5270" s="240"/>
    </row>
    <row r="5271" spans="23:67" s="52" customFormat="1">
      <c r="W5271" s="59"/>
      <c r="BM5271" s="240"/>
      <c r="BN5271" s="240"/>
      <c r="BO5271" s="240"/>
    </row>
    <row r="5272" spans="23:67" s="52" customFormat="1">
      <c r="W5272" s="59"/>
      <c r="BM5272" s="240"/>
      <c r="BN5272" s="240"/>
      <c r="BO5272" s="240"/>
    </row>
    <row r="5273" spans="23:67" s="52" customFormat="1">
      <c r="W5273" s="59"/>
      <c r="BM5273" s="240"/>
      <c r="BN5273" s="240"/>
      <c r="BO5273" s="240"/>
    </row>
    <row r="5274" spans="23:67" s="52" customFormat="1">
      <c r="W5274" s="59"/>
      <c r="BM5274" s="240"/>
      <c r="BN5274" s="240"/>
      <c r="BO5274" s="240"/>
    </row>
    <row r="5275" spans="23:67" s="52" customFormat="1">
      <c r="W5275" s="59"/>
      <c r="BM5275" s="240"/>
      <c r="BN5275" s="240"/>
      <c r="BO5275" s="240"/>
    </row>
    <row r="5276" spans="23:67" s="52" customFormat="1">
      <c r="W5276" s="59"/>
      <c r="BM5276" s="240"/>
      <c r="BN5276" s="240"/>
      <c r="BO5276" s="240"/>
    </row>
    <row r="5277" spans="23:67" s="52" customFormat="1">
      <c r="W5277" s="59"/>
      <c r="BM5277" s="240"/>
      <c r="BN5277" s="240"/>
      <c r="BO5277" s="240"/>
    </row>
    <row r="5278" spans="23:67" s="52" customFormat="1">
      <c r="W5278" s="59"/>
      <c r="BM5278" s="240"/>
      <c r="BN5278" s="240"/>
      <c r="BO5278" s="240"/>
    </row>
    <row r="5279" spans="23:67" s="52" customFormat="1">
      <c r="W5279" s="59"/>
      <c r="BM5279" s="240"/>
      <c r="BN5279" s="240"/>
      <c r="BO5279" s="240"/>
    </row>
    <row r="5280" spans="23:67" s="52" customFormat="1">
      <c r="W5280" s="59"/>
      <c r="BM5280" s="240"/>
      <c r="BN5280" s="240"/>
      <c r="BO5280" s="240"/>
    </row>
    <row r="5281" spans="23:67" s="52" customFormat="1">
      <c r="W5281" s="59"/>
      <c r="BM5281" s="240"/>
      <c r="BN5281" s="240"/>
      <c r="BO5281" s="240"/>
    </row>
    <row r="5282" spans="23:67" s="52" customFormat="1">
      <c r="W5282" s="59"/>
      <c r="BM5282" s="240"/>
      <c r="BN5282" s="240"/>
      <c r="BO5282" s="240"/>
    </row>
    <row r="5283" spans="23:67" s="52" customFormat="1">
      <c r="W5283" s="59"/>
      <c r="BM5283" s="240"/>
      <c r="BN5283" s="240"/>
      <c r="BO5283" s="240"/>
    </row>
    <row r="5284" spans="23:67" s="52" customFormat="1">
      <c r="W5284" s="59"/>
      <c r="BM5284" s="240"/>
      <c r="BN5284" s="240"/>
      <c r="BO5284" s="240"/>
    </row>
    <row r="5285" spans="23:67" s="52" customFormat="1">
      <c r="W5285" s="59"/>
      <c r="BM5285" s="240"/>
      <c r="BN5285" s="240"/>
      <c r="BO5285" s="240"/>
    </row>
    <row r="5286" spans="23:67" s="52" customFormat="1">
      <c r="W5286" s="59"/>
      <c r="BM5286" s="240"/>
      <c r="BN5286" s="240"/>
      <c r="BO5286" s="240"/>
    </row>
    <row r="5287" spans="23:67" s="52" customFormat="1">
      <c r="W5287" s="59"/>
      <c r="BM5287" s="240"/>
      <c r="BN5287" s="240"/>
      <c r="BO5287" s="240"/>
    </row>
    <row r="5288" spans="23:67" s="52" customFormat="1">
      <c r="W5288" s="59"/>
      <c r="BM5288" s="240"/>
      <c r="BN5288" s="240"/>
      <c r="BO5288" s="240"/>
    </row>
    <row r="5289" spans="23:67" s="52" customFormat="1">
      <c r="W5289" s="59"/>
      <c r="BM5289" s="240"/>
      <c r="BN5289" s="240"/>
      <c r="BO5289" s="240"/>
    </row>
    <row r="5290" spans="23:67" s="52" customFormat="1">
      <c r="W5290" s="59"/>
      <c r="BM5290" s="240"/>
      <c r="BN5290" s="240"/>
      <c r="BO5290" s="240"/>
    </row>
    <row r="5291" spans="23:67" s="52" customFormat="1">
      <c r="W5291" s="59"/>
      <c r="BM5291" s="240"/>
      <c r="BN5291" s="240"/>
      <c r="BO5291" s="240"/>
    </row>
    <row r="5292" spans="23:67" s="52" customFormat="1">
      <c r="W5292" s="59"/>
      <c r="BM5292" s="240"/>
      <c r="BN5292" s="240"/>
      <c r="BO5292" s="240"/>
    </row>
    <row r="5293" spans="23:67" s="52" customFormat="1">
      <c r="W5293" s="59"/>
      <c r="BM5293" s="240"/>
      <c r="BN5293" s="240"/>
      <c r="BO5293" s="240"/>
    </row>
    <row r="5294" spans="23:67" s="52" customFormat="1">
      <c r="W5294" s="59"/>
      <c r="BM5294" s="240"/>
      <c r="BN5294" s="240"/>
      <c r="BO5294" s="240"/>
    </row>
    <row r="5295" spans="23:67" s="52" customFormat="1">
      <c r="W5295" s="59"/>
      <c r="BM5295" s="240"/>
      <c r="BN5295" s="240"/>
      <c r="BO5295" s="240"/>
    </row>
    <row r="5296" spans="23:67" s="52" customFormat="1">
      <c r="W5296" s="59"/>
      <c r="BM5296" s="240"/>
      <c r="BN5296" s="240"/>
      <c r="BO5296" s="240"/>
    </row>
    <row r="5297" spans="23:67" s="52" customFormat="1">
      <c r="W5297" s="59"/>
      <c r="BM5297" s="240"/>
      <c r="BN5297" s="240"/>
      <c r="BO5297" s="240"/>
    </row>
    <row r="5298" spans="23:67" s="52" customFormat="1">
      <c r="W5298" s="59"/>
      <c r="BM5298" s="240"/>
      <c r="BN5298" s="240"/>
      <c r="BO5298" s="240"/>
    </row>
    <row r="5299" spans="23:67" s="52" customFormat="1">
      <c r="W5299" s="59"/>
      <c r="BM5299" s="240"/>
      <c r="BN5299" s="240"/>
      <c r="BO5299" s="240"/>
    </row>
    <row r="5300" spans="23:67" s="52" customFormat="1">
      <c r="W5300" s="59"/>
      <c r="BM5300" s="240"/>
      <c r="BN5300" s="240"/>
      <c r="BO5300" s="240"/>
    </row>
    <row r="5301" spans="23:67" s="52" customFormat="1">
      <c r="W5301" s="59"/>
      <c r="BM5301" s="240"/>
      <c r="BN5301" s="240"/>
      <c r="BO5301" s="240"/>
    </row>
    <row r="5302" spans="23:67" s="52" customFormat="1">
      <c r="W5302" s="59"/>
      <c r="BM5302" s="240"/>
      <c r="BN5302" s="240"/>
      <c r="BO5302" s="240"/>
    </row>
    <row r="5303" spans="23:67" s="52" customFormat="1">
      <c r="W5303" s="59"/>
      <c r="BM5303" s="240"/>
      <c r="BN5303" s="240"/>
      <c r="BO5303" s="240"/>
    </row>
    <row r="5304" spans="23:67" s="52" customFormat="1">
      <c r="W5304" s="59"/>
      <c r="BM5304" s="240"/>
      <c r="BN5304" s="240"/>
      <c r="BO5304" s="240"/>
    </row>
    <row r="5305" spans="23:67" s="52" customFormat="1">
      <c r="W5305" s="59"/>
      <c r="BM5305" s="240"/>
      <c r="BN5305" s="240"/>
      <c r="BO5305" s="240"/>
    </row>
    <row r="5306" spans="23:67" s="52" customFormat="1">
      <c r="W5306" s="59"/>
      <c r="BM5306" s="240"/>
      <c r="BN5306" s="240"/>
      <c r="BO5306" s="240"/>
    </row>
    <row r="5307" spans="23:67" s="52" customFormat="1">
      <c r="W5307" s="59"/>
      <c r="BM5307" s="240"/>
      <c r="BN5307" s="240"/>
      <c r="BO5307" s="240"/>
    </row>
    <row r="5308" spans="23:67" s="52" customFormat="1">
      <c r="W5308" s="59"/>
      <c r="BM5308" s="240"/>
      <c r="BN5308" s="240"/>
      <c r="BO5308" s="240"/>
    </row>
    <row r="5309" spans="23:67" s="52" customFormat="1">
      <c r="W5309" s="59"/>
      <c r="BM5309" s="240"/>
      <c r="BN5309" s="240"/>
      <c r="BO5309" s="240"/>
    </row>
    <row r="5310" spans="23:67" s="52" customFormat="1">
      <c r="W5310" s="59"/>
      <c r="BM5310" s="240"/>
      <c r="BN5310" s="240"/>
      <c r="BO5310" s="240"/>
    </row>
    <row r="5311" spans="23:67" s="52" customFormat="1">
      <c r="W5311" s="59"/>
      <c r="BM5311" s="240"/>
      <c r="BN5311" s="240"/>
      <c r="BO5311" s="240"/>
    </row>
    <row r="5312" spans="23:67" s="52" customFormat="1">
      <c r="W5312" s="59"/>
      <c r="BM5312" s="240"/>
      <c r="BN5312" s="240"/>
      <c r="BO5312" s="240"/>
    </row>
    <row r="5313" spans="23:67" s="52" customFormat="1">
      <c r="W5313" s="59"/>
      <c r="BM5313" s="240"/>
      <c r="BN5313" s="240"/>
      <c r="BO5313" s="240"/>
    </row>
    <row r="5314" spans="23:67" s="52" customFormat="1">
      <c r="W5314" s="59"/>
      <c r="BM5314" s="240"/>
      <c r="BN5314" s="240"/>
      <c r="BO5314" s="240"/>
    </row>
    <row r="5315" spans="23:67" s="52" customFormat="1">
      <c r="W5315" s="59"/>
      <c r="BM5315" s="240"/>
      <c r="BN5315" s="240"/>
      <c r="BO5315" s="240"/>
    </row>
    <row r="5316" spans="23:67" s="52" customFormat="1">
      <c r="W5316" s="59"/>
      <c r="BM5316" s="240"/>
      <c r="BN5316" s="240"/>
      <c r="BO5316" s="240"/>
    </row>
    <row r="5317" spans="23:67" s="52" customFormat="1">
      <c r="W5317" s="59"/>
      <c r="BM5317" s="240"/>
      <c r="BN5317" s="240"/>
      <c r="BO5317" s="240"/>
    </row>
    <row r="5318" spans="23:67" s="52" customFormat="1">
      <c r="W5318" s="59"/>
      <c r="BM5318" s="240"/>
      <c r="BN5318" s="240"/>
      <c r="BO5318" s="240"/>
    </row>
    <row r="5319" spans="23:67" s="52" customFormat="1">
      <c r="W5319" s="59"/>
      <c r="BM5319" s="240"/>
      <c r="BN5319" s="240"/>
      <c r="BO5319" s="240"/>
    </row>
    <row r="5320" spans="23:67" s="52" customFormat="1">
      <c r="W5320" s="59"/>
      <c r="BM5320" s="240"/>
      <c r="BN5320" s="240"/>
      <c r="BO5320" s="240"/>
    </row>
    <row r="5321" spans="23:67" s="52" customFormat="1">
      <c r="W5321" s="59"/>
      <c r="BM5321" s="240"/>
      <c r="BN5321" s="240"/>
      <c r="BO5321" s="240"/>
    </row>
    <row r="5322" spans="23:67" s="52" customFormat="1">
      <c r="W5322" s="59"/>
      <c r="BM5322" s="240"/>
      <c r="BN5322" s="240"/>
      <c r="BO5322" s="240"/>
    </row>
    <row r="5323" spans="23:67" s="52" customFormat="1">
      <c r="W5323" s="59"/>
      <c r="BM5323" s="240"/>
      <c r="BN5323" s="240"/>
      <c r="BO5323" s="240"/>
    </row>
    <row r="5324" spans="23:67" s="52" customFormat="1">
      <c r="W5324" s="59"/>
      <c r="BM5324" s="240"/>
      <c r="BN5324" s="240"/>
      <c r="BO5324" s="240"/>
    </row>
    <row r="5325" spans="23:67" s="52" customFormat="1">
      <c r="W5325" s="59"/>
      <c r="BM5325" s="240"/>
      <c r="BN5325" s="240"/>
      <c r="BO5325" s="240"/>
    </row>
    <row r="5326" spans="23:67" s="52" customFormat="1">
      <c r="W5326" s="59"/>
      <c r="BM5326" s="240"/>
      <c r="BN5326" s="240"/>
      <c r="BO5326" s="240"/>
    </row>
    <row r="5327" spans="23:67" s="52" customFormat="1">
      <c r="W5327" s="59"/>
      <c r="BM5327" s="240"/>
      <c r="BN5327" s="240"/>
      <c r="BO5327" s="240"/>
    </row>
    <row r="5328" spans="23:67" s="52" customFormat="1">
      <c r="W5328" s="59"/>
      <c r="BM5328" s="240"/>
      <c r="BN5328" s="240"/>
      <c r="BO5328" s="240"/>
    </row>
    <row r="5329" spans="23:67" s="52" customFormat="1">
      <c r="W5329" s="59"/>
      <c r="BM5329" s="240"/>
      <c r="BN5329" s="240"/>
      <c r="BO5329" s="240"/>
    </row>
    <row r="5330" spans="23:67" s="52" customFormat="1">
      <c r="W5330" s="59"/>
      <c r="BM5330" s="240"/>
      <c r="BN5330" s="240"/>
      <c r="BO5330" s="240"/>
    </row>
    <row r="5331" spans="23:67" s="52" customFormat="1">
      <c r="W5331" s="59"/>
      <c r="BM5331" s="240"/>
      <c r="BN5331" s="240"/>
      <c r="BO5331" s="240"/>
    </row>
    <row r="5332" spans="23:67" s="52" customFormat="1">
      <c r="W5332" s="59"/>
      <c r="BM5332" s="240"/>
      <c r="BN5332" s="240"/>
      <c r="BO5332" s="240"/>
    </row>
    <row r="5333" spans="23:67" s="52" customFormat="1">
      <c r="W5333" s="59"/>
      <c r="BM5333" s="240"/>
      <c r="BN5333" s="240"/>
      <c r="BO5333" s="240"/>
    </row>
    <row r="5334" spans="23:67" s="52" customFormat="1">
      <c r="W5334" s="59"/>
      <c r="BM5334" s="240"/>
      <c r="BN5334" s="240"/>
      <c r="BO5334" s="240"/>
    </row>
    <row r="5335" spans="23:67" s="52" customFormat="1">
      <c r="W5335" s="59"/>
      <c r="BM5335" s="240"/>
      <c r="BN5335" s="240"/>
      <c r="BO5335" s="240"/>
    </row>
    <row r="5336" spans="23:67" s="52" customFormat="1">
      <c r="W5336" s="59"/>
      <c r="BM5336" s="240"/>
      <c r="BN5336" s="240"/>
      <c r="BO5336" s="240"/>
    </row>
    <row r="5337" spans="23:67" s="52" customFormat="1">
      <c r="W5337" s="59"/>
      <c r="BM5337" s="240"/>
      <c r="BN5337" s="240"/>
      <c r="BO5337" s="240"/>
    </row>
    <row r="5338" spans="23:67" s="52" customFormat="1">
      <c r="W5338" s="59"/>
      <c r="BM5338" s="240"/>
      <c r="BN5338" s="240"/>
      <c r="BO5338" s="240"/>
    </row>
    <row r="5339" spans="23:67" s="52" customFormat="1">
      <c r="W5339" s="59"/>
      <c r="BM5339" s="240"/>
      <c r="BN5339" s="240"/>
      <c r="BO5339" s="240"/>
    </row>
    <row r="5340" spans="23:67" s="52" customFormat="1">
      <c r="W5340" s="59"/>
      <c r="BM5340" s="240"/>
      <c r="BN5340" s="240"/>
      <c r="BO5340" s="240"/>
    </row>
    <row r="5341" spans="23:67" s="52" customFormat="1">
      <c r="W5341" s="59"/>
      <c r="BM5341" s="240"/>
      <c r="BN5341" s="240"/>
      <c r="BO5341" s="240"/>
    </row>
    <row r="5342" spans="23:67" s="52" customFormat="1">
      <c r="W5342" s="59"/>
      <c r="BM5342" s="240"/>
      <c r="BN5342" s="240"/>
      <c r="BO5342" s="240"/>
    </row>
    <row r="5343" spans="23:67" s="52" customFormat="1">
      <c r="W5343" s="59"/>
      <c r="BM5343" s="240"/>
      <c r="BN5343" s="240"/>
      <c r="BO5343" s="240"/>
    </row>
    <row r="5344" spans="23:67" s="52" customFormat="1">
      <c r="W5344" s="59"/>
      <c r="BM5344" s="240"/>
      <c r="BN5344" s="240"/>
      <c r="BO5344" s="240"/>
    </row>
    <row r="5345" spans="23:67" s="52" customFormat="1">
      <c r="W5345" s="59"/>
      <c r="BM5345" s="240"/>
      <c r="BN5345" s="240"/>
      <c r="BO5345" s="240"/>
    </row>
    <row r="5346" spans="23:67" s="52" customFormat="1">
      <c r="W5346" s="59"/>
      <c r="BM5346" s="240"/>
      <c r="BN5346" s="240"/>
      <c r="BO5346" s="240"/>
    </row>
    <row r="5347" spans="23:67" s="52" customFormat="1">
      <c r="W5347" s="59"/>
      <c r="BM5347" s="240"/>
      <c r="BN5347" s="240"/>
      <c r="BO5347" s="240"/>
    </row>
    <row r="5348" spans="23:67" s="52" customFormat="1">
      <c r="W5348" s="59"/>
      <c r="BM5348" s="240"/>
      <c r="BN5348" s="240"/>
      <c r="BO5348" s="240"/>
    </row>
    <row r="5349" spans="23:67" s="52" customFormat="1">
      <c r="W5349" s="59"/>
      <c r="BM5349" s="240"/>
      <c r="BN5349" s="240"/>
      <c r="BO5349" s="240"/>
    </row>
    <row r="5350" spans="23:67" s="52" customFormat="1">
      <c r="W5350" s="59"/>
      <c r="BM5350" s="240"/>
      <c r="BN5350" s="240"/>
      <c r="BO5350" s="240"/>
    </row>
    <row r="5351" spans="23:67" s="52" customFormat="1">
      <c r="W5351" s="59"/>
      <c r="BM5351" s="240"/>
      <c r="BN5351" s="240"/>
      <c r="BO5351" s="240"/>
    </row>
    <row r="5352" spans="23:67" s="52" customFormat="1">
      <c r="W5352" s="59"/>
      <c r="BM5352" s="240"/>
      <c r="BN5352" s="240"/>
      <c r="BO5352" s="240"/>
    </row>
    <row r="5353" spans="23:67" s="52" customFormat="1">
      <c r="W5353" s="59"/>
      <c r="BM5353" s="240"/>
      <c r="BN5353" s="240"/>
      <c r="BO5353" s="240"/>
    </row>
    <row r="5354" spans="23:67" s="52" customFormat="1">
      <c r="W5354" s="59"/>
      <c r="BM5354" s="240"/>
      <c r="BN5354" s="240"/>
      <c r="BO5354" s="240"/>
    </row>
    <row r="5355" spans="23:67" s="52" customFormat="1">
      <c r="W5355" s="59"/>
      <c r="BM5355" s="240"/>
      <c r="BN5355" s="240"/>
      <c r="BO5355" s="240"/>
    </row>
    <row r="5356" spans="23:67" s="52" customFormat="1">
      <c r="W5356" s="59"/>
      <c r="BM5356" s="240"/>
      <c r="BN5356" s="240"/>
      <c r="BO5356" s="240"/>
    </row>
    <row r="5357" spans="23:67" s="52" customFormat="1">
      <c r="W5357" s="59"/>
      <c r="BM5357" s="240"/>
      <c r="BN5357" s="240"/>
      <c r="BO5357" s="240"/>
    </row>
    <row r="5358" spans="23:67" s="52" customFormat="1">
      <c r="W5358" s="59"/>
      <c r="BM5358" s="240"/>
      <c r="BN5358" s="240"/>
      <c r="BO5358" s="240"/>
    </row>
    <row r="5359" spans="23:67" s="52" customFormat="1">
      <c r="W5359" s="59"/>
      <c r="BM5359" s="240"/>
      <c r="BN5359" s="240"/>
      <c r="BO5359" s="240"/>
    </row>
    <row r="5360" spans="23:67" s="52" customFormat="1">
      <c r="W5360" s="59"/>
      <c r="BM5360" s="240"/>
      <c r="BN5360" s="240"/>
      <c r="BO5360" s="240"/>
    </row>
    <row r="5361" spans="23:67" s="52" customFormat="1">
      <c r="W5361" s="59"/>
      <c r="BM5361" s="240"/>
      <c r="BN5361" s="240"/>
      <c r="BO5361" s="240"/>
    </row>
    <row r="5362" spans="23:67" s="52" customFormat="1">
      <c r="W5362" s="59"/>
      <c r="BM5362" s="240"/>
      <c r="BN5362" s="240"/>
      <c r="BO5362" s="240"/>
    </row>
    <row r="5363" spans="23:67" s="52" customFormat="1">
      <c r="W5363" s="59"/>
      <c r="BM5363" s="240"/>
      <c r="BN5363" s="240"/>
      <c r="BO5363" s="240"/>
    </row>
    <row r="5364" spans="23:67" s="52" customFormat="1">
      <c r="W5364" s="59"/>
      <c r="BM5364" s="240"/>
      <c r="BN5364" s="240"/>
      <c r="BO5364" s="240"/>
    </row>
    <row r="5365" spans="23:67" s="52" customFormat="1">
      <c r="W5365" s="59"/>
      <c r="BM5365" s="240"/>
      <c r="BN5365" s="240"/>
      <c r="BO5365" s="240"/>
    </row>
    <row r="5366" spans="23:67" s="52" customFormat="1">
      <c r="W5366" s="59"/>
      <c r="BM5366" s="240"/>
      <c r="BN5366" s="240"/>
      <c r="BO5366" s="240"/>
    </row>
    <row r="5367" spans="23:67" s="52" customFormat="1">
      <c r="W5367" s="59"/>
      <c r="BM5367" s="240"/>
      <c r="BN5367" s="240"/>
      <c r="BO5367" s="240"/>
    </row>
    <row r="5368" spans="23:67" s="52" customFormat="1">
      <c r="W5368" s="59"/>
      <c r="BM5368" s="240"/>
      <c r="BN5368" s="240"/>
      <c r="BO5368" s="240"/>
    </row>
    <row r="5369" spans="23:67" s="52" customFormat="1">
      <c r="W5369" s="59"/>
      <c r="BM5369" s="240"/>
      <c r="BN5369" s="240"/>
      <c r="BO5369" s="240"/>
    </row>
    <row r="5370" spans="23:67" s="52" customFormat="1">
      <c r="W5370" s="59"/>
      <c r="BM5370" s="240"/>
      <c r="BN5370" s="240"/>
      <c r="BO5370" s="240"/>
    </row>
    <row r="5371" spans="23:67" s="52" customFormat="1">
      <c r="W5371" s="59"/>
      <c r="BM5371" s="240"/>
      <c r="BN5371" s="240"/>
      <c r="BO5371" s="240"/>
    </row>
    <row r="5372" spans="23:67" s="52" customFormat="1">
      <c r="W5372" s="59"/>
      <c r="BM5372" s="240"/>
      <c r="BN5372" s="240"/>
      <c r="BO5372" s="240"/>
    </row>
    <row r="5373" spans="23:67" s="52" customFormat="1">
      <c r="W5373" s="59"/>
      <c r="BM5373" s="240"/>
      <c r="BN5373" s="240"/>
      <c r="BO5373" s="240"/>
    </row>
    <row r="5374" spans="23:67" s="52" customFormat="1">
      <c r="W5374" s="59"/>
      <c r="BM5374" s="240"/>
      <c r="BN5374" s="240"/>
      <c r="BO5374" s="240"/>
    </row>
    <row r="5375" spans="23:67" s="52" customFormat="1">
      <c r="W5375" s="59"/>
      <c r="BM5375" s="240"/>
      <c r="BN5375" s="240"/>
      <c r="BO5375" s="240"/>
    </row>
    <row r="5376" spans="23:67" s="52" customFormat="1">
      <c r="W5376" s="59"/>
      <c r="BM5376" s="240"/>
      <c r="BN5376" s="240"/>
      <c r="BO5376" s="240"/>
    </row>
    <row r="5377" spans="23:67" s="52" customFormat="1">
      <c r="W5377" s="59"/>
      <c r="BM5377" s="240"/>
      <c r="BN5377" s="240"/>
      <c r="BO5377" s="240"/>
    </row>
    <row r="5378" spans="23:67" s="52" customFormat="1">
      <c r="W5378" s="59"/>
      <c r="BM5378" s="240"/>
      <c r="BN5378" s="240"/>
      <c r="BO5378" s="240"/>
    </row>
    <row r="5379" spans="23:67" s="52" customFormat="1">
      <c r="W5379" s="59"/>
      <c r="BM5379" s="240"/>
      <c r="BN5379" s="240"/>
      <c r="BO5379" s="240"/>
    </row>
    <row r="5380" spans="23:67" s="52" customFormat="1">
      <c r="W5380" s="59"/>
      <c r="BM5380" s="240"/>
      <c r="BN5380" s="240"/>
      <c r="BO5380" s="240"/>
    </row>
    <row r="5381" spans="23:67" s="52" customFormat="1">
      <c r="W5381" s="59"/>
      <c r="BM5381" s="240"/>
      <c r="BN5381" s="240"/>
      <c r="BO5381" s="240"/>
    </row>
    <row r="5382" spans="23:67" s="52" customFormat="1">
      <c r="W5382" s="59"/>
      <c r="BM5382" s="240"/>
      <c r="BN5382" s="240"/>
      <c r="BO5382" s="240"/>
    </row>
    <row r="5383" spans="23:67" s="52" customFormat="1">
      <c r="W5383" s="59"/>
      <c r="BM5383" s="240"/>
      <c r="BN5383" s="240"/>
      <c r="BO5383" s="240"/>
    </row>
    <row r="5384" spans="23:67" s="52" customFormat="1">
      <c r="W5384" s="59"/>
      <c r="BM5384" s="240"/>
      <c r="BN5384" s="240"/>
      <c r="BO5384" s="240"/>
    </row>
    <row r="5385" spans="23:67" s="52" customFormat="1">
      <c r="W5385" s="59"/>
      <c r="BM5385" s="240"/>
      <c r="BN5385" s="240"/>
      <c r="BO5385" s="240"/>
    </row>
    <row r="5386" spans="23:67" s="52" customFormat="1">
      <c r="W5386" s="59"/>
      <c r="BM5386" s="240"/>
      <c r="BN5386" s="240"/>
      <c r="BO5386" s="240"/>
    </row>
    <row r="5387" spans="23:67" s="52" customFormat="1">
      <c r="W5387" s="59"/>
      <c r="BM5387" s="240"/>
      <c r="BN5387" s="240"/>
      <c r="BO5387" s="240"/>
    </row>
    <row r="5388" spans="23:67" s="52" customFormat="1">
      <c r="W5388" s="59"/>
      <c r="BM5388" s="240"/>
      <c r="BN5388" s="240"/>
      <c r="BO5388" s="240"/>
    </row>
    <row r="5389" spans="23:67" s="52" customFormat="1">
      <c r="W5389" s="59"/>
      <c r="BM5389" s="240"/>
      <c r="BN5389" s="240"/>
      <c r="BO5389" s="240"/>
    </row>
    <row r="5390" spans="23:67" s="52" customFormat="1">
      <c r="W5390" s="59"/>
      <c r="BM5390" s="240"/>
      <c r="BN5390" s="240"/>
      <c r="BO5390" s="240"/>
    </row>
    <row r="5391" spans="23:67" s="52" customFormat="1">
      <c r="W5391" s="59"/>
      <c r="BM5391" s="240"/>
      <c r="BN5391" s="240"/>
      <c r="BO5391" s="240"/>
    </row>
    <row r="5392" spans="23:67" s="52" customFormat="1">
      <c r="W5392" s="59"/>
      <c r="BM5392" s="240"/>
      <c r="BN5392" s="240"/>
      <c r="BO5392" s="240"/>
    </row>
    <row r="5393" spans="23:67" s="52" customFormat="1">
      <c r="W5393" s="59"/>
      <c r="BM5393" s="240"/>
      <c r="BN5393" s="240"/>
      <c r="BO5393" s="240"/>
    </row>
    <row r="5394" spans="23:67" s="52" customFormat="1">
      <c r="W5394" s="59"/>
      <c r="X5394" s="1"/>
      <c r="Y5394" s="1"/>
      <c r="Z5394" s="1"/>
      <c r="AA5394" s="1"/>
      <c r="AB5394" s="1"/>
      <c r="AC5394" s="1"/>
      <c r="AD5394" s="1"/>
      <c r="AE5394" s="1"/>
      <c r="AF5394" s="1"/>
      <c r="AG5394" s="1"/>
      <c r="AH5394" s="1"/>
      <c r="AI5394" s="1"/>
      <c r="AJ5394" s="1"/>
      <c r="AK5394" s="1"/>
      <c r="AL5394" s="1"/>
      <c r="AM5394" s="1"/>
      <c r="AN5394" s="1"/>
      <c r="BM5394" s="240"/>
      <c r="BN5394" s="240"/>
      <c r="BO5394" s="240"/>
    </row>
    <row r="5395" spans="23:67" s="52" customFormat="1">
      <c r="W5395" s="59"/>
      <c r="X5395" s="1"/>
      <c r="Y5395" s="1"/>
      <c r="Z5395" s="1"/>
      <c r="AA5395" s="1"/>
      <c r="AB5395" s="1"/>
      <c r="AC5395" s="1"/>
      <c r="AD5395" s="1"/>
      <c r="AE5395" s="1"/>
      <c r="AF5395" s="1"/>
      <c r="AG5395" s="1"/>
      <c r="AH5395" s="1"/>
      <c r="AI5395" s="1"/>
      <c r="AJ5395" s="1"/>
      <c r="AK5395" s="1"/>
      <c r="AL5395" s="1"/>
      <c r="AM5395" s="1"/>
      <c r="AN5395" s="1"/>
      <c r="BM5395" s="240"/>
      <c r="BN5395" s="240"/>
      <c r="BO5395" s="240"/>
    </row>
    <row r="5396" spans="23:67" s="52" customFormat="1">
      <c r="W5396" s="59"/>
      <c r="X5396" s="1"/>
      <c r="Y5396" s="1"/>
      <c r="Z5396" s="1"/>
      <c r="AA5396" s="1"/>
      <c r="AB5396" s="1"/>
      <c r="AC5396" s="1"/>
      <c r="AD5396" s="1"/>
      <c r="AE5396" s="1"/>
      <c r="AF5396" s="1"/>
      <c r="AG5396" s="1"/>
      <c r="AH5396" s="1"/>
      <c r="AI5396" s="1"/>
      <c r="AJ5396" s="1"/>
      <c r="AK5396" s="1"/>
      <c r="AL5396" s="1"/>
      <c r="AM5396" s="1"/>
      <c r="AN5396" s="1"/>
      <c r="BM5396" s="240"/>
      <c r="BN5396" s="240"/>
      <c r="BO5396" s="240"/>
    </row>
    <row r="5397" spans="23:67" s="52" customFormat="1">
      <c r="W5397" s="59"/>
      <c r="X5397" s="1"/>
      <c r="Y5397" s="1"/>
      <c r="Z5397" s="1"/>
      <c r="AA5397" s="1"/>
      <c r="AB5397" s="1"/>
      <c r="AC5397" s="1"/>
      <c r="AD5397" s="1"/>
      <c r="AE5397" s="1"/>
      <c r="AF5397" s="1"/>
      <c r="AG5397" s="1"/>
      <c r="AH5397" s="1"/>
      <c r="AI5397" s="1"/>
      <c r="AJ5397" s="1"/>
      <c r="AK5397" s="1"/>
      <c r="AL5397" s="1"/>
      <c r="AM5397" s="1"/>
      <c r="AN5397" s="1"/>
      <c r="BM5397" s="240"/>
      <c r="BN5397" s="240"/>
      <c r="BO5397" s="240"/>
    </row>
    <row r="5398" spans="23:67" s="52" customFormat="1">
      <c r="W5398" s="59"/>
      <c r="X5398" s="1"/>
      <c r="Y5398" s="1"/>
      <c r="Z5398" s="1"/>
      <c r="AA5398" s="1"/>
      <c r="AB5398" s="1"/>
      <c r="AC5398" s="1"/>
      <c r="AD5398" s="1"/>
      <c r="AE5398" s="1"/>
      <c r="AF5398" s="1"/>
      <c r="AG5398" s="1"/>
      <c r="AH5398" s="1"/>
      <c r="AI5398" s="1"/>
      <c r="AJ5398" s="1"/>
      <c r="AK5398" s="1"/>
      <c r="AL5398" s="1"/>
      <c r="AM5398" s="1"/>
      <c r="AN5398" s="1"/>
      <c r="BM5398" s="240"/>
      <c r="BN5398" s="240"/>
      <c r="BO5398" s="240"/>
    </row>
    <row r="5399" spans="23:67" s="52" customFormat="1">
      <c r="W5399" s="59"/>
      <c r="X5399" s="1"/>
      <c r="Y5399" s="1"/>
      <c r="Z5399" s="1"/>
      <c r="AA5399" s="1"/>
      <c r="AB5399" s="1"/>
      <c r="AC5399" s="1"/>
      <c r="AD5399" s="1"/>
      <c r="AE5399" s="1"/>
      <c r="AF5399" s="1"/>
      <c r="AG5399" s="1"/>
      <c r="AH5399" s="1"/>
      <c r="AI5399" s="1"/>
      <c r="AJ5399" s="1"/>
      <c r="AK5399" s="1"/>
      <c r="AL5399" s="1"/>
      <c r="AM5399" s="1"/>
      <c r="AN5399" s="1"/>
      <c r="BM5399" s="240"/>
      <c r="BN5399" s="240"/>
      <c r="BO5399" s="240"/>
    </row>
    <row r="5400" spans="23:67" s="52" customFormat="1">
      <c r="W5400" s="59"/>
      <c r="X5400" s="1"/>
      <c r="Y5400" s="1"/>
      <c r="Z5400" s="1"/>
      <c r="AA5400" s="1"/>
      <c r="AB5400" s="1"/>
      <c r="AC5400" s="1"/>
      <c r="AD5400" s="1"/>
      <c r="AE5400" s="1"/>
      <c r="AF5400" s="1"/>
      <c r="AG5400" s="1"/>
      <c r="AH5400" s="1"/>
      <c r="AI5400" s="1"/>
      <c r="AJ5400" s="1"/>
      <c r="AK5400" s="1"/>
      <c r="AL5400" s="1"/>
      <c r="AM5400" s="1"/>
      <c r="AN5400" s="1"/>
      <c r="BM5400" s="240"/>
      <c r="BN5400" s="240"/>
      <c r="BO5400" s="240"/>
    </row>
    <row r="5401" spans="23:67" s="52" customFormat="1">
      <c r="W5401" s="59"/>
      <c r="X5401" s="1"/>
      <c r="Y5401" s="1"/>
      <c r="Z5401" s="1"/>
      <c r="AA5401" s="1"/>
      <c r="AB5401" s="1"/>
      <c r="AC5401" s="1"/>
      <c r="AD5401" s="1"/>
      <c r="AE5401" s="1"/>
      <c r="AF5401" s="1"/>
      <c r="AG5401" s="1"/>
      <c r="AH5401" s="1"/>
      <c r="AI5401" s="1"/>
      <c r="AJ5401" s="1"/>
      <c r="AK5401" s="1"/>
      <c r="AL5401" s="1"/>
      <c r="AM5401" s="1"/>
      <c r="AN5401" s="1"/>
      <c r="BM5401" s="240"/>
      <c r="BN5401" s="240"/>
      <c r="BO5401" s="240"/>
    </row>
    <row r="5402" spans="23:67" s="52" customFormat="1">
      <c r="W5402" s="59"/>
      <c r="X5402" s="1"/>
      <c r="Y5402" s="1"/>
      <c r="Z5402" s="1"/>
      <c r="AA5402" s="1"/>
      <c r="AB5402" s="1"/>
      <c r="AC5402" s="1"/>
      <c r="AD5402" s="1"/>
      <c r="AE5402" s="1"/>
      <c r="AF5402" s="1"/>
      <c r="AG5402" s="1"/>
      <c r="AH5402" s="1"/>
      <c r="AI5402" s="1"/>
      <c r="AJ5402" s="1"/>
      <c r="AK5402" s="1"/>
      <c r="AL5402" s="1"/>
      <c r="AM5402" s="1"/>
      <c r="AN5402" s="1"/>
      <c r="BM5402" s="240"/>
      <c r="BN5402" s="240"/>
      <c r="BO5402" s="240"/>
    </row>
    <row r="5403" spans="23:67" s="52" customFormat="1">
      <c r="W5403" s="59"/>
      <c r="X5403" s="1"/>
      <c r="Y5403" s="1"/>
      <c r="Z5403" s="1"/>
      <c r="AA5403" s="1"/>
      <c r="AB5403" s="1"/>
      <c r="AC5403" s="1"/>
      <c r="AD5403" s="1"/>
      <c r="AE5403" s="1"/>
      <c r="AF5403" s="1"/>
      <c r="AG5403" s="1"/>
      <c r="AH5403" s="1"/>
      <c r="AI5403" s="1"/>
      <c r="AJ5403" s="1"/>
      <c r="AK5403" s="1"/>
      <c r="AL5403" s="1"/>
      <c r="AM5403" s="1"/>
      <c r="AN5403" s="1"/>
      <c r="BM5403" s="240"/>
      <c r="BN5403" s="240"/>
      <c r="BO5403" s="240"/>
    </row>
    <row r="5404" spans="23:67" s="52" customFormat="1">
      <c r="W5404" s="59"/>
      <c r="X5404" s="1"/>
      <c r="Y5404" s="1"/>
      <c r="Z5404" s="1"/>
      <c r="AA5404" s="1"/>
      <c r="AB5404" s="1"/>
      <c r="AC5404" s="1"/>
      <c r="AD5404" s="1"/>
      <c r="AE5404" s="1"/>
      <c r="AF5404" s="1"/>
      <c r="AG5404" s="1"/>
      <c r="AH5404" s="1"/>
      <c r="AI5404" s="1"/>
      <c r="AJ5404" s="1"/>
      <c r="AK5404" s="1"/>
      <c r="AL5404" s="1"/>
      <c r="AM5404" s="1"/>
      <c r="AN5404" s="1"/>
      <c r="BM5404" s="240"/>
      <c r="BN5404" s="240"/>
      <c r="BO5404" s="240"/>
    </row>
    <row r="5405" spans="23:67" s="52" customFormat="1">
      <c r="W5405" s="59"/>
      <c r="X5405" s="1"/>
      <c r="Y5405" s="1"/>
      <c r="Z5405" s="1"/>
      <c r="AA5405" s="1"/>
      <c r="AB5405" s="1"/>
      <c r="AC5405" s="1"/>
      <c r="AD5405" s="1"/>
      <c r="AE5405" s="1"/>
      <c r="AF5405" s="1"/>
      <c r="AG5405" s="1"/>
      <c r="AH5405" s="1"/>
      <c r="AI5405" s="1"/>
      <c r="AJ5405" s="1"/>
      <c r="AK5405" s="1"/>
      <c r="AL5405" s="1"/>
      <c r="AM5405" s="1"/>
      <c r="AN5405" s="1"/>
      <c r="BM5405" s="240"/>
      <c r="BN5405" s="240"/>
      <c r="BO5405" s="240"/>
    </row>
    <row r="5406" spans="23:67" s="52" customFormat="1">
      <c r="W5406" s="59"/>
      <c r="X5406" s="1"/>
      <c r="Y5406" s="1"/>
      <c r="Z5406" s="1"/>
      <c r="AA5406" s="1"/>
      <c r="AB5406" s="1"/>
      <c r="AC5406" s="1"/>
      <c r="AD5406" s="1"/>
      <c r="AE5406" s="1"/>
      <c r="AF5406" s="1"/>
      <c r="AG5406" s="1"/>
      <c r="AH5406" s="1"/>
      <c r="AI5406" s="1"/>
      <c r="AJ5406" s="1"/>
      <c r="AK5406" s="1"/>
      <c r="AL5406" s="1"/>
      <c r="AM5406" s="1"/>
      <c r="AN5406" s="1"/>
      <c r="BM5406" s="240"/>
      <c r="BN5406" s="240"/>
      <c r="BO5406" s="240"/>
    </row>
    <row r="5407" spans="23:67" s="52" customFormat="1">
      <c r="W5407" s="59"/>
      <c r="X5407" s="1"/>
      <c r="Y5407" s="1"/>
      <c r="Z5407" s="1"/>
      <c r="AA5407" s="1"/>
      <c r="AB5407" s="1"/>
      <c r="AC5407" s="1"/>
      <c r="AD5407" s="1"/>
      <c r="AE5407" s="1"/>
      <c r="AF5407" s="1"/>
      <c r="AG5407" s="1"/>
      <c r="AH5407" s="1"/>
      <c r="AI5407" s="1"/>
      <c r="AJ5407" s="1"/>
      <c r="AK5407" s="1"/>
      <c r="AL5407" s="1"/>
      <c r="AM5407" s="1"/>
      <c r="AN5407" s="1"/>
      <c r="BM5407" s="240"/>
      <c r="BN5407" s="240"/>
      <c r="BO5407" s="240"/>
    </row>
    <row r="5408" spans="23:67" s="52" customFormat="1">
      <c r="W5408" s="59"/>
      <c r="X5408" s="1"/>
      <c r="Y5408" s="1"/>
      <c r="Z5408" s="1"/>
      <c r="AA5408" s="1"/>
      <c r="AB5408" s="1"/>
      <c r="AC5408" s="1"/>
      <c r="AD5408" s="1"/>
      <c r="AE5408" s="1"/>
      <c r="AF5408" s="1"/>
      <c r="AG5408" s="1"/>
      <c r="AH5408" s="1"/>
      <c r="AI5408" s="1"/>
      <c r="AJ5408" s="1"/>
      <c r="AK5408" s="1"/>
      <c r="AL5408" s="1"/>
      <c r="AM5408" s="1"/>
      <c r="AN5408" s="1"/>
      <c r="BM5408" s="240"/>
      <c r="BN5408" s="240"/>
      <c r="BO5408" s="240"/>
    </row>
    <row r="5409" spans="23:67" s="52" customFormat="1">
      <c r="W5409" s="59"/>
      <c r="X5409" s="1"/>
      <c r="Y5409" s="1"/>
      <c r="Z5409" s="1"/>
      <c r="AA5409" s="1"/>
      <c r="AB5409" s="1"/>
      <c r="AC5409" s="1"/>
      <c r="AD5409" s="1"/>
      <c r="AE5409" s="1"/>
      <c r="AF5409" s="1"/>
      <c r="AG5409" s="1"/>
      <c r="AH5409" s="1"/>
      <c r="AI5409" s="1"/>
      <c r="AJ5409" s="1"/>
      <c r="AK5409" s="1"/>
      <c r="AL5409" s="1"/>
      <c r="AM5409" s="1"/>
      <c r="AN5409" s="1"/>
      <c r="BM5409" s="240"/>
      <c r="BN5409" s="240"/>
      <c r="BO5409" s="240"/>
    </row>
    <row r="5410" spans="23:67" s="52" customFormat="1">
      <c r="W5410" s="59"/>
      <c r="X5410" s="1"/>
      <c r="Y5410" s="1"/>
      <c r="Z5410" s="1"/>
      <c r="AA5410" s="1"/>
      <c r="AB5410" s="1"/>
      <c r="AC5410" s="1"/>
      <c r="AD5410" s="1"/>
      <c r="AE5410" s="1"/>
      <c r="AF5410" s="1"/>
      <c r="AG5410" s="1"/>
      <c r="AH5410" s="1"/>
      <c r="AI5410" s="1"/>
      <c r="AJ5410" s="1"/>
      <c r="AK5410" s="1"/>
      <c r="AL5410" s="1"/>
      <c r="AM5410" s="1"/>
      <c r="AN5410" s="1"/>
      <c r="BM5410" s="240"/>
      <c r="BN5410" s="240"/>
      <c r="BO5410" s="240"/>
    </row>
    <row r="5411" spans="23:67" s="52" customFormat="1">
      <c r="W5411" s="59"/>
      <c r="X5411" s="1"/>
      <c r="Y5411" s="1"/>
      <c r="Z5411" s="1"/>
      <c r="AA5411" s="1"/>
      <c r="AB5411" s="1"/>
      <c r="AC5411" s="1"/>
      <c r="AD5411" s="1"/>
      <c r="AE5411" s="1"/>
      <c r="AF5411" s="1"/>
      <c r="AG5411" s="1"/>
      <c r="AH5411" s="1"/>
      <c r="AI5411" s="1"/>
      <c r="AJ5411" s="1"/>
      <c r="AK5411" s="1"/>
      <c r="AL5411" s="1"/>
      <c r="AM5411" s="1"/>
      <c r="AN5411" s="1"/>
      <c r="BM5411" s="240"/>
      <c r="BN5411" s="240"/>
      <c r="BO5411" s="240"/>
    </row>
    <row r="5412" spans="23:67" s="52" customFormat="1">
      <c r="W5412" s="59"/>
      <c r="X5412" s="1"/>
      <c r="Y5412" s="1"/>
      <c r="Z5412" s="1"/>
      <c r="AA5412" s="1"/>
      <c r="AB5412" s="1"/>
      <c r="AC5412" s="1"/>
      <c r="AD5412" s="1"/>
      <c r="AE5412" s="1"/>
      <c r="AF5412" s="1"/>
      <c r="AG5412" s="1"/>
      <c r="AH5412" s="1"/>
      <c r="AI5412" s="1"/>
      <c r="AJ5412" s="1"/>
      <c r="AK5412" s="1"/>
      <c r="AL5412" s="1"/>
      <c r="AM5412" s="1"/>
      <c r="AN5412" s="1"/>
      <c r="BM5412" s="240"/>
      <c r="BN5412" s="240"/>
      <c r="BO5412" s="240"/>
    </row>
    <row r="5413" spans="23:67" s="52" customFormat="1">
      <c r="W5413" s="59"/>
      <c r="X5413" s="1"/>
      <c r="Y5413" s="1"/>
      <c r="Z5413" s="1"/>
      <c r="AA5413" s="1"/>
      <c r="AB5413" s="1"/>
      <c r="AC5413" s="1"/>
      <c r="AD5413" s="1"/>
      <c r="AE5413" s="1"/>
      <c r="AF5413" s="1"/>
      <c r="AG5413" s="1"/>
      <c r="AH5413" s="1"/>
      <c r="AI5413" s="1"/>
      <c r="AJ5413" s="1"/>
      <c r="AK5413" s="1"/>
      <c r="AL5413" s="1"/>
      <c r="AM5413" s="1"/>
      <c r="AN5413" s="1"/>
      <c r="BM5413" s="240"/>
      <c r="BN5413" s="240"/>
      <c r="BO5413" s="240"/>
    </row>
    <row r="5414" spans="23:67" s="52" customFormat="1">
      <c r="W5414" s="59"/>
      <c r="X5414" s="1"/>
      <c r="Y5414" s="1"/>
      <c r="Z5414" s="1"/>
      <c r="AA5414" s="1"/>
      <c r="AB5414" s="1"/>
      <c r="AC5414" s="1"/>
      <c r="AD5414" s="1"/>
      <c r="AE5414" s="1"/>
      <c r="AF5414" s="1"/>
      <c r="AG5414" s="1"/>
      <c r="AH5414" s="1"/>
      <c r="AI5414" s="1"/>
      <c r="AJ5414" s="1"/>
      <c r="AK5414" s="1"/>
      <c r="AL5414" s="1"/>
      <c r="AM5414" s="1"/>
      <c r="AN5414" s="1"/>
      <c r="BM5414" s="240"/>
      <c r="BN5414" s="240"/>
      <c r="BO5414" s="240"/>
    </row>
    <row r="5415" spans="23:67" s="52" customFormat="1">
      <c r="W5415" s="59"/>
      <c r="X5415" s="1"/>
      <c r="Y5415" s="1"/>
      <c r="Z5415" s="1"/>
      <c r="AA5415" s="1"/>
      <c r="AB5415" s="1"/>
      <c r="AC5415" s="1"/>
      <c r="AD5415" s="1"/>
      <c r="AE5415" s="1"/>
      <c r="AF5415" s="1"/>
      <c r="AG5415" s="1"/>
      <c r="AH5415" s="1"/>
      <c r="AI5415" s="1"/>
      <c r="AJ5415" s="1"/>
      <c r="AK5415" s="1"/>
      <c r="AL5415" s="1"/>
      <c r="AM5415" s="1"/>
      <c r="AN5415" s="1"/>
      <c r="BM5415" s="240"/>
      <c r="BN5415" s="240"/>
      <c r="BO5415" s="240"/>
    </row>
    <row r="5416" spans="23:67" s="52" customFormat="1">
      <c r="W5416" s="59"/>
      <c r="X5416" s="1"/>
      <c r="Y5416" s="1"/>
      <c r="Z5416" s="1"/>
      <c r="AA5416" s="1"/>
      <c r="AB5416" s="1"/>
      <c r="AC5416" s="1"/>
      <c r="AD5416" s="1"/>
      <c r="AE5416" s="1"/>
      <c r="AF5416" s="1"/>
      <c r="AG5416" s="1"/>
      <c r="AH5416" s="1"/>
      <c r="AI5416" s="1"/>
      <c r="AJ5416" s="1"/>
      <c r="AK5416" s="1"/>
      <c r="AL5416" s="1"/>
      <c r="AM5416" s="1"/>
      <c r="AN5416" s="1"/>
      <c r="BM5416" s="240"/>
      <c r="BN5416" s="240"/>
      <c r="BO5416" s="240"/>
    </row>
    <row r="5417" spans="23:67" s="52" customFormat="1">
      <c r="W5417" s="59"/>
      <c r="X5417" s="1"/>
      <c r="Y5417" s="1"/>
      <c r="Z5417" s="1"/>
      <c r="AA5417" s="1"/>
      <c r="AB5417" s="1"/>
      <c r="AC5417" s="1"/>
      <c r="AD5417" s="1"/>
      <c r="AE5417" s="1"/>
      <c r="AF5417" s="1"/>
      <c r="AG5417" s="1"/>
      <c r="AH5417" s="1"/>
      <c r="AI5417" s="1"/>
      <c r="AJ5417" s="1"/>
      <c r="AK5417" s="1"/>
      <c r="AL5417" s="1"/>
      <c r="AM5417" s="1"/>
      <c r="AN5417" s="1"/>
      <c r="BM5417" s="240"/>
      <c r="BN5417" s="240"/>
      <c r="BO5417" s="240"/>
    </row>
    <row r="5418" spans="23:67" s="52" customFormat="1">
      <c r="W5418" s="59"/>
      <c r="X5418" s="1"/>
      <c r="Y5418" s="1"/>
      <c r="Z5418" s="1"/>
      <c r="AA5418" s="1"/>
      <c r="AB5418" s="1"/>
      <c r="AC5418" s="1"/>
      <c r="AD5418" s="1"/>
      <c r="AE5418" s="1"/>
      <c r="AF5418" s="1"/>
      <c r="AG5418" s="1"/>
      <c r="AH5418" s="1"/>
      <c r="AI5418" s="1"/>
      <c r="AJ5418" s="1"/>
      <c r="AK5418" s="1"/>
      <c r="AL5418" s="1"/>
      <c r="AM5418" s="1"/>
      <c r="AN5418" s="1"/>
      <c r="BM5418" s="240"/>
      <c r="BN5418" s="240"/>
      <c r="BO5418" s="240"/>
    </row>
    <row r="5419" spans="23:67" s="52" customFormat="1">
      <c r="W5419" s="59"/>
      <c r="X5419" s="1"/>
      <c r="Y5419" s="1"/>
      <c r="Z5419" s="1"/>
      <c r="AA5419" s="1"/>
      <c r="AB5419" s="1"/>
      <c r="AC5419" s="1"/>
      <c r="AD5419" s="1"/>
      <c r="AE5419" s="1"/>
      <c r="AF5419" s="1"/>
      <c r="AG5419" s="1"/>
      <c r="AH5419" s="1"/>
      <c r="AI5419" s="1"/>
      <c r="AJ5419" s="1"/>
      <c r="AK5419" s="1"/>
      <c r="AL5419" s="1"/>
      <c r="AM5419" s="1"/>
      <c r="AN5419" s="1"/>
      <c r="BM5419" s="240"/>
      <c r="BN5419" s="240"/>
      <c r="BO5419" s="240"/>
    </row>
    <row r="5420" spans="23:67" s="52" customFormat="1">
      <c r="W5420" s="59"/>
      <c r="X5420" s="1"/>
      <c r="Y5420" s="1"/>
      <c r="Z5420" s="1"/>
      <c r="AA5420" s="1"/>
      <c r="AB5420" s="1"/>
      <c r="AC5420" s="1"/>
      <c r="AD5420" s="1"/>
      <c r="AE5420" s="1"/>
      <c r="AF5420" s="1"/>
      <c r="AG5420" s="1"/>
      <c r="AH5420" s="1"/>
      <c r="AI5420" s="1"/>
      <c r="AJ5420" s="1"/>
      <c r="AK5420" s="1"/>
      <c r="AL5420" s="1"/>
      <c r="AM5420" s="1"/>
      <c r="AN5420" s="1"/>
      <c r="BM5420" s="240"/>
      <c r="BN5420" s="240"/>
      <c r="BO5420" s="240"/>
    </row>
    <row r="5421" spans="23:67" s="52" customFormat="1">
      <c r="W5421" s="5"/>
      <c r="X5421" s="1"/>
      <c r="Y5421" s="1"/>
      <c r="Z5421" s="1"/>
      <c r="AA5421" s="1"/>
      <c r="AB5421" s="1"/>
      <c r="AC5421" s="1"/>
      <c r="AD5421" s="1"/>
      <c r="AE5421" s="1"/>
      <c r="AF5421" s="1"/>
      <c r="AG5421" s="1"/>
      <c r="AH5421" s="1"/>
      <c r="AI5421" s="1"/>
      <c r="AJ5421" s="1"/>
      <c r="AK5421" s="1"/>
      <c r="AL5421" s="1"/>
      <c r="AM5421" s="1"/>
      <c r="AN5421" s="1"/>
      <c r="BM5421" s="240"/>
      <c r="BN5421" s="240"/>
      <c r="BO5421" s="240"/>
    </row>
    <row r="5422" spans="23:67" s="52" customFormat="1">
      <c r="W5422" s="5"/>
      <c r="X5422" s="1"/>
      <c r="Y5422" s="1"/>
      <c r="Z5422" s="1"/>
      <c r="AA5422" s="1"/>
      <c r="AB5422" s="1"/>
      <c r="AC5422" s="1"/>
      <c r="AD5422" s="1"/>
      <c r="AE5422" s="1"/>
      <c r="AF5422" s="1"/>
      <c r="AG5422" s="1"/>
      <c r="AH5422" s="1"/>
      <c r="AI5422" s="1"/>
      <c r="AJ5422" s="1"/>
      <c r="AK5422" s="1"/>
      <c r="AL5422" s="1"/>
      <c r="AM5422" s="1"/>
      <c r="AN5422" s="1"/>
      <c r="BM5422" s="240"/>
      <c r="BN5422" s="240"/>
      <c r="BO5422" s="240"/>
    </row>
    <row r="5423" spans="23:67" s="52" customFormat="1">
      <c r="W5423" s="5"/>
      <c r="X5423" s="1"/>
      <c r="Y5423" s="1"/>
      <c r="Z5423" s="1"/>
      <c r="AA5423" s="1"/>
      <c r="AB5423" s="1"/>
      <c r="AC5423" s="1"/>
      <c r="AD5423" s="1"/>
      <c r="AE5423" s="1"/>
      <c r="AF5423" s="1"/>
      <c r="AG5423" s="1"/>
      <c r="AH5423" s="1"/>
      <c r="AI5423" s="1"/>
      <c r="AJ5423" s="1"/>
      <c r="AK5423" s="1"/>
      <c r="AL5423" s="1"/>
      <c r="AM5423" s="1"/>
      <c r="AN5423" s="1"/>
      <c r="BM5423" s="240"/>
      <c r="BN5423" s="240"/>
      <c r="BO5423" s="240"/>
    </row>
    <row r="5424" spans="23:67" s="52" customFormat="1">
      <c r="W5424" s="5"/>
      <c r="X5424" s="1"/>
      <c r="Y5424" s="1"/>
      <c r="Z5424" s="1"/>
      <c r="AA5424" s="1"/>
      <c r="AB5424" s="1"/>
      <c r="AC5424" s="1"/>
      <c r="AD5424" s="1"/>
      <c r="AE5424" s="1"/>
      <c r="AF5424" s="1"/>
      <c r="AG5424" s="1"/>
      <c r="AH5424" s="1"/>
      <c r="AI5424" s="1"/>
      <c r="AJ5424" s="1"/>
      <c r="AK5424" s="1"/>
      <c r="AL5424" s="1"/>
      <c r="AM5424" s="1"/>
      <c r="AN5424" s="1"/>
      <c r="BM5424" s="240"/>
      <c r="BN5424" s="240"/>
      <c r="BO5424" s="240"/>
    </row>
    <row r="5425" spans="22:67" s="52" customFormat="1">
      <c r="W5425" s="5"/>
      <c r="X5425" s="1"/>
      <c r="Y5425" s="1"/>
      <c r="Z5425" s="1"/>
      <c r="AA5425" s="1"/>
      <c r="AB5425" s="1"/>
      <c r="AC5425" s="1"/>
      <c r="AD5425" s="1"/>
      <c r="AE5425" s="1"/>
      <c r="AF5425" s="1"/>
      <c r="AG5425" s="1"/>
      <c r="AH5425" s="1"/>
      <c r="AI5425" s="1"/>
      <c r="AJ5425" s="1"/>
      <c r="AK5425" s="1"/>
      <c r="AL5425" s="1"/>
      <c r="AM5425" s="1"/>
      <c r="AN5425" s="1"/>
      <c r="BM5425" s="240"/>
      <c r="BN5425" s="240"/>
      <c r="BO5425" s="240"/>
    </row>
    <row r="5426" spans="22:67" s="52" customFormat="1">
      <c r="V5426" s="1"/>
      <c r="W5426" s="5"/>
      <c r="X5426" s="1"/>
      <c r="Y5426" s="1"/>
      <c r="Z5426" s="1"/>
      <c r="AA5426" s="1"/>
      <c r="AB5426" s="1"/>
      <c r="AC5426" s="1"/>
      <c r="AD5426" s="1"/>
      <c r="AE5426" s="1"/>
      <c r="AF5426" s="1"/>
      <c r="AG5426" s="1"/>
      <c r="AH5426" s="1"/>
      <c r="AI5426" s="1"/>
      <c r="AJ5426" s="1"/>
      <c r="AK5426" s="1"/>
      <c r="AL5426" s="1"/>
      <c r="AM5426" s="1"/>
      <c r="AN5426" s="1"/>
      <c r="BM5426" s="240"/>
      <c r="BN5426" s="240"/>
      <c r="BO5426" s="240"/>
    </row>
    <row r="5427" spans="22:67" s="52" customFormat="1">
      <c r="V5427" s="1"/>
      <c r="W5427" s="5"/>
      <c r="X5427" s="1"/>
      <c r="Y5427" s="1"/>
      <c r="Z5427" s="1"/>
      <c r="AA5427" s="1"/>
      <c r="AB5427" s="1"/>
      <c r="AC5427" s="1"/>
      <c r="AD5427" s="1"/>
      <c r="AE5427" s="1"/>
      <c r="AF5427" s="1"/>
      <c r="AG5427" s="1"/>
      <c r="AH5427" s="1"/>
      <c r="AI5427" s="1"/>
      <c r="AJ5427" s="1"/>
      <c r="AK5427" s="1"/>
      <c r="AL5427" s="1"/>
      <c r="AM5427" s="1"/>
      <c r="AN5427" s="1"/>
      <c r="BM5427" s="240"/>
      <c r="BN5427" s="240"/>
      <c r="BO5427" s="240"/>
    </row>
    <row r="5428" spans="22:67" s="52" customFormat="1">
      <c r="V5428" s="1"/>
      <c r="W5428" s="5"/>
      <c r="X5428" s="1"/>
      <c r="Y5428" s="1"/>
      <c r="Z5428" s="1"/>
      <c r="AA5428" s="1"/>
      <c r="AB5428" s="1"/>
      <c r="AC5428" s="1"/>
      <c r="AD5428" s="1"/>
      <c r="AE5428" s="1"/>
      <c r="AF5428" s="1"/>
      <c r="AG5428" s="1"/>
      <c r="AH5428" s="1"/>
      <c r="AI5428" s="1"/>
      <c r="AJ5428" s="1"/>
      <c r="AK5428" s="1"/>
      <c r="AL5428" s="1"/>
      <c r="AM5428" s="1"/>
      <c r="AN5428" s="1"/>
      <c r="BM5428" s="240"/>
      <c r="BN5428" s="240"/>
      <c r="BO5428" s="240"/>
    </row>
    <row r="5429" spans="22:67" s="52" customFormat="1">
      <c r="V5429" s="1"/>
      <c r="W5429" s="5"/>
      <c r="X5429" s="1"/>
      <c r="Y5429" s="1"/>
      <c r="Z5429" s="1"/>
      <c r="AA5429" s="1"/>
      <c r="AB5429" s="1"/>
      <c r="AC5429" s="1"/>
      <c r="AD5429" s="1"/>
      <c r="AE5429" s="1"/>
      <c r="AF5429" s="1"/>
      <c r="AG5429" s="1"/>
      <c r="AH5429" s="1"/>
      <c r="AI5429" s="1"/>
      <c r="AJ5429" s="1"/>
      <c r="AK5429" s="1"/>
      <c r="AL5429" s="1"/>
      <c r="AM5429" s="1"/>
      <c r="AN5429" s="1"/>
      <c r="BM5429" s="240"/>
      <c r="BN5429" s="240"/>
      <c r="BO5429" s="240"/>
    </row>
    <row r="5430" spans="22:67" s="52" customFormat="1">
      <c r="V5430" s="1"/>
      <c r="W5430" s="5"/>
      <c r="X5430" s="1"/>
      <c r="Y5430" s="1"/>
      <c r="Z5430" s="1"/>
      <c r="AA5430" s="1"/>
      <c r="AB5430" s="1"/>
      <c r="AC5430" s="1"/>
      <c r="AD5430" s="1"/>
      <c r="AE5430" s="1"/>
      <c r="AF5430" s="1"/>
      <c r="AG5430" s="1"/>
      <c r="AH5430" s="1"/>
      <c r="AI5430" s="1"/>
      <c r="AJ5430" s="1"/>
      <c r="AK5430" s="1"/>
      <c r="AL5430" s="1"/>
      <c r="AM5430" s="1"/>
      <c r="AN5430" s="1"/>
      <c r="BM5430" s="240"/>
      <c r="BN5430" s="240"/>
      <c r="BO5430" s="240"/>
    </row>
    <row r="5431" spans="22:67" s="52" customFormat="1">
      <c r="V5431" s="1"/>
      <c r="W5431" s="5"/>
      <c r="X5431" s="1"/>
      <c r="Y5431" s="1"/>
      <c r="Z5431" s="1"/>
      <c r="AA5431" s="1"/>
      <c r="AB5431" s="1"/>
      <c r="AC5431" s="1"/>
      <c r="AD5431" s="1"/>
      <c r="AE5431" s="1"/>
      <c r="AF5431" s="1"/>
      <c r="AG5431" s="1"/>
      <c r="AH5431" s="1"/>
      <c r="AI5431" s="1"/>
      <c r="AJ5431" s="1"/>
      <c r="AK5431" s="1"/>
      <c r="AL5431" s="1"/>
      <c r="AM5431" s="1"/>
      <c r="AN5431" s="1"/>
      <c r="BM5431" s="240"/>
      <c r="BN5431" s="240"/>
      <c r="BO5431" s="240"/>
    </row>
    <row r="5432" spans="22:67" s="52" customFormat="1">
      <c r="V5432" s="1"/>
      <c r="W5432" s="5"/>
      <c r="X5432" s="1"/>
      <c r="Y5432" s="1"/>
      <c r="Z5432" s="1"/>
      <c r="AA5432" s="1"/>
      <c r="AB5432" s="1"/>
      <c r="AC5432" s="1"/>
      <c r="AD5432" s="1"/>
      <c r="AE5432" s="1"/>
      <c r="AF5432" s="1"/>
      <c r="AG5432" s="1"/>
      <c r="AH5432" s="1"/>
      <c r="AI5432" s="1"/>
      <c r="AJ5432" s="1"/>
      <c r="AK5432" s="1"/>
      <c r="AL5432" s="1"/>
      <c r="AM5432" s="1"/>
      <c r="AN5432" s="1"/>
      <c r="BM5432" s="240"/>
      <c r="BN5432" s="240"/>
      <c r="BO5432" s="240"/>
    </row>
    <row r="5433" spans="22:67" s="52" customFormat="1">
      <c r="V5433" s="1"/>
      <c r="W5433" s="5"/>
      <c r="X5433" s="1"/>
      <c r="Y5433" s="1"/>
      <c r="Z5433" s="1"/>
      <c r="AA5433" s="1"/>
      <c r="AB5433" s="1"/>
      <c r="AC5433" s="1"/>
      <c r="AD5433" s="1"/>
      <c r="AE5433" s="1"/>
      <c r="AF5433" s="1"/>
      <c r="AG5433" s="1"/>
      <c r="AH5433" s="1"/>
      <c r="AI5433" s="1"/>
      <c r="AJ5433" s="1"/>
      <c r="AK5433" s="1"/>
      <c r="AL5433" s="1"/>
      <c r="AM5433" s="1"/>
      <c r="AN5433" s="1"/>
      <c r="BM5433" s="240"/>
      <c r="BN5433" s="240"/>
      <c r="BO5433" s="240"/>
    </row>
    <row r="5434" spans="22:67" s="52" customFormat="1">
      <c r="V5434" s="1"/>
      <c r="W5434" s="5"/>
      <c r="X5434" s="1"/>
      <c r="Y5434" s="1"/>
      <c r="Z5434" s="1"/>
      <c r="AA5434" s="1"/>
      <c r="AB5434" s="1"/>
      <c r="AC5434" s="1"/>
      <c r="AD5434" s="1"/>
      <c r="AE5434" s="1"/>
      <c r="AF5434" s="1"/>
      <c r="AG5434" s="1"/>
      <c r="AH5434" s="1"/>
      <c r="AI5434" s="1"/>
      <c r="AJ5434" s="1"/>
      <c r="AK5434" s="1"/>
      <c r="AL5434" s="1"/>
      <c r="AM5434" s="1"/>
      <c r="AN5434" s="1"/>
      <c r="BM5434" s="240"/>
      <c r="BN5434" s="240"/>
      <c r="BO5434" s="240"/>
    </row>
    <row r="5435" spans="22:67" s="52" customFormat="1">
      <c r="V5435" s="1"/>
      <c r="W5435" s="5"/>
      <c r="X5435" s="1"/>
      <c r="Y5435" s="1"/>
      <c r="Z5435" s="1"/>
      <c r="AA5435" s="1"/>
      <c r="AB5435" s="1"/>
      <c r="AC5435" s="1"/>
      <c r="AD5435" s="1"/>
      <c r="AE5435" s="1"/>
      <c r="AF5435" s="1"/>
      <c r="AG5435" s="1"/>
      <c r="AH5435" s="1"/>
      <c r="AI5435" s="1"/>
      <c r="AJ5435" s="1"/>
      <c r="AK5435" s="1"/>
      <c r="AL5435" s="1"/>
      <c r="AM5435" s="1"/>
      <c r="AN5435" s="1"/>
      <c r="BM5435" s="240"/>
      <c r="BN5435" s="240"/>
      <c r="BO5435" s="240"/>
    </row>
    <row r="5436" spans="22:67" s="52" customFormat="1">
      <c r="V5436" s="1"/>
      <c r="W5436" s="5"/>
      <c r="X5436" s="1"/>
      <c r="Y5436" s="1"/>
      <c r="Z5436" s="1"/>
      <c r="AA5436" s="1"/>
      <c r="AB5436" s="1"/>
      <c r="AC5436" s="1"/>
      <c r="AD5436" s="1"/>
      <c r="AE5436" s="1"/>
      <c r="AF5436" s="1"/>
      <c r="AG5436" s="1"/>
      <c r="AH5436" s="1"/>
      <c r="AI5436" s="1"/>
      <c r="AJ5436" s="1"/>
      <c r="AK5436" s="1"/>
      <c r="AL5436" s="1"/>
      <c r="AM5436" s="1"/>
      <c r="AN5436" s="1"/>
      <c r="BM5436" s="240"/>
      <c r="BN5436" s="240"/>
      <c r="BO5436" s="240"/>
    </row>
    <row r="5437" spans="22:67" s="52" customFormat="1">
      <c r="V5437" s="1"/>
      <c r="W5437" s="5"/>
      <c r="X5437" s="1"/>
      <c r="Y5437" s="1"/>
      <c r="Z5437" s="1"/>
      <c r="AA5437" s="1"/>
      <c r="AB5437" s="1"/>
      <c r="AC5437" s="1"/>
      <c r="AD5437" s="1"/>
      <c r="AE5437" s="1"/>
      <c r="AF5437" s="1"/>
      <c r="AG5437" s="1"/>
      <c r="AH5437" s="1"/>
      <c r="AI5437" s="1"/>
      <c r="AJ5437" s="1"/>
      <c r="AK5437" s="1"/>
      <c r="AL5437" s="1"/>
      <c r="AM5437" s="1"/>
      <c r="AN5437" s="1"/>
      <c r="BM5437" s="240"/>
      <c r="BN5437" s="240"/>
      <c r="BO5437" s="240"/>
    </row>
    <row r="5438" spans="22:67" s="52" customFormat="1">
      <c r="V5438" s="1"/>
      <c r="W5438" s="5"/>
      <c r="X5438" s="1"/>
      <c r="Y5438" s="1"/>
      <c r="Z5438" s="1"/>
      <c r="AA5438" s="1"/>
      <c r="AB5438" s="1"/>
      <c r="AC5438" s="1"/>
      <c r="AD5438" s="1"/>
      <c r="AE5438" s="1"/>
      <c r="AF5438" s="1"/>
      <c r="AG5438" s="1"/>
      <c r="AH5438" s="1"/>
      <c r="AI5438" s="1"/>
      <c r="AJ5438" s="1"/>
      <c r="AK5438" s="1"/>
      <c r="AL5438" s="1"/>
      <c r="AM5438" s="1"/>
      <c r="AN5438" s="1"/>
      <c r="BM5438" s="240"/>
      <c r="BN5438" s="240"/>
      <c r="BO5438" s="240"/>
    </row>
    <row r="5439" spans="22:67" s="52" customFormat="1">
      <c r="V5439" s="1"/>
      <c r="W5439" s="5"/>
      <c r="X5439" s="1"/>
      <c r="Y5439" s="1"/>
      <c r="Z5439" s="1"/>
      <c r="AA5439" s="1"/>
      <c r="AB5439" s="1"/>
      <c r="AC5439" s="1"/>
      <c r="AD5439" s="1"/>
      <c r="AE5439" s="1"/>
      <c r="AF5439" s="1"/>
      <c r="AG5439" s="1"/>
      <c r="AH5439" s="1"/>
      <c r="AI5439" s="1"/>
      <c r="AJ5439" s="1"/>
      <c r="AK5439" s="1"/>
      <c r="AL5439" s="1"/>
      <c r="AM5439" s="1"/>
      <c r="AN5439" s="1"/>
      <c r="BM5439" s="240"/>
      <c r="BN5439" s="240"/>
      <c r="BO5439" s="240"/>
    </row>
    <row r="5440" spans="22:67" s="52" customFormat="1">
      <c r="V5440" s="1"/>
      <c r="W5440" s="5"/>
      <c r="X5440" s="1"/>
      <c r="Y5440" s="1"/>
      <c r="Z5440" s="1"/>
      <c r="AA5440" s="1"/>
      <c r="AB5440" s="1"/>
      <c r="AC5440" s="1"/>
      <c r="AD5440" s="1"/>
      <c r="AE5440" s="1"/>
      <c r="AF5440" s="1"/>
      <c r="AG5440" s="1"/>
      <c r="AH5440" s="1"/>
      <c r="AI5440" s="1"/>
      <c r="AJ5440" s="1"/>
      <c r="AK5440" s="1"/>
      <c r="AL5440" s="1"/>
      <c r="AM5440" s="1"/>
      <c r="AN5440" s="1"/>
      <c r="BM5440" s="240"/>
      <c r="BN5440" s="240"/>
      <c r="BO5440" s="240"/>
    </row>
    <row r="5441" spans="22:67" s="52" customFormat="1">
      <c r="V5441" s="1"/>
      <c r="W5441" s="5"/>
      <c r="X5441" s="1"/>
      <c r="Y5441" s="1"/>
      <c r="Z5441" s="1"/>
      <c r="AA5441" s="1"/>
      <c r="AB5441" s="1"/>
      <c r="AC5441" s="1"/>
      <c r="AD5441" s="1"/>
      <c r="AE5441" s="1"/>
      <c r="AF5441" s="1"/>
      <c r="AG5441" s="1"/>
      <c r="AH5441" s="1"/>
      <c r="AI5441" s="1"/>
      <c r="AJ5441" s="1"/>
      <c r="AK5441" s="1"/>
      <c r="AL5441" s="1"/>
      <c r="AM5441" s="1"/>
      <c r="AN5441" s="1"/>
      <c r="BM5441" s="240"/>
      <c r="BN5441" s="240"/>
      <c r="BO5441" s="240"/>
    </row>
    <row r="5442" spans="22:67" s="52" customFormat="1">
      <c r="V5442" s="1"/>
      <c r="W5442" s="5"/>
      <c r="X5442" s="1"/>
      <c r="Y5442" s="1"/>
      <c r="Z5442" s="1"/>
      <c r="AA5442" s="1"/>
      <c r="AB5442" s="1"/>
      <c r="AC5442" s="1"/>
      <c r="AD5442" s="1"/>
      <c r="AE5442" s="1"/>
      <c r="AF5442" s="1"/>
      <c r="AG5442" s="1"/>
      <c r="AH5442" s="1"/>
      <c r="AI5442" s="1"/>
      <c r="AJ5442" s="1"/>
      <c r="AK5442" s="1"/>
      <c r="AL5442" s="1"/>
      <c r="AM5442" s="1"/>
      <c r="AN5442" s="1"/>
      <c r="BM5442" s="240"/>
      <c r="BN5442" s="240"/>
      <c r="BO5442" s="240"/>
    </row>
    <row r="5443" spans="22:67" s="52" customFormat="1">
      <c r="V5443" s="1"/>
      <c r="W5443" s="5"/>
      <c r="X5443" s="1"/>
      <c r="Y5443" s="1"/>
      <c r="Z5443" s="1"/>
      <c r="AA5443" s="1"/>
      <c r="AB5443" s="1"/>
      <c r="AC5443" s="1"/>
      <c r="AD5443" s="1"/>
      <c r="AE5443" s="1"/>
      <c r="AF5443" s="1"/>
      <c r="AG5443" s="1"/>
      <c r="AH5443" s="1"/>
      <c r="AI5443" s="1"/>
      <c r="AJ5443" s="1"/>
      <c r="AK5443" s="1"/>
      <c r="AL5443" s="1"/>
      <c r="AM5443" s="1"/>
      <c r="AN5443" s="1"/>
      <c r="BM5443" s="240"/>
      <c r="BN5443" s="240"/>
      <c r="BO5443" s="240"/>
    </row>
    <row r="5444" spans="22:67" s="52" customFormat="1">
      <c r="V5444" s="1"/>
      <c r="W5444" s="5"/>
      <c r="X5444" s="1"/>
      <c r="Y5444" s="1"/>
      <c r="Z5444" s="1"/>
      <c r="AA5444" s="1"/>
      <c r="AB5444" s="1"/>
      <c r="AC5444" s="1"/>
      <c r="AD5444" s="1"/>
      <c r="AE5444" s="1"/>
      <c r="AF5444" s="1"/>
      <c r="AG5444" s="1"/>
      <c r="AH5444" s="1"/>
      <c r="AI5444" s="1"/>
      <c r="AJ5444" s="1"/>
      <c r="AK5444" s="1"/>
      <c r="AL5444" s="1"/>
      <c r="AM5444" s="1"/>
      <c r="AN5444" s="1"/>
      <c r="BM5444" s="240"/>
      <c r="BN5444" s="240"/>
      <c r="BO5444" s="240"/>
    </row>
    <row r="5445" spans="22:67" s="52" customFormat="1">
      <c r="V5445" s="1"/>
      <c r="W5445" s="5"/>
      <c r="X5445" s="1"/>
      <c r="Y5445" s="1"/>
      <c r="Z5445" s="1"/>
      <c r="AA5445" s="1"/>
      <c r="AB5445" s="1"/>
      <c r="AC5445" s="1"/>
      <c r="AD5445" s="1"/>
      <c r="AE5445" s="1"/>
      <c r="AF5445" s="1"/>
      <c r="AG5445" s="1"/>
      <c r="AH5445" s="1"/>
      <c r="AI5445" s="1"/>
      <c r="AJ5445" s="1"/>
      <c r="AK5445" s="1"/>
      <c r="AL5445" s="1"/>
      <c r="AM5445" s="1"/>
      <c r="AN5445" s="1"/>
      <c r="BM5445" s="240"/>
      <c r="BN5445" s="240"/>
      <c r="BO5445" s="240"/>
    </row>
    <row r="5446" spans="22:67" s="52" customFormat="1">
      <c r="V5446" s="1"/>
      <c r="W5446" s="5"/>
      <c r="X5446" s="1"/>
      <c r="Y5446" s="1"/>
      <c r="Z5446" s="1"/>
      <c r="AA5446" s="1"/>
      <c r="AB5446" s="1"/>
      <c r="AC5446" s="1"/>
      <c r="AD5446" s="1"/>
      <c r="AE5446" s="1"/>
      <c r="AF5446" s="1"/>
      <c r="AG5446" s="1"/>
      <c r="AH5446" s="1"/>
      <c r="AI5446" s="1"/>
      <c r="AJ5446" s="1"/>
      <c r="AK5446" s="1"/>
      <c r="AL5446" s="1"/>
      <c r="AM5446" s="1"/>
      <c r="AN5446" s="1"/>
      <c r="BM5446" s="240"/>
      <c r="BN5446" s="240"/>
      <c r="BO5446" s="240"/>
    </row>
    <row r="5447" spans="22:67" s="52" customFormat="1">
      <c r="V5447" s="1"/>
      <c r="W5447" s="5"/>
      <c r="X5447" s="1"/>
      <c r="Y5447" s="1"/>
      <c r="Z5447" s="1"/>
      <c r="AA5447" s="1"/>
      <c r="AB5447" s="1"/>
      <c r="AC5447" s="1"/>
      <c r="AD5447" s="1"/>
      <c r="AE5447" s="1"/>
      <c r="AF5447" s="1"/>
      <c r="AG5447" s="1"/>
      <c r="AH5447" s="1"/>
      <c r="AI5447" s="1"/>
      <c r="AJ5447" s="1"/>
      <c r="AK5447" s="1"/>
      <c r="AL5447" s="1"/>
      <c r="AM5447" s="1"/>
      <c r="AN5447" s="1"/>
      <c r="BM5447" s="240"/>
      <c r="BN5447" s="240"/>
      <c r="BO5447" s="240"/>
    </row>
    <row r="5448" spans="22:67" s="52" customFormat="1">
      <c r="V5448" s="1"/>
      <c r="W5448" s="5"/>
      <c r="X5448" s="1"/>
      <c r="Y5448" s="1"/>
      <c r="Z5448" s="1"/>
      <c r="AA5448" s="1"/>
      <c r="AB5448" s="1"/>
      <c r="AC5448" s="1"/>
      <c r="AD5448" s="1"/>
      <c r="AE5448" s="1"/>
      <c r="AF5448" s="1"/>
      <c r="AG5448" s="1"/>
      <c r="AH5448" s="1"/>
      <c r="AI5448" s="1"/>
      <c r="AJ5448" s="1"/>
      <c r="AK5448" s="1"/>
      <c r="AL5448" s="1"/>
      <c r="AM5448" s="1"/>
      <c r="AN5448" s="1"/>
      <c r="BM5448" s="240"/>
      <c r="BN5448" s="240"/>
      <c r="BO5448" s="240"/>
    </row>
    <row r="5449" spans="22:67" s="52" customFormat="1">
      <c r="V5449" s="1"/>
      <c r="W5449" s="5"/>
      <c r="X5449" s="1"/>
      <c r="Y5449" s="1"/>
      <c r="Z5449" s="1"/>
      <c r="AA5449" s="1"/>
      <c r="AB5449" s="1"/>
      <c r="AC5449" s="1"/>
      <c r="AD5449" s="1"/>
      <c r="AE5449" s="1"/>
      <c r="AF5449" s="1"/>
      <c r="AG5449" s="1"/>
      <c r="AH5449" s="1"/>
      <c r="AI5449" s="1"/>
      <c r="AJ5449" s="1"/>
      <c r="AK5449" s="1"/>
      <c r="AL5449" s="1"/>
      <c r="AM5449" s="1"/>
      <c r="AN5449" s="1"/>
      <c r="BM5449" s="240"/>
      <c r="BN5449" s="240"/>
      <c r="BO5449" s="240"/>
    </row>
    <row r="5450" spans="22:67" s="52" customFormat="1">
      <c r="V5450" s="1"/>
      <c r="W5450" s="5"/>
      <c r="X5450" s="1"/>
      <c r="Y5450" s="1"/>
      <c r="Z5450" s="1"/>
      <c r="AA5450" s="1"/>
      <c r="AB5450" s="1"/>
      <c r="AC5450" s="1"/>
      <c r="AD5450" s="1"/>
      <c r="AE5450" s="1"/>
      <c r="AF5450" s="1"/>
      <c r="AG5450" s="1"/>
      <c r="AH5450" s="1"/>
      <c r="AI5450" s="1"/>
      <c r="AJ5450" s="1"/>
      <c r="AK5450" s="1"/>
      <c r="AL5450" s="1"/>
      <c r="AM5450" s="1"/>
      <c r="AN5450" s="1"/>
      <c r="BM5450" s="240"/>
      <c r="BN5450" s="240"/>
      <c r="BO5450" s="240"/>
    </row>
    <row r="5451" spans="22:67" s="52" customFormat="1">
      <c r="V5451" s="1"/>
      <c r="W5451" s="5"/>
      <c r="X5451" s="1"/>
      <c r="Y5451" s="1"/>
      <c r="Z5451" s="1"/>
      <c r="AA5451" s="1"/>
      <c r="AB5451" s="1"/>
      <c r="AC5451" s="1"/>
      <c r="AD5451" s="1"/>
      <c r="AE5451" s="1"/>
      <c r="AF5451" s="1"/>
      <c r="AG5451" s="1"/>
      <c r="AH5451" s="1"/>
      <c r="AI5451" s="1"/>
      <c r="AJ5451" s="1"/>
      <c r="AK5451" s="1"/>
      <c r="AL5451" s="1"/>
      <c r="AM5451" s="1"/>
      <c r="AN5451" s="1"/>
      <c r="BM5451" s="240"/>
      <c r="BN5451" s="240"/>
      <c r="BO5451" s="240"/>
    </row>
    <row r="5452" spans="22:67" s="52" customFormat="1">
      <c r="V5452" s="1"/>
      <c r="W5452" s="5"/>
      <c r="X5452" s="1"/>
      <c r="Y5452" s="1"/>
      <c r="Z5452" s="1"/>
      <c r="AA5452" s="1"/>
      <c r="AB5452" s="1"/>
      <c r="AC5452" s="1"/>
      <c r="AD5452" s="1"/>
      <c r="AE5452" s="1"/>
      <c r="AF5452" s="1"/>
      <c r="AG5452" s="1"/>
      <c r="AH5452" s="1"/>
      <c r="AI5452" s="1"/>
      <c r="AJ5452" s="1"/>
      <c r="AK5452" s="1"/>
      <c r="AL5452" s="1"/>
      <c r="AM5452" s="1"/>
      <c r="AN5452" s="1"/>
      <c r="BM5452" s="240"/>
      <c r="BN5452" s="240"/>
      <c r="BO5452" s="240"/>
    </row>
    <row r="5453" spans="22:67" s="52" customFormat="1">
      <c r="V5453" s="1"/>
      <c r="W5453" s="5"/>
      <c r="X5453" s="1"/>
      <c r="Y5453" s="1"/>
      <c r="Z5453" s="1"/>
      <c r="AA5453" s="1"/>
      <c r="AB5453" s="1"/>
      <c r="AC5453" s="1"/>
      <c r="AD5453" s="1"/>
      <c r="AE5453" s="1"/>
      <c r="AF5453" s="1"/>
      <c r="AG5453" s="1"/>
      <c r="AH5453" s="1"/>
      <c r="AI5453" s="1"/>
      <c r="AJ5453" s="1"/>
      <c r="AK5453" s="1"/>
      <c r="AL5453" s="1"/>
      <c r="AM5453" s="1"/>
      <c r="AN5453" s="1"/>
      <c r="BM5453" s="240"/>
      <c r="BN5453" s="240"/>
      <c r="BO5453" s="240"/>
    </row>
    <row r="5454" spans="22:67" s="52" customFormat="1">
      <c r="V5454" s="1"/>
      <c r="W5454" s="5"/>
      <c r="X5454" s="1"/>
      <c r="Y5454" s="1"/>
      <c r="Z5454" s="1"/>
      <c r="AA5454" s="1"/>
      <c r="AB5454" s="1"/>
      <c r="AC5454" s="1"/>
      <c r="AD5454" s="1"/>
      <c r="AE5454" s="1"/>
      <c r="AF5454" s="1"/>
      <c r="AG5454" s="1"/>
      <c r="AH5454" s="1"/>
      <c r="AI5454" s="1"/>
      <c r="AJ5454" s="1"/>
      <c r="AK5454" s="1"/>
      <c r="AL5454" s="1"/>
      <c r="AM5454" s="1"/>
      <c r="AN5454" s="1"/>
      <c r="BM5454" s="240"/>
      <c r="BN5454" s="240"/>
      <c r="BO5454" s="240"/>
    </row>
    <row r="5455" spans="22:67" s="52" customFormat="1">
      <c r="V5455" s="1"/>
      <c r="W5455" s="5"/>
      <c r="X5455" s="1"/>
      <c r="Y5455" s="1"/>
      <c r="Z5455" s="1"/>
      <c r="AA5455" s="1"/>
      <c r="AB5455" s="1"/>
      <c r="AC5455" s="1"/>
      <c r="AD5455" s="1"/>
      <c r="AE5455" s="1"/>
      <c r="AF5455" s="1"/>
      <c r="AG5455" s="1"/>
      <c r="AH5455" s="1"/>
      <c r="AI5455" s="1"/>
      <c r="AJ5455" s="1"/>
      <c r="AK5455" s="1"/>
      <c r="AL5455" s="1"/>
      <c r="AM5455" s="1"/>
      <c r="AN5455" s="1"/>
      <c r="BM5455" s="240"/>
      <c r="BN5455" s="240"/>
      <c r="BO5455" s="240"/>
    </row>
    <row r="5456" spans="22:67" s="52" customFormat="1">
      <c r="V5456" s="1"/>
      <c r="W5456" s="5"/>
      <c r="X5456" s="1"/>
      <c r="Y5456" s="1"/>
      <c r="Z5456" s="1"/>
      <c r="AA5456" s="1"/>
      <c r="AB5456" s="1"/>
      <c r="AC5456" s="1"/>
      <c r="AD5456" s="1"/>
      <c r="AE5456" s="1"/>
      <c r="AF5456" s="1"/>
      <c r="AG5456" s="1"/>
      <c r="AH5456" s="1"/>
      <c r="AI5456" s="1"/>
      <c r="AJ5456" s="1"/>
      <c r="AK5456" s="1"/>
      <c r="AL5456" s="1"/>
      <c r="AM5456" s="1"/>
      <c r="AN5456" s="1"/>
      <c r="BM5456" s="240"/>
      <c r="BN5456" s="240"/>
      <c r="BO5456" s="240"/>
    </row>
    <row r="5457" spans="1:67" s="52" customFormat="1">
      <c r="V5457" s="1"/>
      <c r="W5457" s="5"/>
      <c r="X5457" s="1"/>
      <c r="Y5457" s="1"/>
      <c r="Z5457" s="1"/>
      <c r="AA5457" s="1"/>
      <c r="AB5457" s="1"/>
      <c r="AC5457" s="1"/>
      <c r="AD5457" s="1"/>
      <c r="AE5457" s="1"/>
      <c r="AF5457" s="1"/>
      <c r="AG5457" s="1"/>
      <c r="AH5457" s="1"/>
      <c r="AI5457" s="1"/>
      <c r="AJ5457" s="1"/>
      <c r="AK5457" s="1"/>
      <c r="AL5457" s="1"/>
      <c r="AM5457" s="1"/>
      <c r="AN5457" s="1"/>
      <c r="BM5457" s="240"/>
      <c r="BN5457" s="240"/>
      <c r="BO5457" s="240"/>
    </row>
    <row r="5458" spans="1:67" s="52" customFormat="1">
      <c r="V5458" s="1"/>
      <c r="W5458" s="5"/>
      <c r="X5458" s="1"/>
      <c r="Y5458" s="1"/>
      <c r="Z5458" s="1"/>
      <c r="AA5458" s="1"/>
      <c r="AB5458" s="1"/>
      <c r="AC5458" s="1"/>
      <c r="AD5458" s="1"/>
      <c r="AE5458" s="1"/>
      <c r="AF5458" s="1"/>
      <c r="AG5458" s="1"/>
      <c r="AH5458" s="1"/>
      <c r="AI5458" s="1"/>
      <c r="AJ5458" s="1"/>
      <c r="AK5458" s="1"/>
      <c r="AL5458" s="1"/>
      <c r="AM5458" s="1"/>
      <c r="AN5458" s="1"/>
      <c r="BM5458" s="240"/>
      <c r="BN5458" s="240"/>
      <c r="BO5458" s="240"/>
    </row>
    <row r="5459" spans="1:67" s="52" customFormat="1">
      <c r="V5459" s="1"/>
      <c r="W5459" s="5"/>
      <c r="X5459" s="1"/>
      <c r="Y5459" s="1"/>
      <c r="Z5459" s="1"/>
      <c r="AA5459" s="1"/>
      <c r="AB5459" s="1"/>
      <c r="AC5459" s="1"/>
      <c r="AD5459" s="1"/>
      <c r="AE5459" s="1"/>
      <c r="AF5459" s="1"/>
      <c r="AG5459" s="1"/>
      <c r="AH5459" s="1"/>
      <c r="AI5459" s="1"/>
      <c r="AJ5459" s="1"/>
      <c r="AK5459" s="1"/>
      <c r="AL5459" s="1"/>
      <c r="AM5459" s="1"/>
      <c r="AN5459" s="1"/>
      <c r="BM5459" s="240"/>
      <c r="BN5459" s="240"/>
      <c r="BO5459" s="240"/>
    </row>
    <row r="5460" spans="1:67" s="52" customFormat="1">
      <c r="V5460" s="1"/>
      <c r="W5460" s="5"/>
      <c r="X5460" s="1"/>
      <c r="Y5460" s="1"/>
      <c r="Z5460" s="1"/>
      <c r="AA5460" s="1"/>
      <c r="AB5460" s="1"/>
      <c r="AC5460" s="1"/>
      <c r="AD5460" s="1"/>
      <c r="AE5460" s="1"/>
      <c r="AF5460" s="1"/>
      <c r="AG5460" s="1"/>
      <c r="AH5460" s="1"/>
      <c r="AI5460" s="1"/>
      <c r="AJ5460" s="1"/>
      <c r="AK5460" s="1"/>
      <c r="AL5460" s="1"/>
      <c r="AM5460" s="1"/>
      <c r="AN5460" s="1"/>
      <c r="BM5460" s="240"/>
      <c r="BN5460" s="240"/>
      <c r="BO5460" s="240"/>
    </row>
    <row r="5461" spans="1:67" s="52" customFormat="1">
      <c r="V5461" s="1"/>
      <c r="W5461" s="5"/>
      <c r="X5461" s="1"/>
      <c r="Y5461" s="1"/>
      <c r="Z5461" s="1"/>
      <c r="AA5461" s="1"/>
      <c r="AB5461" s="1"/>
      <c r="AC5461" s="1"/>
      <c r="AD5461" s="1"/>
      <c r="AE5461" s="1"/>
      <c r="AF5461" s="1"/>
      <c r="AG5461" s="1"/>
      <c r="AH5461" s="1"/>
      <c r="AI5461" s="1"/>
      <c r="AJ5461" s="1"/>
      <c r="AK5461" s="1"/>
      <c r="AL5461" s="1"/>
      <c r="AM5461" s="1"/>
      <c r="AN5461" s="1"/>
      <c r="BM5461" s="240"/>
      <c r="BN5461" s="240"/>
      <c r="BO5461" s="240"/>
    </row>
    <row r="5462" spans="1:67" s="52" customFormat="1">
      <c r="V5462" s="1"/>
      <c r="W5462" s="5"/>
      <c r="X5462" s="1"/>
      <c r="Y5462" s="1"/>
      <c r="Z5462" s="1"/>
      <c r="AA5462" s="1"/>
      <c r="AB5462" s="1"/>
      <c r="AC5462" s="1"/>
      <c r="AD5462" s="1"/>
      <c r="AE5462" s="1"/>
      <c r="AF5462" s="1"/>
      <c r="AG5462" s="1"/>
      <c r="AH5462" s="1"/>
      <c r="AI5462" s="1"/>
      <c r="AJ5462" s="1"/>
      <c r="AK5462" s="1"/>
      <c r="AL5462" s="1"/>
      <c r="AM5462" s="1"/>
      <c r="AN5462" s="1"/>
      <c r="BM5462" s="240"/>
      <c r="BN5462" s="240"/>
      <c r="BO5462" s="240"/>
    </row>
    <row r="5463" spans="1:67" s="52" customFormat="1">
      <c r="V5463" s="1"/>
      <c r="W5463" s="5"/>
      <c r="X5463" s="1"/>
      <c r="Y5463" s="1"/>
      <c r="Z5463" s="1"/>
      <c r="AA5463" s="1"/>
      <c r="AB5463" s="1"/>
      <c r="AC5463" s="1"/>
      <c r="AD5463" s="1"/>
      <c r="AE5463" s="1"/>
      <c r="AF5463" s="1"/>
      <c r="AG5463" s="1"/>
      <c r="AH5463" s="1"/>
      <c r="AI5463" s="1"/>
      <c r="AJ5463" s="1"/>
      <c r="AK5463" s="1"/>
      <c r="AL5463" s="1"/>
      <c r="AM5463" s="1"/>
      <c r="AN5463" s="1"/>
      <c r="BM5463" s="240"/>
      <c r="BN5463" s="240"/>
      <c r="BO5463" s="240"/>
    </row>
    <row r="5464" spans="1:67" s="52" customFormat="1">
      <c r="V5464" s="1"/>
      <c r="W5464" s="5"/>
      <c r="X5464" s="1"/>
      <c r="Y5464" s="1"/>
      <c r="Z5464" s="1"/>
      <c r="AA5464" s="1"/>
      <c r="AB5464" s="1"/>
      <c r="AC5464" s="1"/>
      <c r="AD5464" s="1"/>
      <c r="AE5464" s="1"/>
      <c r="AF5464" s="1"/>
      <c r="AG5464" s="1"/>
      <c r="AH5464" s="1"/>
      <c r="AI5464" s="1"/>
      <c r="AJ5464" s="1"/>
      <c r="AK5464" s="1"/>
      <c r="AL5464" s="1"/>
      <c r="AM5464" s="1"/>
      <c r="AN5464" s="1"/>
      <c r="BM5464" s="240"/>
      <c r="BN5464" s="240"/>
      <c r="BO5464" s="240"/>
    </row>
    <row r="5465" spans="1:67" s="52" customFormat="1">
      <c r="V5465" s="1"/>
      <c r="W5465" s="5"/>
      <c r="X5465" s="1"/>
      <c r="Y5465" s="1"/>
      <c r="Z5465" s="1"/>
      <c r="AA5465" s="1"/>
      <c r="AB5465" s="1"/>
      <c r="AC5465" s="1"/>
      <c r="AD5465" s="1"/>
      <c r="AE5465" s="1"/>
      <c r="AF5465" s="1"/>
      <c r="AG5465" s="1"/>
      <c r="AH5465" s="1"/>
      <c r="AI5465" s="1"/>
      <c r="AJ5465" s="1"/>
      <c r="AK5465" s="1"/>
      <c r="AL5465" s="1"/>
      <c r="AM5465" s="1"/>
      <c r="AN5465" s="1"/>
      <c r="BM5465" s="240"/>
      <c r="BN5465" s="240"/>
      <c r="BO5465" s="240"/>
    </row>
    <row r="5466" spans="1:67" s="52" customFormat="1">
      <c r="A5466" s="1"/>
      <c r="B5466" s="1"/>
      <c r="C5466" s="1"/>
      <c r="D5466" s="1"/>
      <c r="E5466" s="1"/>
      <c r="F5466" s="1"/>
      <c r="G5466" s="1"/>
      <c r="H5466" s="1"/>
      <c r="I5466" s="1"/>
      <c r="J5466" s="1"/>
      <c r="K5466" s="1"/>
      <c r="L5466" s="1"/>
      <c r="M5466" s="1"/>
      <c r="N5466" s="1"/>
      <c r="O5466" s="1"/>
      <c r="P5466" s="1"/>
      <c r="Q5466" s="1"/>
      <c r="R5466" s="1"/>
      <c r="S5466" s="1"/>
      <c r="T5466" s="1"/>
      <c r="U5466" s="1"/>
      <c r="V5466" s="1"/>
      <c r="W5466" s="5"/>
      <c r="X5466" s="1"/>
      <c r="Y5466" s="1"/>
      <c r="Z5466" s="1"/>
      <c r="AA5466" s="1"/>
      <c r="AB5466" s="1"/>
      <c r="AC5466" s="1"/>
      <c r="AD5466" s="1"/>
      <c r="AE5466" s="1"/>
      <c r="AF5466" s="1"/>
      <c r="AG5466" s="1"/>
      <c r="AH5466" s="1"/>
      <c r="AI5466" s="1"/>
      <c r="AJ5466" s="1"/>
      <c r="AK5466" s="1"/>
      <c r="AL5466" s="1"/>
      <c r="AM5466" s="1"/>
      <c r="AN5466" s="1"/>
      <c r="BM5466" s="240"/>
      <c r="BN5466" s="240"/>
      <c r="BO5466" s="240"/>
    </row>
    <row r="5467" spans="1:67" s="52" customFormat="1">
      <c r="A5467" s="1"/>
      <c r="B5467" s="1"/>
      <c r="C5467" s="1"/>
      <c r="D5467" s="1"/>
      <c r="E5467" s="1"/>
      <c r="F5467" s="1"/>
      <c r="G5467" s="1"/>
      <c r="H5467" s="1"/>
      <c r="I5467" s="1"/>
      <c r="J5467" s="1"/>
      <c r="K5467" s="1"/>
      <c r="L5467" s="1"/>
      <c r="M5467" s="1"/>
      <c r="N5467" s="1"/>
      <c r="O5467" s="1"/>
      <c r="P5467" s="1"/>
      <c r="Q5467" s="1"/>
      <c r="R5467" s="1"/>
      <c r="S5467" s="1"/>
      <c r="T5467" s="1"/>
      <c r="U5467" s="1"/>
      <c r="V5467" s="1"/>
      <c r="W5467" s="5"/>
      <c r="X5467" s="1"/>
      <c r="Y5467" s="1"/>
      <c r="Z5467" s="1"/>
      <c r="AA5467" s="1"/>
      <c r="AB5467" s="1"/>
      <c r="AC5467" s="1"/>
      <c r="AD5467" s="1"/>
      <c r="AE5467" s="1"/>
      <c r="AF5467" s="1"/>
      <c r="AG5467" s="1"/>
      <c r="AH5467" s="1"/>
      <c r="AI5467" s="1"/>
      <c r="AJ5467" s="1"/>
      <c r="AK5467" s="1"/>
      <c r="AL5467" s="1"/>
      <c r="AM5467" s="1"/>
      <c r="AN5467" s="1"/>
      <c r="BM5467" s="240"/>
      <c r="BN5467" s="240"/>
      <c r="BO5467" s="240"/>
    </row>
    <row r="5468" spans="1:67" s="52" customFormat="1">
      <c r="A5468" s="1"/>
      <c r="B5468" s="1"/>
      <c r="C5468" s="1"/>
      <c r="D5468" s="1"/>
      <c r="E5468" s="1"/>
      <c r="F5468" s="1"/>
      <c r="G5468" s="1"/>
      <c r="H5468" s="1"/>
      <c r="I5468" s="1"/>
      <c r="J5468" s="1"/>
      <c r="K5468" s="1"/>
      <c r="L5468" s="1"/>
      <c r="M5468" s="1"/>
      <c r="N5468" s="1"/>
      <c r="O5468" s="1"/>
      <c r="P5468" s="1"/>
      <c r="Q5468" s="1"/>
      <c r="R5468" s="1"/>
      <c r="S5468" s="1"/>
      <c r="T5468" s="1"/>
      <c r="U5468" s="1"/>
      <c r="V5468" s="1"/>
      <c r="W5468" s="5"/>
      <c r="X5468" s="1"/>
      <c r="Y5468" s="1"/>
      <c r="Z5468" s="1"/>
      <c r="AA5468" s="1"/>
      <c r="AB5468" s="1"/>
      <c r="AC5468" s="1"/>
      <c r="AD5468" s="1"/>
      <c r="AE5468" s="1"/>
      <c r="AF5468" s="1"/>
      <c r="AG5468" s="1"/>
      <c r="AH5468" s="1"/>
      <c r="AI5468" s="1"/>
      <c r="AJ5468" s="1"/>
      <c r="AK5468" s="1"/>
      <c r="AL5468" s="1"/>
      <c r="AM5468" s="1"/>
      <c r="AN5468" s="1"/>
      <c r="AO5468" s="1"/>
      <c r="AP5468" s="1"/>
      <c r="AQ5468" s="1"/>
      <c r="AR5468" s="1"/>
      <c r="AS5468" s="1"/>
      <c r="AT5468" s="1"/>
      <c r="BM5468" s="240"/>
      <c r="BN5468" s="240"/>
      <c r="BO5468" s="240"/>
    </row>
    <row r="5469" spans="1:67" s="52" customFormat="1">
      <c r="A5469" s="1"/>
      <c r="B5469" s="1"/>
      <c r="C5469" s="1"/>
      <c r="D5469" s="1"/>
      <c r="E5469" s="1"/>
      <c r="F5469" s="1"/>
      <c r="G5469" s="1"/>
      <c r="H5469" s="1"/>
      <c r="I5469" s="1"/>
      <c r="J5469" s="1"/>
      <c r="K5469" s="1"/>
      <c r="L5469" s="1"/>
      <c r="M5469" s="1"/>
      <c r="N5469" s="1"/>
      <c r="O5469" s="1"/>
      <c r="P5469" s="1"/>
      <c r="Q5469" s="1"/>
      <c r="R5469" s="1"/>
      <c r="S5469" s="1"/>
      <c r="T5469" s="1"/>
      <c r="U5469" s="1"/>
      <c r="V5469" s="1"/>
      <c r="W5469" s="5"/>
      <c r="X5469" s="1"/>
      <c r="Y5469" s="1"/>
      <c r="Z5469" s="1"/>
      <c r="AA5469" s="1"/>
      <c r="AB5469" s="1"/>
      <c r="AC5469" s="1"/>
      <c r="AD5469" s="1"/>
      <c r="AE5469" s="1"/>
      <c r="AF5469" s="1"/>
      <c r="AG5469" s="1"/>
      <c r="AH5469" s="1"/>
      <c r="AI5469" s="1"/>
      <c r="AJ5469" s="1"/>
      <c r="AK5469" s="1"/>
      <c r="AL5469" s="1"/>
      <c r="AM5469" s="1"/>
      <c r="AN5469" s="1"/>
      <c r="AO5469" s="1"/>
      <c r="AP5469" s="1"/>
      <c r="AQ5469" s="1"/>
      <c r="AR5469" s="1"/>
      <c r="AS5469" s="1"/>
      <c r="AT5469" s="1"/>
      <c r="BM5469" s="240"/>
      <c r="BN5469" s="240"/>
      <c r="BO5469" s="240"/>
    </row>
    <row r="5470" spans="1:67" s="52" customFormat="1">
      <c r="A5470" s="1"/>
      <c r="B5470" s="1"/>
      <c r="C5470" s="1"/>
      <c r="D5470" s="1"/>
      <c r="E5470" s="1"/>
      <c r="F5470" s="1"/>
      <c r="G5470" s="1"/>
      <c r="H5470" s="1"/>
      <c r="I5470" s="1"/>
      <c r="J5470" s="1"/>
      <c r="K5470" s="1"/>
      <c r="L5470" s="1"/>
      <c r="M5470" s="1"/>
      <c r="N5470" s="1"/>
      <c r="O5470" s="1"/>
      <c r="P5470" s="1"/>
      <c r="Q5470" s="1"/>
      <c r="R5470" s="1"/>
      <c r="S5470" s="1"/>
      <c r="T5470" s="1"/>
      <c r="U5470" s="1"/>
      <c r="V5470" s="1"/>
      <c r="W5470" s="5"/>
      <c r="X5470" s="1"/>
      <c r="Y5470" s="1"/>
      <c r="Z5470" s="1"/>
      <c r="AA5470" s="1"/>
      <c r="AB5470" s="1"/>
      <c r="AC5470" s="1"/>
      <c r="AD5470" s="1"/>
      <c r="AE5470" s="1"/>
      <c r="AF5470" s="1"/>
      <c r="AG5470" s="1"/>
      <c r="AH5470" s="1"/>
      <c r="AI5470" s="1"/>
      <c r="AJ5470" s="1"/>
      <c r="AK5470" s="1"/>
      <c r="AL5470" s="1"/>
      <c r="AM5470" s="1"/>
      <c r="AN5470" s="1"/>
      <c r="AO5470" s="1"/>
      <c r="AP5470" s="1"/>
      <c r="AQ5470" s="1"/>
      <c r="AR5470" s="1"/>
      <c r="AS5470" s="1"/>
      <c r="AT5470" s="1"/>
      <c r="BM5470" s="240"/>
      <c r="BN5470" s="240"/>
      <c r="BO5470" s="240"/>
    </row>
    <row r="5471" spans="1:67" s="52" customFormat="1">
      <c r="A5471" s="1"/>
      <c r="B5471" s="1"/>
      <c r="C5471" s="1"/>
      <c r="D5471" s="1"/>
      <c r="E5471" s="1"/>
      <c r="F5471" s="1"/>
      <c r="G5471" s="1"/>
      <c r="H5471" s="1"/>
      <c r="I5471" s="1"/>
      <c r="J5471" s="1"/>
      <c r="K5471" s="1"/>
      <c r="L5471" s="1"/>
      <c r="M5471" s="1"/>
      <c r="N5471" s="1"/>
      <c r="O5471" s="1"/>
      <c r="P5471" s="1"/>
      <c r="Q5471" s="1"/>
      <c r="R5471" s="1"/>
      <c r="S5471" s="1"/>
      <c r="T5471" s="1"/>
      <c r="U5471" s="1"/>
      <c r="V5471" s="1"/>
      <c r="W5471" s="5"/>
      <c r="X5471" s="1"/>
      <c r="Y5471" s="1"/>
      <c r="Z5471" s="1"/>
      <c r="AA5471" s="1"/>
      <c r="AB5471" s="1"/>
      <c r="AC5471" s="1"/>
      <c r="AD5471" s="1"/>
      <c r="AE5471" s="1"/>
      <c r="AF5471" s="1"/>
      <c r="AG5471" s="1"/>
      <c r="AH5471" s="1"/>
      <c r="AI5471" s="1"/>
      <c r="AJ5471" s="1"/>
      <c r="AK5471" s="1"/>
      <c r="AL5471" s="1"/>
      <c r="AM5471" s="1"/>
      <c r="AN5471" s="1"/>
      <c r="AO5471" s="1"/>
      <c r="AP5471" s="1"/>
      <c r="AQ5471" s="1"/>
      <c r="AR5471" s="1"/>
      <c r="AS5471" s="1"/>
      <c r="AT5471" s="1"/>
      <c r="BM5471" s="240"/>
      <c r="BN5471" s="240"/>
      <c r="BO5471" s="240"/>
    </row>
    <row r="5472" spans="1:67" s="52" customFormat="1">
      <c r="A5472" s="1"/>
      <c r="B5472" s="1"/>
      <c r="C5472" s="1"/>
      <c r="D5472" s="1"/>
      <c r="E5472" s="1"/>
      <c r="F5472" s="1"/>
      <c r="G5472" s="1"/>
      <c r="H5472" s="1"/>
      <c r="I5472" s="1"/>
      <c r="J5472" s="1"/>
      <c r="K5472" s="1"/>
      <c r="L5472" s="1"/>
      <c r="M5472" s="1"/>
      <c r="N5472" s="1"/>
      <c r="O5472" s="1"/>
      <c r="P5472" s="1"/>
      <c r="Q5472" s="1"/>
      <c r="R5472" s="1"/>
      <c r="S5472" s="1"/>
      <c r="T5472" s="1"/>
      <c r="U5472" s="1"/>
      <c r="V5472" s="1"/>
      <c r="W5472" s="5"/>
      <c r="X5472" s="1"/>
      <c r="Y5472" s="1"/>
      <c r="Z5472" s="1"/>
      <c r="AA5472" s="1"/>
      <c r="AB5472" s="1"/>
      <c r="AC5472" s="1"/>
      <c r="AD5472" s="1"/>
      <c r="AE5472" s="1"/>
      <c r="AF5472" s="1"/>
      <c r="AG5472" s="1"/>
      <c r="AH5472" s="1"/>
      <c r="AI5472" s="1"/>
      <c r="AJ5472" s="1"/>
      <c r="AK5472" s="1"/>
      <c r="AL5472" s="1"/>
      <c r="AM5472" s="1"/>
      <c r="AN5472" s="1"/>
      <c r="AO5472" s="1"/>
      <c r="AP5472" s="1"/>
      <c r="AQ5472" s="1"/>
      <c r="AR5472" s="1"/>
      <c r="AS5472" s="1"/>
      <c r="AT5472" s="1"/>
      <c r="BM5472" s="240"/>
      <c r="BN5472" s="240"/>
      <c r="BO5472" s="240"/>
    </row>
    <row r="5473" spans="1:67" s="52" customFormat="1">
      <c r="A5473" s="1"/>
      <c r="B5473" s="1"/>
      <c r="C5473" s="1"/>
      <c r="D5473" s="1"/>
      <c r="E5473" s="1"/>
      <c r="F5473" s="1"/>
      <c r="G5473" s="1"/>
      <c r="H5473" s="1"/>
      <c r="I5473" s="1"/>
      <c r="J5473" s="1"/>
      <c r="K5473" s="1"/>
      <c r="L5473" s="1"/>
      <c r="M5473" s="1"/>
      <c r="N5473" s="1"/>
      <c r="O5473" s="1"/>
      <c r="P5473" s="1"/>
      <c r="Q5473" s="1"/>
      <c r="R5473" s="1"/>
      <c r="S5473" s="1"/>
      <c r="T5473" s="1"/>
      <c r="U5473" s="1"/>
      <c r="V5473" s="1"/>
      <c r="W5473" s="5"/>
      <c r="X5473" s="1"/>
      <c r="Y5473" s="1"/>
      <c r="Z5473" s="1"/>
      <c r="AA5473" s="1"/>
      <c r="AB5473" s="1"/>
      <c r="AC5473" s="1"/>
      <c r="AD5473" s="1"/>
      <c r="AE5473" s="1"/>
      <c r="AF5473" s="1"/>
      <c r="AG5473" s="1"/>
      <c r="AH5473" s="1"/>
      <c r="AI5473" s="1"/>
      <c r="AJ5473" s="1"/>
      <c r="AK5473" s="1"/>
      <c r="AL5473" s="1"/>
      <c r="AM5473" s="1"/>
      <c r="AN5473" s="1"/>
      <c r="AO5473" s="1"/>
      <c r="AP5473" s="1"/>
      <c r="AQ5473" s="1"/>
      <c r="AR5473" s="1"/>
      <c r="AS5473" s="1"/>
      <c r="AT5473" s="1"/>
      <c r="BM5473" s="240"/>
      <c r="BN5473" s="240"/>
      <c r="BO5473" s="240"/>
    </row>
    <row r="5474" spans="1:67" s="52" customFormat="1">
      <c r="A5474" s="1"/>
      <c r="B5474" s="1"/>
      <c r="C5474" s="1"/>
      <c r="D5474" s="1"/>
      <c r="E5474" s="1"/>
      <c r="F5474" s="1"/>
      <c r="G5474" s="1"/>
      <c r="H5474" s="1"/>
      <c r="I5474" s="1"/>
      <c r="J5474" s="1"/>
      <c r="K5474" s="1"/>
      <c r="L5474" s="1"/>
      <c r="M5474" s="1"/>
      <c r="N5474" s="1"/>
      <c r="O5474" s="1"/>
      <c r="P5474" s="1"/>
      <c r="Q5474" s="1"/>
      <c r="R5474" s="1"/>
      <c r="S5474" s="1"/>
      <c r="T5474" s="1"/>
      <c r="U5474" s="1"/>
      <c r="V5474" s="1"/>
      <c r="W5474" s="5"/>
      <c r="X5474" s="1"/>
      <c r="Y5474" s="1"/>
      <c r="Z5474" s="1"/>
      <c r="AA5474" s="1"/>
      <c r="AB5474" s="1"/>
      <c r="AC5474" s="1"/>
      <c r="AD5474" s="1"/>
      <c r="AE5474" s="1"/>
      <c r="AF5474" s="1"/>
      <c r="AG5474" s="1"/>
      <c r="AH5474" s="1"/>
      <c r="AI5474" s="1"/>
      <c r="AJ5474" s="1"/>
      <c r="AK5474" s="1"/>
      <c r="AL5474" s="1"/>
      <c r="AM5474" s="1"/>
      <c r="AN5474" s="1"/>
      <c r="AO5474" s="1"/>
      <c r="AP5474" s="1"/>
      <c r="AQ5474" s="1"/>
      <c r="AR5474" s="1"/>
      <c r="AS5474" s="1"/>
      <c r="AT5474" s="1"/>
      <c r="BM5474" s="240"/>
      <c r="BN5474" s="240"/>
      <c r="BO5474" s="240"/>
    </row>
    <row r="5475" spans="1:67" s="52" customFormat="1">
      <c r="A5475" s="1"/>
      <c r="B5475" s="1"/>
      <c r="C5475" s="1"/>
      <c r="D5475" s="1"/>
      <c r="E5475" s="1"/>
      <c r="F5475" s="1"/>
      <c r="G5475" s="1"/>
      <c r="H5475" s="1"/>
      <c r="I5475" s="1"/>
      <c r="J5475" s="1"/>
      <c r="K5475" s="1"/>
      <c r="L5475" s="1"/>
      <c r="M5475" s="1"/>
      <c r="N5475" s="1"/>
      <c r="O5475" s="1"/>
      <c r="P5475" s="1"/>
      <c r="Q5475" s="1"/>
      <c r="R5475" s="1"/>
      <c r="S5475" s="1"/>
      <c r="T5475" s="1"/>
      <c r="U5475" s="1"/>
      <c r="V5475" s="1"/>
      <c r="W5475" s="5"/>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BM5475" s="240"/>
      <c r="BN5475" s="240"/>
      <c r="BO5475" s="240"/>
    </row>
    <row r="5476" spans="1:67" s="52" customFormat="1">
      <c r="A5476" s="1"/>
      <c r="B5476" s="1"/>
      <c r="C5476" s="1"/>
      <c r="D5476" s="1"/>
      <c r="E5476" s="1"/>
      <c r="F5476" s="1"/>
      <c r="G5476" s="1"/>
      <c r="H5476" s="1"/>
      <c r="I5476" s="1"/>
      <c r="J5476" s="1"/>
      <c r="K5476" s="1"/>
      <c r="L5476" s="1"/>
      <c r="M5476" s="1"/>
      <c r="N5476" s="1"/>
      <c r="O5476" s="1"/>
      <c r="P5476" s="1"/>
      <c r="Q5476" s="1"/>
      <c r="R5476" s="1"/>
      <c r="S5476" s="1"/>
      <c r="T5476" s="1"/>
      <c r="U5476" s="1"/>
      <c r="V5476" s="1"/>
      <c r="W5476" s="5"/>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BM5476" s="240"/>
      <c r="BN5476" s="240"/>
      <c r="BO5476" s="240"/>
    </row>
    <row r="5477" spans="1:67" s="52" customFormat="1">
      <c r="A5477" s="1"/>
      <c r="B5477" s="1"/>
      <c r="C5477" s="1"/>
      <c r="D5477" s="1"/>
      <c r="E5477" s="1"/>
      <c r="F5477" s="1"/>
      <c r="G5477" s="1"/>
      <c r="H5477" s="1"/>
      <c r="I5477" s="1"/>
      <c r="J5477" s="1"/>
      <c r="K5477" s="1"/>
      <c r="L5477" s="1"/>
      <c r="M5477" s="1"/>
      <c r="N5477" s="1"/>
      <c r="O5477" s="1"/>
      <c r="P5477" s="1"/>
      <c r="Q5477" s="1"/>
      <c r="R5477" s="1"/>
      <c r="S5477" s="1"/>
      <c r="T5477" s="1"/>
      <c r="U5477" s="1"/>
      <c r="V5477" s="1"/>
      <c r="W5477" s="5"/>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BM5477" s="240"/>
      <c r="BN5477" s="240"/>
      <c r="BO5477" s="240"/>
    </row>
    <row r="5478" spans="1:67" s="52" customFormat="1">
      <c r="A5478" s="1"/>
      <c r="B5478" s="1"/>
      <c r="C5478" s="1"/>
      <c r="D5478" s="1"/>
      <c r="E5478" s="1"/>
      <c r="F5478" s="1"/>
      <c r="G5478" s="1"/>
      <c r="H5478" s="1"/>
      <c r="I5478" s="1"/>
      <c r="J5478" s="1"/>
      <c r="K5478" s="1"/>
      <c r="L5478" s="1"/>
      <c r="M5478" s="1"/>
      <c r="N5478" s="1"/>
      <c r="O5478" s="1"/>
      <c r="P5478" s="1"/>
      <c r="Q5478" s="1"/>
      <c r="R5478" s="1"/>
      <c r="S5478" s="1"/>
      <c r="T5478" s="1"/>
      <c r="U5478" s="1"/>
      <c r="V5478" s="1"/>
      <c r="W5478" s="5"/>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BM5478" s="240"/>
      <c r="BN5478" s="240"/>
      <c r="BO5478" s="240"/>
    </row>
    <row r="5479" spans="1:67" s="52" customFormat="1">
      <c r="A5479" s="1"/>
      <c r="B5479" s="1"/>
      <c r="C5479" s="1"/>
      <c r="D5479" s="1"/>
      <c r="E5479" s="1"/>
      <c r="F5479" s="1"/>
      <c r="G5479" s="1"/>
      <c r="H5479" s="1"/>
      <c r="I5479" s="1"/>
      <c r="J5479" s="1"/>
      <c r="K5479" s="1"/>
      <c r="L5479" s="1"/>
      <c r="M5479" s="1"/>
      <c r="N5479" s="1"/>
      <c r="O5479" s="1"/>
      <c r="P5479" s="1"/>
      <c r="Q5479" s="1"/>
      <c r="R5479" s="1"/>
      <c r="S5479" s="1"/>
      <c r="T5479" s="1"/>
      <c r="U5479" s="1"/>
      <c r="V5479" s="1"/>
      <c r="W5479" s="5"/>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BM5479" s="240"/>
      <c r="BN5479" s="240"/>
      <c r="BO5479" s="240"/>
    </row>
    <row r="5480" spans="1:67" s="52" customFormat="1">
      <c r="A5480" s="1"/>
      <c r="B5480" s="1"/>
      <c r="C5480" s="1"/>
      <c r="D5480" s="1"/>
      <c r="E5480" s="1"/>
      <c r="F5480" s="1"/>
      <c r="G5480" s="1"/>
      <c r="H5480" s="1"/>
      <c r="I5480" s="1"/>
      <c r="J5480" s="1"/>
      <c r="K5480" s="1"/>
      <c r="L5480" s="1"/>
      <c r="M5480" s="1"/>
      <c r="N5480" s="1"/>
      <c r="O5480" s="1"/>
      <c r="P5480" s="1"/>
      <c r="Q5480" s="1"/>
      <c r="R5480" s="1"/>
      <c r="S5480" s="1"/>
      <c r="T5480" s="1"/>
      <c r="U5480" s="1"/>
      <c r="V5480" s="1"/>
      <c r="W5480" s="5"/>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BM5480" s="240"/>
      <c r="BN5480" s="240"/>
      <c r="BO5480" s="240"/>
    </row>
    <row r="5481" spans="1:67" s="52" customFormat="1">
      <c r="A5481" s="1"/>
      <c r="B5481" s="1"/>
      <c r="C5481" s="1"/>
      <c r="D5481" s="1"/>
      <c r="E5481" s="1"/>
      <c r="F5481" s="1"/>
      <c r="G5481" s="1"/>
      <c r="H5481" s="1"/>
      <c r="I5481" s="1"/>
      <c r="J5481" s="1"/>
      <c r="K5481" s="1"/>
      <c r="L5481" s="1"/>
      <c r="M5481" s="1"/>
      <c r="N5481" s="1"/>
      <c r="O5481" s="1"/>
      <c r="P5481" s="1"/>
      <c r="Q5481" s="1"/>
      <c r="R5481" s="1"/>
      <c r="S5481" s="1"/>
      <c r="T5481" s="1"/>
      <c r="U5481" s="1"/>
      <c r="V5481" s="1"/>
      <c r="W5481" s="5"/>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BM5481" s="240"/>
      <c r="BN5481" s="240"/>
      <c r="BO5481" s="240"/>
    </row>
    <row r="5482" spans="1:67" s="52" customFormat="1">
      <c r="A5482" s="1"/>
      <c r="B5482" s="1"/>
      <c r="C5482" s="1"/>
      <c r="D5482" s="1"/>
      <c r="E5482" s="1"/>
      <c r="F5482" s="1"/>
      <c r="G5482" s="1"/>
      <c r="H5482" s="1"/>
      <c r="I5482" s="1"/>
      <c r="J5482" s="1"/>
      <c r="K5482" s="1"/>
      <c r="L5482" s="1"/>
      <c r="M5482" s="1"/>
      <c r="N5482" s="1"/>
      <c r="O5482" s="1"/>
      <c r="P5482" s="1"/>
      <c r="Q5482" s="1"/>
      <c r="R5482" s="1"/>
      <c r="S5482" s="1"/>
      <c r="T5482" s="1"/>
      <c r="U5482" s="1"/>
      <c r="V5482" s="1"/>
      <c r="W5482" s="5"/>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BM5482" s="240"/>
      <c r="BN5482" s="240"/>
      <c r="BO5482" s="240"/>
    </row>
  </sheetData>
  <sheetProtection sheet="1" objects="1" scenarios="1" formatCells="0" selectLockedCells="1"/>
  <dataConsolidate/>
  <mergeCells count="5540">
    <mergeCell ref="F151:H151"/>
    <mergeCell ref="I151:Q151"/>
    <mergeCell ref="R151:AA151"/>
    <mergeCell ref="F152:H152"/>
    <mergeCell ref="I152:Q152"/>
    <mergeCell ref="R152:AA152"/>
    <mergeCell ref="I153:Q153"/>
    <mergeCell ref="R153:AA153"/>
    <mergeCell ref="I154:Q154"/>
    <mergeCell ref="R154:AA154"/>
    <mergeCell ref="I155:Q155"/>
    <mergeCell ref="AI1:AK1"/>
    <mergeCell ref="A1:J1"/>
    <mergeCell ref="N1:AD1"/>
    <mergeCell ref="N2:V2"/>
    <mergeCell ref="W2:AD2"/>
    <mergeCell ref="AE2:AG2"/>
    <mergeCell ref="AH2:AJ2"/>
    <mergeCell ref="AK2:AM2"/>
    <mergeCell ref="A2:L2"/>
    <mergeCell ref="B8:C8"/>
    <mergeCell ref="G8:I8"/>
    <mergeCell ref="N8:P8"/>
    <mergeCell ref="S8:V8"/>
    <mergeCell ref="X8:Z11"/>
    <mergeCell ref="AA8:AA9"/>
    <mergeCell ref="B10:C10"/>
    <mergeCell ref="G10:I10"/>
    <mergeCell ref="N10:P10"/>
    <mergeCell ref="S10:V10"/>
    <mergeCell ref="B12:C12"/>
    <mergeCell ref="G12:I12"/>
    <mergeCell ref="AW2:AZ2"/>
    <mergeCell ref="N3:V3"/>
    <mergeCell ref="W3:AD3"/>
    <mergeCell ref="AE3:AG3"/>
    <mergeCell ref="AH3:AJ3"/>
    <mergeCell ref="AK3:AM3"/>
    <mergeCell ref="AP3:AT3"/>
    <mergeCell ref="AW3:AZ3"/>
    <mergeCell ref="A3:L3"/>
    <mergeCell ref="AD6:AE7"/>
    <mergeCell ref="AF6:AG7"/>
    <mergeCell ref="AH6:AI7"/>
    <mergeCell ref="AP2:AT2"/>
    <mergeCell ref="AL6:AM7"/>
    <mergeCell ref="AP6:AT6"/>
    <mergeCell ref="AW6:AZ6"/>
    <mergeCell ref="BC6:BF6"/>
    <mergeCell ref="HO6:HR6"/>
    <mergeCell ref="A5:B6"/>
    <mergeCell ref="C5:E6"/>
    <mergeCell ref="F5:M6"/>
    <mergeCell ref="N5:V6"/>
    <mergeCell ref="X5:AM5"/>
    <mergeCell ref="X6:AA7"/>
    <mergeCell ref="AB6:AC7"/>
    <mergeCell ref="HS6:HV6"/>
    <mergeCell ref="HW6:HZ6"/>
    <mergeCell ref="B7:D7"/>
    <mergeCell ref="G7:I7"/>
    <mergeCell ref="N7:P7"/>
    <mergeCell ref="S7:V7"/>
    <mergeCell ref="AR7:AT7"/>
    <mergeCell ref="AX7:AZ7"/>
    <mergeCell ref="BD7:BF7"/>
    <mergeCell ref="AJ6:AK7"/>
    <mergeCell ref="AX8:AZ8"/>
    <mergeCell ref="BD8:BF8"/>
    <mergeCell ref="B9:C9"/>
    <mergeCell ref="G9:I9"/>
    <mergeCell ref="N9:P9"/>
    <mergeCell ref="S9:V9"/>
    <mergeCell ref="AR9:AT9"/>
    <mergeCell ref="AX9:AZ9"/>
    <mergeCell ref="AB8:AC9"/>
    <mergeCell ref="AD8:AE9"/>
    <mergeCell ref="AB10:AC11"/>
    <mergeCell ref="AD10:AE11"/>
    <mergeCell ref="AF10:AG11"/>
    <mergeCell ref="AH10:AI11"/>
    <mergeCell ref="AJ10:AK11"/>
    <mergeCell ref="AR8:AT8"/>
    <mergeCell ref="AF8:AG9"/>
    <mergeCell ref="AH8:AI9"/>
    <mergeCell ref="AJ8:AK9"/>
    <mergeCell ref="AL8:AM9"/>
    <mergeCell ref="AL10:AM11"/>
    <mergeCell ref="AR10:AT10"/>
    <mergeCell ref="AX10:AZ10"/>
    <mergeCell ref="B11:C11"/>
    <mergeCell ref="G11:I11"/>
    <mergeCell ref="N11:P11"/>
    <mergeCell ref="S11:V11"/>
    <mergeCell ref="AR11:AT11"/>
    <mergeCell ref="AX11:AZ11"/>
    <mergeCell ref="AA10:AA11"/>
    <mergeCell ref="N12:P12"/>
    <mergeCell ref="S12:V12"/>
    <mergeCell ref="X12:Z15"/>
    <mergeCell ref="AA12:AA13"/>
    <mergeCell ref="B14:C14"/>
    <mergeCell ref="G14:I14"/>
    <mergeCell ref="N14:P14"/>
    <mergeCell ref="S14:V14"/>
    <mergeCell ref="AX12:AZ12"/>
    <mergeCell ref="B13:C13"/>
    <mergeCell ref="G13:I13"/>
    <mergeCell ref="N13:P13"/>
    <mergeCell ref="S13:V13"/>
    <mergeCell ref="AR13:AT13"/>
    <mergeCell ref="AX13:AZ13"/>
    <mergeCell ref="AB12:AC13"/>
    <mergeCell ref="AD12:AE13"/>
    <mergeCell ref="AF12:AG13"/>
    <mergeCell ref="AF14:AG15"/>
    <mergeCell ref="AH14:AI15"/>
    <mergeCell ref="AJ14:AK15"/>
    <mergeCell ref="AR12:AT12"/>
    <mergeCell ref="AH12:AI13"/>
    <mergeCell ref="AJ12:AK13"/>
    <mergeCell ref="AL12:AM13"/>
    <mergeCell ref="AL14:AM15"/>
    <mergeCell ref="AR14:AT14"/>
    <mergeCell ref="AX14:AZ14"/>
    <mergeCell ref="B15:C15"/>
    <mergeCell ref="G15:I15"/>
    <mergeCell ref="N15:P15"/>
    <mergeCell ref="S15:V15"/>
    <mergeCell ref="AR15:AT15"/>
    <mergeCell ref="AX15:AZ15"/>
    <mergeCell ref="AA14:AA15"/>
    <mergeCell ref="AB14:AC15"/>
    <mergeCell ref="AD14:AE15"/>
    <mergeCell ref="B16:C16"/>
    <mergeCell ref="G16:I16"/>
    <mergeCell ref="N16:P16"/>
    <mergeCell ref="S16:V16"/>
    <mergeCell ref="X16:Z19"/>
    <mergeCell ref="AA16:AA17"/>
    <mergeCell ref="B18:C18"/>
    <mergeCell ref="G18:I18"/>
    <mergeCell ref="N18:P18"/>
    <mergeCell ref="S18:V18"/>
    <mergeCell ref="AX16:AZ16"/>
    <mergeCell ref="B17:C17"/>
    <mergeCell ref="G17:I17"/>
    <mergeCell ref="N17:P17"/>
    <mergeCell ref="S17:V17"/>
    <mergeCell ref="AR17:AT17"/>
    <mergeCell ref="AX17:AZ17"/>
    <mergeCell ref="AB16:AC17"/>
    <mergeCell ref="AD16:AE17"/>
    <mergeCell ref="AF16:AG17"/>
    <mergeCell ref="AF18:AG19"/>
    <mergeCell ref="AH18:AI19"/>
    <mergeCell ref="AJ18:AK19"/>
    <mergeCell ref="AR16:AT16"/>
    <mergeCell ref="AH16:AI17"/>
    <mergeCell ref="AJ16:AK17"/>
    <mergeCell ref="AL16:AM17"/>
    <mergeCell ref="AL18:AM19"/>
    <mergeCell ref="AR18:AT18"/>
    <mergeCell ref="AX18:AZ18"/>
    <mergeCell ref="B19:C19"/>
    <mergeCell ref="G19:I19"/>
    <mergeCell ref="N19:P19"/>
    <mergeCell ref="S19:V19"/>
    <mergeCell ref="AR19:AT19"/>
    <mergeCell ref="AX19:AZ19"/>
    <mergeCell ref="AA18:AA19"/>
    <mergeCell ref="AB18:AC19"/>
    <mergeCell ref="AD18:AE19"/>
    <mergeCell ref="B20:C20"/>
    <mergeCell ref="G20:I20"/>
    <mergeCell ref="N20:P20"/>
    <mergeCell ref="S20:V20"/>
    <mergeCell ref="X20:AM20"/>
    <mergeCell ref="AR20:AT20"/>
    <mergeCell ref="AX20:AZ20"/>
    <mergeCell ref="B21:C21"/>
    <mergeCell ref="G21:I21"/>
    <mergeCell ref="N21:P21"/>
    <mergeCell ref="S21:V21"/>
    <mergeCell ref="X21:AA21"/>
    <mergeCell ref="AB21:AC21"/>
    <mergeCell ref="AD21:AE21"/>
    <mergeCell ref="AF21:AG21"/>
    <mergeCell ref="AH21:AI21"/>
    <mergeCell ref="AJ21:AK21"/>
    <mergeCell ref="AL21:AM21"/>
    <mergeCell ref="AR21:AT21"/>
    <mergeCell ref="AX21:AZ21"/>
    <mergeCell ref="B22:C22"/>
    <mergeCell ref="G22:I22"/>
    <mergeCell ref="N22:P22"/>
    <mergeCell ref="S22:V22"/>
    <mergeCell ref="X22:AA22"/>
    <mergeCell ref="AB22:AC22"/>
    <mergeCell ref="AD22:AE22"/>
    <mergeCell ref="AF22:AG22"/>
    <mergeCell ref="AH22:AI22"/>
    <mergeCell ref="AJ22:AK22"/>
    <mergeCell ref="AL22:AM22"/>
    <mergeCell ref="AR22:AT22"/>
    <mergeCell ref="AX22:AZ22"/>
    <mergeCell ref="B23:C23"/>
    <mergeCell ref="G23:I23"/>
    <mergeCell ref="N23:P23"/>
    <mergeCell ref="S23:V23"/>
    <mergeCell ref="X23:AA23"/>
    <mergeCell ref="AB23:AC23"/>
    <mergeCell ref="AD23:AE23"/>
    <mergeCell ref="AF23:AG23"/>
    <mergeCell ref="AH23:AI23"/>
    <mergeCell ref="AJ23:AK23"/>
    <mergeCell ref="AL23:AM23"/>
    <mergeCell ref="AR23:AT23"/>
    <mergeCell ref="AX23:AZ23"/>
    <mergeCell ref="B24:C24"/>
    <mergeCell ref="G24:I24"/>
    <mergeCell ref="N24:P24"/>
    <mergeCell ref="S24:V24"/>
    <mergeCell ref="X24:AA24"/>
    <mergeCell ref="AB24:AC24"/>
    <mergeCell ref="AD24:AE24"/>
    <mergeCell ref="AF24:AG24"/>
    <mergeCell ref="AH24:AI24"/>
    <mergeCell ref="AJ24:AK24"/>
    <mergeCell ref="AL24:AM24"/>
    <mergeCell ref="AR24:AT24"/>
    <mergeCell ref="AX24:AZ24"/>
    <mergeCell ref="B25:C25"/>
    <mergeCell ref="G25:I25"/>
    <mergeCell ref="N25:P25"/>
    <mergeCell ref="S25:V25"/>
    <mergeCell ref="X25:AA25"/>
    <mergeCell ref="AB25:AC25"/>
    <mergeCell ref="AD25:AE25"/>
    <mergeCell ref="AF25:AG25"/>
    <mergeCell ref="AH25:AI25"/>
    <mergeCell ref="AJ25:AK25"/>
    <mergeCell ref="AL25:AM25"/>
    <mergeCell ref="AR25:AT25"/>
    <mergeCell ref="AX25:AZ25"/>
    <mergeCell ref="B26:C26"/>
    <mergeCell ref="G26:I26"/>
    <mergeCell ref="N26:P26"/>
    <mergeCell ref="S26:V26"/>
    <mergeCell ref="X26:AA26"/>
    <mergeCell ref="AB26:AC26"/>
    <mergeCell ref="AD26:AE26"/>
    <mergeCell ref="AF26:AG26"/>
    <mergeCell ref="AH26:AI26"/>
    <mergeCell ref="AJ26:AK26"/>
    <mergeCell ref="AL26:AM26"/>
    <mergeCell ref="AR26:AT26"/>
    <mergeCell ref="AX26:AZ26"/>
    <mergeCell ref="B27:C27"/>
    <mergeCell ref="G27:I27"/>
    <mergeCell ref="N27:P27"/>
    <mergeCell ref="S27:V27"/>
    <mergeCell ref="X27:AA27"/>
    <mergeCell ref="AB27:AC27"/>
    <mergeCell ref="AD27:AE27"/>
    <mergeCell ref="AF27:AG27"/>
    <mergeCell ref="AH27:AI27"/>
    <mergeCell ref="AJ27:AK27"/>
    <mergeCell ref="AL27:AM27"/>
    <mergeCell ref="AR27:AT27"/>
    <mergeCell ref="AX27:AZ27"/>
    <mergeCell ref="B28:C28"/>
    <mergeCell ref="G28:I28"/>
    <mergeCell ref="N28:P28"/>
    <mergeCell ref="S28:V28"/>
    <mergeCell ref="AR28:AT28"/>
    <mergeCell ref="AX28:AZ28"/>
    <mergeCell ref="AL28:AM28"/>
    <mergeCell ref="X28:AA28"/>
    <mergeCell ref="AB28:AC28"/>
    <mergeCell ref="AD28:AE28"/>
    <mergeCell ref="AF28:AG28"/>
    <mergeCell ref="AH28:AI28"/>
    <mergeCell ref="AJ28:AK28"/>
    <mergeCell ref="B29:C29"/>
    <mergeCell ref="G29:I29"/>
    <mergeCell ref="N29:P29"/>
    <mergeCell ref="S29:V29"/>
    <mergeCell ref="AR29:AT29"/>
    <mergeCell ref="AX29:AZ29"/>
    <mergeCell ref="X29:AM29"/>
    <mergeCell ref="B30:C30"/>
    <mergeCell ref="G30:I30"/>
    <mergeCell ref="N30:P30"/>
    <mergeCell ref="S30:V30"/>
    <mergeCell ref="AR30:AT30"/>
    <mergeCell ref="AX30:AZ30"/>
    <mergeCell ref="X30:AA30"/>
    <mergeCell ref="AB30:AE30"/>
    <mergeCell ref="AF30:AI30"/>
    <mergeCell ref="AJ30:AM30"/>
    <mergeCell ref="B31:C31"/>
    <mergeCell ref="G31:I31"/>
    <mergeCell ref="N31:P31"/>
    <mergeCell ref="S31:V31"/>
    <mergeCell ref="X31:AM31"/>
    <mergeCell ref="AR31:AT31"/>
    <mergeCell ref="AX31:AZ31"/>
    <mergeCell ref="B32:C32"/>
    <mergeCell ref="G32:I32"/>
    <mergeCell ref="N32:P32"/>
    <mergeCell ref="S32:V32"/>
    <mergeCell ref="X32:Y32"/>
    <mergeCell ref="Z32:AA32"/>
    <mergeCell ref="AB32:AC32"/>
    <mergeCell ref="AD32:AE32"/>
    <mergeCell ref="AF32:AI32"/>
    <mergeCell ref="AR32:AT32"/>
    <mergeCell ref="AX32:AZ32"/>
    <mergeCell ref="B33:C33"/>
    <mergeCell ref="G33:I33"/>
    <mergeCell ref="N33:P33"/>
    <mergeCell ref="S33:V33"/>
    <mergeCell ref="X33:Y33"/>
    <mergeCell ref="Z33:AA33"/>
    <mergeCell ref="AB33:AC33"/>
    <mergeCell ref="AD33:AE33"/>
    <mergeCell ref="AF33:AI33"/>
    <mergeCell ref="AR33:AT33"/>
    <mergeCell ref="AX33:AZ33"/>
    <mergeCell ref="B34:C34"/>
    <mergeCell ref="G34:I34"/>
    <mergeCell ref="N34:P34"/>
    <mergeCell ref="S34:V34"/>
    <mergeCell ref="X34:Y34"/>
    <mergeCell ref="Z34:AA34"/>
    <mergeCell ref="AB34:AC34"/>
    <mergeCell ref="AD34:AE34"/>
    <mergeCell ref="AF34:AI34"/>
    <mergeCell ref="AR34:AT34"/>
    <mergeCell ref="AX34:AZ34"/>
    <mergeCell ref="B35:C35"/>
    <mergeCell ref="G35:I35"/>
    <mergeCell ref="N35:P35"/>
    <mergeCell ref="S35:V35"/>
    <mergeCell ref="X35:Y35"/>
    <mergeCell ref="Z35:AA35"/>
    <mergeCell ref="AB35:AC35"/>
    <mergeCell ref="AD35:AE35"/>
    <mergeCell ref="AF35:AI35"/>
    <mergeCell ref="AR35:AT35"/>
    <mergeCell ref="AX35:AZ35"/>
    <mergeCell ref="A36:B37"/>
    <mergeCell ref="C36:E37"/>
    <mergeCell ref="F36:M37"/>
    <mergeCell ref="N36:V37"/>
    <mergeCell ref="X36:Y36"/>
    <mergeCell ref="Z36:AA36"/>
    <mergeCell ref="AB36:AC36"/>
    <mergeCell ref="AD36:AE36"/>
    <mergeCell ref="AF36:AI36"/>
    <mergeCell ref="X37:Y37"/>
    <mergeCell ref="Z37:AA37"/>
    <mergeCell ref="AB37:AC37"/>
    <mergeCell ref="AD37:AE37"/>
    <mergeCell ref="AF37:AI37"/>
    <mergeCell ref="AP37:AT37"/>
    <mergeCell ref="AW37:AZ37"/>
    <mergeCell ref="BC37:BF37"/>
    <mergeCell ref="HO37:HR37"/>
    <mergeCell ref="HS37:HV37"/>
    <mergeCell ref="HW37:HZ37"/>
    <mergeCell ref="B38:D38"/>
    <mergeCell ref="G38:I38"/>
    <mergeCell ref="N38:P38"/>
    <mergeCell ref="S38:V38"/>
    <mergeCell ref="X38:Y38"/>
    <mergeCell ref="Z38:AA38"/>
    <mergeCell ref="AB38:AC38"/>
    <mergeCell ref="AD38:AE38"/>
    <mergeCell ref="AF38:AI38"/>
    <mergeCell ref="AR38:AT38"/>
    <mergeCell ref="AX38:AZ38"/>
    <mergeCell ref="BD38:BF38"/>
    <mergeCell ref="B39:C39"/>
    <mergeCell ref="G39:I39"/>
    <mergeCell ref="N39:P39"/>
    <mergeCell ref="S39:V39"/>
    <mergeCell ref="X39:Y39"/>
    <mergeCell ref="Z39:AA39"/>
    <mergeCell ref="AB39:AC39"/>
    <mergeCell ref="AD39:AE39"/>
    <mergeCell ref="AF39:AI39"/>
    <mergeCell ref="AR39:AT39"/>
    <mergeCell ref="AX39:AZ39"/>
    <mergeCell ref="BD39:BF39"/>
    <mergeCell ref="B40:C40"/>
    <mergeCell ref="G40:I40"/>
    <mergeCell ref="N40:P40"/>
    <mergeCell ref="S40:V40"/>
    <mergeCell ref="X40:Y40"/>
    <mergeCell ref="Z40:AA40"/>
    <mergeCell ref="AB40:AC40"/>
    <mergeCell ref="AD40:AE40"/>
    <mergeCell ref="AF40:AI40"/>
    <mergeCell ref="AR40:AT40"/>
    <mergeCell ref="AX40:AZ40"/>
    <mergeCell ref="B41:C41"/>
    <mergeCell ref="G41:I41"/>
    <mergeCell ref="N41:P41"/>
    <mergeCell ref="S41:V41"/>
    <mergeCell ref="X41:Y41"/>
    <mergeCell ref="Z41:AA41"/>
    <mergeCell ref="AB41:AC41"/>
    <mergeCell ref="AD41:AE41"/>
    <mergeCell ref="AF41:AI41"/>
    <mergeCell ref="AR41:AT41"/>
    <mergeCell ref="AX41:AZ41"/>
    <mergeCell ref="B42:C42"/>
    <mergeCell ref="G42:I42"/>
    <mergeCell ref="N42:P42"/>
    <mergeCell ref="S42:V42"/>
    <mergeCell ref="X42:Y42"/>
    <mergeCell ref="Z42:AA42"/>
    <mergeCell ref="AB42:AC42"/>
    <mergeCell ref="AD42:AE42"/>
    <mergeCell ref="AF42:AI42"/>
    <mergeCell ref="AR42:AT42"/>
    <mergeCell ref="AX42:AZ42"/>
    <mergeCell ref="B43:C43"/>
    <mergeCell ref="G43:I43"/>
    <mergeCell ref="N43:P43"/>
    <mergeCell ref="S43:V43"/>
    <mergeCell ref="X43:AM43"/>
    <mergeCell ref="AX43:AZ43"/>
    <mergeCell ref="B44:C44"/>
    <mergeCell ref="G44:I44"/>
    <mergeCell ref="N44:P44"/>
    <mergeCell ref="S44:V44"/>
    <mergeCell ref="X44:AD44"/>
    <mergeCell ref="AE44:AM44"/>
    <mergeCell ref="AR44:AT44"/>
    <mergeCell ref="AX44:AZ44"/>
    <mergeCell ref="N45:P45"/>
    <mergeCell ref="S45:V45"/>
    <mergeCell ref="X45:AD45"/>
    <mergeCell ref="AE45:AM45"/>
    <mergeCell ref="AR43:AT43"/>
    <mergeCell ref="AR45:AT45"/>
    <mergeCell ref="AX45:AZ45"/>
    <mergeCell ref="B46:C46"/>
    <mergeCell ref="G46:I46"/>
    <mergeCell ref="N46:P46"/>
    <mergeCell ref="S46:V46"/>
    <mergeCell ref="X46:AM46"/>
    <mergeCell ref="AR46:AT46"/>
    <mergeCell ref="AX46:AZ46"/>
    <mergeCell ref="B45:C45"/>
    <mergeCell ref="G45:I45"/>
    <mergeCell ref="B47:C47"/>
    <mergeCell ref="G47:I47"/>
    <mergeCell ref="N47:P47"/>
    <mergeCell ref="S47:V47"/>
    <mergeCell ref="X47:AD47"/>
    <mergeCell ref="AE47:AM47"/>
    <mergeCell ref="AR47:AT47"/>
    <mergeCell ref="AX47:AZ47"/>
    <mergeCell ref="B48:C48"/>
    <mergeCell ref="G48:I48"/>
    <mergeCell ref="N48:P48"/>
    <mergeCell ref="S48:V48"/>
    <mergeCell ref="X48:AD48"/>
    <mergeCell ref="AE48:AM48"/>
    <mergeCell ref="AR48:AT48"/>
    <mergeCell ref="AX48:AZ48"/>
    <mergeCell ref="B49:C49"/>
    <mergeCell ref="G49:I49"/>
    <mergeCell ref="N49:P49"/>
    <mergeCell ref="S49:V49"/>
    <mergeCell ref="X49:AD49"/>
    <mergeCell ref="AE49:AM49"/>
    <mergeCell ref="AR49:AT49"/>
    <mergeCell ref="AX49:AZ49"/>
    <mergeCell ref="B50:C50"/>
    <mergeCell ref="G50:I50"/>
    <mergeCell ref="N50:P50"/>
    <mergeCell ref="S50:V50"/>
    <mergeCell ref="X50:AD50"/>
    <mergeCell ref="AE50:AM50"/>
    <mergeCell ref="AR50:AT50"/>
    <mergeCell ref="AX50:AZ50"/>
    <mergeCell ref="B51:C51"/>
    <mergeCell ref="G51:I51"/>
    <mergeCell ref="N51:P51"/>
    <mergeCell ref="S51:V51"/>
    <mergeCell ref="X51:AD51"/>
    <mergeCell ref="AE51:AM51"/>
    <mergeCell ref="AR51:AT51"/>
    <mergeCell ref="AX51:AZ51"/>
    <mergeCell ref="B52:C52"/>
    <mergeCell ref="G52:I52"/>
    <mergeCell ref="N52:P52"/>
    <mergeCell ref="S52:V52"/>
    <mergeCell ref="X52:AD52"/>
    <mergeCell ref="AE52:AM52"/>
    <mergeCell ref="AR52:AT52"/>
    <mergeCell ref="AX52:AZ52"/>
    <mergeCell ref="AX54:AZ54"/>
    <mergeCell ref="B53:C53"/>
    <mergeCell ref="G53:I53"/>
    <mergeCell ref="N53:P53"/>
    <mergeCell ref="S53:V53"/>
    <mergeCell ref="X53:AD53"/>
    <mergeCell ref="AE53:AM53"/>
    <mergeCell ref="AE55:AM55"/>
    <mergeCell ref="AR53:AT53"/>
    <mergeCell ref="AX53:AZ53"/>
    <mergeCell ref="B54:C54"/>
    <mergeCell ref="G54:I54"/>
    <mergeCell ref="N54:P54"/>
    <mergeCell ref="S54:V54"/>
    <mergeCell ref="X54:AD54"/>
    <mergeCell ref="AE54:AM54"/>
    <mergeCell ref="AR54:AT54"/>
    <mergeCell ref="AX55:AZ55"/>
    <mergeCell ref="B56:C56"/>
    <mergeCell ref="G56:I56"/>
    <mergeCell ref="N56:P56"/>
    <mergeCell ref="S56:V56"/>
    <mergeCell ref="X56:AD56"/>
    <mergeCell ref="AE56:AM56"/>
    <mergeCell ref="AR56:AT56"/>
    <mergeCell ref="AX56:AZ56"/>
    <mergeCell ref="B55:C55"/>
    <mergeCell ref="G57:I57"/>
    <mergeCell ref="N57:P57"/>
    <mergeCell ref="S57:V57"/>
    <mergeCell ref="X57:AD57"/>
    <mergeCell ref="AE57:AM57"/>
    <mergeCell ref="AR55:AT55"/>
    <mergeCell ref="G55:I55"/>
    <mergeCell ref="N55:P55"/>
    <mergeCell ref="S55:V55"/>
    <mergeCell ref="X55:AD55"/>
    <mergeCell ref="AR57:AT57"/>
    <mergeCell ref="AX57:AZ57"/>
    <mergeCell ref="B58:C58"/>
    <mergeCell ref="G58:I58"/>
    <mergeCell ref="N58:P58"/>
    <mergeCell ref="S58:V58"/>
    <mergeCell ref="X58:AM58"/>
    <mergeCell ref="AR58:AT58"/>
    <mergeCell ref="AX58:AZ58"/>
    <mergeCell ref="B57:C57"/>
    <mergeCell ref="B59:C59"/>
    <mergeCell ref="G59:I59"/>
    <mergeCell ref="N59:P59"/>
    <mergeCell ref="S59:V59"/>
    <mergeCell ref="X59:AD59"/>
    <mergeCell ref="AE59:AM59"/>
    <mergeCell ref="AR59:AT59"/>
    <mergeCell ref="AX59:AZ59"/>
    <mergeCell ref="B60:C60"/>
    <mergeCell ref="G60:I60"/>
    <mergeCell ref="N60:P60"/>
    <mergeCell ref="S60:V60"/>
    <mergeCell ref="X60:AD60"/>
    <mergeCell ref="AE60:AM60"/>
    <mergeCell ref="AR60:AT60"/>
    <mergeCell ref="AX60:AZ60"/>
    <mergeCell ref="B61:C61"/>
    <mergeCell ref="G61:I61"/>
    <mergeCell ref="N61:P61"/>
    <mergeCell ref="S61:V61"/>
    <mergeCell ref="X61:AD61"/>
    <mergeCell ref="AE61:AM61"/>
    <mergeCell ref="AR61:AT61"/>
    <mergeCell ref="AX61:AZ61"/>
    <mergeCell ref="B62:C62"/>
    <mergeCell ref="G62:I62"/>
    <mergeCell ref="N62:P62"/>
    <mergeCell ref="S62:V62"/>
    <mergeCell ref="X62:AD62"/>
    <mergeCell ref="AE62:AM62"/>
    <mergeCell ref="AR62:AT62"/>
    <mergeCell ref="AX62:AZ62"/>
    <mergeCell ref="N63:P63"/>
    <mergeCell ref="S63:V63"/>
    <mergeCell ref="X63:AD66"/>
    <mergeCell ref="AE63:AM64"/>
    <mergeCell ref="B65:C65"/>
    <mergeCell ref="G65:I65"/>
    <mergeCell ref="N65:P65"/>
    <mergeCell ref="S65:V65"/>
    <mergeCell ref="AE65:AM66"/>
    <mergeCell ref="AR63:AT63"/>
    <mergeCell ref="AX63:AZ63"/>
    <mergeCell ref="B64:C64"/>
    <mergeCell ref="G64:I64"/>
    <mergeCell ref="N64:P64"/>
    <mergeCell ref="S64:V64"/>
    <mergeCell ref="AR64:AT64"/>
    <mergeCell ref="AX64:AZ64"/>
    <mergeCell ref="B63:C63"/>
    <mergeCell ref="G63:I63"/>
    <mergeCell ref="AR65:AT65"/>
    <mergeCell ref="AX65:AZ65"/>
    <mergeCell ref="B66:C66"/>
    <mergeCell ref="G66:I66"/>
    <mergeCell ref="N66:P66"/>
    <mergeCell ref="S66:V66"/>
    <mergeCell ref="AR66:AT66"/>
    <mergeCell ref="AX66:AZ66"/>
    <mergeCell ref="X68:AD68"/>
    <mergeCell ref="AE68:AF68"/>
    <mergeCell ref="AG68:AH68"/>
    <mergeCell ref="AI68:AM68"/>
    <mergeCell ref="G139:I139"/>
    <mergeCell ref="Y139:AD139"/>
    <mergeCell ref="A74:AZ74"/>
    <mergeCell ref="AR139:AT139"/>
    <mergeCell ref="A75:AZ75"/>
    <mergeCell ref="AR140:AT140"/>
    <mergeCell ref="G141:I141"/>
    <mergeCell ref="AR141:AT141"/>
    <mergeCell ref="G142:I142"/>
    <mergeCell ref="X142:Z142"/>
    <mergeCell ref="AR142:AT142"/>
    <mergeCell ref="G143:I143"/>
    <mergeCell ref="X143:Z143"/>
    <mergeCell ref="AR143:AT143"/>
    <mergeCell ref="G144:I144"/>
    <mergeCell ref="X144:Z144"/>
    <mergeCell ref="AR144:AT144"/>
    <mergeCell ref="G145:I145"/>
    <mergeCell ref="X145:Z145"/>
    <mergeCell ref="AR145:AT145"/>
    <mergeCell ref="G146:I146"/>
    <mergeCell ref="AR146:AT146"/>
    <mergeCell ref="G140:I140"/>
    <mergeCell ref="Y140:AD140"/>
    <mergeCell ref="R155:AA155"/>
    <mergeCell ref="R156:AA156"/>
    <mergeCell ref="R157:AA157"/>
    <mergeCell ref="F158:P158"/>
    <mergeCell ref="R158:AA158"/>
    <mergeCell ref="F161:H161"/>
    <mergeCell ref="I161:Q161"/>
    <mergeCell ref="F164:H164"/>
    <mergeCell ref="I164:Q164"/>
    <mergeCell ref="F169:H169"/>
    <mergeCell ref="F170:H170"/>
    <mergeCell ref="F175:I175"/>
    <mergeCell ref="J175:O175"/>
    <mergeCell ref="G182:P182"/>
    <mergeCell ref="W182:AF182"/>
    <mergeCell ref="AM182:AQ182"/>
    <mergeCell ref="AW182:BK182"/>
    <mergeCell ref="BQ182:CG182"/>
    <mergeCell ref="CM182:DA182"/>
    <mergeCell ref="G183:K183"/>
    <mergeCell ref="L183:P183"/>
    <mergeCell ref="W183:AA183"/>
    <mergeCell ref="AB183:AF183"/>
    <mergeCell ref="AM183:AQ183"/>
    <mergeCell ref="AW183:BC183"/>
    <mergeCell ref="BE183:BK183"/>
    <mergeCell ref="BQ183:BX183"/>
    <mergeCell ref="BZ183:CG183"/>
    <mergeCell ref="CM183:CS183"/>
    <mergeCell ref="CU183:DA183"/>
    <mergeCell ref="G184:K184"/>
    <mergeCell ref="L184:P184"/>
    <mergeCell ref="W184:AA184"/>
    <mergeCell ref="AB184:AF184"/>
    <mergeCell ref="AM184:AQ184"/>
    <mergeCell ref="AW184:BA184"/>
    <mergeCell ref="BB184:BC184"/>
    <mergeCell ref="BE184:BI184"/>
    <mergeCell ref="BJ184:BK184"/>
    <mergeCell ref="BR184:BX184"/>
    <mergeCell ref="CA184:CG184"/>
    <mergeCell ref="CN184:CS184"/>
    <mergeCell ref="CV184:DA184"/>
    <mergeCell ref="G185:K185"/>
    <mergeCell ref="L185:P185"/>
    <mergeCell ref="W185:AA185"/>
    <mergeCell ref="AB185:AF185"/>
    <mergeCell ref="AM185:AQ185"/>
    <mergeCell ref="AW185:BA185"/>
    <mergeCell ref="BB185:BC185"/>
    <mergeCell ref="BE185:BI185"/>
    <mergeCell ref="BJ185:BK185"/>
    <mergeCell ref="BR185:BX185"/>
    <mergeCell ref="CA185:CG185"/>
    <mergeCell ref="G186:K186"/>
    <mergeCell ref="L186:P186"/>
    <mergeCell ref="W186:AA186"/>
    <mergeCell ref="AB186:AF186"/>
    <mergeCell ref="AM186:AQ186"/>
    <mergeCell ref="AW186:BA186"/>
    <mergeCell ref="BB186:BC186"/>
    <mergeCell ref="BE186:BI186"/>
    <mergeCell ref="BJ186:BK186"/>
    <mergeCell ref="BR186:BX186"/>
    <mergeCell ref="CA186:CG186"/>
    <mergeCell ref="G187:K187"/>
    <mergeCell ref="L187:P187"/>
    <mergeCell ref="W187:AA187"/>
    <mergeCell ref="AB187:AF187"/>
    <mergeCell ref="AM187:AQ187"/>
    <mergeCell ref="AW187:BA187"/>
    <mergeCell ref="BB187:BC187"/>
    <mergeCell ref="BE187:BI187"/>
    <mergeCell ref="BJ187:BK187"/>
    <mergeCell ref="BR187:BX187"/>
    <mergeCell ref="CA187:CG187"/>
    <mergeCell ref="G188:K188"/>
    <mergeCell ref="L188:P188"/>
    <mergeCell ref="W188:AA188"/>
    <mergeCell ref="AB188:AF188"/>
    <mergeCell ref="AM188:AQ188"/>
    <mergeCell ref="AW188:BA188"/>
    <mergeCell ref="BB188:BC188"/>
    <mergeCell ref="BE188:BI188"/>
    <mergeCell ref="BJ188:BK188"/>
    <mergeCell ref="BR188:BX188"/>
    <mergeCell ref="CA188:CG188"/>
    <mergeCell ref="G189:K189"/>
    <mergeCell ref="L189:P189"/>
    <mergeCell ref="W189:AA189"/>
    <mergeCell ref="AB189:AF189"/>
    <mergeCell ref="AM189:AQ189"/>
    <mergeCell ref="AW189:BA189"/>
    <mergeCell ref="BB189:BC189"/>
    <mergeCell ref="BE189:BI189"/>
    <mergeCell ref="BJ189:BK189"/>
    <mergeCell ref="BR189:BX189"/>
    <mergeCell ref="CA189:CG189"/>
    <mergeCell ref="G190:K190"/>
    <mergeCell ref="L190:P190"/>
    <mergeCell ref="W190:AA190"/>
    <mergeCell ref="AB190:AF190"/>
    <mergeCell ref="AM190:AQ190"/>
    <mergeCell ref="AW190:BA190"/>
    <mergeCell ref="BB190:BC190"/>
    <mergeCell ref="BE190:BI190"/>
    <mergeCell ref="BJ190:BK190"/>
    <mergeCell ref="BR190:BX190"/>
    <mergeCell ref="CA190:CG190"/>
    <mergeCell ref="G191:K191"/>
    <mergeCell ref="L191:P191"/>
    <mergeCell ref="W191:AA191"/>
    <mergeCell ref="AB191:AF191"/>
    <mergeCell ref="AM191:AQ191"/>
    <mergeCell ref="AW191:BA191"/>
    <mergeCell ref="BB191:BC191"/>
    <mergeCell ref="BE191:BI191"/>
    <mergeCell ref="BJ191:BK191"/>
    <mergeCell ref="BR191:BX191"/>
    <mergeCell ref="CA191:CG191"/>
    <mergeCell ref="G192:K192"/>
    <mergeCell ref="L192:P192"/>
    <mergeCell ref="W192:AA192"/>
    <mergeCell ref="AB192:AF192"/>
    <mergeCell ref="AM192:AQ192"/>
    <mergeCell ref="AW192:BA192"/>
    <mergeCell ref="BB192:BC192"/>
    <mergeCell ref="BE192:BI192"/>
    <mergeCell ref="BJ192:BK192"/>
    <mergeCell ref="BR192:BX192"/>
    <mergeCell ref="CA192:CG192"/>
    <mergeCell ref="G193:K193"/>
    <mergeCell ref="L193:P193"/>
    <mergeCell ref="W193:AA193"/>
    <mergeCell ref="AB193:AF193"/>
    <mergeCell ref="AM193:AQ193"/>
    <mergeCell ref="AW193:BA193"/>
    <mergeCell ref="BB193:BC193"/>
    <mergeCell ref="BE193:BI193"/>
    <mergeCell ref="BJ193:BK193"/>
    <mergeCell ref="BR193:BX193"/>
    <mergeCell ref="CA193:CG193"/>
    <mergeCell ref="G194:K194"/>
    <mergeCell ref="L194:P194"/>
    <mergeCell ref="W194:AA194"/>
    <mergeCell ref="AB194:AF194"/>
    <mergeCell ref="AM194:AQ194"/>
    <mergeCell ref="AW194:BA194"/>
    <mergeCell ref="BB194:BC194"/>
    <mergeCell ref="BE194:BI194"/>
    <mergeCell ref="BJ194:BK194"/>
    <mergeCell ref="BR194:BX194"/>
    <mergeCell ref="CA194:CG194"/>
    <mergeCell ref="G195:K195"/>
    <mergeCell ref="L195:P195"/>
    <mergeCell ref="W195:AA195"/>
    <mergeCell ref="AB195:AF195"/>
    <mergeCell ref="AM195:AQ195"/>
    <mergeCell ref="AW195:BA195"/>
    <mergeCell ref="BB195:BC195"/>
    <mergeCell ref="BE195:BI195"/>
    <mergeCell ref="BJ195:BK195"/>
    <mergeCell ref="BR195:BX195"/>
    <mergeCell ref="CA195:CG195"/>
    <mergeCell ref="G196:K196"/>
    <mergeCell ref="L196:P196"/>
    <mergeCell ref="W196:AA196"/>
    <mergeCell ref="AB196:AF196"/>
    <mergeCell ref="AM196:AQ196"/>
    <mergeCell ref="AW196:BA196"/>
    <mergeCell ref="BB196:BC196"/>
    <mergeCell ref="BE196:BI196"/>
    <mergeCell ref="BJ196:BK196"/>
    <mergeCell ref="BR196:BX196"/>
    <mergeCell ref="CA196:CG196"/>
    <mergeCell ref="G197:K197"/>
    <mergeCell ref="L197:P197"/>
    <mergeCell ref="W197:AA197"/>
    <mergeCell ref="AB197:AF197"/>
    <mergeCell ref="AM197:AQ197"/>
    <mergeCell ref="AW197:BA197"/>
    <mergeCell ref="BB197:BC197"/>
    <mergeCell ref="BE197:BI197"/>
    <mergeCell ref="BJ197:BK197"/>
    <mergeCell ref="BR197:BX197"/>
    <mergeCell ref="CA197:CG197"/>
    <mergeCell ref="G198:K198"/>
    <mergeCell ref="L198:P198"/>
    <mergeCell ref="W198:AA198"/>
    <mergeCell ref="AB198:AF198"/>
    <mergeCell ref="AM198:AQ198"/>
    <mergeCell ref="AW198:BA198"/>
    <mergeCell ref="BB198:BC198"/>
    <mergeCell ref="BE198:BI198"/>
    <mergeCell ref="BJ198:BK198"/>
    <mergeCell ref="BR198:BX198"/>
    <mergeCell ref="CA198:CG198"/>
    <mergeCell ref="G199:K199"/>
    <mergeCell ref="L199:P199"/>
    <mergeCell ref="W199:AA199"/>
    <mergeCell ref="AB199:AF199"/>
    <mergeCell ref="AM199:AQ199"/>
    <mergeCell ref="AW199:BA199"/>
    <mergeCell ref="BB199:BC199"/>
    <mergeCell ref="BE199:BI199"/>
    <mergeCell ref="BJ199:BK199"/>
    <mergeCell ref="BR199:BX199"/>
    <mergeCell ref="CA199:CG199"/>
    <mergeCell ref="G200:K200"/>
    <mergeCell ref="L200:P200"/>
    <mergeCell ref="W200:AA200"/>
    <mergeCell ref="AB200:AF200"/>
    <mergeCell ref="AM200:AQ200"/>
    <mergeCell ref="AW200:BA200"/>
    <mergeCell ref="BB200:BC200"/>
    <mergeCell ref="BE200:BI200"/>
    <mergeCell ref="BJ200:BK200"/>
    <mergeCell ref="BR200:BX200"/>
    <mergeCell ref="CA200:CG200"/>
    <mergeCell ref="G201:K201"/>
    <mergeCell ref="L201:P201"/>
    <mergeCell ref="W201:AA201"/>
    <mergeCell ref="AB201:AF201"/>
    <mergeCell ref="AM201:AQ201"/>
    <mergeCell ref="AW201:BA201"/>
    <mergeCell ref="BB201:BC201"/>
    <mergeCell ref="BE201:BI201"/>
    <mergeCell ref="BJ201:BK201"/>
    <mergeCell ref="BR201:BX201"/>
    <mergeCell ref="CA201:CG201"/>
    <mergeCell ref="G202:K202"/>
    <mergeCell ref="L202:P202"/>
    <mergeCell ref="W202:AA202"/>
    <mergeCell ref="AB202:AF202"/>
    <mergeCell ref="AM202:AQ202"/>
    <mergeCell ref="AW202:BA202"/>
    <mergeCell ref="BB202:BC202"/>
    <mergeCell ref="BE202:BI202"/>
    <mergeCell ref="BJ202:BK202"/>
    <mergeCell ref="BR202:BX202"/>
    <mergeCell ref="CA202:CG202"/>
    <mergeCell ref="G203:K203"/>
    <mergeCell ref="L203:P203"/>
    <mergeCell ref="W203:AA203"/>
    <mergeCell ref="AB203:AF203"/>
    <mergeCell ref="AM203:AQ203"/>
    <mergeCell ref="AW203:BA203"/>
    <mergeCell ref="BB203:BC203"/>
    <mergeCell ref="BE203:BI203"/>
    <mergeCell ref="BJ203:BK203"/>
    <mergeCell ref="BR203:BX203"/>
    <mergeCell ref="CA203:CG203"/>
    <mergeCell ref="G204:K204"/>
    <mergeCell ref="L204:P204"/>
    <mergeCell ref="W204:AA204"/>
    <mergeCell ref="AB204:AF204"/>
    <mergeCell ref="AM204:AQ204"/>
    <mergeCell ref="AW204:BA204"/>
    <mergeCell ref="BB204:BC204"/>
    <mergeCell ref="BE204:BI204"/>
    <mergeCell ref="BJ204:BK204"/>
    <mergeCell ref="BR204:BX204"/>
    <mergeCell ref="CA204:CG204"/>
    <mergeCell ref="G205:K205"/>
    <mergeCell ref="L205:P205"/>
    <mergeCell ref="W205:AA205"/>
    <mergeCell ref="AB205:AF205"/>
    <mergeCell ref="AM205:AQ205"/>
    <mergeCell ref="AW205:BA205"/>
    <mergeCell ref="BB205:BC205"/>
    <mergeCell ref="BE205:BI205"/>
    <mergeCell ref="BJ205:BK205"/>
    <mergeCell ref="BR205:BX205"/>
    <mergeCell ref="CA205:CG205"/>
    <mergeCell ref="G206:K206"/>
    <mergeCell ref="L206:P206"/>
    <mergeCell ref="W206:AA206"/>
    <mergeCell ref="AB206:AF206"/>
    <mergeCell ref="AM206:AQ206"/>
    <mergeCell ref="AW206:BA206"/>
    <mergeCell ref="BB206:BC206"/>
    <mergeCell ref="BE206:BI206"/>
    <mergeCell ref="BJ206:BK206"/>
    <mergeCell ref="BR206:BX206"/>
    <mergeCell ref="CA206:CG206"/>
    <mergeCell ref="G207:K207"/>
    <mergeCell ref="L207:P207"/>
    <mergeCell ref="W207:AA207"/>
    <mergeCell ref="AB207:AF207"/>
    <mergeCell ref="AM207:AQ207"/>
    <mergeCell ref="AW207:BA207"/>
    <mergeCell ref="BB207:BC207"/>
    <mergeCell ref="BE207:BI207"/>
    <mergeCell ref="BJ207:BK207"/>
    <mergeCell ref="BR207:BX207"/>
    <mergeCell ref="CA207:CG207"/>
    <mergeCell ref="G208:K208"/>
    <mergeCell ref="L208:P208"/>
    <mergeCell ref="W208:AA208"/>
    <mergeCell ref="AB208:AF208"/>
    <mergeCell ref="AM208:AQ208"/>
    <mergeCell ref="AW208:BA208"/>
    <mergeCell ref="BB208:BC208"/>
    <mergeCell ref="BE208:BI208"/>
    <mergeCell ref="BJ208:BK208"/>
    <mergeCell ref="BR208:BX208"/>
    <mergeCell ref="CA208:CG208"/>
    <mergeCell ref="G209:K209"/>
    <mergeCell ref="L209:P209"/>
    <mergeCell ref="W209:AA209"/>
    <mergeCell ref="AB209:AF209"/>
    <mergeCell ref="AM209:AQ209"/>
    <mergeCell ref="AW209:BA209"/>
    <mergeCell ref="BB209:BC209"/>
    <mergeCell ref="BE209:BI209"/>
    <mergeCell ref="BJ209:BK209"/>
    <mergeCell ref="BR209:BX209"/>
    <mergeCell ref="CA209:CG209"/>
    <mergeCell ref="G210:K210"/>
    <mergeCell ref="L210:P210"/>
    <mergeCell ref="W210:AA210"/>
    <mergeCell ref="AB210:AF210"/>
    <mergeCell ref="AM210:AQ210"/>
    <mergeCell ref="AW210:BA210"/>
    <mergeCell ref="BB210:BC210"/>
    <mergeCell ref="BE210:BI210"/>
    <mergeCell ref="BJ210:BK210"/>
    <mergeCell ref="BR210:BX210"/>
    <mergeCell ref="CA210:CG210"/>
    <mergeCell ref="G211:K211"/>
    <mergeCell ref="L211:P211"/>
    <mergeCell ref="W211:AA211"/>
    <mergeCell ref="AB211:AF211"/>
    <mergeCell ref="AM211:AQ211"/>
    <mergeCell ref="AW211:BA211"/>
    <mergeCell ref="BB211:BC211"/>
    <mergeCell ref="BE211:BI211"/>
    <mergeCell ref="BJ211:BK211"/>
    <mergeCell ref="BR211:BX211"/>
    <mergeCell ref="CA211:CG211"/>
    <mergeCell ref="AW212:BA212"/>
    <mergeCell ref="BB212:BC212"/>
    <mergeCell ref="BE212:BI212"/>
    <mergeCell ref="BJ212:BK212"/>
    <mergeCell ref="BR212:BX212"/>
    <mergeCell ref="CA212:CG212"/>
    <mergeCell ref="AM213:AQ213"/>
    <mergeCell ref="AW213:BA213"/>
    <mergeCell ref="BB213:BC213"/>
    <mergeCell ref="BE213:BI213"/>
    <mergeCell ref="BJ213:BK213"/>
    <mergeCell ref="AM214:AQ214"/>
    <mergeCell ref="AW214:BA214"/>
    <mergeCell ref="BB214:BC214"/>
    <mergeCell ref="BE214:BI214"/>
    <mergeCell ref="BJ214:BK214"/>
    <mergeCell ref="AM215:AQ215"/>
    <mergeCell ref="AW215:BA215"/>
    <mergeCell ref="BB215:BC215"/>
    <mergeCell ref="BE215:BI215"/>
    <mergeCell ref="BJ215:BK215"/>
    <mergeCell ref="AM216:AQ216"/>
    <mergeCell ref="AW216:BA216"/>
    <mergeCell ref="BB216:BC216"/>
    <mergeCell ref="BE216:BI216"/>
    <mergeCell ref="BJ216:BK216"/>
    <mergeCell ref="AM217:AQ217"/>
    <mergeCell ref="AW217:BA217"/>
    <mergeCell ref="BB217:BC217"/>
    <mergeCell ref="BE217:BI217"/>
    <mergeCell ref="BJ217:BK217"/>
    <mergeCell ref="CM217:DM217"/>
    <mergeCell ref="AM218:AQ218"/>
    <mergeCell ref="AW218:BA218"/>
    <mergeCell ref="BB218:BC218"/>
    <mergeCell ref="BE218:BI218"/>
    <mergeCell ref="BJ218:BK218"/>
    <mergeCell ref="CM218:CY218"/>
    <mergeCell ref="DA218:DM218"/>
    <mergeCell ref="AM219:AQ219"/>
    <mergeCell ref="AW219:BA219"/>
    <mergeCell ref="BB219:BC219"/>
    <mergeCell ref="BE219:BI219"/>
    <mergeCell ref="BJ219:BK219"/>
    <mergeCell ref="CN219:CS219"/>
    <mergeCell ref="CT219:CY219"/>
    <mergeCell ref="DB219:DG219"/>
    <mergeCell ref="DH219:DM219"/>
    <mergeCell ref="AM220:AQ220"/>
    <mergeCell ref="AW220:BA220"/>
    <mergeCell ref="BB220:BC220"/>
    <mergeCell ref="BE220:BI220"/>
    <mergeCell ref="BJ220:BK220"/>
    <mergeCell ref="CN220:CS220"/>
    <mergeCell ref="DB220:DG220"/>
    <mergeCell ref="CN222:CS222"/>
    <mergeCell ref="DB222:DG222"/>
    <mergeCell ref="AM221:AQ221"/>
    <mergeCell ref="AW221:BA221"/>
    <mergeCell ref="BB221:BC221"/>
    <mergeCell ref="BE221:BI221"/>
    <mergeCell ref="BJ221:BK221"/>
    <mergeCell ref="CN221:CS221"/>
    <mergeCell ref="BB223:BC223"/>
    <mergeCell ref="BE223:BI223"/>
    <mergeCell ref="BJ223:BK223"/>
    <mergeCell ref="CN223:CS223"/>
    <mergeCell ref="DB221:DG221"/>
    <mergeCell ref="AM222:AQ222"/>
    <mergeCell ref="AW222:BA222"/>
    <mergeCell ref="BB222:BC222"/>
    <mergeCell ref="BE222:BI222"/>
    <mergeCell ref="BJ222:BK222"/>
    <mergeCell ref="DB223:DG223"/>
    <mergeCell ref="AM224:AQ224"/>
    <mergeCell ref="AW224:BA224"/>
    <mergeCell ref="BB224:BC224"/>
    <mergeCell ref="BE224:BI224"/>
    <mergeCell ref="BJ224:BK224"/>
    <mergeCell ref="CN224:CS224"/>
    <mergeCell ref="DB224:DG224"/>
    <mergeCell ref="AM223:AQ223"/>
    <mergeCell ref="AW223:BA223"/>
    <mergeCell ref="CN226:CS226"/>
    <mergeCell ref="DB226:DG226"/>
    <mergeCell ref="AM225:AQ225"/>
    <mergeCell ref="AW225:BA225"/>
    <mergeCell ref="BB225:BC225"/>
    <mergeCell ref="BE225:BI225"/>
    <mergeCell ref="BJ225:BK225"/>
    <mergeCell ref="CN225:CS225"/>
    <mergeCell ref="BB227:BC227"/>
    <mergeCell ref="BE227:BI227"/>
    <mergeCell ref="BJ227:BK227"/>
    <mergeCell ref="CN227:CS227"/>
    <mergeCell ref="DB225:DG225"/>
    <mergeCell ref="AM226:AQ226"/>
    <mergeCell ref="AW226:BA226"/>
    <mergeCell ref="BB226:BC226"/>
    <mergeCell ref="BE226:BI226"/>
    <mergeCell ref="BJ226:BK226"/>
    <mergeCell ref="DB227:DG227"/>
    <mergeCell ref="AM228:AQ228"/>
    <mergeCell ref="AW228:BA228"/>
    <mergeCell ref="BB228:BC228"/>
    <mergeCell ref="BE228:BI228"/>
    <mergeCell ref="BJ228:BK228"/>
    <mergeCell ref="CN228:CS228"/>
    <mergeCell ref="DB228:DG228"/>
    <mergeCell ref="AM227:AQ227"/>
    <mergeCell ref="AW227:BA227"/>
    <mergeCell ref="CN230:CS230"/>
    <mergeCell ref="DB230:DG230"/>
    <mergeCell ref="AM229:AQ229"/>
    <mergeCell ref="AW229:BA229"/>
    <mergeCell ref="BB229:BC229"/>
    <mergeCell ref="BE229:BI229"/>
    <mergeCell ref="BJ229:BK229"/>
    <mergeCell ref="CN229:CS229"/>
    <mergeCell ref="BB231:BC231"/>
    <mergeCell ref="BE231:BI231"/>
    <mergeCell ref="BJ231:BK231"/>
    <mergeCell ref="CN231:CS231"/>
    <mergeCell ref="DB229:DG229"/>
    <mergeCell ref="AM230:AQ230"/>
    <mergeCell ref="AW230:BA230"/>
    <mergeCell ref="BB230:BC230"/>
    <mergeCell ref="BE230:BI230"/>
    <mergeCell ref="BJ230:BK230"/>
    <mergeCell ref="DB231:DG231"/>
    <mergeCell ref="AM232:AQ232"/>
    <mergeCell ref="AW232:BA232"/>
    <mergeCell ref="BB232:BC232"/>
    <mergeCell ref="BE232:BI232"/>
    <mergeCell ref="BJ232:BK232"/>
    <mergeCell ref="CN232:CS232"/>
    <mergeCell ref="DB232:DG232"/>
    <mergeCell ref="AM231:AQ231"/>
    <mergeCell ref="AW231:BA231"/>
    <mergeCell ref="CN234:CS234"/>
    <mergeCell ref="DB234:DG234"/>
    <mergeCell ref="AM233:AQ233"/>
    <mergeCell ref="AW233:BA233"/>
    <mergeCell ref="BB233:BC233"/>
    <mergeCell ref="BE233:BI233"/>
    <mergeCell ref="BJ233:BK233"/>
    <mergeCell ref="CN233:CS233"/>
    <mergeCell ref="BB235:BC235"/>
    <mergeCell ref="BE235:BI235"/>
    <mergeCell ref="BJ235:BK235"/>
    <mergeCell ref="CN235:CS235"/>
    <mergeCell ref="DB233:DG233"/>
    <mergeCell ref="AM234:AQ234"/>
    <mergeCell ref="AW234:BA234"/>
    <mergeCell ref="BB234:BC234"/>
    <mergeCell ref="BE234:BI234"/>
    <mergeCell ref="BJ234:BK234"/>
    <mergeCell ref="DB235:DG235"/>
    <mergeCell ref="AM236:AQ236"/>
    <mergeCell ref="AW236:BA236"/>
    <mergeCell ref="BB236:BC236"/>
    <mergeCell ref="BE236:BI236"/>
    <mergeCell ref="BJ236:BK236"/>
    <mergeCell ref="CN236:CS236"/>
    <mergeCell ref="DB236:DG236"/>
    <mergeCell ref="AM235:AQ235"/>
    <mergeCell ref="AW235:BA235"/>
    <mergeCell ref="CN238:CS238"/>
    <mergeCell ref="DB238:DG238"/>
    <mergeCell ref="AM237:AQ237"/>
    <mergeCell ref="AW237:BA237"/>
    <mergeCell ref="BB237:BC237"/>
    <mergeCell ref="BE237:BI237"/>
    <mergeCell ref="BJ237:BK237"/>
    <mergeCell ref="CN237:CS237"/>
    <mergeCell ref="BB239:BC239"/>
    <mergeCell ref="BE239:BI239"/>
    <mergeCell ref="BJ239:BK239"/>
    <mergeCell ref="CN239:CS239"/>
    <mergeCell ref="DB237:DG237"/>
    <mergeCell ref="AM238:AQ238"/>
    <mergeCell ref="AW238:BA238"/>
    <mergeCell ref="BB238:BC238"/>
    <mergeCell ref="BE238:BI238"/>
    <mergeCell ref="BJ238:BK238"/>
    <mergeCell ref="DB239:DG239"/>
    <mergeCell ref="AM240:AQ240"/>
    <mergeCell ref="AW240:BA240"/>
    <mergeCell ref="BB240:BC240"/>
    <mergeCell ref="BE240:BI240"/>
    <mergeCell ref="BJ240:BK240"/>
    <mergeCell ref="CN240:CS240"/>
    <mergeCell ref="DB240:DG240"/>
    <mergeCell ref="AM239:AQ239"/>
    <mergeCell ref="AW239:BA239"/>
    <mergeCell ref="AM241:AQ241"/>
    <mergeCell ref="AW241:BA241"/>
    <mergeCell ref="BB241:BC241"/>
    <mergeCell ref="BE241:BI241"/>
    <mergeCell ref="BJ241:BK241"/>
    <mergeCell ref="CN241:CS241"/>
    <mergeCell ref="DB241:DG241"/>
    <mergeCell ref="AW242:BA242"/>
    <mergeCell ref="BB242:BC242"/>
    <mergeCell ref="BE242:BI242"/>
    <mergeCell ref="BJ242:BK242"/>
    <mergeCell ref="CN242:CS242"/>
    <mergeCell ref="DB242:DG242"/>
    <mergeCell ref="AW243:BA243"/>
    <mergeCell ref="BB243:BC243"/>
    <mergeCell ref="BE243:BI243"/>
    <mergeCell ref="BJ243:BK243"/>
    <mergeCell ref="CN243:CS243"/>
    <mergeCell ref="DB243:DG243"/>
    <mergeCell ref="AW244:BA244"/>
    <mergeCell ref="BB244:BC244"/>
    <mergeCell ref="BE244:BI244"/>
    <mergeCell ref="BJ244:BK244"/>
    <mergeCell ref="CN244:CS244"/>
    <mergeCell ref="DB244:DG244"/>
    <mergeCell ref="AW245:BA245"/>
    <mergeCell ref="BB245:BC245"/>
    <mergeCell ref="BE245:BI245"/>
    <mergeCell ref="BJ245:BK245"/>
    <mergeCell ref="CN245:CS245"/>
    <mergeCell ref="DB245:DG245"/>
    <mergeCell ref="AW246:BA246"/>
    <mergeCell ref="BB246:BC246"/>
    <mergeCell ref="BE246:BI246"/>
    <mergeCell ref="BJ246:BK246"/>
    <mergeCell ref="CN246:CS246"/>
    <mergeCell ref="DB246:DG246"/>
    <mergeCell ref="AW247:BA247"/>
    <mergeCell ref="BB247:BC247"/>
    <mergeCell ref="BE247:BI247"/>
    <mergeCell ref="BJ247:BK247"/>
    <mergeCell ref="CN247:CS247"/>
    <mergeCell ref="DB247:DG247"/>
    <mergeCell ref="AW248:BA248"/>
    <mergeCell ref="BB248:BC248"/>
    <mergeCell ref="BE248:BI248"/>
    <mergeCell ref="BJ248:BK248"/>
    <mergeCell ref="CN248:CS248"/>
    <mergeCell ref="DB248:DG248"/>
    <mergeCell ref="AW249:BA249"/>
    <mergeCell ref="BB249:BC249"/>
    <mergeCell ref="BE249:BI249"/>
    <mergeCell ref="BJ249:BK249"/>
    <mergeCell ref="CN249:CS249"/>
    <mergeCell ref="DB249:DG249"/>
    <mergeCell ref="AW250:BA250"/>
    <mergeCell ref="BB250:BC250"/>
    <mergeCell ref="BE250:BI250"/>
    <mergeCell ref="BJ250:BK250"/>
    <mergeCell ref="CN250:CS250"/>
    <mergeCell ref="DB250:DG250"/>
    <mergeCell ref="AW251:BA251"/>
    <mergeCell ref="BB251:BC251"/>
    <mergeCell ref="BE251:BI251"/>
    <mergeCell ref="BJ251:BK251"/>
    <mergeCell ref="CN251:CS251"/>
    <mergeCell ref="DB251:DG251"/>
    <mergeCell ref="AW252:BA252"/>
    <mergeCell ref="BB252:BC252"/>
    <mergeCell ref="BE252:BI252"/>
    <mergeCell ref="BJ252:BK252"/>
    <mergeCell ref="CN252:CS252"/>
    <mergeCell ref="DB252:DG252"/>
    <mergeCell ref="AW253:BA253"/>
    <mergeCell ref="BB253:BC253"/>
    <mergeCell ref="BE253:BI253"/>
    <mergeCell ref="BJ253:BK253"/>
    <mergeCell ref="CN253:CS253"/>
    <mergeCell ref="DB253:DG253"/>
    <mergeCell ref="AW254:BA254"/>
    <mergeCell ref="BB254:BC254"/>
    <mergeCell ref="BE254:BI254"/>
    <mergeCell ref="BJ254:BK254"/>
    <mergeCell ref="CN254:CS254"/>
    <mergeCell ref="DB254:DG254"/>
    <mergeCell ref="AW255:BA255"/>
    <mergeCell ref="BB255:BC255"/>
    <mergeCell ref="BE255:BI255"/>
    <mergeCell ref="BJ255:BK255"/>
    <mergeCell ref="CN255:CS255"/>
    <mergeCell ref="DB255:DG255"/>
    <mergeCell ref="AW256:BA256"/>
    <mergeCell ref="BB256:BC256"/>
    <mergeCell ref="BE256:BI256"/>
    <mergeCell ref="BJ256:BK256"/>
    <mergeCell ref="CN256:CS256"/>
    <mergeCell ref="DB256:DG256"/>
    <mergeCell ref="AW257:BA257"/>
    <mergeCell ref="BB257:BC257"/>
    <mergeCell ref="BE257:BI257"/>
    <mergeCell ref="BJ257:BK257"/>
    <mergeCell ref="CN257:CS257"/>
    <mergeCell ref="DB257:DG257"/>
    <mergeCell ref="AW258:BA258"/>
    <mergeCell ref="BB258:BC258"/>
    <mergeCell ref="BE258:BI258"/>
    <mergeCell ref="BJ258:BK258"/>
    <mergeCell ref="CN258:CS258"/>
    <mergeCell ref="DB258:DG258"/>
    <mergeCell ref="AW259:BA259"/>
    <mergeCell ref="BB259:BC259"/>
    <mergeCell ref="BE259:BI259"/>
    <mergeCell ref="BJ259:BK259"/>
    <mergeCell ref="CN259:CS259"/>
    <mergeCell ref="DB259:DG259"/>
    <mergeCell ref="AW260:BA260"/>
    <mergeCell ref="BB260:BC260"/>
    <mergeCell ref="BE260:BI260"/>
    <mergeCell ref="BJ260:BK260"/>
    <mergeCell ref="CN260:CS260"/>
    <mergeCell ref="DB260:DG260"/>
    <mergeCell ref="AW261:BA261"/>
    <mergeCell ref="BB261:BC261"/>
    <mergeCell ref="BE261:BI261"/>
    <mergeCell ref="BJ261:BK261"/>
    <mergeCell ref="CN261:CS261"/>
    <mergeCell ref="DB261:DG261"/>
    <mergeCell ref="AW262:BA262"/>
    <mergeCell ref="BB262:BC262"/>
    <mergeCell ref="BE262:BI262"/>
    <mergeCell ref="BJ262:BK262"/>
    <mergeCell ref="CN262:CS262"/>
    <mergeCell ref="DB262:DG262"/>
    <mergeCell ref="AW263:BA263"/>
    <mergeCell ref="BB263:BC263"/>
    <mergeCell ref="BE263:BI263"/>
    <mergeCell ref="BJ263:BK263"/>
    <mergeCell ref="CN263:CS263"/>
    <mergeCell ref="DB263:DG263"/>
    <mergeCell ref="AW264:BA264"/>
    <mergeCell ref="BB264:BC264"/>
    <mergeCell ref="BE264:BI264"/>
    <mergeCell ref="BJ264:BK264"/>
    <mergeCell ref="CN264:CS264"/>
    <mergeCell ref="DB264:DG264"/>
    <mergeCell ref="AW265:BA265"/>
    <mergeCell ref="BB265:BC265"/>
    <mergeCell ref="BE265:BI265"/>
    <mergeCell ref="BJ265:BK265"/>
    <mergeCell ref="CN265:CS265"/>
    <mergeCell ref="DB265:DG265"/>
    <mergeCell ref="AW266:BA266"/>
    <mergeCell ref="BB266:BC266"/>
    <mergeCell ref="BE266:BI266"/>
    <mergeCell ref="BJ266:BK266"/>
    <mergeCell ref="CN266:CS266"/>
    <mergeCell ref="DB266:DG266"/>
    <mergeCell ref="AW267:BA267"/>
    <mergeCell ref="BB267:BC267"/>
    <mergeCell ref="BE267:BI267"/>
    <mergeCell ref="BJ267:BK267"/>
    <mergeCell ref="CN267:CS267"/>
    <mergeCell ref="DB267:DG267"/>
    <mergeCell ref="AW268:BA268"/>
    <mergeCell ref="BB268:BC268"/>
    <mergeCell ref="BE268:BI268"/>
    <mergeCell ref="BJ268:BK268"/>
    <mergeCell ref="CN268:CS268"/>
    <mergeCell ref="DB268:DG268"/>
    <mergeCell ref="AW269:BA269"/>
    <mergeCell ref="BB269:BC269"/>
    <mergeCell ref="BE269:BI269"/>
    <mergeCell ref="BJ269:BK269"/>
    <mergeCell ref="CN269:CS269"/>
    <mergeCell ref="DB269:DG269"/>
    <mergeCell ref="AW270:BA270"/>
    <mergeCell ref="BB270:BC270"/>
    <mergeCell ref="BE270:BI270"/>
    <mergeCell ref="BJ270:BK270"/>
    <mergeCell ref="CN270:CS270"/>
    <mergeCell ref="DB270:DG270"/>
    <mergeCell ref="AW271:BA271"/>
    <mergeCell ref="BB271:BC271"/>
    <mergeCell ref="BE271:BI271"/>
    <mergeCell ref="BJ271:BK271"/>
    <mergeCell ref="CN271:CS271"/>
    <mergeCell ref="DB271:DG271"/>
    <mergeCell ref="AW272:BA272"/>
    <mergeCell ref="BB272:BC272"/>
    <mergeCell ref="BE272:BI272"/>
    <mergeCell ref="BJ272:BK272"/>
    <mergeCell ref="CN272:CS272"/>
    <mergeCell ref="DB272:DG272"/>
    <mergeCell ref="AW273:BA273"/>
    <mergeCell ref="BB273:BC273"/>
    <mergeCell ref="BE273:BI273"/>
    <mergeCell ref="BJ273:BK273"/>
    <mergeCell ref="CN273:CS273"/>
    <mergeCell ref="DB273:DG273"/>
    <mergeCell ref="AW274:BA274"/>
    <mergeCell ref="BB274:BC274"/>
    <mergeCell ref="BE274:BI274"/>
    <mergeCell ref="BJ274:BK274"/>
    <mergeCell ref="CN274:CS274"/>
    <mergeCell ref="DB274:DG274"/>
    <mergeCell ref="AW275:BA275"/>
    <mergeCell ref="BB275:BC275"/>
    <mergeCell ref="BE275:BI275"/>
    <mergeCell ref="BJ275:BK275"/>
    <mergeCell ref="CN275:CS275"/>
    <mergeCell ref="DB275:DG275"/>
    <mergeCell ref="AW276:BA276"/>
    <mergeCell ref="BB276:BC276"/>
    <mergeCell ref="BE276:BI276"/>
    <mergeCell ref="BJ276:BK276"/>
    <mergeCell ref="CN276:CS276"/>
    <mergeCell ref="DB276:DG276"/>
    <mergeCell ref="AW277:BA277"/>
    <mergeCell ref="BB277:BC277"/>
    <mergeCell ref="BE277:BI277"/>
    <mergeCell ref="BJ277:BK277"/>
    <mergeCell ref="CN277:CS277"/>
    <mergeCell ref="DB277:DG277"/>
    <mergeCell ref="DA280:DM280"/>
    <mergeCell ref="AW278:BA278"/>
    <mergeCell ref="BB278:BC278"/>
    <mergeCell ref="BE278:BI278"/>
    <mergeCell ref="BJ278:BK278"/>
    <mergeCell ref="AW279:BA279"/>
    <mergeCell ref="BB279:BC279"/>
    <mergeCell ref="BE279:BI279"/>
    <mergeCell ref="BJ279:BK279"/>
    <mergeCell ref="BE281:BI281"/>
    <mergeCell ref="BJ281:BK281"/>
    <mergeCell ref="CN281:CS281"/>
    <mergeCell ref="CT281:CY281"/>
    <mergeCell ref="CM279:DM279"/>
    <mergeCell ref="AW280:BA280"/>
    <mergeCell ref="BB280:BC280"/>
    <mergeCell ref="BE280:BI280"/>
    <mergeCell ref="BJ280:BK280"/>
    <mergeCell ref="CM280:CY280"/>
    <mergeCell ref="DB281:DG281"/>
    <mergeCell ref="DH281:DM281"/>
    <mergeCell ref="AW282:BA282"/>
    <mergeCell ref="BB282:BC282"/>
    <mergeCell ref="BE282:BI282"/>
    <mergeCell ref="BJ282:BK282"/>
    <mergeCell ref="CN282:CS282"/>
    <mergeCell ref="DB282:DG282"/>
    <mergeCell ref="AW281:BA281"/>
    <mergeCell ref="BB281:BC281"/>
    <mergeCell ref="AW283:BA283"/>
    <mergeCell ref="BB283:BC283"/>
    <mergeCell ref="BE283:BI283"/>
    <mergeCell ref="BJ283:BK283"/>
    <mergeCell ref="CN283:CS283"/>
    <mergeCell ref="DB283:DG283"/>
    <mergeCell ref="AW284:BA284"/>
    <mergeCell ref="BB284:BC284"/>
    <mergeCell ref="BE284:BI284"/>
    <mergeCell ref="BJ284:BK284"/>
    <mergeCell ref="CN284:CS284"/>
    <mergeCell ref="DB284:DG284"/>
    <mergeCell ref="AW285:BA285"/>
    <mergeCell ref="BB285:BC285"/>
    <mergeCell ref="BE285:BI285"/>
    <mergeCell ref="BJ285:BK285"/>
    <mergeCell ref="CN285:CS285"/>
    <mergeCell ref="DB285:DG285"/>
    <mergeCell ref="AW286:BA286"/>
    <mergeCell ref="BB286:BC286"/>
    <mergeCell ref="BE286:BI286"/>
    <mergeCell ref="BJ286:BK286"/>
    <mergeCell ref="CN286:CS286"/>
    <mergeCell ref="DB286:DG286"/>
    <mergeCell ref="AW287:BA287"/>
    <mergeCell ref="BB287:BC287"/>
    <mergeCell ref="BE287:BI287"/>
    <mergeCell ref="BJ287:BK287"/>
    <mergeCell ref="CN287:CS287"/>
    <mergeCell ref="DB287:DG287"/>
    <mergeCell ref="AW288:BA288"/>
    <mergeCell ref="BB288:BC288"/>
    <mergeCell ref="BE288:BI288"/>
    <mergeCell ref="BJ288:BK288"/>
    <mergeCell ref="CN288:CS288"/>
    <mergeCell ref="DB288:DG288"/>
    <mergeCell ref="AW289:BA289"/>
    <mergeCell ref="BB289:BC289"/>
    <mergeCell ref="BE289:BI289"/>
    <mergeCell ref="BJ289:BK289"/>
    <mergeCell ref="CN289:CS289"/>
    <mergeCell ref="DB289:DG289"/>
    <mergeCell ref="AW290:BA290"/>
    <mergeCell ref="BB290:BC290"/>
    <mergeCell ref="BE290:BI290"/>
    <mergeCell ref="BJ290:BK290"/>
    <mergeCell ref="CN290:CS290"/>
    <mergeCell ref="DB290:DG290"/>
    <mergeCell ref="AW291:BA291"/>
    <mergeCell ref="BB291:BC291"/>
    <mergeCell ref="BE291:BI291"/>
    <mergeCell ref="BJ291:BK291"/>
    <mergeCell ref="CN291:CS291"/>
    <mergeCell ref="DB291:DG291"/>
    <mergeCell ref="AW292:BA292"/>
    <mergeCell ref="BB292:BC292"/>
    <mergeCell ref="BE292:BI292"/>
    <mergeCell ref="BJ292:BK292"/>
    <mergeCell ref="CN292:CS292"/>
    <mergeCell ref="DB292:DG292"/>
    <mergeCell ref="AW293:BA293"/>
    <mergeCell ref="BB293:BC293"/>
    <mergeCell ref="BE293:BI293"/>
    <mergeCell ref="BJ293:BK293"/>
    <mergeCell ref="CN293:CS293"/>
    <mergeCell ref="DB293:DG293"/>
    <mergeCell ref="AW294:BA294"/>
    <mergeCell ref="BB294:BC294"/>
    <mergeCell ref="BE294:BI294"/>
    <mergeCell ref="BJ294:BK294"/>
    <mergeCell ref="CN294:CS294"/>
    <mergeCell ref="DB294:DG294"/>
    <mergeCell ref="AW295:BA295"/>
    <mergeCell ref="BB295:BC295"/>
    <mergeCell ref="BE295:BI295"/>
    <mergeCell ref="BJ295:BK295"/>
    <mergeCell ref="CN295:CS295"/>
    <mergeCell ref="DB295:DG295"/>
    <mergeCell ref="AW296:BA296"/>
    <mergeCell ref="BB296:BC296"/>
    <mergeCell ref="BE296:BI296"/>
    <mergeCell ref="BJ296:BK296"/>
    <mergeCell ref="CN296:CS296"/>
    <mergeCell ref="DB296:DG296"/>
    <mergeCell ref="AW297:BA297"/>
    <mergeCell ref="BB297:BC297"/>
    <mergeCell ref="BE297:BI297"/>
    <mergeCell ref="BJ297:BK297"/>
    <mergeCell ref="CN297:CS297"/>
    <mergeCell ref="DB297:DG297"/>
    <mergeCell ref="AW298:BA298"/>
    <mergeCell ref="BB298:BC298"/>
    <mergeCell ref="BE298:BI298"/>
    <mergeCell ref="BJ298:BK298"/>
    <mergeCell ref="CN298:CS298"/>
    <mergeCell ref="DB298:DG298"/>
    <mergeCell ref="AW299:BA299"/>
    <mergeCell ref="BB299:BC299"/>
    <mergeCell ref="BE299:BI299"/>
    <mergeCell ref="BJ299:BK299"/>
    <mergeCell ref="CN299:CS299"/>
    <mergeCell ref="DB299:DG299"/>
    <mergeCell ref="AW300:BA300"/>
    <mergeCell ref="BB300:BC300"/>
    <mergeCell ref="BE300:BI300"/>
    <mergeCell ref="BJ300:BK300"/>
    <mergeCell ref="CN300:CS300"/>
    <mergeCell ref="DB300:DG300"/>
    <mergeCell ref="AW301:BA301"/>
    <mergeCell ref="BB301:BC301"/>
    <mergeCell ref="BE301:BI301"/>
    <mergeCell ref="BJ301:BK301"/>
    <mergeCell ref="CN301:CS301"/>
    <mergeCell ref="DB301:DG301"/>
    <mergeCell ref="AW302:BA302"/>
    <mergeCell ref="BB302:BC302"/>
    <mergeCell ref="BE302:BI302"/>
    <mergeCell ref="BJ302:BK302"/>
    <mergeCell ref="CN302:CS302"/>
    <mergeCell ref="DB302:DG302"/>
    <mergeCell ref="AW303:BA303"/>
    <mergeCell ref="BB303:BC303"/>
    <mergeCell ref="BE303:BI303"/>
    <mergeCell ref="BJ303:BK303"/>
    <mergeCell ref="CN303:CS303"/>
    <mergeCell ref="DB303:DG303"/>
    <mergeCell ref="AW304:BA304"/>
    <mergeCell ref="BB304:BC304"/>
    <mergeCell ref="BE304:BI304"/>
    <mergeCell ref="BJ304:BK304"/>
    <mergeCell ref="CN304:CS304"/>
    <mergeCell ref="DB304:DG304"/>
    <mergeCell ref="AW305:BA305"/>
    <mergeCell ref="BB305:BC305"/>
    <mergeCell ref="BE305:BI305"/>
    <mergeCell ref="BJ305:BK305"/>
    <mergeCell ref="CN305:CS305"/>
    <mergeCell ref="DB305:DG305"/>
    <mergeCell ref="AW306:BA306"/>
    <mergeCell ref="BB306:BC306"/>
    <mergeCell ref="BE306:BI306"/>
    <mergeCell ref="BJ306:BK306"/>
    <mergeCell ref="CN306:CS306"/>
    <mergeCell ref="DB306:DG306"/>
    <mergeCell ref="AW307:BA307"/>
    <mergeCell ref="BB307:BC307"/>
    <mergeCell ref="BE307:BI307"/>
    <mergeCell ref="BJ307:BK307"/>
    <mergeCell ref="CN307:CS307"/>
    <mergeCell ref="DB307:DG307"/>
    <mergeCell ref="AW308:BA308"/>
    <mergeCell ref="BB308:BC308"/>
    <mergeCell ref="BE308:BI308"/>
    <mergeCell ref="BJ308:BK308"/>
    <mergeCell ref="CN308:CS308"/>
    <mergeCell ref="DB308:DG308"/>
    <mergeCell ref="AW309:BA309"/>
    <mergeCell ref="BB309:BC309"/>
    <mergeCell ref="BE309:BI309"/>
    <mergeCell ref="BJ309:BK309"/>
    <mergeCell ref="CN309:CS309"/>
    <mergeCell ref="DB309:DG309"/>
    <mergeCell ref="AW310:BA310"/>
    <mergeCell ref="BB310:BC310"/>
    <mergeCell ref="BE310:BI310"/>
    <mergeCell ref="BJ310:BK310"/>
    <mergeCell ref="CN310:CS310"/>
    <mergeCell ref="DB310:DG310"/>
    <mergeCell ref="AW311:BA311"/>
    <mergeCell ref="BB311:BC311"/>
    <mergeCell ref="BE311:BI311"/>
    <mergeCell ref="BJ311:BK311"/>
    <mergeCell ref="CN311:CS311"/>
    <mergeCell ref="DB311:DG311"/>
    <mergeCell ref="AW312:BA312"/>
    <mergeCell ref="BB312:BC312"/>
    <mergeCell ref="BE312:BI312"/>
    <mergeCell ref="BJ312:BK312"/>
    <mergeCell ref="CN312:CS312"/>
    <mergeCell ref="DB312:DG312"/>
    <mergeCell ref="AW313:BA313"/>
    <mergeCell ref="BB313:BC313"/>
    <mergeCell ref="BE313:BI313"/>
    <mergeCell ref="BJ313:BK313"/>
    <mergeCell ref="CN313:CS313"/>
    <mergeCell ref="DB313:DG313"/>
    <mergeCell ref="AW314:BA314"/>
    <mergeCell ref="BB314:BC314"/>
    <mergeCell ref="BE314:BI314"/>
    <mergeCell ref="BJ314:BK314"/>
    <mergeCell ref="CN314:CS314"/>
    <mergeCell ref="DB314:DG314"/>
    <mergeCell ref="AW315:BA315"/>
    <mergeCell ref="BB315:BC315"/>
    <mergeCell ref="BE315:BI315"/>
    <mergeCell ref="BJ315:BK315"/>
    <mergeCell ref="CN315:CS315"/>
    <mergeCell ref="DB315:DG315"/>
    <mergeCell ref="AW316:BA316"/>
    <mergeCell ref="BB316:BC316"/>
    <mergeCell ref="BE316:BI316"/>
    <mergeCell ref="BJ316:BK316"/>
    <mergeCell ref="CN316:CS316"/>
    <mergeCell ref="DB316:DG316"/>
    <mergeCell ref="AW317:BA317"/>
    <mergeCell ref="BB317:BC317"/>
    <mergeCell ref="BE317:BI317"/>
    <mergeCell ref="BJ317:BK317"/>
    <mergeCell ref="CN317:CS317"/>
    <mergeCell ref="DB317:DG317"/>
    <mergeCell ref="AW318:BA318"/>
    <mergeCell ref="BB318:BC318"/>
    <mergeCell ref="BE318:BI318"/>
    <mergeCell ref="BJ318:BK318"/>
    <mergeCell ref="CN318:CS318"/>
    <mergeCell ref="DB318:DG318"/>
    <mergeCell ref="AW319:BA319"/>
    <mergeCell ref="BB319:BC319"/>
    <mergeCell ref="BE319:BI319"/>
    <mergeCell ref="BJ319:BK319"/>
    <mergeCell ref="CN319:CS319"/>
    <mergeCell ref="DB319:DG319"/>
    <mergeCell ref="AW320:BA320"/>
    <mergeCell ref="BB320:BC320"/>
    <mergeCell ref="BE320:BI320"/>
    <mergeCell ref="BJ320:BK320"/>
    <mergeCell ref="CN320:CS320"/>
    <mergeCell ref="DB320:DG320"/>
    <mergeCell ref="AW321:BA321"/>
    <mergeCell ref="BB321:BC321"/>
    <mergeCell ref="BE321:BI321"/>
    <mergeCell ref="BJ321:BK321"/>
    <mergeCell ref="CN321:CS321"/>
    <mergeCell ref="DB321:DG321"/>
    <mergeCell ref="AW322:BA322"/>
    <mergeCell ref="BB322:BC322"/>
    <mergeCell ref="BE322:BI322"/>
    <mergeCell ref="BJ322:BK322"/>
    <mergeCell ref="CN322:CS322"/>
    <mergeCell ref="DB322:DG322"/>
    <mergeCell ref="AW323:BA323"/>
    <mergeCell ref="BB323:BC323"/>
    <mergeCell ref="BE323:BI323"/>
    <mergeCell ref="BJ323:BK323"/>
    <mergeCell ref="CN323:CS323"/>
    <mergeCell ref="DB323:DG323"/>
    <mergeCell ref="AW324:BA324"/>
    <mergeCell ref="BB324:BC324"/>
    <mergeCell ref="BE324:BI324"/>
    <mergeCell ref="BJ324:BK324"/>
    <mergeCell ref="CN324:CS324"/>
    <mergeCell ref="DB324:DG324"/>
    <mergeCell ref="AW325:BA325"/>
    <mergeCell ref="BB325:BC325"/>
    <mergeCell ref="BE325:BI325"/>
    <mergeCell ref="BJ325:BK325"/>
    <mergeCell ref="CN325:CS325"/>
    <mergeCell ref="DB325:DG325"/>
    <mergeCell ref="AW326:BA326"/>
    <mergeCell ref="BB326:BC326"/>
    <mergeCell ref="BE326:BI326"/>
    <mergeCell ref="BJ326:BK326"/>
    <mergeCell ref="CN326:CS326"/>
    <mergeCell ref="DB326:DG326"/>
    <mergeCell ref="AW327:BA327"/>
    <mergeCell ref="BB327:BC327"/>
    <mergeCell ref="BE327:BI327"/>
    <mergeCell ref="BJ327:BK327"/>
    <mergeCell ref="CN327:CS327"/>
    <mergeCell ref="DB327:DG327"/>
    <mergeCell ref="AW328:BA328"/>
    <mergeCell ref="BB328:BC328"/>
    <mergeCell ref="BE328:BI328"/>
    <mergeCell ref="BJ328:BK328"/>
    <mergeCell ref="CN328:CS328"/>
    <mergeCell ref="DB328:DG328"/>
    <mergeCell ref="AW329:BA329"/>
    <mergeCell ref="BB329:BC329"/>
    <mergeCell ref="BE329:BI329"/>
    <mergeCell ref="BJ329:BK329"/>
    <mergeCell ref="CN329:CS329"/>
    <mergeCell ref="DB329:DG329"/>
    <mergeCell ref="AW330:BA330"/>
    <mergeCell ref="BB330:BC330"/>
    <mergeCell ref="BE330:BI330"/>
    <mergeCell ref="BJ330:BK330"/>
    <mergeCell ref="CN330:CS330"/>
    <mergeCell ref="DB330:DG330"/>
    <mergeCell ref="AW331:BA331"/>
    <mergeCell ref="BB331:BC331"/>
    <mergeCell ref="BE331:BI331"/>
    <mergeCell ref="BJ331:BK331"/>
    <mergeCell ref="CN331:CS331"/>
    <mergeCell ref="DB331:DG331"/>
    <mergeCell ref="AW332:BA332"/>
    <mergeCell ref="BB332:BC332"/>
    <mergeCell ref="BE332:BI332"/>
    <mergeCell ref="BJ332:BK332"/>
    <mergeCell ref="CN332:CS332"/>
    <mergeCell ref="DB332:DG332"/>
    <mergeCell ref="AW333:BA333"/>
    <mergeCell ref="BB333:BC333"/>
    <mergeCell ref="BE333:BI333"/>
    <mergeCell ref="BJ333:BK333"/>
    <mergeCell ref="CN333:CS333"/>
    <mergeCell ref="DB333:DG333"/>
    <mergeCell ref="AW334:BA334"/>
    <mergeCell ref="BB334:BC334"/>
    <mergeCell ref="BE334:BI334"/>
    <mergeCell ref="BJ334:BK334"/>
    <mergeCell ref="CN334:CS334"/>
    <mergeCell ref="DB334:DG334"/>
    <mergeCell ref="AW335:BA335"/>
    <mergeCell ref="BB335:BC335"/>
    <mergeCell ref="BE335:BI335"/>
    <mergeCell ref="BJ335:BK335"/>
    <mergeCell ref="CN335:CS335"/>
    <mergeCell ref="DB335:DG335"/>
    <mergeCell ref="AW336:BA336"/>
    <mergeCell ref="BB336:BC336"/>
    <mergeCell ref="BE336:BI336"/>
    <mergeCell ref="BJ336:BK336"/>
    <mergeCell ref="CN336:CS336"/>
    <mergeCell ref="DB336:DG336"/>
    <mergeCell ref="AW337:BA337"/>
    <mergeCell ref="BB337:BC337"/>
    <mergeCell ref="BE337:BI337"/>
    <mergeCell ref="BJ337:BK337"/>
    <mergeCell ref="CN337:CS337"/>
    <mergeCell ref="DB337:DG337"/>
    <mergeCell ref="AW338:BA338"/>
    <mergeCell ref="BB338:BC338"/>
    <mergeCell ref="BE338:BI338"/>
    <mergeCell ref="BJ338:BK338"/>
    <mergeCell ref="CN338:CS338"/>
    <mergeCell ref="DB338:DG338"/>
    <mergeCell ref="AW339:BA339"/>
    <mergeCell ref="BB339:BC339"/>
    <mergeCell ref="BE339:BI339"/>
    <mergeCell ref="BJ339:BK339"/>
    <mergeCell ref="AW340:BA340"/>
    <mergeCell ref="BB340:BC340"/>
    <mergeCell ref="BE340:BI340"/>
    <mergeCell ref="BJ340:BK340"/>
    <mergeCell ref="AW341:BA341"/>
    <mergeCell ref="BB341:BC341"/>
    <mergeCell ref="BE341:BI341"/>
    <mergeCell ref="BJ341:BK341"/>
    <mergeCell ref="AW342:BA342"/>
    <mergeCell ref="BB342:BC342"/>
    <mergeCell ref="BE342:BI342"/>
    <mergeCell ref="BJ342:BK342"/>
    <mergeCell ref="AW343:BA343"/>
    <mergeCell ref="BB343:BC343"/>
    <mergeCell ref="BE343:BI343"/>
    <mergeCell ref="BJ343:BK343"/>
    <mergeCell ref="AW344:BA344"/>
    <mergeCell ref="BB344:BC344"/>
    <mergeCell ref="BE344:BI344"/>
    <mergeCell ref="BJ344:BK344"/>
    <mergeCell ref="AW345:BA345"/>
    <mergeCell ref="BB345:BC345"/>
    <mergeCell ref="BE345:BI345"/>
    <mergeCell ref="BJ345:BK345"/>
    <mergeCell ref="AW346:BA346"/>
    <mergeCell ref="BB346:BC346"/>
    <mergeCell ref="BE346:BI346"/>
    <mergeCell ref="BJ346:BK346"/>
    <mergeCell ref="AW347:BA347"/>
    <mergeCell ref="BB347:BC347"/>
    <mergeCell ref="BE347:BI347"/>
    <mergeCell ref="BJ347:BK347"/>
    <mergeCell ref="AW348:BA348"/>
    <mergeCell ref="BB348:BC348"/>
    <mergeCell ref="BE348:BI348"/>
    <mergeCell ref="BJ348:BK348"/>
    <mergeCell ref="AW349:BA349"/>
    <mergeCell ref="BB349:BC349"/>
    <mergeCell ref="BE349:BI349"/>
    <mergeCell ref="BJ349:BK349"/>
    <mergeCell ref="AW350:BA350"/>
    <mergeCell ref="BB350:BC350"/>
    <mergeCell ref="BE350:BI350"/>
    <mergeCell ref="BJ350:BK350"/>
    <mergeCell ref="AW351:BA351"/>
    <mergeCell ref="BB351:BC351"/>
    <mergeCell ref="BE351:BI351"/>
    <mergeCell ref="BJ351:BK351"/>
    <mergeCell ref="AW352:BA352"/>
    <mergeCell ref="BB352:BC352"/>
    <mergeCell ref="BE352:BI352"/>
    <mergeCell ref="BJ352:BK352"/>
    <mergeCell ref="AW353:BA353"/>
    <mergeCell ref="BB353:BC353"/>
    <mergeCell ref="BE353:BI353"/>
    <mergeCell ref="BJ353:BK353"/>
    <mergeCell ref="AW354:BA354"/>
    <mergeCell ref="BB354:BC354"/>
    <mergeCell ref="BE354:BI354"/>
    <mergeCell ref="BJ354:BK354"/>
    <mergeCell ref="AW355:BA355"/>
    <mergeCell ref="BB355:BC355"/>
    <mergeCell ref="BE355:BI355"/>
    <mergeCell ref="BJ355:BK355"/>
    <mergeCell ref="AW356:BA356"/>
    <mergeCell ref="BB356:BC356"/>
    <mergeCell ref="BE356:BI356"/>
    <mergeCell ref="BJ356:BK356"/>
    <mergeCell ref="AW357:BA357"/>
    <mergeCell ref="BB357:BC357"/>
    <mergeCell ref="BE357:BI357"/>
    <mergeCell ref="BJ357:BK357"/>
    <mergeCell ref="AW358:BA358"/>
    <mergeCell ref="BB358:BC358"/>
    <mergeCell ref="BE358:BI358"/>
    <mergeCell ref="BJ358:BK358"/>
    <mergeCell ref="AW359:BA359"/>
    <mergeCell ref="BB359:BC359"/>
    <mergeCell ref="BE359:BI359"/>
    <mergeCell ref="BJ359:BK359"/>
    <mergeCell ref="AW360:BA360"/>
    <mergeCell ref="BB360:BC360"/>
    <mergeCell ref="BE360:BI360"/>
    <mergeCell ref="BJ360:BK360"/>
    <mergeCell ref="AW361:BA361"/>
    <mergeCell ref="BB361:BC361"/>
    <mergeCell ref="BE361:BI361"/>
    <mergeCell ref="BJ361:BK361"/>
    <mergeCell ref="AW362:BA362"/>
    <mergeCell ref="BB362:BC362"/>
    <mergeCell ref="BE362:BI362"/>
    <mergeCell ref="BJ362:BK362"/>
    <mergeCell ref="AW363:BA363"/>
    <mergeCell ref="BB363:BC363"/>
    <mergeCell ref="BE363:BI363"/>
    <mergeCell ref="BJ363:BK363"/>
    <mergeCell ref="AW364:BA364"/>
    <mergeCell ref="BB364:BC364"/>
    <mergeCell ref="BE364:BI364"/>
    <mergeCell ref="BJ364:BK364"/>
    <mergeCell ref="AW365:BA365"/>
    <mergeCell ref="BB365:BC365"/>
    <mergeCell ref="BE365:BI365"/>
    <mergeCell ref="BJ365:BK365"/>
    <mergeCell ref="AW366:BA366"/>
    <mergeCell ref="BB366:BC366"/>
    <mergeCell ref="BE366:BI366"/>
    <mergeCell ref="BJ366:BK366"/>
    <mergeCell ref="AW367:BA367"/>
    <mergeCell ref="BB367:BC367"/>
    <mergeCell ref="BE367:BI367"/>
    <mergeCell ref="BJ367:BK367"/>
    <mergeCell ref="AW368:BA368"/>
    <mergeCell ref="BB368:BC368"/>
    <mergeCell ref="BE368:BI368"/>
    <mergeCell ref="BJ368:BK368"/>
    <mergeCell ref="AW369:BA369"/>
    <mergeCell ref="BB369:BC369"/>
    <mergeCell ref="BE369:BI369"/>
    <mergeCell ref="BJ369:BK369"/>
    <mergeCell ref="AW370:BA370"/>
    <mergeCell ref="BB370:BC370"/>
    <mergeCell ref="BE370:BI370"/>
    <mergeCell ref="BJ370:BK370"/>
    <mergeCell ref="AW371:BA371"/>
    <mergeCell ref="BB371:BC371"/>
    <mergeCell ref="BE371:BI371"/>
    <mergeCell ref="BJ371:BK371"/>
    <mergeCell ref="AW372:BA372"/>
    <mergeCell ref="BB372:BC372"/>
    <mergeCell ref="BE372:BI372"/>
    <mergeCell ref="BJ372:BK372"/>
    <mergeCell ref="AW373:BA373"/>
    <mergeCell ref="BB373:BC373"/>
    <mergeCell ref="BE373:BI373"/>
    <mergeCell ref="BJ373:BK373"/>
    <mergeCell ref="AW374:BA374"/>
    <mergeCell ref="BB374:BC374"/>
    <mergeCell ref="BE374:BI374"/>
    <mergeCell ref="BJ374:BK374"/>
    <mergeCell ref="AW375:BA375"/>
    <mergeCell ref="BB375:BC375"/>
    <mergeCell ref="BE375:BI375"/>
    <mergeCell ref="BJ375:BK375"/>
    <mergeCell ref="AW376:BA376"/>
    <mergeCell ref="BB376:BC376"/>
    <mergeCell ref="BE376:BI376"/>
    <mergeCell ref="BJ376:BK376"/>
    <mergeCell ref="AW377:BA377"/>
    <mergeCell ref="BB377:BC377"/>
    <mergeCell ref="BE377:BI377"/>
    <mergeCell ref="BJ377:BK377"/>
    <mergeCell ref="AW378:BA378"/>
    <mergeCell ref="BB378:BC378"/>
    <mergeCell ref="BE378:BI378"/>
    <mergeCell ref="BJ378:BK378"/>
    <mergeCell ref="AW379:BA379"/>
    <mergeCell ref="BB379:BC379"/>
    <mergeCell ref="BE379:BI379"/>
    <mergeCell ref="BJ379:BK379"/>
    <mergeCell ref="AW380:BA380"/>
    <mergeCell ref="BB380:BC380"/>
    <mergeCell ref="BE380:BI380"/>
    <mergeCell ref="BJ380:BK380"/>
    <mergeCell ref="AW381:BA381"/>
    <mergeCell ref="BB381:BC381"/>
    <mergeCell ref="BE381:BI381"/>
    <mergeCell ref="BJ381:BK381"/>
    <mergeCell ref="AW382:BA382"/>
    <mergeCell ref="BB382:BC382"/>
    <mergeCell ref="BE382:BI382"/>
    <mergeCell ref="BJ382:BK382"/>
    <mergeCell ref="AW383:BA383"/>
    <mergeCell ref="BB383:BC383"/>
    <mergeCell ref="BE383:BI383"/>
    <mergeCell ref="BJ383:BK383"/>
    <mergeCell ref="AW384:BA384"/>
    <mergeCell ref="BB384:BC384"/>
    <mergeCell ref="BE384:BI384"/>
    <mergeCell ref="BJ384:BK384"/>
    <mergeCell ref="AW385:BA385"/>
    <mergeCell ref="BB385:BC385"/>
    <mergeCell ref="BE385:BI385"/>
    <mergeCell ref="BJ385:BK385"/>
    <mergeCell ref="AW386:BA386"/>
    <mergeCell ref="BB386:BC386"/>
    <mergeCell ref="BE386:BI386"/>
    <mergeCell ref="BJ386:BK386"/>
    <mergeCell ref="AW387:BA387"/>
    <mergeCell ref="BB387:BC387"/>
    <mergeCell ref="BE387:BI387"/>
    <mergeCell ref="BJ387:BK387"/>
    <mergeCell ref="AW388:BA388"/>
    <mergeCell ref="BB388:BC388"/>
    <mergeCell ref="BE388:BI388"/>
    <mergeCell ref="BJ388:BK388"/>
    <mergeCell ref="AW389:BA389"/>
    <mergeCell ref="BB389:BC389"/>
    <mergeCell ref="BE389:BI389"/>
    <mergeCell ref="BJ389:BK389"/>
    <mergeCell ref="AW390:BA390"/>
    <mergeCell ref="BB390:BC390"/>
    <mergeCell ref="BE390:BI390"/>
    <mergeCell ref="BJ390:BK390"/>
    <mergeCell ref="AW391:BA391"/>
    <mergeCell ref="BB391:BC391"/>
    <mergeCell ref="BE391:BI391"/>
    <mergeCell ref="BJ391:BK391"/>
    <mergeCell ref="AW392:BA392"/>
    <mergeCell ref="BB392:BC392"/>
    <mergeCell ref="BE392:BI392"/>
    <mergeCell ref="BJ392:BK392"/>
    <mergeCell ref="AW393:BA393"/>
    <mergeCell ref="BB393:BC393"/>
    <mergeCell ref="BE393:BI393"/>
    <mergeCell ref="BJ393:BK393"/>
    <mergeCell ref="AW394:BA394"/>
    <mergeCell ref="BB394:BC394"/>
    <mergeCell ref="BE394:BI394"/>
    <mergeCell ref="BJ394:BK394"/>
    <mergeCell ref="AW395:BA395"/>
    <mergeCell ref="BB395:BC395"/>
    <mergeCell ref="BE395:BI395"/>
    <mergeCell ref="BJ395:BK395"/>
    <mergeCell ref="AW396:BA396"/>
    <mergeCell ref="BB396:BC396"/>
    <mergeCell ref="BE396:BI396"/>
    <mergeCell ref="BJ396:BK396"/>
    <mergeCell ref="AW397:BA397"/>
    <mergeCell ref="BB397:BC397"/>
    <mergeCell ref="BE397:BI397"/>
    <mergeCell ref="BJ397:BK397"/>
    <mergeCell ref="AW398:BA398"/>
    <mergeCell ref="BB398:BC398"/>
    <mergeCell ref="BE398:BI398"/>
    <mergeCell ref="BJ398:BK398"/>
    <mergeCell ref="AW399:BA399"/>
    <mergeCell ref="BB399:BC399"/>
    <mergeCell ref="BE399:BI399"/>
    <mergeCell ref="BJ399:BK399"/>
    <mergeCell ref="AW400:BA400"/>
    <mergeCell ref="BB400:BC400"/>
    <mergeCell ref="BE400:BI400"/>
    <mergeCell ref="BJ400:BK400"/>
    <mergeCell ref="AW401:BA401"/>
    <mergeCell ref="BB401:BC401"/>
    <mergeCell ref="BE401:BI401"/>
    <mergeCell ref="BJ401:BK401"/>
    <mergeCell ref="AW402:BA402"/>
    <mergeCell ref="BB402:BC402"/>
    <mergeCell ref="BE402:BI402"/>
    <mergeCell ref="BJ402:BK402"/>
    <mergeCell ref="AW403:BA403"/>
    <mergeCell ref="BB403:BC403"/>
    <mergeCell ref="BE403:BI403"/>
    <mergeCell ref="BJ403:BK403"/>
    <mergeCell ref="AW404:BA404"/>
    <mergeCell ref="BB404:BC404"/>
    <mergeCell ref="BE404:BI404"/>
    <mergeCell ref="BJ404:BK404"/>
    <mergeCell ref="AW405:BA405"/>
    <mergeCell ref="BB405:BC405"/>
    <mergeCell ref="BE405:BI405"/>
    <mergeCell ref="BJ405:BK405"/>
    <mergeCell ref="AW406:BA406"/>
    <mergeCell ref="BB406:BC406"/>
    <mergeCell ref="BE406:BI406"/>
    <mergeCell ref="BJ406:BK406"/>
    <mergeCell ref="AW407:BA407"/>
    <mergeCell ref="BB407:BC407"/>
    <mergeCell ref="BE407:BI407"/>
    <mergeCell ref="BJ407:BK407"/>
    <mergeCell ref="AW408:BA408"/>
    <mergeCell ref="BB408:BC408"/>
    <mergeCell ref="BE408:BI408"/>
    <mergeCell ref="BJ408:BK408"/>
    <mergeCell ref="AW409:BA409"/>
    <mergeCell ref="BB409:BC409"/>
    <mergeCell ref="BE409:BI409"/>
    <mergeCell ref="BJ409:BK409"/>
    <mergeCell ref="AW410:BA410"/>
    <mergeCell ref="BB410:BC410"/>
    <mergeCell ref="BE410:BI410"/>
    <mergeCell ref="BJ410:BK410"/>
    <mergeCell ref="AW411:BA411"/>
    <mergeCell ref="BB411:BC411"/>
    <mergeCell ref="BE411:BI411"/>
    <mergeCell ref="BJ411:BK411"/>
    <mergeCell ref="AW412:BA412"/>
    <mergeCell ref="BB412:BC412"/>
    <mergeCell ref="BE412:BI412"/>
    <mergeCell ref="BJ412:BK412"/>
    <mergeCell ref="AW413:BA413"/>
    <mergeCell ref="BB413:BC413"/>
    <mergeCell ref="BE413:BI413"/>
    <mergeCell ref="BJ413:BK413"/>
    <mergeCell ref="AW414:BA414"/>
    <mergeCell ref="BB414:BC414"/>
    <mergeCell ref="BE414:BI414"/>
    <mergeCell ref="BJ414:BK414"/>
    <mergeCell ref="AW415:BA415"/>
    <mergeCell ref="BB415:BC415"/>
    <mergeCell ref="BE415:BI415"/>
    <mergeCell ref="BJ415:BK415"/>
    <mergeCell ref="AW416:BA416"/>
    <mergeCell ref="BB416:BC416"/>
    <mergeCell ref="BE416:BI416"/>
    <mergeCell ref="BJ416:BK416"/>
    <mergeCell ref="AW417:BA417"/>
    <mergeCell ref="BB417:BC417"/>
    <mergeCell ref="BE417:BI417"/>
    <mergeCell ref="BJ417:BK417"/>
    <mergeCell ref="AW418:BA418"/>
    <mergeCell ref="BB418:BC418"/>
    <mergeCell ref="BE418:BI418"/>
    <mergeCell ref="BJ418:BK418"/>
    <mergeCell ref="AW419:BA419"/>
    <mergeCell ref="BB419:BC419"/>
    <mergeCell ref="BE419:BI419"/>
    <mergeCell ref="BJ419:BK419"/>
    <mergeCell ref="AW420:BA420"/>
    <mergeCell ref="BB420:BC420"/>
    <mergeCell ref="BE420:BI420"/>
    <mergeCell ref="BJ420:BK420"/>
    <mergeCell ref="AW421:BA421"/>
    <mergeCell ref="BB421:BC421"/>
    <mergeCell ref="BE421:BI421"/>
    <mergeCell ref="BJ421:BK421"/>
    <mergeCell ref="AW422:BA422"/>
    <mergeCell ref="BB422:BC422"/>
    <mergeCell ref="BE422:BI422"/>
    <mergeCell ref="BJ422:BK422"/>
    <mergeCell ref="AW423:BA423"/>
    <mergeCell ref="BB423:BC423"/>
    <mergeCell ref="BE423:BI423"/>
    <mergeCell ref="BJ423:BK423"/>
    <mergeCell ref="AW424:BA424"/>
    <mergeCell ref="BB424:BC424"/>
    <mergeCell ref="BE424:BI424"/>
    <mergeCell ref="BJ424:BK424"/>
    <mergeCell ref="AW425:BA425"/>
    <mergeCell ref="BB425:BC425"/>
    <mergeCell ref="BE425:BI425"/>
    <mergeCell ref="BJ425:BK425"/>
    <mergeCell ref="AW426:BA426"/>
    <mergeCell ref="BB426:BC426"/>
    <mergeCell ref="BE426:BI426"/>
    <mergeCell ref="BJ426:BK426"/>
    <mergeCell ref="AW427:BA427"/>
    <mergeCell ref="BB427:BC427"/>
    <mergeCell ref="BE427:BI427"/>
    <mergeCell ref="BJ427:BK427"/>
    <mergeCell ref="AW428:BA428"/>
    <mergeCell ref="BB428:BC428"/>
    <mergeCell ref="BE428:BI428"/>
    <mergeCell ref="BJ428:BK428"/>
    <mergeCell ref="AW429:BA429"/>
    <mergeCell ref="BB429:BC429"/>
    <mergeCell ref="BE429:BI429"/>
    <mergeCell ref="BJ429:BK429"/>
    <mergeCell ref="AW430:BA430"/>
    <mergeCell ref="BB430:BC430"/>
    <mergeCell ref="BE430:BI430"/>
    <mergeCell ref="BJ430:BK430"/>
    <mergeCell ref="AW431:BA431"/>
    <mergeCell ref="BB431:BC431"/>
    <mergeCell ref="BE431:BI431"/>
    <mergeCell ref="BJ431:BK431"/>
    <mergeCell ref="AW432:BA432"/>
    <mergeCell ref="BB432:BC432"/>
    <mergeCell ref="BE432:BI432"/>
    <mergeCell ref="BJ432:BK432"/>
    <mergeCell ref="AW433:BA433"/>
    <mergeCell ref="BB433:BC433"/>
    <mergeCell ref="BE433:BI433"/>
    <mergeCell ref="BJ433:BK433"/>
    <mergeCell ref="AW434:BA434"/>
    <mergeCell ref="BB434:BC434"/>
    <mergeCell ref="BE434:BI434"/>
    <mergeCell ref="BJ434:BK434"/>
    <mergeCell ref="AW435:BA435"/>
    <mergeCell ref="BB435:BC435"/>
    <mergeCell ref="BE435:BI435"/>
    <mergeCell ref="BJ435:BK435"/>
    <mergeCell ref="AW436:BA436"/>
    <mergeCell ref="BB436:BC436"/>
    <mergeCell ref="BE436:BI436"/>
    <mergeCell ref="BJ436:BK436"/>
    <mergeCell ref="AW437:BA437"/>
    <mergeCell ref="BB437:BC437"/>
    <mergeCell ref="BE437:BI437"/>
    <mergeCell ref="BJ437:BK437"/>
    <mergeCell ref="AW438:BA438"/>
    <mergeCell ref="BB438:BC438"/>
    <mergeCell ref="BE438:BI438"/>
    <mergeCell ref="BJ438:BK438"/>
    <mergeCell ref="AW439:BA439"/>
    <mergeCell ref="BB439:BC439"/>
    <mergeCell ref="BE439:BI439"/>
    <mergeCell ref="BJ439:BK439"/>
    <mergeCell ref="AW440:BA440"/>
    <mergeCell ref="BB440:BC440"/>
    <mergeCell ref="BE440:BI440"/>
    <mergeCell ref="BJ440:BK440"/>
    <mergeCell ref="AW441:BA441"/>
    <mergeCell ref="BB441:BC441"/>
    <mergeCell ref="BE441:BI441"/>
    <mergeCell ref="BJ441:BK441"/>
    <mergeCell ref="AW442:BA442"/>
    <mergeCell ref="BB442:BC442"/>
    <mergeCell ref="BE442:BI442"/>
    <mergeCell ref="BJ442:BK442"/>
    <mergeCell ref="AW443:BA443"/>
    <mergeCell ref="BB443:BC443"/>
    <mergeCell ref="BE443:BI443"/>
    <mergeCell ref="BJ443:BK443"/>
    <mergeCell ref="AW444:BA444"/>
    <mergeCell ref="BB444:BC444"/>
    <mergeCell ref="BE444:BI444"/>
    <mergeCell ref="BJ444:BK444"/>
    <mergeCell ref="AW445:BA445"/>
    <mergeCell ref="BB445:BC445"/>
    <mergeCell ref="BE445:BI445"/>
    <mergeCell ref="BJ445:BK445"/>
    <mergeCell ref="AW446:BA446"/>
    <mergeCell ref="BB446:BC446"/>
    <mergeCell ref="BE446:BI446"/>
    <mergeCell ref="BJ446:BK446"/>
    <mergeCell ref="AW447:BA447"/>
    <mergeCell ref="BB447:BC447"/>
    <mergeCell ref="BE447:BI447"/>
    <mergeCell ref="BJ447:BK447"/>
    <mergeCell ref="AW448:BA448"/>
    <mergeCell ref="BB448:BC448"/>
    <mergeCell ref="BE448:BI448"/>
    <mergeCell ref="BJ448:BK448"/>
    <mergeCell ref="AW449:BA449"/>
    <mergeCell ref="BB449:BC449"/>
    <mergeCell ref="BE449:BI449"/>
    <mergeCell ref="BJ449:BK449"/>
    <mergeCell ref="AW450:BA450"/>
    <mergeCell ref="BB450:BC450"/>
    <mergeCell ref="BE450:BI450"/>
    <mergeCell ref="BJ450:BK450"/>
    <mergeCell ref="AW451:BA451"/>
    <mergeCell ref="BB451:BC451"/>
    <mergeCell ref="BE451:BI451"/>
    <mergeCell ref="BJ451:BK451"/>
    <mergeCell ref="AW452:BA452"/>
    <mergeCell ref="BB452:BC452"/>
    <mergeCell ref="BE452:BI452"/>
    <mergeCell ref="BJ452:BK452"/>
    <mergeCell ref="AW453:BA453"/>
    <mergeCell ref="BB453:BC453"/>
    <mergeCell ref="BE453:BI453"/>
    <mergeCell ref="BJ453:BK453"/>
    <mergeCell ref="AW454:BA454"/>
    <mergeCell ref="BB454:BC454"/>
    <mergeCell ref="BE454:BI454"/>
    <mergeCell ref="BJ454:BK454"/>
    <mergeCell ref="AW455:BA455"/>
    <mergeCell ref="BB455:BC455"/>
    <mergeCell ref="BE455:BI455"/>
    <mergeCell ref="BJ455:BK455"/>
    <mergeCell ref="AW456:BA456"/>
    <mergeCell ref="BB456:BC456"/>
    <mergeCell ref="BE456:BI456"/>
    <mergeCell ref="BJ456:BK456"/>
    <mergeCell ref="AW457:BA457"/>
    <mergeCell ref="BB457:BC457"/>
    <mergeCell ref="BE457:BI457"/>
    <mergeCell ref="BJ457:BK457"/>
    <mergeCell ref="AW458:BA458"/>
    <mergeCell ref="BB458:BC458"/>
    <mergeCell ref="BE458:BI458"/>
    <mergeCell ref="BJ458:BK458"/>
    <mergeCell ref="AW459:BA459"/>
    <mergeCell ref="BB459:BC459"/>
    <mergeCell ref="BE459:BI459"/>
    <mergeCell ref="BJ459:BK459"/>
    <mergeCell ref="AW460:BA460"/>
    <mergeCell ref="BB460:BC460"/>
    <mergeCell ref="BE460:BI460"/>
    <mergeCell ref="BJ460:BK460"/>
    <mergeCell ref="AW461:BA461"/>
    <mergeCell ref="BB461:BC461"/>
    <mergeCell ref="BE461:BI461"/>
    <mergeCell ref="BJ461:BK461"/>
    <mergeCell ref="AW462:BA462"/>
    <mergeCell ref="BB462:BC462"/>
    <mergeCell ref="BE462:BI462"/>
    <mergeCell ref="BJ462:BK462"/>
    <mergeCell ref="AW463:BA463"/>
    <mergeCell ref="BB463:BC463"/>
    <mergeCell ref="BE463:BI463"/>
    <mergeCell ref="BJ463:BK463"/>
    <mergeCell ref="AW464:BA464"/>
    <mergeCell ref="BB464:BC464"/>
    <mergeCell ref="BE464:BI464"/>
    <mergeCell ref="BJ464:BK464"/>
    <mergeCell ref="AW465:BA465"/>
    <mergeCell ref="BB465:BC465"/>
    <mergeCell ref="BE465:BI465"/>
    <mergeCell ref="BJ465:BK465"/>
    <mergeCell ref="AW466:BA466"/>
    <mergeCell ref="BB466:BC466"/>
    <mergeCell ref="BE466:BI466"/>
    <mergeCell ref="BJ466:BK466"/>
    <mergeCell ref="AW467:BA467"/>
    <mergeCell ref="BB467:BC467"/>
    <mergeCell ref="BE467:BI467"/>
    <mergeCell ref="BJ467:BK467"/>
    <mergeCell ref="AW468:BA468"/>
    <mergeCell ref="BB468:BC468"/>
    <mergeCell ref="BE468:BI468"/>
    <mergeCell ref="BJ468:BK468"/>
    <mergeCell ref="AW469:BA469"/>
    <mergeCell ref="BB469:BC469"/>
    <mergeCell ref="BE469:BI469"/>
    <mergeCell ref="BJ469:BK469"/>
    <mergeCell ref="AW470:BA470"/>
    <mergeCell ref="BB470:BC470"/>
    <mergeCell ref="BE470:BI470"/>
    <mergeCell ref="BJ470:BK470"/>
    <mergeCell ref="AW471:BA471"/>
    <mergeCell ref="BB471:BC471"/>
    <mergeCell ref="BE471:BI471"/>
    <mergeCell ref="BJ471:BK471"/>
    <mergeCell ref="AW472:BA472"/>
    <mergeCell ref="BB472:BC472"/>
    <mergeCell ref="BE472:BI472"/>
    <mergeCell ref="BJ472:BK472"/>
    <mergeCell ref="AW473:BA473"/>
    <mergeCell ref="BB473:BC473"/>
    <mergeCell ref="BE473:BI473"/>
    <mergeCell ref="BJ473:BK473"/>
    <mergeCell ref="AW474:BA474"/>
    <mergeCell ref="BB474:BC474"/>
    <mergeCell ref="BE474:BI474"/>
    <mergeCell ref="BJ474:BK474"/>
    <mergeCell ref="AW475:BA475"/>
    <mergeCell ref="BB475:BC475"/>
    <mergeCell ref="BE475:BI475"/>
    <mergeCell ref="BJ475:BK475"/>
    <mergeCell ref="AW476:BA476"/>
    <mergeCell ref="BB476:BC476"/>
    <mergeCell ref="BE476:BI476"/>
    <mergeCell ref="BJ476:BK476"/>
    <mergeCell ref="AW477:BA477"/>
    <mergeCell ref="BB477:BC477"/>
    <mergeCell ref="BE477:BI477"/>
    <mergeCell ref="BJ477:BK477"/>
    <mergeCell ref="AW478:BA478"/>
    <mergeCell ref="BB478:BC478"/>
    <mergeCell ref="BE478:BI478"/>
    <mergeCell ref="BJ478:BK478"/>
    <mergeCell ref="AW479:BA479"/>
    <mergeCell ref="BB479:BC479"/>
    <mergeCell ref="BE479:BI479"/>
    <mergeCell ref="BJ479:BK479"/>
    <mergeCell ref="AW480:BA480"/>
    <mergeCell ref="BB480:BC480"/>
    <mergeCell ref="BE480:BI480"/>
    <mergeCell ref="BJ480:BK480"/>
    <mergeCell ref="AW481:BA481"/>
    <mergeCell ref="BB481:BC481"/>
    <mergeCell ref="BE481:BI481"/>
    <mergeCell ref="BJ481:BK481"/>
    <mergeCell ref="AW482:BA482"/>
    <mergeCell ref="BB482:BC482"/>
    <mergeCell ref="BE482:BI482"/>
    <mergeCell ref="BJ482:BK482"/>
    <mergeCell ref="AW483:BA483"/>
    <mergeCell ref="BB483:BC483"/>
    <mergeCell ref="BE483:BI483"/>
    <mergeCell ref="BJ483:BK483"/>
    <mergeCell ref="AW484:BA484"/>
    <mergeCell ref="BB484:BC484"/>
    <mergeCell ref="BE484:BI484"/>
    <mergeCell ref="BJ484:BK484"/>
    <mergeCell ref="AW485:BA485"/>
    <mergeCell ref="BB485:BC485"/>
    <mergeCell ref="BE485:BI485"/>
    <mergeCell ref="BJ485:BK485"/>
    <mergeCell ref="AW486:BA486"/>
    <mergeCell ref="BB486:BC486"/>
    <mergeCell ref="BE486:BI486"/>
    <mergeCell ref="BJ486:BK486"/>
    <mergeCell ref="AW487:BA487"/>
    <mergeCell ref="BB487:BC487"/>
    <mergeCell ref="BE487:BI487"/>
    <mergeCell ref="BJ487:BK487"/>
    <mergeCell ref="AW488:BA488"/>
    <mergeCell ref="BB488:BC488"/>
    <mergeCell ref="BE488:BI488"/>
    <mergeCell ref="BJ488:BK488"/>
    <mergeCell ref="AW489:BA489"/>
    <mergeCell ref="BB489:BC489"/>
    <mergeCell ref="BE489:BI489"/>
    <mergeCell ref="BJ489:BK489"/>
    <mergeCell ref="AW490:BA490"/>
    <mergeCell ref="BB490:BC490"/>
    <mergeCell ref="BE490:BI490"/>
    <mergeCell ref="BJ490:BK490"/>
    <mergeCell ref="AW491:BA491"/>
    <mergeCell ref="BB491:BC491"/>
    <mergeCell ref="BE491:BI491"/>
    <mergeCell ref="BJ491:BK491"/>
    <mergeCell ref="AW492:BA492"/>
    <mergeCell ref="BB492:BC492"/>
    <mergeCell ref="BE492:BI492"/>
    <mergeCell ref="BJ492:BK492"/>
    <mergeCell ref="AW493:BA493"/>
    <mergeCell ref="BB493:BC493"/>
    <mergeCell ref="BE493:BI493"/>
    <mergeCell ref="BJ493:BK493"/>
    <mergeCell ref="AW494:BA494"/>
    <mergeCell ref="BB494:BC494"/>
    <mergeCell ref="BE494:BI494"/>
    <mergeCell ref="BJ494:BK494"/>
    <mergeCell ref="AW495:BA495"/>
    <mergeCell ref="BB495:BC495"/>
    <mergeCell ref="BE495:BI495"/>
    <mergeCell ref="BJ495:BK495"/>
    <mergeCell ref="AW496:BA496"/>
    <mergeCell ref="BB496:BC496"/>
    <mergeCell ref="BE496:BI496"/>
    <mergeCell ref="BJ496:BK496"/>
    <mergeCell ref="AW497:BA497"/>
    <mergeCell ref="BB497:BC497"/>
    <mergeCell ref="BE497:BI497"/>
    <mergeCell ref="BJ497:BK497"/>
    <mergeCell ref="AW498:BA498"/>
    <mergeCell ref="BB498:BC498"/>
    <mergeCell ref="BE498:BI498"/>
    <mergeCell ref="BJ498:BK498"/>
    <mergeCell ref="AW499:BA499"/>
    <mergeCell ref="BB499:BC499"/>
    <mergeCell ref="BE499:BI499"/>
    <mergeCell ref="BJ499:BK499"/>
    <mergeCell ref="AW500:BA500"/>
    <mergeCell ref="BB500:BC500"/>
    <mergeCell ref="BE500:BI500"/>
    <mergeCell ref="BJ500:BK500"/>
    <mergeCell ref="AW501:BA501"/>
    <mergeCell ref="BB501:BC501"/>
    <mergeCell ref="BE501:BI501"/>
    <mergeCell ref="BJ501:BK501"/>
    <mergeCell ref="AW502:BA502"/>
    <mergeCell ref="BB502:BC502"/>
    <mergeCell ref="BE502:BI502"/>
    <mergeCell ref="BJ502:BK502"/>
    <mergeCell ref="AW503:BA503"/>
    <mergeCell ref="BB503:BC503"/>
    <mergeCell ref="BE503:BI503"/>
    <mergeCell ref="BJ503:BK503"/>
    <mergeCell ref="AW504:BA504"/>
    <mergeCell ref="BB504:BC504"/>
    <mergeCell ref="BE504:BI504"/>
    <mergeCell ref="BJ504:BK504"/>
    <mergeCell ref="AW505:BA505"/>
    <mergeCell ref="BB505:BC505"/>
    <mergeCell ref="BE505:BI505"/>
    <mergeCell ref="BJ505:BK505"/>
    <mergeCell ref="AW506:BA506"/>
    <mergeCell ref="BB506:BC506"/>
    <mergeCell ref="BE506:BI506"/>
    <mergeCell ref="BJ506:BK506"/>
    <mergeCell ref="AW507:BA507"/>
    <mergeCell ref="BB507:BC507"/>
    <mergeCell ref="BE507:BI507"/>
    <mergeCell ref="BJ507:BK507"/>
    <mergeCell ref="AW508:BA508"/>
    <mergeCell ref="BB508:BC508"/>
    <mergeCell ref="BE508:BI508"/>
    <mergeCell ref="BJ508:BK508"/>
    <mergeCell ref="AW509:BA509"/>
    <mergeCell ref="BB509:BC509"/>
    <mergeCell ref="BE509:BI509"/>
    <mergeCell ref="BJ509:BK509"/>
    <mergeCell ref="AW510:BA510"/>
    <mergeCell ref="BB510:BC510"/>
    <mergeCell ref="BE510:BI510"/>
    <mergeCell ref="BJ510:BK510"/>
    <mergeCell ref="AW511:BA511"/>
    <mergeCell ref="BB511:BC511"/>
    <mergeCell ref="BE511:BI511"/>
    <mergeCell ref="BJ511:BK511"/>
    <mergeCell ref="AW512:BA512"/>
    <mergeCell ref="BB512:BC512"/>
    <mergeCell ref="BE512:BI512"/>
    <mergeCell ref="BJ512:BK512"/>
    <mergeCell ref="AW513:BA513"/>
    <mergeCell ref="BB513:BC513"/>
    <mergeCell ref="BE513:BI513"/>
    <mergeCell ref="BJ513:BK513"/>
    <mergeCell ref="AW514:BA514"/>
    <mergeCell ref="BB514:BC514"/>
    <mergeCell ref="BE514:BI514"/>
    <mergeCell ref="BJ514:BK514"/>
    <mergeCell ref="AW515:BA515"/>
    <mergeCell ref="BB515:BC515"/>
    <mergeCell ref="BE515:BI515"/>
    <mergeCell ref="BJ515:BK515"/>
    <mergeCell ref="AW516:BA516"/>
    <mergeCell ref="BB516:BC516"/>
    <mergeCell ref="BE516:BI516"/>
    <mergeCell ref="BJ516:BK516"/>
    <mergeCell ref="AW517:BA517"/>
    <mergeCell ref="BB517:BC517"/>
    <mergeCell ref="BE517:BI517"/>
    <mergeCell ref="BJ517:BK517"/>
    <mergeCell ref="AW518:BA518"/>
    <mergeCell ref="BB518:BC518"/>
    <mergeCell ref="BE518:BI518"/>
    <mergeCell ref="BJ518:BK518"/>
    <mergeCell ref="AW519:BA519"/>
    <mergeCell ref="BB519:BC519"/>
    <mergeCell ref="BE519:BI519"/>
    <mergeCell ref="BJ519:BK519"/>
    <mergeCell ref="AW520:BA520"/>
    <mergeCell ref="BB520:BC520"/>
    <mergeCell ref="BE520:BI520"/>
    <mergeCell ref="BJ520:BK520"/>
    <mergeCell ref="AW521:BA521"/>
    <mergeCell ref="BB521:BC521"/>
    <mergeCell ref="BE521:BI521"/>
    <mergeCell ref="BJ521:BK521"/>
    <mergeCell ref="AW522:BA522"/>
    <mergeCell ref="BB522:BC522"/>
    <mergeCell ref="BE522:BI522"/>
    <mergeCell ref="BJ522:BK522"/>
    <mergeCell ref="AW523:BA523"/>
    <mergeCell ref="BB523:BC523"/>
    <mergeCell ref="BE523:BI523"/>
    <mergeCell ref="BJ523:BK523"/>
    <mergeCell ref="AW524:BA524"/>
    <mergeCell ref="BB524:BC524"/>
    <mergeCell ref="BE524:BI524"/>
    <mergeCell ref="BJ524:BK524"/>
    <mergeCell ref="AW525:BA525"/>
    <mergeCell ref="BB525:BC525"/>
    <mergeCell ref="BE525:BI525"/>
    <mergeCell ref="BJ525:BK525"/>
    <mergeCell ref="AW526:BA526"/>
    <mergeCell ref="BB526:BC526"/>
    <mergeCell ref="BE526:BI526"/>
    <mergeCell ref="BJ526:BK526"/>
    <mergeCell ref="AW527:BA527"/>
    <mergeCell ref="BB527:BC527"/>
    <mergeCell ref="BE527:BI527"/>
    <mergeCell ref="BJ527:BK527"/>
    <mergeCell ref="AW528:BA528"/>
    <mergeCell ref="BB528:BC528"/>
    <mergeCell ref="BE528:BI528"/>
    <mergeCell ref="BJ528:BK528"/>
    <mergeCell ref="AW529:BA529"/>
    <mergeCell ref="BB529:BC529"/>
    <mergeCell ref="BE529:BI529"/>
    <mergeCell ref="BJ529:BK529"/>
    <mergeCell ref="AW530:BA530"/>
    <mergeCell ref="BB530:BC530"/>
    <mergeCell ref="BE530:BI530"/>
    <mergeCell ref="BJ530:BK530"/>
    <mergeCell ref="AW531:BA531"/>
    <mergeCell ref="BB531:BC531"/>
    <mergeCell ref="BE531:BI531"/>
    <mergeCell ref="BJ531:BK531"/>
    <mergeCell ref="AW532:BA532"/>
    <mergeCell ref="BB532:BC532"/>
    <mergeCell ref="BE532:BI532"/>
    <mergeCell ref="BJ532:BK532"/>
    <mergeCell ref="AW533:BA533"/>
    <mergeCell ref="BB533:BC533"/>
    <mergeCell ref="BE533:BI533"/>
    <mergeCell ref="BJ533:BK533"/>
    <mergeCell ref="AW534:BA534"/>
    <mergeCell ref="BB534:BC534"/>
    <mergeCell ref="BE534:BI534"/>
    <mergeCell ref="BJ534:BK534"/>
    <mergeCell ref="AW535:BA535"/>
    <mergeCell ref="BB535:BC535"/>
    <mergeCell ref="BE535:BI535"/>
    <mergeCell ref="BJ535:BK535"/>
    <mergeCell ref="AW536:BA536"/>
    <mergeCell ref="BB536:BC536"/>
    <mergeCell ref="BE536:BI536"/>
    <mergeCell ref="BJ536:BK536"/>
    <mergeCell ref="AW537:BA537"/>
    <mergeCell ref="BB537:BC537"/>
    <mergeCell ref="BE537:BI537"/>
    <mergeCell ref="BJ537:BK537"/>
    <mergeCell ref="AW538:BA538"/>
    <mergeCell ref="BB538:BC538"/>
    <mergeCell ref="BE538:BI538"/>
    <mergeCell ref="BJ538:BK538"/>
    <mergeCell ref="AW539:BA539"/>
    <mergeCell ref="BB539:BC539"/>
    <mergeCell ref="BE539:BI539"/>
    <mergeCell ref="BJ539:BK539"/>
    <mergeCell ref="AW540:BA540"/>
    <mergeCell ref="BB540:BC540"/>
    <mergeCell ref="BE540:BI540"/>
    <mergeCell ref="BJ540:BK540"/>
    <mergeCell ref="AW541:BA541"/>
    <mergeCell ref="BB541:BC541"/>
    <mergeCell ref="BE541:BI541"/>
    <mergeCell ref="BJ541:BK541"/>
    <mergeCell ref="AW542:BA542"/>
    <mergeCell ref="BB542:BC542"/>
    <mergeCell ref="BE542:BI542"/>
    <mergeCell ref="BJ542:BK542"/>
    <mergeCell ref="AW543:BA543"/>
    <mergeCell ref="BB543:BC543"/>
    <mergeCell ref="BE543:BI543"/>
    <mergeCell ref="BJ543:BK543"/>
    <mergeCell ref="AW544:BA544"/>
    <mergeCell ref="BB544:BC544"/>
    <mergeCell ref="BE544:BI544"/>
    <mergeCell ref="BJ544:BK544"/>
    <mergeCell ref="AW545:BA545"/>
    <mergeCell ref="BB545:BC545"/>
    <mergeCell ref="BE545:BI545"/>
    <mergeCell ref="BJ545:BK545"/>
    <mergeCell ref="AW546:BA546"/>
    <mergeCell ref="BB546:BC546"/>
    <mergeCell ref="BE546:BI546"/>
    <mergeCell ref="BJ546:BK546"/>
    <mergeCell ref="AW547:BA547"/>
    <mergeCell ref="BB547:BC547"/>
    <mergeCell ref="BE547:BI547"/>
    <mergeCell ref="BJ547:BK547"/>
    <mergeCell ref="AW548:BA548"/>
    <mergeCell ref="BB548:BC548"/>
    <mergeCell ref="BE548:BI548"/>
    <mergeCell ref="BJ548:BK548"/>
    <mergeCell ref="AW549:BA549"/>
    <mergeCell ref="BB549:BC549"/>
    <mergeCell ref="BE549:BI549"/>
    <mergeCell ref="BJ549:BK549"/>
    <mergeCell ref="AW550:BA550"/>
    <mergeCell ref="BB550:BC550"/>
    <mergeCell ref="BE550:BI550"/>
    <mergeCell ref="BJ550:BK550"/>
    <mergeCell ref="AW551:BA551"/>
    <mergeCell ref="BB551:BC551"/>
    <mergeCell ref="BE551:BI551"/>
    <mergeCell ref="BJ551:BK551"/>
    <mergeCell ref="AW552:BA552"/>
    <mergeCell ref="BB552:BC552"/>
    <mergeCell ref="BE552:BI552"/>
    <mergeCell ref="BJ552:BK552"/>
    <mergeCell ref="AW553:BA553"/>
    <mergeCell ref="BB553:BC553"/>
    <mergeCell ref="BE553:BI553"/>
    <mergeCell ref="BJ553:BK553"/>
    <mergeCell ref="AW554:BA554"/>
    <mergeCell ref="BB554:BC554"/>
    <mergeCell ref="BE554:BI554"/>
    <mergeCell ref="BJ554:BK554"/>
    <mergeCell ref="AW555:BA555"/>
    <mergeCell ref="BB555:BC555"/>
    <mergeCell ref="BE555:BI555"/>
    <mergeCell ref="BJ555:BK555"/>
    <mergeCell ref="AW556:BA556"/>
    <mergeCell ref="BB556:BC556"/>
    <mergeCell ref="BE556:BI556"/>
    <mergeCell ref="BJ556:BK556"/>
    <mergeCell ref="AW557:BA557"/>
    <mergeCell ref="BB557:BC557"/>
    <mergeCell ref="BE557:BI557"/>
    <mergeCell ref="BJ557:BK557"/>
    <mergeCell ref="AW558:BA558"/>
    <mergeCell ref="BB558:BC558"/>
    <mergeCell ref="BE558:BI558"/>
    <mergeCell ref="BJ558:BK558"/>
    <mergeCell ref="AW559:BA559"/>
    <mergeCell ref="BB559:BC559"/>
    <mergeCell ref="BE559:BI559"/>
    <mergeCell ref="BJ559:BK559"/>
    <mergeCell ref="AW560:BA560"/>
    <mergeCell ref="BB560:BC560"/>
    <mergeCell ref="BE560:BI560"/>
    <mergeCell ref="BJ560:BK560"/>
    <mergeCell ref="AW561:BA561"/>
    <mergeCell ref="BB561:BC561"/>
    <mergeCell ref="BE561:BI561"/>
    <mergeCell ref="BJ561:BK561"/>
    <mergeCell ref="AW562:BA562"/>
    <mergeCell ref="BB562:BC562"/>
    <mergeCell ref="BE562:BI562"/>
    <mergeCell ref="BJ562:BK562"/>
    <mergeCell ref="AW563:BA563"/>
    <mergeCell ref="BB563:BC563"/>
    <mergeCell ref="BE563:BI563"/>
    <mergeCell ref="BJ563:BK563"/>
    <mergeCell ref="AW564:BA564"/>
    <mergeCell ref="BB564:BC564"/>
    <mergeCell ref="BE564:BI564"/>
    <mergeCell ref="BJ564:BK564"/>
    <mergeCell ref="AW565:BA565"/>
    <mergeCell ref="BB565:BC565"/>
    <mergeCell ref="BE565:BI565"/>
    <mergeCell ref="BJ565:BK565"/>
    <mergeCell ref="AW566:BA566"/>
    <mergeCell ref="BB566:BC566"/>
    <mergeCell ref="BE566:BI566"/>
    <mergeCell ref="BJ566:BK566"/>
    <mergeCell ref="AW567:BA567"/>
    <mergeCell ref="BB567:BC567"/>
    <mergeCell ref="BE567:BI567"/>
    <mergeCell ref="BJ567:BK567"/>
    <mergeCell ref="AW568:BA568"/>
    <mergeCell ref="BB568:BC568"/>
    <mergeCell ref="BE568:BI568"/>
    <mergeCell ref="BJ568:BK568"/>
    <mergeCell ref="AW569:BA569"/>
    <mergeCell ref="BB569:BC569"/>
    <mergeCell ref="BE569:BI569"/>
    <mergeCell ref="BJ569:BK569"/>
    <mergeCell ref="AW570:BA570"/>
    <mergeCell ref="BB570:BC570"/>
    <mergeCell ref="BE570:BI570"/>
    <mergeCell ref="BJ570:BK570"/>
    <mergeCell ref="AW571:BA571"/>
    <mergeCell ref="BB571:BC571"/>
    <mergeCell ref="BE571:BI571"/>
    <mergeCell ref="BJ571:BK571"/>
    <mergeCell ref="AW572:BA572"/>
    <mergeCell ref="BB572:BC572"/>
    <mergeCell ref="BE572:BI572"/>
    <mergeCell ref="BJ572:BK572"/>
    <mergeCell ref="AW573:BA573"/>
    <mergeCell ref="BB573:BC573"/>
    <mergeCell ref="BE573:BI573"/>
    <mergeCell ref="BJ573:BK573"/>
    <mergeCell ref="AW574:BA574"/>
    <mergeCell ref="BB574:BC574"/>
    <mergeCell ref="BE574:BI574"/>
    <mergeCell ref="BJ574:BK574"/>
    <mergeCell ref="AW575:BA575"/>
    <mergeCell ref="BB575:BC575"/>
    <mergeCell ref="BE575:BI575"/>
    <mergeCell ref="BJ575:BK575"/>
    <mergeCell ref="AW576:BA576"/>
    <mergeCell ref="BB576:BC576"/>
    <mergeCell ref="BE576:BI576"/>
    <mergeCell ref="BJ576:BK576"/>
    <mergeCell ref="AW577:BA577"/>
    <mergeCell ref="BB577:BC577"/>
    <mergeCell ref="BE577:BI577"/>
    <mergeCell ref="BJ577:BK577"/>
    <mergeCell ref="AW578:BA578"/>
    <mergeCell ref="BB578:BC578"/>
    <mergeCell ref="BE578:BI578"/>
    <mergeCell ref="BJ578:BK578"/>
    <mergeCell ref="AW579:BA579"/>
    <mergeCell ref="BB579:BC579"/>
    <mergeCell ref="BE579:BI579"/>
    <mergeCell ref="BJ579:BK579"/>
    <mergeCell ref="AW580:BA580"/>
    <mergeCell ref="BB580:BC580"/>
    <mergeCell ref="BE580:BI580"/>
    <mergeCell ref="BJ580:BK580"/>
    <mergeCell ref="AW581:BA581"/>
    <mergeCell ref="BB581:BC581"/>
    <mergeCell ref="BE581:BI581"/>
    <mergeCell ref="BJ581:BK581"/>
    <mergeCell ref="AW582:BA582"/>
    <mergeCell ref="BB582:BC582"/>
    <mergeCell ref="BE582:BI582"/>
    <mergeCell ref="BJ582:BK582"/>
    <mergeCell ref="AW583:BA583"/>
    <mergeCell ref="BB583:BC583"/>
    <mergeCell ref="BE583:BI583"/>
    <mergeCell ref="BJ583:BK583"/>
    <mergeCell ref="AW584:BA584"/>
    <mergeCell ref="BB584:BC584"/>
    <mergeCell ref="BE584:BI584"/>
    <mergeCell ref="BJ584:BK584"/>
    <mergeCell ref="AW585:BA585"/>
    <mergeCell ref="BB585:BC585"/>
    <mergeCell ref="BE585:BI585"/>
    <mergeCell ref="BJ585:BK585"/>
    <mergeCell ref="AW586:BA586"/>
    <mergeCell ref="BB586:BC586"/>
    <mergeCell ref="BE586:BI586"/>
    <mergeCell ref="BJ586:BK586"/>
    <mergeCell ref="AW587:BA587"/>
    <mergeCell ref="BB587:BC587"/>
    <mergeCell ref="BE587:BI587"/>
    <mergeCell ref="BJ587:BK587"/>
    <mergeCell ref="AW588:BA588"/>
    <mergeCell ref="BB588:BC588"/>
    <mergeCell ref="BE588:BI588"/>
    <mergeCell ref="BJ588:BK588"/>
    <mergeCell ref="AW589:BA589"/>
    <mergeCell ref="BB589:BC589"/>
    <mergeCell ref="BE589:BI589"/>
    <mergeCell ref="BJ589:BK589"/>
    <mergeCell ref="AW590:BA590"/>
    <mergeCell ref="BB590:BC590"/>
    <mergeCell ref="BE590:BI590"/>
    <mergeCell ref="BJ590:BK590"/>
    <mergeCell ref="AW591:BA591"/>
    <mergeCell ref="BB591:BC591"/>
    <mergeCell ref="BE591:BI591"/>
    <mergeCell ref="BJ591:BK591"/>
    <mergeCell ref="AW592:BA592"/>
    <mergeCell ref="BB592:BC592"/>
    <mergeCell ref="BE592:BI592"/>
    <mergeCell ref="BJ592:BK592"/>
    <mergeCell ref="AW593:BA593"/>
    <mergeCell ref="BB593:BC593"/>
    <mergeCell ref="BE593:BI593"/>
    <mergeCell ref="BJ593:BK593"/>
    <mergeCell ref="AW594:BA594"/>
    <mergeCell ref="BB594:BC594"/>
    <mergeCell ref="BE594:BI594"/>
    <mergeCell ref="BJ594:BK594"/>
    <mergeCell ref="AW595:BA595"/>
    <mergeCell ref="BB595:BC595"/>
    <mergeCell ref="BE595:BI595"/>
    <mergeCell ref="BJ595:BK595"/>
    <mergeCell ref="AW596:BA596"/>
    <mergeCell ref="BB596:BC596"/>
    <mergeCell ref="BE596:BI596"/>
    <mergeCell ref="BJ596:BK596"/>
    <mergeCell ref="AW597:BA597"/>
    <mergeCell ref="BB597:BC597"/>
    <mergeCell ref="BE597:BI597"/>
    <mergeCell ref="BJ597:BK597"/>
    <mergeCell ref="AW598:BA598"/>
    <mergeCell ref="BB598:BC598"/>
    <mergeCell ref="BE598:BI598"/>
    <mergeCell ref="BJ598:BK598"/>
    <mergeCell ref="AW599:BA599"/>
    <mergeCell ref="BB599:BC599"/>
    <mergeCell ref="BE599:BI599"/>
    <mergeCell ref="BJ599:BK599"/>
    <mergeCell ref="AW600:BA600"/>
    <mergeCell ref="BB600:BC600"/>
    <mergeCell ref="BE600:BI600"/>
    <mergeCell ref="BJ600:BK600"/>
    <mergeCell ref="AW601:BA601"/>
    <mergeCell ref="BB601:BC601"/>
    <mergeCell ref="BE601:BI601"/>
    <mergeCell ref="BJ601:BK601"/>
    <mergeCell ref="AW602:BA602"/>
    <mergeCell ref="BB602:BC602"/>
    <mergeCell ref="BE602:BI602"/>
    <mergeCell ref="BJ602:BK602"/>
    <mergeCell ref="AW603:BA603"/>
    <mergeCell ref="BB603:BC603"/>
    <mergeCell ref="BE603:BI603"/>
    <mergeCell ref="BJ603:BK603"/>
    <mergeCell ref="AW604:BA604"/>
    <mergeCell ref="BB604:BC604"/>
    <mergeCell ref="BE604:BI604"/>
    <mergeCell ref="BJ604:BK604"/>
    <mergeCell ref="AW605:BA605"/>
    <mergeCell ref="BB605:BC605"/>
    <mergeCell ref="BE605:BI605"/>
    <mergeCell ref="BJ605:BK605"/>
    <mergeCell ref="AW606:BA606"/>
    <mergeCell ref="BB606:BC606"/>
    <mergeCell ref="BE606:BI606"/>
    <mergeCell ref="BJ606:BK606"/>
    <mergeCell ref="AW607:BA607"/>
    <mergeCell ref="BB607:BC607"/>
    <mergeCell ref="BE607:BI607"/>
    <mergeCell ref="BJ607:BK607"/>
    <mergeCell ref="AW608:BA608"/>
    <mergeCell ref="BB608:BC608"/>
    <mergeCell ref="BE608:BI608"/>
    <mergeCell ref="BJ608:BK608"/>
    <mergeCell ref="AW609:BA609"/>
    <mergeCell ref="BB609:BC609"/>
    <mergeCell ref="BE609:BI609"/>
    <mergeCell ref="BJ609:BK609"/>
    <mergeCell ref="AW610:BA610"/>
    <mergeCell ref="BB610:BC610"/>
    <mergeCell ref="BE610:BI610"/>
    <mergeCell ref="BJ610:BK610"/>
    <mergeCell ref="AW611:BA611"/>
    <mergeCell ref="BB611:BC611"/>
    <mergeCell ref="BE611:BI611"/>
    <mergeCell ref="BJ611:BK611"/>
    <mergeCell ref="AW612:BA612"/>
    <mergeCell ref="BB612:BC612"/>
    <mergeCell ref="BE612:BI612"/>
    <mergeCell ref="BJ612:BK612"/>
    <mergeCell ref="AW613:BA613"/>
    <mergeCell ref="BB613:BC613"/>
    <mergeCell ref="BE613:BI613"/>
    <mergeCell ref="BJ613:BK613"/>
    <mergeCell ref="AW614:BA614"/>
    <mergeCell ref="BB614:BC614"/>
    <mergeCell ref="BE614:BI614"/>
    <mergeCell ref="BJ614:BK614"/>
    <mergeCell ref="AW615:BA615"/>
    <mergeCell ref="BB615:BC615"/>
    <mergeCell ref="BE615:BI615"/>
    <mergeCell ref="BJ615:BK615"/>
    <mergeCell ref="AW616:BA616"/>
    <mergeCell ref="BB616:BC616"/>
    <mergeCell ref="BE616:BI616"/>
    <mergeCell ref="BJ616:BK616"/>
    <mergeCell ref="AW617:BA617"/>
    <mergeCell ref="BB617:BC617"/>
    <mergeCell ref="BE617:BI617"/>
    <mergeCell ref="BJ617:BK617"/>
    <mergeCell ref="AW618:BA618"/>
    <mergeCell ref="BB618:BC618"/>
    <mergeCell ref="BE618:BI618"/>
    <mergeCell ref="BJ618:BK618"/>
    <mergeCell ref="AW619:BA619"/>
    <mergeCell ref="BB619:BC619"/>
    <mergeCell ref="BE619:BI619"/>
    <mergeCell ref="BJ619:BK619"/>
    <mergeCell ref="AW620:BA620"/>
    <mergeCell ref="BB620:BC620"/>
    <mergeCell ref="BE620:BI620"/>
    <mergeCell ref="BJ620:BK620"/>
    <mergeCell ref="AW621:BA621"/>
    <mergeCell ref="BB621:BC621"/>
    <mergeCell ref="BE621:BI621"/>
    <mergeCell ref="BJ621:BK621"/>
    <mergeCell ref="AW622:BA622"/>
    <mergeCell ref="BB622:BC622"/>
    <mergeCell ref="BE622:BI622"/>
    <mergeCell ref="BJ622:BK622"/>
    <mergeCell ref="AW623:BA623"/>
    <mergeCell ref="BB623:BC623"/>
    <mergeCell ref="BE623:BI623"/>
    <mergeCell ref="BJ623:BK623"/>
    <mergeCell ref="AW624:BA624"/>
    <mergeCell ref="BB624:BC624"/>
    <mergeCell ref="BE624:BI624"/>
    <mergeCell ref="BJ624:BK624"/>
    <mergeCell ref="AW625:BA625"/>
    <mergeCell ref="BB625:BC625"/>
    <mergeCell ref="BE625:BI625"/>
    <mergeCell ref="BJ625:BK625"/>
    <mergeCell ref="AW626:BA626"/>
    <mergeCell ref="BB626:BC626"/>
    <mergeCell ref="BE626:BI626"/>
    <mergeCell ref="BJ626:BK626"/>
    <mergeCell ref="AW627:BA627"/>
    <mergeCell ref="BB627:BC627"/>
    <mergeCell ref="BE627:BI627"/>
    <mergeCell ref="BJ627:BK627"/>
    <mergeCell ref="AW628:BA628"/>
    <mergeCell ref="BB628:BC628"/>
    <mergeCell ref="BE628:BI628"/>
    <mergeCell ref="BJ628:BK628"/>
    <mergeCell ref="AW629:BA629"/>
    <mergeCell ref="BB629:BC629"/>
    <mergeCell ref="BE629:BI629"/>
    <mergeCell ref="BJ629:BK629"/>
    <mergeCell ref="AW630:BA630"/>
    <mergeCell ref="BB630:BC630"/>
    <mergeCell ref="BE630:BI630"/>
    <mergeCell ref="BJ630:BK630"/>
    <mergeCell ref="AW631:BA631"/>
    <mergeCell ref="BB631:BC631"/>
    <mergeCell ref="BE631:BI631"/>
    <mergeCell ref="BJ631:BK631"/>
    <mergeCell ref="AW632:BA632"/>
    <mergeCell ref="BB632:BC632"/>
    <mergeCell ref="BE632:BI632"/>
    <mergeCell ref="BJ632:BK632"/>
    <mergeCell ref="AW633:BA633"/>
    <mergeCell ref="BB633:BC633"/>
    <mergeCell ref="BE633:BI633"/>
    <mergeCell ref="BJ633:BK633"/>
    <mergeCell ref="AW634:BA634"/>
    <mergeCell ref="BB634:BC634"/>
    <mergeCell ref="BE634:BI634"/>
    <mergeCell ref="BJ634:BK634"/>
    <mergeCell ref="AW635:BA635"/>
    <mergeCell ref="BB635:BC635"/>
    <mergeCell ref="BE635:BI635"/>
    <mergeCell ref="BJ635:BK635"/>
    <mergeCell ref="AW636:BA636"/>
    <mergeCell ref="BB636:BC636"/>
    <mergeCell ref="BE636:BI636"/>
    <mergeCell ref="BJ636:BK636"/>
    <mergeCell ref="AW637:BA637"/>
    <mergeCell ref="BB637:BC637"/>
    <mergeCell ref="BE637:BI637"/>
    <mergeCell ref="BJ637:BK637"/>
    <mergeCell ref="AW638:BA638"/>
    <mergeCell ref="BB638:BC638"/>
    <mergeCell ref="BE638:BI638"/>
    <mergeCell ref="BJ638:BK638"/>
    <mergeCell ref="AW639:BA639"/>
    <mergeCell ref="BB639:BC639"/>
    <mergeCell ref="BE639:BI639"/>
    <mergeCell ref="BJ639:BK639"/>
    <mergeCell ref="AW640:BA640"/>
    <mergeCell ref="BB640:BC640"/>
    <mergeCell ref="BE640:BI640"/>
    <mergeCell ref="BJ640:BK640"/>
    <mergeCell ref="AW641:BA641"/>
    <mergeCell ref="BB641:BC641"/>
    <mergeCell ref="BE641:BI641"/>
    <mergeCell ref="BJ641:BK641"/>
    <mergeCell ref="AW642:BA642"/>
    <mergeCell ref="BB642:BC642"/>
    <mergeCell ref="BE642:BI642"/>
    <mergeCell ref="BJ642:BK642"/>
    <mergeCell ref="AW643:BA643"/>
    <mergeCell ref="BB643:BC643"/>
    <mergeCell ref="BE643:BI643"/>
    <mergeCell ref="BJ643:BK643"/>
    <mergeCell ref="AW644:BA644"/>
    <mergeCell ref="BB644:BC644"/>
    <mergeCell ref="BE644:BI644"/>
    <mergeCell ref="BJ644:BK644"/>
    <mergeCell ref="AW645:BA645"/>
    <mergeCell ref="BB645:BC645"/>
    <mergeCell ref="BE645:BI645"/>
    <mergeCell ref="BJ645:BK645"/>
    <mergeCell ref="AW646:BA646"/>
    <mergeCell ref="BB646:BC646"/>
    <mergeCell ref="BE646:BI646"/>
    <mergeCell ref="BJ646:BK646"/>
    <mergeCell ref="AW647:BA647"/>
    <mergeCell ref="BB647:BC647"/>
    <mergeCell ref="BE647:BI647"/>
    <mergeCell ref="BJ647:BK647"/>
    <mergeCell ref="AW648:BA648"/>
    <mergeCell ref="BB648:BC648"/>
    <mergeCell ref="BE648:BI648"/>
    <mergeCell ref="BJ648:BK648"/>
    <mergeCell ref="AW649:BA649"/>
    <mergeCell ref="BB649:BC649"/>
    <mergeCell ref="BE649:BI649"/>
    <mergeCell ref="BJ649:BK649"/>
    <mergeCell ref="AW650:BA650"/>
    <mergeCell ref="BB650:BC650"/>
    <mergeCell ref="BE650:BI650"/>
    <mergeCell ref="BJ650:BK650"/>
    <mergeCell ref="AW651:BA651"/>
    <mergeCell ref="BB651:BC651"/>
    <mergeCell ref="BE651:BI651"/>
    <mergeCell ref="BJ651:BK651"/>
    <mergeCell ref="AW652:BA652"/>
    <mergeCell ref="BB652:BC652"/>
    <mergeCell ref="BE652:BI652"/>
    <mergeCell ref="BJ652:BK652"/>
    <mergeCell ref="AW653:BA653"/>
    <mergeCell ref="BB653:BC653"/>
    <mergeCell ref="BE653:BI653"/>
    <mergeCell ref="BJ653:BK653"/>
    <mergeCell ref="AW654:BA654"/>
    <mergeCell ref="BB654:BC654"/>
    <mergeCell ref="BE654:BI654"/>
    <mergeCell ref="BJ654:BK654"/>
    <mergeCell ref="AW655:BA655"/>
    <mergeCell ref="BB655:BC655"/>
    <mergeCell ref="BE655:BI655"/>
    <mergeCell ref="BJ655:BK655"/>
    <mergeCell ref="AW656:BA656"/>
    <mergeCell ref="BB656:BC656"/>
    <mergeCell ref="BE656:BI656"/>
    <mergeCell ref="BJ656:BK656"/>
    <mergeCell ref="AW657:BA657"/>
    <mergeCell ref="BB657:BC657"/>
    <mergeCell ref="BE657:BI657"/>
    <mergeCell ref="BJ657:BK657"/>
    <mergeCell ref="AW658:BA658"/>
    <mergeCell ref="BB658:BC658"/>
    <mergeCell ref="BE658:BI658"/>
    <mergeCell ref="BJ658:BK658"/>
    <mergeCell ref="AW659:BA659"/>
    <mergeCell ref="BB659:BC659"/>
    <mergeCell ref="BE659:BI659"/>
    <mergeCell ref="BJ659:BK659"/>
    <mergeCell ref="AW660:BA660"/>
    <mergeCell ref="BB660:BC660"/>
    <mergeCell ref="BE660:BI660"/>
    <mergeCell ref="BJ660:BK660"/>
    <mergeCell ref="AW661:BA661"/>
    <mergeCell ref="BB661:BC661"/>
    <mergeCell ref="BE661:BI661"/>
    <mergeCell ref="BJ661:BK661"/>
    <mergeCell ref="AW662:BA662"/>
    <mergeCell ref="BB662:BC662"/>
    <mergeCell ref="BE662:BI662"/>
    <mergeCell ref="BJ662:BK662"/>
    <mergeCell ref="AW663:BA663"/>
    <mergeCell ref="BB663:BC663"/>
    <mergeCell ref="BE663:BI663"/>
    <mergeCell ref="BJ663:BK663"/>
    <mergeCell ref="AW664:BA664"/>
    <mergeCell ref="BB664:BC664"/>
    <mergeCell ref="BE664:BI664"/>
    <mergeCell ref="BJ664:BK664"/>
    <mergeCell ref="AW665:BA665"/>
    <mergeCell ref="BB665:BC665"/>
    <mergeCell ref="BE665:BI665"/>
    <mergeCell ref="BJ665:BK665"/>
    <mergeCell ref="AW666:BA666"/>
    <mergeCell ref="BB666:BC666"/>
    <mergeCell ref="BE666:BI666"/>
    <mergeCell ref="BJ666:BK666"/>
    <mergeCell ref="AW667:BA667"/>
    <mergeCell ref="BB667:BC667"/>
    <mergeCell ref="BE667:BI667"/>
    <mergeCell ref="BJ667:BK667"/>
    <mergeCell ref="AW668:BA668"/>
    <mergeCell ref="BB668:BC668"/>
    <mergeCell ref="BE668:BI668"/>
    <mergeCell ref="BJ668:BK668"/>
    <mergeCell ref="AW669:BA669"/>
    <mergeCell ref="BB669:BC669"/>
    <mergeCell ref="BE669:BI669"/>
    <mergeCell ref="BJ669:BK669"/>
    <mergeCell ref="AW670:BA670"/>
    <mergeCell ref="BB670:BC670"/>
    <mergeCell ref="BE670:BI670"/>
    <mergeCell ref="BJ670:BK670"/>
    <mergeCell ref="AW671:BA671"/>
    <mergeCell ref="BB671:BC671"/>
    <mergeCell ref="BE671:BI671"/>
    <mergeCell ref="BJ671:BK671"/>
    <mergeCell ref="AW672:BA672"/>
    <mergeCell ref="BB672:BC672"/>
    <mergeCell ref="BE672:BI672"/>
    <mergeCell ref="BJ672:BK672"/>
    <mergeCell ref="AW673:BA673"/>
    <mergeCell ref="BB673:BC673"/>
    <mergeCell ref="BE673:BI673"/>
    <mergeCell ref="BJ673:BK673"/>
    <mergeCell ref="AW674:BA674"/>
    <mergeCell ref="BB674:BC674"/>
    <mergeCell ref="BE674:BI674"/>
    <mergeCell ref="BJ674:BK674"/>
    <mergeCell ref="AW675:BA675"/>
    <mergeCell ref="BB675:BC675"/>
    <mergeCell ref="BE675:BI675"/>
    <mergeCell ref="BJ675:BK675"/>
    <mergeCell ref="AW676:BA676"/>
    <mergeCell ref="BB676:BC676"/>
    <mergeCell ref="BE676:BI676"/>
    <mergeCell ref="BJ676:BK676"/>
    <mergeCell ref="AW677:BA677"/>
    <mergeCell ref="BB677:BC677"/>
    <mergeCell ref="BE677:BI677"/>
    <mergeCell ref="BJ677:BK677"/>
    <mergeCell ref="AW678:BA678"/>
    <mergeCell ref="BB678:BC678"/>
    <mergeCell ref="BE678:BI678"/>
    <mergeCell ref="BJ678:BK678"/>
    <mergeCell ref="AW679:BA679"/>
    <mergeCell ref="BB679:BC679"/>
    <mergeCell ref="BE679:BI679"/>
    <mergeCell ref="BJ679:BK679"/>
    <mergeCell ref="AW680:BA680"/>
    <mergeCell ref="BB680:BC680"/>
    <mergeCell ref="BE680:BI680"/>
    <mergeCell ref="BJ680:BK680"/>
    <mergeCell ref="AW681:BA681"/>
    <mergeCell ref="BB681:BC681"/>
    <mergeCell ref="BE681:BI681"/>
    <mergeCell ref="BJ681:BK681"/>
    <mergeCell ref="AW682:BA682"/>
    <mergeCell ref="BB682:BC682"/>
    <mergeCell ref="BE682:BI682"/>
    <mergeCell ref="BJ682:BK682"/>
    <mergeCell ref="AW683:BA683"/>
    <mergeCell ref="BB683:BC683"/>
    <mergeCell ref="BE683:BI683"/>
    <mergeCell ref="BJ683:BK683"/>
    <mergeCell ref="AW684:BA684"/>
    <mergeCell ref="BB684:BC684"/>
    <mergeCell ref="BE684:BI684"/>
    <mergeCell ref="BJ684:BK684"/>
    <mergeCell ref="AW685:BA685"/>
    <mergeCell ref="BB685:BC685"/>
    <mergeCell ref="BE685:BI685"/>
    <mergeCell ref="BJ685:BK685"/>
    <mergeCell ref="AW686:BA686"/>
    <mergeCell ref="BB686:BC686"/>
    <mergeCell ref="BE686:BI686"/>
    <mergeCell ref="BJ686:BK686"/>
    <mergeCell ref="AW687:BA687"/>
    <mergeCell ref="BB687:BC687"/>
    <mergeCell ref="BE687:BI687"/>
    <mergeCell ref="BJ687:BK687"/>
    <mergeCell ref="AW688:BA688"/>
    <mergeCell ref="BB688:BC688"/>
    <mergeCell ref="BE688:BI688"/>
    <mergeCell ref="BJ688:BK688"/>
    <mergeCell ref="AW689:BA689"/>
    <mergeCell ref="BB689:BC689"/>
    <mergeCell ref="BE689:BI689"/>
    <mergeCell ref="BJ689:BK689"/>
    <mergeCell ref="AW690:BA690"/>
    <mergeCell ref="BB690:BC690"/>
    <mergeCell ref="BE690:BI690"/>
    <mergeCell ref="BJ690:BK690"/>
    <mergeCell ref="AW691:BA691"/>
    <mergeCell ref="BB691:BC691"/>
    <mergeCell ref="BE691:BI691"/>
    <mergeCell ref="BJ691:BK691"/>
    <mergeCell ref="AW692:BA692"/>
    <mergeCell ref="BB692:BC692"/>
    <mergeCell ref="BE692:BI692"/>
    <mergeCell ref="BJ692:BK692"/>
    <mergeCell ref="AW693:BA693"/>
    <mergeCell ref="BB693:BC693"/>
    <mergeCell ref="BE693:BI693"/>
    <mergeCell ref="BJ693:BK693"/>
    <mergeCell ref="AW694:BA694"/>
    <mergeCell ref="BB694:BC694"/>
    <mergeCell ref="BE694:BI694"/>
    <mergeCell ref="BJ694:BK694"/>
    <mergeCell ref="AW695:BA695"/>
    <mergeCell ref="BB695:BC695"/>
    <mergeCell ref="BE695:BI695"/>
    <mergeCell ref="BJ695:BK695"/>
    <mergeCell ref="AW696:BA696"/>
    <mergeCell ref="BB696:BC696"/>
    <mergeCell ref="BE696:BI696"/>
    <mergeCell ref="BJ696:BK696"/>
    <mergeCell ref="AW697:BA697"/>
    <mergeCell ref="BB697:BC697"/>
    <mergeCell ref="BE697:BI697"/>
    <mergeCell ref="BJ697:BK697"/>
    <mergeCell ref="AW698:BA698"/>
    <mergeCell ref="BB698:BC698"/>
    <mergeCell ref="BE698:BI698"/>
    <mergeCell ref="BJ698:BK698"/>
    <mergeCell ref="AW699:BA699"/>
    <mergeCell ref="BB699:BC699"/>
    <mergeCell ref="BE699:BI699"/>
    <mergeCell ref="BJ699:BK699"/>
    <mergeCell ref="AW700:BA700"/>
    <mergeCell ref="BB700:BC700"/>
    <mergeCell ref="BE700:BI700"/>
    <mergeCell ref="BJ700:BK700"/>
    <mergeCell ref="AW701:BA701"/>
    <mergeCell ref="BB701:BC701"/>
    <mergeCell ref="BE701:BI701"/>
    <mergeCell ref="BJ701:BK701"/>
    <mergeCell ref="AW702:BA702"/>
    <mergeCell ref="BB702:BC702"/>
    <mergeCell ref="BE702:BI702"/>
    <mergeCell ref="BJ702:BK702"/>
    <mergeCell ref="AW703:BA703"/>
    <mergeCell ref="BB703:BC703"/>
    <mergeCell ref="BE703:BI703"/>
    <mergeCell ref="BJ703:BK703"/>
    <mergeCell ref="AW704:BA704"/>
    <mergeCell ref="BB704:BC704"/>
    <mergeCell ref="BE704:BI704"/>
    <mergeCell ref="BJ704:BK704"/>
    <mergeCell ref="AW705:BA705"/>
    <mergeCell ref="BB705:BC705"/>
    <mergeCell ref="BE705:BI705"/>
    <mergeCell ref="BJ705:BK705"/>
    <mergeCell ref="AW706:BA706"/>
    <mergeCell ref="BB706:BC706"/>
    <mergeCell ref="BE706:BI706"/>
    <mergeCell ref="BJ706:BK706"/>
    <mergeCell ref="AW707:BA707"/>
    <mergeCell ref="BB707:BC707"/>
    <mergeCell ref="BE707:BI707"/>
    <mergeCell ref="BJ707:BK707"/>
    <mergeCell ref="AW708:BA708"/>
    <mergeCell ref="BB708:BC708"/>
    <mergeCell ref="BE708:BI708"/>
    <mergeCell ref="BJ708:BK708"/>
    <mergeCell ref="AW709:BA709"/>
    <mergeCell ref="BB709:BC709"/>
    <mergeCell ref="BE709:BI709"/>
    <mergeCell ref="BJ709:BK709"/>
    <mergeCell ref="AW710:BA710"/>
    <mergeCell ref="BB710:BC710"/>
    <mergeCell ref="BE710:BI710"/>
    <mergeCell ref="BJ710:BK710"/>
    <mergeCell ref="AW711:BA711"/>
    <mergeCell ref="BB711:BC711"/>
    <mergeCell ref="BE711:BI711"/>
    <mergeCell ref="BJ711:BK711"/>
    <mergeCell ref="AW712:BA712"/>
    <mergeCell ref="BB712:BC712"/>
    <mergeCell ref="BE712:BI712"/>
    <mergeCell ref="BJ712:BK712"/>
    <mergeCell ref="AW713:BA713"/>
    <mergeCell ref="BB713:BC713"/>
    <mergeCell ref="BE713:BI713"/>
    <mergeCell ref="BJ713:BK713"/>
    <mergeCell ref="AW714:BA714"/>
    <mergeCell ref="BB714:BC714"/>
    <mergeCell ref="BE714:BI714"/>
    <mergeCell ref="BJ714:BK714"/>
    <mergeCell ref="AW715:BA715"/>
    <mergeCell ref="BB715:BC715"/>
    <mergeCell ref="BE715:BI715"/>
    <mergeCell ref="BJ715:BK715"/>
    <mergeCell ref="AW716:BA716"/>
    <mergeCell ref="BB716:BC716"/>
    <mergeCell ref="BE716:BI716"/>
    <mergeCell ref="BJ716:BK716"/>
    <mergeCell ref="AW717:BA717"/>
    <mergeCell ref="BB717:BC717"/>
    <mergeCell ref="BE717:BI717"/>
    <mergeCell ref="BJ717:BK717"/>
    <mergeCell ref="AW718:BA718"/>
    <mergeCell ref="BB718:BC718"/>
    <mergeCell ref="BE718:BI718"/>
    <mergeCell ref="BJ718:BK718"/>
    <mergeCell ref="AW719:BA719"/>
    <mergeCell ref="BB719:BC719"/>
    <mergeCell ref="BE719:BI719"/>
    <mergeCell ref="BJ719:BK719"/>
    <mergeCell ref="AW720:BA720"/>
    <mergeCell ref="BB720:BC720"/>
    <mergeCell ref="BE720:BI720"/>
    <mergeCell ref="BJ720:BK720"/>
    <mergeCell ref="AW721:BA721"/>
    <mergeCell ref="BB721:BC721"/>
    <mergeCell ref="BE721:BI721"/>
    <mergeCell ref="BJ721:BK721"/>
    <mergeCell ref="AW722:BA722"/>
    <mergeCell ref="BB722:BC722"/>
    <mergeCell ref="BE722:BI722"/>
    <mergeCell ref="BJ722:BK722"/>
    <mergeCell ref="AW723:BA723"/>
    <mergeCell ref="BB723:BC723"/>
    <mergeCell ref="BE723:BI723"/>
    <mergeCell ref="BJ723:BK723"/>
    <mergeCell ref="AW724:BA724"/>
    <mergeCell ref="BB724:BC724"/>
    <mergeCell ref="BE724:BI724"/>
    <mergeCell ref="BJ724:BK724"/>
    <mergeCell ref="AW725:BA725"/>
    <mergeCell ref="BB725:BC725"/>
    <mergeCell ref="BE725:BI725"/>
    <mergeCell ref="BJ725:BK725"/>
    <mergeCell ref="AW726:BA726"/>
    <mergeCell ref="BB726:BC726"/>
    <mergeCell ref="BE726:BI726"/>
    <mergeCell ref="BJ726:BK726"/>
    <mergeCell ref="AW727:BA727"/>
    <mergeCell ref="BB727:BC727"/>
    <mergeCell ref="BE727:BI727"/>
    <mergeCell ref="BJ727:BK727"/>
    <mergeCell ref="AW728:BA728"/>
    <mergeCell ref="BB728:BC728"/>
    <mergeCell ref="BE728:BI728"/>
    <mergeCell ref="BJ728:BK728"/>
    <mergeCell ref="AW729:BA729"/>
    <mergeCell ref="BB729:BC729"/>
    <mergeCell ref="BE729:BI729"/>
    <mergeCell ref="BJ729:BK729"/>
    <mergeCell ref="AW730:BA730"/>
    <mergeCell ref="BB730:BC730"/>
    <mergeCell ref="BE730:BI730"/>
    <mergeCell ref="BJ730:BK730"/>
    <mergeCell ref="AW731:BA731"/>
    <mergeCell ref="BB731:BC731"/>
    <mergeCell ref="BE731:BI731"/>
    <mergeCell ref="BJ731:BK731"/>
    <mergeCell ref="AW732:BA732"/>
    <mergeCell ref="BB732:BC732"/>
    <mergeCell ref="BE732:BI732"/>
    <mergeCell ref="BJ732:BK732"/>
    <mergeCell ref="AW733:BA733"/>
    <mergeCell ref="BB733:BC733"/>
    <mergeCell ref="BE733:BI733"/>
    <mergeCell ref="BJ733:BK733"/>
    <mergeCell ref="AW734:BA734"/>
    <mergeCell ref="BB734:BC734"/>
    <mergeCell ref="BE734:BI734"/>
    <mergeCell ref="BJ734:BK734"/>
    <mergeCell ref="AW735:BA735"/>
    <mergeCell ref="BB735:BC735"/>
    <mergeCell ref="BE735:BI735"/>
    <mergeCell ref="BJ735:BK735"/>
    <mergeCell ref="AW736:BA736"/>
    <mergeCell ref="BB736:BC736"/>
    <mergeCell ref="BE736:BI736"/>
    <mergeCell ref="BJ736:BK736"/>
    <mergeCell ref="AW737:BA737"/>
    <mergeCell ref="BB737:BC737"/>
    <mergeCell ref="BE737:BI737"/>
    <mergeCell ref="BJ737:BK737"/>
    <mergeCell ref="AW738:BA738"/>
    <mergeCell ref="BB738:BC738"/>
    <mergeCell ref="BE738:BI738"/>
    <mergeCell ref="BJ738:BK738"/>
    <mergeCell ref="AW739:BA739"/>
    <mergeCell ref="BB739:BC739"/>
    <mergeCell ref="BE739:BI739"/>
    <mergeCell ref="BJ739:BK739"/>
    <mergeCell ref="AW740:BA740"/>
    <mergeCell ref="BB740:BC740"/>
    <mergeCell ref="BE740:BI740"/>
    <mergeCell ref="BJ740:BK740"/>
    <mergeCell ref="AW741:BA741"/>
    <mergeCell ref="BB741:BC741"/>
    <mergeCell ref="BE741:BI741"/>
    <mergeCell ref="BJ741:BK741"/>
    <mergeCell ref="AW742:BA742"/>
    <mergeCell ref="BB742:BC742"/>
    <mergeCell ref="BE742:BI742"/>
    <mergeCell ref="BJ742:BK742"/>
    <mergeCell ref="AW743:BA743"/>
    <mergeCell ref="BB743:BC743"/>
    <mergeCell ref="BE743:BI743"/>
    <mergeCell ref="BJ743:BK743"/>
    <mergeCell ref="AW744:BA744"/>
    <mergeCell ref="BB744:BC744"/>
    <mergeCell ref="BE744:BI744"/>
    <mergeCell ref="BJ744:BK744"/>
    <mergeCell ref="AW745:BA745"/>
    <mergeCell ref="BB745:BC745"/>
    <mergeCell ref="BE745:BI745"/>
    <mergeCell ref="BJ745:BK745"/>
    <mergeCell ref="AW746:BA746"/>
    <mergeCell ref="BB746:BC746"/>
    <mergeCell ref="BE746:BI746"/>
    <mergeCell ref="BJ746:BK746"/>
    <mergeCell ref="AW747:BA747"/>
    <mergeCell ref="BB747:BC747"/>
    <mergeCell ref="BE747:BI747"/>
    <mergeCell ref="BJ747:BK747"/>
    <mergeCell ref="AW748:BA748"/>
    <mergeCell ref="BB748:BC748"/>
    <mergeCell ref="BE748:BI748"/>
    <mergeCell ref="BJ748:BK748"/>
    <mergeCell ref="AW749:BA749"/>
    <mergeCell ref="BB749:BC749"/>
    <mergeCell ref="BE749:BI749"/>
    <mergeCell ref="BJ749:BK749"/>
    <mergeCell ref="AW750:BA750"/>
    <mergeCell ref="BB750:BC750"/>
    <mergeCell ref="BE750:BI750"/>
    <mergeCell ref="BJ750:BK750"/>
    <mergeCell ref="AW751:BA751"/>
    <mergeCell ref="BB751:BC751"/>
    <mergeCell ref="BE751:BI751"/>
    <mergeCell ref="BJ751:BK751"/>
    <mergeCell ref="AW752:BA752"/>
    <mergeCell ref="BB752:BC752"/>
    <mergeCell ref="BE752:BI752"/>
    <mergeCell ref="BJ752:BK752"/>
    <mergeCell ref="AW753:BA753"/>
    <mergeCell ref="BB753:BC753"/>
    <mergeCell ref="BE753:BI753"/>
    <mergeCell ref="BJ753:BK753"/>
    <mergeCell ref="AW754:BA754"/>
    <mergeCell ref="BB754:BC754"/>
    <mergeCell ref="BE754:BI754"/>
    <mergeCell ref="BJ754:BK754"/>
    <mergeCell ref="AW755:BA755"/>
    <mergeCell ref="BB755:BC755"/>
    <mergeCell ref="BE755:BI755"/>
    <mergeCell ref="BJ755:BK755"/>
    <mergeCell ref="AW756:BA756"/>
    <mergeCell ref="BB756:BC756"/>
    <mergeCell ref="BE756:BI756"/>
    <mergeCell ref="BJ756:BK756"/>
    <mergeCell ref="AW757:BA757"/>
    <mergeCell ref="BB757:BC757"/>
    <mergeCell ref="BE757:BI757"/>
    <mergeCell ref="BJ757:BK757"/>
    <mergeCell ref="AW758:BA758"/>
    <mergeCell ref="BB758:BC758"/>
    <mergeCell ref="BE758:BI758"/>
    <mergeCell ref="BJ758:BK758"/>
    <mergeCell ref="AW759:BA759"/>
    <mergeCell ref="BB759:BC759"/>
    <mergeCell ref="BE759:BI759"/>
    <mergeCell ref="BJ759:BK759"/>
    <mergeCell ref="AW760:BA760"/>
    <mergeCell ref="BB760:BC760"/>
    <mergeCell ref="BE760:BI760"/>
    <mergeCell ref="BJ760:BK760"/>
    <mergeCell ref="AW761:BA761"/>
    <mergeCell ref="BB761:BC761"/>
    <mergeCell ref="BE761:BI761"/>
    <mergeCell ref="BJ761:BK761"/>
    <mergeCell ref="AW762:BA762"/>
    <mergeCell ref="BB762:BC762"/>
    <mergeCell ref="BE762:BI762"/>
    <mergeCell ref="BJ762:BK762"/>
    <mergeCell ref="AW763:BA763"/>
    <mergeCell ref="BB763:BC763"/>
    <mergeCell ref="BE763:BI763"/>
    <mergeCell ref="BJ763:BK763"/>
    <mergeCell ref="AW764:BA764"/>
    <mergeCell ref="BB764:BC764"/>
    <mergeCell ref="BE764:BI764"/>
    <mergeCell ref="BJ764:BK764"/>
    <mergeCell ref="AW765:BA765"/>
    <mergeCell ref="BB765:BC765"/>
    <mergeCell ref="BE765:BI765"/>
    <mergeCell ref="BJ765:BK765"/>
    <mergeCell ref="AW766:BA766"/>
    <mergeCell ref="BB766:BC766"/>
    <mergeCell ref="BE766:BI766"/>
    <mergeCell ref="BJ766:BK766"/>
    <mergeCell ref="AW767:BA767"/>
    <mergeCell ref="BB767:BC767"/>
    <mergeCell ref="BE767:BI767"/>
    <mergeCell ref="BJ767:BK767"/>
    <mergeCell ref="AW768:BA768"/>
    <mergeCell ref="BB768:BC768"/>
    <mergeCell ref="BE768:BI768"/>
    <mergeCell ref="BJ768:BK768"/>
    <mergeCell ref="AW769:BA769"/>
    <mergeCell ref="BB769:BC769"/>
    <mergeCell ref="BE769:BI769"/>
    <mergeCell ref="BJ769:BK769"/>
    <mergeCell ref="AW770:BA770"/>
    <mergeCell ref="BB770:BC770"/>
    <mergeCell ref="BE770:BI770"/>
    <mergeCell ref="BJ770:BK770"/>
    <mergeCell ref="AW771:BA771"/>
    <mergeCell ref="BB771:BC771"/>
    <mergeCell ref="BE771:BI771"/>
    <mergeCell ref="BJ771:BK771"/>
    <mergeCell ref="AW772:BA772"/>
    <mergeCell ref="BB772:BC772"/>
    <mergeCell ref="BE772:BI772"/>
    <mergeCell ref="BJ772:BK772"/>
    <mergeCell ref="AW773:BA773"/>
    <mergeCell ref="BB773:BC773"/>
    <mergeCell ref="BE773:BI773"/>
    <mergeCell ref="BJ773:BK773"/>
    <mergeCell ref="AW774:BA774"/>
    <mergeCell ref="BB774:BC774"/>
    <mergeCell ref="BE774:BI774"/>
    <mergeCell ref="BJ774:BK774"/>
    <mergeCell ref="AW775:BA775"/>
    <mergeCell ref="BB775:BC775"/>
    <mergeCell ref="BE775:BI775"/>
    <mergeCell ref="BJ775:BK775"/>
    <mergeCell ref="AW776:BA776"/>
    <mergeCell ref="BB776:BC776"/>
    <mergeCell ref="BE776:BI776"/>
    <mergeCell ref="BJ776:BK776"/>
    <mergeCell ref="AW777:BA777"/>
    <mergeCell ref="BB777:BC777"/>
    <mergeCell ref="BE777:BI777"/>
    <mergeCell ref="BJ777:BK777"/>
    <mergeCell ref="AW778:BA778"/>
    <mergeCell ref="BB778:BC778"/>
    <mergeCell ref="BE778:BI778"/>
    <mergeCell ref="BJ778:BK778"/>
    <mergeCell ref="AW779:BA779"/>
    <mergeCell ref="BB779:BC779"/>
    <mergeCell ref="BE779:BI779"/>
    <mergeCell ref="BJ779:BK779"/>
    <mergeCell ref="AW780:BA780"/>
    <mergeCell ref="BB780:BC780"/>
    <mergeCell ref="BE780:BI780"/>
    <mergeCell ref="BJ780:BK780"/>
    <mergeCell ref="AW781:BA781"/>
    <mergeCell ref="BB781:BC781"/>
    <mergeCell ref="BE781:BI781"/>
    <mergeCell ref="BJ781:BK781"/>
    <mergeCell ref="AW782:BA782"/>
    <mergeCell ref="BB782:BC782"/>
    <mergeCell ref="BE782:BI782"/>
    <mergeCell ref="BJ782:BK782"/>
    <mergeCell ref="AW783:BA783"/>
    <mergeCell ref="BB783:BC783"/>
    <mergeCell ref="BE783:BI783"/>
    <mergeCell ref="BJ783:BK783"/>
    <mergeCell ref="AW784:BA784"/>
    <mergeCell ref="BB784:BC784"/>
    <mergeCell ref="BE784:BI784"/>
    <mergeCell ref="BJ784:BK784"/>
    <mergeCell ref="AW785:BA785"/>
    <mergeCell ref="BB785:BC785"/>
    <mergeCell ref="BE785:BI785"/>
    <mergeCell ref="BJ785:BK785"/>
    <mergeCell ref="AW786:BA786"/>
    <mergeCell ref="BB786:BC786"/>
    <mergeCell ref="BE786:BI786"/>
    <mergeCell ref="BJ786:BK786"/>
    <mergeCell ref="AW787:BA787"/>
    <mergeCell ref="BB787:BC787"/>
    <mergeCell ref="BE787:BI787"/>
    <mergeCell ref="BJ787:BK787"/>
    <mergeCell ref="AW788:BA788"/>
    <mergeCell ref="BB788:BC788"/>
    <mergeCell ref="BE788:BI788"/>
    <mergeCell ref="BJ788:BK788"/>
    <mergeCell ref="AW789:BA789"/>
    <mergeCell ref="BB789:BC789"/>
    <mergeCell ref="BE789:BI789"/>
    <mergeCell ref="BJ789:BK789"/>
    <mergeCell ref="AW790:BA790"/>
    <mergeCell ref="BB790:BC790"/>
    <mergeCell ref="BE790:BI790"/>
    <mergeCell ref="BJ790:BK790"/>
    <mergeCell ref="AW791:BA791"/>
    <mergeCell ref="BB791:BC791"/>
    <mergeCell ref="BE791:BI791"/>
    <mergeCell ref="BJ791:BK791"/>
    <mergeCell ref="AW792:BA792"/>
    <mergeCell ref="BB792:BC792"/>
    <mergeCell ref="BE792:BI792"/>
    <mergeCell ref="BJ792:BK792"/>
    <mergeCell ref="AW793:BA793"/>
    <mergeCell ref="BB793:BC793"/>
    <mergeCell ref="BE793:BI793"/>
    <mergeCell ref="BJ793:BK793"/>
    <mergeCell ref="AW794:BA794"/>
    <mergeCell ref="BB794:BC794"/>
    <mergeCell ref="BE794:BI794"/>
    <mergeCell ref="BJ794:BK794"/>
    <mergeCell ref="AW795:BA795"/>
    <mergeCell ref="BB795:BC795"/>
    <mergeCell ref="BE795:BI795"/>
    <mergeCell ref="BJ795:BK795"/>
    <mergeCell ref="AW796:BA796"/>
    <mergeCell ref="BB796:BC796"/>
    <mergeCell ref="BE796:BI796"/>
    <mergeCell ref="BJ796:BK796"/>
    <mergeCell ref="AW797:BA797"/>
    <mergeCell ref="BB797:BC797"/>
    <mergeCell ref="BE797:BI797"/>
    <mergeCell ref="BJ797:BK797"/>
    <mergeCell ref="AW798:BA798"/>
    <mergeCell ref="BB798:BC798"/>
    <mergeCell ref="BE798:BI798"/>
    <mergeCell ref="BJ798:BK798"/>
    <mergeCell ref="AW799:BA799"/>
    <mergeCell ref="BB799:BC799"/>
    <mergeCell ref="BE799:BI799"/>
    <mergeCell ref="BJ799:BK799"/>
    <mergeCell ref="AW800:BA800"/>
    <mergeCell ref="BB800:BC800"/>
    <mergeCell ref="BE800:BI800"/>
    <mergeCell ref="BJ800:BK800"/>
    <mergeCell ref="AW801:BA801"/>
    <mergeCell ref="BB801:BC801"/>
    <mergeCell ref="BE801:BI801"/>
    <mergeCell ref="BJ801:BK801"/>
    <mergeCell ref="AW802:BA802"/>
    <mergeCell ref="BB802:BC802"/>
    <mergeCell ref="BE802:BI802"/>
    <mergeCell ref="BJ802:BK802"/>
    <mergeCell ref="AW803:BA803"/>
    <mergeCell ref="BB803:BC803"/>
    <mergeCell ref="BE803:BI803"/>
    <mergeCell ref="BJ803:BK803"/>
    <mergeCell ref="AW804:BA804"/>
    <mergeCell ref="BB804:BC804"/>
    <mergeCell ref="BE804:BI804"/>
    <mergeCell ref="BJ804:BK804"/>
    <mergeCell ref="AW805:BA805"/>
    <mergeCell ref="BB805:BC805"/>
    <mergeCell ref="BE805:BI805"/>
    <mergeCell ref="BJ805:BK805"/>
    <mergeCell ref="AW806:BA806"/>
    <mergeCell ref="BB806:BC806"/>
    <mergeCell ref="BE806:BI806"/>
    <mergeCell ref="BJ806:BK806"/>
    <mergeCell ref="AW807:BA807"/>
    <mergeCell ref="BB807:BC807"/>
    <mergeCell ref="BE807:BI807"/>
    <mergeCell ref="BJ807:BK807"/>
    <mergeCell ref="AW808:BA808"/>
    <mergeCell ref="BB808:BC808"/>
    <mergeCell ref="BE808:BI808"/>
    <mergeCell ref="BJ808:BK808"/>
    <mergeCell ref="AW809:BA809"/>
    <mergeCell ref="BB809:BC809"/>
    <mergeCell ref="BE809:BI809"/>
    <mergeCell ref="BJ809:BK809"/>
    <mergeCell ref="AW810:BA810"/>
    <mergeCell ref="BB810:BC810"/>
    <mergeCell ref="BE810:BI810"/>
    <mergeCell ref="BJ810:BK810"/>
    <mergeCell ref="AW811:BA811"/>
    <mergeCell ref="BB811:BC811"/>
    <mergeCell ref="BE811:BI811"/>
    <mergeCell ref="BJ811:BK811"/>
    <mergeCell ref="AW812:BA812"/>
    <mergeCell ref="BB812:BC812"/>
    <mergeCell ref="BE812:BI812"/>
    <mergeCell ref="BJ812:BK812"/>
    <mergeCell ref="AW813:BA813"/>
    <mergeCell ref="BB813:BC813"/>
    <mergeCell ref="BE813:BI813"/>
    <mergeCell ref="BJ813:BK813"/>
    <mergeCell ref="AW814:BA814"/>
    <mergeCell ref="BB814:BC814"/>
    <mergeCell ref="BE814:BI814"/>
    <mergeCell ref="BJ814:BK814"/>
    <mergeCell ref="AW815:BA815"/>
    <mergeCell ref="BB815:BC815"/>
    <mergeCell ref="BE815:BI815"/>
    <mergeCell ref="BJ815:BK815"/>
    <mergeCell ref="AW816:BA816"/>
    <mergeCell ref="BB816:BC816"/>
    <mergeCell ref="BE816:BI816"/>
    <mergeCell ref="BJ816:BK816"/>
    <mergeCell ref="AW817:BA817"/>
    <mergeCell ref="BB817:BC817"/>
    <mergeCell ref="BE817:BI817"/>
    <mergeCell ref="BJ817:BK817"/>
    <mergeCell ref="AW818:BA818"/>
    <mergeCell ref="BB818:BC818"/>
    <mergeCell ref="BE818:BI818"/>
    <mergeCell ref="BJ818:BK818"/>
    <mergeCell ref="AW819:BA819"/>
    <mergeCell ref="BB819:BC819"/>
    <mergeCell ref="BE819:BI819"/>
    <mergeCell ref="BJ819:BK819"/>
    <mergeCell ref="AW820:BA820"/>
    <mergeCell ref="BB820:BC820"/>
    <mergeCell ref="BE820:BI820"/>
    <mergeCell ref="BJ820:BK820"/>
    <mergeCell ref="AW821:BA821"/>
    <mergeCell ref="BB821:BC821"/>
    <mergeCell ref="BE821:BI821"/>
    <mergeCell ref="BJ821:BK821"/>
    <mergeCell ref="AW822:BA822"/>
    <mergeCell ref="BB822:BC822"/>
    <mergeCell ref="BE822:BI822"/>
    <mergeCell ref="BJ822:BK822"/>
    <mergeCell ref="AW823:BA823"/>
    <mergeCell ref="BB823:BC823"/>
    <mergeCell ref="BE823:BI823"/>
    <mergeCell ref="BJ823:BK823"/>
    <mergeCell ref="AW824:BA824"/>
    <mergeCell ref="BB824:BC824"/>
    <mergeCell ref="BE824:BI824"/>
    <mergeCell ref="BJ824:BK824"/>
    <mergeCell ref="AW825:BA825"/>
    <mergeCell ref="BB825:BC825"/>
    <mergeCell ref="BE825:BI825"/>
    <mergeCell ref="BJ825:BK825"/>
    <mergeCell ref="AW826:BA826"/>
    <mergeCell ref="BB826:BC826"/>
    <mergeCell ref="BE826:BI826"/>
    <mergeCell ref="BJ826:BK826"/>
    <mergeCell ref="AW827:BA827"/>
    <mergeCell ref="BB827:BC827"/>
    <mergeCell ref="BE827:BI827"/>
    <mergeCell ref="BJ827:BK827"/>
    <mergeCell ref="AW828:BA828"/>
    <mergeCell ref="BB828:BC828"/>
    <mergeCell ref="BE828:BI828"/>
    <mergeCell ref="BJ828:BK828"/>
    <mergeCell ref="AW829:BA829"/>
    <mergeCell ref="BB829:BC829"/>
    <mergeCell ref="BE829:BI829"/>
    <mergeCell ref="BJ829:BK829"/>
    <mergeCell ref="AW830:BA830"/>
    <mergeCell ref="BB830:BC830"/>
    <mergeCell ref="BE830:BI830"/>
    <mergeCell ref="BJ830:BK830"/>
    <mergeCell ref="AW831:BA831"/>
    <mergeCell ref="BB831:BC831"/>
    <mergeCell ref="BE831:BI831"/>
    <mergeCell ref="BJ831:BK831"/>
    <mergeCell ref="AW832:BA832"/>
    <mergeCell ref="BB832:BC832"/>
    <mergeCell ref="BE832:BI832"/>
    <mergeCell ref="BJ832:BK832"/>
    <mergeCell ref="AW833:BA833"/>
    <mergeCell ref="BB833:BC833"/>
    <mergeCell ref="BE833:BI833"/>
    <mergeCell ref="BJ833:BK833"/>
    <mergeCell ref="AW834:BA834"/>
    <mergeCell ref="BB834:BC834"/>
    <mergeCell ref="BE834:BI834"/>
    <mergeCell ref="BJ834:BK834"/>
    <mergeCell ref="AW835:BA835"/>
    <mergeCell ref="BB835:BC835"/>
    <mergeCell ref="BE835:BI835"/>
    <mergeCell ref="BJ835:BK835"/>
    <mergeCell ref="AW836:BA836"/>
    <mergeCell ref="BB836:BC836"/>
    <mergeCell ref="BE836:BI836"/>
    <mergeCell ref="BJ836:BK836"/>
    <mergeCell ref="AW837:BA837"/>
    <mergeCell ref="BB837:BC837"/>
    <mergeCell ref="BE837:BI837"/>
    <mergeCell ref="BJ837:BK837"/>
    <mergeCell ref="AW838:BA838"/>
    <mergeCell ref="BB838:BC838"/>
    <mergeCell ref="BE838:BI838"/>
    <mergeCell ref="BJ838:BK838"/>
    <mergeCell ref="AW839:BA839"/>
    <mergeCell ref="BB839:BC839"/>
    <mergeCell ref="BE839:BI839"/>
    <mergeCell ref="BJ839:BK839"/>
    <mergeCell ref="AW840:BA840"/>
    <mergeCell ref="BB840:BC840"/>
    <mergeCell ref="BE840:BI840"/>
    <mergeCell ref="BJ840:BK840"/>
    <mergeCell ref="AW841:BA841"/>
    <mergeCell ref="BB841:BC841"/>
    <mergeCell ref="BE841:BI841"/>
    <mergeCell ref="BJ841:BK841"/>
    <mergeCell ref="AW842:BA842"/>
    <mergeCell ref="BB842:BC842"/>
    <mergeCell ref="BE842:BI842"/>
    <mergeCell ref="BJ842:BK842"/>
    <mergeCell ref="AW843:BA843"/>
    <mergeCell ref="BB843:BC843"/>
    <mergeCell ref="BE843:BI843"/>
    <mergeCell ref="BJ843:BK843"/>
    <mergeCell ref="AW844:BA844"/>
    <mergeCell ref="BB844:BC844"/>
    <mergeCell ref="BE844:BI844"/>
    <mergeCell ref="BJ844:BK844"/>
    <mergeCell ref="AW845:BA845"/>
    <mergeCell ref="BB845:BC845"/>
    <mergeCell ref="BE845:BI845"/>
    <mergeCell ref="BJ845:BK845"/>
    <mergeCell ref="AW846:BA846"/>
    <mergeCell ref="BB846:BC846"/>
    <mergeCell ref="BE846:BI846"/>
    <mergeCell ref="BJ846:BK846"/>
    <mergeCell ref="AW847:BA847"/>
    <mergeCell ref="BB847:BC847"/>
    <mergeCell ref="BE847:BI847"/>
    <mergeCell ref="BJ847:BK847"/>
    <mergeCell ref="AW848:BA848"/>
    <mergeCell ref="BB848:BC848"/>
    <mergeCell ref="BE848:BI848"/>
    <mergeCell ref="BJ848:BK848"/>
    <mergeCell ref="AW849:BA849"/>
    <mergeCell ref="BB849:BC849"/>
    <mergeCell ref="BE849:BI849"/>
    <mergeCell ref="BJ849:BK849"/>
    <mergeCell ref="AW850:BA850"/>
    <mergeCell ref="BB850:BC850"/>
    <mergeCell ref="BE850:BI850"/>
    <mergeCell ref="BJ850:BK850"/>
    <mergeCell ref="AW851:BA851"/>
    <mergeCell ref="BB851:BC851"/>
    <mergeCell ref="BE851:BI851"/>
    <mergeCell ref="BJ851:BK851"/>
    <mergeCell ref="AW852:BA852"/>
    <mergeCell ref="BB852:BC852"/>
    <mergeCell ref="BE852:BI852"/>
    <mergeCell ref="BJ852:BK852"/>
    <mergeCell ref="AW853:BA853"/>
    <mergeCell ref="BB853:BC853"/>
    <mergeCell ref="BE853:BI853"/>
    <mergeCell ref="BJ853:BK853"/>
    <mergeCell ref="AW854:BA854"/>
    <mergeCell ref="BB854:BC854"/>
    <mergeCell ref="BE854:BI854"/>
    <mergeCell ref="BJ854:BK854"/>
    <mergeCell ref="AW855:BA855"/>
    <mergeCell ref="BB855:BC855"/>
    <mergeCell ref="BE855:BI855"/>
    <mergeCell ref="BJ855:BK855"/>
    <mergeCell ref="AW856:BA856"/>
    <mergeCell ref="BB856:BC856"/>
    <mergeCell ref="BE856:BI856"/>
    <mergeCell ref="BJ856:BK856"/>
    <mergeCell ref="AW857:BA857"/>
    <mergeCell ref="BB857:BC857"/>
    <mergeCell ref="BE857:BI857"/>
    <mergeCell ref="BJ857:BK857"/>
    <mergeCell ref="AW858:BA858"/>
    <mergeCell ref="BB858:BC858"/>
    <mergeCell ref="BE858:BI858"/>
    <mergeCell ref="BJ858:BK858"/>
    <mergeCell ref="AW859:BA859"/>
    <mergeCell ref="BB859:BC859"/>
    <mergeCell ref="BE859:BI859"/>
    <mergeCell ref="BJ859:BK859"/>
    <mergeCell ref="AW860:BA860"/>
    <mergeCell ref="BB860:BC860"/>
    <mergeCell ref="BE860:BI860"/>
    <mergeCell ref="BJ860:BK860"/>
    <mergeCell ref="AW861:BA861"/>
    <mergeCell ref="BB861:BC861"/>
    <mergeCell ref="BE861:BI861"/>
    <mergeCell ref="BJ861:BK861"/>
    <mergeCell ref="AW862:BA862"/>
    <mergeCell ref="BB862:BC862"/>
    <mergeCell ref="BE862:BI862"/>
    <mergeCell ref="BJ862:BK862"/>
    <mergeCell ref="AW863:BA863"/>
    <mergeCell ref="BB863:BC863"/>
    <mergeCell ref="BE863:BI863"/>
    <mergeCell ref="BJ863:BK863"/>
    <mergeCell ref="AW864:BA864"/>
    <mergeCell ref="BB864:BC864"/>
    <mergeCell ref="BE864:BI864"/>
    <mergeCell ref="BJ864:BK864"/>
    <mergeCell ref="AW865:BA865"/>
    <mergeCell ref="BB865:BC865"/>
    <mergeCell ref="BE865:BI865"/>
    <mergeCell ref="BJ865:BK865"/>
    <mergeCell ref="AW866:BA866"/>
    <mergeCell ref="BB866:BC866"/>
    <mergeCell ref="BE866:BI866"/>
    <mergeCell ref="BJ866:BK866"/>
    <mergeCell ref="AW867:BA867"/>
    <mergeCell ref="BB867:BC867"/>
    <mergeCell ref="BE867:BI867"/>
    <mergeCell ref="BJ867:BK867"/>
    <mergeCell ref="AW868:BA868"/>
    <mergeCell ref="BB868:BC868"/>
    <mergeCell ref="BE868:BI868"/>
    <mergeCell ref="BJ868:BK868"/>
    <mergeCell ref="AW869:BA869"/>
    <mergeCell ref="BB869:BC869"/>
    <mergeCell ref="BE869:BI869"/>
    <mergeCell ref="BJ869:BK869"/>
    <mergeCell ref="AW870:BA870"/>
    <mergeCell ref="BB870:BC870"/>
    <mergeCell ref="BE870:BI870"/>
    <mergeCell ref="BJ870:BK870"/>
    <mergeCell ref="AW871:BA871"/>
    <mergeCell ref="BB871:BC871"/>
    <mergeCell ref="BE871:BI871"/>
    <mergeCell ref="BJ871:BK871"/>
    <mergeCell ref="AW872:BA872"/>
    <mergeCell ref="BB872:BC872"/>
    <mergeCell ref="BE872:BI872"/>
    <mergeCell ref="BJ872:BK872"/>
    <mergeCell ref="AW873:BA873"/>
    <mergeCell ref="BB873:BC873"/>
    <mergeCell ref="BE873:BI873"/>
    <mergeCell ref="BJ873:BK873"/>
    <mergeCell ref="AW874:BA874"/>
    <mergeCell ref="BB874:BC874"/>
    <mergeCell ref="BE874:BI874"/>
    <mergeCell ref="BJ874:BK874"/>
    <mergeCell ref="AW875:BA875"/>
    <mergeCell ref="BB875:BC875"/>
    <mergeCell ref="BE875:BI875"/>
    <mergeCell ref="BJ875:BK875"/>
    <mergeCell ref="AW876:BA876"/>
    <mergeCell ref="BB876:BC876"/>
    <mergeCell ref="BE876:BI876"/>
    <mergeCell ref="BJ876:BK876"/>
    <mergeCell ref="AW877:BA877"/>
    <mergeCell ref="BB877:BC877"/>
    <mergeCell ref="BE877:BI877"/>
    <mergeCell ref="BJ877:BK877"/>
    <mergeCell ref="AW878:BA878"/>
    <mergeCell ref="BB878:BC878"/>
    <mergeCell ref="BE878:BI878"/>
    <mergeCell ref="BJ878:BK878"/>
    <mergeCell ref="AW879:BA879"/>
    <mergeCell ref="BB879:BC879"/>
    <mergeCell ref="BE879:BI879"/>
    <mergeCell ref="BJ879:BK879"/>
    <mergeCell ref="AW880:BA880"/>
    <mergeCell ref="BB880:BC880"/>
    <mergeCell ref="BE880:BI880"/>
    <mergeCell ref="BJ880:BK880"/>
    <mergeCell ref="AW881:BA881"/>
    <mergeCell ref="BB881:BC881"/>
    <mergeCell ref="BE881:BI881"/>
    <mergeCell ref="BJ881:BK881"/>
    <mergeCell ref="AW882:BA882"/>
    <mergeCell ref="BB882:BC882"/>
    <mergeCell ref="BE882:BI882"/>
    <mergeCell ref="BJ882:BK882"/>
    <mergeCell ref="AW883:BA883"/>
    <mergeCell ref="BB883:BC883"/>
    <mergeCell ref="BE883:BI883"/>
    <mergeCell ref="BJ883:BK883"/>
    <mergeCell ref="AW884:BA884"/>
    <mergeCell ref="BB884:BC884"/>
    <mergeCell ref="BE884:BI884"/>
    <mergeCell ref="BJ884:BK884"/>
    <mergeCell ref="AW885:BA885"/>
    <mergeCell ref="BB885:BC885"/>
    <mergeCell ref="BE885:BI885"/>
    <mergeCell ref="BJ885:BK885"/>
    <mergeCell ref="AW886:BA886"/>
    <mergeCell ref="BB886:BC886"/>
    <mergeCell ref="BE886:BI886"/>
    <mergeCell ref="BJ886:BK886"/>
    <mergeCell ref="AW887:BA887"/>
    <mergeCell ref="BB887:BC887"/>
    <mergeCell ref="BE887:BI887"/>
    <mergeCell ref="BJ887:BK887"/>
    <mergeCell ref="AW888:BA888"/>
    <mergeCell ref="BB888:BC888"/>
    <mergeCell ref="BE888:BI888"/>
    <mergeCell ref="BJ888:BK888"/>
    <mergeCell ref="AW889:BA889"/>
    <mergeCell ref="BB889:BC889"/>
    <mergeCell ref="BE889:BI889"/>
    <mergeCell ref="BJ889:BK889"/>
    <mergeCell ref="AW890:BA890"/>
    <mergeCell ref="BB890:BC890"/>
    <mergeCell ref="BE890:BI890"/>
    <mergeCell ref="BJ890:BK890"/>
    <mergeCell ref="AW891:BA891"/>
    <mergeCell ref="BB891:BC891"/>
    <mergeCell ref="BE891:BI891"/>
    <mergeCell ref="BJ891:BK891"/>
    <mergeCell ref="AW892:BA892"/>
    <mergeCell ref="BB892:BC892"/>
    <mergeCell ref="BE892:BI892"/>
    <mergeCell ref="BJ892:BK892"/>
    <mergeCell ref="AW893:BA893"/>
    <mergeCell ref="BB893:BC893"/>
    <mergeCell ref="BE893:BI893"/>
    <mergeCell ref="BJ893:BK893"/>
    <mergeCell ref="AW894:BA894"/>
    <mergeCell ref="BB894:BC894"/>
    <mergeCell ref="BE894:BI894"/>
    <mergeCell ref="BJ894:BK894"/>
    <mergeCell ref="AW895:BA895"/>
    <mergeCell ref="BB895:BC895"/>
    <mergeCell ref="BE895:BI895"/>
    <mergeCell ref="BJ895:BK895"/>
    <mergeCell ref="AW896:BA896"/>
    <mergeCell ref="BB896:BC896"/>
    <mergeCell ref="BE896:BI896"/>
    <mergeCell ref="BJ896:BK896"/>
    <mergeCell ref="AW897:BA897"/>
    <mergeCell ref="BB897:BC897"/>
    <mergeCell ref="BE897:BI897"/>
    <mergeCell ref="BJ897:BK897"/>
    <mergeCell ref="AW898:BA898"/>
    <mergeCell ref="BB898:BC898"/>
    <mergeCell ref="BE898:BI898"/>
    <mergeCell ref="BJ898:BK898"/>
    <mergeCell ref="AW899:BA899"/>
    <mergeCell ref="BB899:BC899"/>
    <mergeCell ref="BE899:BI899"/>
    <mergeCell ref="BJ899:BK899"/>
    <mergeCell ref="AW900:BA900"/>
    <mergeCell ref="BB900:BC900"/>
    <mergeCell ref="BE900:BI900"/>
    <mergeCell ref="BJ900:BK900"/>
    <mergeCell ref="AW901:BA901"/>
    <mergeCell ref="BB901:BC901"/>
    <mergeCell ref="BE901:BI901"/>
    <mergeCell ref="BJ901:BK901"/>
    <mergeCell ref="AW902:BA902"/>
    <mergeCell ref="BB902:BC902"/>
    <mergeCell ref="BE902:BI902"/>
    <mergeCell ref="BJ902:BK902"/>
    <mergeCell ref="AW903:BA903"/>
    <mergeCell ref="BB903:BC903"/>
    <mergeCell ref="BE903:BI903"/>
    <mergeCell ref="BJ903:BK903"/>
    <mergeCell ref="AW904:BA904"/>
    <mergeCell ref="BB904:BC904"/>
    <mergeCell ref="BE904:BI904"/>
    <mergeCell ref="BJ904:BK904"/>
    <mergeCell ref="AW905:BA905"/>
    <mergeCell ref="BB905:BC905"/>
    <mergeCell ref="BE905:BI905"/>
    <mergeCell ref="BJ905:BK905"/>
    <mergeCell ref="AW906:BA906"/>
    <mergeCell ref="BB906:BC906"/>
    <mergeCell ref="BE906:BI906"/>
    <mergeCell ref="BJ906:BK906"/>
    <mergeCell ref="AW907:BA907"/>
    <mergeCell ref="BB907:BC907"/>
    <mergeCell ref="BE907:BI907"/>
    <mergeCell ref="BJ907:BK907"/>
    <mergeCell ref="AW908:BA908"/>
    <mergeCell ref="BB908:BC908"/>
    <mergeCell ref="BE908:BI908"/>
    <mergeCell ref="BJ908:BK908"/>
    <mergeCell ref="AW909:BA909"/>
    <mergeCell ref="BB909:BC909"/>
    <mergeCell ref="BE909:BI909"/>
    <mergeCell ref="BJ909:BK909"/>
    <mergeCell ref="AW910:BA910"/>
    <mergeCell ref="BB910:BC910"/>
    <mergeCell ref="BE910:BI910"/>
    <mergeCell ref="BJ910:BK910"/>
    <mergeCell ref="AW911:BA911"/>
    <mergeCell ref="BB911:BC911"/>
    <mergeCell ref="BE911:BI911"/>
    <mergeCell ref="BJ911:BK911"/>
    <mergeCell ref="AW912:BA912"/>
    <mergeCell ref="BB912:BC912"/>
    <mergeCell ref="BE912:BI912"/>
    <mergeCell ref="BJ912:BK912"/>
    <mergeCell ref="AW913:BA913"/>
    <mergeCell ref="BB913:BC913"/>
    <mergeCell ref="BE913:BI913"/>
    <mergeCell ref="BJ913:BK913"/>
    <mergeCell ref="AW914:BA914"/>
    <mergeCell ref="BB914:BC914"/>
    <mergeCell ref="BE914:BI914"/>
    <mergeCell ref="BJ914:BK914"/>
    <mergeCell ref="AW915:BA915"/>
    <mergeCell ref="BB915:BC915"/>
    <mergeCell ref="BE915:BI915"/>
    <mergeCell ref="BJ915:BK915"/>
    <mergeCell ref="AW916:BA916"/>
    <mergeCell ref="BB916:BC916"/>
    <mergeCell ref="BE916:BI916"/>
    <mergeCell ref="BJ916:BK916"/>
    <mergeCell ref="AW917:BA917"/>
    <mergeCell ref="BB917:BC917"/>
    <mergeCell ref="BE917:BI917"/>
    <mergeCell ref="BJ917:BK917"/>
    <mergeCell ref="AW918:BA918"/>
    <mergeCell ref="BB918:BC918"/>
    <mergeCell ref="BE918:BI918"/>
    <mergeCell ref="BJ918:BK918"/>
    <mergeCell ref="AW919:BA919"/>
    <mergeCell ref="BB919:BC919"/>
    <mergeCell ref="BE919:BI919"/>
    <mergeCell ref="BJ919:BK919"/>
    <mergeCell ref="AW920:BA920"/>
    <mergeCell ref="BB920:BC920"/>
    <mergeCell ref="BE920:BI920"/>
    <mergeCell ref="BJ920:BK920"/>
    <mergeCell ref="AW921:BA921"/>
    <mergeCell ref="BB921:BC921"/>
    <mergeCell ref="BE921:BI921"/>
    <mergeCell ref="BJ921:BK921"/>
    <mergeCell ref="AW922:BA922"/>
    <mergeCell ref="BB922:BC922"/>
    <mergeCell ref="BE922:BI922"/>
    <mergeCell ref="BJ922:BK922"/>
    <mergeCell ref="AW923:BA923"/>
    <mergeCell ref="BB923:BC923"/>
    <mergeCell ref="BE923:BI923"/>
    <mergeCell ref="BJ923:BK923"/>
    <mergeCell ref="AW924:BA924"/>
    <mergeCell ref="BB924:BC924"/>
    <mergeCell ref="BE924:BI924"/>
    <mergeCell ref="BJ924:BK924"/>
    <mergeCell ref="AW925:BA925"/>
    <mergeCell ref="BB925:BC925"/>
    <mergeCell ref="BE925:BI925"/>
    <mergeCell ref="BJ925:BK925"/>
    <mergeCell ref="AW926:BA926"/>
    <mergeCell ref="BB926:BC926"/>
    <mergeCell ref="BE926:BI926"/>
    <mergeCell ref="BJ926:BK926"/>
    <mergeCell ref="AW927:BA927"/>
    <mergeCell ref="BB927:BC927"/>
    <mergeCell ref="BE927:BI927"/>
    <mergeCell ref="BJ927:BK927"/>
    <mergeCell ref="AW928:BA928"/>
    <mergeCell ref="BB928:BC928"/>
    <mergeCell ref="BE928:BI928"/>
    <mergeCell ref="BJ928:BK928"/>
    <mergeCell ref="AW929:BA929"/>
    <mergeCell ref="BB929:BC929"/>
    <mergeCell ref="BE929:BI929"/>
    <mergeCell ref="BJ929:BK929"/>
    <mergeCell ref="AW930:BA930"/>
    <mergeCell ref="BB930:BC930"/>
    <mergeCell ref="BE930:BI930"/>
    <mergeCell ref="BJ930:BK930"/>
    <mergeCell ref="AW931:BA931"/>
    <mergeCell ref="BB931:BC931"/>
    <mergeCell ref="BE931:BI931"/>
    <mergeCell ref="BJ931:BK931"/>
    <mergeCell ref="AW932:BA932"/>
    <mergeCell ref="BB932:BC932"/>
    <mergeCell ref="BE932:BI932"/>
    <mergeCell ref="BJ932:BK932"/>
    <mergeCell ref="AW933:BA933"/>
    <mergeCell ref="BB933:BC933"/>
    <mergeCell ref="BE933:BI933"/>
    <mergeCell ref="BJ933:BK933"/>
    <mergeCell ref="AW934:BA934"/>
    <mergeCell ref="BB934:BC934"/>
    <mergeCell ref="BE934:BI934"/>
    <mergeCell ref="BJ934:BK934"/>
    <mergeCell ref="AW935:BA935"/>
    <mergeCell ref="BB935:BC935"/>
    <mergeCell ref="BE935:BI935"/>
    <mergeCell ref="BJ935:BK935"/>
    <mergeCell ref="AW936:BA936"/>
    <mergeCell ref="BB936:BC936"/>
    <mergeCell ref="BE936:BI936"/>
    <mergeCell ref="BJ936:BK936"/>
    <mergeCell ref="AW937:BA937"/>
    <mergeCell ref="BB937:BC937"/>
    <mergeCell ref="BE937:BI937"/>
    <mergeCell ref="BJ937:BK937"/>
    <mergeCell ref="AW938:BA938"/>
    <mergeCell ref="BB938:BC938"/>
    <mergeCell ref="BE938:BI938"/>
    <mergeCell ref="BJ938:BK938"/>
    <mergeCell ref="AW939:BA939"/>
    <mergeCell ref="BB939:BC939"/>
    <mergeCell ref="BE939:BI939"/>
    <mergeCell ref="BJ939:BK939"/>
    <mergeCell ref="AW940:BA940"/>
    <mergeCell ref="BB940:BC940"/>
    <mergeCell ref="BE940:BI940"/>
    <mergeCell ref="BJ940:BK940"/>
    <mergeCell ref="AW941:BA941"/>
    <mergeCell ref="BB941:BC941"/>
    <mergeCell ref="BE941:BI941"/>
    <mergeCell ref="BJ941:BK941"/>
    <mergeCell ref="AW942:BA942"/>
    <mergeCell ref="BB942:BC942"/>
    <mergeCell ref="BE942:BI942"/>
    <mergeCell ref="BJ942:BK942"/>
    <mergeCell ref="AW943:BA943"/>
    <mergeCell ref="BB943:BC943"/>
    <mergeCell ref="BE943:BI943"/>
    <mergeCell ref="BJ943:BK943"/>
    <mergeCell ref="AW944:BA944"/>
    <mergeCell ref="BB944:BC944"/>
    <mergeCell ref="BE944:BI944"/>
    <mergeCell ref="BJ944:BK944"/>
    <mergeCell ref="AW945:BA945"/>
    <mergeCell ref="BB945:BC945"/>
    <mergeCell ref="BE945:BI945"/>
    <mergeCell ref="BJ945:BK945"/>
    <mergeCell ref="AW946:BA946"/>
    <mergeCell ref="BB946:BC946"/>
    <mergeCell ref="BE946:BI946"/>
    <mergeCell ref="BJ946:BK946"/>
    <mergeCell ref="AW947:BA947"/>
    <mergeCell ref="BB947:BC947"/>
    <mergeCell ref="BE947:BI947"/>
    <mergeCell ref="BJ947:BK947"/>
    <mergeCell ref="AW948:BA948"/>
    <mergeCell ref="BB948:BC948"/>
    <mergeCell ref="BE948:BI948"/>
    <mergeCell ref="BJ948:BK948"/>
    <mergeCell ref="AW949:BA949"/>
    <mergeCell ref="BB949:BC949"/>
    <mergeCell ref="BE949:BI949"/>
    <mergeCell ref="BJ949:BK949"/>
    <mergeCell ref="AW950:BA950"/>
    <mergeCell ref="BB950:BC950"/>
    <mergeCell ref="BE950:BI950"/>
    <mergeCell ref="BJ950:BK950"/>
    <mergeCell ref="AW951:BA951"/>
    <mergeCell ref="BB951:BC951"/>
    <mergeCell ref="BE951:BI951"/>
    <mergeCell ref="BJ951:BK951"/>
    <mergeCell ref="AW952:BA952"/>
    <mergeCell ref="BB952:BC952"/>
    <mergeCell ref="BE952:BI952"/>
    <mergeCell ref="BJ952:BK952"/>
    <mergeCell ref="AW953:BA953"/>
    <mergeCell ref="BB953:BC953"/>
    <mergeCell ref="BE953:BI953"/>
    <mergeCell ref="BJ953:BK953"/>
    <mergeCell ref="AW954:BA954"/>
    <mergeCell ref="BB954:BC954"/>
    <mergeCell ref="BE954:BI954"/>
    <mergeCell ref="BJ954:BK954"/>
    <mergeCell ref="AW955:BA955"/>
    <mergeCell ref="BB955:BC955"/>
    <mergeCell ref="BE955:BI955"/>
    <mergeCell ref="BJ955:BK955"/>
    <mergeCell ref="AW956:BA956"/>
    <mergeCell ref="BB956:BC956"/>
    <mergeCell ref="BE956:BI956"/>
    <mergeCell ref="BJ956:BK956"/>
    <mergeCell ref="AW957:BA957"/>
    <mergeCell ref="BB957:BC957"/>
    <mergeCell ref="BE957:BI957"/>
    <mergeCell ref="BJ957:BK957"/>
    <mergeCell ref="AW958:BA958"/>
    <mergeCell ref="BB958:BC958"/>
    <mergeCell ref="BE958:BI958"/>
    <mergeCell ref="BJ958:BK958"/>
    <mergeCell ref="AW959:BA959"/>
    <mergeCell ref="BB959:BC959"/>
    <mergeCell ref="BE959:BI959"/>
    <mergeCell ref="BJ959:BK959"/>
    <mergeCell ref="AW960:BA960"/>
    <mergeCell ref="BB960:BC960"/>
    <mergeCell ref="BE960:BI960"/>
    <mergeCell ref="BJ960:BK960"/>
    <mergeCell ref="AW961:BA961"/>
    <mergeCell ref="BB961:BC961"/>
    <mergeCell ref="BE961:BI961"/>
    <mergeCell ref="BJ961:BK961"/>
    <mergeCell ref="AW962:BA962"/>
    <mergeCell ref="BB962:BC962"/>
    <mergeCell ref="BE962:BI962"/>
    <mergeCell ref="BJ962:BK962"/>
    <mergeCell ref="AW963:BA963"/>
    <mergeCell ref="BB963:BC963"/>
    <mergeCell ref="BE963:BI963"/>
    <mergeCell ref="BJ963:BK963"/>
    <mergeCell ref="AW964:BA964"/>
    <mergeCell ref="BB964:BC964"/>
    <mergeCell ref="BE964:BI964"/>
    <mergeCell ref="BJ964:BK964"/>
    <mergeCell ref="AW965:BA965"/>
    <mergeCell ref="BB965:BC965"/>
    <mergeCell ref="BE965:BI965"/>
    <mergeCell ref="BJ965:BK965"/>
    <mergeCell ref="AW966:BA966"/>
    <mergeCell ref="BB966:BC966"/>
    <mergeCell ref="BE966:BI966"/>
    <mergeCell ref="BJ966:BK966"/>
    <mergeCell ref="AW967:BA967"/>
    <mergeCell ref="BB967:BC967"/>
    <mergeCell ref="BE967:BI967"/>
    <mergeCell ref="BJ967:BK967"/>
    <mergeCell ref="AW968:BA968"/>
    <mergeCell ref="BB968:BC968"/>
    <mergeCell ref="BE968:BI968"/>
    <mergeCell ref="BJ968:BK968"/>
    <mergeCell ref="AW969:BA969"/>
    <mergeCell ref="BB969:BC969"/>
    <mergeCell ref="BE969:BI969"/>
    <mergeCell ref="BJ969:BK969"/>
    <mergeCell ref="AW970:BA970"/>
    <mergeCell ref="BB970:BC970"/>
    <mergeCell ref="BE970:BI970"/>
    <mergeCell ref="BJ970:BK970"/>
    <mergeCell ref="AW971:BA971"/>
    <mergeCell ref="BB971:BC971"/>
    <mergeCell ref="BE971:BI971"/>
    <mergeCell ref="BJ971:BK971"/>
    <mergeCell ref="AW972:BA972"/>
    <mergeCell ref="BB972:BC972"/>
    <mergeCell ref="BE972:BI972"/>
    <mergeCell ref="BJ972:BK972"/>
    <mergeCell ref="AW973:BA973"/>
    <mergeCell ref="BB973:BC973"/>
    <mergeCell ref="BE973:BI973"/>
    <mergeCell ref="BJ973:BK973"/>
    <mergeCell ref="AW974:BA974"/>
    <mergeCell ref="BB974:BC974"/>
    <mergeCell ref="BE974:BI974"/>
    <mergeCell ref="BJ974:BK974"/>
    <mergeCell ref="AW975:BA975"/>
    <mergeCell ref="BB975:BC975"/>
    <mergeCell ref="BE975:BI975"/>
    <mergeCell ref="BJ975:BK975"/>
    <mergeCell ref="AW976:BA976"/>
    <mergeCell ref="BB976:BC976"/>
    <mergeCell ref="BE976:BI976"/>
    <mergeCell ref="BJ976:BK976"/>
    <mergeCell ref="AW977:BA977"/>
    <mergeCell ref="BB977:BC977"/>
    <mergeCell ref="BE977:BI977"/>
    <mergeCell ref="BJ977:BK977"/>
    <mergeCell ref="AW978:BA978"/>
    <mergeCell ref="BB978:BC978"/>
    <mergeCell ref="BE978:BI978"/>
    <mergeCell ref="BJ978:BK978"/>
    <mergeCell ref="AW979:BA979"/>
    <mergeCell ref="BB979:BC979"/>
    <mergeCell ref="BE979:BI979"/>
    <mergeCell ref="BJ979:BK979"/>
    <mergeCell ref="AW980:BA980"/>
    <mergeCell ref="BB980:BC980"/>
    <mergeCell ref="BE980:BI980"/>
    <mergeCell ref="BJ980:BK980"/>
    <mergeCell ref="AW981:BA981"/>
    <mergeCell ref="BB981:BC981"/>
    <mergeCell ref="BE981:BI981"/>
    <mergeCell ref="BJ981:BK981"/>
    <mergeCell ref="AW982:BA982"/>
    <mergeCell ref="BB982:BC982"/>
    <mergeCell ref="BE982:BI982"/>
    <mergeCell ref="BJ982:BK982"/>
    <mergeCell ref="AW983:BA983"/>
    <mergeCell ref="BB983:BC983"/>
    <mergeCell ref="BE983:BI983"/>
    <mergeCell ref="BJ983:BK983"/>
    <mergeCell ref="AW984:BA984"/>
    <mergeCell ref="BB984:BC984"/>
    <mergeCell ref="BE984:BI984"/>
    <mergeCell ref="BJ984:BK984"/>
    <mergeCell ref="AW985:BA985"/>
    <mergeCell ref="BB985:BC985"/>
    <mergeCell ref="BE985:BI985"/>
    <mergeCell ref="BJ985:BK985"/>
    <mergeCell ref="AW986:BA986"/>
    <mergeCell ref="BB986:BC986"/>
    <mergeCell ref="BE986:BI986"/>
    <mergeCell ref="BJ986:BK986"/>
    <mergeCell ref="AW987:BA987"/>
    <mergeCell ref="BB987:BC987"/>
    <mergeCell ref="BE987:BI987"/>
    <mergeCell ref="BJ987:BK987"/>
    <mergeCell ref="AW988:BA988"/>
    <mergeCell ref="BB988:BC988"/>
    <mergeCell ref="BE988:BI988"/>
    <mergeCell ref="BJ988:BK988"/>
    <mergeCell ref="AW989:BA989"/>
    <mergeCell ref="BB989:BC989"/>
    <mergeCell ref="BE989:BI989"/>
    <mergeCell ref="BJ989:BK989"/>
    <mergeCell ref="AW990:BA990"/>
    <mergeCell ref="BB990:BC990"/>
    <mergeCell ref="BE990:BI990"/>
    <mergeCell ref="BJ990:BK990"/>
    <mergeCell ref="AW991:BA991"/>
    <mergeCell ref="BB991:BC991"/>
    <mergeCell ref="BE991:BI991"/>
    <mergeCell ref="BJ991:BK991"/>
    <mergeCell ref="AW992:BA992"/>
    <mergeCell ref="BB992:BC992"/>
    <mergeCell ref="BE992:BI992"/>
    <mergeCell ref="BJ992:BK992"/>
    <mergeCell ref="AW993:BA993"/>
    <mergeCell ref="BB993:BC993"/>
    <mergeCell ref="BE993:BI993"/>
    <mergeCell ref="BJ993:BK993"/>
    <mergeCell ref="AW994:BA994"/>
    <mergeCell ref="BB994:BC994"/>
    <mergeCell ref="BE994:BI994"/>
    <mergeCell ref="BJ994:BK994"/>
    <mergeCell ref="AW995:BA995"/>
    <mergeCell ref="BB995:BC995"/>
    <mergeCell ref="BE995:BI995"/>
    <mergeCell ref="BJ995:BK995"/>
    <mergeCell ref="AW996:BA996"/>
    <mergeCell ref="BB996:BC996"/>
    <mergeCell ref="BE996:BI996"/>
    <mergeCell ref="BJ996:BK996"/>
    <mergeCell ref="AW997:BA997"/>
    <mergeCell ref="BB997:BC997"/>
    <mergeCell ref="BE997:BI997"/>
    <mergeCell ref="BJ997:BK997"/>
    <mergeCell ref="AW998:BA998"/>
    <mergeCell ref="BB998:BC998"/>
    <mergeCell ref="BE998:BI998"/>
    <mergeCell ref="BJ998:BK998"/>
    <mergeCell ref="AW999:BA999"/>
    <mergeCell ref="BB999:BC999"/>
    <mergeCell ref="BE999:BI999"/>
    <mergeCell ref="BJ999:BK999"/>
    <mergeCell ref="AW1000:BA1000"/>
    <mergeCell ref="BB1000:BC1000"/>
    <mergeCell ref="BE1000:BI1000"/>
    <mergeCell ref="BJ1000:BK1000"/>
    <mergeCell ref="AW1001:BA1001"/>
    <mergeCell ref="BB1001:BC1001"/>
    <mergeCell ref="BE1001:BI1001"/>
    <mergeCell ref="BJ1001:BK1001"/>
    <mergeCell ref="AW1002:BA1002"/>
    <mergeCell ref="BB1002:BC1002"/>
    <mergeCell ref="BE1002:BI1002"/>
    <mergeCell ref="BJ1002:BK1002"/>
    <mergeCell ref="AW1003:BA1003"/>
    <mergeCell ref="BB1003:BC1003"/>
    <mergeCell ref="BE1003:BI1003"/>
    <mergeCell ref="BJ1003:BK1003"/>
    <mergeCell ref="AW1004:BA1004"/>
    <mergeCell ref="BB1004:BC1004"/>
    <mergeCell ref="BE1004:BI1004"/>
    <mergeCell ref="BJ1004:BK1004"/>
    <mergeCell ref="AW1005:BA1005"/>
    <mergeCell ref="BB1005:BC1005"/>
    <mergeCell ref="BE1005:BI1005"/>
    <mergeCell ref="BJ1005:BK1005"/>
    <mergeCell ref="AW1006:BA1006"/>
    <mergeCell ref="BB1006:BC1006"/>
    <mergeCell ref="BE1006:BI1006"/>
    <mergeCell ref="BJ1006:BK1006"/>
    <mergeCell ref="AW1007:BA1007"/>
    <mergeCell ref="BB1007:BC1007"/>
    <mergeCell ref="BE1007:BI1007"/>
    <mergeCell ref="BJ1007:BK1007"/>
    <mergeCell ref="AW1008:BA1008"/>
    <mergeCell ref="BB1008:BC1008"/>
    <mergeCell ref="BE1008:BI1008"/>
    <mergeCell ref="BJ1008:BK1008"/>
    <mergeCell ref="AW1009:BA1009"/>
    <mergeCell ref="BB1009:BC1009"/>
    <mergeCell ref="BE1009:BI1009"/>
    <mergeCell ref="BJ1009:BK1009"/>
    <mergeCell ref="AW1010:BA1010"/>
    <mergeCell ref="BB1010:BC1010"/>
    <mergeCell ref="BE1010:BI1010"/>
    <mergeCell ref="BJ1010:BK1010"/>
    <mergeCell ref="AW1011:BA1011"/>
    <mergeCell ref="BB1011:BC1011"/>
    <mergeCell ref="BE1011:BI1011"/>
    <mergeCell ref="BJ1011:BK1011"/>
    <mergeCell ref="AW1012:BA1012"/>
    <mergeCell ref="BB1012:BC1012"/>
    <mergeCell ref="BE1012:BI1012"/>
    <mergeCell ref="BJ1012:BK1012"/>
    <mergeCell ref="AW1013:BA1013"/>
    <mergeCell ref="BB1013:BC1013"/>
    <mergeCell ref="BE1013:BI1013"/>
    <mergeCell ref="BJ1013:BK1013"/>
    <mergeCell ref="AW1014:BA1014"/>
    <mergeCell ref="BB1014:BC1014"/>
    <mergeCell ref="BE1014:BI1014"/>
    <mergeCell ref="BJ1014:BK1014"/>
    <mergeCell ref="AW1015:BA1015"/>
    <mergeCell ref="BB1015:BC1015"/>
    <mergeCell ref="BE1015:BI1015"/>
    <mergeCell ref="BJ1015:BK1015"/>
    <mergeCell ref="AW1016:BA1016"/>
    <mergeCell ref="BB1016:BC1016"/>
    <mergeCell ref="BE1016:BI1016"/>
    <mergeCell ref="BJ1016:BK1016"/>
    <mergeCell ref="AW1017:BA1017"/>
    <mergeCell ref="BB1017:BC1017"/>
    <mergeCell ref="BE1017:BI1017"/>
    <mergeCell ref="BJ1017:BK1017"/>
    <mergeCell ref="AW1018:BA1018"/>
    <mergeCell ref="BB1018:BC1018"/>
    <mergeCell ref="BE1018:BI1018"/>
    <mergeCell ref="BJ1018:BK1018"/>
    <mergeCell ref="AW1019:BA1019"/>
    <mergeCell ref="BB1019:BC1019"/>
    <mergeCell ref="BE1019:BI1019"/>
    <mergeCell ref="BJ1019:BK1019"/>
    <mergeCell ref="AW1020:BA1020"/>
    <mergeCell ref="BB1020:BC1020"/>
    <mergeCell ref="BE1020:BI1020"/>
    <mergeCell ref="BJ1020:BK1020"/>
    <mergeCell ref="AW1021:BA1021"/>
    <mergeCell ref="BB1021:BC1021"/>
    <mergeCell ref="BE1021:BI1021"/>
    <mergeCell ref="BJ1021:BK1021"/>
    <mergeCell ref="AW1022:BA1022"/>
    <mergeCell ref="BB1022:BC1022"/>
    <mergeCell ref="BE1022:BI1022"/>
    <mergeCell ref="BJ1022:BK1022"/>
    <mergeCell ref="AW1023:BA1023"/>
    <mergeCell ref="BB1023:BC1023"/>
    <mergeCell ref="BE1023:BI1023"/>
    <mergeCell ref="BJ1023:BK1023"/>
    <mergeCell ref="AW1024:BA1024"/>
    <mergeCell ref="BB1024:BC1024"/>
    <mergeCell ref="BE1024:BI1024"/>
    <mergeCell ref="BJ1024:BK1024"/>
    <mergeCell ref="AW1025:BA1025"/>
    <mergeCell ref="BB1025:BC1025"/>
    <mergeCell ref="BE1025:BI1025"/>
    <mergeCell ref="BJ1025:BK1025"/>
    <mergeCell ref="AW1026:BA1026"/>
    <mergeCell ref="BB1026:BC1026"/>
    <mergeCell ref="BE1026:BI1026"/>
    <mergeCell ref="BJ1026:BK1026"/>
    <mergeCell ref="AW1027:BA1027"/>
    <mergeCell ref="BB1027:BC1027"/>
    <mergeCell ref="BE1027:BI1027"/>
    <mergeCell ref="BJ1027:BK1027"/>
    <mergeCell ref="AW1028:BA1028"/>
    <mergeCell ref="BB1028:BC1028"/>
    <mergeCell ref="BE1028:BI1028"/>
    <mergeCell ref="BJ1028:BK1028"/>
    <mergeCell ref="AW1029:BA1029"/>
    <mergeCell ref="BB1029:BC1029"/>
    <mergeCell ref="BE1029:BI1029"/>
    <mergeCell ref="BJ1029:BK1029"/>
    <mergeCell ref="AW1030:BA1030"/>
    <mergeCell ref="BB1030:BC1030"/>
    <mergeCell ref="BE1030:BI1030"/>
    <mergeCell ref="BJ1030:BK1030"/>
    <mergeCell ref="AW1031:BA1031"/>
    <mergeCell ref="BB1031:BC1031"/>
    <mergeCell ref="BE1031:BI1031"/>
    <mergeCell ref="BJ1031:BK1031"/>
    <mergeCell ref="AW1032:BA1032"/>
    <mergeCell ref="BB1032:BC1032"/>
    <mergeCell ref="BE1032:BI1032"/>
    <mergeCell ref="BJ1032:BK1032"/>
    <mergeCell ref="AW1033:BA1033"/>
    <mergeCell ref="BB1033:BC1033"/>
    <mergeCell ref="BE1033:BI1033"/>
    <mergeCell ref="BJ1033:BK1033"/>
    <mergeCell ref="AW1034:BA1034"/>
    <mergeCell ref="BB1034:BC1034"/>
    <mergeCell ref="BE1034:BI1034"/>
    <mergeCell ref="BJ1034:BK1034"/>
    <mergeCell ref="AW1035:BA1035"/>
    <mergeCell ref="BB1035:BC1035"/>
    <mergeCell ref="BE1035:BI1035"/>
    <mergeCell ref="BJ1035:BK1035"/>
    <mergeCell ref="AW1036:BA1036"/>
    <mergeCell ref="BB1036:BC1036"/>
    <mergeCell ref="BE1036:BI1036"/>
    <mergeCell ref="BJ1036:BK1036"/>
    <mergeCell ref="AW1037:BA1037"/>
    <mergeCell ref="BB1037:BC1037"/>
    <mergeCell ref="BE1037:BI1037"/>
    <mergeCell ref="BJ1037:BK1037"/>
    <mergeCell ref="AW1038:BA1038"/>
    <mergeCell ref="BB1038:BC1038"/>
    <mergeCell ref="BE1038:BI1038"/>
    <mergeCell ref="BJ1038:BK1038"/>
    <mergeCell ref="AW1039:BA1039"/>
    <mergeCell ref="BB1039:BC1039"/>
    <mergeCell ref="BE1039:BI1039"/>
    <mergeCell ref="BJ1039:BK1039"/>
    <mergeCell ref="AW1040:BA1040"/>
    <mergeCell ref="BB1040:BC1040"/>
    <mergeCell ref="BE1040:BI1040"/>
    <mergeCell ref="BJ1040:BK1040"/>
    <mergeCell ref="AW1041:BA1041"/>
    <mergeCell ref="BB1041:BC1041"/>
    <mergeCell ref="BE1041:BI1041"/>
    <mergeCell ref="BJ1041:BK1041"/>
    <mergeCell ref="AW1042:BA1042"/>
    <mergeCell ref="BB1042:BC1042"/>
    <mergeCell ref="BE1042:BI1042"/>
    <mergeCell ref="BJ1042:BK1042"/>
    <mergeCell ref="AW1043:BA1043"/>
    <mergeCell ref="BB1043:BC1043"/>
    <mergeCell ref="BE1043:BI1043"/>
    <mergeCell ref="BJ1043:BK1043"/>
    <mergeCell ref="AW1044:BA1044"/>
    <mergeCell ref="BB1044:BC1044"/>
    <mergeCell ref="BE1044:BI1044"/>
    <mergeCell ref="BJ1044:BK1044"/>
    <mergeCell ref="AW1045:BA1045"/>
    <mergeCell ref="BB1045:BC1045"/>
    <mergeCell ref="BE1045:BI1045"/>
    <mergeCell ref="BJ1045:BK1045"/>
    <mergeCell ref="AW1046:BA1046"/>
    <mergeCell ref="BB1046:BC1046"/>
    <mergeCell ref="BE1046:BI1046"/>
    <mergeCell ref="BJ1046:BK1046"/>
    <mergeCell ref="AW1047:BA1047"/>
    <mergeCell ref="BB1047:BC1047"/>
    <mergeCell ref="BE1047:BI1047"/>
    <mergeCell ref="BJ1047:BK1047"/>
    <mergeCell ref="AW1048:BA1048"/>
    <mergeCell ref="BB1048:BC1048"/>
    <mergeCell ref="BE1048:BI1048"/>
    <mergeCell ref="BJ1048:BK1048"/>
    <mergeCell ref="AW1049:BA1049"/>
    <mergeCell ref="BB1049:BC1049"/>
    <mergeCell ref="BE1049:BI1049"/>
    <mergeCell ref="BJ1049:BK1049"/>
    <mergeCell ref="AW1050:BA1050"/>
    <mergeCell ref="BB1050:BC1050"/>
    <mergeCell ref="BE1050:BI1050"/>
    <mergeCell ref="BJ1050:BK1050"/>
    <mergeCell ref="AW1051:BA1051"/>
    <mergeCell ref="BB1051:BC1051"/>
    <mergeCell ref="BE1051:BI1051"/>
    <mergeCell ref="BJ1051:BK1051"/>
    <mergeCell ref="AW1052:BA1052"/>
    <mergeCell ref="BB1052:BC1052"/>
    <mergeCell ref="BE1052:BI1052"/>
    <mergeCell ref="BJ1052:BK1052"/>
    <mergeCell ref="AW1053:BA1053"/>
    <mergeCell ref="BB1053:BC1053"/>
    <mergeCell ref="BE1053:BI1053"/>
    <mergeCell ref="BJ1053:BK1053"/>
    <mergeCell ref="AW1054:BA1054"/>
    <mergeCell ref="BB1054:BC1054"/>
    <mergeCell ref="BE1054:BI1054"/>
    <mergeCell ref="BJ1054:BK1054"/>
    <mergeCell ref="AW1055:BA1055"/>
    <mergeCell ref="BB1055:BC1055"/>
    <mergeCell ref="BE1055:BI1055"/>
    <mergeCell ref="BJ1055:BK1055"/>
    <mergeCell ref="AW1056:BA1056"/>
    <mergeCell ref="BB1056:BC1056"/>
    <mergeCell ref="BE1056:BI1056"/>
    <mergeCell ref="BJ1056:BK1056"/>
    <mergeCell ref="AW1057:BA1057"/>
    <mergeCell ref="BB1057:BC1057"/>
    <mergeCell ref="BE1057:BI1057"/>
    <mergeCell ref="BJ1057:BK1057"/>
    <mergeCell ref="AW1058:BA1058"/>
    <mergeCell ref="BB1058:BC1058"/>
    <mergeCell ref="BE1058:BI1058"/>
    <mergeCell ref="BJ1058:BK1058"/>
    <mergeCell ref="AW1059:BA1059"/>
    <mergeCell ref="BB1059:BC1059"/>
    <mergeCell ref="BE1059:BI1059"/>
    <mergeCell ref="BJ1059:BK1059"/>
    <mergeCell ref="AW1060:BA1060"/>
    <mergeCell ref="BB1060:BC1060"/>
    <mergeCell ref="BE1060:BI1060"/>
    <mergeCell ref="BJ1060:BK1060"/>
    <mergeCell ref="AW1061:BA1061"/>
    <mergeCell ref="BB1061:BC1061"/>
    <mergeCell ref="BE1061:BI1061"/>
    <mergeCell ref="BJ1061:BK1061"/>
    <mergeCell ref="AW1062:BA1062"/>
    <mergeCell ref="BB1062:BC1062"/>
    <mergeCell ref="BE1062:BI1062"/>
    <mergeCell ref="BJ1062:BK1062"/>
    <mergeCell ref="AW1063:BA1063"/>
    <mergeCell ref="BB1063:BC1063"/>
    <mergeCell ref="BE1063:BI1063"/>
    <mergeCell ref="BJ1063:BK1063"/>
    <mergeCell ref="AW1064:BA1064"/>
    <mergeCell ref="BB1064:BC1064"/>
    <mergeCell ref="BE1064:BI1064"/>
    <mergeCell ref="BJ1064:BK1064"/>
    <mergeCell ref="AW1065:BA1065"/>
    <mergeCell ref="BB1065:BC1065"/>
    <mergeCell ref="BE1065:BI1065"/>
    <mergeCell ref="BJ1065:BK1065"/>
    <mergeCell ref="AW1066:BA1066"/>
    <mergeCell ref="BB1066:BC1066"/>
    <mergeCell ref="BE1066:BI1066"/>
    <mergeCell ref="BJ1066:BK1066"/>
    <mergeCell ref="AW1067:BA1067"/>
    <mergeCell ref="BB1067:BC1067"/>
    <mergeCell ref="BE1067:BI1067"/>
    <mergeCell ref="BJ1067:BK1067"/>
    <mergeCell ref="AW1068:BA1068"/>
    <mergeCell ref="BB1068:BC1068"/>
    <mergeCell ref="BE1068:BI1068"/>
    <mergeCell ref="BJ1068:BK1068"/>
    <mergeCell ref="AW1069:BA1069"/>
    <mergeCell ref="BB1069:BC1069"/>
    <mergeCell ref="BE1069:BI1069"/>
    <mergeCell ref="BJ1069:BK1069"/>
    <mergeCell ref="AW1070:BA1070"/>
    <mergeCell ref="BB1070:BC1070"/>
    <mergeCell ref="BE1070:BI1070"/>
    <mergeCell ref="BJ1070:BK1070"/>
    <mergeCell ref="AW1071:BA1071"/>
    <mergeCell ref="BB1071:BC1071"/>
    <mergeCell ref="BE1071:BI1071"/>
    <mergeCell ref="BJ1071:BK1071"/>
    <mergeCell ref="AW1072:BA1072"/>
    <mergeCell ref="BB1072:BC1072"/>
    <mergeCell ref="BE1072:BI1072"/>
    <mergeCell ref="BJ1072:BK1072"/>
    <mergeCell ref="AW1073:BA1073"/>
    <mergeCell ref="BB1073:BC1073"/>
    <mergeCell ref="BE1073:BI1073"/>
    <mergeCell ref="BJ1073:BK1073"/>
    <mergeCell ref="AW1074:BA1074"/>
    <mergeCell ref="BB1074:BC1074"/>
    <mergeCell ref="BE1074:BI1074"/>
    <mergeCell ref="BJ1074:BK1074"/>
    <mergeCell ref="AW1075:BA1075"/>
    <mergeCell ref="BB1075:BC1075"/>
    <mergeCell ref="BE1075:BI1075"/>
    <mergeCell ref="BJ1075:BK1075"/>
    <mergeCell ref="AW1076:BA1076"/>
    <mergeCell ref="BB1076:BC1076"/>
    <mergeCell ref="BE1076:BI1076"/>
    <mergeCell ref="BJ1076:BK1076"/>
    <mergeCell ref="AW1077:BA1077"/>
    <mergeCell ref="BB1077:BC1077"/>
    <mergeCell ref="BE1077:BI1077"/>
    <mergeCell ref="BJ1077:BK1077"/>
    <mergeCell ref="AW1078:BA1078"/>
    <mergeCell ref="BB1078:BC1078"/>
    <mergeCell ref="BE1078:BI1078"/>
    <mergeCell ref="BJ1078:BK1078"/>
    <mergeCell ref="AW1079:BA1079"/>
    <mergeCell ref="BB1079:BC1079"/>
    <mergeCell ref="BE1079:BI1079"/>
    <mergeCell ref="BJ1079:BK1079"/>
    <mergeCell ref="AW1080:BA1080"/>
    <mergeCell ref="BB1080:BC1080"/>
    <mergeCell ref="BE1080:BI1080"/>
    <mergeCell ref="BJ1080:BK1080"/>
    <mergeCell ref="AW1081:BA1081"/>
    <mergeCell ref="BB1081:BC1081"/>
    <mergeCell ref="BE1081:BI1081"/>
    <mergeCell ref="BJ1081:BK1081"/>
    <mergeCell ref="AW1082:BA1082"/>
    <mergeCell ref="BB1082:BC1082"/>
    <mergeCell ref="BE1082:BI1082"/>
    <mergeCell ref="BJ1082:BK1082"/>
    <mergeCell ref="AW1083:BA1083"/>
    <mergeCell ref="BB1083:BC1083"/>
    <mergeCell ref="BE1083:BI1083"/>
    <mergeCell ref="BJ1083:BK1083"/>
    <mergeCell ref="AW1084:BA1084"/>
    <mergeCell ref="BB1084:BC1084"/>
    <mergeCell ref="BE1084:BI1084"/>
    <mergeCell ref="BJ1084:BK1084"/>
    <mergeCell ref="AW1085:BA1085"/>
    <mergeCell ref="BB1085:BC1085"/>
    <mergeCell ref="BE1085:BI1085"/>
    <mergeCell ref="BJ1085:BK1085"/>
    <mergeCell ref="AW1086:BA1086"/>
    <mergeCell ref="BB1086:BC1086"/>
    <mergeCell ref="BE1086:BI1086"/>
    <mergeCell ref="BJ1086:BK1086"/>
    <mergeCell ref="AW1087:BA1087"/>
    <mergeCell ref="BB1087:BC1087"/>
    <mergeCell ref="BE1087:BI1087"/>
    <mergeCell ref="BJ1087:BK1087"/>
    <mergeCell ref="AW1088:BA1088"/>
    <mergeCell ref="BB1088:BC1088"/>
    <mergeCell ref="BE1088:BI1088"/>
    <mergeCell ref="BJ1088:BK1088"/>
    <mergeCell ref="AW1089:BA1089"/>
    <mergeCell ref="BB1089:BC1089"/>
    <mergeCell ref="BE1089:BI1089"/>
    <mergeCell ref="BJ1089:BK1089"/>
    <mergeCell ref="AW1090:BA1090"/>
    <mergeCell ref="BB1090:BC1090"/>
    <mergeCell ref="BE1090:BI1090"/>
    <mergeCell ref="BJ1090:BK1090"/>
    <mergeCell ref="AW1091:BA1091"/>
    <mergeCell ref="BB1091:BC1091"/>
    <mergeCell ref="BE1091:BI1091"/>
    <mergeCell ref="BJ1091:BK1091"/>
    <mergeCell ref="AW1092:BA1092"/>
    <mergeCell ref="BB1092:BC1092"/>
    <mergeCell ref="BE1092:BI1092"/>
    <mergeCell ref="BJ1092:BK1092"/>
    <mergeCell ref="AW1093:BA1093"/>
    <mergeCell ref="BB1093:BC1093"/>
    <mergeCell ref="BE1093:BI1093"/>
    <mergeCell ref="BJ1093:BK1093"/>
    <mergeCell ref="AW1094:BA1094"/>
    <mergeCell ref="BB1094:BC1094"/>
    <mergeCell ref="BE1094:BI1094"/>
    <mergeCell ref="BJ1094:BK1094"/>
    <mergeCell ref="AW1095:BA1095"/>
    <mergeCell ref="BB1095:BC1095"/>
    <mergeCell ref="BE1095:BI1095"/>
    <mergeCell ref="BJ1095:BK1095"/>
    <mergeCell ref="AW1096:BA1096"/>
    <mergeCell ref="BB1096:BC1096"/>
    <mergeCell ref="BE1096:BI1096"/>
    <mergeCell ref="BJ1096:BK1096"/>
    <mergeCell ref="AW1097:BA1097"/>
    <mergeCell ref="BB1097:BC1097"/>
    <mergeCell ref="BE1097:BI1097"/>
    <mergeCell ref="BJ1097:BK1097"/>
    <mergeCell ref="AW1098:BA1098"/>
    <mergeCell ref="BB1098:BC1098"/>
    <mergeCell ref="BE1098:BI1098"/>
    <mergeCell ref="BJ1098:BK1098"/>
    <mergeCell ref="AW1099:BA1099"/>
    <mergeCell ref="BB1099:BC1099"/>
    <mergeCell ref="BE1099:BI1099"/>
    <mergeCell ref="BJ1099:BK1099"/>
    <mergeCell ref="AW1100:BA1100"/>
    <mergeCell ref="BB1100:BC1100"/>
    <mergeCell ref="BE1100:BI1100"/>
    <mergeCell ref="BJ1100:BK1100"/>
    <mergeCell ref="AW1101:BA1101"/>
    <mergeCell ref="BB1101:BC1101"/>
    <mergeCell ref="BE1101:BI1101"/>
    <mergeCell ref="BJ1101:BK1101"/>
    <mergeCell ref="AW1102:BA1102"/>
    <mergeCell ref="BB1102:BC1102"/>
    <mergeCell ref="BE1102:BI1102"/>
    <mergeCell ref="BJ1102:BK1102"/>
    <mergeCell ref="AW1103:BA1103"/>
    <mergeCell ref="BB1103:BC1103"/>
    <mergeCell ref="BE1103:BI1103"/>
    <mergeCell ref="BJ1103:BK1103"/>
    <mergeCell ref="AW1104:BA1104"/>
    <mergeCell ref="BB1104:BC1104"/>
    <mergeCell ref="BE1104:BI1104"/>
    <mergeCell ref="BJ1104:BK1104"/>
    <mergeCell ref="AW1105:BA1105"/>
    <mergeCell ref="BB1105:BC1105"/>
    <mergeCell ref="BE1105:BI1105"/>
    <mergeCell ref="BJ1105:BK1105"/>
    <mergeCell ref="AW1106:BA1106"/>
    <mergeCell ref="BB1106:BC1106"/>
    <mergeCell ref="BE1106:BI1106"/>
    <mergeCell ref="BJ1106:BK1106"/>
    <mergeCell ref="AW1107:BA1107"/>
    <mergeCell ref="BB1107:BC1107"/>
    <mergeCell ref="BE1107:BI1107"/>
    <mergeCell ref="BJ1107:BK1107"/>
    <mergeCell ref="AW1108:BA1108"/>
    <mergeCell ref="BB1108:BC1108"/>
    <mergeCell ref="BE1108:BI1108"/>
    <mergeCell ref="BJ1108:BK1108"/>
    <mergeCell ref="AW1109:BA1109"/>
    <mergeCell ref="BB1109:BC1109"/>
    <mergeCell ref="BE1109:BI1109"/>
    <mergeCell ref="BJ1109:BK1109"/>
    <mergeCell ref="AW1110:BA1110"/>
    <mergeCell ref="BB1110:BC1110"/>
    <mergeCell ref="BE1110:BI1110"/>
    <mergeCell ref="BJ1110:BK1110"/>
    <mergeCell ref="AW1111:BA1111"/>
    <mergeCell ref="BB1111:BC1111"/>
    <mergeCell ref="BE1111:BI1111"/>
    <mergeCell ref="BJ1111:BK1111"/>
    <mergeCell ref="AW1112:BA1112"/>
    <mergeCell ref="BB1112:BC1112"/>
    <mergeCell ref="BE1112:BI1112"/>
    <mergeCell ref="BJ1112:BK1112"/>
    <mergeCell ref="AW1113:BA1113"/>
    <mergeCell ref="BB1113:BC1113"/>
    <mergeCell ref="BE1113:BI1113"/>
    <mergeCell ref="BJ1113:BK1113"/>
    <mergeCell ref="AW1114:BA1114"/>
    <mergeCell ref="BB1114:BC1114"/>
    <mergeCell ref="BE1114:BI1114"/>
    <mergeCell ref="BJ1114:BK1114"/>
    <mergeCell ref="AW1115:BA1115"/>
    <mergeCell ref="BB1115:BC1115"/>
    <mergeCell ref="BE1115:BI1115"/>
    <mergeCell ref="BJ1115:BK1115"/>
    <mergeCell ref="AW1116:BA1116"/>
    <mergeCell ref="BB1116:BC1116"/>
    <mergeCell ref="BE1116:BI1116"/>
    <mergeCell ref="BJ1116:BK1116"/>
    <mergeCell ref="AW1117:BA1117"/>
    <mergeCell ref="BB1117:BC1117"/>
    <mergeCell ref="BE1117:BI1117"/>
    <mergeCell ref="BJ1117:BK1117"/>
    <mergeCell ref="AW1118:BA1118"/>
    <mergeCell ref="BB1118:BC1118"/>
    <mergeCell ref="BE1118:BI1118"/>
    <mergeCell ref="BJ1118:BK1118"/>
    <mergeCell ref="AW1119:BA1119"/>
    <mergeCell ref="BB1119:BC1119"/>
    <mergeCell ref="BE1119:BI1119"/>
    <mergeCell ref="BJ1119:BK1119"/>
    <mergeCell ref="AW1120:BA1120"/>
    <mergeCell ref="BB1120:BC1120"/>
    <mergeCell ref="BE1120:BI1120"/>
    <mergeCell ref="BJ1120:BK1120"/>
    <mergeCell ref="AW1121:BA1121"/>
    <mergeCell ref="BB1121:BC1121"/>
    <mergeCell ref="BE1121:BI1121"/>
    <mergeCell ref="BJ1121:BK1121"/>
    <mergeCell ref="AW1122:BA1122"/>
    <mergeCell ref="BB1122:BC1122"/>
    <mergeCell ref="BE1122:BI1122"/>
    <mergeCell ref="BJ1122:BK1122"/>
    <mergeCell ref="AW1123:BA1123"/>
    <mergeCell ref="BB1123:BC1123"/>
    <mergeCell ref="BE1123:BI1123"/>
    <mergeCell ref="BJ1123:BK1123"/>
    <mergeCell ref="AW1124:BA1124"/>
    <mergeCell ref="BB1124:BC1124"/>
    <mergeCell ref="BE1124:BI1124"/>
    <mergeCell ref="BJ1124:BK1124"/>
    <mergeCell ref="AW1125:BA1125"/>
    <mergeCell ref="BB1125:BC1125"/>
    <mergeCell ref="BE1125:BI1125"/>
    <mergeCell ref="BJ1125:BK1125"/>
    <mergeCell ref="AW1126:BA1126"/>
    <mergeCell ref="BB1126:BC1126"/>
    <mergeCell ref="BE1126:BI1126"/>
    <mergeCell ref="BJ1126:BK1126"/>
    <mergeCell ref="AW1127:BA1127"/>
    <mergeCell ref="BB1127:BC1127"/>
    <mergeCell ref="BE1127:BI1127"/>
    <mergeCell ref="BJ1127:BK1127"/>
    <mergeCell ref="AW1128:BA1128"/>
    <mergeCell ref="BB1128:BC1128"/>
    <mergeCell ref="BE1128:BI1128"/>
    <mergeCell ref="BJ1128:BK1128"/>
    <mergeCell ref="AW1129:BA1129"/>
    <mergeCell ref="BB1129:BC1129"/>
    <mergeCell ref="BE1129:BI1129"/>
    <mergeCell ref="BJ1129:BK1129"/>
    <mergeCell ref="AW1130:BA1130"/>
    <mergeCell ref="BB1130:BC1130"/>
    <mergeCell ref="BE1130:BI1130"/>
    <mergeCell ref="BJ1130:BK1130"/>
    <mergeCell ref="AW1131:BA1131"/>
    <mergeCell ref="BB1131:BC1131"/>
    <mergeCell ref="BE1131:BI1131"/>
    <mergeCell ref="BJ1131:BK1131"/>
    <mergeCell ref="AW1132:BA1132"/>
    <mergeCell ref="BB1132:BC1132"/>
    <mergeCell ref="BE1132:BI1132"/>
    <mergeCell ref="BJ1132:BK1132"/>
    <mergeCell ref="AW1133:BA1133"/>
    <mergeCell ref="BB1133:BC1133"/>
    <mergeCell ref="BE1133:BI1133"/>
    <mergeCell ref="BJ1133:BK1133"/>
    <mergeCell ref="AW1134:BA1134"/>
    <mergeCell ref="BB1134:BC1134"/>
    <mergeCell ref="BE1134:BI1134"/>
    <mergeCell ref="BJ1134:BK1134"/>
    <mergeCell ref="AW1135:BA1135"/>
    <mergeCell ref="BB1135:BC1135"/>
    <mergeCell ref="BE1135:BI1135"/>
    <mergeCell ref="BJ1135:BK1135"/>
    <mergeCell ref="AW1136:BA1136"/>
    <mergeCell ref="BB1136:BC1136"/>
    <mergeCell ref="BE1136:BI1136"/>
    <mergeCell ref="BJ1136:BK1136"/>
    <mergeCell ref="AW1137:BA1137"/>
    <mergeCell ref="BB1137:BC1137"/>
    <mergeCell ref="BE1137:BI1137"/>
    <mergeCell ref="BJ1137:BK1137"/>
    <mergeCell ref="AW1138:BA1138"/>
    <mergeCell ref="BB1138:BC1138"/>
    <mergeCell ref="BE1138:BI1138"/>
    <mergeCell ref="BJ1138:BK1138"/>
    <mergeCell ref="AW1139:BA1139"/>
    <mergeCell ref="BB1139:BC1139"/>
    <mergeCell ref="BE1139:BI1139"/>
    <mergeCell ref="BJ1139:BK1139"/>
    <mergeCell ref="AW1140:BA1140"/>
    <mergeCell ref="BB1140:BC1140"/>
    <mergeCell ref="BE1140:BI1140"/>
    <mergeCell ref="BJ1140:BK1140"/>
    <mergeCell ref="AW1141:BA1141"/>
    <mergeCell ref="BB1141:BC1141"/>
    <mergeCell ref="BE1141:BI1141"/>
    <mergeCell ref="BJ1141:BK1141"/>
    <mergeCell ref="AW1142:BA1142"/>
    <mergeCell ref="BB1142:BC1142"/>
    <mergeCell ref="BE1142:BI1142"/>
    <mergeCell ref="BJ1142:BK1142"/>
    <mergeCell ref="AW1143:BA1143"/>
    <mergeCell ref="BB1143:BC1143"/>
    <mergeCell ref="BE1143:BI1143"/>
    <mergeCell ref="BJ1143:BK1143"/>
    <mergeCell ref="AW1144:BA1144"/>
    <mergeCell ref="BB1144:BC1144"/>
    <mergeCell ref="BE1144:BI1144"/>
    <mergeCell ref="BJ1144:BK1144"/>
    <mergeCell ref="AW1145:BA1145"/>
    <mergeCell ref="BB1145:BC1145"/>
    <mergeCell ref="BE1145:BI1145"/>
    <mergeCell ref="BJ1145:BK1145"/>
    <mergeCell ref="AW1146:BA1146"/>
    <mergeCell ref="BB1146:BC1146"/>
    <mergeCell ref="BE1146:BI1146"/>
    <mergeCell ref="BJ1146:BK1146"/>
    <mergeCell ref="AW1147:BA1147"/>
    <mergeCell ref="BB1147:BC1147"/>
    <mergeCell ref="BE1147:BI1147"/>
    <mergeCell ref="BJ1147:BK1147"/>
    <mergeCell ref="AW1148:BA1148"/>
    <mergeCell ref="BB1148:BC1148"/>
    <mergeCell ref="BE1148:BI1148"/>
    <mergeCell ref="BJ1148:BK1148"/>
    <mergeCell ref="AW1149:BA1149"/>
    <mergeCell ref="BB1149:BC1149"/>
    <mergeCell ref="BE1149:BI1149"/>
    <mergeCell ref="BJ1149:BK1149"/>
    <mergeCell ref="AW1150:BA1150"/>
    <mergeCell ref="BB1150:BC1150"/>
    <mergeCell ref="BE1150:BI1150"/>
    <mergeCell ref="BJ1150:BK1150"/>
    <mergeCell ref="AW1151:BA1151"/>
    <mergeCell ref="BB1151:BC1151"/>
    <mergeCell ref="BE1151:BI1151"/>
    <mergeCell ref="BJ1151:BK1151"/>
    <mergeCell ref="AW1152:BA1152"/>
    <mergeCell ref="BB1152:BC1152"/>
    <mergeCell ref="BE1152:BI1152"/>
    <mergeCell ref="BJ1152:BK1152"/>
    <mergeCell ref="AW1153:BA1153"/>
    <mergeCell ref="BB1153:BC1153"/>
    <mergeCell ref="BE1153:BI1153"/>
    <mergeCell ref="BJ1153:BK1153"/>
    <mergeCell ref="AW1154:BA1154"/>
    <mergeCell ref="BB1154:BC1154"/>
    <mergeCell ref="BE1154:BI1154"/>
    <mergeCell ref="BJ1154:BK1154"/>
    <mergeCell ref="AW1155:BA1155"/>
    <mergeCell ref="BB1155:BC1155"/>
    <mergeCell ref="BE1155:BI1155"/>
    <mergeCell ref="BJ1155:BK1155"/>
    <mergeCell ref="AW1156:BA1156"/>
    <mergeCell ref="BB1156:BC1156"/>
    <mergeCell ref="BE1156:BI1156"/>
    <mergeCell ref="BJ1156:BK1156"/>
    <mergeCell ref="AW1157:BA1157"/>
    <mergeCell ref="BB1157:BC1157"/>
    <mergeCell ref="BE1157:BI1157"/>
    <mergeCell ref="BJ1157:BK1157"/>
    <mergeCell ref="AW1158:BA1158"/>
    <mergeCell ref="BB1158:BC1158"/>
    <mergeCell ref="BE1158:BI1158"/>
    <mergeCell ref="BJ1158:BK1158"/>
    <mergeCell ref="AW1159:BA1159"/>
    <mergeCell ref="BB1159:BC1159"/>
    <mergeCell ref="BE1159:BI1159"/>
    <mergeCell ref="BJ1159:BK1159"/>
    <mergeCell ref="AW1160:BA1160"/>
    <mergeCell ref="BB1160:BC1160"/>
    <mergeCell ref="BE1160:BI1160"/>
    <mergeCell ref="BJ1160:BK1160"/>
    <mergeCell ref="AW1161:BA1161"/>
    <mergeCell ref="BB1161:BC1161"/>
    <mergeCell ref="BE1161:BI1161"/>
    <mergeCell ref="BJ1161:BK1161"/>
    <mergeCell ref="AW1162:BA1162"/>
    <mergeCell ref="BB1162:BC1162"/>
    <mergeCell ref="BE1162:BI1162"/>
    <mergeCell ref="BJ1162:BK1162"/>
    <mergeCell ref="AW1163:BA1163"/>
    <mergeCell ref="BB1163:BC1163"/>
    <mergeCell ref="BE1163:BI1163"/>
    <mergeCell ref="BJ1163:BK1163"/>
    <mergeCell ref="AW1164:BA1164"/>
    <mergeCell ref="BB1164:BC1164"/>
    <mergeCell ref="BE1164:BI1164"/>
    <mergeCell ref="BJ1164:BK1164"/>
    <mergeCell ref="AW1165:BA1165"/>
    <mergeCell ref="BB1165:BC1165"/>
    <mergeCell ref="BE1165:BI1165"/>
    <mergeCell ref="BJ1165:BK1165"/>
    <mergeCell ref="AW1166:BA1166"/>
    <mergeCell ref="BB1166:BC1166"/>
    <mergeCell ref="BE1166:BI1166"/>
    <mergeCell ref="BJ1166:BK1166"/>
    <mergeCell ref="AW1167:BA1167"/>
    <mergeCell ref="BB1167:BC1167"/>
    <mergeCell ref="BE1167:BI1167"/>
    <mergeCell ref="BJ1167:BK1167"/>
    <mergeCell ref="AW1168:BA1168"/>
    <mergeCell ref="BB1168:BC1168"/>
    <mergeCell ref="BE1168:BI1168"/>
    <mergeCell ref="BJ1168:BK1168"/>
    <mergeCell ref="AW1169:BA1169"/>
    <mergeCell ref="BB1169:BC1169"/>
    <mergeCell ref="BE1169:BI1169"/>
    <mergeCell ref="BJ1169:BK1169"/>
    <mergeCell ref="AW1170:BA1170"/>
    <mergeCell ref="BB1170:BC1170"/>
    <mergeCell ref="BE1170:BI1170"/>
    <mergeCell ref="BJ1170:BK1170"/>
    <mergeCell ref="AW1171:BA1171"/>
    <mergeCell ref="BB1171:BC1171"/>
    <mergeCell ref="BE1171:BI1171"/>
    <mergeCell ref="BJ1171:BK1171"/>
    <mergeCell ref="AW1172:BA1172"/>
    <mergeCell ref="BB1172:BC1172"/>
    <mergeCell ref="BE1172:BI1172"/>
    <mergeCell ref="BJ1172:BK1172"/>
    <mergeCell ref="AW1173:BA1173"/>
    <mergeCell ref="BB1173:BC1173"/>
    <mergeCell ref="BE1173:BI1173"/>
    <mergeCell ref="BJ1173:BK1173"/>
    <mergeCell ref="AW1174:BA1174"/>
    <mergeCell ref="BB1174:BC1174"/>
    <mergeCell ref="BE1174:BI1174"/>
    <mergeCell ref="BJ1174:BK1174"/>
    <mergeCell ref="AW1175:BA1175"/>
    <mergeCell ref="BB1175:BC1175"/>
    <mergeCell ref="BE1175:BI1175"/>
    <mergeCell ref="BJ1175:BK1175"/>
    <mergeCell ref="AW1176:BA1176"/>
    <mergeCell ref="BB1176:BC1176"/>
    <mergeCell ref="BE1176:BI1176"/>
    <mergeCell ref="BJ1176:BK1176"/>
    <mergeCell ref="AW1177:BA1177"/>
    <mergeCell ref="BB1177:BC1177"/>
    <mergeCell ref="BE1177:BI1177"/>
    <mergeCell ref="BJ1177:BK1177"/>
    <mergeCell ref="AW1178:BA1178"/>
    <mergeCell ref="BB1178:BC1178"/>
    <mergeCell ref="BE1178:BI1178"/>
    <mergeCell ref="BJ1178:BK1178"/>
    <mergeCell ref="AW1179:BA1179"/>
    <mergeCell ref="BB1179:BC1179"/>
    <mergeCell ref="BE1179:BI1179"/>
    <mergeCell ref="BJ1179:BK1179"/>
    <mergeCell ref="AW1180:BA1180"/>
    <mergeCell ref="BB1180:BC1180"/>
    <mergeCell ref="BE1180:BI1180"/>
    <mergeCell ref="BJ1180:BK1180"/>
    <mergeCell ref="AW1181:BA1181"/>
    <mergeCell ref="BB1181:BC1181"/>
    <mergeCell ref="BE1181:BI1181"/>
    <mergeCell ref="BJ1181:BK1181"/>
    <mergeCell ref="AW1182:BA1182"/>
    <mergeCell ref="BB1182:BC1182"/>
    <mergeCell ref="BE1182:BI1182"/>
    <mergeCell ref="BJ1182:BK1182"/>
    <mergeCell ref="AW1183:BA1183"/>
    <mergeCell ref="BB1183:BC1183"/>
    <mergeCell ref="BE1183:BI1183"/>
    <mergeCell ref="BJ1183:BK1183"/>
    <mergeCell ref="AW1184:BA1184"/>
    <mergeCell ref="BB1184:BC1184"/>
    <mergeCell ref="BE1184:BI1184"/>
    <mergeCell ref="BJ1184:BK1184"/>
    <mergeCell ref="F1188:X1188"/>
    <mergeCell ref="F1189:N1189"/>
    <mergeCell ref="P1189:X1189"/>
    <mergeCell ref="F1190:F1191"/>
    <mergeCell ref="G1190:J1190"/>
    <mergeCell ref="K1190:N1190"/>
    <mergeCell ref="P1190:P1191"/>
    <mergeCell ref="Q1190:T1190"/>
    <mergeCell ref="U1190:X1190"/>
    <mergeCell ref="M1191:N1191"/>
    <mergeCell ref="W1191:X1191"/>
    <mergeCell ref="M1192:N1192"/>
    <mergeCell ref="W1192:X1192"/>
    <mergeCell ref="M1193:N1193"/>
    <mergeCell ref="W1193:X1193"/>
    <mergeCell ref="M1194:N1194"/>
    <mergeCell ref="W1194:X1194"/>
    <mergeCell ref="M1195:N1195"/>
    <mergeCell ref="W1195:X1195"/>
    <mergeCell ref="M1196:N1196"/>
    <mergeCell ref="W1196:X1196"/>
    <mergeCell ref="M1197:N1197"/>
    <mergeCell ref="W1197:X1197"/>
    <mergeCell ref="M1198:N1198"/>
    <mergeCell ref="W1198:X1198"/>
    <mergeCell ref="M1199:N1199"/>
    <mergeCell ref="W1199:X1199"/>
    <mergeCell ref="M1200:N1200"/>
    <mergeCell ref="W1200:X1200"/>
    <mergeCell ref="M1201:N1201"/>
    <mergeCell ref="W1201:X1201"/>
    <mergeCell ref="M1202:N1202"/>
    <mergeCell ref="W1202:X1202"/>
    <mergeCell ref="M1203:N1203"/>
    <mergeCell ref="W1203:X1203"/>
    <mergeCell ref="M1204:N1204"/>
    <mergeCell ref="W1204:X1204"/>
    <mergeCell ref="M1205:N1205"/>
    <mergeCell ref="W1205:X1205"/>
    <mergeCell ref="M1206:N1206"/>
    <mergeCell ref="W1206:X1206"/>
    <mergeCell ref="M1207:N1207"/>
    <mergeCell ref="W1207:X1207"/>
    <mergeCell ref="M1208:N1208"/>
    <mergeCell ref="W1208:X1208"/>
    <mergeCell ref="M1209:N1209"/>
    <mergeCell ref="W1209:X1209"/>
    <mergeCell ref="M1210:N1210"/>
    <mergeCell ref="W1210:X1210"/>
    <mergeCell ref="M1211:N1211"/>
    <mergeCell ref="W1211:X1211"/>
    <mergeCell ref="M1212:N1212"/>
    <mergeCell ref="W1212:X1212"/>
    <mergeCell ref="M1213:N1213"/>
    <mergeCell ref="W1213:X1213"/>
    <mergeCell ref="M1214:N1214"/>
    <mergeCell ref="W1214:X1214"/>
    <mergeCell ref="M1215:N1215"/>
    <mergeCell ref="W1215:X1215"/>
    <mergeCell ref="M1219:N1219"/>
    <mergeCell ref="W1219:X1219"/>
    <mergeCell ref="F1224:K1224"/>
    <mergeCell ref="M1216:N1216"/>
    <mergeCell ref="W1216:X1216"/>
    <mergeCell ref="M1217:N1217"/>
    <mergeCell ref="W1217:X1217"/>
    <mergeCell ref="M1218:N1218"/>
    <mergeCell ref="W1218:X1218"/>
    <mergeCell ref="F1241:M1241"/>
    <mergeCell ref="H1243:S1243"/>
    <mergeCell ref="U1243:AF1243"/>
    <mergeCell ref="AH1243:AS1243"/>
    <mergeCell ref="F1235:J1235"/>
    <mergeCell ref="K1235:L1235"/>
    <mergeCell ref="N1235:S1235"/>
    <mergeCell ref="T1235:U1235"/>
    <mergeCell ref="W1235:AJ1235"/>
    <mergeCell ref="AK1235:AL1235"/>
    <mergeCell ref="F1233:J1233"/>
    <mergeCell ref="K1233:L1233"/>
    <mergeCell ref="N1233:S1233"/>
    <mergeCell ref="T1233:U1233"/>
    <mergeCell ref="W1233:AJ1233"/>
    <mergeCell ref="AK1233:AL1233"/>
    <mergeCell ref="H1244:S1244"/>
    <mergeCell ref="U1244:AF1244"/>
    <mergeCell ref="AH1244:AS1244"/>
    <mergeCell ref="H1245:S1245"/>
    <mergeCell ref="U1245:AF1245"/>
    <mergeCell ref="AH1245:AS1245"/>
    <mergeCell ref="H1246:S1246"/>
    <mergeCell ref="U1246:AF1246"/>
    <mergeCell ref="AH1246:AS1246"/>
    <mergeCell ref="H1247:S1247"/>
    <mergeCell ref="U1247:AF1247"/>
    <mergeCell ref="AH1247:AS1247"/>
    <mergeCell ref="H1248:S1248"/>
    <mergeCell ref="U1248:AF1248"/>
    <mergeCell ref="AH1248:AS1248"/>
    <mergeCell ref="H1249:S1249"/>
    <mergeCell ref="U1249:AF1249"/>
    <mergeCell ref="AH1249:AS1249"/>
    <mergeCell ref="H1250:S1250"/>
    <mergeCell ref="U1250:AF1250"/>
    <mergeCell ref="AH1250:AS1250"/>
    <mergeCell ref="H1251:S1251"/>
    <mergeCell ref="U1251:AF1251"/>
    <mergeCell ref="AH1251:AS1251"/>
    <mergeCell ref="H1252:S1252"/>
    <mergeCell ref="U1252:AF1252"/>
    <mergeCell ref="AH1252:AS1252"/>
    <mergeCell ref="H1253:S1253"/>
    <mergeCell ref="U1253:AF1253"/>
    <mergeCell ref="AH1253:AS1253"/>
    <mergeCell ref="H1254:S1254"/>
    <mergeCell ref="U1254:AF1254"/>
    <mergeCell ref="AH1254:AS1254"/>
    <mergeCell ref="H1255:S1255"/>
    <mergeCell ref="U1255:AF1255"/>
    <mergeCell ref="AH1255:AS1255"/>
    <mergeCell ref="H1256:S1256"/>
    <mergeCell ref="U1256:AF1256"/>
    <mergeCell ref="AH1256:AS1256"/>
    <mergeCell ref="H1257:S1257"/>
    <mergeCell ref="U1257:AF1257"/>
    <mergeCell ref="AH1257:AS1257"/>
    <mergeCell ref="H1258:S1258"/>
    <mergeCell ref="U1258:AF1258"/>
    <mergeCell ref="AH1258:AS1258"/>
    <mergeCell ref="H1259:S1259"/>
    <mergeCell ref="U1259:AF1259"/>
    <mergeCell ref="AH1259:AS1259"/>
    <mergeCell ref="H1260:S1260"/>
    <mergeCell ref="U1260:AF1260"/>
    <mergeCell ref="AH1260:AS1260"/>
    <mergeCell ref="H1261:S1261"/>
    <mergeCell ref="U1261:AF1261"/>
    <mergeCell ref="AH1261:AS1261"/>
    <mergeCell ref="H1262:S1262"/>
    <mergeCell ref="U1262:AF1262"/>
    <mergeCell ref="AH1262:AS1262"/>
    <mergeCell ref="H1263:S1263"/>
    <mergeCell ref="U1263:AF1263"/>
    <mergeCell ref="AH1263:AS1263"/>
    <mergeCell ref="H1264:S1264"/>
    <mergeCell ref="U1264:AF1264"/>
    <mergeCell ref="AH1264:AS1264"/>
    <mergeCell ref="H1265:S1265"/>
    <mergeCell ref="U1265:AF1265"/>
    <mergeCell ref="AH1265:AS1265"/>
    <mergeCell ref="H1266:S1266"/>
    <mergeCell ref="U1266:AF1266"/>
    <mergeCell ref="AH1266:AS1266"/>
    <mergeCell ref="H1267:S1267"/>
    <mergeCell ref="U1267:AF1267"/>
    <mergeCell ref="AH1267:AS1267"/>
    <mergeCell ref="H1268:S1268"/>
    <mergeCell ref="U1268:AF1268"/>
    <mergeCell ref="AH1268:AS1268"/>
    <mergeCell ref="H1269:S1269"/>
    <mergeCell ref="U1269:AF1269"/>
    <mergeCell ref="AH1269:AS1269"/>
    <mergeCell ref="H1270:S1270"/>
    <mergeCell ref="U1270:AF1270"/>
    <mergeCell ref="AH1270:AS1270"/>
    <mergeCell ref="H1271:S1271"/>
    <mergeCell ref="U1271:AF1271"/>
    <mergeCell ref="AH1271:AS1271"/>
    <mergeCell ref="H1272:S1272"/>
    <mergeCell ref="U1272:AF1272"/>
    <mergeCell ref="AH1272:AS1272"/>
    <mergeCell ref="H1273:S1273"/>
    <mergeCell ref="U1273:AF1273"/>
    <mergeCell ref="AH1273:AS1273"/>
    <mergeCell ref="H1274:S1274"/>
    <mergeCell ref="U1274:AF1274"/>
    <mergeCell ref="AH1274:AS1274"/>
    <mergeCell ref="H1275:S1275"/>
    <mergeCell ref="U1275:AF1275"/>
    <mergeCell ref="AH1275:AS1275"/>
    <mergeCell ref="H1276:S1276"/>
    <mergeCell ref="U1276:AF1276"/>
    <mergeCell ref="AH1276:AS1276"/>
    <mergeCell ref="H1277:S1277"/>
    <mergeCell ref="U1277:AF1277"/>
    <mergeCell ref="AH1277:AS1277"/>
    <mergeCell ref="H1278:S1278"/>
    <mergeCell ref="U1278:AF1278"/>
    <mergeCell ref="AH1278:AS1278"/>
    <mergeCell ref="H1279:S1279"/>
    <mergeCell ref="U1279:AF1279"/>
    <mergeCell ref="AH1279:AS1279"/>
    <mergeCell ref="H1280:S1280"/>
    <mergeCell ref="U1280:AF1280"/>
    <mergeCell ref="AH1280:AS1280"/>
    <mergeCell ref="H1281:S1281"/>
    <mergeCell ref="U1281:AF1281"/>
    <mergeCell ref="AH1281:AS1281"/>
    <mergeCell ref="H1282:S1282"/>
    <mergeCell ref="U1282:AF1282"/>
    <mergeCell ref="AH1282:AS1282"/>
    <mergeCell ref="H1283:S1283"/>
    <mergeCell ref="U1283:AF1283"/>
    <mergeCell ref="AH1283:AS1283"/>
    <mergeCell ref="H1284:S1284"/>
    <mergeCell ref="U1284:AF1284"/>
    <mergeCell ref="AH1284:AS1284"/>
    <mergeCell ref="H1285:S1285"/>
    <mergeCell ref="U1285:AF1285"/>
    <mergeCell ref="AH1285:AS1285"/>
    <mergeCell ref="H1286:S1286"/>
    <mergeCell ref="U1286:AF1286"/>
    <mergeCell ref="AH1286:AS1286"/>
    <mergeCell ref="H1287:S1287"/>
    <mergeCell ref="U1287:AF1287"/>
    <mergeCell ref="AH1287:AS1287"/>
    <mergeCell ref="H1288:S1288"/>
    <mergeCell ref="U1288:AF1288"/>
    <mergeCell ref="AH1288:AS1288"/>
    <mergeCell ref="H1289:S1289"/>
    <mergeCell ref="U1289:AF1289"/>
    <mergeCell ref="AH1289:AS1289"/>
    <mergeCell ref="H1290:S1290"/>
    <mergeCell ref="U1290:AF1290"/>
    <mergeCell ref="AH1290:AS1290"/>
    <mergeCell ref="H1291:S1291"/>
    <mergeCell ref="U1291:AF1291"/>
    <mergeCell ref="AH1291:AS1291"/>
    <mergeCell ref="H1292:S1292"/>
    <mergeCell ref="U1292:AF1292"/>
    <mergeCell ref="AH1292:AS1292"/>
    <mergeCell ref="H1293:S1293"/>
    <mergeCell ref="U1293:AF1293"/>
    <mergeCell ref="AH1293:AS1293"/>
    <mergeCell ref="H1294:S1294"/>
    <mergeCell ref="U1294:AF1294"/>
    <mergeCell ref="AH1294:AS1294"/>
    <mergeCell ref="H1295:S1295"/>
    <mergeCell ref="U1295:AF1295"/>
    <mergeCell ref="AH1295:AS1295"/>
    <mergeCell ref="H1296:S1296"/>
    <mergeCell ref="U1296:AF1296"/>
    <mergeCell ref="AH1296:AS1296"/>
    <mergeCell ref="H1297:S1297"/>
    <mergeCell ref="U1297:AF1297"/>
    <mergeCell ref="AH1297:AS1297"/>
    <mergeCell ref="H1298:S1298"/>
    <mergeCell ref="U1298:AF1298"/>
    <mergeCell ref="AH1298:AS1298"/>
    <mergeCell ref="H1299:S1299"/>
    <mergeCell ref="U1299:AF1299"/>
    <mergeCell ref="AH1299:AS1299"/>
    <mergeCell ref="H1300:S1300"/>
    <mergeCell ref="U1300:AF1300"/>
    <mergeCell ref="AH1300:AS1300"/>
    <mergeCell ref="H1301:S1301"/>
    <mergeCell ref="U1301:AF1301"/>
    <mergeCell ref="AH1301:AS1301"/>
    <mergeCell ref="H1302:S1302"/>
    <mergeCell ref="U1302:AF1302"/>
    <mergeCell ref="AH1302:AS1302"/>
    <mergeCell ref="H1303:S1303"/>
    <mergeCell ref="U1303:AF1303"/>
    <mergeCell ref="AH1303:AS1303"/>
    <mergeCell ref="H1304:S1304"/>
    <mergeCell ref="U1304:AF1304"/>
    <mergeCell ref="AH1304:AS1304"/>
    <mergeCell ref="H1305:S1305"/>
    <mergeCell ref="U1305:AF1305"/>
    <mergeCell ref="AH1305:AS1305"/>
    <mergeCell ref="H1306:S1306"/>
    <mergeCell ref="U1306:AF1306"/>
    <mergeCell ref="AH1306:AS1306"/>
    <mergeCell ref="H1307:S1307"/>
    <mergeCell ref="U1307:AF1307"/>
    <mergeCell ref="AH1307:AS1307"/>
    <mergeCell ref="H1308:S1308"/>
    <mergeCell ref="U1308:AF1308"/>
    <mergeCell ref="AH1308:AS1308"/>
    <mergeCell ref="H1309:S1309"/>
    <mergeCell ref="U1309:AF1309"/>
    <mergeCell ref="AH1309:AS1309"/>
    <mergeCell ref="H1310:S1310"/>
    <mergeCell ref="U1310:AF1310"/>
    <mergeCell ref="AH1310:AS1310"/>
    <mergeCell ref="H1311:S1311"/>
    <mergeCell ref="U1311:AF1311"/>
    <mergeCell ref="AH1311:AS1311"/>
    <mergeCell ref="H1312:S1312"/>
    <mergeCell ref="U1312:AF1312"/>
    <mergeCell ref="AH1312:AS1312"/>
    <mergeCell ref="H1313:S1313"/>
    <mergeCell ref="U1313:AF1313"/>
    <mergeCell ref="AH1313:AS1313"/>
    <mergeCell ref="H1314:S1314"/>
    <mergeCell ref="U1314:AF1314"/>
    <mergeCell ref="AH1314:AS1314"/>
    <mergeCell ref="H1315:S1315"/>
    <mergeCell ref="U1315:AF1315"/>
    <mergeCell ref="AH1315:AS1315"/>
    <mergeCell ref="H1316:S1316"/>
    <mergeCell ref="U1316:AF1316"/>
    <mergeCell ref="AH1316:AS1316"/>
    <mergeCell ref="H1317:S1317"/>
    <mergeCell ref="U1317:AF1317"/>
    <mergeCell ref="AH1317:AS1317"/>
    <mergeCell ref="H1318:S1318"/>
    <mergeCell ref="U1318:AF1318"/>
    <mergeCell ref="AH1318:AS1318"/>
    <mergeCell ref="H1319:S1319"/>
    <mergeCell ref="U1319:AF1319"/>
    <mergeCell ref="AH1319:AS1319"/>
    <mergeCell ref="H1320:S1320"/>
    <mergeCell ref="U1320:AF1320"/>
    <mergeCell ref="AH1320:AS1320"/>
    <mergeCell ref="H1321:S1321"/>
    <mergeCell ref="U1321:AF1321"/>
    <mergeCell ref="AH1321:AS1321"/>
    <mergeCell ref="H1322:S1322"/>
    <mergeCell ref="U1322:AF1322"/>
    <mergeCell ref="AH1322:AS1322"/>
    <mergeCell ref="H1323:S1323"/>
    <mergeCell ref="U1323:AF1323"/>
    <mergeCell ref="AH1323:AS1323"/>
    <mergeCell ref="H1324:S1324"/>
    <mergeCell ref="U1324:AF1324"/>
    <mergeCell ref="AH1324:AS1324"/>
    <mergeCell ref="H1325:S1325"/>
    <mergeCell ref="U1325:AF1325"/>
    <mergeCell ref="AH1325:AS1325"/>
    <mergeCell ref="H1326:S1326"/>
    <mergeCell ref="U1326:AF1326"/>
    <mergeCell ref="AH1326:AS1326"/>
    <mergeCell ref="H1327:S1327"/>
    <mergeCell ref="U1327:AF1327"/>
    <mergeCell ref="AH1327:AS1327"/>
    <mergeCell ref="H1328:S1328"/>
    <mergeCell ref="U1328:AF1328"/>
    <mergeCell ref="AH1328:AS1328"/>
    <mergeCell ref="H1329:S1329"/>
    <mergeCell ref="U1329:AF1329"/>
    <mergeCell ref="AH1329:AS1329"/>
    <mergeCell ref="H1330:S1330"/>
    <mergeCell ref="U1330:AF1330"/>
    <mergeCell ref="AH1330:AS1330"/>
    <mergeCell ref="H1331:S1331"/>
    <mergeCell ref="U1331:AF1331"/>
    <mergeCell ref="AH1331:AS1331"/>
    <mergeCell ref="H1332:S1332"/>
    <mergeCell ref="U1332:AF1332"/>
    <mergeCell ref="AH1332:AS1332"/>
    <mergeCell ref="H1333:S1333"/>
    <mergeCell ref="U1333:AF1333"/>
    <mergeCell ref="AH1333:AS1333"/>
    <mergeCell ref="H1334:S1334"/>
    <mergeCell ref="U1334:AF1334"/>
    <mergeCell ref="AH1334:AS1334"/>
    <mergeCell ref="H1335:S1335"/>
    <mergeCell ref="U1335:AF1335"/>
    <mergeCell ref="AH1335:AS1335"/>
    <mergeCell ref="H1336:S1336"/>
    <mergeCell ref="U1336:AF1336"/>
    <mergeCell ref="AH1336:AS1336"/>
    <mergeCell ref="H1337:S1337"/>
    <mergeCell ref="U1337:AF1337"/>
    <mergeCell ref="AH1337:AS1337"/>
    <mergeCell ref="H1338:S1338"/>
    <mergeCell ref="U1338:AF1338"/>
    <mergeCell ref="AH1338:AS1338"/>
    <mergeCell ref="H1339:S1339"/>
    <mergeCell ref="U1339:AF1339"/>
    <mergeCell ref="AH1339:AS1339"/>
    <mergeCell ref="H1340:S1340"/>
    <mergeCell ref="U1340:AF1340"/>
    <mergeCell ref="AH1340:AS1340"/>
    <mergeCell ref="H1343:S1343"/>
    <mergeCell ref="AH1343:AS1343"/>
    <mergeCell ref="H1341:S1341"/>
    <mergeCell ref="U1341:AF1341"/>
    <mergeCell ref="AH1341:AS1341"/>
    <mergeCell ref="H1342:S1342"/>
    <mergeCell ref="U1342:AF1342"/>
    <mergeCell ref="AH1342:AS1342"/>
    <mergeCell ref="F1361:G1361"/>
    <mergeCell ref="F1362:G1362"/>
    <mergeCell ref="F1363:G1363"/>
    <mergeCell ref="F1364:G1364"/>
    <mergeCell ref="F1350:G1350"/>
    <mergeCell ref="F1351:G1351"/>
    <mergeCell ref="F1352:G1352"/>
    <mergeCell ref="F1353:G1353"/>
    <mergeCell ref="F1354:G1354"/>
  </mergeCells>
  <phoneticPr fontId="14"/>
  <conditionalFormatting sqref="AP3:AT3">
    <cfRule type="containsText" dxfId="2173" priority="1225" stopIfTrue="1" operator="containsText" text="加算">
      <formula>NOT(ISERROR(SEARCH("加算",AP3)))</formula>
    </cfRule>
    <cfRule type="containsText" dxfId="2172" priority="1226" stopIfTrue="1" operator="containsText" text="減算">
      <formula>NOT(ISERROR(SEARCH("減算",AP3)))</formula>
    </cfRule>
  </conditionalFormatting>
  <conditionalFormatting sqref="AB12:AC13">
    <cfRule type="expression" dxfId="2171" priority="1223" stopIfTrue="1">
      <formula>$AB$12  = ""</formula>
    </cfRule>
    <cfRule type="expression" dxfId="2170" priority="1224" stopIfTrue="1">
      <formula>$AB$12 &lt; $AB$8</formula>
    </cfRule>
  </conditionalFormatting>
  <conditionalFormatting sqref="AD12:AE13">
    <cfRule type="expression" dxfId="2169" priority="1221" stopIfTrue="1">
      <formula>$AD$12 = ""</formula>
    </cfRule>
    <cfRule type="expression" dxfId="2168" priority="1222" stopIfTrue="1">
      <formula>$AD$12 &lt; $AD$8</formula>
    </cfRule>
  </conditionalFormatting>
  <conditionalFormatting sqref="AF12:AG13">
    <cfRule type="expression" dxfId="2167" priority="1219" stopIfTrue="1">
      <formula>$AF$12 = ""</formula>
    </cfRule>
    <cfRule type="expression" dxfId="2166" priority="1220" stopIfTrue="1">
      <formula>$AF$12 &lt; $AF$8</formula>
    </cfRule>
  </conditionalFormatting>
  <conditionalFormatting sqref="AB14:AC15">
    <cfRule type="expression" dxfId="2165" priority="1217" stopIfTrue="1">
      <formula>$AB$14 = ""</formula>
    </cfRule>
    <cfRule type="expression" dxfId="2164" priority="1218" stopIfTrue="1">
      <formula>$AB$14 &lt; $AB$10</formula>
    </cfRule>
  </conditionalFormatting>
  <conditionalFormatting sqref="AD14:AE15">
    <cfRule type="expression" dxfId="2163" priority="1215" stopIfTrue="1">
      <formula>$AD$14 = ""</formula>
    </cfRule>
    <cfRule type="expression" dxfId="2162" priority="1216" stopIfTrue="1">
      <formula>$AD$14 &lt; $AD$10</formula>
    </cfRule>
  </conditionalFormatting>
  <conditionalFormatting sqref="AF14:AG15">
    <cfRule type="expression" dxfId="2161" priority="1213" stopIfTrue="1">
      <formula>$AF$14 = ""</formula>
    </cfRule>
    <cfRule type="expression" dxfId="2160" priority="1214" stopIfTrue="1">
      <formula>$AF$14 &lt; $AF$10</formula>
    </cfRule>
  </conditionalFormatting>
  <conditionalFormatting sqref="C5:E6">
    <cfRule type="expression" dxfId="2159" priority="1212" stopIfTrue="1">
      <formula>$C$5 = ""</formula>
    </cfRule>
  </conditionalFormatting>
  <conditionalFormatting sqref="C36:E37">
    <cfRule type="expression" dxfId="2158" priority="1211" stopIfTrue="1">
      <formula>$C$36 = ""</formula>
    </cfRule>
  </conditionalFormatting>
  <conditionalFormatting sqref="A3">
    <cfRule type="expression" dxfId="2157" priority="1210" stopIfTrue="1">
      <formula>$A$3 = ""</formula>
    </cfRule>
  </conditionalFormatting>
  <conditionalFormatting sqref="N3:V3">
    <cfRule type="expression" dxfId="2156" priority="1209" stopIfTrue="1">
      <formula>$N$3 = ""</formula>
    </cfRule>
  </conditionalFormatting>
  <conditionalFormatting sqref="W3:AD3">
    <cfRule type="expression" dxfId="2155" priority="1208" stopIfTrue="1">
      <formula>$W$3 = ""</formula>
    </cfRule>
  </conditionalFormatting>
  <conditionalFormatting sqref="AE3:AG3">
    <cfRule type="expression" dxfId="2154" priority="1206" stopIfTrue="1">
      <formula>$AE$3 = ":"</formula>
    </cfRule>
    <cfRule type="expression" dxfId="2153" priority="1207" stopIfTrue="1">
      <formula>$AE$3 = ""</formula>
    </cfRule>
  </conditionalFormatting>
  <conditionalFormatting sqref="AK3:AM3">
    <cfRule type="expression" dxfId="2152" priority="1205" stopIfTrue="1">
      <formula>$AK$3 = ""</formula>
    </cfRule>
  </conditionalFormatting>
  <conditionalFormatting sqref="AE44:AM44">
    <cfRule type="expression" dxfId="2151" priority="1204" stopIfTrue="1">
      <formula>$AE$44 = ""</formula>
    </cfRule>
  </conditionalFormatting>
  <conditionalFormatting sqref="AE45:AM45">
    <cfRule type="expression" dxfId="2150" priority="1203" stopIfTrue="1">
      <formula>$AE$45 = ""</formula>
    </cfRule>
  </conditionalFormatting>
  <conditionalFormatting sqref="AE47:AM47">
    <cfRule type="expression" dxfId="2149" priority="1202" stopIfTrue="1">
      <formula>$AE$47 = ""</formula>
    </cfRule>
  </conditionalFormatting>
  <conditionalFormatting sqref="AE48:AM48">
    <cfRule type="expression" dxfId="2148" priority="1201" stopIfTrue="1">
      <formula>$AE$48 = ""</formula>
    </cfRule>
  </conditionalFormatting>
  <conditionalFormatting sqref="AE49:AM49">
    <cfRule type="expression" dxfId="2147" priority="1200" stopIfTrue="1">
      <formula>$AE$49 = ""</formula>
    </cfRule>
  </conditionalFormatting>
  <conditionalFormatting sqref="AE50:AM50">
    <cfRule type="expression" dxfId="2146" priority="1199" stopIfTrue="1">
      <formula>$AE$50 = ""</formula>
    </cfRule>
  </conditionalFormatting>
  <conditionalFormatting sqref="AE51:AM51">
    <cfRule type="expression" dxfId="2145" priority="1198" stopIfTrue="1">
      <formula>$AE$51 = ""</formula>
    </cfRule>
  </conditionalFormatting>
  <conditionalFormatting sqref="AE52:AM52">
    <cfRule type="expression" dxfId="2144" priority="1197" stopIfTrue="1">
      <formula>$AE$52 = ""</formula>
    </cfRule>
  </conditionalFormatting>
  <conditionalFormatting sqref="AE53:AM53">
    <cfRule type="expression" dxfId="2143" priority="1196" stopIfTrue="1">
      <formula>$AE$53 = ""</formula>
    </cfRule>
  </conditionalFormatting>
  <conditionalFormatting sqref="AE54:AM54">
    <cfRule type="expression" dxfId="2142" priority="1195" stopIfTrue="1">
      <formula>$AE$54 = ""</formula>
    </cfRule>
  </conditionalFormatting>
  <conditionalFormatting sqref="AE55:AM55">
    <cfRule type="expression" dxfId="2141" priority="1194" stopIfTrue="1">
      <formula>$AE$55 = ""</formula>
    </cfRule>
  </conditionalFormatting>
  <conditionalFormatting sqref="AE56:AM56">
    <cfRule type="expression" dxfId="2140" priority="1193" stopIfTrue="1">
      <formula>$AE$56 = ""</formula>
    </cfRule>
  </conditionalFormatting>
  <conditionalFormatting sqref="AE57:AM57">
    <cfRule type="expression" dxfId="2139" priority="1192" stopIfTrue="1">
      <formula>$AE$57 = ""</formula>
    </cfRule>
  </conditionalFormatting>
  <conditionalFormatting sqref="AE59:AM59">
    <cfRule type="expression" dxfId="2138" priority="1191" stopIfTrue="1">
      <formula>$AE$59 = ""</formula>
    </cfRule>
  </conditionalFormatting>
  <conditionalFormatting sqref="AE60:AM60">
    <cfRule type="expression" dxfId="2137" priority="1190" stopIfTrue="1">
      <formula>$AE$60 = ""</formula>
    </cfRule>
  </conditionalFormatting>
  <conditionalFormatting sqref="AE61:AM61">
    <cfRule type="expression" dxfId="2136" priority="1189" stopIfTrue="1">
      <formula>$AE$61 = ""</formula>
    </cfRule>
  </conditionalFormatting>
  <conditionalFormatting sqref="AE62:AM62">
    <cfRule type="expression" dxfId="2135" priority="1188" stopIfTrue="1">
      <formula>$AE$62 = ""</formula>
    </cfRule>
  </conditionalFormatting>
  <conditionalFormatting sqref="A8">
    <cfRule type="expression" dxfId="2134" priority="1187" stopIfTrue="1">
      <formula>$A$8 = ""</formula>
    </cfRule>
  </conditionalFormatting>
  <conditionalFormatting sqref="A9">
    <cfRule type="expression" dxfId="2133" priority="1186" stopIfTrue="1">
      <formula>$A$9 = ""</formula>
    </cfRule>
  </conditionalFormatting>
  <conditionalFormatting sqref="A10">
    <cfRule type="expression" dxfId="2132" priority="1185" stopIfTrue="1">
      <formula>$A$10 = ""</formula>
    </cfRule>
  </conditionalFormatting>
  <conditionalFormatting sqref="A11">
    <cfRule type="expression" dxfId="2131" priority="1184" stopIfTrue="1">
      <formula>$A$11 = ""</formula>
    </cfRule>
  </conditionalFormatting>
  <conditionalFormatting sqref="A12">
    <cfRule type="expression" dxfId="2130" priority="1183" stopIfTrue="1">
      <formula>$A$12 = ""</formula>
    </cfRule>
  </conditionalFormatting>
  <conditionalFormatting sqref="A15">
    <cfRule type="expression" dxfId="2129" priority="1182" stopIfTrue="1">
      <formula>$A$15 = ""</formula>
    </cfRule>
  </conditionalFormatting>
  <conditionalFormatting sqref="A35">
    <cfRule type="expression" dxfId="2128" priority="1181" stopIfTrue="1">
      <formula>$A$35 = ""</formula>
    </cfRule>
  </conditionalFormatting>
  <conditionalFormatting sqref="A13">
    <cfRule type="expression" dxfId="2127" priority="1180" stopIfTrue="1">
      <formula>$A$13 = ""</formula>
    </cfRule>
  </conditionalFormatting>
  <conditionalFormatting sqref="A14">
    <cfRule type="expression" dxfId="2126" priority="1179" stopIfTrue="1">
      <formula>$A$14 = ""</formula>
    </cfRule>
  </conditionalFormatting>
  <conditionalFormatting sqref="A16">
    <cfRule type="expression" dxfId="2125" priority="1178" stopIfTrue="1">
      <formula>$A$16 = ""</formula>
    </cfRule>
  </conditionalFormatting>
  <conditionalFormatting sqref="A17">
    <cfRule type="expression" dxfId="2124" priority="1177" stopIfTrue="1">
      <formula>$A$17 = ""</formula>
    </cfRule>
  </conditionalFormatting>
  <conditionalFormatting sqref="A20">
    <cfRule type="expression" dxfId="2123" priority="1176" stopIfTrue="1">
      <formula>$A$20 = ""</formula>
    </cfRule>
  </conditionalFormatting>
  <conditionalFormatting sqref="A18">
    <cfRule type="expression" dxfId="2122" priority="1175" stopIfTrue="1">
      <formula>$A$18 = ""</formula>
    </cfRule>
  </conditionalFormatting>
  <conditionalFormatting sqref="A19">
    <cfRule type="expression" dxfId="2121" priority="1174" stopIfTrue="1">
      <formula>$A$19 = ""</formula>
    </cfRule>
  </conditionalFormatting>
  <conditionalFormatting sqref="A21">
    <cfRule type="expression" dxfId="2120" priority="1173" stopIfTrue="1">
      <formula>$A$21 = ""</formula>
    </cfRule>
  </conditionalFormatting>
  <conditionalFormatting sqref="A22">
    <cfRule type="expression" dxfId="2119" priority="1172" stopIfTrue="1">
      <formula>$A$22 = ""</formula>
    </cfRule>
  </conditionalFormatting>
  <conditionalFormatting sqref="A25">
    <cfRule type="expression" dxfId="2118" priority="1171" stopIfTrue="1">
      <formula>$A$25 = ""</formula>
    </cfRule>
  </conditionalFormatting>
  <conditionalFormatting sqref="A23">
    <cfRule type="expression" dxfId="2117" priority="1170" stopIfTrue="1">
      <formula>$A$23 = ""</formula>
    </cfRule>
  </conditionalFormatting>
  <conditionalFormatting sqref="A24">
    <cfRule type="expression" dxfId="2116" priority="1169" stopIfTrue="1">
      <formula>$A$24 = ""</formula>
    </cfRule>
  </conditionalFormatting>
  <conditionalFormatting sqref="A26">
    <cfRule type="expression" dxfId="2115" priority="1168" stopIfTrue="1">
      <formula>$A$26 = ""</formula>
    </cfRule>
  </conditionalFormatting>
  <conditionalFormatting sqref="A27">
    <cfRule type="expression" dxfId="2114" priority="1167" stopIfTrue="1">
      <formula>$A$27 = ""</formula>
    </cfRule>
  </conditionalFormatting>
  <conditionalFormatting sqref="A30">
    <cfRule type="expression" dxfId="2113" priority="1166" stopIfTrue="1">
      <formula>$A$30 = ""</formula>
    </cfRule>
  </conditionalFormatting>
  <conditionalFormatting sqref="A28">
    <cfRule type="expression" dxfId="2112" priority="1165" stopIfTrue="1">
      <formula>$A$28 = ""</formula>
    </cfRule>
  </conditionalFormatting>
  <conditionalFormatting sqref="A29">
    <cfRule type="expression" dxfId="2111" priority="1164" stopIfTrue="1">
      <formula>$A$29 = ""</formula>
    </cfRule>
  </conditionalFormatting>
  <conditionalFormatting sqref="A31">
    <cfRule type="expression" dxfId="2110" priority="1163" stopIfTrue="1">
      <formula>$A$31 = ""</formula>
    </cfRule>
  </conditionalFormatting>
  <conditionalFormatting sqref="A32">
    <cfRule type="expression" dxfId="2109" priority="1162" stopIfTrue="1">
      <formula>$A$32 = ""</formula>
    </cfRule>
  </conditionalFormatting>
  <conditionalFormatting sqref="A33">
    <cfRule type="expression" dxfId="2108" priority="1161" stopIfTrue="1">
      <formula>$A$33 = ""</formula>
    </cfRule>
  </conditionalFormatting>
  <conditionalFormatting sqref="A34">
    <cfRule type="expression" dxfId="2107" priority="1160" stopIfTrue="1">
      <formula>$A$34 = ""</formula>
    </cfRule>
  </conditionalFormatting>
  <conditionalFormatting sqref="E8">
    <cfRule type="expression" dxfId="2106" priority="1159" stopIfTrue="1">
      <formula>$E$8 = ""</formula>
    </cfRule>
  </conditionalFormatting>
  <conditionalFormatting sqref="E9">
    <cfRule type="expression" dxfId="2105" priority="1158" stopIfTrue="1">
      <formula>$E$9 = ""</formula>
    </cfRule>
  </conditionalFormatting>
  <conditionalFormatting sqref="E10">
    <cfRule type="expression" dxfId="2104" priority="1157" stopIfTrue="1">
      <formula>$E$10 = ""</formula>
    </cfRule>
  </conditionalFormatting>
  <conditionalFormatting sqref="E11">
    <cfRule type="expression" dxfId="2103" priority="1156" stopIfTrue="1">
      <formula>$E$11 = ""</formula>
    </cfRule>
  </conditionalFormatting>
  <conditionalFormatting sqref="E12">
    <cfRule type="expression" dxfId="2102" priority="1155" stopIfTrue="1">
      <formula>$E$12 = ""</formula>
    </cfRule>
  </conditionalFormatting>
  <conditionalFormatting sqref="E13">
    <cfRule type="expression" dxfId="2101" priority="1154" stopIfTrue="1">
      <formula>$E$13 = ""</formula>
    </cfRule>
  </conditionalFormatting>
  <conditionalFormatting sqref="E14">
    <cfRule type="expression" dxfId="2100" priority="1153" stopIfTrue="1">
      <formula>$E$14 = ""</formula>
    </cfRule>
  </conditionalFormatting>
  <conditionalFormatting sqref="E15">
    <cfRule type="expression" dxfId="2099" priority="1152" stopIfTrue="1">
      <formula>$E$15 = ""</formula>
    </cfRule>
  </conditionalFormatting>
  <conditionalFormatting sqref="E16">
    <cfRule type="expression" dxfId="2098" priority="1151" stopIfTrue="1">
      <formula>$E$16 = ""</formula>
    </cfRule>
  </conditionalFormatting>
  <conditionalFormatting sqref="E17">
    <cfRule type="expression" dxfId="2097" priority="1150" stopIfTrue="1">
      <formula>$E$17 = ""</formula>
    </cfRule>
  </conditionalFormatting>
  <conditionalFormatting sqref="E18">
    <cfRule type="expression" dxfId="2096" priority="1149" stopIfTrue="1">
      <formula>$E$18 = ""</formula>
    </cfRule>
  </conditionalFormatting>
  <conditionalFormatting sqref="E19">
    <cfRule type="expression" dxfId="2095" priority="1148" stopIfTrue="1">
      <formula>$E$19 = ""</formula>
    </cfRule>
  </conditionalFormatting>
  <conditionalFormatting sqref="E20">
    <cfRule type="expression" dxfId="2094" priority="1147" stopIfTrue="1">
      <formula>$E$20 = ""</formula>
    </cfRule>
  </conditionalFormatting>
  <conditionalFormatting sqref="E21">
    <cfRule type="expression" dxfId="2093" priority="1146" stopIfTrue="1">
      <formula>$E$21 = ""</formula>
    </cfRule>
  </conditionalFormatting>
  <conditionalFormatting sqref="E22">
    <cfRule type="expression" dxfId="2092" priority="1145" stopIfTrue="1">
      <formula>$E$22 = ""</formula>
    </cfRule>
  </conditionalFormatting>
  <conditionalFormatting sqref="E23">
    <cfRule type="expression" dxfId="2091" priority="1144" stopIfTrue="1">
      <formula>$E$23 = ""</formula>
    </cfRule>
  </conditionalFormatting>
  <conditionalFormatting sqref="E24">
    <cfRule type="expression" dxfId="2090" priority="1143" stopIfTrue="1">
      <formula>$E$24 = ""</formula>
    </cfRule>
  </conditionalFormatting>
  <conditionalFormatting sqref="E25">
    <cfRule type="expression" dxfId="2089" priority="1142" stopIfTrue="1">
      <formula>$E$25 = ""</formula>
    </cfRule>
  </conditionalFormatting>
  <conditionalFormatting sqref="E26">
    <cfRule type="expression" dxfId="2088" priority="1141" stopIfTrue="1">
      <formula>$E$26 = ""</formula>
    </cfRule>
  </conditionalFormatting>
  <conditionalFormatting sqref="E27">
    <cfRule type="expression" dxfId="2087" priority="1140" stopIfTrue="1">
      <formula>$E$27 = ""</formula>
    </cfRule>
  </conditionalFormatting>
  <conditionalFormatting sqref="E28">
    <cfRule type="expression" dxfId="2086" priority="1139" stopIfTrue="1">
      <formula>$E$28 = ""</formula>
    </cfRule>
  </conditionalFormatting>
  <conditionalFormatting sqref="E29">
    <cfRule type="expression" dxfId="2085" priority="1138" stopIfTrue="1">
      <formula>$E$29 = ""</formula>
    </cfRule>
  </conditionalFormatting>
  <conditionalFormatting sqref="E30">
    <cfRule type="expression" dxfId="2084" priority="1137" stopIfTrue="1">
      <formula>$E$30 = ""</formula>
    </cfRule>
  </conditionalFormatting>
  <conditionalFormatting sqref="E31">
    <cfRule type="expression" dxfId="2083" priority="1136" stopIfTrue="1">
      <formula>$E$31 = ""</formula>
    </cfRule>
  </conditionalFormatting>
  <conditionalFormatting sqref="E32">
    <cfRule type="expression" dxfId="2082" priority="1135" stopIfTrue="1">
      <formula>$E$32 = ""</formula>
    </cfRule>
  </conditionalFormatting>
  <conditionalFormatting sqref="E33">
    <cfRule type="expression" dxfId="2081" priority="1134" stopIfTrue="1">
      <formula>$E$33 = ""</formula>
    </cfRule>
  </conditionalFormatting>
  <conditionalFormatting sqref="E34">
    <cfRule type="expression" dxfId="2080" priority="1133" stopIfTrue="1">
      <formula>$E$34 = ""</formula>
    </cfRule>
  </conditionalFormatting>
  <conditionalFormatting sqref="E35">
    <cfRule type="expression" dxfId="2079" priority="1132" stopIfTrue="1">
      <formula>$E$35 = ""</formula>
    </cfRule>
  </conditionalFormatting>
  <conditionalFormatting sqref="B8">
    <cfRule type="expression" dxfId="2078" priority="1131" stopIfTrue="1">
      <formula>$B$8 = ""</formula>
    </cfRule>
  </conditionalFormatting>
  <conditionalFormatting sqref="B9">
    <cfRule type="expression" dxfId="2077" priority="1130" stopIfTrue="1">
      <formula>$B$9 = ""</formula>
    </cfRule>
  </conditionalFormatting>
  <conditionalFormatting sqref="B10">
    <cfRule type="expression" dxfId="2076" priority="1129" stopIfTrue="1">
      <formula>$B$10 = ""</formula>
    </cfRule>
  </conditionalFormatting>
  <conditionalFormatting sqref="B11">
    <cfRule type="expression" dxfId="2075" priority="1128" stopIfTrue="1">
      <formula>$B$11 = ""</formula>
    </cfRule>
  </conditionalFormatting>
  <conditionalFormatting sqref="B12">
    <cfRule type="expression" dxfId="2074" priority="1127" stopIfTrue="1">
      <formula>$B$12 = ""</formula>
    </cfRule>
  </conditionalFormatting>
  <conditionalFormatting sqref="B13">
    <cfRule type="expression" dxfId="2073" priority="1126" stopIfTrue="1">
      <formula>$B$13 = ""</formula>
    </cfRule>
  </conditionalFormatting>
  <conditionalFormatting sqref="B14">
    <cfRule type="expression" dxfId="2072" priority="1125" stopIfTrue="1">
      <formula>$B$14 = ""</formula>
    </cfRule>
  </conditionalFormatting>
  <conditionalFormatting sqref="B15">
    <cfRule type="expression" dxfId="2071" priority="1124" stopIfTrue="1">
      <formula>$B$15 = ""</formula>
    </cfRule>
  </conditionalFormatting>
  <conditionalFormatting sqref="B16">
    <cfRule type="expression" dxfId="2070" priority="1123" stopIfTrue="1">
      <formula>$B$16 = ""</formula>
    </cfRule>
  </conditionalFormatting>
  <conditionalFormatting sqref="B17">
    <cfRule type="expression" dxfId="2069" priority="1122" stopIfTrue="1">
      <formula>$B$17 = ""</formula>
    </cfRule>
  </conditionalFormatting>
  <conditionalFormatting sqref="B18">
    <cfRule type="expression" dxfId="2068" priority="1121" stopIfTrue="1">
      <formula>$B$18 = ""</formula>
    </cfRule>
  </conditionalFormatting>
  <conditionalFormatting sqref="B19">
    <cfRule type="expression" dxfId="2067" priority="1120" stopIfTrue="1">
      <formula>$B$19 = ""</formula>
    </cfRule>
  </conditionalFormatting>
  <conditionalFormatting sqref="B20">
    <cfRule type="expression" dxfId="2066" priority="1119" stopIfTrue="1">
      <formula>$B$20 = ""</formula>
    </cfRule>
  </conditionalFormatting>
  <conditionalFormatting sqref="B21">
    <cfRule type="expression" dxfId="2065" priority="1118" stopIfTrue="1">
      <formula>$B$21 = ""</formula>
    </cfRule>
  </conditionalFormatting>
  <conditionalFormatting sqref="B22">
    <cfRule type="expression" dxfId="2064" priority="1117" stopIfTrue="1">
      <formula>$B$22 = ""</formula>
    </cfRule>
  </conditionalFormatting>
  <conditionalFormatting sqref="B23">
    <cfRule type="expression" dxfId="2063" priority="1116" stopIfTrue="1">
      <formula>$B$23 = ""</formula>
    </cfRule>
  </conditionalFormatting>
  <conditionalFormatting sqref="B24">
    <cfRule type="expression" dxfId="2062" priority="1115" stopIfTrue="1">
      <formula>$B$24 = ""</formula>
    </cfRule>
  </conditionalFormatting>
  <conditionalFormatting sqref="B25">
    <cfRule type="expression" dxfId="2061" priority="1114" stopIfTrue="1">
      <formula>$B$25 = ""</formula>
    </cfRule>
  </conditionalFormatting>
  <conditionalFormatting sqref="B26">
    <cfRule type="expression" dxfId="2060" priority="1113" stopIfTrue="1">
      <formula>$B$26 = ""</formula>
    </cfRule>
  </conditionalFormatting>
  <conditionalFormatting sqref="B27">
    <cfRule type="expression" dxfId="2059" priority="1112" stopIfTrue="1">
      <formula>$B$27 = ""</formula>
    </cfRule>
  </conditionalFormatting>
  <conditionalFormatting sqref="B28">
    <cfRule type="expression" dxfId="2058" priority="1111" stopIfTrue="1">
      <formula>$B$28 = ""</formula>
    </cfRule>
  </conditionalFormatting>
  <conditionalFormatting sqref="B29">
    <cfRule type="expression" dxfId="2057" priority="1110" stopIfTrue="1">
      <formula>$B$29 = ""</formula>
    </cfRule>
  </conditionalFormatting>
  <conditionalFormatting sqref="B30">
    <cfRule type="expression" dxfId="2056" priority="1109" stopIfTrue="1">
      <formula>$B$30 = ""</formula>
    </cfRule>
  </conditionalFormatting>
  <conditionalFormatting sqref="B31:C31">
    <cfRule type="expression" dxfId="2055" priority="1108" stopIfTrue="1">
      <formula>$B$31 = ""</formula>
    </cfRule>
  </conditionalFormatting>
  <conditionalFormatting sqref="B32">
    <cfRule type="expression" dxfId="2054" priority="1107" stopIfTrue="1">
      <formula>$B$32 = ""</formula>
    </cfRule>
  </conditionalFormatting>
  <conditionalFormatting sqref="B33">
    <cfRule type="expression" dxfId="2053" priority="1106" stopIfTrue="1">
      <formula>$B$33 = ""</formula>
    </cfRule>
  </conditionalFormatting>
  <conditionalFormatting sqref="B34">
    <cfRule type="expression" dxfId="2052" priority="1105" stopIfTrue="1">
      <formula>$B$34 = ""</formula>
    </cfRule>
  </conditionalFormatting>
  <conditionalFormatting sqref="B35">
    <cfRule type="expression" dxfId="2051" priority="1104" stopIfTrue="1">
      <formula>$B$35 = ""</formula>
    </cfRule>
  </conditionalFormatting>
  <conditionalFormatting sqref="A39">
    <cfRule type="expression" dxfId="2050" priority="1103" stopIfTrue="1">
      <formula>$A$39 = ""</formula>
    </cfRule>
  </conditionalFormatting>
  <conditionalFormatting sqref="A40">
    <cfRule type="expression" dxfId="2049" priority="1102" stopIfTrue="1">
      <formula>$A$40 = ""</formula>
    </cfRule>
  </conditionalFormatting>
  <conditionalFormatting sqref="A41">
    <cfRule type="expression" dxfId="2048" priority="1101" stopIfTrue="1">
      <formula>$A$41 = ""</formula>
    </cfRule>
  </conditionalFormatting>
  <conditionalFormatting sqref="A42">
    <cfRule type="expression" dxfId="2047" priority="1100" stopIfTrue="1">
      <formula>$A$42 = ""</formula>
    </cfRule>
  </conditionalFormatting>
  <conditionalFormatting sqref="A43">
    <cfRule type="expression" dxfId="2046" priority="1099" stopIfTrue="1">
      <formula>$A$43 = ""</formula>
    </cfRule>
  </conditionalFormatting>
  <conditionalFormatting sqref="A46">
    <cfRule type="expression" dxfId="2045" priority="1098" stopIfTrue="1">
      <formula>$A$46 = ""</formula>
    </cfRule>
  </conditionalFormatting>
  <conditionalFormatting sqref="A66">
    <cfRule type="expression" dxfId="2044" priority="1097" stopIfTrue="1">
      <formula>$A$66 = ""</formula>
    </cfRule>
  </conditionalFormatting>
  <conditionalFormatting sqref="A44">
    <cfRule type="expression" dxfId="2043" priority="1096" stopIfTrue="1">
      <formula>$A$44 = ""</formula>
    </cfRule>
  </conditionalFormatting>
  <conditionalFormatting sqref="A45">
    <cfRule type="expression" dxfId="2042" priority="1095" stopIfTrue="1">
      <formula>$A$45 = ""</formula>
    </cfRule>
  </conditionalFormatting>
  <conditionalFormatting sqref="A47">
    <cfRule type="expression" dxfId="2041" priority="1094" stopIfTrue="1">
      <formula>$A$47 = ""</formula>
    </cfRule>
  </conditionalFormatting>
  <conditionalFormatting sqref="A48">
    <cfRule type="expression" dxfId="2040" priority="1093" stopIfTrue="1">
      <formula>$A$48 = ""</formula>
    </cfRule>
  </conditionalFormatting>
  <conditionalFormatting sqref="A51">
    <cfRule type="expression" dxfId="2039" priority="1092" stopIfTrue="1">
      <formula>$A$51 = ""</formula>
    </cfRule>
  </conditionalFormatting>
  <conditionalFormatting sqref="A49">
    <cfRule type="expression" dxfId="2038" priority="1091" stopIfTrue="1">
      <formula>$A$49 = ""</formula>
    </cfRule>
  </conditionalFormatting>
  <conditionalFormatting sqref="A50">
    <cfRule type="expression" dxfId="2037" priority="1090" stopIfTrue="1">
      <formula>$A$50 = ""</formula>
    </cfRule>
  </conditionalFormatting>
  <conditionalFormatting sqref="A52">
    <cfRule type="expression" dxfId="2036" priority="1089" stopIfTrue="1">
      <formula>$A$52 = ""</formula>
    </cfRule>
  </conditionalFormatting>
  <conditionalFormatting sqref="A53">
    <cfRule type="expression" dxfId="2035" priority="1088" stopIfTrue="1">
      <formula>$A$53 = ""</formula>
    </cfRule>
  </conditionalFormatting>
  <conditionalFormatting sqref="A56">
    <cfRule type="expression" dxfId="2034" priority="1087" stopIfTrue="1">
      <formula>$A$56 = ""</formula>
    </cfRule>
  </conditionalFormatting>
  <conditionalFormatting sqref="A54">
    <cfRule type="expression" dxfId="2033" priority="1086" stopIfTrue="1">
      <formula>$A$54 = ""</formula>
    </cfRule>
  </conditionalFormatting>
  <conditionalFormatting sqref="A55">
    <cfRule type="expression" dxfId="2032" priority="1085" stopIfTrue="1">
      <formula>$A$55 = ""</formula>
    </cfRule>
  </conditionalFormatting>
  <conditionalFormatting sqref="A57">
    <cfRule type="expression" dxfId="2031" priority="1084" stopIfTrue="1">
      <formula>$A$57 = ""</formula>
    </cfRule>
  </conditionalFormatting>
  <conditionalFormatting sqref="A58">
    <cfRule type="expression" dxfId="2030" priority="1083" stopIfTrue="1">
      <formula>$A$58 = ""</formula>
    </cfRule>
  </conditionalFormatting>
  <conditionalFormatting sqref="A61">
    <cfRule type="expression" dxfId="2029" priority="1082" stopIfTrue="1">
      <formula>$A$61 = ""</formula>
    </cfRule>
  </conditionalFormatting>
  <conditionalFormatting sqref="A59">
    <cfRule type="expression" dxfId="2028" priority="1081" stopIfTrue="1">
      <formula>$A$59 = ""</formula>
    </cfRule>
  </conditionalFormatting>
  <conditionalFormatting sqref="A60">
    <cfRule type="expression" dxfId="2027" priority="1080" stopIfTrue="1">
      <formula>$A$60 = ""</formula>
    </cfRule>
  </conditionalFormatting>
  <conditionalFormatting sqref="A62">
    <cfRule type="expression" dxfId="2026" priority="1079" stopIfTrue="1">
      <formula>$A$62 = ""</formula>
    </cfRule>
  </conditionalFormatting>
  <conditionalFormatting sqref="A63">
    <cfRule type="expression" dxfId="2025" priority="1078" stopIfTrue="1">
      <formula>$A$63 = ""</formula>
    </cfRule>
  </conditionalFormatting>
  <conditionalFormatting sqref="A64">
    <cfRule type="expression" dxfId="2024" priority="1077" stopIfTrue="1">
      <formula>$A$64 = ""</formula>
    </cfRule>
  </conditionalFormatting>
  <conditionalFormatting sqref="A65">
    <cfRule type="expression" dxfId="2023" priority="1076" stopIfTrue="1">
      <formula>$A$65 = ""</formula>
    </cfRule>
  </conditionalFormatting>
  <conditionalFormatting sqref="B39">
    <cfRule type="expression" dxfId="2022" priority="1075" stopIfTrue="1">
      <formula>$B$39 = ""</formula>
    </cfRule>
  </conditionalFormatting>
  <conditionalFormatting sqref="B40">
    <cfRule type="expression" dxfId="2021" priority="1074" stopIfTrue="1">
      <formula>$B$40 = ""</formula>
    </cfRule>
  </conditionalFormatting>
  <conditionalFormatting sqref="B41">
    <cfRule type="expression" dxfId="2020" priority="1073" stopIfTrue="1">
      <formula>$B$41 = ""</formula>
    </cfRule>
  </conditionalFormatting>
  <conditionalFormatting sqref="B42">
    <cfRule type="expression" dxfId="2019" priority="1072" stopIfTrue="1">
      <formula>$B$42 = ""</formula>
    </cfRule>
  </conditionalFormatting>
  <conditionalFormatting sqref="B43">
    <cfRule type="expression" dxfId="2018" priority="1071" stopIfTrue="1">
      <formula>$B$43 = ""</formula>
    </cfRule>
  </conditionalFormatting>
  <conditionalFormatting sqref="B44">
    <cfRule type="expression" dxfId="2017" priority="1070" stopIfTrue="1">
      <formula>$B$44 = ""</formula>
    </cfRule>
  </conditionalFormatting>
  <conditionalFormatting sqref="B45">
    <cfRule type="expression" dxfId="2016" priority="1069" stopIfTrue="1">
      <formula>$B$45 = ""</formula>
    </cfRule>
  </conditionalFormatting>
  <conditionalFormatting sqref="B46">
    <cfRule type="expression" dxfId="2015" priority="1068" stopIfTrue="1">
      <formula>$B$46 = ""</formula>
    </cfRule>
  </conditionalFormatting>
  <conditionalFormatting sqref="B47">
    <cfRule type="expression" dxfId="2014" priority="1067" stopIfTrue="1">
      <formula>$B$47 = ""</formula>
    </cfRule>
  </conditionalFormatting>
  <conditionalFormatting sqref="B48">
    <cfRule type="expression" dxfId="2013" priority="1066" stopIfTrue="1">
      <formula>$B$48 = ""</formula>
    </cfRule>
  </conditionalFormatting>
  <conditionalFormatting sqref="B49">
    <cfRule type="expression" dxfId="2012" priority="1065" stopIfTrue="1">
      <formula>$B$49 = ""</formula>
    </cfRule>
  </conditionalFormatting>
  <conditionalFormatting sqref="B50">
    <cfRule type="expression" dxfId="2011" priority="1064" stopIfTrue="1">
      <formula>$B$50 = ""</formula>
    </cfRule>
  </conditionalFormatting>
  <conditionalFormatting sqref="B51">
    <cfRule type="expression" dxfId="2010" priority="1063" stopIfTrue="1">
      <formula>$B$51 = ""</formula>
    </cfRule>
  </conditionalFormatting>
  <conditionalFormatting sqref="B52">
    <cfRule type="expression" dxfId="2009" priority="1062" stopIfTrue="1">
      <formula>$B$52 = ""</formula>
    </cfRule>
  </conditionalFormatting>
  <conditionalFormatting sqref="B53">
    <cfRule type="expression" dxfId="2008" priority="1061" stopIfTrue="1">
      <formula>$B$53 = ""</formula>
    </cfRule>
  </conditionalFormatting>
  <conditionalFormatting sqref="B54">
    <cfRule type="expression" dxfId="2007" priority="1060" stopIfTrue="1">
      <formula>$B$54 = ""</formula>
    </cfRule>
  </conditionalFormatting>
  <conditionalFormatting sqref="B55">
    <cfRule type="expression" dxfId="2006" priority="1059" stopIfTrue="1">
      <formula>$B$55 = ""</formula>
    </cfRule>
  </conditionalFormatting>
  <conditionalFormatting sqref="B56">
    <cfRule type="expression" dxfId="2005" priority="1058" stopIfTrue="1">
      <formula>$B$56 = ""</formula>
    </cfRule>
  </conditionalFormatting>
  <conditionalFormatting sqref="B57">
    <cfRule type="expression" dxfId="2004" priority="1057" stopIfTrue="1">
      <formula>$B$57 = ""</formula>
    </cfRule>
  </conditionalFormatting>
  <conditionalFormatting sqref="B58">
    <cfRule type="expression" dxfId="2003" priority="1056" stopIfTrue="1">
      <formula>$B$58 = ""</formula>
    </cfRule>
  </conditionalFormatting>
  <conditionalFormatting sqref="B59">
    <cfRule type="expression" dxfId="2002" priority="1055" stopIfTrue="1">
      <formula>$B$59 = ""</formula>
    </cfRule>
  </conditionalFormatting>
  <conditionalFormatting sqref="B60">
    <cfRule type="expression" dxfId="2001" priority="1054" stopIfTrue="1">
      <formula>$B$60 = ""</formula>
    </cfRule>
  </conditionalFormatting>
  <conditionalFormatting sqref="B61">
    <cfRule type="expression" dxfId="2000" priority="1053" stopIfTrue="1">
      <formula>$B$61 = ""</formula>
    </cfRule>
  </conditionalFormatting>
  <conditionalFormatting sqref="B62">
    <cfRule type="expression" dxfId="1999" priority="1052" stopIfTrue="1">
      <formula>$B$62 = ""</formula>
    </cfRule>
  </conditionalFormatting>
  <conditionalFormatting sqref="B63">
    <cfRule type="expression" dxfId="1998" priority="1051" stopIfTrue="1">
      <formula>$B$63 = ""</formula>
    </cfRule>
  </conditionalFormatting>
  <conditionalFormatting sqref="B64">
    <cfRule type="expression" dxfId="1997" priority="1050" stopIfTrue="1">
      <formula>$B$64 = ""</formula>
    </cfRule>
  </conditionalFormatting>
  <conditionalFormatting sqref="B65">
    <cfRule type="expression" dxfId="1996" priority="1049" stopIfTrue="1">
      <formula>$B$65 = ""</formula>
    </cfRule>
  </conditionalFormatting>
  <conditionalFormatting sqref="B66">
    <cfRule type="expression" dxfId="1995" priority="1048" stopIfTrue="1">
      <formula>$B$66 = ""</formula>
    </cfRule>
  </conditionalFormatting>
  <conditionalFormatting sqref="E39">
    <cfRule type="expression" dxfId="1994" priority="1047" stopIfTrue="1">
      <formula>$E$39 = ""</formula>
    </cfRule>
  </conditionalFormatting>
  <conditionalFormatting sqref="E40">
    <cfRule type="expression" dxfId="1993" priority="1046" stopIfTrue="1">
      <formula>$E$40 = ""</formula>
    </cfRule>
  </conditionalFormatting>
  <conditionalFormatting sqref="E41">
    <cfRule type="expression" dxfId="1992" priority="1045" stopIfTrue="1">
      <formula>$E$41 = ""</formula>
    </cfRule>
  </conditionalFormatting>
  <conditionalFormatting sqref="E42">
    <cfRule type="expression" dxfId="1991" priority="1044" stopIfTrue="1">
      <formula>$E$42 = ""</formula>
    </cfRule>
  </conditionalFormatting>
  <conditionalFormatting sqref="E43">
    <cfRule type="expression" dxfId="1990" priority="1043" stopIfTrue="1">
      <formula>$E$43 = ""</formula>
    </cfRule>
  </conditionalFormatting>
  <conditionalFormatting sqref="E44">
    <cfRule type="expression" dxfId="1989" priority="1042" stopIfTrue="1">
      <formula>$E$44 = ""</formula>
    </cfRule>
  </conditionalFormatting>
  <conditionalFormatting sqref="E45">
    <cfRule type="expression" dxfId="1988" priority="1041" stopIfTrue="1">
      <formula>$E$45 = ""</formula>
    </cfRule>
  </conditionalFormatting>
  <conditionalFormatting sqref="E46">
    <cfRule type="expression" dxfId="1987" priority="1040" stopIfTrue="1">
      <formula>$E$46 = ""</formula>
    </cfRule>
  </conditionalFormatting>
  <conditionalFormatting sqref="E47">
    <cfRule type="expression" dxfId="1986" priority="1039" stopIfTrue="1">
      <formula>$E$47 = ""</formula>
    </cfRule>
  </conditionalFormatting>
  <conditionalFormatting sqref="E48">
    <cfRule type="expression" dxfId="1985" priority="1038" stopIfTrue="1">
      <formula>$E$48 = ""</formula>
    </cfRule>
  </conditionalFormatting>
  <conditionalFormatting sqref="E49">
    <cfRule type="expression" dxfId="1984" priority="1037" stopIfTrue="1">
      <formula>$E$49 = ""</formula>
    </cfRule>
  </conditionalFormatting>
  <conditionalFormatting sqref="E50">
    <cfRule type="expression" dxfId="1983" priority="1036" stopIfTrue="1">
      <formula>$E$50 = ""</formula>
    </cfRule>
  </conditionalFormatting>
  <conditionalFormatting sqref="E51">
    <cfRule type="expression" dxfId="1982" priority="1035" stopIfTrue="1">
      <formula>$E$51 = ""</formula>
    </cfRule>
  </conditionalFormatting>
  <conditionalFormatting sqref="E52">
    <cfRule type="expression" dxfId="1981" priority="1034" stopIfTrue="1">
      <formula>$E$52 = ""</formula>
    </cfRule>
  </conditionalFormatting>
  <conditionalFormatting sqref="E53">
    <cfRule type="expression" dxfId="1980" priority="1033" stopIfTrue="1">
      <formula>$E$53 = ""</formula>
    </cfRule>
  </conditionalFormatting>
  <conditionalFormatting sqref="E54">
    <cfRule type="expression" dxfId="1979" priority="1032" stopIfTrue="1">
      <formula>$E$54 = ""</formula>
    </cfRule>
  </conditionalFormatting>
  <conditionalFormatting sqref="E55">
    <cfRule type="expression" dxfId="1978" priority="1031" stopIfTrue="1">
      <formula>$E$55 = ""</formula>
    </cfRule>
  </conditionalFormatting>
  <conditionalFormatting sqref="E56">
    <cfRule type="expression" dxfId="1977" priority="1030" stopIfTrue="1">
      <formula>$E$56 = ""</formula>
    </cfRule>
  </conditionalFormatting>
  <conditionalFormatting sqref="E57">
    <cfRule type="expression" dxfId="1976" priority="1029" stopIfTrue="1">
      <formula>$E$57 = ""</formula>
    </cfRule>
  </conditionalFormatting>
  <conditionalFormatting sqref="E58">
    <cfRule type="expression" dxfId="1975" priority="1028" stopIfTrue="1">
      <formula>$E$58 = ""</formula>
    </cfRule>
  </conditionalFormatting>
  <conditionalFormatting sqref="E59">
    <cfRule type="expression" dxfId="1974" priority="1027" stopIfTrue="1">
      <formula>$E$59 = ""</formula>
    </cfRule>
  </conditionalFormatting>
  <conditionalFormatting sqref="E60">
    <cfRule type="expression" dxfId="1973" priority="1026" stopIfTrue="1">
      <formula>$E$60 = ""</formula>
    </cfRule>
  </conditionalFormatting>
  <conditionalFormatting sqref="E61">
    <cfRule type="expression" dxfId="1972" priority="1025" stopIfTrue="1">
      <formula>$E$61 = ""</formula>
    </cfRule>
  </conditionalFormatting>
  <conditionalFormatting sqref="E62">
    <cfRule type="expression" dxfId="1971" priority="1024" stopIfTrue="1">
      <formula>$E$62 = ""</formula>
    </cfRule>
  </conditionalFormatting>
  <conditionalFormatting sqref="E63">
    <cfRule type="expression" dxfId="1970" priority="1023" stopIfTrue="1">
      <formula>$E$63 = ""</formula>
    </cfRule>
  </conditionalFormatting>
  <conditionalFormatting sqref="E64">
    <cfRule type="expression" dxfId="1969" priority="1022" stopIfTrue="1">
      <formula>$E$64 = ""</formula>
    </cfRule>
  </conditionalFormatting>
  <conditionalFormatting sqref="E65">
    <cfRule type="expression" dxfId="1968" priority="1021" stopIfTrue="1">
      <formula>$E$65 = ""</formula>
    </cfRule>
  </conditionalFormatting>
  <conditionalFormatting sqref="E66">
    <cfRule type="expression" dxfId="1967" priority="1020" stopIfTrue="1">
      <formula>$E$66 = ""</formula>
    </cfRule>
  </conditionalFormatting>
  <conditionalFormatting sqref="AB21:AC21">
    <cfRule type="expression" dxfId="1966" priority="1019" stopIfTrue="1">
      <formula>$AB$21 = ""</formula>
    </cfRule>
  </conditionalFormatting>
  <conditionalFormatting sqref="AD21:AE21">
    <cfRule type="expression" dxfId="1965" priority="1018" stopIfTrue="1">
      <formula>$AD$21 = ""</formula>
    </cfRule>
  </conditionalFormatting>
  <conditionalFormatting sqref="AH21:AI21">
    <cfRule type="expression" dxfId="1964" priority="1017" stopIfTrue="1">
      <formula>$AH$21 = ""</formula>
    </cfRule>
  </conditionalFormatting>
  <conditionalFormatting sqref="AJ21:AK21">
    <cfRule type="expression" dxfId="1963" priority="1016" stopIfTrue="1">
      <formula>$AJ$21 = ""</formula>
    </cfRule>
  </conditionalFormatting>
  <conditionalFormatting sqref="AB23:AC23">
    <cfRule type="expression" dxfId="1962" priority="1014" stopIfTrue="1">
      <formula>$AB$23 = ""</formula>
    </cfRule>
    <cfRule type="expression" dxfId="1961" priority="1015" stopIfTrue="1">
      <formula>$AB$23 = ":"</formula>
    </cfRule>
  </conditionalFormatting>
  <conditionalFormatting sqref="AB24:AC24">
    <cfRule type="expression" dxfId="1960" priority="1012" stopIfTrue="1">
      <formula>$AB$24 = ""</formula>
    </cfRule>
    <cfRule type="expression" dxfId="1959" priority="1013" stopIfTrue="1">
      <formula>$AB$24 = ":"</formula>
    </cfRule>
  </conditionalFormatting>
  <conditionalFormatting sqref="AB25:AC25">
    <cfRule type="expression" dxfId="1958" priority="1010" stopIfTrue="1">
      <formula>$AB$25 = ""</formula>
    </cfRule>
    <cfRule type="expression" dxfId="1957" priority="1011" stopIfTrue="1">
      <formula>$AB$25 = ":"</formula>
    </cfRule>
  </conditionalFormatting>
  <conditionalFormatting sqref="AB26:AC26">
    <cfRule type="expression" dxfId="1956" priority="1008" stopIfTrue="1">
      <formula>$AB$26 = ""</formula>
    </cfRule>
    <cfRule type="expression" dxfId="1955" priority="1009" stopIfTrue="1">
      <formula>$AB$26 = ":"</formula>
    </cfRule>
  </conditionalFormatting>
  <conditionalFormatting sqref="AD23:AE23">
    <cfRule type="expression" dxfId="1954" priority="1006" stopIfTrue="1">
      <formula>$AD$23 = ""</formula>
    </cfRule>
    <cfRule type="expression" dxfId="1953" priority="1007" stopIfTrue="1">
      <formula>$AD$23 = ":"</formula>
    </cfRule>
  </conditionalFormatting>
  <conditionalFormatting sqref="AD24:AE24">
    <cfRule type="expression" dxfId="1952" priority="1004" stopIfTrue="1">
      <formula>$AD$24 = ""</formula>
    </cfRule>
    <cfRule type="expression" dxfId="1951" priority="1005" stopIfTrue="1">
      <formula>$AD$24 = ":"</formula>
    </cfRule>
  </conditionalFormatting>
  <conditionalFormatting sqref="AD25:AE25">
    <cfRule type="expression" dxfId="1950" priority="1002" stopIfTrue="1">
      <formula>$AD$25 = ""</formula>
    </cfRule>
    <cfRule type="expression" dxfId="1949" priority="1003" stopIfTrue="1">
      <formula>$AD$25 = ":"</formula>
    </cfRule>
  </conditionalFormatting>
  <conditionalFormatting sqref="AD26:AE26">
    <cfRule type="expression" dxfId="1948" priority="1000" stopIfTrue="1">
      <formula>$AD$26 = ""</formula>
    </cfRule>
    <cfRule type="expression" dxfId="1947" priority="1001" stopIfTrue="1">
      <formula>$AD$26 = ":"</formula>
    </cfRule>
  </conditionalFormatting>
  <conditionalFormatting sqref="AH23:AI23">
    <cfRule type="expression" dxfId="1946" priority="998" stopIfTrue="1">
      <formula>$AH$23 = ""</formula>
    </cfRule>
    <cfRule type="expression" dxfId="1945" priority="999" stopIfTrue="1">
      <formula>$AH$23 = ":"</formula>
    </cfRule>
  </conditionalFormatting>
  <conditionalFormatting sqref="AH24:AI24">
    <cfRule type="expression" dxfId="1944" priority="996" stopIfTrue="1">
      <formula>$AH$24 = ""</formula>
    </cfRule>
    <cfRule type="expression" dxfId="1943" priority="997" stopIfTrue="1">
      <formula>$AH$24 = ":"</formula>
    </cfRule>
  </conditionalFormatting>
  <conditionalFormatting sqref="AH25:AI25">
    <cfRule type="expression" dxfId="1942" priority="994" stopIfTrue="1">
      <formula>$AH$25 = ""</formula>
    </cfRule>
    <cfRule type="expression" dxfId="1941" priority="995" stopIfTrue="1">
      <formula>$AH$25 = ":"</formula>
    </cfRule>
  </conditionalFormatting>
  <conditionalFormatting sqref="AH26:AI26">
    <cfRule type="expression" dxfId="1940" priority="992" stopIfTrue="1">
      <formula>$AH$26 = ""</formula>
    </cfRule>
    <cfRule type="expression" dxfId="1939" priority="993" stopIfTrue="1">
      <formula>$AH$26 = ":"</formula>
    </cfRule>
  </conditionalFormatting>
  <conditionalFormatting sqref="AJ26:AK26">
    <cfRule type="expression" dxfId="1938" priority="990" stopIfTrue="1">
      <formula>$AJ$26 = ""</formula>
    </cfRule>
    <cfRule type="expression" dxfId="1937" priority="991" stopIfTrue="1">
      <formula>$AJ$26 = ":"</formula>
    </cfRule>
  </conditionalFormatting>
  <conditionalFormatting sqref="AJ23:AK23">
    <cfRule type="expression" dxfId="1936" priority="988" stopIfTrue="1">
      <formula>$AJ$23 = ""</formula>
    </cfRule>
    <cfRule type="expression" dxfId="1935" priority="989" stopIfTrue="1">
      <formula>$AJ$23 = ":"</formula>
    </cfRule>
  </conditionalFormatting>
  <conditionalFormatting sqref="AJ24:AK24">
    <cfRule type="expression" dxfId="1934" priority="986" stopIfTrue="1">
      <formula>$AJ$24 = ""</formula>
    </cfRule>
    <cfRule type="expression" dxfId="1933" priority="987" stopIfTrue="1">
      <formula>$AJ$24 = ":"</formula>
    </cfRule>
  </conditionalFormatting>
  <conditionalFormatting sqref="AJ25:AK25">
    <cfRule type="expression" dxfId="1932" priority="984" stopIfTrue="1">
      <formula>$AJ$25 = ""</formula>
    </cfRule>
    <cfRule type="expression" dxfId="1931" priority="985" stopIfTrue="1">
      <formula>$AJ$25 = ":"</formula>
    </cfRule>
  </conditionalFormatting>
  <conditionalFormatting sqref="AB27:AC27">
    <cfRule type="expression" dxfId="1930" priority="983" stopIfTrue="1">
      <formula>$AB$27 = 0</formula>
    </cfRule>
  </conditionalFormatting>
  <conditionalFormatting sqref="AH27:AI27">
    <cfRule type="expression" dxfId="1929" priority="982" stopIfTrue="1">
      <formula>$AH$27 = 0</formula>
    </cfRule>
  </conditionalFormatting>
  <conditionalFormatting sqref="AD27:AE27">
    <cfRule type="expression" dxfId="1928" priority="981" stopIfTrue="1">
      <formula>$AD$27 = 0</formula>
    </cfRule>
  </conditionalFormatting>
  <conditionalFormatting sqref="AJ27:AK27">
    <cfRule type="expression" dxfId="1927" priority="980" stopIfTrue="1">
      <formula>$AJ$27 = 0</formula>
    </cfRule>
  </conditionalFormatting>
  <conditionalFormatting sqref="AQ8">
    <cfRule type="expression" dxfId="1926" priority="979" stopIfTrue="1">
      <formula>$AQ$8 = ""</formula>
    </cfRule>
  </conditionalFormatting>
  <conditionalFormatting sqref="AQ35">
    <cfRule type="expression" dxfId="1925" priority="978" stopIfTrue="1">
      <formula>$AQ$35 = ""</formula>
    </cfRule>
  </conditionalFormatting>
  <conditionalFormatting sqref="AQ9">
    <cfRule type="expression" dxfId="1924" priority="977" stopIfTrue="1">
      <formula>$AQ$9 = ""</formula>
    </cfRule>
  </conditionalFormatting>
  <conditionalFormatting sqref="AQ10">
    <cfRule type="expression" dxfId="1923" priority="976" stopIfTrue="1">
      <formula>$AQ$10 = ""</formula>
    </cfRule>
  </conditionalFormatting>
  <conditionalFormatting sqref="AQ34">
    <cfRule type="expression" dxfId="1922" priority="975" stopIfTrue="1">
      <formula>$AQ$34 = ""</formula>
    </cfRule>
  </conditionalFormatting>
  <conditionalFormatting sqref="AQ11">
    <cfRule type="expression" dxfId="1921" priority="974" stopIfTrue="1">
      <formula>$AQ$11 = ""</formula>
    </cfRule>
  </conditionalFormatting>
  <conditionalFormatting sqref="AQ33">
    <cfRule type="expression" dxfId="1920" priority="973" stopIfTrue="1">
      <formula>$AQ$33 = ""</formula>
    </cfRule>
  </conditionalFormatting>
  <conditionalFormatting sqref="AQ32">
    <cfRule type="expression" dxfId="1919" priority="972" stopIfTrue="1">
      <formula>$AQ$32 = ""</formula>
    </cfRule>
  </conditionalFormatting>
  <conditionalFormatting sqref="AQ31">
    <cfRule type="expression" dxfId="1918" priority="971" stopIfTrue="1">
      <formula>$AQ$31 = ""</formula>
    </cfRule>
  </conditionalFormatting>
  <conditionalFormatting sqref="AQ30">
    <cfRule type="expression" dxfId="1917" priority="970" stopIfTrue="1">
      <formula>$AQ$30 = ""</formula>
    </cfRule>
  </conditionalFormatting>
  <conditionalFormatting sqref="AQ29">
    <cfRule type="expression" dxfId="1916" priority="969" stopIfTrue="1">
      <formula>$AQ$29 = ""</formula>
    </cfRule>
  </conditionalFormatting>
  <conditionalFormatting sqref="AQ28">
    <cfRule type="expression" dxfId="1915" priority="968" stopIfTrue="1">
      <formula>$AQ$28 = ""</formula>
    </cfRule>
  </conditionalFormatting>
  <conditionalFormatting sqref="AQ12">
    <cfRule type="expression" dxfId="1914" priority="967" stopIfTrue="1">
      <formula>$AQ$12 = ""</formula>
    </cfRule>
  </conditionalFormatting>
  <conditionalFormatting sqref="AQ13">
    <cfRule type="expression" dxfId="1913" priority="966" stopIfTrue="1">
      <formula>$AQ$13 = ""</formula>
    </cfRule>
  </conditionalFormatting>
  <conditionalFormatting sqref="AQ14">
    <cfRule type="expression" dxfId="1912" priority="965" stopIfTrue="1">
      <formula>$AQ$14 = ""</formula>
    </cfRule>
  </conditionalFormatting>
  <conditionalFormatting sqref="AQ15">
    <cfRule type="expression" dxfId="1911" priority="964" stopIfTrue="1">
      <formula>$AQ$15 = ""</formula>
    </cfRule>
  </conditionalFormatting>
  <conditionalFormatting sqref="AQ16">
    <cfRule type="expression" dxfId="1910" priority="963" stopIfTrue="1">
      <formula>$AQ$16 = ""</formula>
    </cfRule>
  </conditionalFormatting>
  <conditionalFormatting sqref="AQ17">
    <cfRule type="expression" dxfId="1909" priority="962" stopIfTrue="1">
      <formula>$AQ$17 = ""</formula>
    </cfRule>
  </conditionalFormatting>
  <conditionalFormatting sqref="AQ18">
    <cfRule type="expression" dxfId="1908" priority="961" stopIfTrue="1">
      <formula>$AQ$18 = ""</formula>
    </cfRule>
  </conditionalFormatting>
  <conditionalFormatting sqref="AQ19">
    <cfRule type="expression" dxfId="1907" priority="960" stopIfTrue="1">
      <formula>$AQ$19 = ""</formula>
    </cfRule>
  </conditionalFormatting>
  <conditionalFormatting sqref="AQ27">
    <cfRule type="expression" dxfId="1906" priority="959" stopIfTrue="1">
      <formula>$AQ$27 = ""</formula>
    </cfRule>
  </conditionalFormatting>
  <conditionalFormatting sqref="AQ26">
    <cfRule type="expression" dxfId="1905" priority="958" stopIfTrue="1">
      <formula>$AQ$26 = ""</formula>
    </cfRule>
  </conditionalFormatting>
  <conditionalFormatting sqref="AQ25">
    <cfRule type="expression" dxfId="1904" priority="957" stopIfTrue="1">
      <formula>$AQ$25 = ""</formula>
    </cfRule>
  </conditionalFormatting>
  <conditionalFormatting sqref="AQ24">
    <cfRule type="expression" dxfId="1903" priority="956" stopIfTrue="1">
      <formula>$AQ$24 = ""</formula>
    </cfRule>
  </conditionalFormatting>
  <conditionalFormatting sqref="AQ23">
    <cfRule type="expression" dxfId="1902" priority="955" stopIfTrue="1">
      <formula>$AQ$23 = ""</formula>
    </cfRule>
  </conditionalFormatting>
  <conditionalFormatting sqref="AQ22">
    <cfRule type="expression" dxfId="1901" priority="954" stopIfTrue="1">
      <formula>$AQ$22 = ""</formula>
    </cfRule>
  </conditionalFormatting>
  <conditionalFormatting sqref="AQ21">
    <cfRule type="expression" dxfId="1900" priority="953" stopIfTrue="1">
      <formula>$AQ$21 = ""</formula>
    </cfRule>
  </conditionalFormatting>
  <conditionalFormatting sqref="AQ20">
    <cfRule type="expression" dxfId="1899" priority="952" stopIfTrue="1">
      <formula>$AQ$20 = ""</formula>
    </cfRule>
  </conditionalFormatting>
  <conditionalFormatting sqref="AR8:AT8">
    <cfRule type="expression" dxfId="1898" priority="951" stopIfTrue="1">
      <formula>$AR$8 = ""</formula>
    </cfRule>
  </conditionalFormatting>
  <conditionalFormatting sqref="AR9:AT9">
    <cfRule type="expression" dxfId="1897" priority="950" stopIfTrue="1">
      <formula>$AR$9 = ""</formula>
    </cfRule>
  </conditionalFormatting>
  <conditionalFormatting sqref="AR10:AT10">
    <cfRule type="expression" dxfId="1896" priority="949" stopIfTrue="1">
      <formula>$AR$10 = ""</formula>
    </cfRule>
  </conditionalFormatting>
  <conditionalFormatting sqref="AR11:AT11">
    <cfRule type="expression" dxfId="1895" priority="948" stopIfTrue="1">
      <formula>$AR$11 = ""</formula>
    </cfRule>
  </conditionalFormatting>
  <conditionalFormatting sqref="AR35:AT35">
    <cfRule type="expression" dxfId="1894" priority="947" stopIfTrue="1">
      <formula>$AR$35 = ""</formula>
    </cfRule>
  </conditionalFormatting>
  <conditionalFormatting sqref="AR34:AT34">
    <cfRule type="expression" dxfId="1893" priority="946" stopIfTrue="1">
      <formula>$AR$34 = ""</formula>
    </cfRule>
  </conditionalFormatting>
  <conditionalFormatting sqref="AR33:AT33">
    <cfRule type="expression" dxfId="1892" priority="945" stopIfTrue="1">
      <formula>$AR$33 = ""</formula>
    </cfRule>
  </conditionalFormatting>
  <conditionalFormatting sqref="AR32:AT32">
    <cfRule type="expression" dxfId="1891" priority="944" stopIfTrue="1">
      <formula>$AR$32 = ""</formula>
    </cfRule>
  </conditionalFormatting>
  <conditionalFormatting sqref="AR31:AT31">
    <cfRule type="expression" dxfId="1890" priority="943" stopIfTrue="1">
      <formula>$AR$31 = ""</formula>
    </cfRule>
  </conditionalFormatting>
  <conditionalFormatting sqref="AR30:AT30">
    <cfRule type="expression" dxfId="1889" priority="942" stopIfTrue="1">
      <formula>$AR$30 = ""</formula>
    </cfRule>
  </conditionalFormatting>
  <conditionalFormatting sqref="AR29:AT29">
    <cfRule type="expression" dxfId="1888" priority="941" stopIfTrue="1">
      <formula>$AR$29 = ""</formula>
    </cfRule>
  </conditionalFormatting>
  <conditionalFormatting sqref="AR28:AT28">
    <cfRule type="expression" dxfId="1887" priority="940" stopIfTrue="1">
      <formula>$AR$28 = ""</formula>
    </cfRule>
  </conditionalFormatting>
  <conditionalFormatting sqref="AR27:AT27">
    <cfRule type="expression" dxfId="1886" priority="939" stopIfTrue="1">
      <formula>$AR$27 = ""</formula>
    </cfRule>
  </conditionalFormatting>
  <conditionalFormatting sqref="AR26:AT26">
    <cfRule type="expression" dxfId="1885" priority="938" stopIfTrue="1">
      <formula>$AR$26 = ""</formula>
    </cfRule>
  </conditionalFormatting>
  <conditionalFormatting sqref="AR25:AT25">
    <cfRule type="expression" dxfId="1884" priority="937" stopIfTrue="1">
      <formula>$AR$25 = ""</formula>
    </cfRule>
  </conditionalFormatting>
  <conditionalFormatting sqref="AR24:AT24">
    <cfRule type="expression" dxfId="1883" priority="936" stopIfTrue="1">
      <formula>$AR$24 = ""</formula>
    </cfRule>
  </conditionalFormatting>
  <conditionalFormatting sqref="AR23:AT23">
    <cfRule type="expression" dxfId="1882" priority="935" stopIfTrue="1">
      <formula>$AR$23 = ""</formula>
    </cfRule>
  </conditionalFormatting>
  <conditionalFormatting sqref="AR22:AT22">
    <cfRule type="expression" dxfId="1881" priority="934" stopIfTrue="1">
      <formula>$AR$22 = ""</formula>
    </cfRule>
  </conditionalFormatting>
  <conditionalFormatting sqref="AR12:AT12">
    <cfRule type="expression" dxfId="1880" priority="933" stopIfTrue="1">
      <formula>$AR$12 = ""</formula>
    </cfRule>
  </conditionalFormatting>
  <conditionalFormatting sqref="AR13:AT13">
    <cfRule type="expression" dxfId="1879" priority="932" stopIfTrue="1">
      <formula>$AR$13 = ""</formula>
    </cfRule>
  </conditionalFormatting>
  <conditionalFormatting sqref="AR14:AT14">
    <cfRule type="expression" dxfId="1878" priority="931" stopIfTrue="1">
      <formula>$AR$14 = ""</formula>
    </cfRule>
  </conditionalFormatting>
  <conditionalFormatting sqref="AR15:AT15">
    <cfRule type="expression" dxfId="1877" priority="930" stopIfTrue="1">
      <formula>$AR$15 = ""</formula>
    </cfRule>
  </conditionalFormatting>
  <conditionalFormatting sqref="AR16:AT16">
    <cfRule type="expression" dxfId="1876" priority="929" stopIfTrue="1">
      <formula>$AR$16 = ""</formula>
    </cfRule>
  </conditionalFormatting>
  <conditionalFormatting sqref="AR17:AT17">
    <cfRule type="expression" dxfId="1875" priority="928" stopIfTrue="1">
      <formula>$AR$17 = ""</formula>
    </cfRule>
  </conditionalFormatting>
  <conditionalFormatting sqref="AR19:AT19">
    <cfRule type="expression" dxfId="1874" priority="927" stopIfTrue="1">
      <formula>$AR$19 = ""</formula>
    </cfRule>
  </conditionalFormatting>
  <conditionalFormatting sqref="AR20:AT20">
    <cfRule type="expression" dxfId="1873" priority="926" stopIfTrue="1">
      <formula>$AR$20 = ""</formula>
    </cfRule>
  </conditionalFormatting>
  <conditionalFormatting sqref="AR21:AT21">
    <cfRule type="expression" dxfId="1872" priority="925" stopIfTrue="1">
      <formula>$AR$21 = ""</formula>
    </cfRule>
  </conditionalFormatting>
  <conditionalFormatting sqref="AR18:AT18">
    <cfRule type="expression" dxfId="1871" priority="924" stopIfTrue="1">
      <formula>$AR$18 = ""</formula>
    </cfRule>
  </conditionalFormatting>
  <conditionalFormatting sqref="AW8">
    <cfRule type="expression" dxfId="1870" priority="923" stopIfTrue="1">
      <formula>$AW$8 = ""</formula>
    </cfRule>
  </conditionalFormatting>
  <conditionalFormatting sqref="AX8:AZ8">
    <cfRule type="expression" dxfId="1869" priority="922" stopIfTrue="1">
      <formula>$AX$8 = ""</formula>
    </cfRule>
  </conditionalFormatting>
  <conditionalFormatting sqref="AW9">
    <cfRule type="expression" dxfId="1868" priority="921" stopIfTrue="1">
      <formula>$AW$9 = ""</formula>
    </cfRule>
  </conditionalFormatting>
  <conditionalFormatting sqref="AX9:AZ9">
    <cfRule type="expression" dxfId="1867" priority="920" stopIfTrue="1">
      <formula>$AX$9 = ""</formula>
    </cfRule>
  </conditionalFormatting>
  <conditionalFormatting sqref="AW10">
    <cfRule type="expression" dxfId="1866" priority="919" stopIfTrue="1">
      <formula>$AW$10 = ""</formula>
    </cfRule>
  </conditionalFormatting>
  <conditionalFormatting sqref="AW11">
    <cfRule type="expression" dxfId="1865" priority="918" stopIfTrue="1">
      <formula>$AW$11 = ""</formula>
    </cfRule>
  </conditionalFormatting>
  <conditionalFormatting sqref="AW12">
    <cfRule type="expression" dxfId="1864" priority="917" stopIfTrue="1">
      <formula>$AW$12 = ""</formula>
    </cfRule>
  </conditionalFormatting>
  <conditionalFormatting sqref="AW13">
    <cfRule type="expression" dxfId="1863" priority="916" stopIfTrue="1">
      <formula>$AW$13 = ""</formula>
    </cfRule>
  </conditionalFormatting>
  <conditionalFormatting sqref="AW14">
    <cfRule type="expression" dxfId="1862" priority="915" stopIfTrue="1">
      <formula>$AW$14 = ""</formula>
    </cfRule>
  </conditionalFormatting>
  <conditionalFormatting sqref="AW15">
    <cfRule type="expression" dxfId="1861" priority="914" stopIfTrue="1">
      <formula>$AW$15 = ""</formula>
    </cfRule>
  </conditionalFormatting>
  <conditionalFormatting sqref="AW35">
    <cfRule type="expression" dxfId="1860" priority="913" stopIfTrue="1">
      <formula>$AW$35 = ""</formula>
    </cfRule>
  </conditionalFormatting>
  <conditionalFormatting sqref="AW34">
    <cfRule type="expression" dxfId="1859" priority="912" stopIfTrue="1">
      <formula>$AW$34 = ""</formula>
    </cfRule>
  </conditionalFormatting>
  <conditionalFormatting sqref="AW33">
    <cfRule type="expression" dxfId="1858" priority="911" stopIfTrue="1">
      <formula>$AW$33 = ""</formula>
    </cfRule>
  </conditionalFormatting>
  <conditionalFormatting sqref="AX35:AZ35">
    <cfRule type="expression" dxfId="1857" priority="910" stopIfTrue="1">
      <formula>$AX$35 = ""</formula>
    </cfRule>
  </conditionalFormatting>
  <conditionalFormatting sqref="AX34:AZ34">
    <cfRule type="expression" dxfId="1856" priority="909" stopIfTrue="1">
      <formula>$AX$34 = ""</formula>
    </cfRule>
  </conditionalFormatting>
  <conditionalFormatting sqref="AX33:AZ33">
    <cfRule type="expression" dxfId="1855" priority="908" stopIfTrue="1">
      <formula>$AX$33 = ""</formula>
    </cfRule>
  </conditionalFormatting>
  <conditionalFormatting sqref="AX32:AZ32">
    <cfRule type="expression" dxfId="1854" priority="907" stopIfTrue="1">
      <formula>$AX$32 = ""</formula>
    </cfRule>
  </conditionalFormatting>
  <conditionalFormatting sqref="AX31:AZ31">
    <cfRule type="expression" dxfId="1853" priority="906" stopIfTrue="1">
      <formula>$AX$31 = ""</formula>
    </cfRule>
  </conditionalFormatting>
  <conditionalFormatting sqref="AX30:AZ30">
    <cfRule type="expression" dxfId="1852" priority="905" stopIfTrue="1">
      <formula>$AX$30 = ""</formula>
    </cfRule>
  </conditionalFormatting>
  <conditionalFormatting sqref="AX29:AZ29">
    <cfRule type="expression" dxfId="1851" priority="904" stopIfTrue="1">
      <formula>$AX$29 = ""</formula>
    </cfRule>
  </conditionalFormatting>
  <conditionalFormatting sqref="AX28:AZ28">
    <cfRule type="expression" dxfId="1850" priority="903" stopIfTrue="1">
      <formula>$AX$28 = ""</formula>
    </cfRule>
  </conditionalFormatting>
  <conditionalFormatting sqref="AX27:AZ27">
    <cfRule type="expression" dxfId="1849" priority="902" stopIfTrue="1">
      <formula>$AX$27 = ""</formula>
    </cfRule>
  </conditionalFormatting>
  <conditionalFormatting sqref="AX26:AZ26">
    <cfRule type="expression" dxfId="1848" priority="901" stopIfTrue="1">
      <formula>$AX$26 = ""</formula>
    </cfRule>
  </conditionalFormatting>
  <conditionalFormatting sqref="AX25:AZ25">
    <cfRule type="expression" dxfId="1847" priority="900" stopIfTrue="1">
      <formula>$AX$25 = ""</formula>
    </cfRule>
  </conditionalFormatting>
  <conditionalFormatting sqref="AW32">
    <cfRule type="expression" dxfId="1846" priority="899" stopIfTrue="1">
      <formula>$AW$32 = ""</formula>
    </cfRule>
  </conditionalFormatting>
  <conditionalFormatting sqref="AW31">
    <cfRule type="expression" dxfId="1845" priority="898" stopIfTrue="1">
      <formula>$AW$31 = ""</formula>
    </cfRule>
  </conditionalFormatting>
  <conditionalFormatting sqref="AW30">
    <cfRule type="expression" dxfId="1844" priority="897" stopIfTrue="1">
      <formula>$AW$30 = ""</formula>
    </cfRule>
  </conditionalFormatting>
  <conditionalFormatting sqref="AW29">
    <cfRule type="expression" dxfId="1843" priority="896" stopIfTrue="1">
      <formula>$AW$29 = ""</formula>
    </cfRule>
  </conditionalFormatting>
  <conditionalFormatting sqref="AW28">
    <cfRule type="expression" dxfId="1842" priority="895" stopIfTrue="1">
      <formula>$AW$28 = ""</formula>
    </cfRule>
  </conditionalFormatting>
  <conditionalFormatting sqref="AW27">
    <cfRule type="expression" dxfId="1841" priority="894" stopIfTrue="1">
      <formula>$AW$27 = ""</formula>
    </cfRule>
  </conditionalFormatting>
  <conditionalFormatting sqref="AW26">
    <cfRule type="expression" dxfId="1840" priority="893" stopIfTrue="1">
      <formula>$AW$26 = ""</formula>
    </cfRule>
  </conditionalFormatting>
  <conditionalFormatting sqref="AW25">
    <cfRule type="expression" dxfId="1839" priority="892" stopIfTrue="1">
      <formula>$AW$25 = ""</formula>
    </cfRule>
  </conditionalFormatting>
  <conditionalFormatting sqref="AW24">
    <cfRule type="expression" dxfId="1838" priority="891" stopIfTrue="1">
      <formula>$AW$24 = ""</formula>
    </cfRule>
  </conditionalFormatting>
  <conditionalFormatting sqref="AW23">
    <cfRule type="expression" dxfId="1837" priority="890" stopIfTrue="1">
      <formula>$AW$23 = ""</formula>
    </cfRule>
  </conditionalFormatting>
  <conditionalFormatting sqref="AW22">
    <cfRule type="expression" dxfId="1836" priority="889" stopIfTrue="1">
      <formula>$AW$22 = ""</formula>
    </cfRule>
  </conditionalFormatting>
  <conditionalFormatting sqref="AW21">
    <cfRule type="expression" dxfId="1835" priority="888" stopIfTrue="1">
      <formula>$AW$21 = ""</formula>
    </cfRule>
  </conditionalFormatting>
  <conditionalFormatting sqref="AW20">
    <cfRule type="expression" dxfId="1834" priority="887" stopIfTrue="1">
      <formula>$AW$20 = ""</formula>
    </cfRule>
  </conditionalFormatting>
  <conditionalFormatting sqref="AW19">
    <cfRule type="expression" dxfId="1833" priority="886" stopIfTrue="1">
      <formula>$AW$19 = ""</formula>
    </cfRule>
  </conditionalFormatting>
  <conditionalFormatting sqref="AW18">
    <cfRule type="expression" dxfId="1832" priority="885" stopIfTrue="1">
      <formula>$AW$18 = ""</formula>
    </cfRule>
  </conditionalFormatting>
  <conditionalFormatting sqref="AW17">
    <cfRule type="expression" dxfId="1831" priority="884" stopIfTrue="1">
      <formula>$AW$17 = ""</formula>
    </cfRule>
  </conditionalFormatting>
  <conditionalFormatting sqref="AW16">
    <cfRule type="expression" dxfId="1830" priority="883" stopIfTrue="1">
      <formula>$AW$16 = ""</formula>
    </cfRule>
  </conditionalFormatting>
  <conditionalFormatting sqref="AX10:AZ10">
    <cfRule type="expression" dxfId="1829" priority="882" stopIfTrue="1">
      <formula>$AX$10 = ""</formula>
    </cfRule>
  </conditionalFormatting>
  <conditionalFormatting sqref="AX11:AZ11">
    <cfRule type="expression" dxfId="1828" priority="881" stopIfTrue="1">
      <formula>$AX$11 = ""</formula>
    </cfRule>
  </conditionalFormatting>
  <conditionalFormatting sqref="AX12:AZ12">
    <cfRule type="expression" dxfId="1827" priority="880" stopIfTrue="1">
      <formula>$AX$12 = ""</formula>
    </cfRule>
  </conditionalFormatting>
  <conditionalFormatting sqref="AX13:AZ13">
    <cfRule type="expression" dxfId="1826" priority="879" stopIfTrue="1">
      <formula>$AX$13 = ""</formula>
    </cfRule>
  </conditionalFormatting>
  <conditionalFormatting sqref="AX14:AZ14">
    <cfRule type="expression" dxfId="1825" priority="878" stopIfTrue="1">
      <formula>$AX$14 = ""</formula>
    </cfRule>
  </conditionalFormatting>
  <conditionalFormatting sqref="AX15:AZ15">
    <cfRule type="expression" dxfId="1824" priority="877" stopIfTrue="1">
      <formula>$AX$15 = ""</formula>
    </cfRule>
  </conditionalFormatting>
  <conditionalFormatting sqref="AX16:AZ16">
    <cfRule type="expression" dxfId="1823" priority="876" stopIfTrue="1">
      <formula>$AX$16 = ""</formula>
    </cfRule>
  </conditionalFormatting>
  <conditionalFormatting sqref="AX17:AZ17">
    <cfRule type="expression" dxfId="1822" priority="875" stopIfTrue="1">
      <formula>$AX$17 = ""</formula>
    </cfRule>
  </conditionalFormatting>
  <conditionalFormatting sqref="AX18:AZ18">
    <cfRule type="expression" dxfId="1821" priority="874" stopIfTrue="1">
      <formula>$AX$18 = ""</formula>
    </cfRule>
  </conditionalFormatting>
  <conditionalFormatting sqref="AX19:AZ19">
    <cfRule type="expression" dxfId="1820" priority="873" stopIfTrue="1">
      <formula>$AX$19 = ""</formula>
    </cfRule>
  </conditionalFormatting>
  <conditionalFormatting sqref="AX20:AZ20">
    <cfRule type="expression" dxfId="1819" priority="872" stopIfTrue="1">
      <formula>$AX$20 = ""</formula>
    </cfRule>
  </conditionalFormatting>
  <conditionalFormatting sqref="AX21:AZ21">
    <cfRule type="expression" dxfId="1818" priority="871" stopIfTrue="1">
      <formula>$AX$21 = ""</formula>
    </cfRule>
  </conditionalFormatting>
  <conditionalFormatting sqref="AX22:AZ22">
    <cfRule type="expression" dxfId="1817" priority="870" stopIfTrue="1">
      <formula>$AX$22 = ""</formula>
    </cfRule>
  </conditionalFormatting>
  <conditionalFormatting sqref="AX23:AZ23">
    <cfRule type="expression" dxfId="1816" priority="869" stopIfTrue="1">
      <formula>$AX$23 = ""</formula>
    </cfRule>
  </conditionalFormatting>
  <conditionalFormatting sqref="AX24:AZ24">
    <cfRule type="expression" dxfId="1815" priority="868" stopIfTrue="1">
      <formula>$AX$24 = ""</formula>
    </cfRule>
  </conditionalFormatting>
  <conditionalFormatting sqref="AW39">
    <cfRule type="expression" dxfId="1814" priority="867" stopIfTrue="1">
      <formula>$AW$39 = ""</formula>
    </cfRule>
  </conditionalFormatting>
  <conditionalFormatting sqref="AX39:AZ39">
    <cfRule type="expression" dxfId="1813" priority="866" stopIfTrue="1">
      <formula>$AX$39 = ""</formula>
    </cfRule>
  </conditionalFormatting>
  <conditionalFormatting sqref="AW40">
    <cfRule type="expression" dxfId="1812" priority="865" stopIfTrue="1">
      <formula>$AW$40 = ""</formula>
    </cfRule>
  </conditionalFormatting>
  <conditionalFormatting sqref="AX40:AZ40">
    <cfRule type="expression" dxfId="1811" priority="864" stopIfTrue="1">
      <formula>$AX$40 = ""</formula>
    </cfRule>
  </conditionalFormatting>
  <conditionalFormatting sqref="AW65">
    <cfRule type="expression" dxfId="1810" priority="863" stopIfTrue="1">
      <formula>$AW$65 = ""</formula>
    </cfRule>
  </conditionalFormatting>
  <conditionalFormatting sqref="AW66">
    <cfRule type="expression" dxfId="1809" priority="862" stopIfTrue="1">
      <formula>$AW$66 = ""</formula>
    </cfRule>
  </conditionalFormatting>
  <conditionalFormatting sqref="AX66:AZ66">
    <cfRule type="expression" dxfId="1808" priority="861" stopIfTrue="1">
      <formula>$AX$66 = ""</formula>
    </cfRule>
  </conditionalFormatting>
  <conditionalFormatting sqref="AX65:AZ65">
    <cfRule type="expression" dxfId="1807" priority="860" stopIfTrue="1">
      <formula>$AX$65 = ""</formula>
    </cfRule>
  </conditionalFormatting>
  <conditionalFormatting sqref="AX64:AZ64">
    <cfRule type="expression" dxfId="1806" priority="859" stopIfTrue="1">
      <formula>$AX$64 = ""</formula>
    </cfRule>
  </conditionalFormatting>
  <conditionalFormatting sqref="AW41">
    <cfRule type="expression" dxfId="1805" priority="858" stopIfTrue="1">
      <formula>$AW$41 = ""</formula>
    </cfRule>
  </conditionalFormatting>
  <conditionalFormatting sqref="AQ39">
    <cfRule type="expression" dxfId="1804" priority="857" stopIfTrue="1">
      <formula>$AQ$39 = ""</formula>
    </cfRule>
  </conditionalFormatting>
  <conditionalFormatting sqref="AR39:AT39">
    <cfRule type="expression" dxfId="1803" priority="856" stopIfTrue="1">
      <formula>$AR$39 = ""</formula>
    </cfRule>
  </conditionalFormatting>
  <conditionalFormatting sqref="AR40:AT40">
    <cfRule type="expression" dxfId="1802" priority="855" stopIfTrue="1">
      <formula>$AR$40 = ""</formula>
    </cfRule>
  </conditionalFormatting>
  <conditionalFormatting sqref="AQ40">
    <cfRule type="expression" dxfId="1801" priority="854" stopIfTrue="1">
      <formula>$AQ$40 = ""</formula>
    </cfRule>
  </conditionalFormatting>
  <conditionalFormatting sqref="AR41:AT41">
    <cfRule type="expression" dxfId="1800" priority="853" stopIfTrue="1">
      <formula>$AR$41 = ""</formula>
    </cfRule>
  </conditionalFormatting>
  <conditionalFormatting sqref="AR66:AT66">
    <cfRule type="expression" dxfId="1799" priority="852" stopIfTrue="1">
      <formula>$AR$66 = ""</formula>
    </cfRule>
  </conditionalFormatting>
  <conditionalFormatting sqref="AR65:AT65">
    <cfRule type="expression" dxfId="1798" priority="851" stopIfTrue="1">
      <formula>$AR$65 = ""</formula>
    </cfRule>
  </conditionalFormatting>
  <conditionalFormatting sqref="AQ66">
    <cfRule type="expression" dxfId="1797" priority="850" stopIfTrue="1">
      <formula>$AQ$66 = ""</formula>
    </cfRule>
  </conditionalFormatting>
  <conditionalFormatting sqref="AQ65">
    <cfRule type="expression" dxfId="1796" priority="849" stopIfTrue="1">
      <formula>$AQ$65 = ""</formula>
    </cfRule>
  </conditionalFormatting>
  <conditionalFormatting sqref="AQ64">
    <cfRule type="expression" dxfId="1795" priority="848" stopIfTrue="1">
      <formula>$AQ$64 = ""</formula>
    </cfRule>
  </conditionalFormatting>
  <conditionalFormatting sqref="AQ63">
    <cfRule type="expression" dxfId="1794" priority="847" stopIfTrue="1">
      <formula>$AQ$63 = ""</formula>
    </cfRule>
  </conditionalFormatting>
  <conditionalFormatting sqref="AR42:AT42">
    <cfRule type="expression" dxfId="1793" priority="846" stopIfTrue="1">
      <formula>$AR$42 = ""</formula>
    </cfRule>
  </conditionalFormatting>
  <conditionalFormatting sqref="AR43:AT43">
    <cfRule type="expression" dxfId="1792" priority="845" stopIfTrue="1">
      <formula>$AR$43 = ""</formula>
    </cfRule>
  </conditionalFormatting>
  <conditionalFormatting sqref="AR44:AT44">
    <cfRule type="expression" dxfId="1791" priority="844" stopIfTrue="1">
      <formula>$AR$44 = ""</formula>
    </cfRule>
  </conditionalFormatting>
  <conditionalFormatting sqref="AQ41">
    <cfRule type="expression" dxfId="1790" priority="843" stopIfTrue="1">
      <formula>$AQ$41 = ""</formula>
    </cfRule>
  </conditionalFormatting>
  <conditionalFormatting sqref="AQ42">
    <cfRule type="expression" dxfId="1789" priority="842" stopIfTrue="1">
      <formula>$AQ$42 = ""</formula>
    </cfRule>
  </conditionalFormatting>
  <conditionalFormatting sqref="AR45:AT45">
    <cfRule type="expression" dxfId="1788" priority="841" stopIfTrue="1">
      <formula>$AR$45 = ""</formula>
    </cfRule>
  </conditionalFormatting>
  <conditionalFormatting sqref="AR46:AT46">
    <cfRule type="expression" dxfId="1787" priority="840" stopIfTrue="1">
      <formula>$AR$46 = ""</formula>
    </cfRule>
  </conditionalFormatting>
  <conditionalFormatting sqref="AQ43">
    <cfRule type="expression" dxfId="1786" priority="839" stopIfTrue="1">
      <formula>$AQ$43 = ""</formula>
    </cfRule>
  </conditionalFormatting>
  <conditionalFormatting sqref="AQ44">
    <cfRule type="expression" dxfId="1785" priority="838" stopIfTrue="1">
      <formula>$AQ$44 = ""</formula>
    </cfRule>
  </conditionalFormatting>
  <conditionalFormatting sqref="AQ45">
    <cfRule type="expression" dxfId="1784" priority="837" stopIfTrue="1">
      <formula>$AQ$45 = ""</formula>
    </cfRule>
  </conditionalFormatting>
  <conditionalFormatting sqref="AQ46">
    <cfRule type="expression" dxfId="1783" priority="836" stopIfTrue="1">
      <formula>$AQ$46 = ""</formula>
    </cfRule>
  </conditionalFormatting>
  <conditionalFormatting sqref="AQ47">
    <cfRule type="expression" dxfId="1782" priority="835" stopIfTrue="1">
      <formula>$AQ$47 = ""</formula>
    </cfRule>
  </conditionalFormatting>
  <conditionalFormatting sqref="AQ48">
    <cfRule type="expression" dxfId="1781" priority="834" stopIfTrue="1">
      <formula>$AQ$48 = ""</formula>
    </cfRule>
  </conditionalFormatting>
  <conditionalFormatting sqref="AQ49">
    <cfRule type="expression" dxfId="1780" priority="833" stopIfTrue="1">
      <formula>$AQ$49 = ""</formula>
    </cfRule>
  </conditionalFormatting>
  <conditionalFormatting sqref="AQ50">
    <cfRule type="expression" dxfId="1779" priority="832" stopIfTrue="1">
      <formula>$AQ$50 = ""</formula>
    </cfRule>
  </conditionalFormatting>
  <conditionalFormatting sqref="AQ51">
    <cfRule type="expression" dxfId="1778" priority="831" stopIfTrue="1">
      <formula>$AQ$51 = ""</formula>
    </cfRule>
  </conditionalFormatting>
  <conditionalFormatting sqref="AR47:AT47">
    <cfRule type="expression" dxfId="1777" priority="830" stopIfTrue="1">
      <formula>$AR$47 = ""</formula>
    </cfRule>
  </conditionalFormatting>
  <conditionalFormatting sqref="AR48:AT48">
    <cfRule type="expression" dxfId="1776" priority="829" stopIfTrue="1">
      <formula>$AR$48 = ""</formula>
    </cfRule>
  </conditionalFormatting>
  <conditionalFormatting sqref="AR49:AT49">
    <cfRule type="expression" dxfId="1775" priority="828" stopIfTrue="1">
      <formula>$AR$49 = ""</formula>
    </cfRule>
  </conditionalFormatting>
  <conditionalFormatting sqref="AR50:AT50">
    <cfRule type="expression" dxfId="1774" priority="827" stopIfTrue="1">
      <formula>$AR$50 = ""</formula>
    </cfRule>
  </conditionalFormatting>
  <conditionalFormatting sqref="AR51:AT51">
    <cfRule type="expression" dxfId="1773" priority="826" stopIfTrue="1">
      <formula>$AR$51 = ""</formula>
    </cfRule>
  </conditionalFormatting>
  <conditionalFormatting sqref="AR52:AT52">
    <cfRule type="expression" dxfId="1772" priority="825" stopIfTrue="1">
      <formula>$AR$52 = ""</formula>
    </cfRule>
  </conditionalFormatting>
  <conditionalFormatting sqref="AR53:AT53">
    <cfRule type="expression" dxfId="1771" priority="824" stopIfTrue="1">
      <formula>$AR$53 = ""</formula>
    </cfRule>
  </conditionalFormatting>
  <conditionalFormatting sqref="AR54:AT54">
    <cfRule type="expression" dxfId="1770" priority="823" stopIfTrue="1">
      <formula>$AR$54 = ""</formula>
    </cfRule>
  </conditionalFormatting>
  <conditionalFormatting sqref="AR55:AT55">
    <cfRule type="expression" dxfId="1769" priority="822" stopIfTrue="1">
      <formula>$AR$55 = ""</formula>
    </cfRule>
  </conditionalFormatting>
  <conditionalFormatting sqref="AR56:AT56">
    <cfRule type="expression" dxfId="1768" priority="821" stopIfTrue="1">
      <formula>$AR$56 = ""</formula>
    </cfRule>
  </conditionalFormatting>
  <conditionalFormatting sqref="AR57:AT57">
    <cfRule type="expression" dxfId="1767" priority="820" stopIfTrue="1">
      <formula>$AR$57 = ""</formula>
    </cfRule>
  </conditionalFormatting>
  <conditionalFormatting sqref="AQ55">
    <cfRule type="expression" dxfId="1766" priority="819" stopIfTrue="1">
      <formula>$AQ$55 = ""</formula>
    </cfRule>
  </conditionalFormatting>
  <conditionalFormatting sqref="AQ56">
    <cfRule type="expression" dxfId="1765" priority="818" stopIfTrue="1">
      <formula>$AQ$56 = ""</formula>
    </cfRule>
  </conditionalFormatting>
  <conditionalFormatting sqref="AQ57">
    <cfRule type="expression" dxfId="1764" priority="817" stopIfTrue="1">
      <formula>$AQ$57 = ""</formula>
    </cfRule>
  </conditionalFormatting>
  <conditionalFormatting sqref="AQ54">
    <cfRule type="expression" dxfId="1763" priority="816" stopIfTrue="1">
      <formula>$AQ$54 = ""</formula>
    </cfRule>
  </conditionalFormatting>
  <conditionalFormatting sqref="AQ53">
    <cfRule type="expression" dxfId="1762" priority="815" stopIfTrue="1">
      <formula>$AQ$53 = ""</formula>
    </cfRule>
  </conditionalFormatting>
  <conditionalFormatting sqref="AQ52">
    <cfRule type="expression" dxfId="1761" priority="814" stopIfTrue="1">
      <formula>$AQ$52 = ""</formula>
    </cfRule>
  </conditionalFormatting>
  <conditionalFormatting sqref="AQ58">
    <cfRule type="expression" dxfId="1760" priority="813" stopIfTrue="1">
      <formula>$AQ$58 = ""</formula>
    </cfRule>
  </conditionalFormatting>
  <conditionalFormatting sqref="AQ59">
    <cfRule type="expression" dxfId="1759" priority="812" stopIfTrue="1">
      <formula>$AQ$59 = ""</formula>
    </cfRule>
  </conditionalFormatting>
  <conditionalFormatting sqref="AQ60">
    <cfRule type="expression" dxfId="1758" priority="811" stopIfTrue="1">
      <formula>$AQ$60 = ""</formula>
    </cfRule>
  </conditionalFormatting>
  <conditionalFormatting sqref="AQ61">
    <cfRule type="expression" dxfId="1757" priority="810" stopIfTrue="1">
      <formula>$AQ$61 = ""</formula>
    </cfRule>
  </conditionalFormatting>
  <conditionalFormatting sqref="AQ62">
    <cfRule type="expression" dxfId="1756" priority="809" stopIfTrue="1">
      <formula>$AQ$62 = ""</formula>
    </cfRule>
  </conditionalFormatting>
  <conditionalFormatting sqref="AR64:AT64">
    <cfRule type="expression" dxfId="1755" priority="808" stopIfTrue="1">
      <formula>$AR$64 = ""</formula>
    </cfRule>
  </conditionalFormatting>
  <conditionalFormatting sqref="AR63:AT63">
    <cfRule type="expression" dxfId="1754" priority="807" stopIfTrue="1">
      <formula>$AR$63 = ""</formula>
    </cfRule>
  </conditionalFormatting>
  <conditionalFormatting sqref="AR62:AT62">
    <cfRule type="expression" dxfId="1753" priority="806" stopIfTrue="1">
      <formula>$AR$62 = ""</formula>
    </cfRule>
  </conditionalFormatting>
  <conditionalFormatting sqref="AR61:AT61">
    <cfRule type="expression" dxfId="1752" priority="805" stopIfTrue="1">
      <formula>$AR$61 = ""</formula>
    </cfRule>
  </conditionalFormatting>
  <conditionalFormatting sqref="AR60:AT60">
    <cfRule type="expression" dxfId="1751" priority="804" stopIfTrue="1">
      <formula>$AR$60 = ""</formula>
    </cfRule>
  </conditionalFormatting>
  <conditionalFormatting sqref="AR59:AT59">
    <cfRule type="expression" dxfId="1750" priority="803" stopIfTrue="1">
      <formula>$AR$59 = ""</formula>
    </cfRule>
  </conditionalFormatting>
  <conditionalFormatting sqref="AR58:AT58">
    <cfRule type="expression" dxfId="1749" priority="802" stopIfTrue="1">
      <formula>$AR$58 = ""</formula>
    </cfRule>
  </conditionalFormatting>
  <conditionalFormatting sqref="AX63:AZ63">
    <cfRule type="expression" dxfId="1748" priority="801" stopIfTrue="1">
      <formula>$AX$63 = ""</formula>
    </cfRule>
  </conditionalFormatting>
  <conditionalFormatting sqref="AX62:AZ62">
    <cfRule type="expression" dxfId="1747" priority="800" stopIfTrue="1">
      <formula>$AX$62 = ""</formula>
    </cfRule>
  </conditionalFormatting>
  <conditionalFormatting sqref="AX61:AZ61">
    <cfRule type="expression" dxfId="1746" priority="799" stopIfTrue="1">
      <formula>$AX$61 = ""</formula>
    </cfRule>
  </conditionalFormatting>
  <conditionalFormatting sqref="AX60:AZ60">
    <cfRule type="expression" dxfId="1745" priority="798" stopIfTrue="1">
      <formula>$AX$60 = ""</formula>
    </cfRule>
  </conditionalFormatting>
  <conditionalFormatting sqref="AX59:AZ59">
    <cfRule type="expression" dxfId="1744" priority="797" stopIfTrue="1">
      <formula>$AX$59 = ""</formula>
    </cfRule>
  </conditionalFormatting>
  <conditionalFormatting sqref="AX58:AZ58">
    <cfRule type="expression" dxfId="1743" priority="796" stopIfTrue="1">
      <formula>$AX$58 = ""</formula>
    </cfRule>
  </conditionalFormatting>
  <conditionalFormatting sqref="AX57:AZ57">
    <cfRule type="expression" dxfId="1742" priority="795" stopIfTrue="1">
      <formula>$AX$57 = ""</formula>
    </cfRule>
  </conditionalFormatting>
  <conditionalFormatting sqref="AX56:AZ56">
    <cfRule type="expression" dxfId="1741" priority="794" stopIfTrue="1">
      <formula>$AX$56 = ""</formula>
    </cfRule>
  </conditionalFormatting>
  <conditionalFormatting sqref="AX41:AZ41">
    <cfRule type="expression" dxfId="1740" priority="793" stopIfTrue="1">
      <formula>$AX$41 = ""</formula>
    </cfRule>
  </conditionalFormatting>
  <conditionalFormatting sqref="AX42:AZ42">
    <cfRule type="expression" dxfId="1739" priority="792" stopIfTrue="1">
      <formula>$AX$42 = ""</formula>
    </cfRule>
  </conditionalFormatting>
  <conditionalFormatting sqref="AX43:AZ43">
    <cfRule type="expression" dxfId="1738" priority="791" stopIfTrue="1">
      <formula>$AX$43 = ""</formula>
    </cfRule>
  </conditionalFormatting>
  <conditionalFormatting sqref="AX44:AZ44">
    <cfRule type="expression" dxfId="1737" priority="790" stopIfTrue="1">
      <formula>$AX$44 = ""</formula>
    </cfRule>
  </conditionalFormatting>
  <conditionalFormatting sqref="AX45:AZ45">
    <cfRule type="expression" dxfId="1736" priority="789" stopIfTrue="1">
      <formula>$AX$45 = ""</formula>
    </cfRule>
  </conditionalFormatting>
  <conditionalFormatting sqref="AX46:AZ46">
    <cfRule type="expression" dxfId="1735" priority="788" stopIfTrue="1">
      <formula>$AX$46 = ""</formula>
    </cfRule>
  </conditionalFormatting>
  <conditionalFormatting sqref="AX47:AZ47">
    <cfRule type="expression" dxfId="1734" priority="787" stopIfTrue="1">
      <formula>$AX$47 = ""</formula>
    </cfRule>
  </conditionalFormatting>
  <conditionalFormatting sqref="AX48:AZ48">
    <cfRule type="expression" dxfId="1733" priority="786" stopIfTrue="1">
      <formula>$AX$48 = ""</formula>
    </cfRule>
  </conditionalFormatting>
  <conditionalFormatting sqref="AW57">
    <cfRule type="expression" dxfId="1732" priority="785" stopIfTrue="1">
      <formula>$AW$57 = ""</formula>
    </cfRule>
  </conditionalFormatting>
  <conditionalFormatting sqref="AW56">
    <cfRule type="expression" dxfId="1731" priority="784" stopIfTrue="1">
      <formula>$AW$56 = ""</formula>
    </cfRule>
  </conditionalFormatting>
  <conditionalFormatting sqref="AW55">
    <cfRule type="expression" dxfId="1730" priority="783" stopIfTrue="1">
      <formula>$AW$55 = ""</formula>
    </cfRule>
  </conditionalFormatting>
  <conditionalFormatting sqref="AW54">
    <cfRule type="expression" dxfId="1729" priority="782" stopIfTrue="1">
      <formula>$AW$54 = ""</formula>
    </cfRule>
  </conditionalFormatting>
  <conditionalFormatting sqref="AW53">
    <cfRule type="expression" dxfId="1728" priority="781" stopIfTrue="1">
      <formula>$AW$53 = ""</formula>
    </cfRule>
  </conditionalFormatting>
  <conditionalFormatting sqref="AW52">
    <cfRule type="expression" dxfId="1727" priority="780" stopIfTrue="1">
      <formula>$AW$52 = ""</formula>
    </cfRule>
  </conditionalFormatting>
  <conditionalFormatting sqref="AW42">
    <cfRule type="expression" dxfId="1726" priority="779" stopIfTrue="1">
      <formula>$AW$42 = ""</formula>
    </cfRule>
  </conditionalFormatting>
  <conditionalFormatting sqref="AW43">
    <cfRule type="expression" dxfId="1725" priority="778" stopIfTrue="1">
      <formula>$AW$43 = ""</formula>
    </cfRule>
  </conditionalFormatting>
  <conditionalFormatting sqref="AW44">
    <cfRule type="expression" dxfId="1724" priority="777" stopIfTrue="1">
      <formula>$AW$44 = ""</formula>
    </cfRule>
  </conditionalFormatting>
  <conditionalFormatting sqref="AW45">
    <cfRule type="expression" dxfId="1723" priority="776" stopIfTrue="1">
      <formula>$AW$45 = ""</formula>
    </cfRule>
  </conditionalFormatting>
  <conditionalFormatting sqref="AW46">
    <cfRule type="expression" dxfId="1722" priority="775" stopIfTrue="1">
      <formula>$AW$46 = ""</formula>
    </cfRule>
  </conditionalFormatting>
  <conditionalFormatting sqref="AW47">
    <cfRule type="expression" dxfId="1721" priority="774" stopIfTrue="1">
      <formula>$AW$47 = ""</formula>
    </cfRule>
  </conditionalFormatting>
  <conditionalFormatting sqref="AW48">
    <cfRule type="expression" dxfId="1720" priority="773" stopIfTrue="1">
      <formula>$AW$48 = ""</formula>
    </cfRule>
  </conditionalFormatting>
  <conditionalFormatting sqref="AW49">
    <cfRule type="expression" dxfId="1719" priority="772" stopIfTrue="1">
      <formula>$AW$49 = ""</formula>
    </cfRule>
  </conditionalFormatting>
  <conditionalFormatting sqref="AW58">
    <cfRule type="expression" dxfId="1718" priority="771" stopIfTrue="1">
      <formula>$AW$58 = ""</formula>
    </cfRule>
  </conditionalFormatting>
  <conditionalFormatting sqref="AW59">
    <cfRule type="expression" dxfId="1717" priority="770" stopIfTrue="1">
      <formula>$AW$59 = ""</formula>
    </cfRule>
  </conditionalFormatting>
  <conditionalFormatting sqref="AW60">
    <cfRule type="expression" dxfId="1716" priority="769" stopIfTrue="1">
      <formula>$AW$60 = ""</formula>
    </cfRule>
  </conditionalFormatting>
  <conditionalFormatting sqref="AW61">
    <cfRule type="expression" dxfId="1715" priority="768" stopIfTrue="1">
      <formula>$AW$61 = ""</formula>
    </cfRule>
  </conditionalFormatting>
  <conditionalFormatting sqref="AW62">
    <cfRule type="expression" dxfId="1714" priority="767" stopIfTrue="1">
      <formula>$AW$62 = ""</formula>
    </cfRule>
  </conditionalFormatting>
  <conditionalFormatting sqref="AW63">
    <cfRule type="expression" dxfId="1713" priority="766" stopIfTrue="1">
      <formula>$AW$63 = ""</formula>
    </cfRule>
  </conditionalFormatting>
  <conditionalFormatting sqref="AW64">
    <cfRule type="expression" dxfId="1712" priority="765" stopIfTrue="1">
      <formula>$AW$64 = ""</formula>
    </cfRule>
  </conditionalFormatting>
  <conditionalFormatting sqref="AW50">
    <cfRule type="expression" dxfId="1711" priority="764" stopIfTrue="1">
      <formula>$AW$50 = ""</formula>
    </cfRule>
  </conditionalFormatting>
  <conditionalFormatting sqref="AW51">
    <cfRule type="expression" dxfId="1710" priority="763" stopIfTrue="1">
      <formula>$AW$51 = ""</formula>
    </cfRule>
  </conditionalFormatting>
  <conditionalFormatting sqref="AX49:AZ49">
    <cfRule type="expression" dxfId="1709" priority="762" stopIfTrue="1">
      <formula>$AX$49 = ""</formula>
    </cfRule>
  </conditionalFormatting>
  <conditionalFormatting sqref="AX50:AZ50">
    <cfRule type="expression" dxfId="1708" priority="761" stopIfTrue="1">
      <formula>$AX$50 = ""</formula>
    </cfRule>
  </conditionalFormatting>
  <conditionalFormatting sqref="AX51:AZ51">
    <cfRule type="expression" dxfId="1707" priority="759" stopIfTrue="1">
      <formula>$AX$51 = ""</formula>
    </cfRule>
    <cfRule type="expression" priority="760" stopIfTrue="1">
      <formula>$AX$51 = ""</formula>
    </cfRule>
  </conditionalFormatting>
  <conditionalFormatting sqref="AX52:AZ52">
    <cfRule type="expression" dxfId="1706" priority="758" stopIfTrue="1">
      <formula>$AX$52 = ""</formula>
    </cfRule>
  </conditionalFormatting>
  <conditionalFormatting sqref="AX53:AZ53">
    <cfRule type="expression" dxfId="1705" priority="757" stopIfTrue="1">
      <formula>$AX$53 = ""</formula>
    </cfRule>
  </conditionalFormatting>
  <conditionalFormatting sqref="AX54:AZ54">
    <cfRule type="expression" dxfId="1704" priority="756" stopIfTrue="1">
      <formula>$AX$54 = ""</formula>
    </cfRule>
  </conditionalFormatting>
  <conditionalFormatting sqref="AX55:AZ55">
    <cfRule type="expression" dxfId="1703" priority="755" stopIfTrue="1">
      <formula>$AX$55 = ""</formula>
    </cfRule>
  </conditionalFormatting>
  <conditionalFormatting sqref="AP8:AP9 AP11 AP13 AP15 AP17 AP19 AP21 AP23 AP25 AP27 AP29 AP31 AP33 AP35 AP39:AP40 AP42 AP44 AP46 AP48 AP50 AP52 AP54 AP56 AP58 AP60 AP62 AP64 AP66">
    <cfRule type="cellIs" dxfId="1702" priority="754" stopIfTrue="1" operator="equal">
      <formula>"-"</formula>
    </cfRule>
  </conditionalFormatting>
  <conditionalFormatting sqref="AP10 AP12 AP14 AP16 AP18 AP20 AP22 AP24 AP26 AP28 AP30 AP32 AP34 AP41 AP43 AP45 AP47 AP49 AP51 AP53 AP55 AP57 AP59 AP61 AP63 AP65">
    <cfRule type="cellIs" dxfId="1701" priority="753" stopIfTrue="1" operator="equal">
      <formula>"-"</formula>
    </cfRule>
  </conditionalFormatting>
  <conditionalFormatting sqref="M3">
    <cfRule type="expression" dxfId="1700" priority="752" stopIfTrue="1">
      <formula>$M$3 = ""</formula>
    </cfRule>
  </conditionalFormatting>
  <conditionalFormatting sqref="AE68:AH68">
    <cfRule type="expression" dxfId="1699" priority="749" stopIfTrue="1">
      <formula>$F$164 = "error"</formula>
    </cfRule>
    <cfRule type="expression" dxfId="1698" priority="750" stopIfTrue="1">
      <formula>$F$161 = "error"</formula>
    </cfRule>
    <cfRule type="expression" dxfId="1697" priority="751" stopIfTrue="1">
      <formula>$F$152 = "error"</formula>
    </cfRule>
  </conditionalFormatting>
  <conditionalFormatting sqref="AI68:AM68">
    <cfRule type="expression" dxfId="1696" priority="747" stopIfTrue="1">
      <formula>$F$164 = "error"</formula>
    </cfRule>
    <cfRule type="expression" dxfId="1695" priority="748" stopIfTrue="1">
      <formula>$F$161 = "error"</formula>
    </cfRule>
  </conditionalFormatting>
  <conditionalFormatting sqref="AF21:AG21">
    <cfRule type="expression" dxfId="1694" priority="746" stopIfTrue="1">
      <formula>$AF$21 = ""</formula>
    </cfRule>
  </conditionalFormatting>
  <conditionalFormatting sqref="AL21:AM21">
    <cfRule type="expression" dxfId="1693" priority="745" stopIfTrue="1">
      <formula>$AL$21 = ""</formula>
    </cfRule>
  </conditionalFormatting>
  <conditionalFormatting sqref="AF38:AI38 AF40:AI42 AF36:AI36 AF33:AI34">
    <cfRule type="expression" dxfId="1692" priority="744" stopIfTrue="1">
      <formula>$AL$8 = $AL$10</formula>
    </cfRule>
  </conditionalFormatting>
  <conditionalFormatting sqref="AH3:AJ3">
    <cfRule type="expression" dxfId="1691" priority="742" stopIfTrue="1">
      <formula>$AH$3 = ""</formula>
    </cfRule>
    <cfRule type="expression" dxfId="1690" priority="743" stopIfTrue="1">
      <formula>$AH$3 = ":"</formula>
    </cfRule>
  </conditionalFormatting>
  <conditionalFormatting sqref="AD33:AE34 AD38:AE38 Z40:AA42 AD40:AE42 Z38:AA38 Z36:AA36 AD36:AE36 Z33:AA34">
    <cfRule type="expression" dxfId="1689" priority="741" stopIfTrue="1">
      <formula>$AL$8 = $AL$10</formula>
    </cfRule>
  </conditionalFormatting>
  <conditionalFormatting sqref="AB33:AC34 X38:Y38 AB40:AC42 X40:Y42 AB38:AC38 AB36:AC36 X36:Y36 X33:Y34">
    <cfRule type="expression" dxfId="1688" priority="740" stopIfTrue="1">
      <formula>$AL$8 = $AL$10</formula>
    </cfRule>
  </conditionalFormatting>
  <conditionalFormatting sqref="BC8">
    <cfRule type="expression" dxfId="1687" priority="739" stopIfTrue="1">
      <formula>$BC$8 = ""</formula>
    </cfRule>
  </conditionalFormatting>
  <conditionalFormatting sqref="BD8:BF8">
    <cfRule type="expression" dxfId="1686" priority="738" stopIfTrue="1">
      <formula>$BD$8 = ""</formula>
    </cfRule>
  </conditionalFormatting>
  <conditionalFormatting sqref="BC39">
    <cfRule type="expression" dxfId="1685" priority="737" stopIfTrue="1">
      <formula>$BC$39 = ""</formula>
    </cfRule>
  </conditionalFormatting>
  <conditionalFormatting sqref="BD39:BF39">
    <cfRule type="expression" dxfId="1684" priority="736" stopIfTrue="1">
      <formula>$BD$39 = ""</formula>
    </cfRule>
  </conditionalFormatting>
  <conditionalFormatting sqref="AE63:AM64">
    <cfRule type="expression" dxfId="1683" priority="735" stopIfTrue="1">
      <formula>$AE$63 = $J$175</formula>
    </cfRule>
  </conditionalFormatting>
  <conditionalFormatting sqref="AE65:AM66">
    <cfRule type="expression" dxfId="1682" priority="734" stopIfTrue="1">
      <formula>$AE$65 = $J$175</formula>
    </cfRule>
  </conditionalFormatting>
  <conditionalFormatting sqref="J8">
    <cfRule type="expression" dxfId="1681" priority="733" stopIfTrue="1">
      <formula>$G$1192 = 1</formula>
    </cfRule>
  </conditionalFormatting>
  <conditionalFormatting sqref="K8">
    <cfRule type="expression" dxfId="1680" priority="732" stopIfTrue="1">
      <formula>$H$1192 = 1</formula>
    </cfRule>
  </conditionalFormatting>
  <conditionalFormatting sqref="L8">
    <cfRule type="expression" dxfId="1679" priority="731" stopIfTrue="1">
      <formula>$I$1192 = 1</formula>
    </cfRule>
  </conditionalFormatting>
  <conditionalFormatting sqref="M8:M35">
    <cfRule type="expression" dxfId="1678" priority="730" stopIfTrue="1">
      <formula>$J$1192 = 1</formula>
    </cfRule>
  </conditionalFormatting>
  <conditionalFormatting sqref="Q8">
    <cfRule type="expression" dxfId="1677" priority="729" stopIfTrue="1">
      <formula>$K$1192 = 1</formula>
    </cfRule>
  </conditionalFormatting>
  <conditionalFormatting sqref="R8">
    <cfRule type="expression" dxfId="1676" priority="728" stopIfTrue="1">
      <formula>$L$1192 = 1</formula>
    </cfRule>
  </conditionalFormatting>
  <conditionalFormatting sqref="S8">
    <cfRule type="expression" dxfId="1675" priority="727" stopIfTrue="1">
      <formula>$M$1192 = 1</formula>
    </cfRule>
  </conditionalFormatting>
  <conditionalFormatting sqref="J9">
    <cfRule type="expression" dxfId="1674" priority="726" stopIfTrue="1">
      <formula>$G$1193 = 1</formula>
    </cfRule>
  </conditionalFormatting>
  <conditionalFormatting sqref="K9">
    <cfRule type="expression" dxfId="1673" priority="725" stopIfTrue="1">
      <formula>$H$1193 = 1</formula>
    </cfRule>
  </conditionalFormatting>
  <conditionalFormatting sqref="L9">
    <cfRule type="expression" dxfId="1672" priority="724" stopIfTrue="1">
      <formula>$I$1193 = 1</formula>
    </cfRule>
  </conditionalFormatting>
  <conditionalFormatting sqref="M9">
    <cfRule type="expression" dxfId="1671" priority="723" stopIfTrue="1">
      <formula>$J$1193 = 1</formula>
    </cfRule>
  </conditionalFormatting>
  <conditionalFormatting sqref="J10">
    <cfRule type="expression" dxfId="1670" priority="722" stopIfTrue="1">
      <formula>$G$1194 = 1</formula>
    </cfRule>
  </conditionalFormatting>
  <conditionalFormatting sqref="K10">
    <cfRule type="expression" dxfId="1669" priority="721" stopIfTrue="1">
      <formula>$H$1194 = 1</formula>
    </cfRule>
  </conditionalFormatting>
  <conditionalFormatting sqref="L10">
    <cfRule type="expression" dxfId="1668" priority="720" stopIfTrue="1">
      <formula>$I$1194 = 1</formula>
    </cfRule>
  </conditionalFormatting>
  <conditionalFormatting sqref="M10">
    <cfRule type="expression" dxfId="1667" priority="719" stopIfTrue="1">
      <formula>$J$1194 = 1</formula>
    </cfRule>
  </conditionalFormatting>
  <conditionalFormatting sqref="J11">
    <cfRule type="expression" dxfId="1666" priority="718" stopIfTrue="1">
      <formula>$G$1195 = 1</formula>
    </cfRule>
  </conditionalFormatting>
  <conditionalFormatting sqref="K11">
    <cfRule type="expression" dxfId="1665" priority="717" stopIfTrue="1">
      <formula>$H$1195 = 1</formula>
    </cfRule>
  </conditionalFormatting>
  <conditionalFormatting sqref="L11">
    <cfRule type="expression" dxfId="1664" priority="716" stopIfTrue="1">
      <formula>$I$1195 = 1</formula>
    </cfRule>
  </conditionalFormatting>
  <conditionalFormatting sqref="M11">
    <cfRule type="expression" dxfId="1663" priority="715" stopIfTrue="1">
      <formula>$J$1195 = 1</formula>
    </cfRule>
  </conditionalFormatting>
  <conditionalFormatting sqref="J12">
    <cfRule type="expression" dxfId="1662" priority="714" stopIfTrue="1">
      <formula>$G$1196 = 1</formula>
    </cfRule>
  </conditionalFormatting>
  <conditionalFormatting sqref="K12">
    <cfRule type="expression" dxfId="1661" priority="713" stopIfTrue="1">
      <formula>$H$1196 = 1</formula>
    </cfRule>
  </conditionalFormatting>
  <conditionalFormatting sqref="L12">
    <cfRule type="expression" dxfId="1660" priority="712" stopIfTrue="1">
      <formula>$I$1196 = 1</formula>
    </cfRule>
  </conditionalFormatting>
  <conditionalFormatting sqref="M12">
    <cfRule type="expression" dxfId="1659" priority="711" stopIfTrue="1">
      <formula>$J$1196 = 1</formula>
    </cfRule>
  </conditionalFormatting>
  <conditionalFormatting sqref="J13">
    <cfRule type="expression" dxfId="1658" priority="710" stopIfTrue="1">
      <formula>$G$1197 = 1</formula>
    </cfRule>
  </conditionalFormatting>
  <conditionalFormatting sqref="K13">
    <cfRule type="expression" dxfId="1657" priority="709" stopIfTrue="1">
      <formula>$H$1197 = 1</formula>
    </cfRule>
  </conditionalFormatting>
  <conditionalFormatting sqref="L13">
    <cfRule type="expression" dxfId="1656" priority="708" stopIfTrue="1">
      <formula>$I$1197 = 1</formula>
    </cfRule>
  </conditionalFormatting>
  <conditionalFormatting sqref="M13">
    <cfRule type="expression" dxfId="1655" priority="707" stopIfTrue="1">
      <formula>$J$1197 = 1</formula>
    </cfRule>
  </conditionalFormatting>
  <conditionalFormatting sqref="J14">
    <cfRule type="expression" dxfId="1654" priority="706" stopIfTrue="1">
      <formula>$G$1198 = 1</formula>
    </cfRule>
  </conditionalFormatting>
  <conditionalFormatting sqref="K14">
    <cfRule type="expression" dxfId="1653" priority="705" stopIfTrue="1">
      <formula>$H$1198 = 1</formula>
    </cfRule>
  </conditionalFormatting>
  <conditionalFormatting sqref="L14">
    <cfRule type="expression" dxfId="1652" priority="704" stopIfTrue="1">
      <formula>$I$1198 = 1</formula>
    </cfRule>
  </conditionalFormatting>
  <conditionalFormatting sqref="M14">
    <cfRule type="expression" dxfId="1651" priority="703" stopIfTrue="1">
      <formula>$J$1198 = 1</formula>
    </cfRule>
  </conditionalFormatting>
  <conditionalFormatting sqref="J15">
    <cfRule type="expression" dxfId="1650" priority="702" stopIfTrue="1">
      <formula>$G$1199 = 1</formula>
    </cfRule>
  </conditionalFormatting>
  <conditionalFormatting sqref="K15">
    <cfRule type="expression" dxfId="1649" priority="701" stopIfTrue="1">
      <formula>$H$1199 = 1</formula>
    </cfRule>
  </conditionalFormatting>
  <conditionalFormatting sqref="L15">
    <cfRule type="expression" dxfId="1648" priority="700" stopIfTrue="1">
      <formula>$I$1199 = 1</formula>
    </cfRule>
  </conditionalFormatting>
  <conditionalFormatting sqref="M15">
    <cfRule type="expression" dxfId="1647" priority="699" stopIfTrue="1">
      <formula>$J$1199 = 1</formula>
    </cfRule>
  </conditionalFormatting>
  <conditionalFormatting sqref="J16">
    <cfRule type="expression" dxfId="1646" priority="698" stopIfTrue="1">
      <formula>$G$1200 = 1</formula>
    </cfRule>
  </conditionalFormatting>
  <conditionalFormatting sqref="K16">
    <cfRule type="expression" dxfId="1645" priority="697" stopIfTrue="1">
      <formula>$H$1200 = 1</formula>
    </cfRule>
  </conditionalFormatting>
  <conditionalFormatting sqref="L16">
    <cfRule type="expression" dxfId="1644" priority="696" stopIfTrue="1">
      <formula>$I$1200 = 1</formula>
    </cfRule>
  </conditionalFormatting>
  <conditionalFormatting sqref="M16">
    <cfRule type="expression" dxfId="1643" priority="695" stopIfTrue="1">
      <formula>$J$1200 = 1</formula>
    </cfRule>
  </conditionalFormatting>
  <conditionalFormatting sqref="J17">
    <cfRule type="expression" dxfId="1642" priority="694" stopIfTrue="1">
      <formula>$G$1201 = 1</formula>
    </cfRule>
  </conditionalFormatting>
  <conditionalFormatting sqref="K17">
    <cfRule type="expression" dxfId="1641" priority="693" stopIfTrue="1">
      <formula>$H$1201 = 1</formula>
    </cfRule>
  </conditionalFormatting>
  <conditionalFormatting sqref="L17">
    <cfRule type="expression" dxfId="1640" priority="692" stopIfTrue="1">
      <formula>$I$1201 = 1</formula>
    </cfRule>
  </conditionalFormatting>
  <conditionalFormatting sqref="M17">
    <cfRule type="expression" dxfId="1639" priority="691" stopIfTrue="1">
      <formula>$J$1201 = 1</formula>
    </cfRule>
  </conditionalFormatting>
  <conditionalFormatting sqref="J18">
    <cfRule type="expression" dxfId="1638" priority="690" stopIfTrue="1">
      <formula>$G$1202 = 1</formula>
    </cfRule>
  </conditionalFormatting>
  <conditionalFormatting sqref="K18">
    <cfRule type="expression" dxfId="1637" priority="689" stopIfTrue="1">
      <formula>$H$1202 = 1</formula>
    </cfRule>
  </conditionalFormatting>
  <conditionalFormatting sqref="L18">
    <cfRule type="expression" dxfId="1636" priority="688" stopIfTrue="1">
      <formula>$I$1202 = 1</formula>
    </cfRule>
  </conditionalFormatting>
  <conditionalFormatting sqref="M18">
    <cfRule type="expression" dxfId="1635" priority="687" stopIfTrue="1">
      <formula>$J$1202 = 1</formula>
    </cfRule>
  </conditionalFormatting>
  <conditionalFormatting sqref="J19">
    <cfRule type="expression" dxfId="1634" priority="686" stopIfTrue="1">
      <formula>$G$1203 = 1</formula>
    </cfRule>
  </conditionalFormatting>
  <conditionalFormatting sqref="K19">
    <cfRule type="expression" dxfId="1633" priority="685" stopIfTrue="1">
      <formula>$H$1203 = 1</formula>
    </cfRule>
  </conditionalFormatting>
  <conditionalFormatting sqref="L19">
    <cfRule type="expression" dxfId="1632" priority="684" stopIfTrue="1">
      <formula>$I$1203 = 1</formula>
    </cfRule>
  </conditionalFormatting>
  <conditionalFormatting sqref="M19">
    <cfRule type="expression" dxfId="1631" priority="683" stopIfTrue="1">
      <formula>$J$1203 = 1</formula>
    </cfRule>
  </conditionalFormatting>
  <conditionalFormatting sqref="J20">
    <cfRule type="expression" dxfId="1630" priority="682" stopIfTrue="1">
      <formula>$G$1204 = 1</formula>
    </cfRule>
  </conditionalFormatting>
  <conditionalFormatting sqref="K20">
    <cfRule type="expression" dxfId="1629" priority="681" stopIfTrue="1">
      <formula>$H$1204 = 1</formula>
    </cfRule>
  </conditionalFormatting>
  <conditionalFormatting sqref="L20">
    <cfRule type="expression" dxfId="1628" priority="680" stopIfTrue="1">
      <formula>$I$1204 = 1</formula>
    </cfRule>
  </conditionalFormatting>
  <conditionalFormatting sqref="M20">
    <cfRule type="expression" dxfId="1627" priority="679" stopIfTrue="1">
      <formula>$J$1204 = 1</formula>
    </cfRule>
  </conditionalFormatting>
  <conditionalFormatting sqref="J21">
    <cfRule type="expression" dxfId="1626" priority="678" stopIfTrue="1">
      <formula>$G$1205 = 1</formula>
    </cfRule>
  </conditionalFormatting>
  <conditionalFormatting sqref="K21">
    <cfRule type="expression" dxfId="1625" priority="677" stopIfTrue="1">
      <formula>$H$1205 = 1</formula>
    </cfRule>
  </conditionalFormatting>
  <conditionalFormatting sqref="L21">
    <cfRule type="expression" dxfId="1624" priority="676" stopIfTrue="1">
      <formula>$I$1205 = 1</formula>
    </cfRule>
  </conditionalFormatting>
  <conditionalFormatting sqref="M21">
    <cfRule type="expression" dxfId="1623" priority="675" stopIfTrue="1">
      <formula>$J$1205 = 1</formula>
    </cfRule>
  </conditionalFormatting>
  <conditionalFormatting sqref="J22">
    <cfRule type="expression" dxfId="1622" priority="674" stopIfTrue="1">
      <formula>$G$1206 = 1</formula>
    </cfRule>
  </conditionalFormatting>
  <conditionalFormatting sqref="K22">
    <cfRule type="expression" dxfId="1621" priority="673" stopIfTrue="1">
      <formula>$H$1206 = 1</formula>
    </cfRule>
  </conditionalFormatting>
  <conditionalFormatting sqref="L22">
    <cfRule type="expression" dxfId="1620" priority="672" stopIfTrue="1">
      <formula>$I$1206 = 1</formula>
    </cfRule>
  </conditionalFormatting>
  <conditionalFormatting sqref="M22">
    <cfRule type="expression" dxfId="1619" priority="671" stopIfTrue="1">
      <formula>$J$1206 = 1</formula>
    </cfRule>
  </conditionalFormatting>
  <conditionalFormatting sqref="J23">
    <cfRule type="expression" dxfId="1618" priority="670" stopIfTrue="1">
      <formula>$G$1207 = 1</formula>
    </cfRule>
  </conditionalFormatting>
  <conditionalFormatting sqref="K23">
    <cfRule type="expression" dxfId="1617" priority="669" stopIfTrue="1">
      <formula>$H$1207 = 1</formula>
    </cfRule>
  </conditionalFormatting>
  <conditionalFormatting sqref="L23">
    <cfRule type="expression" dxfId="1616" priority="668" stopIfTrue="1">
      <formula>$I$1207 = 1</formula>
    </cfRule>
  </conditionalFormatting>
  <conditionalFormatting sqref="M23">
    <cfRule type="expression" dxfId="1615" priority="667" stopIfTrue="1">
      <formula>$J$1207 = 1</formula>
    </cfRule>
  </conditionalFormatting>
  <conditionalFormatting sqref="J24">
    <cfRule type="expression" dxfId="1614" priority="666" stopIfTrue="1">
      <formula>$G$1208 = 1</formula>
    </cfRule>
  </conditionalFormatting>
  <conditionalFormatting sqref="K24">
    <cfRule type="expression" dxfId="1613" priority="665" stopIfTrue="1">
      <formula>$H$1208 = 1</formula>
    </cfRule>
  </conditionalFormatting>
  <conditionalFormatting sqref="L24">
    <cfRule type="expression" dxfId="1612" priority="664" stopIfTrue="1">
      <formula>$I$1208 = 1</formula>
    </cfRule>
  </conditionalFormatting>
  <conditionalFormatting sqref="M24">
    <cfRule type="expression" dxfId="1611" priority="663" stopIfTrue="1">
      <formula>$J$1208 = 1</formula>
    </cfRule>
  </conditionalFormatting>
  <conditionalFormatting sqref="J25">
    <cfRule type="expression" dxfId="1610" priority="662" stopIfTrue="1">
      <formula>$G$1209 = 1</formula>
    </cfRule>
  </conditionalFormatting>
  <conditionalFormatting sqref="K25">
    <cfRule type="expression" dxfId="1609" priority="661" stopIfTrue="1">
      <formula>$H$1209 = 1</formula>
    </cfRule>
  </conditionalFormatting>
  <conditionalFormatting sqref="L25">
    <cfRule type="expression" dxfId="1608" priority="660" stopIfTrue="1">
      <formula>$I$1209 = 1</formula>
    </cfRule>
  </conditionalFormatting>
  <conditionalFormatting sqref="M25">
    <cfRule type="expression" dxfId="1607" priority="659" stopIfTrue="1">
      <formula>$J$1209 = 1</formula>
    </cfRule>
  </conditionalFormatting>
  <conditionalFormatting sqref="J26">
    <cfRule type="expression" dxfId="1606" priority="658" stopIfTrue="1">
      <formula>$G$1210 = 1</formula>
    </cfRule>
  </conditionalFormatting>
  <conditionalFormatting sqref="K26">
    <cfRule type="expression" dxfId="1605" priority="657" stopIfTrue="1">
      <formula>$H$1210 = 1</formula>
    </cfRule>
  </conditionalFormatting>
  <conditionalFormatting sqref="L26">
    <cfRule type="expression" dxfId="1604" priority="656" stopIfTrue="1">
      <formula>$I$1210 = 1</formula>
    </cfRule>
  </conditionalFormatting>
  <conditionalFormatting sqref="M26">
    <cfRule type="expression" dxfId="1603" priority="655" stopIfTrue="1">
      <formula>$J$1210 = 1</formula>
    </cfRule>
  </conditionalFormatting>
  <conditionalFormatting sqref="J27">
    <cfRule type="expression" dxfId="1602" priority="654" stopIfTrue="1">
      <formula>$G$1211 = 1</formula>
    </cfRule>
  </conditionalFormatting>
  <conditionalFormatting sqref="K27">
    <cfRule type="expression" dxfId="1601" priority="653" stopIfTrue="1">
      <formula>$H$1211 = 1</formula>
    </cfRule>
  </conditionalFormatting>
  <conditionalFormatting sqref="L27">
    <cfRule type="expression" dxfId="1600" priority="652" stopIfTrue="1">
      <formula>$I$1211 = 1</formula>
    </cfRule>
  </conditionalFormatting>
  <conditionalFormatting sqref="M27">
    <cfRule type="expression" dxfId="1599" priority="651" stopIfTrue="1">
      <formula>$J$1211 = 1</formula>
    </cfRule>
  </conditionalFormatting>
  <conditionalFormatting sqref="J28">
    <cfRule type="expression" dxfId="1598" priority="650" stopIfTrue="1">
      <formula>$G$1212 = 1</formula>
    </cfRule>
  </conditionalFormatting>
  <conditionalFormatting sqref="K28">
    <cfRule type="expression" dxfId="1597" priority="649" stopIfTrue="1">
      <formula>$H$1212 = 1</formula>
    </cfRule>
  </conditionalFormatting>
  <conditionalFormatting sqref="L28">
    <cfRule type="expression" dxfId="1596" priority="648" stopIfTrue="1">
      <formula>$I$1212 = 1</formula>
    </cfRule>
  </conditionalFormatting>
  <conditionalFormatting sqref="M28">
    <cfRule type="expression" dxfId="1595" priority="647" stopIfTrue="1">
      <formula>$J$1212 = 1</formula>
    </cfRule>
  </conditionalFormatting>
  <conditionalFormatting sqref="J29">
    <cfRule type="expression" dxfId="1594" priority="646" stopIfTrue="1">
      <formula>$G$1213 = 1</formula>
    </cfRule>
  </conditionalFormatting>
  <conditionalFormatting sqref="K29">
    <cfRule type="expression" dxfId="1593" priority="645" stopIfTrue="1">
      <formula>$H$1213 = 1</formula>
    </cfRule>
  </conditionalFormatting>
  <conditionalFormatting sqref="L29">
    <cfRule type="expression" dxfId="1592" priority="644" stopIfTrue="1">
      <formula>$I$1213 = 1</formula>
    </cfRule>
  </conditionalFormatting>
  <conditionalFormatting sqref="M29">
    <cfRule type="expression" dxfId="1591" priority="643" stopIfTrue="1">
      <formula>$J$1213 = 1</formula>
    </cfRule>
  </conditionalFormatting>
  <conditionalFormatting sqref="J30">
    <cfRule type="expression" dxfId="1590" priority="642" stopIfTrue="1">
      <formula>$G$1214 = 1</formula>
    </cfRule>
  </conditionalFormatting>
  <conditionalFormatting sqref="K30">
    <cfRule type="expression" dxfId="1589" priority="641" stopIfTrue="1">
      <formula>$H$1214 = 1</formula>
    </cfRule>
  </conditionalFormatting>
  <conditionalFormatting sqref="L30">
    <cfRule type="expression" dxfId="1588" priority="640" stopIfTrue="1">
      <formula>$I$1214 = 1</formula>
    </cfRule>
  </conditionalFormatting>
  <conditionalFormatting sqref="M30">
    <cfRule type="expression" dxfId="1587" priority="639" stopIfTrue="1">
      <formula>$J$1214 = 1</formula>
    </cfRule>
  </conditionalFormatting>
  <conditionalFormatting sqref="J31">
    <cfRule type="expression" dxfId="1586" priority="638" stopIfTrue="1">
      <formula>$G$1215 = 1</formula>
    </cfRule>
  </conditionalFormatting>
  <conditionalFormatting sqref="K31">
    <cfRule type="expression" dxfId="1585" priority="637" stopIfTrue="1">
      <formula>$H$1215 = 1</formula>
    </cfRule>
  </conditionalFormatting>
  <conditionalFormatting sqref="L31">
    <cfRule type="expression" dxfId="1584" priority="636" stopIfTrue="1">
      <formula>$I$1215 = 1</formula>
    </cfRule>
  </conditionalFormatting>
  <conditionalFormatting sqref="M31">
    <cfRule type="expression" dxfId="1583" priority="635" stopIfTrue="1">
      <formula>$J$1215 = 1</formula>
    </cfRule>
  </conditionalFormatting>
  <conditionalFormatting sqref="J32">
    <cfRule type="expression" dxfId="1582" priority="634" stopIfTrue="1">
      <formula>$G$1216 = 1</formula>
    </cfRule>
  </conditionalFormatting>
  <conditionalFormatting sqref="K32">
    <cfRule type="expression" dxfId="1581" priority="633" stopIfTrue="1">
      <formula>$H$1216 = 1</formula>
    </cfRule>
  </conditionalFormatting>
  <conditionalFormatting sqref="L32">
    <cfRule type="expression" dxfId="1580" priority="632" stopIfTrue="1">
      <formula>$I$1216 = 1</formula>
    </cfRule>
  </conditionalFormatting>
  <conditionalFormatting sqref="M32">
    <cfRule type="expression" dxfId="1579" priority="631" stopIfTrue="1">
      <formula>$J$1216 = 1</formula>
    </cfRule>
  </conditionalFormatting>
  <conditionalFormatting sqref="J33">
    <cfRule type="expression" dxfId="1578" priority="630" stopIfTrue="1">
      <formula>$G$1217 = 1</formula>
    </cfRule>
  </conditionalFormatting>
  <conditionalFormatting sqref="K33">
    <cfRule type="expression" dxfId="1577" priority="629" stopIfTrue="1">
      <formula>$H$1217 = 1</formula>
    </cfRule>
  </conditionalFormatting>
  <conditionalFormatting sqref="L33">
    <cfRule type="expression" dxfId="1576" priority="628" stopIfTrue="1">
      <formula>$I$1217 = 1</formula>
    </cfRule>
  </conditionalFormatting>
  <conditionalFormatting sqref="M33">
    <cfRule type="expression" dxfId="1575" priority="627" stopIfTrue="1">
      <formula>$J$1217 = 1</formula>
    </cfRule>
  </conditionalFormatting>
  <conditionalFormatting sqref="J34">
    <cfRule type="expression" dxfId="1574" priority="626" stopIfTrue="1">
      <formula>$G$1218 = 1</formula>
    </cfRule>
  </conditionalFormatting>
  <conditionalFormatting sqref="K34">
    <cfRule type="expression" dxfId="1573" priority="625" stopIfTrue="1">
      <formula>$H$1218 = 1</formula>
    </cfRule>
  </conditionalFormatting>
  <conditionalFormatting sqref="L34">
    <cfRule type="expression" dxfId="1572" priority="624" stopIfTrue="1">
      <formula>$I$1218 = 1</formula>
    </cfRule>
  </conditionalFormatting>
  <conditionalFormatting sqref="M34">
    <cfRule type="expression" dxfId="1571" priority="623" stopIfTrue="1">
      <formula>$J$1218 = 1</formula>
    </cfRule>
  </conditionalFormatting>
  <conditionalFormatting sqref="J35">
    <cfRule type="expression" dxfId="1570" priority="622" stopIfTrue="1">
      <formula>$G$1219 = 1</formula>
    </cfRule>
  </conditionalFormatting>
  <conditionalFormatting sqref="K35">
    <cfRule type="expression" dxfId="1569" priority="621" stopIfTrue="1">
      <formula>$H$1219 = 1</formula>
    </cfRule>
  </conditionalFormatting>
  <conditionalFormatting sqref="L35">
    <cfRule type="expression" dxfId="1568" priority="620" stopIfTrue="1">
      <formula>$I$1219 = 1</formula>
    </cfRule>
  </conditionalFormatting>
  <conditionalFormatting sqref="M35">
    <cfRule type="expression" dxfId="1567" priority="619" stopIfTrue="1">
      <formula>$J$1219 = 1</formula>
    </cfRule>
  </conditionalFormatting>
  <conditionalFormatting sqref="Q9">
    <cfRule type="expression" dxfId="1566" priority="618" stopIfTrue="1">
      <formula>$K$1193 = 1</formula>
    </cfRule>
  </conditionalFormatting>
  <conditionalFormatting sqref="R9">
    <cfRule type="expression" dxfId="1565" priority="617" stopIfTrue="1">
      <formula>$L$1193 = 1</formula>
    </cfRule>
  </conditionalFormatting>
  <conditionalFormatting sqref="S9">
    <cfRule type="expression" dxfId="1564" priority="616" stopIfTrue="1">
      <formula>$M$1193 = 1</formula>
    </cfRule>
  </conditionalFormatting>
  <conditionalFormatting sqref="Q10">
    <cfRule type="expression" dxfId="1563" priority="615" stopIfTrue="1">
      <formula>$K$1194 = 1</formula>
    </cfRule>
  </conditionalFormatting>
  <conditionalFormatting sqref="R10">
    <cfRule type="expression" dxfId="1562" priority="614" stopIfTrue="1">
      <formula>$L$1194 = 1</formula>
    </cfRule>
  </conditionalFormatting>
  <conditionalFormatting sqref="S10">
    <cfRule type="expression" dxfId="1561" priority="613" stopIfTrue="1">
      <formula>$M$1194 = 1</formula>
    </cfRule>
  </conditionalFormatting>
  <conditionalFormatting sqref="Q11">
    <cfRule type="expression" dxfId="1560" priority="612" stopIfTrue="1">
      <formula>$K$1195 = 1</formula>
    </cfRule>
  </conditionalFormatting>
  <conditionalFormatting sqref="R11">
    <cfRule type="expression" dxfId="1559" priority="611" stopIfTrue="1">
      <formula>$L$1195 = 1</formula>
    </cfRule>
  </conditionalFormatting>
  <conditionalFormatting sqref="S11">
    <cfRule type="expression" dxfId="1558" priority="610" stopIfTrue="1">
      <formula>$M$1195 = 1</formula>
    </cfRule>
  </conditionalFormatting>
  <conditionalFormatting sqref="Q12">
    <cfRule type="expression" dxfId="1557" priority="609" stopIfTrue="1">
      <formula>$K$1196 = 1</formula>
    </cfRule>
  </conditionalFormatting>
  <conditionalFormatting sqref="R12">
    <cfRule type="expression" dxfId="1556" priority="608" stopIfTrue="1">
      <formula>$L$1196 = 1</formula>
    </cfRule>
  </conditionalFormatting>
  <conditionalFormatting sqref="S12">
    <cfRule type="expression" dxfId="1555" priority="607" stopIfTrue="1">
      <formula>$M$1196 = 1</formula>
    </cfRule>
  </conditionalFormatting>
  <conditionalFormatting sqref="Q13">
    <cfRule type="expression" dxfId="1554" priority="606" stopIfTrue="1">
      <formula>$K$1197 = 1</formula>
    </cfRule>
  </conditionalFormatting>
  <conditionalFormatting sqref="R13">
    <cfRule type="expression" dxfId="1553" priority="605" stopIfTrue="1">
      <formula>$L$1197 = 1</formula>
    </cfRule>
  </conditionalFormatting>
  <conditionalFormatting sqref="S13">
    <cfRule type="expression" dxfId="1552" priority="604" stopIfTrue="1">
      <formula>$M$1197 = 1</formula>
    </cfRule>
  </conditionalFormatting>
  <conditionalFormatting sqref="Q14">
    <cfRule type="expression" dxfId="1551" priority="603" stopIfTrue="1">
      <formula>$K$1198 = 1</formula>
    </cfRule>
  </conditionalFormatting>
  <conditionalFormatting sqref="R14">
    <cfRule type="expression" dxfId="1550" priority="602" stopIfTrue="1">
      <formula>$L$1198 = 1</formula>
    </cfRule>
  </conditionalFormatting>
  <conditionalFormatting sqref="S14">
    <cfRule type="expression" dxfId="1549" priority="601" stopIfTrue="1">
      <formula>$M$1198 = 1</formula>
    </cfRule>
  </conditionalFormatting>
  <conditionalFormatting sqref="Q15">
    <cfRule type="expression" dxfId="1548" priority="600" stopIfTrue="1">
      <formula>$K$1199 = 1</formula>
    </cfRule>
  </conditionalFormatting>
  <conditionalFormatting sqref="R15">
    <cfRule type="expression" dxfId="1547" priority="599" stopIfTrue="1">
      <formula>$L$1199 = 1</formula>
    </cfRule>
  </conditionalFormatting>
  <conditionalFormatting sqref="S15">
    <cfRule type="expression" dxfId="1546" priority="598" stopIfTrue="1">
      <formula>$M$1199 = 1</formula>
    </cfRule>
  </conditionalFormatting>
  <conditionalFormatting sqref="Q16">
    <cfRule type="expression" dxfId="1545" priority="597" stopIfTrue="1">
      <formula>$K$1200 = 1</formula>
    </cfRule>
  </conditionalFormatting>
  <conditionalFormatting sqref="R16">
    <cfRule type="expression" dxfId="1544" priority="596" stopIfTrue="1">
      <formula>$L$1200 = 1</formula>
    </cfRule>
  </conditionalFormatting>
  <conditionalFormatting sqref="S16">
    <cfRule type="expression" dxfId="1543" priority="595" stopIfTrue="1">
      <formula>$M$1200 = 1</formula>
    </cfRule>
  </conditionalFormatting>
  <conditionalFormatting sqref="Q17">
    <cfRule type="expression" dxfId="1542" priority="594" stopIfTrue="1">
      <formula>$K$1201 = 1</formula>
    </cfRule>
  </conditionalFormatting>
  <conditionalFormatting sqref="R17">
    <cfRule type="expression" dxfId="1541" priority="593" stopIfTrue="1">
      <formula>$L$1201 = 1</formula>
    </cfRule>
  </conditionalFormatting>
  <conditionalFormatting sqref="S17">
    <cfRule type="expression" dxfId="1540" priority="592" stopIfTrue="1">
      <formula>$M$1201 = 1</formula>
    </cfRule>
  </conditionalFormatting>
  <conditionalFormatting sqref="Q18">
    <cfRule type="expression" dxfId="1539" priority="591" stopIfTrue="1">
      <formula>$K$1202 = 1</formula>
    </cfRule>
  </conditionalFormatting>
  <conditionalFormatting sqref="R18">
    <cfRule type="expression" dxfId="1538" priority="590" stopIfTrue="1">
      <formula>$L$1202 = 1</formula>
    </cfRule>
  </conditionalFormatting>
  <conditionalFormatting sqref="S18">
    <cfRule type="expression" dxfId="1537" priority="589" stopIfTrue="1">
      <formula>$M$1202 = 1</formula>
    </cfRule>
  </conditionalFormatting>
  <conditionalFormatting sqref="Q19">
    <cfRule type="expression" dxfId="1536" priority="588" stopIfTrue="1">
      <formula>$K$1203 = 1</formula>
    </cfRule>
  </conditionalFormatting>
  <conditionalFormatting sqref="R19">
    <cfRule type="expression" dxfId="1535" priority="587" stopIfTrue="1">
      <formula>$L$1203 = 1</formula>
    </cfRule>
  </conditionalFormatting>
  <conditionalFormatting sqref="S19">
    <cfRule type="expression" dxfId="1534" priority="586" stopIfTrue="1">
      <formula>$M$1203 = 1</formula>
    </cfRule>
  </conditionalFormatting>
  <conditionalFormatting sqref="Q20">
    <cfRule type="expression" dxfId="1533" priority="585" stopIfTrue="1">
      <formula>$K$1204 = 1</formula>
    </cfRule>
  </conditionalFormatting>
  <conditionalFormatting sqref="R20">
    <cfRule type="expression" dxfId="1532" priority="584" stopIfTrue="1">
      <formula>$L$1204 = 1</formula>
    </cfRule>
  </conditionalFormatting>
  <conditionalFormatting sqref="S20">
    <cfRule type="expression" dxfId="1531" priority="583" stopIfTrue="1">
      <formula>$M$1204 = 1</formula>
    </cfRule>
  </conditionalFormatting>
  <conditionalFormatting sqref="Q21">
    <cfRule type="expression" dxfId="1530" priority="582" stopIfTrue="1">
      <formula>$K$1205 = 1</formula>
    </cfRule>
  </conditionalFormatting>
  <conditionalFormatting sqref="R21">
    <cfRule type="expression" dxfId="1529" priority="581" stopIfTrue="1">
      <formula>$L$1205 = 1</formula>
    </cfRule>
  </conditionalFormatting>
  <conditionalFormatting sqref="S21">
    <cfRule type="expression" dxfId="1528" priority="580" stopIfTrue="1">
      <formula>$M$1205 = 1</formula>
    </cfRule>
  </conditionalFormatting>
  <conditionalFormatting sqref="Q22">
    <cfRule type="expression" dxfId="1527" priority="579" stopIfTrue="1">
      <formula>$K$1206 = 1</formula>
    </cfRule>
  </conditionalFormatting>
  <conditionalFormatting sqref="R22">
    <cfRule type="expression" dxfId="1526" priority="578" stopIfTrue="1">
      <formula>$L$1206 = 1</formula>
    </cfRule>
  </conditionalFormatting>
  <conditionalFormatting sqref="S22">
    <cfRule type="expression" dxfId="1525" priority="577" stopIfTrue="1">
      <formula>$M$1206 = 1</formula>
    </cfRule>
  </conditionalFormatting>
  <conditionalFormatting sqref="Q23">
    <cfRule type="expression" dxfId="1524" priority="576" stopIfTrue="1">
      <formula>$K$1207 = 1</formula>
    </cfRule>
  </conditionalFormatting>
  <conditionalFormatting sqref="R23">
    <cfRule type="expression" dxfId="1523" priority="575" stopIfTrue="1">
      <formula>$L$1207 = 1</formula>
    </cfRule>
  </conditionalFormatting>
  <conditionalFormatting sqref="S23">
    <cfRule type="expression" dxfId="1522" priority="574" stopIfTrue="1">
      <formula>$M$1207 = 1</formula>
    </cfRule>
  </conditionalFormatting>
  <conditionalFormatting sqref="Q24">
    <cfRule type="expression" dxfId="1521" priority="573" stopIfTrue="1">
      <formula>$K$1208 = 1</formula>
    </cfRule>
  </conditionalFormatting>
  <conditionalFormatting sqref="R24">
    <cfRule type="expression" dxfId="1520" priority="572" stopIfTrue="1">
      <formula>$L$1208 = 1</formula>
    </cfRule>
  </conditionalFormatting>
  <conditionalFormatting sqref="S24">
    <cfRule type="expression" dxfId="1519" priority="571" stopIfTrue="1">
      <formula>$M$1208 = 1</formula>
    </cfRule>
  </conditionalFormatting>
  <conditionalFormatting sqref="Q25">
    <cfRule type="expression" dxfId="1518" priority="570" stopIfTrue="1">
      <formula>$K$1209 = 1</formula>
    </cfRule>
  </conditionalFormatting>
  <conditionalFormatting sqref="R25">
    <cfRule type="expression" dxfId="1517" priority="569" stopIfTrue="1">
      <formula>$L$1209 = 1</formula>
    </cfRule>
  </conditionalFormatting>
  <conditionalFormatting sqref="S25">
    <cfRule type="expression" dxfId="1516" priority="568" stopIfTrue="1">
      <formula>$M$1209 = 1</formula>
    </cfRule>
  </conditionalFormatting>
  <conditionalFormatting sqref="Q26">
    <cfRule type="expression" dxfId="1515" priority="567" stopIfTrue="1">
      <formula>$K$1210 = 1</formula>
    </cfRule>
  </conditionalFormatting>
  <conditionalFormatting sqref="R26">
    <cfRule type="expression" dxfId="1514" priority="566" stopIfTrue="1">
      <formula>$L$1210 = 1</formula>
    </cfRule>
  </conditionalFormatting>
  <conditionalFormatting sqref="S26">
    <cfRule type="expression" dxfId="1513" priority="565" stopIfTrue="1">
      <formula>$M$1210 = 1</formula>
    </cfRule>
  </conditionalFormatting>
  <conditionalFormatting sqref="Q27">
    <cfRule type="expression" dxfId="1512" priority="564" stopIfTrue="1">
      <formula>$K$1211 = 1</formula>
    </cfRule>
  </conditionalFormatting>
  <conditionalFormatting sqref="R27">
    <cfRule type="expression" dxfId="1511" priority="563" stopIfTrue="1">
      <formula>$L$1211 = 1</formula>
    </cfRule>
  </conditionalFormatting>
  <conditionalFormatting sqref="S27">
    <cfRule type="expression" dxfId="1510" priority="562" stopIfTrue="1">
      <formula>$M$1211 = 1</formula>
    </cfRule>
  </conditionalFormatting>
  <conditionalFormatting sqref="Q28">
    <cfRule type="expression" dxfId="1509" priority="561" stopIfTrue="1">
      <formula>$K$1212 = 1</formula>
    </cfRule>
  </conditionalFormatting>
  <conditionalFormatting sqref="R28">
    <cfRule type="expression" dxfId="1508" priority="560" stopIfTrue="1">
      <formula>$L$1212 = 1</formula>
    </cfRule>
  </conditionalFormatting>
  <conditionalFormatting sqref="S28">
    <cfRule type="expression" dxfId="1507" priority="559" stopIfTrue="1">
      <formula>$M$1212 = 1</formula>
    </cfRule>
  </conditionalFormatting>
  <conditionalFormatting sqref="Q29">
    <cfRule type="expression" dxfId="1506" priority="558" stopIfTrue="1">
      <formula>$K$1213 = 1</formula>
    </cfRule>
  </conditionalFormatting>
  <conditionalFormatting sqref="R29">
    <cfRule type="expression" dxfId="1505" priority="557" stopIfTrue="1">
      <formula>$L$1213 = 1</formula>
    </cfRule>
  </conditionalFormatting>
  <conditionalFormatting sqref="S29">
    <cfRule type="expression" dxfId="1504" priority="556" stopIfTrue="1">
      <formula>$M$1213 = 1</formula>
    </cfRule>
  </conditionalFormatting>
  <conditionalFormatting sqref="Q30">
    <cfRule type="expression" dxfId="1503" priority="555" stopIfTrue="1">
      <formula>$K$1214 = 1</formula>
    </cfRule>
  </conditionalFormatting>
  <conditionalFormatting sqref="R30">
    <cfRule type="expression" dxfId="1502" priority="554" stopIfTrue="1">
      <formula>$L$1214 = 1</formula>
    </cfRule>
  </conditionalFormatting>
  <conditionalFormatting sqref="S30">
    <cfRule type="expression" dxfId="1501" priority="553" stopIfTrue="1">
      <formula>$M$1214 = 1</formula>
    </cfRule>
  </conditionalFormatting>
  <conditionalFormatting sqref="Q31">
    <cfRule type="expression" dxfId="1500" priority="552" stopIfTrue="1">
      <formula>$K$1215 = 1</formula>
    </cfRule>
  </conditionalFormatting>
  <conditionalFormatting sqref="R31">
    <cfRule type="expression" dxfId="1499" priority="551" stopIfTrue="1">
      <formula>$L$1215 = 1</formula>
    </cfRule>
  </conditionalFormatting>
  <conditionalFormatting sqref="S31">
    <cfRule type="expression" dxfId="1498" priority="550" stopIfTrue="1">
      <formula>$M$1215 = 1</formula>
    </cfRule>
  </conditionalFormatting>
  <conditionalFormatting sqref="Q32">
    <cfRule type="expression" dxfId="1497" priority="549" stopIfTrue="1">
      <formula>$K$1216 = 1</formula>
    </cfRule>
  </conditionalFormatting>
  <conditionalFormatting sqref="R32">
    <cfRule type="expression" dxfId="1496" priority="548" stopIfTrue="1">
      <formula>$L$1216 = 1</formula>
    </cfRule>
  </conditionalFormatting>
  <conditionalFormatting sqref="S32">
    <cfRule type="expression" dxfId="1495" priority="547" stopIfTrue="1">
      <formula>$M$1216 = 1</formula>
    </cfRule>
  </conditionalFormatting>
  <conditionalFormatting sqref="Q33">
    <cfRule type="expression" dxfId="1494" priority="546" stopIfTrue="1">
      <formula>$K$1217 = 1</formula>
    </cfRule>
  </conditionalFormatting>
  <conditionalFormatting sqref="R33">
    <cfRule type="expression" dxfId="1493" priority="545" stopIfTrue="1">
      <formula>$L$1217 = 1</formula>
    </cfRule>
  </conditionalFormatting>
  <conditionalFormatting sqref="S33">
    <cfRule type="expression" dxfId="1492" priority="544" stopIfTrue="1">
      <formula>$M$1217 = 1</formula>
    </cfRule>
  </conditionalFormatting>
  <conditionalFormatting sqref="Q34">
    <cfRule type="expression" dxfId="1491" priority="543" stopIfTrue="1">
      <formula>$K$1218 = 1</formula>
    </cfRule>
  </conditionalFormatting>
  <conditionalFormatting sqref="R34">
    <cfRule type="expression" dxfId="1490" priority="542" stopIfTrue="1">
      <formula>$L$1218 = 1</formula>
    </cfRule>
  </conditionalFormatting>
  <conditionalFormatting sqref="S34">
    <cfRule type="expression" dxfId="1489" priority="541" stopIfTrue="1">
      <formula>$M$1218 = 1</formula>
    </cfRule>
  </conditionalFormatting>
  <conditionalFormatting sqref="Q35">
    <cfRule type="expression" dxfId="1488" priority="540" stopIfTrue="1">
      <formula>$K$1219 = 1</formula>
    </cfRule>
  </conditionalFormatting>
  <conditionalFormatting sqref="R35">
    <cfRule type="expression" dxfId="1487" priority="539" stopIfTrue="1">
      <formula>$L$1219 = 1</formula>
    </cfRule>
  </conditionalFormatting>
  <conditionalFormatting sqref="S35">
    <cfRule type="expression" dxfId="1486" priority="538" stopIfTrue="1">
      <formula>$M$1219 = 1</formula>
    </cfRule>
  </conditionalFormatting>
  <conditionalFormatting sqref="J39">
    <cfRule type="expression" dxfId="1485" priority="537" stopIfTrue="1">
      <formula>$Q$1192 = 1</formula>
    </cfRule>
  </conditionalFormatting>
  <conditionalFormatting sqref="K39">
    <cfRule type="expression" dxfId="1484" priority="536" stopIfTrue="1">
      <formula>$R$1192 = 1</formula>
    </cfRule>
  </conditionalFormatting>
  <conditionalFormatting sqref="L39">
    <cfRule type="expression" dxfId="1483" priority="535" stopIfTrue="1">
      <formula>$S$1192 = 1</formula>
    </cfRule>
  </conditionalFormatting>
  <conditionalFormatting sqref="M39:M66">
    <cfRule type="expression" dxfId="1482" priority="534" stopIfTrue="1">
      <formula>$T$1192 = 1</formula>
    </cfRule>
  </conditionalFormatting>
  <conditionalFormatting sqref="Q39">
    <cfRule type="expression" dxfId="1481" priority="533" stopIfTrue="1">
      <formula>$U$1192 = 1</formula>
    </cfRule>
  </conditionalFormatting>
  <conditionalFormatting sqref="R39">
    <cfRule type="expression" dxfId="1480" priority="532" stopIfTrue="1">
      <formula>$V$1192 = 1</formula>
    </cfRule>
  </conditionalFormatting>
  <conditionalFormatting sqref="S39">
    <cfRule type="expression" dxfId="1479" priority="531" stopIfTrue="1">
      <formula>$W$1192 = 1</formula>
    </cfRule>
  </conditionalFormatting>
  <conditionalFormatting sqref="J40">
    <cfRule type="expression" dxfId="1478" priority="530" stopIfTrue="1">
      <formula>$Q$1193 = 1</formula>
    </cfRule>
  </conditionalFormatting>
  <conditionalFormatting sqref="K40">
    <cfRule type="expression" dxfId="1477" priority="529" stopIfTrue="1">
      <formula>$R$1193 = 1</formula>
    </cfRule>
  </conditionalFormatting>
  <conditionalFormatting sqref="L40">
    <cfRule type="expression" dxfId="1476" priority="528" stopIfTrue="1">
      <formula>$S$1193 = 1</formula>
    </cfRule>
  </conditionalFormatting>
  <conditionalFormatting sqref="M40">
    <cfRule type="expression" dxfId="1475" priority="527" stopIfTrue="1">
      <formula>$T$1193 = 1</formula>
    </cfRule>
  </conditionalFormatting>
  <conditionalFormatting sqref="Q40">
    <cfRule type="expression" dxfId="1474" priority="526" stopIfTrue="1">
      <formula>$U$1193 = 1</formula>
    </cfRule>
  </conditionalFormatting>
  <conditionalFormatting sqref="R40">
    <cfRule type="expression" dxfId="1473" priority="525" stopIfTrue="1">
      <formula>$V$1193 = 1</formula>
    </cfRule>
  </conditionalFormatting>
  <conditionalFormatting sqref="S40">
    <cfRule type="expression" dxfId="1472" priority="524" stopIfTrue="1">
      <formula>$W$1193 = 1</formula>
    </cfRule>
  </conditionalFormatting>
  <conditionalFormatting sqref="Q41">
    <cfRule type="expression" dxfId="1471" priority="523" stopIfTrue="1">
      <formula>$U$1194 = 1</formula>
    </cfRule>
  </conditionalFormatting>
  <conditionalFormatting sqref="R41">
    <cfRule type="expression" dxfId="1470" priority="522" stopIfTrue="1">
      <formula>$V$1194 = 1</formula>
    </cfRule>
  </conditionalFormatting>
  <conditionalFormatting sqref="S41">
    <cfRule type="expression" dxfId="1469" priority="521" stopIfTrue="1">
      <formula>$W$1194 = 1</formula>
    </cfRule>
  </conditionalFormatting>
  <conditionalFormatting sqref="Q42">
    <cfRule type="expression" dxfId="1468" priority="520" stopIfTrue="1">
      <formula>$U$1195 = 1</formula>
    </cfRule>
  </conditionalFormatting>
  <conditionalFormatting sqref="R42">
    <cfRule type="expression" dxfId="1467" priority="519" stopIfTrue="1">
      <formula>$V$1195 = 1</formula>
    </cfRule>
  </conditionalFormatting>
  <conditionalFormatting sqref="S42">
    <cfRule type="expression" dxfId="1466" priority="518" stopIfTrue="1">
      <formula>$W$1195 = 1</formula>
    </cfRule>
  </conditionalFormatting>
  <conditionalFormatting sqref="Q43">
    <cfRule type="expression" dxfId="1465" priority="517" stopIfTrue="1">
      <formula>$U$1196 = 1</formula>
    </cfRule>
  </conditionalFormatting>
  <conditionalFormatting sqref="S43">
    <cfRule type="expression" dxfId="1464" priority="516" stopIfTrue="1">
      <formula>$W$1196 = 1</formula>
    </cfRule>
  </conditionalFormatting>
  <conditionalFormatting sqref="Q44">
    <cfRule type="expression" dxfId="1463" priority="515" stopIfTrue="1">
      <formula>$U$1197 = 1</formula>
    </cfRule>
  </conditionalFormatting>
  <conditionalFormatting sqref="R44">
    <cfRule type="expression" dxfId="1462" priority="514" stopIfTrue="1">
      <formula>$V$1197 = 1</formula>
    </cfRule>
  </conditionalFormatting>
  <conditionalFormatting sqref="S44">
    <cfRule type="expression" dxfId="1461" priority="513" stopIfTrue="1">
      <formula>$W$1197 = 1</formula>
    </cfRule>
  </conditionalFormatting>
  <conditionalFormatting sqref="Q45">
    <cfRule type="expression" dxfId="1460" priority="512" stopIfTrue="1">
      <formula>$U$1198 = 1</formula>
    </cfRule>
  </conditionalFormatting>
  <conditionalFormatting sqref="R45">
    <cfRule type="expression" dxfId="1459" priority="511" stopIfTrue="1">
      <formula>$V$1198 = 1</formula>
    </cfRule>
  </conditionalFormatting>
  <conditionalFormatting sqref="S45">
    <cfRule type="expression" dxfId="1458" priority="510" stopIfTrue="1">
      <formula>$W$1198 = 1</formula>
    </cfRule>
  </conditionalFormatting>
  <conditionalFormatting sqref="Q46">
    <cfRule type="expression" dxfId="1457" priority="509" stopIfTrue="1">
      <formula>$U$1199 = 1</formula>
    </cfRule>
  </conditionalFormatting>
  <conditionalFormatting sqref="R46">
    <cfRule type="expression" dxfId="1456" priority="508" stopIfTrue="1">
      <formula>$V$1199 = 1</formula>
    </cfRule>
  </conditionalFormatting>
  <conditionalFormatting sqref="S46">
    <cfRule type="expression" dxfId="1455" priority="507" stopIfTrue="1">
      <formula>$W$1199 = 1</formula>
    </cfRule>
  </conditionalFormatting>
  <conditionalFormatting sqref="Q47">
    <cfRule type="expression" dxfId="1454" priority="506" stopIfTrue="1">
      <formula>$U$1200 = 1</formula>
    </cfRule>
  </conditionalFormatting>
  <conditionalFormatting sqref="R47">
    <cfRule type="expression" dxfId="1453" priority="505" stopIfTrue="1">
      <formula>$V$1200 = 1</formula>
    </cfRule>
  </conditionalFormatting>
  <conditionalFormatting sqref="S47">
    <cfRule type="expression" dxfId="1452" priority="504" stopIfTrue="1">
      <formula>$W$1200 = 1</formula>
    </cfRule>
  </conditionalFormatting>
  <conditionalFormatting sqref="Q48">
    <cfRule type="expression" dxfId="1451" priority="503" stopIfTrue="1">
      <formula>$U$1201 = 1</formula>
    </cfRule>
  </conditionalFormatting>
  <conditionalFormatting sqref="R48">
    <cfRule type="expression" dxfId="1450" priority="502" stopIfTrue="1">
      <formula>$V$1201 = 1</formula>
    </cfRule>
  </conditionalFormatting>
  <conditionalFormatting sqref="S48">
    <cfRule type="expression" dxfId="1449" priority="501" stopIfTrue="1">
      <formula>$W$1201 = 1</formula>
    </cfRule>
  </conditionalFormatting>
  <conditionalFormatting sqref="Q49">
    <cfRule type="expression" dxfId="1448" priority="500" stopIfTrue="1">
      <formula>$U$1202 = 1</formula>
    </cfRule>
  </conditionalFormatting>
  <conditionalFormatting sqref="R49">
    <cfRule type="expression" dxfId="1447" priority="499" stopIfTrue="1">
      <formula>$V$1202 = 1</formula>
    </cfRule>
  </conditionalFormatting>
  <conditionalFormatting sqref="S49">
    <cfRule type="expression" dxfId="1446" priority="498" stopIfTrue="1">
      <formula>$W$1202 = 1</formula>
    </cfRule>
  </conditionalFormatting>
  <conditionalFormatting sqref="Q50">
    <cfRule type="expression" dxfId="1445" priority="497" stopIfTrue="1">
      <formula>$U$1203 = 1</formula>
    </cfRule>
  </conditionalFormatting>
  <conditionalFormatting sqref="R50">
    <cfRule type="expression" dxfId="1444" priority="496" stopIfTrue="1">
      <formula>$V$1203 = 1</formula>
    </cfRule>
  </conditionalFormatting>
  <conditionalFormatting sqref="S50">
    <cfRule type="expression" dxfId="1443" priority="495" stopIfTrue="1">
      <formula>$W$1203 = 1</formula>
    </cfRule>
  </conditionalFormatting>
  <conditionalFormatting sqref="Q51">
    <cfRule type="expression" dxfId="1442" priority="494" stopIfTrue="1">
      <formula>$U$1204 = 1</formula>
    </cfRule>
  </conditionalFormatting>
  <conditionalFormatting sqref="R51">
    <cfRule type="expression" dxfId="1441" priority="493" stopIfTrue="1">
      <formula>$V$1204 = 1</formula>
    </cfRule>
  </conditionalFormatting>
  <conditionalFormatting sqref="S51">
    <cfRule type="expression" dxfId="1440" priority="492" stopIfTrue="1">
      <formula>$W$1204 = 1</formula>
    </cfRule>
  </conditionalFormatting>
  <conditionalFormatting sqref="Q52">
    <cfRule type="expression" dxfId="1439" priority="491" stopIfTrue="1">
      <formula>$U$1205 = 1</formula>
    </cfRule>
  </conditionalFormatting>
  <conditionalFormatting sqref="R52">
    <cfRule type="expression" dxfId="1438" priority="490" stopIfTrue="1">
      <formula>$V$1205 = 1</formula>
    </cfRule>
  </conditionalFormatting>
  <conditionalFormatting sqref="S52">
    <cfRule type="expression" dxfId="1437" priority="489" stopIfTrue="1">
      <formula>$W$1205 = 1</formula>
    </cfRule>
  </conditionalFormatting>
  <conditionalFormatting sqref="Q53">
    <cfRule type="expression" dxfId="1436" priority="488" stopIfTrue="1">
      <formula>$U$1206 = 1</formula>
    </cfRule>
  </conditionalFormatting>
  <conditionalFormatting sqref="R53">
    <cfRule type="expression" dxfId="1435" priority="487" stopIfTrue="1">
      <formula>$V$1206 = 1</formula>
    </cfRule>
  </conditionalFormatting>
  <conditionalFormatting sqref="S53">
    <cfRule type="expression" dxfId="1434" priority="486" stopIfTrue="1">
      <formula>$W$1206 = 1</formula>
    </cfRule>
  </conditionalFormatting>
  <conditionalFormatting sqref="Q54">
    <cfRule type="expression" dxfId="1433" priority="485" stopIfTrue="1">
      <formula>$U$1207 = 1</formula>
    </cfRule>
  </conditionalFormatting>
  <conditionalFormatting sqref="R54">
    <cfRule type="expression" dxfId="1432" priority="484" stopIfTrue="1">
      <formula>$V$1207 = 1</formula>
    </cfRule>
  </conditionalFormatting>
  <conditionalFormatting sqref="S54">
    <cfRule type="expression" dxfId="1431" priority="483" stopIfTrue="1">
      <formula>$W$1207 = 1</formula>
    </cfRule>
  </conditionalFormatting>
  <conditionalFormatting sqref="Q55">
    <cfRule type="expression" dxfId="1430" priority="482" stopIfTrue="1">
      <formula>$U$1208 = 1</formula>
    </cfRule>
  </conditionalFormatting>
  <conditionalFormatting sqref="R55">
    <cfRule type="expression" dxfId="1429" priority="481" stopIfTrue="1">
      <formula>$V$1208 = 1</formula>
    </cfRule>
  </conditionalFormatting>
  <conditionalFormatting sqref="S55">
    <cfRule type="expression" dxfId="1428" priority="480" stopIfTrue="1">
      <formula>$W$1208 = 1</formula>
    </cfRule>
  </conditionalFormatting>
  <conditionalFormatting sqref="Q56">
    <cfRule type="expression" dxfId="1427" priority="479" stopIfTrue="1">
      <formula>$U$1209 = 1</formula>
    </cfRule>
  </conditionalFormatting>
  <conditionalFormatting sqref="R56">
    <cfRule type="expression" dxfId="1426" priority="478" stopIfTrue="1">
      <formula>$V$1209 = 1</formula>
    </cfRule>
  </conditionalFormatting>
  <conditionalFormatting sqref="S56">
    <cfRule type="expression" dxfId="1425" priority="477" stopIfTrue="1">
      <formula>$W$1209 = 1</formula>
    </cfRule>
  </conditionalFormatting>
  <conditionalFormatting sqref="Q57">
    <cfRule type="expression" dxfId="1424" priority="476" stopIfTrue="1">
      <formula>$U$1210 = 1</formula>
    </cfRule>
  </conditionalFormatting>
  <conditionalFormatting sqref="R57">
    <cfRule type="expression" dxfId="1423" priority="475" stopIfTrue="1">
      <formula>$V$1210 = 1</formula>
    </cfRule>
  </conditionalFormatting>
  <conditionalFormatting sqref="S57">
    <cfRule type="expression" dxfId="1422" priority="474" stopIfTrue="1">
      <formula>$W$1210 = 1</formula>
    </cfRule>
  </conditionalFormatting>
  <conditionalFormatting sqref="Q58">
    <cfRule type="expression" dxfId="1421" priority="473" stopIfTrue="1">
      <formula>$U$1211 = 1</formula>
    </cfRule>
  </conditionalFormatting>
  <conditionalFormatting sqref="R58">
    <cfRule type="expression" dxfId="1420" priority="472" stopIfTrue="1">
      <formula>$V$1211 = 1</formula>
    </cfRule>
  </conditionalFormatting>
  <conditionalFormatting sqref="S58">
    <cfRule type="expression" dxfId="1419" priority="471" stopIfTrue="1">
      <formula>$W$1211 = 1</formula>
    </cfRule>
  </conditionalFormatting>
  <conditionalFormatting sqref="Q59">
    <cfRule type="expression" dxfId="1418" priority="470" stopIfTrue="1">
      <formula>$U$1212 = 1</formula>
    </cfRule>
  </conditionalFormatting>
  <conditionalFormatting sqref="R59">
    <cfRule type="expression" dxfId="1417" priority="469" stopIfTrue="1">
      <formula>$V$1212 = 1</formula>
    </cfRule>
  </conditionalFormatting>
  <conditionalFormatting sqref="S59">
    <cfRule type="expression" dxfId="1416" priority="468" stopIfTrue="1">
      <formula>$W$1212 = 1</formula>
    </cfRule>
  </conditionalFormatting>
  <conditionalFormatting sqref="Q60">
    <cfRule type="expression" dxfId="1415" priority="467" stopIfTrue="1">
      <formula>$U$1213 = 1</formula>
    </cfRule>
  </conditionalFormatting>
  <conditionalFormatting sqref="R60">
    <cfRule type="expression" dxfId="1414" priority="466" stopIfTrue="1">
      <formula>$V$1213 = 1</formula>
    </cfRule>
  </conditionalFormatting>
  <conditionalFormatting sqref="S60">
    <cfRule type="expression" dxfId="1413" priority="465" stopIfTrue="1">
      <formula>$W$1213 = 1</formula>
    </cfRule>
  </conditionalFormatting>
  <conditionalFormatting sqref="Q61">
    <cfRule type="expression" dxfId="1412" priority="464" stopIfTrue="1">
      <formula>$U$1214 = 1</formula>
    </cfRule>
  </conditionalFormatting>
  <conditionalFormatting sqref="R61">
    <cfRule type="expression" dxfId="1411" priority="463" stopIfTrue="1">
      <formula>$V$1214 = 1</formula>
    </cfRule>
  </conditionalFormatting>
  <conditionalFormatting sqref="S61">
    <cfRule type="expression" dxfId="1410" priority="462" stopIfTrue="1">
      <formula>$W$1214 = 1</formula>
    </cfRule>
  </conditionalFormatting>
  <conditionalFormatting sqref="Q62">
    <cfRule type="expression" dxfId="1409" priority="461" stopIfTrue="1">
      <formula>$U$1215 = 1</formula>
    </cfRule>
  </conditionalFormatting>
  <conditionalFormatting sqref="R62">
    <cfRule type="expression" dxfId="1408" priority="460" stopIfTrue="1">
      <formula>$V$1215 = 1</formula>
    </cfRule>
  </conditionalFormatting>
  <conditionalFormatting sqref="S62">
    <cfRule type="expression" dxfId="1407" priority="459" stopIfTrue="1">
      <formula>$W$1215 = 1</formula>
    </cfRule>
  </conditionalFormatting>
  <conditionalFormatting sqref="Q63">
    <cfRule type="expression" dxfId="1406" priority="458" stopIfTrue="1">
      <formula>$U$1216 = 1</formula>
    </cfRule>
  </conditionalFormatting>
  <conditionalFormatting sqref="R63">
    <cfRule type="expression" dxfId="1405" priority="457" stopIfTrue="1">
      <formula>$V$1216 = 1</formula>
    </cfRule>
  </conditionalFormatting>
  <conditionalFormatting sqref="S63">
    <cfRule type="expression" dxfId="1404" priority="456" stopIfTrue="1">
      <formula>$W$1216 = 1</formula>
    </cfRule>
  </conditionalFormatting>
  <conditionalFormatting sqref="Q64">
    <cfRule type="expression" dxfId="1403" priority="455" stopIfTrue="1">
      <formula>$U$1217 = 1</formula>
    </cfRule>
  </conditionalFormatting>
  <conditionalFormatting sqref="R64">
    <cfRule type="expression" dxfId="1402" priority="454" stopIfTrue="1">
      <formula>$V$1217 = 1</formula>
    </cfRule>
  </conditionalFormatting>
  <conditionalFormatting sqref="S64">
    <cfRule type="expression" dxfId="1401" priority="453" stopIfTrue="1">
      <formula>$W$1217 = 1</formula>
    </cfRule>
  </conditionalFormatting>
  <conditionalFormatting sqref="Q65">
    <cfRule type="expression" dxfId="1400" priority="452" stopIfTrue="1">
      <formula>$U$1218 = 1</formula>
    </cfRule>
  </conditionalFormatting>
  <conditionalFormatting sqref="R65">
    <cfRule type="expression" dxfId="1399" priority="451" stopIfTrue="1">
      <formula>$V$1218 = 1</formula>
    </cfRule>
  </conditionalFormatting>
  <conditionalFormatting sqref="S65">
    <cfRule type="expression" dxfId="1398" priority="450" stopIfTrue="1">
      <formula>$W$1218 = 1</formula>
    </cfRule>
  </conditionalFormatting>
  <conditionalFormatting sqref="Q66">
    <cfRule type="expression" dxfId="1397" priority="449" stopIfTrue="1">
      <formula>$U$1219 = 1</formula>
    </cfRule>
  </conditionalFormatting>
  <conditionalFormatting sqref="R66">
    <cfRule type="expression" dxfId="1396" priority="448" stopIfTrue="1">
      <formula>$V$1219 = 1</formula>
    </cfRule>
  </conditionalFormatting>
  <conditionalFormatting sqref="S66">
    <cfRule type="expression" dxfId="1395" priority="447" stopIfTrue="1">
      <formula>$W$1219 = 1</formula>
    </cfRule>
  </conditionalFormatting>
  <conditionalFormatting sqref="J41">
    <cfRule type="expression" dxfId="1394" priority="446" stopIfTrue="1">
      <formula>$Q$1194 = 1</formula>
    </cfRule>
  </conditionalFormatting>
  <conditionalFormatting sqref="K41">
    <cfRule type="expression" dxfId="1393" priority="445" stopIfTrue="1">
      <formula>$R$1194 = 1</formula>
    </cfRule>
  </conditionalFormatting>
  <conditionalFormatting sqref="L41">
    <cfRule type="expression" dxfId="1392" priority="444" stopIfTrue="1">
      <formula>$S$1194 = 1</formula>
    </cfRule>
  </conditionalFormatting>
  <conditionalFormatting sqref="M41">
    <cfRule type="expression" dxfId="1391" priority="443" stopIfTrue="1">
      <formula>$T$1194 = 1</formula>
    </cfRule>
  </conditionalFormatting>
  <conditionalFormatting sqref="J42">
    <cfRule type="expression" dxfId="1390" priority="442" stopIfTrue="1">
      <formula>$Q$1195 = 1</formula>
    </cfRule>
  </conditionalFormatting>
  <conditionalFormatting sqref="K42">
    <cfRule type="expression" dxfId="1389" priority="441" stopIfTrue="1">
      <formula>$R$1195 = 1</formula>
    </cfRule>
  </conditionalFormatting>
  <conditionalFormatting sqref="L42">
    <cfRule type="expression" dxfId="1388" priority="440" stopIfTrue="1">
      <formula>$S$1195 = 1</formula>
    </cfRule>
  </conditionalFormatting>
  <conditionalFormatting sqref="M42">
    <cfRule type="expression" dxfId="1387" priority="439" stopIfTrue="1">
      <formula>$T$1195 = 1</formula>
    </cfRule>
  </conditionalFormatting>
  <conditionalFormatting sqref="J43">
    <cfRule type="expression" dxfId="1386" priority="438" stopIfTrue="1">
      <formula>$Q$1196 = 1</formula>
    </cfRule>
  </conditionalFormatting>
  <conditionalFormatting sqref="K43">
    <cfRule type="expression" dxfId="1385" priority="437" stopIfTrue="1">
      <formula>$R$1196 = 1</formula>
    </cfRule>
  </conditionalFormatting>
  <conditionalFormatting sqref="L43">
    <cfRule type="expression" dxfId="1384" priority="436" stopIfTrue="1">
      <formula>$S$1196 = 1</formula>
    </cfRule>
  </conditionalFormatting>
  <conditionalFormatting sqref="M43">
    <cfRule type="expression" dxfId="1383" priority="435" stopIfTrue="1">
      <formula>$T$1196 = 1</formula>
    </cfRule>
  </conditionalFormatting>
  <conditionalFormatting sqref="J44">
    <cfRule type="expression" dxfId="1382" priority="434" stopIfTrue="1">
      <formula>$Q$1197 = 1</formula>
    </cfRule>
  </conditionalFormatting>
  <conditionalFormatting sqref="K44">
    <cfRule type="expression" dxfId="1381" priority="433" stopIfTrue="1">
      <formula>$R$1197 = 1</formula>
    </cfRule>
  </conditionalFormatting>
  <conditionalFormatting sqref="L44">
    <cfRule type="expression" dxfId="1380" priority="432" stopIfTrue="1">
      <formula>$S$1197 = 1</formula>
    </cfRule>
  </conditionalFormatting>
  <conditionalFormatting sqref="M44">
    <cfRule type="expression" dxfId="1379" priority="431" stopIfTrue="1">
      <formula>$T$1197 = 1</formula>
    </cfRule>
  </conditionalFormatting>
  <conditionalFormatting sqref="J45">
    <cfRule type="expression" dxfId="1378" priority="430" stopIfTrue="1">
      <formula>$Q$1198 = 1</formula>
    </cfRule>
  </conditionalFormatting>
  <conditionalFormatting sqref="K45">
    <cfRule type="expression" dxfId="1377" priority="429" stopIfTrue="1">
      <formula>$R$1198 = 1</formula>
    </cfRule>
  </conditionalFormatting>
  <conditionalFormatting sqref="L45">
    <cfRule type="expression" dxfId="1376" priority="428" stopIfTrue="1">
      <formula>$S$1198 = 1</formula>
    </cfRule>
  </conditionalFormatting>
  <conditionalFormatting sqref="M45">
    <cfRule type="expression" dxfId="1375" priority="427" stopIfTrue="1">
      <formula>$T$1198 = 1</formula>
    </cfRule>
  </conditionalFormatting>
  <conditionalFormatting sqref="J46">
    <cfRule type="expression" dxfId="1374" priority="426" stopIfTrue="1">
      <formula>$Q$1199 = 1</formula>
    </cfRule>
  </conditionalFormatting>
  <conditionalFormatting sqref="K46">
    <cfRule type="expression" dxfId="1373" priority="425" stopIfTrue="1">
      <formula>$R$1199 = 1</formula>
    </cfRule>
  </conditionalFormatting>
  <conditionalFormatting sqref="L46">
    <cfRule type="expression" dxfId="1372" priority="424" stopIfTrue="1">
      <formula>$S$1199 = 1</formula>
    </cfRule>
  </conditionalFormatting>
  <conditionalFormatting sqref="M46">
    <cfRule type="expression" dxfId="1371" priority="423" stopIfTrue="1">
      <formula>$T$1199 = 1</formula>
    </cfRule>
  </conditionalFormatting>
  <conditionalFormatting sqref="J47">
    <cfRule type="expression" dxfId="1370" priority="422" stopIfTrue="1">
      <formula>$Q$1200 = 1</formula>
    </cfRule>
  </conditionalFormatting>
  <conditionalFormatting sqref="K47">
    <cfRule type="expression" dxfId="1369" priority="421" stopIfTrue="1">
      <formula>$R$1200 = 1</formula>
    </cfRule>
  </conditionalFormatting>
  <conditionalFormatting sqref="L47">
    <cfRule type="expression" dxfId="1368" priority="420" stopIfTrue="1">
      <formula>$S$1200 = 1</formula>
    </cfRule>
  </conditionalFormatting>
  <conditionalFormatting sqref="M47">
    <cfRule type="expression" dxfId="1367" priority="419" stopIfTrue="1">
      <formula>$T$1200 = 1</formula>
    </cfRule>
  </conditionalFormatting>
  <conditionalFormatting sqref="J48">
    <cfRule type="expression" dxfId="1366" priority="418" stopIfTrue="1">
      <formula>$Q$1201 = 1</formula>
    </cfRule>
  </conditionalFormatting>
  <conditionalFormatting sqref="K48">
    <cfRule type="expression" dxfId="1365" priority="417" stopIfTrue="1">
      <formula>$R$1201 = 1</formula>
    </cfRule>
  </conditionalFormatting>
  <conditionalFormatting sqref="L48">
    <cfRule type="expression" dxfId="1364" priority="416" stopIfTrue="1">
      <formula>$S$1201 = 1</formula>
    </cfRule>
  </conditionalFormatting>
  <conditionalFormatting sqref="M48">
    <cfRule type="expression" dxfId="1363" priority="415" stopIfTrue="1">
      <formula>$T$1201 = 1</formula>
    </cfRule>
  </conditionalFormatting>
  <conditionalFormatting sqref="J49">
    <cfRule type="expression" dxfId="1362" priority="414" stopIfTrue="1">
      <formula>$Q$1202 = 1</formula>
    </cfRule>
  </conditionalFormatting>
  <conditionalFormatting sqref="K49">
    <cfRule type="expression" dxfId="1361" priority="413" stopIfTrue="1">
      <formula>$R$1202 = 1</formula>
    </cfRule>
  </conditionalFormatting>
  <conditionalFormatting sqref="L49">
    <cfRule type="expression" dxfId="1360" priority="412" stopIfTrue="1">
      <formula>$S$1202 = 1</formula>
    </cfRule>
  </conditionalFormatting>
  <conditionalFormatting sqref="M49">
    <cfRule type="expression" dxfId="1359" priority="411" stopIfTrue="1">
      <formula>$T$1202 = 1</formula>
    </cfRule>
  </conditionalFormatting>
  <conditionalFormatting sqref="J50">
    <cfRule type="expression" dxfId="1358" priority="410" stopIfTrue="1">
      <formula>$Q$1203 = 1</formula>
    </cfRule>
  </conditionalFormatting>
  <conditionalFormatting sqref="K50">
    <cfRule type="expression" dxfId="1357" priority="409" stopIfTrue="1">
      <formula>$R$1203 = 1</formula>
    </cfRule>
  </conditionalFormatting>
  <conditionalFormatting sqref="L50">
    <cfRule type="expression" dxfId="1356" priority="408" stopIfTrue="1">
      <formula>$S$1203 = 1</formula>
    </cfRule>
  </conditionalFormatting>
  <conditionalFormatting sqref="M50">
    <cfRule type="expression" dxfId="1355" priority="407" stopIfTrue="1">
      <formula>$T$1203 = 1</formula>
    </cfRule>
  </conditionalFormatting>
  <conditionalFormatting sqref="J51">
    <cfRule type="expression" dxfId="1354" priority="406" stopIfTrue="1">
      <formula>$Q$1204 = 1</formula>
    </cfRule>
  </conditionalFormatting>
  <conditionalFormatting sqref="K51">
    <cfRule type="expression" dxfId="1353" priority="405" stopIfTrue="1">
      <formula>$R$1204 = 1</formula>
    </cfRule>
  </conditionalFormatting>
  <conditionalFormatting sqref="L51">
    <cfRule type="expression" dxfId="1352" priority="404" stopIfTrue="1">
      <formula>$S$1204 = 1</formula>
    </cfRule>
  </conditionalFormatting>
  <conditionalFormatting sqref="M51">
    <cfRule type="expression" dxfId="1351" priority="403" stopIfTrue="1">
      <formula>$T$1204 = 1</formula>
    </cfRule>
  </conditionalFormatting>
  <conditionalFormatting sqref="J52">
    <cfRule type="expression" dxfId="1350" priority="402" stopIfTrue="1">
      <formula>$Q$1205 = 1</formula>
    </cfRule>
  </conditionalFormatting>
  <conditionalFormatting sqref="K52">
    <cfRule type="expression" dxfId="1349" priority="401" stopIfTrue="1">
      <formula>$R$1205 = 1</formula>
    </cfRule>
  </conditionalFormatting>
  <conditionalFormatting sqref="L52">
    <cfRule type="expression" dxfId="1348" priority="400" stopIfTrue="1">
      <formula>$S$1205 = 1</formula>
    </cfRule>
  </conditionalFormatting>
  <conditionalFormatting sqref="M52">
    <cfRule type="expression" dxfId="1347" priority="399" stopIfTrue="1">
      <formula>$T$1205 = 1</formula>
    </cfRule>
  </conditionalFormatting>
  <conditionalFormatting sqref="J53">
    <cfRule type="expression" dxfId="1346" priority="398" stopIfTrue="1">
      <formula>$Q$1206 = 1</formula>
    </cfRule>
  </conditionalFormatting>
  <conditionalFormatting sqref="K53">
    <cfRule type="expression" dxfId="1345" priority="397" stopIfTrue="1">
      <formula>$R$1206 = 1</formula>
    </cfRule>
  </conditionalFormatting>
  <conditionalFormatting sqref="L53">
    <cfRule type="expression" dxfId="1344" priority="396" stopIfTrue="1">
      <formula>$S$1206 = 1</formula>
    </cfRule>
  </conditionalFormatting>
  <conditionalFormatting sqref="M53">
    <cfRule type="expression" dxfId="1343" priority="395" stopIfTrue="1">
      <formula>$T$1206 = 1</formula>
    </cfRule>
  </conditionalFormatting>
  <conditionalFormatting sqref="J54">
    <cfRule type="expression" dxfId="1342" priority="394" stopIfTrue="1">
      <formula>$Q$1207 = 1</formula>
    </cfRule>
  </conditionalFormatting>
  <conditionalFormatting sqref="K54">
    <cfRule type="expression" dxfId="1341" priority="393" stopIfTrue="1">
      <formula>$R$1207 = 1</formula>
    </cfRule>
  </conditionalFormatting>
  <conditionalFormatting sqref="L54">
    <cfRule type="expression" dxfId="1340" priority="392" stopIfTrue="1">
      <formula>$S$1207 = 1</formula>
    </cfRule>
  </conditionalFormatting>
  <conditionalFormatting sqref="M54">
    <cfRule type="expression" dxfId="1339" priority="391" stopIfTrue="1">
      <formula>$T$1207 = 1</formula>
    </cfRule>
  </conditionalFormatting>
  <conditionalFormatting sqref="J55">
    <cfRule type="expression" dxfId="1338" priority="390" stopIfTrue="1">
      <formula>$Q$1208 = 1</formula>
    </cfRule>
  </conditionalFormatting>
  <conditionalFormatting sqref="K55">
    <cfRule type="expression" dxfId="1337" priority="389" stopIfTrue="1">
      <formula>$R$1208 = 1</formula>
    </cfRule>
  </conditionalFormatting>
  <conditionalFormatting sqref="L55">
    <cfRule type="expression" dxfId="1336" priority="388" stopIfTrue="1">
      <formula>$S$1208 = 1</formula>
    </cfRule>
  </conditionalFormatting>
  <conditionalFormatting sqref="M55">
    <cfRule type="expression" dxfId="1335" priority="387" stopIfTrue="1">
      <formula>$T$1208 = 1</formula>
    </cfRule>
  </conditionalFormatting>
  <conditionalFormatting sqref="J56">
    <cfRule type="expression" dxfId="1334" priority="386" stopIfTrue="1">
      <formula>$Q$1209 = 1</formula>
    </cfRule>
  </conditionalFormatting>
  <conditionalFormatting sqref="K56">
    <cfRule type="expression" dxfId="1333" priority="385" stopIfTrue="1">
      <formula>$R$1209 = 1</formula>
    </cfRule>
  </conditionalFormatting>
  <conditionalFormatting sqref="L56">
    <cfRule type="expression" dxfId="1332" priority="384" stopIfTrue="1">
      <formula>$S$1209 = 1</formula>
    </cfRule>
  </conditionalFormatting>
  <conditionalFormatting sqref="M56">
    <cfRule type="expression" dxfId="1331" priority="383" stopIfTrue="1">
      <formula>$T$1209 = 1</formula>
    </cfRule>
  </conditionalFormatting>
  <conditionalFormatting sqref="J57">
    <cfRule type="expression" dxfId="1330" priority="382" stopIfTrue="1">
      <formula>$Q$1210 = 1</formula>
    </cfRule>
  </conditionalFormatting>
  <conditionalFormatting sqref="K57">
    <cfRule type="expression" dxfId="1329" priority="381" stopIfTrue="1">
      <formula>$R$1210 = 1</formula>
    </cfRule>
  </conditionalFormatting>
  <conditionalFormatting sqref="L57">
    <cfRule type="expression" dxfId="1328" priority="380" stopIfTrue="1">
      <formula>$S$1210 = 1</formula>
    </cfRule>
  </conditionalFormatting>
  <conditionalFormatting sqref="M57">
    <cfRule type="expression" dxfId="1327" priority="379" stopIfTrue="1">
      <formula>$T$1210 = 1</formula>
    </cfRule>
  </conditionalFormatting>
  <conditionalFormatting sqref="J58">
    <cfRule type="expression" dxfId="1326" priority="378" stopIfTrue="1">
      <formula>$Q$1211 = 1</formula>
    </cfRule>
  </conditionalFormatting>
  <conditionalFormatting sqref="K58">
    <cfRule type="expression" dxfId="1325" priority="377" stopIfTrue="1">
      <formula>$R$1211 = 1</formula>
    </cfRule>
  </conditionalFormatting>
  <conditionalFormatting sqref="L58">
    <cfRule type="expression" dxfId="1324" priority="376" stopIfTrue="1">
      <formula>$S$1211 = 1</formula>
    </cfRule>
  </conditionalFormatting>
  <conditionalFormatting sqref="M58">
    <cfRule type="expression" dxfId="1323" priority="375" stopIfTrue="1">
      <formula>$T$1211 = 1</formula>
    </cfRule>
  </conditionalFormatting>
  <conditionalFormatting sqref="J59">
    <cfRule type="expression" dxfId="1322" priority="374" stopIfTrue="1">
      <formula>$Q$1212 = 1</formula>
    </cfRule>
  </conditionalFormatting>
  <conditionalFormatting sqref="K59">
    <cfRule type="expression" dxfId="1321" priority="373" stopIfTrue="1">
      <formula>$R$1212 = 1</formula>
    </cfRule>
  </conditionalFormatting>
  <conditionalFormatting sqref="L59">
    <cfRule type="expression" dxfId="1320" priority="372" stopIfTrue="1">
      <formula>$S$1212 = 1</formula>
    </cfRule>
  </conditionalFormatting>
  <conditionalFormatting sqref="M59">
    <cfRule type="expression" dxfId="1319" priority="371" stopIfTrue="1">
      <formula>$T$1212 = 1</formula>
    </cfRule>
  </conditionalFormatting>
  <conditionalFormatting sqref="J60">
    <cfRule type="expression" dxfId="1318" priority="370" stopIfTrue="1">
      <formula>$Q$1213 = 1</formula>
    </cfRule>
  </conditionalFormatting>
  <conditionalFormatting sqref="K60">
    <cfRule type="expression" dxfId="1317" priority="369" stopIfTrue="1">
      <formula>$R$1213 = 1</formula>
    </cfRule>
  </conditionalFormatting>
  <conditionalFormatting sqref="L60">
    <cfRule type="expression" dxfId="1316" priority="368" stopIfTrue="1">
      <formula>$S$1213 = 1</formula>
    </cfRule>
  </conditionalFormatting>
  <conditionalFormatting sqref="M60">
    <cfRule type="expression" dxfId="1315" priority="367" stopIfTrue="1">
      <formula>$T$1213 = 1</formula>
    </cfRule>
  </conditionalFormatting>
  <conditionalFormatting sqref="J61">
    <cfRule type="expression" dxfId="1314" priority="366" stopIfTrue="1">
      <formula>$Q$1214 = 1</formula>
    </cfRule>
  </conditionalFormatting>
  <conditionalFormatting sqref="K61">
    <cfRule type="expression" dxfId="1313" priority="365" stopIfTrue="1">
      <formula>$R$1214 = 1</formula>
    </cfRule>
  </conditionalFormatting>
  <conditionalFormatting sqref="L61">
    <cfRule type="expression" dxfId="1312" priority="364" stopIfTrue="1">
      <formula>$S$1214 = 1</formula>
    </cfRule>
  </conditionalFormatting>
  <conditionalFormatting sqref="M61">
    <cfRule type="expression" dxfId="1311" priority="363" stopIfTrue="1">
      <formula>$T$1214 = 1</formula>
    </cfRule>
  </conditionalFormatting>
  <conditionalFormatting sqref="J62">
    <cfRule type="expression" dxfId="1310" priority="362" stopIfTrue="1">
      <formula>$Q$1215 = 1</formula>
    </cfRule>
  </conditionalFormatting>
  <conditionalFormatting sqref="K62">
    <cfRule type="expression" dxfId="1309" priority="361" stopIfTrue="1">
      <formula>$R$1215 = 1</formula>
    </cfRule>
  </conditionalFormatting>
  <conditionalFormatting sqref="L62">
    <cfRule type="expression" dxfId="1308" priority="360" stopIfTrue="1">
      <formula>$S$1215 = 1</formula>
    </cfRule>
  </conditionalFormatting>
  <conditionalFormatting sqref="M62">
    <cfRule type="expression" dxfId="1307" priority="359" stopIfTrue="1">
      <formula>$T$1215 = 1</formula>
    </cfRule>
  </conditionalFormatting>
  <conditionalFormatting sqref="J63">
    <cfRule type="expression" dxfId="1306" priority="358" stopIfTrue="1">
      <formula>$Q$1216 = 1</formula>
    </cfRule>
  </conditionalFormatting>
  <conditionalFormatting sqref="K63">
    <cfRule type="expression" dxfId="1305" priority="357" stopIfTrue="1">
      <formula>$R$1216 = 1</formula>
    </cfRule>
  </conditionalFormatting>
  <conditionalFormatting sqref="L63">
    <cfRule type="expression" dxfId="1304" priority="356" stopIfTrue="1">
      <formula>$S$1216 = 1</formula>
    </cfRule>
  </conditionalFormatting>
  <conditionalFormatting sqref="M63">
    <cfRule type="expression" dxfId="1303" priority="355" stopIfTrue="1">
      <formula>$T$1216 = 1</formula>
    </cfRule>
  </conditionalFormatting>
  <conditionalFormatting sqref="J64">
    <cfRule type="expression" dxfId="1302" priority="354" stopIfTrue="1">
      <formula>$Q$1217 = 1</formula>
    </cfRule>
  </conditionalFormatting>
  <conditionalFormatting sqref="K64">
    <cfRule type="expression" dxfId="1301" priority="353" stopIfTrue="1">
      <formula>$R$1217 = 1</formula>
    </cfRule>
  </conditionalFormatting>
  <conditionalFormatting sqref="L64">
    <cfRule type="expression" dxfId="1300" priority="352" stopIfTrue="1">
      <formula>$S$1217 = 1</formula>
    </cfRule>
  </conditionalFormatting>
  <conditionalFormatting sqref="M64">
    <cfRule type="expression" dxfId="1299" priority="351" stopIfTrue="1">
      <formula>$T$1217 = 1</formula>
    </cfRule>
  </conditionalFormatting>
  <conditionalFormatting sqref="J65">
    <cfRule type="expression" dxfId="1298" priority="350" stopIfTrue="1">
      <formula>$Q$1218 = 1</formula>
    </cfRule>
  </conditionalFormatting>
  <conditionalFormatting sqref="K65">
    <cfRule type="expression" dxfId="1297" priority="349" stopIfTrue="1">
      <formula>$R$1218 = 1</formula>
    </cfRule>
  </conditionalFormatting>
  <conditionalFormatting sqref="L65">
    <cfRule type="expression" dxfId="1296" priority="348" stopIfTrue="1">
      <formula>$S$1218 = 1</formula>
    </cfRule>
  </conditionalFormatting>
  <conditionalFormatting sqref="M65">
    <cfRule type="expression" dxfId="1295" priority="347" stopIfTrue="1">
      <formula>$T$1218 = 1</formula>
    </cfRule>
  </conditionalFormatting>
  <conditionalFormatting sqref="J66">
    <cfRule type="expression" dxfId="1294" priority="346" stopIfTrue="1">
      <formula>$Q$1219 = 1</formula>
    </cfRule>
  </conditionalFormatting>
  <conditionalFormatting sqref="K66">
    <cfRule type="expression" dxfId="1293" priority="345" stopIfTrue="1">
      <formula>$R$1219 = 1</formula>
    </cfRule>
  </conditionalFormatting>
  <conditionalFormatting sqref="L66">
    <cfRule type="expression" dxfId="1292" priority="344" stopIfTrue="1">
      <formula>$S$1219 = 1</formula>
    </cfRule>
  </conditionalFormatting>
  <conditionalFormatting sqref="M66">
    <cfRule type="expression" dxfId="1291" priority="343" stopIfTrue="1">
      <formula>$T$1219 = 1</formula>
    </cfRule>
  </conditionalFormatting>
  <conditionalFormatting sqref="R43">
    <cfRule type="expression" dxfId="1290" priority="341" stopIfTrue="1">
      <formula>$V$1196 = 1</formula>
    </cfRule>
  </conditionalFormatting>
  <conditionalFormatting sqref="AL12:AM13">
    <cfRule type="expression" dxfId="1289" priority="340" stopIfTrue="1">
      <formula>$AL$12 &lt; $AL$8</formula>
    </cfRule>
  </conditionalFormatting>
  <conditionalFormatting sqref="AL14:AM15">
    <cfRule type="expression" dxfId="1288" priority="339" stopIfTrue="1">
      <formula>$AL$14 &lt; $AL$10</formula>
    </cfRule>
  </conditionalFormatting>
  <conditionalFormatting sqref="AW3 BA3">
    <cfRule type="cellIs" dxfId="1287" priority="337" stopIfTrue="1" operator="equal">
      <formula>"なし"</formula>
    </cfRule>
    <cfRule type="cellIs" dxfId="1286" priority="338" stopIfTrue="1" operator="equal">
      <formula>"あり"</formula>
    </cfRule>
  </conditionalFormatting>
  <conditionalFormatting sqref="AF35:AI35">
    <cfRule type="expression" dxfId="1285" priority="336" stopIfTrue="1">
      <formula>$AL$8 = $AL$10</formula>
    </cfRule>
  </conditionalFormatting>
  <conditionalFormatting sqref="Z35:AA35 AD35:AE35">
    <cfRule type="expression" dxfId="1284" priority="335" stopIfTrue="1">
      <formula>$AL$8 = $AL$10</formula>
    </cfRule>
  </conditionalFormatting>
  <conditionalFormatting sqref="X35:Y35 AB35:AC35">
    <cfRule type="expression" dxfId="1283" priority="334" stopIfTrue="1">
      <formula>$AL$8 = $AL$10</formula>
    </cfRule>
  </conditionalFormatting>
  <conditionalFormatting sqref="X39:Y39">
    <cfRule type="expression" dxfId="1282" priority="333" stopIfTrue="1">
      <formula>$AL$8 = $AL$10</formula>
    </cfRule>
  </conditionalFormatting>
  <conditionalFormatting sqref="Z39:AA39">
    <cfRule type="expression" dxfId="1281" priority="332" stopIfTrue="1">
      <formula>$AL$8 = $AL$10</formula>
    </cfRule>
  </conditionalFormatting>
  <conditionalFormatting sqref="AB39:AC39">
    <cfRule type="expression" dxfId="1280" priority="331" stopIfTrue="1">
      <formula>$AL$8 = $AL$10</formula>
    </cfRule>
  </conditionalFormatting>
  <conditionalFormatting sqref="AD39:AE39">
    <cfRule type="expression" dxfId="1279" priority="330" stopIfTrue="1">
      <formula>$AL$8 = $AL$10</formula>
    </cfRule>
  </conditionalFormatting>
  <conditionalFormatting sqref="AF39:AI39">
    <cfRule type="expression" dxfId="1278" priority="329" stopIfTrue="1">
      <formula>$AL$8 = $AL$10</formula>
    </cfRule>
  </conditionalFormatting>
  <conditionalFormatting sqref="AF37:AI37">
    <cfRule type="expression" dxfId="1277" priority="172" stopIfTrue="1">
      <formula>$AL$8 = $AL$10</formula>
    </cfRule>
  </conditionalFormatting>
  <conditionalFormatting sqref="Z37:AA37 AD37:AE37">
    <cfRule type="expression" dxfId="1276" priority="171" stopIfTrue="1">
      <formula>$AL$8 = $AL$10</formula>
    </cfRule>
  </conditionalFormatting>
  <conditionalFormatting sqref="X37:Y37 AB37:AC37">
    <cfRule type="expression" dxfId="1275" priority="170" stopIfTrue="1">
      <formula>$AL$8 = $AL$10</formula>
    </cfRule>
  </conditionalFormatting>
  <conditionalFormatting sqref="AB30:AE30 AJ30:AM30">
    <cfRule type="expression" dxfId="1274" priority="169" stopIfTrue="1">
      <formula>$L$1224 = 1</formula>
    </cfRule>
  </conditionalFormatting>
  <conditionalFormatting sqref="AB28:AC28">
    <cfRule type="expression" dxfId="1273" priority="162" stopIfTrue="1">
      <formula>$AK$1235 &lt;&gt; 0</formula>
    </cfRule>
    <cfRule type="containsBlanks" dxfId="1272" priority="168" stopIfTrue="1">
      <formula>LEN(TRIM(AB28))=0</formula>
    </cfRule>
  </conditionalFormatting>
  <conditionalFormatting sqref="AH28:AI28">
    <cfRule type="expression" dxfId="1271" priority="159" stopIfTrue="1">
      <formula>$AK$1233 &lt;&gt; 0</formula>
    </cfRule>
    <cfRule type="containsBlanks" dxfId="1270" priority="167" stopIfTrue="1">
      <formula>LEN(TRIM(AH28))=0</formula>
    </cfRule>
  </conditionalFormatting>
  <conditionalFormatting sqref="AD28:AE28">
    <cfRule type="expression" dxfId="1269" priority="161" stopIfTrue="1">
      <formula>$AK$1235 &lt;&gt; 0</formula>
    </cfRule>
    <cfRule type="containsBlanks" dxfId="1268" priority="166" stopIfTrue="1">
      <formula>LEN(TRIM(AD28))=0</formula>
    </cfRule>
  </conditionalFormatting>
  <conditionalFormatting sqref="AJ28:AK28">
    <cfRule type="expression" dxfId="1267" priority="158" stopIfTrue="1">
      <formula>$AK$1233 &lt;&gt; 0</formula>
    </cfRule>
    <cfRule type="containsBlanks" dxfId="1266" priority="165" stopIfTrue="1">
      <formula>LEN(TRIM(AJ28))=0</formula>
    </cfRule>
  </conditionalFormatting>
  <conditionalFormatting sqref="AF28:AG28">
    <cfRule type="expression" dxfId="1265" priority="160" stopIfTrue="1">
      <formula>$AK$1235 &lt;&gt; 0</formula>
    </cfRule>
    <cfRule type="containsBlanks" dxfId="1264" priority="164" stopIfTrue="1">
      <formula>LEN(TRIM(AF28))=0</formula>
    </cfRule>
  </conditionalFormatting>
  <conditionalFormatting sqref="AL28:AM28">
    <cfRule type="expression" dxfId="1263" priority="157" stopIfTrue="1">
      <formula>$AK$1233 &lt;&gt; 0</formula>
    </cfRule>
    <cfRule type="containsBlanks" dxfId="1262" priority="163" stopIfTrue="1">
      <formula>LEN(TRIM(AL28))=0</formula>
    </cfRule>
  </conditionalFormatting>
  <conditionalFormatting sqref="C73">
    <cfRule type="expression" dxfId="1261" priority="156" stopIfTrue="1">
      <formula>K1368 = 1</formula>
    </cfRule>
  </conditionalFormatting>
  <conditionalFormatting sqref="F77">
    <cfRule type="expression" dxfId="1260" priority="155" stopIfTrue="1">
      <formula>K1368 = 1</formula>
    </cfRule>
  </conditionalFormatting>
  <conditionalFormatting sqref="G78">
    <cfRule type="expression" dxfId="1259" priority="154">
      <formula>K1368 = 1</formula>
    </cfRule>
  </conditionalFormatting>
  <conditionalFormatting sqref="H78">
    <cfRule type="expression" dxfId="1258" priority="153">
      <formula>K1368 = 1</formula>
    </cfRule>
  </conditionalFormatting>
  <conditionalFormatting sqref="I78">
    <cfRule type="expression" dxfId="1257" priority="152">
      <formula>K1368 = 1</formula>
    </cfRule>
  </conditionalFormatting>
  <conditionalFormatting sqref="J78">
    <cfRule type="expression" dxfId="1256" priority="151">
      <formula>K1368 = 1</formula>
    </cfRule>
  </conditionalFormatting>
  <conditionalFormatting sqref="K78">
    <cfRule type="expression" dxfId="1255" priority="150">
      <formula>K1368 = 1</formula>
    </cfRule>
  </conditionalFormatting>
  <conditionalFormatting sqref="L78">
    <cfRule type="expression" dxfId="1254" priority="149">
      <formula>K1368 = 1</formula>
    </cfRule>
  </conditionalFormatting>
  <conditionalFormatting sqref="M78">
    <cfRule type="expression" dxfId="1253" priority="148">
      <formula>K1368 = 1</formula>
    </cfRule>
  </conditionalFormatting>
  <conditionalFormatting sqref="G79">
    <cfRule type="expression" dxfId="1252" priority="147">
      <formula>K1368 = 1</formula>
    </cfRule>
  </conditionalFormatting>
  <conditionalFormatting sqref="H79">
    <cfRule type="expression" dxfId="1251" priority="146">
      <formula>K1368 = 1</formula>
    </cfRule>
  </conditionalFormatting>
  <conditionalFormatting sqref="I79">
    <cfRule type="expression" dxfId="1250" priority="145">
      <formula>K1368 = 1</formula>
    </cfRule>
  </conditionalFormatting>
  <conditionalFormatting sqref="J79">
    <cfRule type="expression" dxfId="1249" priority="144">
      <formula>K1368 = 1</formula>
    </cfRule>
  </conditionalFormatting>
  <conditionalFormatting sqref="K79">
    <cfRule type="expression" dxfId="1248" priority="143">
      <formula>K1368 = 1</formula>
    </cfRule>
  </conditionalFormatting>
  <conditionalFormatting sqref="L79">
    <cfRule type="expression" dxfId="1247" priority="142">
      <formula>K1368 = 1</formula>
    </cfRule>
  </conditionalFormatting>
  <conditionalFormatting sqref="M79">
    <cfRule type="expression" dxfId="1246" priority="141">
      <formula>K1368 = 1</formula>
    </cfRule>
  </conditionalFormatting>
  <conditionalFormatting sqref="F80">
    <cfRule type="expression" dxfId="1245" priority="140">
      <formula>K1368 = 1</formula>
    </cfRule>
  </conditionalFormatting>
  <conditionalFormatting sqref="G80">
    <cfRule type="expression" dxfId="1244" priority="139">
      <formula>K1368 = 1</formula>
    </cfRule>
  </conditionalFormatting>
  <conditionalFormatting sqref="H80">
    <cfRule type="expression" dxfId="1243" priority="138">
      <formula>K1368 = 1</formula>
    </cfRule>
  </conditionalFormatting>
  <conditionalFormatting sqref="I80">
    <cfRule type="expression" dxfId="1242" priority="137">
      <formula>K1368 = 1</formula>
    </cfRule>
  </conditionalFormatting>
  <conditionalFormatting sqref="J80">
    <cfRule type="expression" dxfId="1241" priority="136">
      <formula>K1368 = 1</formula>
    </cfRule>
  </conditionalFormatting>
  <conditionalFormatting sqref="K80">
    <cfRule type="expression" dxfId="1240" priority="135">
      <formula>K1368 = 1</formula>
    </cfRule>
  </conditionalFormatting>
  <conditionalFormatting sqref="L80">
    <cfRule type="expression" dxfId="1239" priority="134">
      <formula>K1368 = 1</formula>
    </cfRule>
  </conditionalFormatting>
  <conditionalFormatting sqref="M80">
    <cfRule type="expression" dxfId="1238" priority="133">
      <formula>K1368 = 1</formula>
    </cfRule>
  </conditionalFormatting>
  <conditionalFormatting sqref="F81">
    <cfRule type="expression" dxfId="1237" priority="132">
      <formula>K1368 = 1</formula>
    </cfRule>
  </conditionalFormatting>
  <conditionalFormatting sqref="G81">
    <cfRule type="expression" dxfId="1236" priority="131">
      <formula>K1368 = 1</formula>
    </cfRule>
  </conditionalFormatting>
  <conditionalFormatting sqref="H81">
    <cfRule type="expression" dxfId="1235" priority="130">
      <formula>K1368 = 1</formula>
    </cfRule>
  </conditionalFormatting>
  <conditionalFormatting sqref="I81">
    <cfRule type="expression" dxfId="1234" priority="129">
      <formula>K1368 = 1</formula>
    </cfRule>
  </conditionalFormatting>
  <conditionalFormatting sqref="J81">
    <cfRule type="expression" dxfId="1233" priority="128">
      <formula>K1368 = 1</formula>
    </cfRule>
  </conditionalFormatting>
  <conditionalFormatting sqref="K81">
    <cfRule type="expression" dxfId="1232" priority="127">
      <formula>K1368 = 1</formula>
    </cfRule>
  </conditionalFormatting>
  <conditionalFormatting sqref="L81">
    <cfRule type="expression" dxfId="1231" priority="126">
      <formula>K1368 = 1</formula>
    </cfRule>
  </conditionalFormatting>
  <conditionalFormatting sqref="M81">
    <cfRule type="expression" dxfId="1230" priority="125">
      <formula>K1368 = 1</formula>
    </cfRule>
  </conditionalFormatting>
  <conditionalFormatting sqref="F82">
    <cfRule type="expression" dxfId="1229" priority="124">
      <formula>K1368 = 1</formula>
    </cfRule>
  </conditionalFormatting>
  <conditionalFormatting sqref="G82">
    <cfRule type="expression" dxfId="1228" priority="123">
      <formula>K1368 = 1</formula>
    </cfRule>
  </conditionalFormatting>
  <conditionalFormatting sqref="H82">
    <cfRule type="expression" dxfId="1227" priority="122">
      <formula>K1368 = 1</formula>
    </cfRule>
  </conditionalFormatting>
  <conditionalFormatting sqref="I82">
    <cfRule type="expression" dxfId="1226" priority="121">
      <formula>K1368 = 1</formula>
    </cfRule>
  </conditionalFormatting>
  <conditionalFormatting sqref="J82">
    <cfRule type="expression" dxfId="1225" priority="120">
      <formula>K1368 = 1</formula>
    </cfRule>
  </conditionalFormatting>
  <conditionalFormatting sqref="K82">
    <cfRule type="expression" dxfId="1224" priority="119">
      <formula>K1368 = 1</formula>
    </cfRule>
  </conditionalFormatting>
  <conditionalFormatting sqref="L82">
    <cfRule type="expression" dxfId="1223" priority="118">
      <formula>K1368 = 1</formula>
    </cfRule>
  </conditionalFormatting>
  <conditionalFormatting sqref="M82">
    <cfRule type="expression" dxfId="1222" priority="117">
      <formula>K1368 = 1</formula>
    </cfRule>
  </conditionalFormatting>
  <conditionalFormatting sqref="F78">
    <cfRule type="expression" dxfId="1221" priority="116">
      <formula>K1368 = 1</formula>
    </cfRule>
  </conditionalFormatting>
  <conditionalFormatting sqref="F79">
    <cfRule type="expression" dxfId="1220" priority="115">
      <formula>K1368 = 1</formula>
    </cfRule>
  </conditionalFormatting>
  <conditionalFormatting sqref="N77">
    <cfRule type="expression" dxfId="1219" priority="114" stopIfTrue="1">
      <formula>K1368 = 1</formula>
    </cfRule>
  </conditionalFormatting>
  <conditionalFormatting sqref="O77">
    <cfRule type="expression" dxfId="1218" priority="113" stopIfTrue="1">
      <formula>K1368 = 1</formula>
    </cfRule>
  </conditionalFormatting>
  <conditionalFormatting sqref="P77">
    <cfRule type="expression" dxfId="1217" priority="112" stopIfTrue="1">
      <formula>K1368 = 1</formula>
    </cfRule>
  </conditionalFormatting>
  <conditionalFormatting sqref="Q77">
    <cfRule type="expression" dxfId="1216" priority="111" stopIfTrue="1">
      <formula>K1368 = 1</formula>
    </cfRule>
  </conditionalFormatting>
  <conditionalFormatting sqref="R77">
    <cfRule type="expression" dxfId="1215" priority="110" stopIfTrue="1">
      <formula>K1368 = 1</formula>
    </cfRule>
  </conditionalFormatting>
  <conditionalFormatting sqref="S77">
    <cfRule type="expression" dxfId="1214" priority="109" stopIfTrue="1">
      <formula>K1368 = 1</formula>
    </cfRule>
  </conditionalFormatting>
  <conditionalFormatting sqref="T77">
    <cfRule type="expression" dxfId="1213" priority="108" stopIfTrue="1">
      <formula>K1368 = 1</formula>
    </cfRule>
  </conditionalFormatting>
  <conditionalFormatting sqref="U77">
    <cfRule type="expression" dxfId="1212" priority="107" stopIfTrue="1">
      <formula>K1368 = 1</formula>
    </cfRule>
  </conditionalFormatting>
  <conditionalFormatting sqref="V77">
    <cfRule type="expression" dxfId="1211" priority="106" stopIfTrue="1">
      <formula>K1368 = 1</formula>
    </cfRule>
  </conditionalFormatting>
  <conditionalFormatting sqref="N78">
    <cfRule type="expression" dxfId="1210" priority="105">
      <formula>K1368 = 1</formula>
    </cfRule>
  </conditionalFormatting>
  <conditionalFormatting sqref="P78">
    <cfRule type="expression" dxfId="1209" priority="104">
      <formula>K1368 = 1</formula>
    </cfRule>
  </conditionalFormatting>
  <conditionalFormatting sqref="Q78">
    <cfRule type="expression" dxfId="1208" priority="103">
      <formula>K1368 = 1</formula>
    </cfRule>
  </conditionalFormatting>
  <conditionalFormatting sqref="R78">
    <cfRule type="expression" dxfId="1207" priority="102">
      <formula>K1368 = 1</formula>
    </cfRule>
  </conditionalFormatting>
  <conditionalFormatting sqref="S78">
    <cfRule type="expression" dxfId="1206" priority="101">
      <formula>K1368 = 1</formula>
    </cfRule>
  </conditionalFormatting>
  <conditionalFormatting sqref="T78">
    <cfRule type="expression" dxfId="1205" priority="100">
      <formula>K1368 = 1</formula>
    </cfRule>
  </conditionalFormatting>
  <conditionalFormatting sqref="U78">
    <cfRule type="expression" dxfId="1204" priority="99">
      <formula>K1368 = 1</formula>
    </cfRule>
  </conditionalFormatting>
  <conditionalFormatting sqref="V78">
    <cfRule type="expression" dxfId="1203" priority="98">
      <formula>K1368 = 1</formula>
    </cfRule>
  </conditionalFormatting>
  <conditionalFormatting sqref="O78">
    <cfRule type="expression" dxfId="1202" priority="97">
      <formula>K1368 = 1</formula>
    </cfRule>
  </conditionalFormatting>
  <conditionalFormatting sqref="N79">
    <cfRule type="expression" dxfId="1201" priority="96">
      <formula>K1368 = 1</formula>
    </cfRule>
  </conditionalFormatting>
  <conditionalFormatting sqref="O79">
    <cfRule type="expression" dxfId="1200" priority="95">
      <formula>K1368 = 1</formula>
    </cfRule>
  </conditionalFormatting>
  <conditionalFormatting sqref="P79">
    <cfRule type="expression" dxfId="1199" priority="94">
      <formula>K1368 = 1</formula>
    </cfRule>
  </conditionalFormatting>
  <conditionalFormatting sqref="Q79">
    <cfRule type="expression" dxfId="1198" priority="93">
      <formula>K1368 = 1</formula>
    </cfRule>
  </conditionalFormatting>
  <conditionalFormatting sqref="R79">
    <cfRule type="expression" dxfId="1197" priority="92">
      <formula>K1368 = 1</formula>
    </cfRule>
  </conditionalFormatting>
  <conditionalFormatting sqref="S79">
    <cfRule type="expression" dxfId="1196" priority="91">
      <formula>K1368 = 1</formula>
    </cfRule>
  </conditionalFormatting>
  <conditionalFormatting sqref="T79">
    <cfRule type="expression" dxfId="1195" priority="90">
      <formula>K1368 = 1</formula>
    </cfRule>
  </conditionalFormatting>
  <conditionalFormatting sqref="U79">
    <cfRule type="expression" dxfId="1194" priority="89">
      <formula>K1368 = 1</formula>
    </cfRule>
  </conditionalFormatting>
  <conditionalFormatting sqref="V79">
    <cfRule type="expression" dxfId="1193" priority="88">
      <formula>K1368 = 1</formula>
    </cfRule>
  </conditionalFormatting>
  <conditionalFormatting sqref="N80">
    <cfRule type="expression" dxfId="1192" priority="87">
      <formula>K1368 = 1</formula>
    </cfRule>
  </conditionalFormatting>
  <conditionalFormatting sqref="O80">
    <cfRule type="expression" dxfId="1191" priority="86">
      <formula>K1368 = 1</formula>
    </cfRule>
  </conditionalFormatting>
  <conditionalFormatting sqref="P80">
    <cfRule type="expression" dxfId="1190" priority="85">
      <formula>K1368 = 1</formula>
    </cfRule>
  </conditionalFormatting>
  <conditionalFormatting sqref="Q80">
    <cfRule type="expression" dxfId="1189" priority="84">
      <formula>K1368 = 1</formula>
    </cfRule>
  </conditionalFormatting>
  <conditionalFormatting sqref="R80">
    <cfRule type="expression" dxfId="1188" priority="83">
      <formula>K1368 = 1</formula>
    </cfRule>
  </conditionalFormatting>
  <conditionalFormatting sqref="S80">
    <cfRule type="expression" dxfId="1187" priority="82">
      <formula>K1368 = 1</formula>
    </cfRule>
  </conditionalFormatting>
  <conditionalFormatting sqref="T80">
    <cfRule type="expression" dxfId="1186" priority="81">
      <formula>K1368 = 1</formula>
    </cfRule>
  </conditionalFormatting>
  <conditionalFormatting sqref="U80">
    <cfRule type="expression" dxfId="1185" priority="80">
      <formula>K1368 = 1</formula>
    </cfRule>
  </conditionalFormatting>
  <conditionalFormatting sqref="V80">
    <cfRule type="expression" dxfId="1184" priority="79">
      <formula>K1368 = 1</formula>
    </cfRule>
  </conditionalFormatting>
  <conditionalFormatting sqref="N81">
    <cfRule type="expression" dxfId="1183" priority="78">
      <formula>K1368 = 1</formula>
    </cfRule>
  </conditionalFormatting>
  <conditionalFormatting sqref="O81">
    <cfRule type="expression" dxfId="1182" priority="77">
      <formula>K1368 = 1</formula>
    </cfRule>
  </conditionalFormatting>
  <conditionalFormatting sqref="P81">
    <cfRule type="expression" dxfId="1181" priority="76">
      <formula>K1368 = 1</formula>
    </cfRule>
  </conditionalFormatting>
  <conditionalFormatting sqref="Q81">
    <cfRule type="expression" dxfId="1180" priority="75">
      <formula>K1368 = 1</formula>
    </cfRule>
  </conditionalFormatting>
  <conditionalFormatting sqref="R81">
    <cfRule type="expression" dxfId="1179" priority="74">
      <formula>K1368 = 1</formula>
    </cfRule>
  </conditionalFormatting>
  <conditionalFormatting sqref="S81">
    <cfRule type="expression" dxfId="1178" priority="73">
      <formula>K1368 = 1</formula>
    </cfRule>
  </conditionalFormatting>
  <conditionalFormatting sqref="T81">
    <cfRule type="expression" dxfId="1177" priority="72">
      <formula>K1368 = 1</formula>
    </cfRule>
  </conditionalFormatting>
  <conditionalFormatting sqref="U81">
    <cfRule type="expression" dxfId="1176" priority="71">
      <formula>K1368 = 1</formula>
    </cfRule>
  </conditionalFormatting>
  <conditionalFormatting sqref="V81">
    <cfRule type="expression" dxfId="1175" priority="70">
      <formula>K1368 = 1</formula>
    </cfRule>
  </conditionalFormatting>
  <conditionalFormatting sqref="N82">
    <cfRule type="expression" dxfId="1174" priority="69">
      <formula>K1368 = 1</formula>
    </cfRule>
  </conditionalFormatting>
  <conditionalFormatting sqref="O82">
    <cfRule type="expression" dxfId="1173" priority="68">
      <formula>K1368 = 1</formula>
    </cfRule>
  </conditionalFormatting>
  <conditionalFormatting sqref="P82">
    <cfRule type="expression" dxfId="1172" priority="67">
      <formula>K1368 = 1</formula>
    </cfRule>
  </conditionalFormatting>
  <conditionalFormatting sqref="Q82">
    <cfRule type="expression" dxfId="1171" priority="66">
      <formula>K1368 = 1</formula>
    </cfRule>
  </conditionalFormatting>
  <conditionalFormatting sqref="R82">
    <cfRule type="expression" dxfId="1170" priority="65">
      <formula>K1368 = 1</formula>
    </cfRule>
  </conditionalFormatting>
  <conditionalFormatting sqref="S82">
    <cfRule type="expression" dxfId="1169" priority="64">
      <formula>K1368 = 1</formula>
    </cfRule>
  </conditionalFormatting>
  <conditionalFormatting sqref="T82">
    <cfRule type="expression" dxfId="1168" priority="63">
      <formula>K1368 = 1</formula>
    </cfRule>
  </conditionalFormatting>
  <conditionalFormatting sqref="U82">
    <cfRule type="expression" dxfId="1167" priority="62">
      <formula>K1368 = 1</formula>
    </cfRule>
  </conditionalFormatting>
  <conditionalFormatting sqref="V82">
    <cfRule type="expression" dxfId="1166" priority="61">
      <formula>K1368 = 1</formula>
    </cfRule>
  </conditionalFormatting>
  <conditionalFormatting sqref="A74:AZ74">
    <cfRule type="expression" dxfId="1165" priority="60" stopIfTrue="1">
      <formula>K1368 = 1</formula>
    </cfRule>
  </conditionalFormatting>
  <conditionalFormatting sqref="G77">
    <cfRule type="expression" dxfId="1164" priority="59" stopIfTrue="1">
      <formula>K1368 = 1</formula>
    </cfRule>
  </conditionalFormatting>
  <conditionalFormatting sqref="H77">
    <cfRule type="expression" dxfId="1163" priority="58" stopIfTrue="1">
      <formula>K1368 = 1</formula>
    </cfRule>
  </conditionalFormatting>
  <conditionalFormatting sqref="I77">
    <cfRule type="expression" dxfId="1162" priority="57" stopIfTrue="1">
      <formula>K1368 = 1</formula>
    </cfRule>
  </conditionalFormatting>
  <conditionalFormatting sqref="J77">
    <cfRule type="expression" dxfId="1161" priority="56" stopIfTrue="1">
      <formula>K1368 = 1</formula>
    </cfRule>
  </conditionalFormatting>
  <conditionalFormatting sqref="K77">
    <cfRule type="expression" dxfId="1160" priority="55" stopIfTrue="1">
      <formula>K1368 = 1</formula>
    </cfRule>
  </conditionalFormatting>
  <conditionalFormatting sqref="L77">
    <cfRule type="expression" dxfId="1159" priority="54" stopIfTrue="1">
      <formula>K1368 = 1</formula>
    </cfRule>
  </conditionalFormatting>
  <conditionalFormatting sqref="M77">
    <cfRule type="expression" dxfId="1158" priority="53" stopIfTrue="1">
      <formula>K1368 = 1</formula>
    </cfRule>
  </conditionalFormatting>
  <conditionalFormatting sqref="A73">
    <cfRule type="expression" dxfId="1157" priority="52" stopIfTrue="1">
      <formula>K1368 = 1</formula>
    </cfRule>
  </conditionalFormatting>
  <conditionalFormatting sqref="B73">
    <cfRule type="expression" dxfId="1156" priority="51" stopIfTrue="1">
      <formula>K1368 = 1</formula>
    </cfRule>
  </conditionalFormatting>
  <conditionalFormatting sqref="D73">
    <cfRule type="expression" dxfId="1155" priority="50" stopIfTrue="1">
      <formula>K1368 = 1</formula>
    </cfRule>
  </conditionalFormatting>
  <conditionalFormatting sqref="E73">
    <cfRule type="expression" dxfId="1154" priority="49" stopIfTrue="1">
      <formula>K1368 = 1</formula>
    </cfRule>
  </conditionalFormatting>
  <conditionalFormatting sqref="F73">
    <cfRule type="expression" dxfId="1153" priority="48" stopIfTrue="1">
      <formula>K1368 = 1</formula>
    </cfRule>
  </conditionalFormatting>
  <conditionalFormatting sqref="G73">
    <cfRule type="expression" dxfId="1152" priority="47" stopIfTrue="1">
      <formula>K1368 = 1</formula>
    </cfRule>
  </conditionalFormatting>
  <conditionalFormatting sqref="H73">
    <cfRule type="expression" dxfId="1151" priority="46" stopIfTrue="1">
      <formula>K1368 = 1</formula>
    </cfRule>
  </conditionalFormatting>
  <conditionalFormatting sqref="I73">
    <cfRule type="expression" dxfId="1150" priority="45" stopIfTrue="1">
      <formula>K1368 = 1</formula>
    </cfRule>
  </conditionalFormatting>
  <conditionalFormatting sqref="J73">
    <cfRule type="expression" dxfId="1149" priority="44" stopIfTrue="1">
      <formula>K1368 = 1</formula>
    </cfRule>
  </conditionalFormatting>
  <conditionalFormatting sqref="K73">
    <cfRule type="expression" dxfId="1148" priority="43" stopIfTrue="1">
      <formula>K1368 = 1</formula>
    </cfRule>
  </conditionalFormatting>
  <conditionalFormatting sqref="L73">
    <cfRule type="expression" dxfId="1147" priority="42" stopIfTrue="1">
      <formula>K1368 = 1</formula>
    </cfRule>
  </conditionalFormatting>
  <conditionalFormatting sqref="M73">
    <cfRule type="expression" dxfId="1146" priority="41" stopIfTrue="1">
      <formula>K1368 = 1</formula>
    </cfRule>
  </conditionalFormatting>
  <conditionalFormatting sqref="N73">
    <cfRule type="expression" dxfId="1145" priority="40" stopIfTrue="1">
      <formula>K1368 = 1</formula>
    </cfRule>
  </conditionalFormatting>
  <conditionalFormatting sqref="O73">
    <cfRule type="expression" dxfId="1144" priority="39" stopIfTrue="1">
      <formula>K1368 = 1</formula>
    </cfRule>
  </conditionalFormatting>
  <conditionalFormatting sqref="P73">
    <cfRule type="expression" dxfId="1143" priority="38" stopIfTrue="1">
      <formula>K1368 = 1</formula>
    </cfRule>
  </conditionalFormatting>
  <conditionalFormatting sqref="Q73">
    <cfRule type="expression" dxfId="1142" priority="37" stopIfTrue="1">
      <formula>K1368 = 1</formula>
    </cfRule>
  </conditionalFormatting>
  <conditionalFormatting sqref="R73">
    <cfRule type="expression" dxfId="1141" priority="36" stopIfTrue="1">
      <formula>K1368 = 1</formula>
    </cfRule>
  </conditionalFormatting>
  <conditionalFormatting sqref="S73">
    <cfRule type="expression" dxfId="1140" priority="35" stopIfTrue="1">
      <formula>K1368 = 1</formula>
    </cfRule>
  </conditionalFormatting>
  <conditionalFormatting sqref="T73">
    <cfRule type="expression" dxfId="1139" priority="34" stopIfTrue="1">
      <formula>K1368 = 1</formula>
    </cfRule>
  </conditionalFormatting>
  <conditionalFormatting sqref="U73">
    <cfRule type="expression" dxfId="1138" priority="33" stopIfTrue="1">
      <formula>K1368 = 1</formula>
    </cfRule>
  </conditionalFormatting>
  <conditionalFormatting sqref="V73">
    <cfRule type="expression" dxfId="1137" priority="32" stopIfTrue="1">
      <formula>K1368 = 1</formula>
    </cfRule>
  </conditionalFormatting>
  <conditionalFormatting sqref="W73">
    <cfRule type="expression" dxfId="1136" priority="31" stopIfTrue="1">
      <formula>K1368 = 1</formula>
    </cfRule>
  </conditionalFormatting>
  <conditionalFormatting sqref="X73">
    <cfRule type="expression" dxfId="1135" priority="30" stopIfTrue="1">
      <formula>K1368 = 1</formula>
    </cfRule>
  </conditionalFormatting>
  <conditionalFormatting sqref="Y73">
    <cfRule type="expression" dxfId="1134" priority="29" stopIfTrue="1">
      <formula>K1368 = 1</formula>
    </cfRule>
  </conditionalFormatting>
  <conditionalFormatting sqref="Z73">
    <cfRule type="expression" dxfId="1133" priority="28" stopIfTrue="1">
      <formula>K1368 = 1</formula>
    </cfRule>
  </conditionalFormatting>
  <conditionalFormatting sqref="AA73">
    <cfRule type="expression" dxfId="1132" priority="27" stopIfTrue="1">
      <formula>K1368 = 1</formula>
    </cfRule>
  </conditionalFormatting>
  <conditionalFormatting sqref="AB73">
    <cfRule type="expression" dxfId="1131" priority="26" stopIfTrue="1">
      <formula>K1368 = 1</formula>
    </cfRule>
  </conditionalFormatting>
  <conditionalFormatting sqref="AC73">
    <cfRule type="expression" dxfId="1130" priority="25" stopIfTrue="1">
      <formula>K1368 = 1</formula>
    </cfRule>
  </conditionalFormatting>
  <conditionalFormatting sqref="AD73">
    <cfRule type="expression" dxfId="1129" priority="24" stopIfTrue="1">
      <formula>K1368 = 1</formula>
    </cfRule>
  </conditionalFormatting>
  <conditionalFormatting sqref="AE73">
    <cfRule type="expression" dxfId="1128" priority="23" stopIfTrue="1">
      <formula>K1368 = 1</formula>
    </cfRule>
  </conditionalFormatting>
  <conditionalFormatting sqref="AF73">
    <cfRule type="expression" dxfId="1127" priority="22" stopIfTrue="1">
      <formula>K1368 = 1</formula>
    </cfRule>
  </conditionalFormatting>
  <conditionalFormatting sqref="AG73">
    <cfRule type="expression" dxfId="1126" priority="21" stopIfTrue="1">
      <formula>K1368 = 1</formula>
    </cfRule>
  </conditionalFormatting>
  <conditionalFormatting sqref="AH73">
    <cfRule type="expression" dxfId="1125" priority="20" stopIfTrue="1">
      <formula>K1368 = 1</formula>
    </cfRule>
  </conditionalFormatting>
  <conditionalFormatting sqref="AI73">
    <cfRule type="expression" dxfId="1124" priority="19" stopIfTrue="1">
      <formula>K1368 = 1</formula>
    </cfRule>
  </conditionalFormatting>
  <conditionalFormatting sqref="AJ73">
    <cfRule type="expression" dxfId="1123" priority="18" stopIfTrue="1">
      <formula>K1368 = 1</formula>
    </cfRule>
  </conditionalFormatting>
  <conditionalFormatting sqref="AK73">
    <cfRule type="expression" dxfId="1122" priority="17" stopIfTrue="1">
      <formula>K1368 = 1</formula>
    </cfRule>
  </conditionalFormatting>
  <conditionalFormatting sqref="AL73">
    <cfRule type="expression" dxfId="1121" priority="16" stopIfTrue="1">
      <formula>K1368 = 1</formula>
    </cfRule>
  </conditionalFormatting>
  <conditionalFormatting sqref="AM73">
    <cfRule type="expression" dxfId="1120" priority="15" stopIfTrue="1">
      <formula>K1368 = 1</formula>
    </cfRule>
  </conditionalFormatting>
  <conditionalFormatting sqref="AN73">
    <cfRule type="expression" dxfId="1119" priority="14" stopIfTrue="1">
      <formula>K1368 = 1</formula>
    </cfRule>
  </conditionalFormatting>
  <conditionalFormatting sqref="AO73">
    <cfRule type="expression" dxfId="1118" priority="13" stopIfTrue="1">
      <formula>K1368 = 1</formula>
    </cfRule>
  </conditionalFormatting>
  <conditionalFormatting sqref="AP73">
    <cfRule type="expression" dxfId="1117" priority="12" stopIfTrue="1">
      <formula>K1368 = 1</formula>
    </cfRule>
  </conditionalFormatting>
  <conditionalFormatting sqref="AQ73">
    <cfRule type="expression" dxfId="1116" priority="11" stopIfTrue="1">
      <formula>K1368 = 1</formula>
    </cfRule>
  </conditionalFormatting>
  <conditionalFormatting sqref="AR73">
    <cfRule type="expression" dxfId="1115" priority="10" stopIfTrue="1">
      <formula>K1368 = 1</formula>
    </cfRule>
  </conditionalFormatting>
  <conditionalFormatting sqref="AS73">
    <cfRule type="expression" dxfId="1114" priority="9" stopIfTrue="1">
      <formula>K1368 = 1</formula>
    </cfRule>
  </conditionalFormatting>
  <conditionalFormatting sqref="AT73">
    <cfRule type="expression" dxfId="1113" priority="8" stopIfTrue="1">
      <formula>K1368 = 1</formula>
    </cfRule>
  </conditionalFormatting>
  <conditionalFormatting sqref="AU73">
    <cfRule type="expression" dxfId="1112" priority="7" stopIfTrue="1">
      <formula>K1368 = 1</formula>
    </cfRule>
  </conditionalFormatting>
  <conditionalFormatting sqref="AV73">
    <cfRule type="expression" dxfId="1111" priority="6" stopIfTrue="1">
      <formula>K1368 = 1</formula>
    </cfRule>
  </conditionalFormatting>
  <conditionalFormatting sqref="AW73">
    <cfRule type="expression" dxfId="1110" priority="5" stopIfTrue="1">
      <formula>K1368 = 1</formula>
    </cfRule>
  </conditionalFormatting>
  <conditionalFormatting sqref="AX73">
    <cfRule type="expression" dxfId="1109" priority="4" stopIfTrue="1">
      <formula>K1368 = 1</formula>
    </cfRule>
  </conditionalFormatting>
  <conditionalFormatting sqref="AY73">
    <cfRule type="expression" dxfId="1108" priority="3" stopIfTrue="1">
      <formula>K1368 = 1</formula>
    </cfRule>
  </conditionalFormatting>
  <conditionalFormatting sqref="AZ73">
    <cfRule type="expression" dxfId="1107" priority="2" stopIfTrue="1">
      <formula>K1368 = 1</formula>
    </cfRule>
  </conditionalFormatting>
  <conditionalFormatting sqref="A75:AZ75">
    <cfRule type="expression" dxfId="1106" priority="1" stopIfTrue="1">
      <formula>K1368 = 1</formula>
    </cfRule>
  </conditionalFormatting>
  <dataValidations count="46">
    <dataValidation type="list" showInputMessage="1" showErrorMessage="1" prompt="OverTime(延長戦)の有無を選択してください。" sqref="AW3:AZ3">
      <formula1>延長戦</formula1>
    </dataValidation>
    <dataValidation showInputMessage="1" showErrorMessage="1" prompt="時計の表示型式を選択してください。" sqref="BA3"/>
    <dataValidation type="list" imeMode="disabled" allowBlank="1" showInputMessage="1" showErrorMessage="1" sqref="AF33:AI42">
      <formula1>PSS_Result</formula1>
    </dataValidation>
    <dataValidation type="list" errorStyle="information" imeMode="disabled" allowBlank="1" showInputMessage="1" showErrorMessage="1" error="GKの背番号は正しいですか？" sqref="AD33:AE42">
      <formula1>$A$39:$A$41</formula1>
    </dataValidation>
    <dataValidation type="list" errorStyle="information" imeMode="disabled" allowBlank="1" showInputMessage="1" showErrorMessage="1" error="GKの背番号は正しいですか？" sqref="AB33:AC42">
      <formula1>$A$8:$A$10</formula1>
    </dataValidation>
    <dataValidation type="list" imeMode="disabled" allowBlank="1" showInputMessage="1" showErrorMessage="1" error="正しい背番号を入力してください。" sqref="Z33:AA42">
      <formula1>$DM$282:$DM$339</formula1>
    </dataValidation>
    <dataValidation type="list" imeMode="disabled" allowBlank="1" showInputMessage="1" showErrorMessage="1" error="正しい背番号を入力してください。" sqref="X33:Y42">
      <formula1>$CY$282:$CY$339</formula1>
    </dataValidation>
    <dataValidation type="list" imeMode="disabled" allowBlank="1" showInputMessage="1" showErrorMessage="1" sqref="S39:V66">
      <formula1>反則略語</formula1>
    </dataValidation>
    <dataValidation type="list" imeMode="disabled" allowBlank="1" showInputMessage="1" showErrorMessage="1" sqref="R8:R35 R39:R66">
      <formula1>退場時間</formula1>
    </dataValidation>
    <dataValidation type="time" errorStyle="information" imeMode="disabled" allowBlank="1" showInputMessage="1" showErrorMessage="1" error="&quot;分&quot;：&quot;秒&quot;の入力値は正しいですか？" sqref="AB23:AE26 AH23:AK26">
      <formula1>0</formula1>
      <formula2>0.833333333333333</formula2>
    </dataValidation>
    <dataValidation imeMode="disabled" allowBlank="1" showInputMessage="1" showErrorMessage="1" sqref="AB8:AG11 AH8:AM15 AB16:AM19 AF23:AG26 AL23:AM26 AB27:AM27 N8:P35 E8:I35 E39:I66 N39:P66 AJ30:AM30 AB30:AE30"/>
    <dataValidation type="list" imeMode="disabled" allowBlank="1" showInputMessage="1" showErrorMessage="1" error="正しいピリオド数、または&quot;OT&quot;,&quot;PSS&quot;を入力してください。" sqref="AQ8:AQ35 AQ39:AQ66">
      <formula1>$N$1350:$N$1354</formula1>
    </dataValidation>
    <dataValidation type="list" imeMode="disabled" allowBlank="1" showInputMessage="1" showErrorMessage="1" error="正しいピリオド数、または&quot;OT&quot;を入力してください。" sqref="BC8 AW39:AW66 BC39 AW8:AW35">
      <formula1>$N$1361:$N$1364</formula1>
    </dataValidation>
    <dataValidation type="time" imeMode="disabled" operator="lessThanOrEqual" allowBlank="1" showInputMessage="1" showErrorMessage="1" error="&quot;00:00&quot; ～ &quot;20:00&quot; の値を入力してください。" sqref="BD8:BF8 AX8:AZ35 AR8:AT35 BD39:BF39 AX39:AZ66 AR39:AT66">
      <formula1>0.833333333333333</formula1>
    </dataValidation>
    <dataValidation type="list" imeMode="disabled" allowBlank="1" showInputMessage="1" showErrorMessage="1" error="正しい背番号を入力してください。" sqref="Q39:Q66">
      <formula1>$DK$220:$DK$277</formula1>
    </dataValidation>
    <dataValidation type="list" imeMode="disabled" allowBlank="1" showInputMessage="1" showErrorMessage="1" error="正しい背番号を入力してください。" sqref="Q8:Q35">
      <formula1>$CW$220:$CW$277</formula1>
    </dataValidation>
    <dataValidation type="list" allowBlank="1" showInputMessage="1" showErrorMessage="1" sqref="D8:D35 D39:D66">
      <formula1>キャプテン</formula1>
    </dataValidation>
    <dataValidation imeMode="disabled" allowBlank="1" showInputMessage="1" showErrorMessage="1" prompt="観客数を入力してください。_x000a_記載しない場合は、&quot;－&quot;記号を手打ち入力してください。" sqref="AK3:AM3"/>
    <dataValidation type="list" imeMode="disabled" allowBlank="1" showInputMessage="1" showErrorMessage="1" prompt="試合終了時刻を入力してください。 (hh:mm)" sqref="AH3:AJ3">
      <formula1>CurrentTime</formula1>
    </dataValidation>
    <dataValidation type="list" imeMode="disabled" allowBlank="1" showInputMessage="1" showErrorMessage="1" prompt="試合開始時刻を入力してください。 (hh:mm)" sqref="AE3:AG3">
      <formula1>CurrentTime</formula1>
    </dataValidation>
    <dataValidation type="list" imeMode="disabled" allowBlank="1" showInputMessage="1" showErrorMessage="1" error="正しい背番号を入力してください。" sqref="J39:L66">
      <formula1>$CX$185:$CX$214</formula1>
    </dataValidation>
    <dataValidation type="list" imeMode="disabled" allowBlank="1" showInputMessage="1" showErrorMessage="1" error="正しい背番号を入力してください。" sqref="J8:L35">
      <formula1>$CP$185:$CP$214</formula1>
    </dataValidation>
    <dataValidation type="whole" errorStyle="warning" imeMode="disabled" allowBlank="1" showInputMessage="1" showErrorMessage="1" error="シュート数は正しいですか？" sqref="AB12:AG15">
      <formula1>0</formula1>
      <formula2>30</formula2>
    </dataValidation>
    <dataValidation type="list" errorStyle="information" imeMode="disabled" allowBlank="1" showInputMessage="1" showErrorMessage="1" sqref="AF21:AG21">
      <formula1>$A$8:$A$35</formula1>
    </dataValidation>
    <dataValidation type="list" errorStyle="information" imeMode="disabled" allowBlank="1" showInputMessage="1" showErrorMessage="1" sqref="AL21:AM21">
      <formula1>$A$39:$A$66</formula1>
    </dataValidation>
    <dataValidation type="list" imeMode="disabled" allowBlank="1" showInputMessage="1" showErrorMessage="1" sqref="AE63:AM64">
      <formula1>Sign_1</formula1>
    </dataValidation>
    <dataValidation type="list" allowBlank="1" showInputMessage="1" showErrorMessage="1" sqref="AI68:AM68">
      <formula1>Notes_3</formula1>
    </dataValidation>
    <dataValidation type="list" errorStyle="information" allowBlank="1" showInputMessage="1" showErrorMessage="1" error="Game No. は正しいですか？" sqref="M3">
      <formula1>GameNo</formula1>
    </dataValidation>
    <dataValidation type="list" allowBlank="1" showInputMessage="1" showErrorMessage="1" sqref="AP8:AP35 AP39:AP66">
      <formula1>List!AA3:AA59</formula1>
    </dataValidation>
    <dataValidation type="list" errorStyle="warning" imeMode="disabled" allowBlank="1" showInputMessage="1" showErrorMessage="1" error="GKの背番号は正しいですか？" sqref="AH21:AI21">
      <formula1>$A$39:$A$41</formula1>
    </dataValidation>
    <dataValidation type="list" errorStyle="warning" imeMode="disabled" allowBlank="1" showInputMessage="1" showErrorMessage="1" error="SUB.GKの背番号は正しいですか？" sqref="AJ21:AK21">
      <formula1>$A$39:$A$41</formula1>
    </dataValidation>
    <dataValidation type="list" errorStyle="warning" imeMode="disabled" allowBlank="1" showInputMessage="1" showErrorMessage="1" error="SUB.GKの背番号は正しいですか？" sqref="AD21:AE21">
      <formula1>$A$8:$A$10</formula1>
    </dataValidation>
    <dataValidation type="list" errorStyle="warning" imeMode="disabled" allowBlank="1" showInputMessage="1" showErrorMessage="1" error="GKの背番号は正しいですか？" sqref="AB21:AC21">
      <formula1>$A$8:$A$10</formula1>
    </dataValidation>
    <dataValidation type="list" imeMode="disabled" allowBlank="1" showInputMessage="1" showErrorMessage="1" sqref="AE65:AM66">
      <formula1>Sign_2</formula1>
    </dataValidation>
    <dataValidation type="list" allowBlank="1" showInputMessage="1" showErrorMessage="1" sqref="AG68:AH68">
      <formula1>Notes_2</formula1>
    </dataValidation>
    <dataValidation type="list" allowBlank="1" showInputMessage="1" showErrorMessage="1" sqref="AE68:AF68">
      <formula1>Notes_1</formula1>
    </dataValidation>
    <dataValidation type="list" allowBlank="1" showInputMessage="1" showErrorMessage="1" prompt="時計の表示型式を選択してください。" sqref="AP3:AT3">
      <formula1>Timer</formula1>
    </dataValidation>
    <dataValidation type="list" allowBlank="1" showInputMessage="1" showErrorMessage="1" sqref="AE59:AM62">
      <formula1>ON_ICE_OFFICIAL</formula1>
    </dataValidation>
    <dataValidation type="list" allowBlank="1" showInputMessage="1" showErrorMessage="1" sqref="AE47:AM55 AE57:AM57">
      <formula1>OFF_ICE_OFFICIAL</formula1>
    </dataValidation>
    <dataValidation type="list" allowBlank="1" showInputMessage="1" showErrorMessage="1" sqref="W3:AD3">
      <formula1>DATE</formula1>
    </dataValidation>
    <dataValidation type="list" allowBlank="1" showInputMessage="1" showErrorMessage="1" sqref="N3:V3">
      <formula1>PLACE</formula1>
    </dataValidation>
    <dataValidation type="list" imeMode="disabled" showInputMessage="1" showErrorMessage="1" sqref="AB28:AM28">
      <formula1>GA</formula1>
    </dataValidation>
    <dataValidation type="list" allowBlank="1" showInputMessage="1" showErrorMessage="1" sqref="AE56:AM56">
      <formula1>$AU$1243:$AU$1343</formula1>
    </dataValidation>
    <dataValidation type="list" imeMode="disabled" allowBlank="1" sqref="M8:M35 M39:M66">
      <formula1>GS</formula1>
    </dataValidation>
    <dataValidation type="list" imeMode="disabled" allowBlank="1" showInputMessage="1" showErrorMessage="1" sqref="S8:V35">
      <formula1>反則略語</formula1>
    </dataValidation>
    <dataValidation type="list" allowBlank="1" showInputMessage="1" showErrorMessage="1" sqref="A3:L3">
      <formula1>EVENT</formula1>
    </dataValidation>
  </dataValidations>
  <printOptions horizontalCentered="1" verticalCentered="1"/>
  <pageMargins left="0" right="0" top="0.19685039370078741" bottom="0.11811023622047245" header="0" footer="0.15748031496062992"/>
  <pageSetup paperSize="9" scale="98"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pageSetUpPr fitToPage="1"/>
  </sheetPr>
  <dimension ref="A1:M75"/>
  <sheetViews>
    <sheetView showGridLines="0" zoomScaleNormal="100" workbookViewId="0">
      <pane xSplit="5" ySplit="2" topLeftCell="F3" activePane="bottomRight" state="frozen"/>
      <selection pane="topRight" activeCell="F1" sqref="F1"/>
      <selection pane="bottomLeft" activeCell="A3" sqref="A3"/>
      <selection pane="bottomRight" activeCell="H2" sqref="H1:M65536"/>
    </sheetView>
  </sheetViews>
  <sheetFormatPr defaultRowHeight="15"/>
  <cols>
    <col min="1" max="1" width="7.25" customWidth="1"/>
    <col min="2" max="2" width="27.625" style="669" customWidth="1"/>
    <col min="3" max="3" width="3.625" customWidth="1"/>
    <col min="4" max="4" width="34" customWidth="1"/>
    <col min="5" max="5" width="38.125" customWidth="1"/>
    <col min="6" max="6" width="3.75" style="659" customWidth="1"/>
    <col min="7" max="7" width="9" customWidth="1"/>
    <col min="8" max="8" width="2.375" style="162" hidden="1" customWidth="1"/>
    <col min="9" max="9" width="7.625" style="162" hidden="1" customWidth="1"/>
    <col min="10" max="10" width="7.625" style="299" hidden="1" customWidth="1"/>
    <col min="11" max="11" width="8" hidden="1" customWidth="1"/>
    <col min="12" max="12" width="2.875" hidden="1" customWidth="1"/>
    <col min="13" max="13" width="7.75" hidden="1" customWidth="1"/>
  </cols>
  <sheetData>
    <row r="1" spans="1:13" ht="15" customHeight="1">
      <c r="A1" s="1492" t="s">
        <v>400</v>
      </c>
      <c r="B1" s="1492"/>
      <c r="C1" s="1492"/>
      <c r="D1" s="1492"/>
      <c r="E1" s="1492"/>
      <c r="H1" s="1494" t="s">
        <v>1857</v>
      </c>
      <c r="I1" s="1495"/>
      <c r="J1" s="1495"/>
      <c r="K1" s="1495"/>
      <c r="L1" s="1495"/>
      <c r="M1" s="1496"/>
    </row>
    <row r="2" spans="1:13" s="141" customFormat="1" ht="13.5" customHeight="1">
      <c r="A2" s="161" t="s">
        <v>378</v>
      </c>
      <c r="B2" s="660" t="s">
        <v>379</v>
      </c>
      <c r="C2" s="661" t="s">
        <v>2527</v>
      </c>
      <c r="D2" s="142" t="s">
        <v>381</v>
      </c>
      <c r="E2" s="143" t="s">
        <v>382</v>
      </c>
      <c r="F2" s="659"/>
      <c r="H2" s="300" t="s">
        <v>380</v>
      </c>
      <c r="I2" s="1493" t="s">
        <v>378</v>
      </c>
      <c r="J2" s="1493"/>
      <c r="K2" s="1493"/>
      <c r="L2" s="301" t="s">
        <v>380</v>
      </c>
      <c r="M2" s="302" t="s">
        <v>378</v>
      </c>
    </row>
    <row r="3" spans="1:13" s="141" customFormat="1" ht="13.5" customHeight="1">
      <c r="A3" s="508" t="s">
        <v>37</v>
      </c>
      <c r="B3" s="662" t="s">
        <v>2528</v>
      </c>
      <c r="C3" s="153">
        <v>40</v>
      </c>
      <c r="D3" s="144" t="s">
        <v>2529</v>
      </c>
      <c r="E3" s="145" t="s">
        <v>2530</v>
      </c>
      <c r="F3" s="659">
        <v>1</v>
      </c>
      <c r="H3" s="303"/>
      <c r="I3" s="304"/>
      <c r="J3" s="304"/>
      <c r="K3" s="304"/>
      <c r="L3" s="305"/>
      <c r="M3" s="306"/>
    </row>
    <row r="4" spans="1:13" s="141" customFormat="1" ht="13.5" customHeight="1">
      <c r="A4" s="156" t="s">
        <v>145</v>
      </c>
      <c r="B4" s="663" t="s">
        <v>2462</v>
      </c>
      <c r="C4" s="154">
        <v>17</v>
      </c>
      <c r="D4" s="146" t="s">
        <v>2531</v>
      </c>
      <c r="E4" s="147" t="s">
        <v>2532</v>
      </c>
      <c r="F4" s="659">
        <v>2</v>
      </c>
      <c r="H4" s="307">
        <v>1</v>
      </c>
      <c r="I4" s="308" t="str">
        <f t="shared" ref="I4:I67" si="0">A3</f>
        <v>ABUSE</v>
      </c>
      <c r="J4" s="309" t="str">
        <f t="shared" ref="J4:J67" si="1">IF(I4 = 0,"",I4)</f>
        <v>ABUSE</v>
      </c>
      <c r="K4" s="308" t="str">
        <f t="array" ref="K4">IF(ROW(A1)&gt;COUNTA(J$4:J$75),"",INDEX(J:J,SMALL(IF(J$4:J$75&lt;&gt;"",ROW(J$4:J$75),""),ROW(A1))))</f>
        <v>ABUSE</v>
      </c>
      <c r="L4" s="310">
        <v>1</v>
      </c>
      <c r="M4" s="311" t="str">
        <f t="shared" ref="M4:M35" si="2">IFERROR(K4,"")</f>
        <v>ABUSE</v>
      </c>
    </row>
    <row r="5" spans="1:13" s="141" customFormat="1" ht="13.5" customHeight="1">
      <c r="A5" s="156" t="s">
        <v>2157</v>
      </c>
      <c r="B5" s="663" t="s">
        <v>2156</v>
      </c>
      <c r="C5" s="153">
        <v>23.8</v>
      </c>
      <c r="D5" s="146" t="s">
        <v>2533</v>
      </c>
      <c r="E5" s="147" t="s">
        <v>2534</v>
      </c>
      <c r="F5" s="659">
        <v>3</v>
      </c>
      <c r="H5" s="307">
        <v>2</v>
      </c>
      <c r="I5" s="308" t="str">
        <f t="shared" si="0"/>
        <v>BENCH</v>
      </c>
      <c r="J5" s="309" t="str">
        <f t="shared" si="1"/>
        <v>BENCH</v>
      </c>
      <c r="K5" s="308" t="str">
        <f t="array" ref="K5">IF(ROW(A2)&gt;COUNTA(J$4:J$75),"",INDEX(J:J,SMALL(IF(J$4:J$75&lt;&gt;"",ROW(J$4:J$75),""),ROW(A2))))</f>
        <v>BENCH</v>
      </c>
      <c r="L5" s="310">
        <v>2</v>
      </c>
      <c r="M5" s="311" t="str">
        <f t="shared" si="2"/>
        <v>BENCH</v>
      </c>
    </row>
    <row r="6" spans="1:13" s="141" customFormat="1" ht="13.5" customHeight="1">
      <c r="A6" s="156" t="s">
        <v>43</v>
      </c>
      <c r="B6" s="663" t="s">
        <v>383</v>
      </c>
      <c r="C6" s="154">
        <v>41</v>
      </c>
      <c r="D6" s="146" t="s">
        <v>2535</v>
      </c>
      <c r="E6" s="147" t="s">
        <v>2536</v>
      </c>
      <c r="F6" s="659">
        <v>4</v>
      </c>
      <c r="H6" s="307">
        <v>3</v>
      </c>
      <c r="I6" s="308" t="str">
        <f t="shared" si="0"/>
        <v>BITE</v>
      </c>
      <c r="J6" s="309" t="str">
        <f t="shared" si="1"/>
        <v>BITE</v>
      </c>
      <c r="K6" s="308" t="str">
        <f t="array" ref="K6">IF(ROW(A3)&gt;COUNTA(J$4:J$75),"",INDEX(J:J,SMALL(IF(J$4:J$75&lt;&gt;"",ROW(J$4:J$75),""),ROW(A3))))</f>
        <v>BITE</v>
      </c>
      <c r="L6" s="310">
        <v>3</v>
      </c>
      <c r="M6" s="311" t="str">
        <f t="shared" si="2"/>
        <v>BITE</v>
      </c>
    </row>
    <row r="7" spans="1:13" s="141" customFormat="1" ht="13.5" customHeight="1">
      <c r="A7" s="156" t="s">
        <v>44</v>
      </c>
      <c r="B7" s="663" t="s">
        <v>2465</v>
      </c>
      <c r="C7" s="153">
        <v>10.3</v>
      </c>
      <c r="D7" s="146" t="s">
        <v>2537</v>
      </c>
      <c r="E7" s="147" t="s">
        <v>2538</v>
      </c>
      <c r="F7" s="659">
        <v>5</v>
      </c>
      <c r="H7" s="307">
        <v>4</v>
      </c>
      <c r="I7" s="308" t="str">
        <f t="shared" si="0"/>
        <v>BOARD</v>
      </c>
      <c r="J7" s="309" t="str">
        <f t="shared" si="1"/>
        <v>BOARD</v>
      </c>
      <c r="K7" s="308" t="str">
        <f t="array" ref="K7">IF(ROW(A4)&gt;COUNTA(J$4:J$75),"",INDEX(J:J,SMALL(IF(J$4:J$75&lt;&gt;"",ROW(J$4:J$75),""),ROW(A4))))</f>
        <v>BOARD</v>
      </c>
      <c r="L7" s="310">
        <v>4</v>
      </c>
      <c r="M7" s="311" t="str">
        <f t="shared" si="2"/>
        <v>BOARD</v>
      </c>
    </row>
    <row r="8" spans="1:13" s="141" customFormat="1" ht="13.5" customHeight="1">
      <c r="A8" s="156" t="s">
        <v>398</v>
      </c>
      <c r="B8" s="663" t="s">
        <v>2539</v>
      </c>
      <c r="C8" s="154">
        <v>58</v>
      </c>
      <c r="D8" s="146" t="s">
        <v>2540</v>
      </c>
      <c r="E8" s="147" t="s">
        <v>2541</v>
      </c>
      <c r="F8" s="659">
        <v>6</v>
      </c>
      <c r="H8" s="307">
        <v>5</v>
      </c>
      <c r="I8" s="308" t="str">
        <f t="shared" si="0"/>
        <v>BR-ST</v>
      </c>
      <c r="J8" s="309" t="str">
        <f t="shared" si="1"/>
        <v>BR-ST</v>
      </c>
      <c r="K8" s="308" t="str">
        <f t="array" ref="K8">IF(ROW(A5)&gt;COUNTA(J$4:J$75),"",INDEX(J:J,SMALL(IF(J$4:J$75&lt;&gt;"",ROW(J$4:J$75),""),ROW(A5))))</f>
        <v>BR-ST</v>
      </c>
      <c r="L8" s="310">
        <v>5</v>
      </c>
      <c r="M8" s="311" t="str">
        <f t="shared" si="2"/>
        <v>BR-ST</v>
      </c>
    </row>
    <row r="9" spans="1:13" s="141" customFormat="1" ht="13.5" customHeight="1">
      <c r="A9" s="156" t="s">
        <v>45</v>
      </c>
      <c r="B9" s="663" t="s">
        <v>384</v>
      </c>
      <c r="C9" s="154">
        <v>42</v>
      </c>
      <c r="D9" s="146" t="s">
        <v>2542</v>
      </c>
      <c r="E9" s="147" t="s">
        <v>2543</v>
      </c>
      <c r="F9" s="659">
        <v>7</v>
      </c>
      <c r="H9" s="307">
        <v>6</v>
      </c>
      <c r="I9" s="308" t="str">
        <f t="shared" si="0"/>
        <v>BUT-E</v>
      </c>
      <c r="J9" s="309" t="str">
        <f t="shared" si="1"/>
        <v>BUT-E</v>
      </c>
      <c r="K9" s="308" t="str">
        <f t="array" ref="K9">IF(ROW(A6)&gt;COUNTA(J$4:J$75),"",INDEX(J:J,SMALL(IF(J$4:J$75&lt;&gt;"",ROW(J$4:J$75),""),ROW(A6))))</f>
        <v>BUT-E</v>
      </c>
      <c r="L9" s="310">
        <v>6</v>
      </c>
      <c r="M9" s="311" t="str">
        <f t="shared" si="2"/>
        <v>BUT-E</v>
      </c>
    </row>
    <row r="10" spans="1:13" s="141" customFormat="1" ht="13.5" customHeight="1">
      <c r="A10" s="156" t="s">
        <v>47</v>
      </c>
      <c r="B10" s="663" t="s">
        <v>2467</v>
      </c>
      <c r="C10" s="153">
        <v>43</v>
      </c>
      <c r="D10" s="146" t="s">
        <v>2544</v>
      </c>
      <c r="E10" s="147" t="s">
        <v>2545</v>
      </c>
      <c r="F10" s="659">
        <v>8</v>
      </c>
      <c r="H10" s="307">
        <v>7</v>
      </c>
      <c r="I10" s="308" t="str">
        <f t="shared" si="0"/>
        <v>CHARG</v>
      </c>
      <c r="J10" s="309" t="str">
        <f t="shared" si="1"/>
        <v>CHARG</v>
      </c>
      <c r="K10" s="308" t="str">
        <f t="array" ref="K10">IF(ROW(A7)&gt;COUNTA(J$4:J$75),"",INDEX(J:J,SMALL(IF(J$4:J$75&lt;&gt;"",ROW(J$4:J$75),""),ROW(A7))))</f>
        <v>CHARG</v>
      </c>
      <c r="L10" s="310">
        <v>7</v>
      </c>
      <c r="M10" s="311" t="str">
        <f t="shared" si="2"/>
        <v>CHARG</v>
      </c>
    </row>
    <row r="11" spans="1:13" s="141" customFormat="1" ht="13.5" customHeight="1">
      <c r="A11" s="156" t="s">
        <v>48</v>
      </c>
      <c r="B11" s="663" t="s">
        <v>2468</v>
      </c>
      <c r="C11" s="154">
        <v>48</v>
      </c>
      <c r="D11" s="146" t="s">
        <v>2546</v>
      </c>
      <c r="E11" s="147" t="s">
        <v>2547</v>
      </c>
      <c r="F11" s="659">
        <v>9</v>
      </c>
      <c r="H11" s="307">
        <v>8</v>
      </c>
      <c r="I11" s="308" t="str">
        <f t="shared" si="0"/>
        <v>CHE-B</v>
      </c>
      <c r="J11" s="309" t="str">
        <f t="shared" si="1"/>
        <v>CHE-B</v>
      </c>
      <c r="K11" s="308" t="str">
        <f t="array" ref="K11">IF(ROW(A8)&gt;COUNTA(J$4:J$75),"",INDEX(J:J,SMALL(IF(J$4:J$75&lt;&gt;"",ROW(J$4:J$75),""),ROW(A8))))</f>
        <v>CHE-B</v>
      </c>
      <c r="L11" s="310">
        <v>8</v>
      </c>
      <c r="M11" s="311" t="str">
        <f t="shared" si="2"/>
        <v>CHE-B</v>
      </c>
    </row>
    <row r="12" spans="1:13" s="141" customFormat="1" ht="13.5" customHeight="1">
      <c r="A12" s="156" t="s">
        <v>49</v>
      </c>
      <c r="B12" s="663" t="s">
        <v>385</v>
      </c>
      <c r="C12" s="153">
        <v>44</v>
      </c>
      <c r="D12" s="146" t="s">
        <v>2548</v>
      </c>
      <c r="E12" s="147" t="s">
        <v>2549</v>
      </c>
      <c r="F12" s="659">
        <v>10</v>
      </c>
      <c r="H12" s="307">
        <v>9</v>
      </c>
      <c r="I12" s="308" t="str">
        <f t="shared" si="0"/>
        <v>CHE-H</v>
      </c>
      <c r="J12" s="309" t="str">
        <f t="shared" si="1"/>
        <v>CHE-H</v>
      </c>
      <c r="K12" s="308" t="str">
        <f t="array" ref="K12">IF(ROW(A9)&gt;COUNTA(J$4:J$75),"",INDEX(J:J,SMALL(IF(J$4:J$75&lt;&gt;"",ROW(J$4:J$75),""),ROW(A9))))</f>
        <v>CHE-H</v>
      </c>
      <c r="L12" s="310">
        <v>9</v>
      </c>
      <c r="M12" s="311" t="str">
        <f t="shared" si="2"/>
        <v>CHE-H</v>
      </c>
    </row>
    <row r="13" spans="1:13" s="141" customFormat="1" ht="13.5" customHeight="1">
      <c r="A13" s="156" t="s">
        <v>2158</v>
      </c>
      <c r="B13" s="663" t="s">
        <v>2472</v>
      </c>
      <c r="C13" s="154">
        <v>67.2</v>
      </c>
      <c r="D13" s="146" t="s">
        <v>2550</v>
      </c>
      <c r="E13" s="147" t="s">
        <v>2551</v>
      </c>
      <c r="F13" s="659">
        <v>11</v>
      </c>
      <c r="H13" s="307">
        <v>10</v>
      </c>
      <c r="I13" s="308" t="str">
        <f t="shared" si="0"/>
        <v>CLIPP</v>
      </c>
      <c r="J13" s="309" t="str">
        <f t="shared" si="1"/>
        <v>CLIPP</v>
      </c>
      <c r="K13" s="308" t="str">
        <f t="array" ref="K13">IF(ROW(A10)&gt;COUNTA(J$4:J$75),"",INDEX(J:J,SMALL(IF(J$4:J$75&lt;&gt;"",ROW(J$4:J$75),""),ROW(A10))))</f>
        <v>CLIPP</v>
      </c>
      <c r="L13" s="310">
        <v>10</v>
      </c>
      <c r="M13" s="311" t="str">
        <f t="shared" si="2"/>
        <v>CLIPP</v>
      </c>
    </row>
    <row r="14" spans="1:13" s="141" customFormat="1" ht="13.5" customHeight="1">
      <c r="A14" s="156" t="s">
        <v>50</v>
      </c>
      <c r="B14" s="663" t="s">
        <v>2473</v>
      </c>
      <c r="C14" s="154">
        <v>59</v>
      </c>
      <c r="D14" s="146" t="s">
        <v>2552</v>
      </c>
      <c r="E14" s="147" t="s">
        <v>2553</v>
      </c>
      <c r="F14" s="659">
        <v>12</v>
      </c>
      <c r="H14" s="307">
        <v>11</v>
      </c>
      <c r="I14" s="308" t="str">
        <f t="shared" si="0"/>
        <v>CLOS</v>
      </c>
      <c r="J14" s="309" t="str">
        <f t="shared" si="1"/>
        <v>CLOS</v>
      </c>
      <c r="K14" s="308" t="str">
        <f t="array" ref="K14">IF(ROW(A11)&gt;COUNTA(J$4:J$75),"",INDEX(J:J,SMALL(IF(J$4:J$75&lt;&gt;"",ROW(J$4:J$75),""),ROW(A11))))</f>
        <v>CLOS</v>
      </c>
      <c r="L14" s="310">
        <v>11</v>
      </c>
      <c r="M14" s="311" t="str">
        <f t="shared" si="2"/>
        <v>CLOS</v>
      </c>
    </row>
    <row r="15" spans="1:13" s="141" customFormat="1" ht="13.5" customHeight="1">
      <c r="A15" s="156" t="s">
        <v>2159</v>
      </c>
      <c r="B15" s="663" t="s">
        <v>2155</v>
      </c>
      <c r="C15" s="154">
        <v>9.8000000000000007</v>
      </c>
      <c r="D15" s="146" t="s">
        <v>2554</v>
      </c>
      <c r="E15" s="147" t="s">
        <v>2555</v>
      </c>
      <c r="F15" s="659">
        <v>13</v>
      </c>
      <c r="H15" s="307">
        <v>12</v>
      </c>
      <c r="I15" s="308" t="str">
        <f t="shared" si="0"/>
        <v>CROSS</v>
      </c>
      <c r="J15" s="309" t="str">
        <f t="shared" si="1"/>
        <v>CROSS</v>
      </c>
      <c r="K15" s="308" t="str">
        <f t="array" ref="K15">IF(ROW(A12)&gt;COUNTA(J$4:J$75),"",INDEX(J:J,SMALL(IF(J$4:J$75&lt;&gt;"",ROW(J$4:J$75),""),ROW(A12))))</f>
        <v>CROSS</v>
      </c>
      <c r="L15" s="310">
        <v>12</v>
      </c>
      <c r="M15" s="311" t="str">
        <f t="shared" si="2"/>
        <v>CROSS</v>
      </c>
    </row>
    <row r="16" spans="1:13" s="141" customFormat="1" ht="13.5" customHeight="1">
      <c r="A16" s="1489" t="s">
        <v>51</v>
      </c>
      <c r="B16" s="663" t="s">
        <v>2475</v>
      </c>
      <c r="C16" s="1497">
        <v>63</v>
      </c>
      <c r="D16" s="146" t="s">
        <v>2556</v>
      </c>
      <c r="E16" s="147" t="s">
        <v>2557</v>
      </c>
      <c r="F16" s="659">
        <v>14</v>
      </c>
      <c r="H16" s="307">
        <v>13</v>
      </c>
      <c r="I16" s="308" t="str">
        <f t="shared" si="0"/>
        <v>DANG</v>
      </c>
      <c r="J16" s="309" t="str">
        <f t="shared" si="1"/>
        <v>DANG</v>
      </c>
      <c r="K16" s="308" t="str">
        <f t="array" ref="K16">IF(ROW(A13)&gt;COUNTA(J$4:J$75),"",INDEX(J:J,SMALL(IF(J$4:J$75&lt;&gt;"",ROW(J$4:J$75),""),ROW(A13))))</f>
        <v>DANG</v>
      </c>
      <c r="L16" s="310">
        <v>13</v>
      </c>
      <c r="M16" s="311" t="str">
        <f t="shared" si="2"/>
        <v>DANG</v>
      </c>
    </row>
    <row r="17" spans="1:13" s="141" customFormat="1" ht="13.5" customHeight="1">
      <c r="A17" s="1490"/>
      <c r="B17" s="663" t="s">
        <v>2476</v>
      </c>
      <c r="C17" s="1498"/>
      <c r="D17" s="146" t="s">
        <v>2558</v>
      </c>
      <c r="E17" s="147" t="s">
        <v>2559</v>
      </c>
      <c r="F17" s="659"/>
      <c r="H17" s="307"/>
      <c r="I17" s="308" t="str">
        <f t="shared" si="0"/>
        <v>DELAY</v>
      </c>
      <c r="J17" s="309" t="str">
        <f t="shared" si="1"/>
        <v>DELAY</v>
      </c>
      <c r="K17" s="308" t="str">
        <f t="array" ref="K17">IF(ROW(A14)&gt;COUNTA(J$4:J$75),"",INDEX(J:J,SMALL(IF(J$4:J$75&lt;&gt;"",ROW(J$4:J$75),""),ROW(A14))))</f>
        <v>DELAY</v>
      </c>
      <c r="L17" s="310">
        <v>14</v>
      </c>
      <c r="M17" s="311" t="str">
        <f t="shared" si="2"/>
        <v>DELAY</v>
      </c>
    </row>
    <row r="18" spans="1:13" s="141" customFormat="1" ht="13.5" customHeight="1">
      <c r="A18" s="1490"/>
      <c r="B18" s="663" t="s">
        <v>2477</v>
      </c>
      <c r="C18" s="1498"/>
      <c r="D18" s="146" t="s">
        <v>2560</v>
      </c>
      <c r="E18" s="147" t="s">
        <v>2561</v>
      </c>
      <c r="F18" s="659"/>
      <c r="H18" s="307"/>
      <c r="I18" s="308">
        <f t="shared" si="0"/>
        <v>0</v>
      </c>
      <c r="J18" s="309" t="str">
        <f t="shared" si="1"/>
        <v/>
      </c>
      <c r="K18" s="308" t="str">
        <f t="array" ref="K18">IF(ROW(A15)&gt;COUNTA(J$4:J$75),"",INDEX(J:J,SMALL(IF(J$4:J$75&lt;&gt;"",ROW(J$4:J$75),""),ROW(A15))))</f>
        <v>ELBOW</v>
      </c>
      <c r="L18" s="310">
        <v>15</v>
      </c>
      <c r="M18" s="311" t="str">
        <f t="shared" si="2"/>
        <v>ELBOW</v>
      </c>
    </row>
    <row r="19" spans="1:13" s="141" customFormat="1" ht="13.5" customHeight="1">
      <c r="A19" s="1490"/>
      <c r="B19" s="663" t="s">
        <v>2562</v>
      </c>
      <c r="C19" s="1498"/>
      <c r="D19" s="146" t="s">
        <v>2563</v>
      </c>
      <c r="E19" s="147" t="s">
        <v>2564</v>
      </c>
      <c r="F19" s="659"/>
      <c r="H19" s="307"/>
      <c r="I19" s="308">
        <f t="shared" si="0"/>
        <v>0</v>
      </c>
      <c r="J19" s="309" t="str">
        <f t="shared" si="1"/>
        <v/>
      </c>
      <c r="K19" s="308" t="str">
        <f t="array" ref="K19">IF(ROW(A16)&gt;COUNTA(J$4:J$75),"",INDEX(J:J,SMALL(IF(J$4:J$75&lt;&gt;"",ROW(J$4:J$75),""),ROW(A16))))</f>
        <v>EMBEL</v>
      </c>
      <c r="L19" s="310">
        <v>16</v>
      </c>
      <c r="M19" s="311" t="str">
        <f t="shared" si="2"/>
        <v>EMBEL</v>
      </c>
    </row>
    <row r="20" spans="1:13" s="141" customFormat="1" ht="13.5" customHeight="1">
      <c r="A20" s="1490"/>
      <c r="B20" s="663" t="s">
        <v>2480</v>
      </c>
      <c r="C20" s="1498"/>
      <c r="D20" s="146" t="s">
        <v>2565</v>
      </c>
      <c r="E20" s="147" t="s">
        <v>2566</v>
      </c>
      <c r="F20" s="659"/>
      <c r="H20" s="307"/>
      <c r="I20" s="308">
        <f t="shared" si="0"/>
        <v>0</v>
      </c>
      <c r="J20" s="309" t="str">
        <f t="shared" si="1"/>
        <v/>
      </c>
      <c r="K20" s="308" t="str">
        <f t="array" ref="K20">IF(ROW(A17)&gt;COUNTA(J$4:J$75),"",INDEX(J:J,SMALL(IF(J$4:J$75&lt;&gt;"",ROW(J$4:J$75),""),ROW(A17))))</f>
        <v>ENG-S</v>
      </c>
      <c r="L20" s="310">
        <v>17</v>
      </c>
      <c r="M20" s="311" t="str">
        <f t="shared" si="2"/>
        <v>ENG-S</v>
      </c>
    </row>
    <row r="21" spans="1:13" s="141" customFormat="1" ht="13.5" customHeight="1">
      <c r="A21" s="1490"/>
      <c r="B21" s="663" t="s">
        <v>2482</v>
      </c>
      <c r="C21" s="1498"/>
      <c r="D21" s="146" t="s">
        <v>2567</v>
      </c>
      <c r="E21" s="147" t="s">
        <v>2568</v>
      </c>
      <c r="F21" s="659"/>
      <c r="H21" s="307"/>
      <c r="I21" s="308">
        <f t="shared" si="0"/>
        <v>0</v>
      </c>
      <c r="J21" s="309" t="str">
        <f t="shared" si="1"/>
        <v/>
      </c>
      <c r="K21" s="308" t="str">
        <f t="array" ref="K21">IF(ROW(A18)&gt;COUNTA(J$4:J$75),"",INDEX(J:J,SMALL(IF(J$4:J$75&lt;&gt;"",ROW(J$4:J$75),""),ROW(A18))))</f>
        <v>FIGHT</v>
      </c>
      <c r="L21" s="310">
        <v>18</v>
      </c>
      <c r="M21" s="311" t="str">
        <f t="shared" si="2"/>
        <v>FIGHT</v>
      </c>
    </row>
    <row r="22" spans="1:13" s="141" customFormat="1" ht="13.5" customHeight="1">
      <c r="A22" s="1490"/>
      <c r="B22" s="663" t="s">
        <v>2569</v>
      </c>
      <c r="C22" s="1498"/>
      <c r="D22" s="146" t="s">
        <v>2570</v>
      </c>
      <c r="E22" s="147" t="s">
        <v>2571</v>
      </c>
      <c r="F22" s="659"/>
      <c r="H22" s="307"/>
      <c r="I22" s="308">
        <f t="shared" si="0"/>
        <v>0</v>
      </c>
      <c r="J22" s="309" t="str">
        <f t="shared" si="1"/>
        <v/>
      </c>
      <c r="K22" s="308" t="str">
        <f t="array" ref="K22">IF(ROW(A19)&gt;COUNTA(J$4:J$75),"",INDEX(J:J,SMALL(IF(J$4:J$75&lt;&gt;"",ROW(J$4:J$75),""),ROW(A19))))</f>
        <v>GA-MI</v>
      </c>
      <c r="L22" s="310">
        <v>19</v>
      </c>
      <c r="M22" s="311" t="str">
        <f t="shared" si="2"/>
        <v>GA-MI</v>
      </c>
    </row>
    <row r="23" spans="1:13" s="141" customFormat="1" ht="13.5" customHeight="1">
      <c r="A23" s="1490"/>
      <c r="B23" s="663" t="s">
        <v>2572</v>
      </c>
      <c r="C23" s="1498"/>
      <c r="D23" s="146" t="s">
        <v>2573</v>
      </c>
      <c r="E23" s="147" t="s">
        <v>2574</v>
      </c>
      <c r="F23" s="659"/>
      <c r="H23" s="307"/>
      <c r="I23" s="308">
        <f t="shared" si="0"/>
        <v>0</v>
      </c>
      <c r="J23" s="309" t="str">
        <f t="shared" si="1"/>
        <v/>
      </c>
      <c r="K23" s="308" t="str">
        <f t="array" ref="K23">IF(ROW(A20)&gt;COUNTA(J$4:J$75),"",INDEX(J:J,SMALL(IF(J$4:J$75&lt;&gt;"",ROW(J$4:J$75),""),ROW(A20))))</f>
        <v>GK-INT</v>
      </c>
      <c r="L23" s="310">
        <v>20</v>
      </c>
      <c r="M23" s="311" t="str">
        <f t="shared" si="2"/>
        <v>GK-INT</v>
      </c>
    </row>
    <row r="24" spans="1:13" s="141" customFormat="1" ht="13.5" customHeight="1">
      <c r="A24" s="1490"/>
      <c r="B24" s="663" t="s">
        <v>2487</v>
      </c>
      <c r="C24" s="1498"/>
      <c r="D24" s="146" t="s">
        <v>2575</v>
      </c>
      <c r="E24" s="147" t="s">
        <v>2576</v>
      </c>
      <c r="F24" s="659"/>
      <c r="H24" s="307"/>
      <c r="I24" s="308">
        <f t="shared" si="0"/>
        <v>0</v>
      </c>
      <c r="J24" s="309" t="str">
        <f t="shared" si="1"/>
        <v/>
      </c>
      <c r="K24" s="308" t="str">
        <f t="array" ref="K24">IF(ROW(A21)&gt;COUNTA(J$4:J$75),"",INDEX(J:J,SMALL(IF(J$4:J$75&lt;&gt;"",ROW(J$4:J$75),""),ROW(A21))))</f>
        <v>GK-PEN</v>
      </c>
      <c r="L24" s="310">
        <v>21</v>
      </c>
      <c r="M24" s="311" t="str">
        <f t="shared" si="2"/>
        <v>GK-PEN</v>
      </c>
    </row>
    <row r="25" spans="1:13" s="141" customFormat="1" ht="13.5" customHeight="1">
      <c r="A25" s="1491"/>
      <c r="B25" s="663" t="s">
        <v>2488</v>
      </c>
      <c r="C25" s="1499"/>
      <c r="D25" s="146" t="s">
        <v>2577</v>
      </c>
      <c r="E25" s="147" t="s">
        <v>2578</v>
      </c>
      <c r="F25" s="659"/>
      <c r="H25" s="307"/>
      <c r="I25" s="308">
        <f t="shared" si="0"/>
        <v>0</v>
      </c>
      <c r="J25" s="309" t="str">
        <f t="shared" si="1"/>
        <v/>
      </c>
      <c r="K25" s="308" t="str">
        <f t="array" ref="K25">IF(ROW(A22)&gt;COUNTA(J$4:J$75),"",INDEX(J:J,SMALL(IF(J$4:J$75&lt;&gt;"",ROW(J$4:J$75),""),ROW(A22))))</f>
        <v>H-BUT</v>
      </c>
      <c r="L25" s="310">
        <v>22</v>
      </c>
      <c r="M25" s="311" t="str">
        <f t="shared" si="2"/>
        <v>H-BUT</v>
      </c>
    </row>
    <row r="26" spans="1:13" s="141" customFormat="1" ht="13.5" customHeight="1">
      <c r="A26" s="156" t="s">
        <v>53</v>
      </c>
      <c r="B26" s="663" t="s">
        <v>2579</v>
      </c>
      <c r="C26" s="154">
        <v>45</v>
      </c>
      <c r="D26" s="146" t="s">
        <v>2580</v>
      </c>
      <c r="E26" s="147" t="s">
        <v>2581</v>
      </c>
      <c r="F26" s="659">
        <v>15</v>
      </c>
      <c r="H26" s="307">
        <v>15</v>
      </c>
      <c r="I26" s="308">
        <f t="shared" si="0"/>
        <v>0</v>
      </c>
      <c r="J26" s="309" t="str">
        <f t="shared" si="1"/>
        <v/>
      </c>
      <c r="K26" s="308" t="str">
        <f t="array" ref="K26">IF(ROW(A23)&gt;COUNTA(J$4:J$75),"",INDEX(J:J,SMALL(IF(J$4:J$75&lt;&gt;"",ROW(J$4:J$75),""),ROW(A23))))</f>
        <v>HELM</v>
      </c>
      <c r="L26" s="310">
        <v>23</v>
      </c>
      <c r="M26" s="311" t="str">
        <f t="shared" si="2"/>
        <v>HELM</v>
      </c>
    </row>
    <row r="27" spans="1:13" s="141" customFormat="1" ht="13.5" customHeight="1">
      <c r="A27" s="156" t="s">
        <v>2160</v>
      </c>
      <c r="B27" s="663" t="s">
        <v>2582</v>
      </c>
      <c r="C27" s="154">
        <v>64</v>
      </c>
      <c r="D27" s="146" t="s">
        <v>2583</v>
      </c>
      <c r="E27" s="147" t="s">
        <v>2584</v>
      </c>
      <c r="F27" s="659">
        <v>16</v>
      </c>
      <c r="H27" s="307">
        <v>14</v>
      </c>
      <c r="I27" s="308" t="str">
        <f t="shared" si="0"/>
        <v>ELBOW</v>
      </c>
      <c r="J27" s="309" t="str">
        <f t="shared" si="1"/>
        <v>ELBOW</v>
      </c>
      <c r="K27" s="308" t="str">
        <f t="array" ref="K27">IF(ROW(A24)&gt;COUNTA(J$4:J$75),"",INDEX(J:J,SMALL(IF(J$4:J$75&lt;&gt;"",ROW(J$4:J$75),""),ROW(A24))))</f>
        <v>HI-ST</v>
      </c>
      <c r="L27" s="310">
        <v>24</v>
      </c>
      <c r="M27" s="311" t="str">
        <f t="shared" si="2"/>
        <v>HI-ST</v>
      </c>
    </row>
    <row r="28" spans="1:13" s="141" customFormat="1" ht="13.5" customHeight="1">
      <c r="A28" s="156" t="s">
        <v>2161</v>
      </c>
      <c r="B28" s="663" t="s">
        <v>2585</v>
      </c>
      <c r="C28" s="154" t="s">
        <v>2645</v>
      </c>
      <c r="D28" s="146" t="s">
        <v>2586</v>
      </c>
      <c r="E28" s="147" t="s">
        <v>2587</v>
      </c>
      <c r="F28" s="659">
        <v>17</v>
      </c>
      <c r="H28" s="307">
        <v>16</v>
      </c>
      <c r="I28" s="308" t="str">
        <f t="shared" si="0"/>
        <v>EMBEL</v>
      </c>
      <c r="J28" s="309" t="str">
        <f t="shared" si="1"/>
        <v>EMBEL</v>
      </c>
      <c r="K28" s="308" t="str">
        <f t="array" ref="K28">IF(ROW(A25)&gt;COUNTA(J$4:J$75),"",INDEX(J:J,SMALL(IF(J$4:J$75&lt;&gt;"",ROW(J$4:J$75),""),ROW(A25))))</f>
        <v>HO-ST</v>
      </c>
      <c r="L28" s="310">
        <v>25</v>
      </c>
      <c r="M28" s="311" t="str">
        <f t="shared" si="2"/>
        <v>HO-ST</v>
      </c>
    </row>
    <row r="29" spans="1:13" s="141" customFormat="1" ht="13.5" customHeight="1">
      <c r="A29" s="156" t="s">
        <v>2162</v>
      </c>
      <c r="B29" s="663" t="s">
        <v>2163</v>
      </c>
      <c r="C29" s="154">
        <v>46</v>
      </c>
      <c r="D29" s="146" t="s">
        <v>2588</v>
      </c>
      <c r="E29" s="147" t="s">
        <v>2589</v>
      </c>
      <c r="F29" s="659">
        <v>18</v>
      </c>
      <c r="H29" s="307">
        <v>17</v>
      </c>
      <c r="I29" s="308" t="str">
        <f t="shared" si="0"/>
        <v>ENG-S</v>
      </c>
      <c r="J29" s="309" t="str">
        <f t="shared" si="1"/>
        <v>ENG-S</v>
      </c>
      <c r="K29" s="308" t="str">
        <f t="array" ref="K29">IF(ROW(A26)&gt;COUNTA(J$4:J$75),"",INDEX(J:J,SMALL(IF(J$4:J$75&lt;&gt;"",ROW(J$4:J$75),""),ROW(A26))))</f>
        <v>HOLD</v>
      </c>
      <c r="L29" s="310">
        <v>26</v>
      </c>
      <c r="M29" s="311" t="str">
        <f t="shared" si="2"/>
        <v>HOLD</v>
      </c>
    </row>
    <row r="30" spans="1:13" s="141" customFormat="1" ht="13.5" customHeight="1">
      <c r="A30" s="156" t="s">
        <v>149</v>
      </c>
      <c r="B30" s="663" t="s">
        <v>2590</v>
      </c>
      <c r="C30" s="153">
        <v>23</v>
      </c>
      <c r="D30" s="146" t="s">
        <v>2591</v>
      </c>
      <c r="E30" s="147" t="s">
        <v>387</v>
      </c>
      <c r="F30" s="659">
        <v>19</v>
      </c>
      <c r="H30" s="307">
        <v>18</v>
      </c>
      <c r="I30" s="308" t="str">
        <f t="shared" si="0"/>
        <v>FIGHT</v>
      </c>
      <c r="J30" s="309" t="str">
        <f t="shared" si="1"/>
        <v>FIGHT</v>
      </c>
      <c r="K30" s="308" t="str">
        <f t="array" ref="K30">IF(ROW(A27)&gt;COUNTA(J$4:J$75),"",INDEX(J:J,SMALL(IF(J$4:J$75&lt;&gt;"",ROW(J$4:J$75),""),ROW(A27))))</f>
        <v>HOOK</v>
      </c>
      <c r="L30" s="310">
        <v>27</v>
      </c>
      <c r="M30" s="311" t="str">
        <f t="shared" si="2"/>
        <v>HOOK</v>
      </c>
    </row>
    <row r="31" spans="1:13" s="141" customFormat="1" ht="13.5" customHeight="1">
      <c r="A31" s="156" t="s">
        <v>2167</v>
      </c>
      <c r="B31" s="663" t="s">
        <v>2592</v>
      </c>
      <c r="C31" s="154">
        <v>69</v>
      </c>
      <c r="D31" s="146" t="s">
        <v>2593</v>
      </c>
      <c r="E31" s="147" t="s">
        <v>2594</v>
      </c>
      <c r="F31" s="659">
        <v>20</v>
      </c>
      <c r="H31" s="307">
        <v>33</v>
      </c>
      <c r="I31" s="308" t="str">
        <f t="shared" si="0"/>
        <v>GA-MI</v>
      </c>
      <c r="J31" s="309" t="str">
        <f t="shared" si="1"/>
        <v>GA-MI</v>
      </c>
      <c r="K31" s="308" t="str">
        <f t="array" ref="K31">IF(ROW(A28)&gt;COUNTA(J$4:J$75),"",INDEX(J:J,SMALL(IF(J$4:J$75&lt;&gt;"",ROW(J$4:J$75),""),ROW(A28))))</f>
        <v>ILL-H</v>
      </c>
      <c r="L31" s="310">
        <v>28</v>
      </c>
      <c r="M31" s="311" t="str">
        <f t="shared" si="2"/>
        <v>ILL-H</v>
      </c>
    </row>
    <row r="32" spans="1:13" s="141" customFormat="1" ht="13.5" customHeight="1">
      <c r="A32" s="1489" t="s">
        <v>58</v>
      </c>
      <c r="B32" s="664" t="s">
        <v>2595</v>
      </c>
      <c r="C32" s="795">
        <v>27</v>
      </c>
      <c r="D32" s="665" t="s">
        <v>2596</v>
      </c>
      <c r="E32" s="666" t="s">
        <v>2597</v>
      </c>
      <c r="F32" s="659">
        <v>21</v>
      </c>
      <c r="H32" s="307">
        <v>19</v>
      </c>
      <c r="I32" s="308" t="str">
        <f t="shared" si="0"/>
        <v>GK-INT</v>
      </c>
      <c r="J32" s="309" t="str">
        <f t="shared" si="1"/>
        <v>GK-INT</v>
      </c>
      <c r="K32" s="308" t="str">
        <f t="array" ref="K32">IF(ROW(A29)&gt;COUNTA(J$4:J$75),"",INDEX(J:J,SMALL(IF(J$4:J$75&lt;&gt;"",ROW(J$4:J$75),""),ROW(A29))))</f>
        <v>ILL-ST</v>
      </c>
      <c r="L32" s="310">
        <v>29</v>
      </c>
      <c r="M32" s="311" t="str">
        <f t="shared" si="2"/>
        <v>ILL-ST</v>
      </c>
    </row>
    <row r="33" spans="1:13" s="141" customFormat="1" ht="13.5" customHeight="1">
      <c r="A33" s="1490"/>
      <c r="B33" s="664" t="s">
        <v>2598</v>
      </c>
      <c r="C33" s="154">
        <v>27.7</v>
      </c>
      <c r="D33" s="664" t="s">
        <v>2599</v>
      </c>
      <c r="E33" s="666" t="s">
        <v>2600</v>
      </c>
      <c r="F33" s="659"/>
      <c r="H33" s="307"/>
      <c r="I33" s="308" t="str">
        <f t="shared" si="0"/>
        <v>GK-PEN</v>
      </c>
      <c r="J33" s="309" t="str">
        <f t="shared" si="1"/>
        <v>GK-PEN</v>
      </c>
      <c r="K33" s="308" t="str">
        <f t="array" ref="K33">IF(ROW(A30)&gt;COUNTA(J$4:J$75),"",INDEX(J:J,SMALL(IF(J$4:J$75&lt;&gt;"",ROW(J$4:J$75),""),ROW(A30))))</f>
        <v>INJUR</v>
      </c>
      <c r="L33" s="310">
        <v>30</v>
      </c>
      <c r="M33" s="311" t="str">
        <f t="shared" si="2"/>
        <v>INJUR</v>
      </c>
    </row>
    <row r="34" spans="1:13" s="141" customFormat="1" ht="13.5" customHeight="1">
      <c r="A34" s="1490"/>
      <c r="B34" s="664" t="s">
        <v>2601</v>
      </c>
      <c r="C34" s="154">
        <v>27</v>
      </c>
      <c r="D34" s="665" t="s">
        <v>2602</v>
      </c>
      <c r="E34" s="666" t="s">
        <v>2603</v>
      </c>
      <c r="F34" s="659"/>
      <c r="H34" s="307">
        <v>20</v>
      </c>
      <c r="I34" s="308">
        <f t="shared" si="0"/>
        <v>0</v>
      </c>
      <c r="J34" s="309" t="str">
        <f t="shared" si="1"/>
        <v/>
      </c>
      <c r="K34" s="308" t="str">
        <f t="array" ref="K34">IF(ROW(A31)&gt;COUNTA(J$4:J$75),"",INDEX(J:J,SMALL(IF(J$4:J$75&lt;&gt;"",ROW(J$4:J$75),""),ROW(A31))))</f>
        <v>INTRF</v>
      </c>
      <c r="L34" s="310">
        <v>31</v>
      </c>
      <c r="M34" s="311" t="str">
        <f t="shared" si="2"/>
        <v>INTRF</v>
      </c>
    </row>
    <row r="35" spans="1:13" s="141" customFormat="1" ht="13.5" customHeight="1">
      <c r="A35" s="1490"/>
      <c r="B35" s="664" t="s">
        <v>2604</v>
      </c>
      <c r="C35" s="154">
        <v>27</v>
      </c>
      <c r="D35" s="665" t="s">
        <v>2605</v>
      </c>
      <c r="E35" s="666" t="s">
        <v>2606</v>
      </c>
      <c r="F35" s="659"/>
      <c r="H35" s="307">
        <v>21</v>
      </c>
      <c r="I35" s="308">
        <f t="shared" si="0"/>
        <v>0</v>
      </c>
      <c r="J35" s="309" t="str">
        <f t="shared" si="1"/>
        <v/>
      </c>
      <c r="K35" s="308" t="str">
        <f t="array" ref="K35">IF(ROW(A32)&gt;COUNTA(J$4:J$75),"",INDEX(J:J,SMALL(IF(J$4:J$75&lt;&gt;"",ROW(J$4:J$75),""),ROW(A32))))</f>
        <v>KICK</v>
      </c>
      <c r="L35" s="310">
        <v>32</v>
      </c>
      <c r="M35" s="311" t="str">
        <f t="shared" si="2"/>
        <v>KICK</v>
      </c>
    </row>
    <row r="36" spans="1:13" s="141" customFormat="1" ht="13.5" customHeight="1">
      <c r="A36" s="1491"/>
      <c r="B36" s="664" t="s">
        <v>2607</v>
      </c>
      <c r="C36" s="154">
        <v>27.6</v>
      </c>
      <c r="D36" s="665" t="s">
        <v>2608</v>
      </c>
      <c r="E36" s="666" t="s">
        <v>2609</v>
      </c>
      <c r="F36" s="659"/>
      <c r="H36" s="307">
        <v>22</v>
      </c>
      <c r="I36" s="308">
        <f t="shared" si="0"/>
        <v>0</v>
      </c>
      <c r="J36" s="309" t="str">
        <f t="shared" si="1"/>
        <v/>
      </c>
      <c r="K36" s="308" t="str">
        <f t="array" ref="K36">IF(ROW(A33)&gt;COUNTA(J$4:J$75),"",INDEX(J:J,SMALL(IF(J$4:J$75&lt;&gt;"",ROW(J$4:J$75),""),ROW(A33))))</f>
        <v>KNEE</v>
      </c>
      <c r="L36" s="310">
        <v>33</v>
      </c>
      <c r="M36" s="311" t="str">
        <f t="shared" ref="M36:M67" si="3">IFERROR(K36,"")</f>
        <v>KNEE</v>
      </c>
    </row>
    <row r="37" spans="1:13" s="141" customFormat="1" ht="13.5" customHeight="1">
      <c r="A37" s="156" t="s">
        <v>61</v>
      </c>
      <c r="B37" s="663" t="s">
        <v>2610</v>
      </c>
      <c r="C37" s="154">
        <v>47</v>
      </c>
      <c r="D37" s="146" t="s">
        <v>2611</v>
      </c>
      <c r="E37" s="147" t="s">
        <v>2612</v>
      </c>
      <c r="F37" s="659">
        <v>22</v>
      </c>
      <c r="H37" s="307">
        <v>23</v>
      </c>
      <c r="I37" s="308">
        <f t="shared" si="0"/>
        <v>0</v>
      </c>
      <c r="J37" s="309" t="str">
        <f t="shared" si="1"/>
        <v/>
      </c>
      <c r="K37" s="308" t="str">
        <f t="array" ref="K37">IF(ROW(A34)&gt;COUNTA(J$4:J$75),"",INDEX(J:J,SMALL(IF(J$4:J$75&lt;&gt;"",ROW(J$4:J$75),""),ROW(A34))))</f>
        <v>L-BCH</v>
      </c>
      <c r="L37" s="310">
        <v>34</v>
      </c>
      <c r="M37" s="311" t="str">
        <f t="shared" si="3"/>
        <v>L-BCH</v>
      </c>
    </row>
    <row r="38" spans="1:13" s="141" customFormat="1" ht="13.5" customHeight="1">
      <c r="A38" s="156" t="s">
        <v>2164</v>
      </c>
      <c r="B38" s="663" t="s">
        <v>3115</v>
      </c>
      <c r="C38" s="154" t="s">
        <v>2645</v>
      </c>
      <c r="D38" s="146" t="s">
        <v>2613</v>
      </c>
      <c r="E38" s="147" t="s">
        <v>2614</v>
      </c>
      <c r="F38" s="659">
        <v>23</v>
      </c>
      <c r="H38" s="307">
        <v>24</v>
      </c>
      <c r="I38" s="308" t="str">
        <f t="shared" si="0"/>
        <v>H-BUT</v>
      </c>
      <c r="J38" s="309" t="str">
        <f t="shared" si="1"/>
        <v>H-BUT</v>
      </c>
      <c r="K38" s="308" t="str">
        <f t="array" ref="K38">IF(ROW(A35)&gt;COUNTA(J$4:J$75),"",INDEX(J:J,SMALL(IF(J$4:J$75&lt;&gt;"",ROW(J$4:J$75),""),ROW(A35))))</f>
        <v>MATCH</v>
      </c>
      <c r="L38" s="310">
        <v>35</v>
      </c>
      <c r="M38" s="311" t="str">
        <f t="shared" si="3"/>
        <v>MATCH</v>
      </c>
    </row>
    <row r="39" spans="1:13" s="141" customFormat="1" ht="13.5" customHeight="1">
      <c r="A39" s="156" t="s">
        <v>62</v>
      </c>
      <c r="B39" s="663" t="s">
        <v>2615</v>
      </c>
      <c r="C39" s="153">
        <v>60</v>
      </c>
      <c r="D39" s="146" t="s">
        <v>2616</v>
      </c>
      <c r="E39" s="147" t="s">
        <v>2617</v>
      </c>
      <c r="F39" s="659">
        <v>24</v>
      </c>
      <c r="H39" s="307">
        <v>25</v>
      </c>
      <c r="I39" s="308" t="str">
        <f t="shared" si="0"/>
        <v>HELM</v>
      </c>
      <c r="J39" s="309" t="str">
        <f t="shared" si="1"/>
        <v>HELM</v>
      </c>
      <c r="K39" s="308" t="str">
        <f t="array" ref="K39">IF(ROW(A36)&gt;COUNTA(J$4:J$75),"",INDEX(J:J,SMALL(IF(J$4:J$75&lt;&gt;"",ROW(J$4:J$75),""),ROW(A36))))</f>
        <v>MISC</v>
      </c>
      <c r="L39" s="310">
        <v>36</v>
      </c>
      <c r="M39" s="311" t="str">
        <f t="shared" si="3"/>
        <v>MISC</v>
      </c>
    </row>
    <row r="40" spans="1:13" s="141" customFormat="1" ht="13.5" customHeight="1">
      <c r="A40" s="156" t="s">
        <v>64</v>
      </c>
      <c r="B40" s="663" t="s">
        <v>2503</v>
      </c>
      <c r="C40" s="154">
        <v>54.2</v>
      </c>
      <c r="D40" s="146" t="s">
        <v>2618</v>
      </c>
      <c r="E40" s="147" t="s">
        <v>2619</v>
      </c>
      <c r="F40" s="659">
        <v>25</v>
      </c>
      <c r="H40" s="307">
        <v>26</v>
      </c>
      <c r="I40" s="308" t="str">
        <f t="shared" si="0"/>
        <v>HI-ST</v>
      </c>
      <c r="J40" s="309" t="str">
        <f t="shared" si="1"/>
        <v>HI-ST</v>
      </c>
      <c r="K40" s="308" t="str">
        <f t="array" ref="K40">IF(ROW(A37)&gt;COUNTA(J$4:J$75),"",INDEX(J:J,SMALL(IF(J$4:J$75&lt;&gt;"",ROW(J$4:J$75),""),ROW(A37))))</f>
        <v>OTHER</v>
      </c>
      <c r="L40" s="310">
        <v>37</v>
      </c>
      <c r="M40" s="311" t="str">
        <f t="shared" si="3"/>
        <v>OTHER</v>
      </c>
    </row>
    <row r="41" spans="1:13" s="141" customFormat="1" ht="13.5" customHeight="1">
      <c r="A41" s="156" t="s">
        <v>63</v>
      </c>
      <c r="B41" s="663" t="s">
        <v>2505</v>
      </c>
      <c r="C41" s="153">
        <v>54</v>
      </c>
      <c r="D41" s="146" t="s">
        <v>2620</v>
      </c>
      <c r="E41" s="147" t="s">
        <v>2621</v>
      </c>
      <c r="F41" s="659">
        <v>26</v>
      </c>
      <c r="H41" s="307">
        <v>27</v>
      </c>
      <c r="I41" s="308" t="str">
        <f t="shared" si="0"/>
        <v>HO-ST</v>
      </c>
      <c r="J41" s="309" t="str">
        <f t="shared" si="1"/>
        <v>HO-ST</v>
      </c>
      <c r="K41" s="308" t="str">
        <f t="array" ref="K41">IF(ROW(A38)&gt;COUNTA(J$4:J$75),"",INDEX(J:J,SMALL(IF(J$4:J$75&lt;&gt;"",ROW(J$4:J$75),""),ROW(A38))))</f>
        <v>PULL</v>
      </c>
      <c r="L41" s="310">
        <v>38</v>
      </c>
      <c r="M41" s="311" t="str">
        <f t="shared" si="3"/>
        <v>PULL</v>
      </c>
    </row>
    <row r="42" spans="1:13" s="141" customFormat="1" ht="13.5" customHeight="1">
      <c r="A42" s="156" t="s">
        <v>150</v>
      </c>
      <c r="B42" s="663" t="s">
        <v>388</v>
      </c>
      <c r="C42" s="154">
        <v>55</v>
      </c>
      <c r="D42" s="146" t="s">
        <v>2622</v>
      </c>
      <c r="E42" s="147" t="s">
        <v>2623</v>
      </c>
      <c r="F42" s="659">
        <v>27</v>
      </c>
      <c r="H42" s="307">
        <v>28</v>
      </c>
      <c r="I42" s="308" t="str">
        <f t="shared" si="0"/>
        <v>HOLD</v>
      </c>
      <c r="J42" s="309" t="str">
        <f t="shared" si="1"/>
        <v>HOLD</v>
      </c>
      <c r="K42" s="308" t="str">
        <f t="array" ref="K42">IF(ROW(A39)&gt;COUNTA(J$4:J$75),"",INDEX(J:J,SMALL(IF(J$4:J$75&lt;&gt;"",ROW(J$4:J$75),""),ROW(A39))))</f>
        <v>REFUS</v>
      </c>
      <c r="L42" s="310">
        <v>39</v>
      </c>
      <c r="M42" s="311" t="str">
        <f t="shared" si="3"/>
        <v>REFUS</v>
      </c>
    </row>
    <row r="43" spans="1:13" s="141" customFormat="1" ht="13.5" customHeight="1">
      <c r="A43" s="156" t="s">
        <v>2175</v>
      </c>
      <c r="B43" s="663" t="s">
        <v>2624</v>
      </c>
      <c r="C43" s="154">
        <v>101</v>
      </c>
      <c r="D43" s="146" t="s">
        <v>2625</v>
      </c>
      <c r="E43" s="147" t="s">
        <v>2626</v>
      </c>
      <c r="F43" s="659">
        <v>28</v>
      </c>
      <c r="H43" s="307"/>
      <c r="I43" s="308" t="str">
        <f t="shared" si="0"/>
        <v>HOOK</v>
      </c>
      <c r="J43" s="309" t="str">
        <f t="shared" si="1"/>
        <v>HOOK</v>
      </c>
      <c r="K43" s="308" t="str">
        <f t="array" ref="K43">IF(ROW(A40)&gt;COUNTA(J$4:J$75),"",INDEX(J:J,SMALL(IF(J$4:J$75&lt;&gt;"",ROW(J$4:J$75),""),ROW(A40))))</f>
        <v>ROUGH</v>
      </c>
      <c r="L43" s="310">
        <v>40</v>
      </c>
      <c r="M43" s="311" t="str">
        <f t="shared" si="3"/>
        <v>ROUGH</v>
      </c>
    </row>
    <row r="44" spans="1:13" s="141" customFormat="1" ht="13.5" customHeight="1">
      <c r="A44" s="156" t="s">
        <v>2165</v>
      </c>
      <c r="B44" s="663" t="s">
        <v>2510</v>
      </c>
      <c r="C44" s="154">
        <v>10</v>
      </c>
      <c r="D44" s="146" t="s">
        <v>2627</v>
      </c>
      <c r="E44" s="147" t="s">
        <v>2628</v>
      </c>
      <c r="F44" s="659">
        <v>29</v>
      </c>
      <c r="H44" s="307">
        <v>29</v>
      </c>
      <c r="I44" s="308" t="str">
        <f t="shared" si="0"/>
        <v>ILL-H</v>
      </c>
      <c r="J44" s="309" t="str">
        <f t="shared" si="1"/>
        <v>ILL-H</v>
      </c>
      <c r="K44" s="308" t="str">
        <f t="array" ref="K44">IF(ROW(A41)&gt;COUNTA(J$4:J$75),"",INDEX(J:J,SMALL(IF(J$4:J$75&lt;&gt;"",ROW(J$4:J$75),""),ROW(A41))))</f>
        <v>SLASH</v>
      </c>
      <c r="L44" s="310">
        <v>41</v>
      </c>
      <c r="M44" s="311" t="str">
        <f t="shared" si="3"/>
        <v>SLASH</v>
      </c>
    </row>
    <row r="45" spans="1:13" s="141" customFormat="1" ht="13.5" customHeight="1">
      <c r="A45" s="156" t="s">
        <v>2166</v>
      </c>
      <c r="B45" s="663" t="s">
        <v>2511</v>
      </c>
      <c r="C45" s="154" t="s">
        <v>2645</v>
      </c>
      <c r="D45" s="146" t="s">
        <v>2629</v>
      </c>
      <c r="E45" s="147" t="s">
        <v>2630</v>
      </c>
      <c r="F45" s="659">
        <v>30</v>
      </c>
      <c r="H45" s="307">
        <v>31</v>
      </c>
      <c r="I45" s="308" t="str">
        <f t="shared" si="0"/>
        <v>ILL-ST</v>
      </c>
      <c r="J45" s="309" t="str">
        <f t="shared" si="1"/>
        <v>ILL-ST</v>
      </c>
      <c r="K45" s="308" t="str">
        <f t="array" ref="K45">IF(ROW(A42)&gt;COUNTA(J$4:J$75),"",INDEX(J:J,SMALL(IF(J$4:J$75&lt;&gt;"",ROW(J$4:J$75),""),ROW(A42))))</f>
        <v>SLEW</v>
      </c>
      <c r="L45" s="310">
        <v>42</v>
      </c>
      <c r="M45" s="311" t="str">
        <f t="shared" si="3"/>
        <v>SLEW</v>
      </c>
    </row>
    <row r="46" spans="1:13" s="141" customFormat="1" ht="13.5" customHeight="1">
      <c r="A46" s="156" t="s">
        <v>65</v>
      </c>
      <c r="B46" s="663" t="s">
        <v>2876</v>
      </c>
      <c r="C46" s="154">
        <v>56</v>
      </c>
      <c r="D46" s="146" t="s">
        <v>2631</v>
      </c>
      <c r="E46" s="147" t="s">
        <v>2632</v>
      </c>
      <c r="F46" s="659">
        <v>31</v>
      </c>
      <c r="H46" s="307">
        <v>32</v>
      </c>
      <c r="I46" s="308" t="str">
        <f t="shared" si="0"/>
        <v>INJUR</v>
      </c>
      <c r="J46" s="309" t="str">
        <f t="shared" si="1"/>
        <v>INJUR</v>
      </c>
      <c r="K46" s="308" t="str">
        <f t="array" ref="K46">IF(ROW(A43)&gt;COUNTA(J$4:J$75),"",INDEX(J:J,SMALL(IF(J$4:J$75&lt;&gt;"",ROW(J$4:J$75),""),ROW(A43))))</f>
        <v>SPEAR</v>
      </c>
      <c r="L46" s="310">
        <v>43</v>
      </c>
      <c r="M46" s="311" t="str">
        <f t="shared" si="3"/>
        <v>SPEAR</v>
      </c>
    </row>
    <row r="47" spans="1:13" s="141" customFormat="1" ht="13.5" customHeight="1">
      <c r="A47" s="156" t="s">
        <v>68</v>
      </c>
      <c r="B47" s="663" t="s">
        <v>389</v>
      </c>
      <c r="C47" s="153">
        <v>49</v>
      </c>
      <c r="D47" s="146" t="s">
        <v>2633</v>
      </c>
      <c r="E47" s="147" t="s">
        <v>2634</v>
      </c>
      <c r="F47" s="659">
        <v>32</v>
      </c>
      <c r="H47" s="307">
        <v>34</v>
      </c>
      <c r="I47" s="308" t="str">
        <f t="shared" si="0"/>
        <v>INTRF</v>
      </c>
      <c r="J47" s="309" t="str">
        <f t="shared" si="1"/>
        <v>INTRF</v>
      </c>
      <c r="K47" s="308" t="str">
        <f t="array" ref="K47">IF(ROW(A44)&gt;COUNTA(J$4:J$75),"",INDEX(J:J,SMALL(IF(J$4:J$75&lt;&gt;"",ROW(J$4:J$75),""),ROW(A44))))</f>
        <v>SPIT</v>
      </c>
      <c r="L47" s="310">
        <v>44</v>
      </c>
      <c r="M47" s="311" t="str">
        <f t="shared" si="3"/>
        <v>SPIT</v>
      </c>
    </row>
    <row r="48" spans="1:13" s="141" customFormat="1" ht="13.5" customHeight="1">
      <c r="A48" s="156" t="s">
        <v>69</v>
      </c>
      <c r="B48" s="663" t="s">
        <v>390</v>
      </c>
      <c r="C48" s="154">
        <v>50</v>
      </c>
      <c r="D48" s="146" t="s">
        <v>2635</v>
      </c>
      <c r="E48" s="147" t="s">
        <v>2636</v>
      </c>
      <c r="F48" s="659">
        <v>33</v>
      </c>
      <c r="H48" s="307">
        <v>35</v>
      </c>
      <c r="I48" s="308" t="str">
        <f t="shared" si="0"/>
        <v>KICK</v>
      </c>
      <c r="J48" s="309" t="str">
        <f t="shared" si="1"/>
        <v>KICK</v>
      </c>
      <c r="K48" s="308" t="str">
        <f t="array" ref="K48">IF(ROW(A45)&gt;COUNTA(J$4:J$75),"",INDEX(J:J,SMALL(IF(J$4:J$75&lt;&gt;"",ROW(J$4:J$75),""),ROW(A45))))</f>
        <v>T-BCH</v>
      </c>
      <c r="L48" s="310">
        <v>45</v>
      </c>
      <c r="M48" s="311" t="str">
        <f t="shared" si="3"/>
        <v>T-BCH</v>
      </c>
    </row>
    <row r="49" spans="1:13" s="141" customFormat="1" ht="13.5" customHeight="1">
      <c r="A49" s="156" t="s">
        <v>70</v>
      </c>
      <c r="B49" s="663" t="s">
        <v>2637</v>
      </c>
      <c r="C49" s="153">
        <v>70</v>
      </c>
      <c r="D49" s="146" t="s">
        <v>2638</v>
      </c>
      <c r="E49" s="147" t="s">
        <v>2639</v>
      </c>
      <c r="F49" s="659">
        <v>34</v>
      </c>
      <c r="H49" s="307">
        <v>36</v>
      </c>
      <c r="I49" s="308" t="str">
        <f t="shared" si="0"/>
        <v>KNEE</v>
      </c>
      <c r="J49" s="309" t="str">
        <f t="shared" si="1"/>
        <v>KNEE</v>
      </c>
      <c r="K49" s="308" t="str">
        <f t="array" ref="K49">IF(ROW(A46)&gt;COUNTA(J$4:J$75),"",INDEX(J:J,SMALL(IF(J$4:J$75&lt;&gt;"",ROW(J$4:J$75),""),ROW(A46))))</f>
        <v>TAUNT</v>
      </c>
      <c r="L49" s="310">
        <v>46</v>
      </c>
      <c r="M49" s="311" t="str">
        <f t="shared" si="3"/>
        <v>TAUNT</v>
      </c>
    </row>
    <row r="50" spans="1:13" s="141" customFormat="1" ht="13.5" customHeight="1">
      <c r="A50" s="156"/>
      <c r="B50" s="663" t="s">
        <v>2877</v>
      </c>
      <c r="C50" s="153"/>
      <c r="D50" s="786" t="s">
        <v>2640</v>
      </c>
      <c r="E50" s="787" t="s">
        <v>2641</v>
      </c>
      <c r="F50" s="659"/>
      <c r="G50" s="788" t="s">
        <v>2878</v>
      </c>
      <c r="H50" s="307"/>
      <c r="I50" s="308" t="str">
        <f t="shared" si="0"/>
        <v>L-BCH</v>
      </c>
      <c r="J50" s="309" t="str">
        <f t="shared" si="1"/>
        <v>L-BCH</v>
      </c>
      <c r="K50" s="308" t="str">
        <f t="array" ref="K50">IF(ROW(A47)&gt;COUNTA(J$4:J$75),"",INDEX(J:J,SMALL(IF(J$4:J$75&lt;&gt;"",ROW(J$4:J$75),""),ROW(A47))))</f>
        <v>TEE</v>
      </c>
      <c r="L50" s="310">
        <v>47</v>
      </c>
      <c r="M50" s="311" t="str">
        <f t="shared" si="3"/>
        <v>TEE</v>
      </c>
    </row>
    <row r="51" spans="1:13" s="141" customFormat="1" ht="13.5" customHeight="1">
      <c r="A51" s="156" t="s">
        <v>71</v>
      </c>
      <c r="B51" s="663" t="s">
        <v>2642</v>
      </c>
      <c r="C51" s="154">
        <v>21</v>
      </c>
      <c r="D51" s="146" t="s">
        <v>2643</v>
      </c>
      <c r="E51" s="147" t="s">
        <v>391</v>
      </c>
      <c r="F51" s="659">
        <v>35</v>
      </c>
      <c r="H51" s="307">
        <v>37</v>
      </c>
      <c r="I51" s="308">
        <f t="shared" si="0"/>
        <v>0</v>
      </c>
      <c r="J51" s="309" t="str">
        <f t="shared" si="1"/>
        <v/>
      </c>
      <c r="K51" s="308" t="str">
        <f t="array" ref="K51">IF(ROW(A48)&gt;COUNTA(J$4:J$75),"",INDEX(J:J,SMALL(IF(J$4:J$75&lt;&gt;"",ROW(J$4:J$75),""),ROW(A48))))</f>
        <v>THR-ST</v>
      </c>
      <c r="L51" s="310">
        <v>48</v>
      </c>
      <c r="M51" s="311" t="str">
        <f t="shared" si="3"/>
        <v>THR-ST</v>
      </c>
    </row>
    <row r="52" spans="1:13" s="141" customFormat="1" ht="13.5" customHeight="1">
      <c r="A52" s="156" t="s">
        <v>72</v>
      </c>
      <c r="B52" s="663" t="s">
        <v>2516</v>
      </c>
      <c r="C52" s="153">
        <v>22</v>
      </c>
      <c r="D52" s="146" t="s">
        <v>2644</v>
      </c>
      <c r="E52" s="147" t="s">
        <v>392</v>
      </c>
      <c r="F52" s="659">
        <v>36</v>
      </c>
      <c r="H52" s="307">
        <v>38</v>
      </c>
      <c r="I52" s="308" t="str">
        <f t="shared" si="0"/>
        <v>MATCH</v>
      </c>
      <c r="J52" s="309" t="str">
        <f t="shared" si="1"/>
        <v>MATCH</v>
      </c>
      <c r="K52" s="308" t="str">
        <f t="array" ref="K52">IF(ROW(A49)&gt;COUNTA(J$4:J$75),"",INDEX(J:J,SMALL(IF(J$4:J$75&lt;&gt;"",ROW(J$4:J$75),""),ROW(A49))))</f>
        <v>TOO-M</v>
      </c>
      <c r="L52" s="310">
        <v>49</v>
      </c>
      <c r="M52" s="311" t="str">
        <f t="shared" si="3"/>
        <v>TOO-M</v>
      </c>
    </row>
    <row r="53" spans="1:13" s="141" customFormat="1" ht="13.5" customHeight="1">
      <c r="A53" s="156" t="s">
        <v>73</v>
      </c>
      <c r="B53" s="663" t="s">
        <v>2517</v>
      </c>
      <c r="C53" s="154" t="s">
        <v>2645</v>
      </c>
      <c r="D53" s="146" t="s">
        <v>2646</v>
      </c>
      <c r="E53" s="147" t="s">
        <v>2647</v>
      </c>
      <c r="F53" s="659">
        <v>37</v>
      </c>
      <c r="H53" s="307">
        <v>39</v>
      </c>
      <c r="I53" s="308" t="str">
        <f t="shared" si="0"/>
        <v>MISC</v>
      </c>
      <c r="J53" s="309" t="str">
        <f t="shared" si="1"/>
        <v>MISC</v>
      </c>
      <c r="K53" s="308" t="str">
        <f t="array" ref="K53">IF(ROW(A50)&gt;COUNTA(J$4:J$75),"",INDEX(J:J,SMALL(IF(J$4:J$75&lt;&gt;"",ROW(J$4:J$75),""),ROW(A50))))</f>
        <v>TRIP</v>
      </c>
      <c r="L53" s="310">
        <v>50</v>
      </c>
      <c r="M53" s="311" t="str">
        <f t="shared" si="3"/>
        <v>TRIP</v>
      </c>
    </row>
    <row r="54" spans="1:13" s="141" customFormat="1" ht="13.5" customHeight="1">
      <c r="A54" s="156" t="s">
        <v>2168</v>
      </c>
      <c r="B54" s="663" t="s">
        <v>2518</v>
      </c>
      <c r="C54" s="154">
        <v>75.2</v>
      </c>
      <c r="D54" s="146" t="s">
        <v>2648</v>
      </c>
      <c r="E54" s="147" t="s">
        <v>2649</v>
      </c>
      <c r="F54" s="659">
        <v>38</v>
      </c>
      <c r="H54" s="307">
        <v>40</v>
      </c>
      <c r="I54" s="308" t="str">
        <f t="shared" si="0"/>
        <v>OTHER</v>
      </c>
      <c r="J54" s="309" t="str">
        <f t="shared" si="1"/>
        <v>OTHER</v>
      </c>
      <c r="K54" s="308" t="str">
        <f t="array" ref="K54">IF(ROW(A51)&gt;COUNTA(J$4:J$75),"",INDEX(J:J,SMALL(IF(J$4:J$75&lt;&gt;"",ROW(J$4:J$75),""),ROW(A51))))</f>
        <v>UN-SP</v>
      </c>
      <c r="L54" s="310">
        <v>51</v>
      </c>
      <c r="M54" s="311" t="str">
        <f t="shared" si="3"/>
        <v>UN-SP</v>
      </c>
    </row>
    <row r="55" spans="1:13" s="141" customFormat="1" ht="13.5" customHeight="1">
      <c r="A55" s="156" t="s">
        <v>74</v>
      </c>
      <c r="B55" s="663" t="s">
        <v>2519</v>
      </c>
      <c r="C55" s="153">
        <v>73</v>
      </c>
      <c r="D55" s="146" t="s">
        <v>2650</v>
      </c>
      <c r="E55" s="147" t="s">
        <v>2651</v>
      </c>
      <c r="F55" s="659">
        <v>39</v>
      </c>
      <c r="H55" s="307">
        <v>41</v>
      </c>
      <c r="I55" s="308" t="str">
        <f t="shared" si="0"/>
        <v>PULL</v>
      </c>
      <c r="J55" s="309" t="str">
        <f t="shared" si="1"/>
        <v>PULL</v>
      </c>
      <c r="K55" s="308" t="str">
        <f t="array" ref="K55">IF(ROW(A52)&gt;COUNTA(J$4:J$75),"",INDEX(J:J,SMALL(IF(J$4:J$75&lt;&gt;"",ROW(J$4:J$75),""),ROW(A52))))</f>
        <v>PS</v>
      </c>
      <c r="L55" s="310">
        <v>52</v>
      </c>
      <c r="M55" s="311" t="str">
        <f t="shared" si="3"/>
        <v>PS</v>
      </c>
    </row>
    <row r="56" spans="1:13" s="141" customFormat="1" ht="13.5" customHeight="1">
      <c r="A56" s="156" t="s">
        <v>75</v>
      </c>
      <c r="B56" s="663" t="s">
        <v>393</v>
      </c>
      <c r="C56" s="154">
        <v>51</v>
      </c>
      <c r="D56" s="146" t="s">
        <v>2652</v>
      </c>
      <c r="E56" s="147" t="s">
        <v>2653</v>
      </c>
      <c r="F56" s="659">
        <v>40</v>
      </c>
      <c r="H56" s="307">
        <v>42</v>
      </c>
      <c r="I56" s="308" t="str">
        <f t="shared" si="0"/>
        <v>REFUS</v>
      </c>
      <c r="J56" s="309" t="str">
        <f t="shared" si="1"/>
        <v>REFUS</v>
      </c>
      <c r="K56" s="308" t="e">
        <f t="array" ref="K56">IF(ROW(A53)&gt;COUNTA(J$4:J$75),"",INDEX(J:J,SMALL(IF(J$4:J$75&lt;&gt;"",ROW(J$4:J$75),""),ROW(A53))))</f>
        <v>#NUM!</v>
      </c>
      <c r="L56" s="310">
        <v>53</v>
      </c>
      <c r="M56" s="311" t="str">
        <f t="shared" si="3"/>
        <v/>
      </c>
    </row>
    <row r="57" spans="1:13" s="141" customFormat="1" ht="13.5" customHeight="1">
      <c r="A57" s="156" t="s">
        <v>76</v>
      </c>
      <c r="B57" s="663" t="s">
        <v>394</v>
      </c>
      <c r="C57" s="153">
        <v>61</v>
      </c>
      <c r="D57" s="146" t="s">
        <v>2654</v>
      </c>
      <c r="E57" s="147" t="s">
        <v>2655</v>
      </c>
      <c r="F57" s="659">
        <v>41</v>
      </c>
      <c r="H57" s="307">
        <v>43</v>
      </c>
      <c r="I57" s="308" t="str">
        <f t="shared" si="0"/>
        <v>ROUGH</v>
      </c>
      <c r="J57" s="309" t="str">
        <f t="shared" si="1"/>
        <v>ROUGH</v>
      </c>
      <c r="K57" s="308" t="e">
        <f t="array" ref="K57">IF(ROW(A54)&gt;COUNTA(J$4:J$75),"",INDEX(J:J,SMALL(IF(J$4:J$75&lt;&gt;"",ROW(J$4:J$75),""),ROW(A54))))</f>
        <v>#NUM!</v>
      </c>
      <c r="L57" s="310">
        <v>54</v>
      </c>
      <c r="M57" s="311" t="str">
        <f t="shared" si="3"/>
        <v/>
      </c>
    </row>
    <row r="58" spans="1:13" s="141" customFormat="1" ht="13.5" customHeight="1">
      <c r="A58" s="156" t="s">
        <v>2169</v>
      </c>
      <c r="B58" s="663" t="s">
        <v>2656</v>
      </c>
      <c r="C58" s="154">
        <v>52</v>
      </c>
      <c r="D58" s="146" t="s">
        <v>2657</v>
      </c>
      <c r="E58" s="147" t="s">
        <v>2658</v>
      </c>
      <c r="F58" s="659">
        <v>42</v>
      </c>
      <c r="H58" s="307">
        <v>44</v>
      </c>
      <c r="I58" s="308" t="str">
        <f t="shared" si="0"/>
        <v>SLASH</v>
      </c>
      <c r="J58" s="309" t="str">
        <f t="shared" si="1"/>
        <v>SLASH</v>
      </c>
      <c r="K58" s="308" t="e">
        <f t="array" ref="K58">IF(ROW(A55)&gt;COUNTA(J$4:J$75),"",INDEX(J:J,SMALL(IF(J$4:J$75&lt;&gt;"",ROW(J$4:J$75),""),ROW(A55))))</f>
        <v>#NUM!</v>
      </c>
      <c r="L58" s="310">
        <v>55</v>
      </c>
      <c r="M58" s="311" t="str">
        <f t="shared" si="3"/>
        <v/>
      </c>
    </row>
    <row r="59" spans="1:13" s="141" customFormat="1" ht="13.5" customHeight="1">
      <c r="A59" s="156" t="s">
        <v>0</v>
      </c>
      <c r="B59" s="663" t="s">
        <v>395</v>
      </c>
      <c r="C59" s="153">
        <v>62</v>
      </c>
      <c r="D59" s="146" t="s">
        <v>2659</v>
      </c>
      <c r="E59" s="147" t="s">
        <v>2660</v>
      </c>
      <c r="F59" s="659">
        <v>43</v>
      </c>
      <c r="H59" s="307">
        <v>45</v>
      </c>
      <c r="I59" s="308" t="str">
        <f t="shared" si="0"/>
        <v>SLEW</v>
      </c>
      <c r="J59" s="309" t="str">
        <f t="shared" si="1"/>
        <v>SLEW</v>
      </c>
      <c r="K59" s="308" t="e">
        <f t="array" ref="K59">IF(ROW(A56)&gt;COUNTA(J$4:J$75),"",INDEX(J:J,SMALL(IF(J$4:J$75&lt;&gt;"",ROW(J$4:J$75),""),ROW(A56))))</f>
        <v>#NUM!</v>
      </c>
      <c r="L59" s="310">
        <v>56</v>
      </c>
      <c r="M59" s="311" t="str">
        <f t="shared" si="3"/>
        <v/>
      </c>
    </row>
    <row r="60" spans="1:13" s="141" customFormat="1" ht="13.5" customHeight="1">
      <c r="A60" s="156" t="s">
        <v>2171</v>
      </c>
      <c r="B60" s="663" t="s">
        <v>2172</v>
      </c>
      <c r="C60" s="154">
        <v>23.8</v>
      </c>
      <c r="D60" s="146" t="s">
        <v>2661</v>
      </c>
      <c r="E60" s="147" t="s">
        <v>2662</v>
      </c>
      <c r="F60" s="659">
        <v>44</v>
      </c>
      <c r="H60" s="307">
        <v>46</v>
      </c>
      <c r="I60" s="308" t="str">
        <f t="shared" si="0"/>
        <v>SPEAR</v>
      </c>
      <c r="J60" s="309" t="str">
        <f t="shared" si="1"/>
        <v>SPEAR</v>
      </c>
      <c r="K60" s="308" t="e">
        <f t="array" ref="K60">IF(ROW(A57)&gt;COUNTA(J$4:J$75),"",INDEX(J:J,SMALL(IF(J$4:J$75&lt;&gt;"",ROW(J$4:J$75),""),ROW(A57))))</f>
        <v>#NUM!</v>
      </c>
      <c r="L60" s="310">
        <v>57</v>
      </c>
      <c r="M60" s="311" t="str">
        <f t="shared" si="3"/>
        <v/>
      </c>
    </row>
    <row r="61" spans="1:13" s="141" customFormat="1" ht="13.5" customHeight="1">
      <c r="A61" s="156" t="s">
        <v>399</v>
      </c>
      <c r="B61" s="663" t="s">
        <v>2520</v>
      </c>
      <c r="C61" s="154" t="s">
        <v>2645</v>
      </c>
      <c r="D61" s="146" t="s">
        <v>2663</v>
      </c>
      <c r="E61" s="147" t="s">
        <v>2664</v>
      </c>
      <c r="F61" s="659">
        <v>45</v>
      </c>
      <c r="H61" s="307">
        <v>48</v>
      </c>
      <c r="I61" s="308" t="str">
        <f t="shared" si="0"/>
        <v>SPIT</v>
      </c>
      <c r="J61" s="309" t="str">
        <f t="shared" si="1"/>
        <v>SPIT</v>
      </c>
      <c r="K61" s="308" t="e">
        <f t="array" ref="K61">IF(ROW(A58)&gt;COUNTA(J$4:J$75),"",INDEX(J:J,SMALL(IF(J$4:J$75&lt;&gt;"",ROW(J$4:J$75),""),ROW(A58))))</f>
        <v>#NUM!</v>
      </c>
      <c r="L61" s="310">
        <v>58</v>
      </c>
      <c r="M61" s="311" t="str">
        <f t="shared" si="3"/>
        <v/>
      </c>
    </row>
    <row r="62" spans="1:13" s="141" customFormat="1" ht="13.5" customHeight="1">
      <c r="A62" s="156" t="s">
        <v>2173</v>
      </c>
      <c r="B62" s="663" t="s">
        <v>2174</v>
      </c>
      <c r="C62" s="154" t="s">
        <v>2645</v>
      </c>
      <c r="D62" s="146" t="s">
        <v>2665</v>
      </c>
      <c r="E62" s="147" t="s">
        <v>2666</v>
      </c>
      <c r="F62" s="659">
        <v>46</v>
      </c>
      <c r="H62" s="307">
        <v>47</v>
      </c>
      <c r="I62" s="308" t="str">
        <f t="shared" si="0"/>
        <v>T-BCH</v>
      </c>
      <c r="J62" s="309" t="str">
        <f t="shared" si="1"/>
        <v>T-BCH</v>
      </c>
      <c r="K62" s="308" t="e">
        <f t="array" ref="K62">IF(ROW(A59)&gt;COUNTA(J$4:J$75),"",INDEX(J:J,SMALL(IF(J$4:J$75&lt;&gt;"",ROW(J$4:J$75),""),ROW(A59))))</f>
        <v>#NUM!</v>
      </c>
      <c r="L62" s="310">
        <v>59</v>
      </c>
      <c r="M62" s="311" t="str">
        <f t="shared" si="3"/>
        <v/>
      </c>
    </row>
    <row r="63" spans="1:13" s="141" customFormat="1" ht="13.5" customHeight="1">
      <c r="A63" s="156" t="s">
        <v>2521</v>
      </c>
      <c r="B63" s="663" t="s">
        <v>2667</v>
      </c>
      <c r="C63" s="154" t="s">
        <v>2645</v>
      </c>
      <c r="D63" s="146" t="s">
        <v>2668</v>
      </c>
      <c r="E63" s="147" t="s">
        <v>2669</v>
      </c>
      <c r="F63" s="659">
        <v>47</v>
      </c>
      <c r="H63" s="307"/>
      <c r="I63" s="308" t="str">
        <f t="shared" si="0"/>
        <v>TAUNT</v>
      </c>
      <c r="J63" s="309" t="str">
        <f t="shared" si="1"/>
        <v>TAUNT</v>
      </c>
      <c r="K63" s="308" t="e">
        <f t="array" ref="K63">IF(ROW(A60)&gt;COUNTA(J$4:J$75),"",INDEX(J:J,SMALL(IF(J$4:J$75&lt;&gt;"",ROW(J$4:J$75),""),ROW(A60))))</f>
        <v>#NUM!</v>
      </c>
      <c r="L63" s="310">
        <v>60</v>
      </c>
      <c r="M63" s="311" t="str">
        <f t="shared" si="3"/>
        <v/>
      </c>
    </row>
    <row r="64" spans="1:13" s="141" customFormat="1" ht="13.5" customHeight="1">
      <c r="A64" s="156" t="s">
        <v>1</v>
      </c>
      <c r="B64" s="663" t="s">
        <v>2523</v>
      </c>
      <c r="C64" s="154">
        <v>53</v>
      </c>
      <c r="D64" s="146" t="s">
        <v>2670</v>
      </c>
      <c r="E64" s="147" t="s">
        <v>2671</v>
      </c>
      <c r="F64" s="659">
        <v>48</v>
      </c>
      <c r="H64" s="307">
        <v>49</v>
      </c>
      <c r="I64" s="308" t="str">
        <f t="shared" si="0"/>
        <v>TEE</v>
      </c>
      <c r="J64" s="309" t="str">
        <f t="shared" si="1"/>
        <v>TEE</v>
      </c>
      <c r="K64" s="308" t="e">
        <f t="array" ref="K64">IF(ROW(A61)&gt;COUNTA(J$4:J$75),"",INDEX(J:J,SMALL(IF(J$4:J$75&lt;&gt;"",ROW(J$4:J$75),""),ROW(A61))))</f>
        <v>#NUM!</v>
      </c>
      <c r="L64" s="310">
        <v>61</v>
      </c>
      <c r="M64" s="311" t="str">
        <f t="shared" si="3"/>
        <v/>
      </c>
    </row>
    <row r="65" spans="1:13" s="141" customFormat="1" ht="13.5" customHeight="1">
      <c r="A65" s="156" t="s">
        <v>2</v>
      </c>
      <c r="B65" s="663" t="s">
        <v>3116</v>
      </c>
      <c r="C65" s="153">
        <v>74</v>
      </c>
      <c r="D65" s="146" t="s">
        <v>3117</v>
      </c>
      <c r="E65" s="147" t="s">
        <v>2672</v>
      </c>
      <c r="F65" s="659">
        <v>49</v>
      </c>
      <c r="H65" s="307">
        <v>50</v>
      </c>
      <c r="I65" s="308" t="str">
        <f t="shared" si="0"/>
        <v>THR-ST</v>
      </c>
      <c r="J65" s="309" t="str">
        <f t="shared" si="1"/>
        <v>THR-ST</v>
      </c>
      <c r="K65" s="308" t="e">
        <f t="array" ref="K65">IF(ROW(A62)&gt;COUNTA(J$4:J$75),"",INDEX(J:J,SMALL(IF(J$4:J$75&lt;&gt;"",ROW(J$4:J$75),""),ROW(A62))))</f>
        <v>#NUM!</v>
      </c>
      <c r="L65" s="310">
        <v>62</v>
      </c>
      <c r="M65" s="311" t="str">
        <f t="shared" si="3"/>
        <v/>
      </c>
    </row>
    <row r="66" spans="1:13" s="141" customFormat="1" ht="13.5" customHeight="1">
      <c r="A66" s="156" t="s">
        <v>3</v>
      </c>
      <c r="B66" s="663" t="s">
        <v>396</v>
      </c>
      <c r="C66" s="154">
        <v>57</v>
      </c>
      <c r="D66" s="146" t="s">
        <v>2673</v>
      </c>
      <c r="E66" s="147" t="s">
        <v>2674</v>
      </c>
      <c r="F66" s="659">
        <v>50</v>
      </c>
      <c r="H66" s="307">
        <v>51</v>
      </c>
      <c r="I66" s="308" t="str">
        <f t="shared" si="0"/>
        <v>TOO-M</v>
      </c>
      <c r="J66" s="309" t="str">
        <f t="shared" si="1"/>
        <v>TOO-M</v>
      </c>
      <c r="K66" s="308" t="e">
        <f t="array" ref="K66">IF(ROW(A63)&gt;COUNTA(J$4:J$75),"",INDEX(J:J,SMALL(IF(J$4:J$75&lt;&gt;"",ROW(J$4:J$75),""),ROW(A63))))</f>
        <v>#NUM!</v>
      </c>
      <c r="L66" s="310">
        <v>63</v>
      </c>
      <c r="M66" s="311" t="str">
        <f t="shared" si="3"/>
        <v/>
      </c>
    </row>
    <row r="67" spans="1:13" s="141" customFormat="1" ht="13.5" customHeight="1">
      <c r="A67" s="157" t="s">
        <v>4</v>
      </c>
      <c r="B67" s="663" t="s">
        <v>2524</v>
      </c>
      <c r="C67" s="153">
        <v>75</v>
      </c>
      <c r="D67" s="146" t="s">
        <v>2675</v>
      </c>
      <c r="E67" s="147" t="s">
        <v>2676</v>
      </c>
      <c r="F67" s="659">
        <v>51</v>
      </c>
      <c r="H67" s="307">
        <v>52</v>
      </c>
      <c r="I67" s="308" t="str">
        <f t="shared" si="0"/>
        <v>TRIP</v>
      </c>
      <c r="J67" s="309" t="str">
        <f t="shared" si="1"/>
        <v>TRIP</v>
      </c>
      <c r="K67" s="308" t="e">
        <f t="array" ref="K67">IF(ROW(A64)&gt;COUNTA(J$4:J$75),"",INDEX(J:J,SMALL(IF(J$4:J$75&lt;&gt;"",ROW(J$4:J$75),""),ROW(A64))))</f>
        <v>#NUM!</v>
      </c>
      <c r="L67" s="310">
        <v>64</v>
      </c>
      <c r="M67" s="311" t="str">
        <f t="shared" si="3"/>
        <v/>
      </c>
    </row>
    <row r="68" spans="1:13" s="141" customFormat="1" ht="13.5" customHeight="1">
      <c r="A68" s="157" t="s">
        <v>2525</v>
      </c>
      <c r="B68" s="663" t="s">
        <v>2526</v>
      </c>
      <c r="C68" s="154">
        <v>24</v>
      </c>
      <c r="D68" s="146" t="s">
        <v>2677</v>
      </c>
      <c r="E68" s="147" t="s">
        <v>2678</v>
      </c>
      <c r="F68" s="659">
        <v>52</v>
      </c>
      <c r="H68" s="307">
        <v>53</v>
      </c>
      <c r="I68" s="308" t="str">
        <f t="shared" ref="I68:I75" si="4">A67</f>
        <v>UN-SP</v>
      </c>
      <c r="J68" s="309" t="str">
        <f t="shared" ref="J68:J75" si="5">IF(I68 = 0,"",I68)</f>
        <v>UN-SP</v>
      </c>
      <c r="K68" s="308" t="e">
        <f t="array" ref="K68">IF(ROW(A65)&gt;COUNTA(J$4:J$75),"",INDEX(J:J,SMALL(IF(J$4:J$75&lt;&gt;"",ROW(J$4:J$75),""),ROW(A65))))</f>
        <v>#NUM!</v>
      </c>
      <c r="L68" s="310">
        <v>65</v>
      </c>
      <c r="M68" s="311" t="str">
        <f t="shared" ref="M68:M75" si="6">IFERROR(K68,"")</f>
        <v/>
      </c>
    </row>
    <row r="69" spans="1:13" s="141" customFormat="1" ht="13.5" customHeight="1">
      <c r="A69" s="157"/>
      <c r="B69" s="663"/>
      <c r="C69" s="154"/>
      <c r="D69" s="146"/>
      <c r="E69" s="147"/>
      <c r="F69" s="659"/>
      <c r="H69" s="307">
        <v>54</v>
      </c>
      <c r="I69" s="308" t="str">
        <f t="shared" si="4"/>
        <v>PS</v>
      </c>
      <c r="J69" s="309" t="str">
        <f t="shared" si="5"/>
        <v>PS</v>
      </c>
      <c r="K69" s="308" t="e">
        <f t="array" ref="K69">IF(ROW(A66)&gt;COUNTA(J$4:J$75),"",INDEX(J:J,SMALL(IF(J$4:J$75&lt;&gt;"",ROW(J$4:J$75),""),ROW(A66))))</f>
        <v>#NUM!</v>
      </c>
      <c r="L69" s="310">
        <v>66</v>
      </c>
      <c r="M69" s="311" t="str">
        <f t="shared" si="6"/>
        <v/>
      </c>
    </row>
    <row r="70" spans="1:13" s="141" customFormat="1" ht="13.5" customHeight="1">
      <c r="A70" s="157"/>
      <c r="B70" s="663"/>
      <c r="C70" s="153"/>
      <c r="D70" s="146"/>
      <c r="E70" s="147"/>
      <c r="F70" s="659"/>
      <c r="H70" s="307">
        <v>55</v>
      </c>
      <c r="I70" s="308">
        <f t="shared" si="4"/>
        <v>0</v>
      </c>
      <c r="J70" s="309" t="str">
        <f t="shared" si="5"/>
        <v/>
      </c>
      <c r="K70" s="308" t="e">
        <f t="array" ref="K70">IF(ROW(A67)&gt;COUNTA(J$4:J$75),"",INDEX(J:J,SMALL(IF(J$4:J$75&lt;&gt;"",ROW(J$4:J$75),""),ROW(A67))))</f>
        <v>#NUM!</v>
      </c>
      <c r="L70" s="310">
        <v>67</v>
      </c>
      <c r="M70" s="311" t="str">
        <f t="shared" si="6"/>
        <v/>
      </c>
    </row>
    <row r="71" spans="1:13" s="141" customFormat="1" ht="13.5" customHeight="1">
      <c r="A71" s="157"/>
      <c r="B71" s="663"/>
      <c r="C71" s="154"/>
      <c r="D71" s="146"/>
      <c r="E71" s="147"/>
      <c r="F71" s="659"/>
      <c r="H71" s="307">
        <v>56</v>
      </c>
      <c r="I71" s="308">
        <f t="shared" si="4"/>
        <v>0</v>
      </c>
      <c r="J71" s="309" t="str">
        <f t="shared" si="5"/>
        <v/>
      </c>
      <c r="K71" s="308" t="e">
        <f t="array" ref="K71">IF(ROW(A68)&gt;COUNTA(J$4:J$75),"",INDEX(J:J,SMALL(IF(J$4:J$75&lt;&gt;"",ROW(J$4:J$75),""),ROW(A68))))</f>
        <v>#NUM!</v>
      </c>
      <c r="L71" s="310">
        <v>68</v>
      </c>
      <c r="M71" s="311" t="str">
        <f t="shared" si="6"/>
        <v/>
      </c>
    </row>
    <row r="72" spans="1:13" s="141" customFormat="1" ht="13.5" customHeight="1">
      <c r="A72" s="157"/>
      <c r="B72" s="663"/>
      <c r="C72" s="153"/>
      <c r="D72" s="146"/>
      <c r="E72" s="147"/>
      <c r="F72" s="659"/>
      <c r="H72" s="307">
        <v>57</v>
      </c>
      <c r="I72" s="308">
        <f t="shared" si="4"/>
        <v>0</v>
      </c>
      <c r="J72" s="309" t="str">
        <f t="shared" si="5"/>
        <v/>
      </c>
      <c r="K72" s="308" t="e">
        <f t="array" ref="K72">IF(ROW(A69)&gt;COUNTA(J$4:J$75),"",INDEX(J:J,SMALL(IF(J$4:J$75&lt;&gt;"",ROW(J$4:J$75),""),ROW(A69))))</f>
        <v>#NUM!</v>
      </c>
      <c r="L72" s="310">
        <v>69</v>
      </c>
      <c r="M72" s="311" t="str">
        <f t="shared" si="6"/>
        <v/>
      </c>
    </row>
    <row r="73" spans="1:13" s="141" customFormat="1" ht="13.5" customHeight="1">
      <c r="A73" s="158"/>
      <c r="B73" s="667"/>
      <c r="C73" s="153"/>
      <c r="D73" s="148"/>
      <c r="E73" s="149"/>
      <c r="F73" s="659"/>
      <c r="H73" s="307">
        <v>58</v>
      </c>
      <c r="I73" s="308">
        <f t="shared" si="4"/>
        <v>0</v>
      </c>
      <c r="J73" s="309" t="str">
        <f t="shared" si="5"/>
        <v/>
      </c>
      <c r="K73" s="308" t="e">
        <f t="array" ref="K73">IF(ROW(A70)&gt;COUNTA(J$4:J$75),"",INDEX(J:J,SMALL(IF(J$4:J$75&lt;&gt;"",ROW(J$4:J$75),""),ROW(A70))))</f>
        <v>#NUM!</v>
      </c>
      <c r="L73" s="310">
        <v>70</v>
      </c>
      <c r="M73" s="311" t="str">
        <f t="shared" si="6"/>
        <v/>
      </c>
    </row>
    <row r="74" spans="1:13" s="141" customFormat="1" ht="13.5" customHeight="1">
      <c r="A74" s="159"/>
      <c r="B74" s="668"/>
      <c r="C74" s="155"/>
      <c r="D74" s="150"/>
      <c r="E74" s="151"/>
      <c r="F74" s="659"/>
      <c r="H74" s="307">
        <v>59</v>
      </c>
      <c r="I74" s="308">
        <f t="shared" si="4"/>
        <v>0</v>
      </c>
      <c r="J74" s="309" t="str">
        <f t="shared" si="5"/>
        <v/>
      </c>
      <c r="K74" s="308" t="e">
        <f t="array" ref="K74">IF(ROW(A71)&gt;COUNTA(J$4:J$75),"",INDEX(J:J,SMALL(IF(J$4:J$75&lt;&gt;"",ROW(J$4:J$75),""),ROW(A71))))</f>
        <v>#NUM!</v>
      </c>
      <c r="L74" s="310">
        <v>71</v>
      </c>
      <c r="M74" s="311" t="str">
        <f t="shared" si="6"/>
        <v/>
      </c>
    </row>
    <row r="75" spans="1:13" ht="18" customHeight="1">
      <c r="D75" s="152"/>
      <c r="E75" s="160">
        <f ca="1">TODAY()</f>
        <v>45581</v>
      </c>
      <c r="H75" s="312">
        <v>60</v>
      </c>
      <c r="I75" s="314">
        <f t="shared" si="4"/>
        <v>0</v>
      </c>
      <c r="J75" s="313" t="str">
        <f t="shared" si="5"/>
        <v/>
      </c>
      <c r="K75" s="314" t="e">
        <f t="array" ref="K75">IF(ROW(A72)&gt;COUNTA(J$4:J$75),"",INDEX(J:J,SMALL(IF(J$4:J$75&lt;&gt;"",ROW(J$4:J$75),""),ROW(A72))))</f>
        <v>#NUM!</v>
      </c>
      <c r="L75" s="315">
        <v>72</v>
      </c>
      <c r="M75" s="316" t="str">
        <f t="shared" si="6"/>
        <v/>
      </c>
    </row>
  </sheetData>
  <sheetProtection sheet="1" objects="1" scenarios="1" selectLockedCells="1" selectUnlockedCells="1"/>
  <mergeCells count="6">
    <mergeCell ref="A32:A36"/>
    <mergeCell ref="A1:E1"/>
    <mergeCell ref="I2:K2"/>
    <mergeCell ref="H1:M1"/>
    <mergeCell ref="A16:A25"/>
    <mergeCell ref="C16:C25"/>
  </mergeCells>
  <phoneticPr fontId="14"/>
  <printOptions horizontalCentered="1" verticalCentered="1"/>
  <pageMargins left="0.15748031496062992" right="0.11811023622047245" top="0.35433070866141736" bottom="0.27559055118110237" header="0.23622047244094491" footer="0.15748031496062992"/>
  <pageSetup paperSize="9" scale="86" orientation="portrait" horizontalDpi="1200" verticalDpi="1200" r:id="rId1"/>
</worksheet>
</file>

<file path=xl/worksheets/sheet11.xml><?xml version="1.0" encoding="utf-8"?>
<worksheet xmlns="http://schemas.openxmlformats.org/spreadsheetml/2006/main" xmlns:r="http://schemas.openxmlformats.org/officeDocument/2006/relationships">
  <dimension ref="A1:EO61"/>
  <sheetViews>
    <sheetView showGridLines="0" showRowColHeaders="0" view="pageBreakPreview" zoomScaleNormal="100" zoomScaleSheetLayoutView="100" workbookViewId="0">
      <pane ySplit="1" topLeftCell="A2" activePane="bottomLeft" state="frozen"/>
      <selection pane="bottomLeft" activeCell="C1" sqref="C1"/>
    </sheetView>
  </sheetViews>
  <sheetFormatPr defaultColWidth="6.375" defaultRowHeight="13.5"/>
  <cols>
    <col min="1" max="1" width="6.375" style="180" customWidth="1"/>
    <col min="2" max="3" width="6.375" style="171" customWidth="1"/>
    <col min="4" max="4" width="6.375" style="180" customWidth="1"/>
    <col min="5" max="6" width="6.375" style="171" customWidth="1"/>
    <col min="7" max="7" width="6.375" style="180" customWidth="1"/>
    <col min="8" max="144" width="6.375" style="171" customWidth="1"/>
    <col min="145" max="145" width="6.375" style="171" hidden="1" customWidth="1"/>
    <col min="146" max="16384" width="6.375" style="171"/>
  </cols>
  <sheetData>
    <row r="1" spans="1:145">
      <c r="A1" s="170" t="s">
        <v>426</v>
      </c>
      <c r="B1" s="170" t="s">
        <v>427</v>
      </c>
      <c r="D1" s="170" t="s">
        <v>426</v>
      </c>
      <c r="E1" s="170" t="s">
        <v>427</v>
      </c>
      <c r="F1" s="172"/>
      <c r="G1" s="170" t="s">
        <v>426</v>
      </c>
      <c r="H1" s="170" t="s">
        <v>427</v>
      </c>
      <c r="J1" s="170" t="s">
        <v>426</v>
      </c>
      <c r="K1" s="170" t="s">
        <v>427</v>
      </c>
      <c r="M1" s="170" t="s">
        <v>426</v>
      </c>
      <c r="N1" s="170" t="s">
        <v>427</v>
      </c>
      <c r="P1" s="170" t="s">
        <v>426</v>
      </c>
      <c r="Q1" s="170" t="s">
        <v>427</v>
      </c>
      <c r="S1" s="170" t="s">
        <v>426</v>
      </c>
      <c r="T1" s="170" t="s">
        <v>427</v>
      </c>
      <c r="V1" s="170" t="s">
        <v>426</v>
      </c>
      <c r="W1" s="170" t="s">
        <v>427</v>
      </c>
      <c r="Y1" s="170" t="s">
        <v>426</v>
      </c>
      <c r="Z1" s="170" t="s">
        <v>427</v>
      </c>
      <c r="AB1" s="170" t="s">
        <v>426</v>
      </c>
      <c r="AC1" s="170" t="s">
        <v>427</v>
      </c>
      <c r="AE1" s="170" t="s">
        <v>426</v>
      </c>
      <c r="AF1" s="170" t="s">
        <v>427</v>
      </c>
      <c r="AH1" s="170" t="s">
        <v>426</v>
      </c>
      <c r="AI1" s="170" t="s">
        <v>427</v>
      </c>
      <c r="AK1" s="170" t="s">
        <v>426</v>
      </c>
      <c r="AL1" s="170" t="s">
        <v>427</v>
      </c>
      <c r="AN1" s="170" t="s">
        <v>426</v>
      </c>
      <c r="AO1" s="170" t="s">
        <v>427</v>
      </c>
      <c r="AQ1" s="170" t="s">
        <v>426</v>
      </c>
      <c r="AR1" s="170" t="s">
        <v>427</v>
      </c>
      <c r="AT1" s="170" t="s">
        <v>426</v>
      </c>
      <c r="AU1" s="170" t="s">
        <v>427</v>
      </c>
      <c r="AW1" s="170" t="s">
        <v>426</v>
      </c>
      <c r="AX1" s="170" t="s">
        <v>427</v>
      </c>
      <c r="AZ1" s="170" t="s">
        <v>426</v>
      </c>
      <c r="BA1" s="170" t="s">
        <v>427</v>
      </c>
      <c r="BC1" s="170" t="s">
        <v>426</v>
      </c>
      <c r="BD1" s="170" t="s">
        <v>427</v>
      </c>
      <c r="BF1" s="170" t="s">
        <v>426</v>
      </c>
      <c r="BG1" s="170" t="s">
        <v>427</v>
      </c>
      <c r="EO1" s="173">
        <v>0.83333333333333337</v>
      </c>
    </row>
    <row r="2" spans="1:145">
      <c r="A2" s="174">
        <v>0.83263888888888893</v>
      </c>
      <c r="B2" s="175">
        <f t="shared" ref="B2:B61" si="0">$EO$1-A2</f>
        <v>6.9444444444444198E-4</v>
      </c>
      <c r="D2" s="174">
        <v>0.7909722222222223</v>
      </c>
      <c r="E2" s="175">
        <f t="shared" ref="E2:E61" si="1">$EO$1-D2</f>
        <v>4.2361111111111072E-2</v>
      </c>
      <c r="F2" s="172"/>
      <c r="G2" s="174">
        <v>0.74930555555555556</v>
      </c>
      <c r="H2" s="175">
        <f t="shared" ref="H2:H61" si="2">$EO$1-G2</f>
        <v>8.4027777777777812E-2</v>
      </c>
      <c r="J2" s="174">
        <v>0.70763888888888893</v>
      </c>
      <c r="K2" s="175">
        <f>$EO$1-J2</f>
        <v>0.12569444444444444</v>
      </c>
      <c r="M2" s="174">
        <v>0.66597222222222219</v>
      </c>
      <c r="N2" s="175">
        <f>$EO$1-M2</f>
        <v>0.16736111111111118</v>
      </c>
      <c r="P2" s="174">
        <v>0.62430555555555556</v>
      </c>
      <c r="Q2" s="175">
        <f>$EO$1-P2</f>
        <v>0.20902777777777781</v>
      </c>
      <c r="S2" s="174">
        <v>0.58263888888888882</v>
      </c>
      <c r="T2" s="175">
        <f t="shared" ref="T2:T61" si="3">$EO$1-S2</f>
        <v>0.25069444444444455</v>
      </c>
      <c r="V2" s="174">
        <v>0.54097222222222219</v>
      </c>
      <c r="W2" s="175">
        <f t="shared" ref="W2:W61" si="4">$EO$1-V2</f>
        <v>0.29236111111111118</v>
      </c>
      <c r="Y2" s="174">
        <v>0.4993055555555555</v>
      </c>
      <c r="Z2" s="175">
        <f t="shared" ref="Z2:Z61" si="5">$EO$1-Y2</f>
        <v>0.33402777777777787</v>
      </c>
      <c r="AB2" s="174">
        <v>0.45763888888888887</v>
      </c>
      <c r="AC2" s="175">
        <f t="shared" ref="AC2:AC61" si="6">$EO$1-AB2</f>
        <v>0.3756944444444445</v>
      </c>
      <c r="AE2" s="174">
        <v>0.41597222222222219</v>
      </c>
      <c r="AF2" s="175">
        <f t="shared" ref="AF2:AF61" si="7">$EO$1-AE2</f>
        <v>0.41736111111111118</v>
      </c>
      <c r="AH2" s="174">
        <v>0.3743055555555555</v>
      </c>
      <c r="AI2" s="175">
        <f t="shared" ref="AI2:AI61" si="8">$EO$1-AH2</f>
        <v>0.45902777777777787</v>
      </c>
      <c r="AK2" s="174">
        <v>0.33263888888888887</v>
      </c>
      <c r="AL2" s="175">
        <f t="shared" ref="AL2:AL61" si="9">$EO$1-AK2</f>
        <v>0.50069444444444455</v>
      </c>
      <c r="AN2" s="174">
        <v>0.29097222222222224</v>
      </c>
      <c r="AO2" s="175">
        <f t="shared" ref="AO2:AO61" si="10">$EO$1-AN2</f>
        <v>0.54236111111111107</v>
      </c>
      <c r="AQ2" s="174">
        <v>0.24930555555555556</v>
      </c>
      <c r="AR2" s="175">
        <f t="shared" ref="AR2:AR61" si="11">$EO$1-AQ2</f>
        <v>0.58402777777777781</v>
      </c>
      <c r="AT2" s="174">
        <v>0.2076388888888889</v>
      </c>
      <c r="AU2" s="175">
        <f t="shared" ref="AU2:AU61" si="12">$EO$1-AT2</f>
        <v>0.62569444444444444</v>
      </c>
      <c r="AW2" s="174">
        <v>0.16597222222222222</v>
      </c>
      <c r="AX2" s="175">
        <f t="shared" ref="AX2:AX61" si="13">$EO$1-AW2</f>
        <v>0.66736111111111118</v>
      </c>
      <c r="AZ2" s="174">
        <v>0.12430555555555556</v>
      </c>
      <c r="BA2" s="175">
        <f t="shared" ref="BA2:BA61" si="14">$EO$1-AZ2</f>
        <v>0.70902777777777781</v>
      </c>
      <c r="BC2" s="174">
        <v>8.2638888888888887E-2</v>
      </c>
      <c r="BD2" s="175">
        <f t="shared" ref="BD2:BD61" si="15">$EO$1-BC2</f>
        <v>0.75069444444444444</v>
      </c>
      <c r="BF2" s="174">
        <v>4.0972222222222222E-2</v>
      </c>
      <c r="BG2" s="175">
        <f t="shared" ref="BG2:BG61" si="16">$EO$1-BF2</f>
        <v>0.79236111111111118</v>
      </c>
    </row>
    <row r="3" spans="1:145">
      <c r="A3" s="174">
        <v>0.83194444444444438</v>
      </c>
      <c r="B3" s="175">
        <f t="shared" si="0"/>
        <v>1.388888888888995E-3</v>
      </c>
      <c r="D3" s="174">
        <v>0.79027777777777775</v>
      </c>
      <c r="E3" s="175">
        <f t="shared" si="1"/>
        <v>4.3055555555555625E-2</v>
      </c>
      <c r="F3" s="172"/>
      <c r="G3" s="174">
        <v>0.74861111111111101</v>
      </c>
      <c r="H3" s="175">
        <f t="shared" si="2"/>
        <v>8.4722222222222365E-2</v>
      </c>
      <c r="J3" s="174">
        <v>0.70694444444444438</v>
      </c>
      <c r="K3" s="175">
        <f t="shared" ref="K3:K61" si="17">$EO$1-J3</f>
        <v>0.12638888888888899</v>
      </c>
      <c r="M3" s="174">
        <v>0.66527777777777775</v>
      </c>
      <c r="N3" s="175">
        <f t="shared" ref="N3:N61" si="18">$EO$1-M3</f>
        <v>0.16805555555555562</v>
      </c>
      <c r="P3" s="174">
        <v>0.62361111111111112</v>
      </c>
      <c r="Q3" s="175">
        <f t="shared" ref="Q3:Q61" si="19">$EO$1-P3</f>
        <v>0.20972222222222225</v>
      </c>
      <c r="S3" s="174">
        <v>0.58194444444444449</v>
      </c>
      <c r="T3" s="175">
        <f t="shared" si="3"/>
        <v>0.25138888888888888</v>
      </c>
      <c r="V3" s="174">
        <v>0.54027777777777775</v>
      </c>
      <c r="W3" s="175">
        <f t="shared" si="4"/>
        <v>0.29305555555555562</v>
      </c>
      <c r="Y3" s="174">
        <v>0.49861111111111112</v>
      </c>
      <c r="Z3" s="175">
        <f t="shared" si="5"/>
        <v>0.33472222222222225</v>
      </c>
      <c r="AB3" s="174">
        <v>0.45694444444444443</v>
      </c>
      <c r="AC3" s="175">
        <f t="shared" si="6"/>
        <v>0.37638888888888894</v>
      </c>
      <c r="AE3" s="174">
        <v>0.4152777777777778</v>
      </c>
      <c r="AF3" s="175">
        <f t="shared" si="7"/>
        <v>0.41805555555555557</v>
      </c>
      <c r="AH3" s="174">
        <v>0.37361111111111112</v>
      </c>
      <c r="AI3" s="175">
        <f t="shared" si="8"/>
        <v>0.45972222222222225</v>
      </c>
      <c r="AK3" s="174">
        <v>0.33194444444444443</v>
      </c>
      <c r="AL3" s="175">
        <f t="shared" si="9"/>
        <v>0.50138888888888888</v>
      </c>
      <c r="AN3" s="174">
        <v>0.2902777777777778</v>
      </c>
      <c r="AO3" s="175">
        <f t="shared" si="10"/>
        <v>0.54305555555555562</v>
      </c>
      <c r="AQ3" s="174">
        <v>0.24861111111111112</v>
      </c>
      <c r="AR3" s="175">
        <f t="shared" si="11"/>
        <v>0.58472222222222225</v>
      </c>
      <c r="AT3" s="174">
        <v>0.20694444444444446</v>
      </c>
      <c r="AU3" s="175">
        <f t="shared" si="12"/>
        <v>0.62638888888888888</v>
      </c>
      <c r="AW3" s="174">
        <v>0.16527777777777777</v>
      </c>
      <c r="AX3" s="175">
        <f t="shared" si="13"/>
        <v>0.66805555555555562</v>
      </c>
      <c r="AZ3" s="174">
        <v>0.12361111111111112</v>
      </c>
      <c r="BA3" s="175">
        <f t="shared" si="14"/>
        <v>0.70972222222222225</v>
      </c>
      <c r="BC3" s="174">
        <v>8.1944444444444445E-2</v>
      </c>
      <c r="BD3" s="175">
        <f t="shared" si="15"/>
        <v>0.75138888888888888</v>
      </c>
      <c r="BF3" s="174">
        <v>4.027777777777778E-2</v>
      </c>
      <c r="BG3" s="175">
        <f t="shared" si="16"/>
        <v>0.79305555555555562</v>
      </c>
    </row>
    <row r="4" spans="1:145">
      <c r="A4" s="174">
        <v>0.83125000000000004</v>
      </c>
      <c r="B4" s="175">
        <f t="shared" si="0"/>
        <v>2.0833333333333259E-3</v>
      </c>
      <c r="D4" s="174">
        <v>0.78958333333333297</v>
      </c>
      <c r="E4" s="175">
        <f t="shared" si="1"/>
        <v>4.37500000000004E-2</v>
      </c>
      <c r="F4" s="172"/>
      <c r="G4" s="174">
        <v>0.74791666666666601</v>
      </c>
      <c r="H4" s="175">
        <f t="shared" si="2"/>
        <v>8.5416666666667362E-2</v>
      </c>
      <c r="J4" s="174">
        <v>0.70625000000000004</v>
      </c>
      <c r="K4" s="175">
        <f t="shared" si="17"/>
        <v>0.12708333333333333</v>
      </c>
      <c r="M4" s="174">
        <v>0.66458333333333297</v>
      </c>
      <c r="N4" s="175">
        <f t="shared" si="18"/>
        <v>0.1687500000000004</v>
      </c>
      <c r="P4" s="174">
        <v>0.62291666666666701</v>
      </c>
      <c r="Q4" s="175">
        <f t="shared" si="19"/>
        <v>0.21041666666666636</v>
      </c>
      <c r="S4" s="174">
        <v>0.58125000000000004</v>
      </c>
      <c r="T4" s="175">
        <f t="shared" si="3"/>
        <v>0.25208333333333333</v>
      </c>
      <c r="V4" s="174">
        <v>0.53958333333333297</v>
      </c>
      <c r="W4" s="175">
        <f t="shared" si="4"/>
        <v>0.2937500000000004</v>
      </c>
      <c r="Y4" s="174">
        <v>0.49791666666666701</v>
      </c>
      <c r="Z4" s="175">
        <f t="shared" si="5"/>
        <v>0.33541666666666636</v>
      </c>
      <c r="AB4" s="174">
        <v>0.45624999999999999</v>
      </c>
      <c r="AC4" s="175">
        <f t="shared" si="6"/>
        <v>0.37708333333333338</v>
      </c>
      <c r="AE4" s="174">
        <v>0.41458333333333303</v>
      </c>
      <c r="AF4" s="175">
        <f t="shared" si="7"/>
        <v>0.41875000000000034</v>
      </c>
      <c r="AH4" s="174">
        <v>0.37291666666666701</v>
      </c>
      <c r="AI4" s="175">
        <f t="shared" si="8"/>
        <v>0.46041666666666636</v>
      </c>
      <c r="AK4" s="174">
        <v>0.33124999999999999</v>
      </c>
      <c r="AL4" s="175">
        <f t="shared" si="9"/>
        <v>0.50208333333333344</v>
      </c>
      <c r="AN4" s="174">
        <v>0.28958333333333303</v>
      </c>
      <c r="AO4" s="175">
        <f t="shared" si="10"/>
        <v>0.5437500000000004</v>
      </c>
      <c r="AQ4" s="174">
        <v>0.24791666666666701</v>
      </c>
      <c r="AR4" s="175">
        <f t="shared" si="11"/>
        <v>0.58541666666666636</v>
      </c>
      <c r="AT4" s="174">
        <v>0.20624999999999999</v>
      </c>
      <c r="AU4" s="175">
        <f t="shared" si="12"/>
        <v>0.62708333333333344</v>
      </c>
      <c r="AW4" s="174">
        <v>0.164583333333333</v>
      </c>
      <c r="AX4" s="175">
        <f t="shared" si="13"/>
        <v>0.6687500000000004</v>
      </c>
      <c r="AZ4" s="174">
        <v>0.12291666666666699</v>
      </c>
      <c r="BA4" s="175">
        <f t="shared" si="14"/>
        <v>0.71041666666666636</v>
      </c>
      <c r="BC4" s="174">
        <v>8.1250000000000003E-2</v>
      </c>
      <c r="BD4" s="175">
        <f t="shared" si="15"/>
        <v>0.75208333333333333</v>
      </c>
      <c r="BF4" s="174">
        <v>3.9583333333333297E-2</v>
      </c>
      <c r="BG4" s="175">
        <f t="shared" si="16"/>
        <v>0.79375000000000007</v>
      </c>
    </row>
    <row r="5" spans="1:145">
      <c r="A5" s="174">
        <v>0.83055555555555505</v>
      </c>
      <c r="B5" s="175">
        <f t="shared" si="0"/>
        <v>2.777777777778323E-3</v>
      </c>
      <c r="D5" s="174">
        <v>0.78888888888888897</v>
      </c>
      <c r="E5" s="175">
        <f t="shared" si="1"/>
        <v>4.4444444444444398E-2</v>
      </c>
      <c r="F5" s="172"/>
      <c r="G5" s="174">
        <v>0.74722222222222201</v>
      </c>
      <c r="H5" s="175">
        <f t="shared" si="2"/>
        <v>8.611111111111136E-2</v>
      </c>
      <c r="J5" s="174">
        <v>0.70555555555555505</v>
      </c>
      <c r="K5" s="175">
        <f t="shared" si="17"/>
        <v>0.12777777777777832</v>
      </c>
      <c r="M5" s="174">
        <v>0.66388888888888897</v>
      </c>
      <c r="N5" s="175">
        <f t="shared" si="18"/>
        <v>0.1694444444444444</v>
      </c>
      <c r="P5" s="174">
        <v>0.62222222222222201</v>
      </c>
      <c r="Q5" s="175">
        <f t="shared" si="19"/>
        <v>0.21111111111111136</v>
      </c>
      <c r="S5" s="174">
        <v>0.58055555555555605</v>
      </c>
      <c r="T5" s="175">
        <f t="shared" si="3"/>
        <v>0.25277777777777732</v>
      </c>
      <c r="V5" s="174">
        <v>0.53888888888888897</v>
      </c>
      <c r="W5" s="175">
        <f t="shared" si="4"/>
        <v>0.2944444444444444</v>
      </c>
      <c r="Y5" s="174">
        <v>0.49722222222222201</v>
      </c>
      <c r="Z5" s="175">
        <f t="shared" si="5"/>
        <v>0.33611111111111136</v>
      </c>
      <c r="AB5" s="174">
        <v>0.45555555555555599</v>
      </c>
      <c r="AC5" s="175">
        <f t="shared" si="6"/>
        <v>0.37777777777777738</v>
      </c>
      <c r="AE5" s="174">
        <v>0.41388888888888897</v>
      </c>
      <c r="AF5" s="175">
        <f t="shared" si="7"/>
        <v>0.4194444444444444</v>
      </c>
      <c r="AH5" s="174">
        <v>0.37222222222222201</v>
      </c>
      <c r="AI5" s="175">
        <f t="shared" si="8"/>
        <v>0.46111111111111136</v>
      </c>
      <c r="AK5" s="174">
        <v>0.33055555555555599</v>
      </c>
      <c r="AL5" s="175">
        <f t="shared" si="9"/>
        <v>0.50277777777777732</v>
      </c>
      <c r="AN5" s="174">
        <v>0.28888888888888897</v>
      </c>
      <c r="AO5" s="175">
        <f t="shared" si="10"/>
        <v>0.5444444444444444</v>
      </c>
      <c r="AQ5" s="174">
        <v>0.24722222222222201</v>
      </c>
      <c r="AR5" s="175">
        <f t="shared" si="11"/>
        <v>0.58611111111111136</v>
      </c>
      <c r="AT5" s="174">
        <v>0.20555555555555599</v>
      </c>
      <c r="AU5" s="175">
        <f t="shared" si="12"/>
        <v>0.62777777777777732</v>
      </c>
      <c r="AW5" s="174">
        <v>0.163888888888889</v>
      </c>
      <c r="AX5" s="175">
        <f t="shared" si="13"/>
        <v>0.6694444444444444</v>
      </c>
      <c r="AZ5" s="174">
        <v>0.122222222222222</v>
      </c>
      <c r="BA5" s="175">
        <f t="shared" si="14"/>
        <v>0.71111111111111136</v>
      </c>
      <c r="BC5" s="174">
        <v>8.0555555555555602E-2</v>
      </c>
      <c r="BD5" s="175">
        <f t="shared" si="15"/>
        <v>0.75277777777777777</v>
      </c>
      <c r="BF5" s="174">
        <v>3.8888888888888903E-2</v>
      </c>
      <c r="BG5" s="175">
        <f t="shared" si="16"/>
        <v>0.79444444444444451</v>
      </c>
    </row>
    <row r="6" spans="1:145">
      <c r="A6" s="174">
        <v>0.82986111111111105</v>
      </c>
      <c r="B6" s="175">
        <f t="shared" si="0"/>
        <v>3.4722222222223209E-3</v>
      </c>
      <c r="D6" s="174">
        <v>0.78819444444444398</v>
      </c>
      <c r="E6" s="175">
        <f t="shared" si="1"/>
        <v>4.5138888888889395E-2</v>
      </c>
      <c r="F6" s="172"/>
      <c r="G6" s="174">
        <v>0.74652777777777701</v>
      </c>
      <c r="H6" s="175">
        <f t="shared" si="2"/>
        <v>8.6805555555556357E-2</v>
      </c>
      <c r="J6" s="174">
        <v>0.70486111111111105</v>
      </c>
      <c r="K6" s="175">
        <f t="shared" si="17"/>
        <v>0.12847222222222232</v>
      </c>
      <c r="M6" s="174">
        <v>0.66319444444444398</v>
      </c>
      <c r="N6" s="175">
        <f t="shared" si="18"/>
        <v>0.17013888888888939</v>
      </c>
      <c r="P6" s="174">
        <v>0.62152777777777801</v>
      </c>
      <c r="Q6" s="175">
        <f t="shared" si="19"/>
        <v>0.21180555555555536</v>
      </c>
      <c r="S6" s="174">
        <v>0.57986111111111105</v>
      </c>
      <c r="T6" s="175">
        <f t="shared" si="3"/>
        <v>0.25347222222222232</v>
      </c>
      <c r="V6" s="174">
        <v>0.53819444444444398</v>
      </c>
      <c r="W6" s="175">
        <f t="shared" si="4"/>
        <v>0.29513888888888939</v>
      </c>
      <c r="Y6" s="174">
        <v>0.49652777777777801</v>
      </c>
      <c r="Z6" s="175">
        <f t="shared" si="5"/>
        <v>0.33680555555555536</v>
      </c>
      <c r="AB6" s="174">
        <v>0.45486111111111099</v>
      </c>
      <c r="AC6" s="175">
        <f t="shared" si="6"/>
        <v>0.37847222222222238</v>
      </c>
      <c r="AE6" s="174">
        <v>0.41319444444444497</v>
      </c>
      <c r="AF6" s="175">
        <f t="shared" si="7"/>
        <v>0.4201388888888884</v>
      </c>
      <c r="AH6" s="174">
        <v>0.37152777777777801</v>
      </c>
      <c r="AI6" s="175">
        <f t="shared" si="8"/>
        <v>0.46180555555555536</v>
      </c>
      <c r="AK6" s="174">
        <v>0.32986111111111099</v>
      </c>
      <c r="AL6" s="175">
        <f t="shared" si="9"/>
        <v>0.50347222222222232</v>
      </c>
      <c r="AN6" s="174">
        <v>0.28819444444444398</v>
      </c>
      <c r="AO6" s="175">
        <f t="shared" si="10"/>
        <v>0.54513888888888939</v>
      </c>
      <c r="AQ6" s="174">
        <v>0.24652777777777801</v>
      </c>
      <c r="AR6" s="175">
        <f t="shared" si="11"/>
        <v>0.58680555555555536</v>
      </c>
      <c r="AT6" s="174">
        <v>0.20486111111111099</v>
      </c>
      <c r="AU6" s="175">
        <f t="shared" si="12"/>
        <v>0.62847222222222232</v>
      </c>
      <c r="AW6" s="174">
        <v>0.163194444444444</v>
      </c>
      <c r="AX6" s="175">
        <f t="shared" si="13"/>
        <v>0.67013888888888939</v>
      </c>
      <c r="AZ6" s="174">
        <v>0.121527777777778</v>
      </c>
      <c r="BA6" s="175">
        <f t="shared" si="14"/>
        <v>0.71180555555555536</v>
      </c>
      <c r="BC6" s="174">
        <v>7.9861111111111105E-2</v>
      </c>
      <c r="BD6" s="175">
        <f t="shared" si="15"/>
        <v>0.75347222222222232</v>
      </c>
      <c r="BF6" s="174">
        <v>3.8194444444444503E-2</v>
      </c>
      <c r="BG6" s="175">
        <f t="shared" si="16"/>
        <v>0.79513888888888884</v>
      </c>
    </row>
    <row r="7" spans="1:145">
      <c r="A7" s="174">
        <v>0.82916666666666605</v>
      </c>
      <c r="B7" s="175">
        <f t="shared" si="0"/>
        <v>4.166666666667318E-3</v>
      </c>
      <c r="D7" s="174">
        <v>0.78749999999999998</v>
      </c>
      <c r="E7" s="175">
        <f t="shared" si="1"/>
        <v>4.5833333333333393E-2</v>
      </c>
      <c r="F7" s="172"/>
      <c r="G7" s="174">
        <v>0.74583333333333302</v>
      </c>
      <c r="H7" s="175">
        <f t="shared" si="2"/>
        <v>8.7500000000000355E-2</v>
      </c>
      <c r="J7" s="174">
        <v>0.70416666666666605</v>
      </c>
      <c r="K7" s="175">
        <f t="shared" si="17"/>
        <v>0.12916666666666732</v>
      </c>
      <c r="M7" s="174">
        <v>0.66249999999999998</v>
      </c>
      <c r="N7" s="175">
        <f t="shared" si="18"/>
        <v>0.17083333333333339</v>
      </c>
      <c r="P7" s="174">
        <v>0.62083333333333302</v>
      </c>
      <c r="Q7" s="175">
        <f t="shared" si="19"/>
        <v>0.21250000000000036</v>
      </c>
      <c r="S7" s="174">
        <v>0.57916666666666705</v>
      </c>
      <c r="T7" s="175">
        <f t="shared" si="3"/>
        <v>0.25416666666666632</v>
      </c>
      <c r="V7" s="174">
        <v>0.53749999999999998</v>
      </c>
      <c r="W7" s="175">
        <f t="shared" si="4"/>
        <v>0.29583333333333339</v>
      </c>
      <c r="Y7" s="174">
        <v>0.49583333333333401</v>
      </c>
      <c r="Z7" s="175">
        <f t="shared" si="5"/>
        <v>0.33749999999999936</v>
      </c>
      <c r="AB7" s="174">
        <v>0.454166666666667</v>
      </c>
      <c r="AC7" s="175">
        <f t="shared" si="6"/>
        <v>0.37916666666666637</v>
      </c>
      <c r="AE7" s="174">
        <v>0.41249999999999998</v>
      </c>
      <c r="AF7" s="175">
        <f t="shared" si="7"/>
        <v>0.42083333333333339</v>
      </c>
      <c r="AH7" s="174">
        <v>0.37083333333333401</v>
      </c>
      <c r="AI7" s="175">
        <f t="shared" si="8"/>
        <v>0.46249999999999936</v>
      </c>
      <c r="AK7" s="174">
        <v>0.329166666666667</v>
      </c>
      <c r="AL7" s="175">
        <f t="shared" si="9"/>
        <v>0.50416666666666643</v>
      </c>
      <c r="AN7" s="174">
        <v>0.28749999999999998</v>
      </c>
      <c r="AO7" s="175">
        <f t="shared" si="10"/>
        <v>0.54583333333333339</v>
      </c>
      <c r="AQ7" s="174">
        <v>0.24583333333333299</v>
      </c>
      <c r="AR7" s="175">
        <f t="shared" si="11"/>
        <v>0.58750000000000036</v>
      </c>
      <c r="AT7" s="174">
        <v>0.204166666666667</v>
      </c>
      <c r="AU7" s="175">
        <f t="shared" si="12"/>
        <v>0.62916666666666643</v>
      </c>
      <c r="AW7" s="174">
        <v>0.16250000000000001</v>
      </c>
      <c r="AX7" s="175">
        <f t="shared" si="13"/>
        <v>0.67083333333333339</v>
      </c>
      <c r="AZ7" s="174">
        <v>0.120833333333333</v>
      </c>
      <c r="BA7" s="175">
        <f t="shared" si="14"/>
        <v>0.71250000000000036</v>
      </c>
      <c r="BC7" s="174">
        <v>7.9166666666666705E-2</v>
      </c>
      <c r="BD7" s="175">
        <f t="shared" si="15"/>
        <v>0.75416666666666665</v>
      </c>
      <c r="BF7" s="174">
        <v>3.7499999999999999E-2</v>
      </c>
      <c r="BG7" s="175">
        <f t="shared" si="16"/>
        <v>0.79583333333333339</v>
      </c>
    </row>
    <row r="8" spans="1:145">
      <c r="A8" s="174">
        <v>0.82847222222222205</v>
      </c>
      <c r="B8" s="175">
        <f t="shared" si="0"/>
        <v>4.8611111111113159E-3</v>
      </c>
      <c r="D8" s="174">
        <v>0.78680555555555498</v>
      </c>
      <c r="E8" s="175">
        <f t="shared" si="1"/>
        <v>4.652777777777839E-2</v>
      </c>
      <c r="F8" s="172"/>
      <c r="G8" s="174">
        <v>0.74513888888888802</v>
      </c>
      <c r="H8" s="175">
        <f t="shared" si="2"/>
        <v>8.8194444444445352E-2</v>
      </c>
      <c r="J8" s="174">
        <v>0.70347222222222205</v>
      </c>
      <c r="K8" s="175">
        <f t="shared" si="17"/>
        <v>0.12986111111111132</v>
      </c>
      <c r="M8" s="174">
        <v>0.66180555555555598</v>
      </c>
      <c r="N8" s="175">
        <f t="shared" si="18"/>
        <v>0.17152777777777739</v>
      </c>
      <c r="P8" s="174">
        <v>0.62013888888888902</v>
      </c>
      <c r="Q8" s="175">
        <f t="shared" si="19"/>
        <v>0.21319444444444435</v>
      </c>
      <c r="S8" s="174">
        <v>0.57847222222222405</v>
      </c>
      <c r="T8" s="175">
        <f t="shared" si="3"/>
        <v>0.25486111111110932</v>
      </c>
      <c r="V8" s="174">
        <v>0.53680555555555698</v>
      </c>
      <c r="W8" s="175">
        <f t="shared" si="4"/>
        <v>0.29652777777777639</v>
      </c>
      <c r="Y8" s="174">
        <v>0.49513888888888702</v>
      </c>
      <c r="Z8" s="175">
        <f t="shared" si="5"/>
        <v>0.33819444444444635</v>
      </c>
      <c r="AB8" s="174">
        <v>0.453472222222224</v>
      </c>
      <c r="AC8" s="175">
        <f t="shared" si="6"/>
        <v>0.37986111111110937</v>
      </c>
      <c r="AE8" s="174">
        <v>0.41180555555555698</v>
      </c>
      <c r="AF8" s="175">
        <f t="shared" si="7"/>
        <v>0.42152777777777639</v>
      </c>
      <c r="AH8" s="174">
        <v>0.37013888888888702</v>
      </c>
      <c r="AI8" s="175">
        <f t="shared" si="8"/>
        <v>0.46319444444444635</v>
      </c>
      <c r="AK8" s="174">
        <v>0.328472222222224</v>
      </c>
      <c r="AL8" s="175">
        <f t="shared" si="9"/>
        <v>0.50486111111110943</v>
      </c>
      <c r="AN8" s="174">
        <v>0.28680555555555698</v>
      </c>
      <c r="AO8" s="175">
        <f t="shared" si="10"/>
        <v>0.54652777777777639</v>
      </c>
      <c r="AQ8" s="174">
        <v>0.24513888888888699</v>
      </c>
      <c r="AR8" s="175">
        <f t="shared" si="11"/>
        <v>0.58819444444444635</v>
      </c>
      <c r="AT8" s="174">
        <v>0.203472222222224</v>
      </c>
      <c r="AU8" s="175">
        <f t="shared" si="12"/>
        <v>0.62986111111110943</v>
      </c>
      <c r="AW8" s="174">
        <v>0.16180555555555701</v>
      </c>
      <c r="AX8" s="175">
        <f t="shared" si="13"/>
        <v>0.67152777777777639</v>
      </c>
      <c r="AZ8" s="174">
        <v>0.120138888888887</v>
      </c>
      <c r="BA8" s="175">
        <f t="shared" si="14"/>
        <v>0.71319444444444635</v>
      </c>
      <c r="BC8" s="174">
        <v>7.8472222222222401E-2</v>
      </c>
      <c r="BD8" s="175">
        <f t="shared" si="15"/>
        <v>0.75486111111111098</v>
      </c>
      <c r="BF8" s="174">
        <v>3.6805555555555702E-2</v>
      </c>
      <c r="BG8" s="175">
        <f t="shared" si="16"/>
        <v>0.79652777777777772</v>
      </c>
    </row>
    <row r="9" spans="1:145">
      <c r="A9" s="174">
        <v>0.82777777777777695</v>
      </c>
      <c r="B9" s="175">
        <f t="shared" si="0"/>
        <v>5.555555555556424E-3</v>
      </c>
      <c r="D9" s="174">
        <v>0.78611111111110998</v>
      </c>
      <c r="E9" s="175">
        <f t="shared" si="1"/>
        <v>4.7222222222223387E-2</v>
      </c>
      <c r="F9" s="172"/>
      <c r="G9" s="174">
        <v>0.74444444444444402</v>
      </c>
      <c r="H9" s="175">
        <f t="shared" si="2"/>
        <v>8.888888888888935E-2</v>
      </c>
      <c r="J9" s="174">
        <v>0.70277777777777695</v>
      </c>
      <c r="K9" s="175">
        <f t="shared" si="17"/>
        <v>0.13055555555555642</v>
      </c>
      <c r="M9" s="174">
        <v>0.66111111111111098</v>
      </c>
      <c r="N9" s="175">
        <f t="shared" si="18"/>
        <v>0.17222222222222239</v>
      </c>
      <c r="P9" s="174">
        <v>0.61944444444444402</v>
      </c>
      <c r="Q9" s="175">
        <f>$EO$1-P9</f>
        <v>0.21388888888888935</v>
      </c>
      <c r="S9" s="174">
        <v>0.57777777777778005</v>
      </c>
      <c r="T9" s="175">
        <f t="shared" si="3"/>
        <v>0.25555555555555332</v>
      </c>
      <c r="V9" s="174">
        <v>0.53611111111111298</v>
      </c>
      <c r="W9" s="175">
        <f t="shared" si="4"/>
        <v>0.29722222222222039</v>
      </c>
      <c r="Y9" s="174">
        <v>0.49444444444444202</v>
      </c>
      <c r="Z9" s="175">
        <f t="shared" si="5"/>
        <v>0.33888888888889135</v>
      </c>
      <c r="AB9" s="174">
        <v>0.45277777777778</v>
      </c>
      <c r="AC9" s="175">
        <f t="shared" si="6"/>
        <v>0.38055555555555337</v>
      </c>
      <c r="AE9" s="174">
        <v>0.41111111111111298</v>
      </c>
      <c r="AF9" s="175">
        <f t="shared" si="7"/>
        <v>0.42222222222222039</v>
      </c>
      <c r="AH9" s="174">
        <v>0.36944444444444202</v>
      </c>
      <c r="AI9" s="175">
        <f t="shared" si="8"/>
        <v>0.46388888888889135</v>
      </c>
      <c r="AK9" s="174">
        <v>0.32777777777778</v>
      </c>
      <c r="AL9" s="175">
        <f t="shared" si="9"/>
        <v>0.50555555555555332</v>
      </c>
      <c r="AN9" s="174">
        <v>0.28611111111111298</v>
      </c>
      <c r="AO9" s="175">
        <f t="shared" si="10"/>
        <v>0.54722222222222039</v>
      </c>
      <c r="AQ9" s="174">
        <v>0.24444444444444199</v>
      </c>
      <c r="AR9" s="175">
        <f t="shared" si="11"/>
        <v>0.58888888888889135</v>
      </c>
      <c r="AT9" s="174">
        <v>0.20277777777778</v>
      </c>
      <c r="AU9" s="175">
        <f t="shared" si="12"/>
        <v>0.63055555555555332</v>
      </c>
      <c r="AW9" s="174">
        <v>0.16111111111111301</v>
      </c>
      <c r="AX9" s="175">
        <f t="shared" si="13"/>
        <v>0.67222222222222039</v>
      </c>
      <c r="AZ9" s="174">
        <v>0.11944444444444199</v>
      </c>
      <c r="BA9" s="175">
        <f t="shared" si="14"/>
        <v>0.71388888888889135</v>
      </c>
      <c r="BC9" s="174">
        <v>7.7777777777778001E-2</v>
      </c>
      <c r="BD9" s="175">
        <f t="shared" si="15"/>
        <v>0.75555555555555531</v>
      </c>
      <c r="BF9" s="174">
        <v>3.6111111111111302E-2</v>
      </c>
      <c r="BG9" s="175">
        <f t="shared" si="16"/>
        <v>0.79722222222222205</v>
      </c>
    </row>
    <row r="10" spans="1:145">
      <c r="A10" s="174">
        <v>0.82708333333333295</v>
      </c>
      <c r="B10" s="175">
        <f t="shared" si="0"/>
        <v>6.2500000000004219E-3</v>
      </c>
      <c r="D10" s="174">
        <v>0.78541666666666599</v>
      </c>
      <c r="E10" s="175">
        <f t="shared" si="1"/>
        <v>4.7916666666667385E-2</v>
      </c>
      <c r="F10" s="172"/>
      <c r="G10" s="174">
        <v>0.74374999999999902</v>
      </c>
      <c r="H10" s="175">
        <f t="shared" si="2"/>
        <v>8.9583333333334347E-2</v>
      </c>
      <c r="J10" s="174">
        <v>0.70208333333333295</v>
      </c>
      <c r="K10" s="175">
        <f t="shared" si="17"/>
        <v>0.13125000000000042</v>
      </c>
      <c r="M10" s="174">
        <v>0.66041666666666698</v>
      </c>
      <c r="N10" s="175">
        <f t="shared" si="18"/>
        <v>0.17291666666666639</v>
      </c>
      <c r="P10" s="174">
        <v>0.61875000000000002</v>
      </c>
      <c r="Q10" s="175">
        <f t="shared" si="19"/>
        <v>0.21458333333333335</v>
      </c>
      <c r="S10" s="174">
        <v>0.57708333333333595</v>
      </c>
      <c r="T10" s="175">
        <f t="shared" si="3"/>
        <v>0.25624999999999742</v>
      </c>
      <c r="V10" s="174">
        <v>0.53541666666666898</v>
      </c>
      <c r="W10" s="175">
        <f t="shared" si="4"/>
        <v>0.29791666666666439</v>
      </c>
      <c r="Y10" s="174">
        <v>0.49374999999999702</v>
      </c>
      <c r="Z10" s="175">
        <f t="shared" si="5"/>
        <v>0.33958333333333635</v>
      </c>
      <c r="AB10" s="174">
        <v>0.452083333333336</v>
      </c>
      <c r="AC10" s="175">
        <f t="shared" si="6"/>
        <v>0.38124999999999737</v>
      </c>
      <c r="AE10" s="174">
        <v>0.41041666666666898</v>
      </c>
      <c r="AF10" s="175">
        <f t="shared" si="7"/>
        <v>0.42291666666666439</v>
      </c>
      <c r="AH10" s="174">
        <v>0.36874999999999702</v>
      </c>
      <c r="AI10" s="175">
        <f t="shared" si="8"/>
        <v>0.46458333333333635</v>
      </c>
      <c r="AK10" s="174">
        <v>0.327083333333336</v>
      </c>
      <c r="AL10" s="175">
        <f t="shared" si="9"/>
        <v>0.50624999999999742</v>
      </c>
      <c r="AN10" s="174">
        <v>0.28541666666666898</v>
      </c>
      <c r="AO10" s="175">
        <f t="shared" si="10"/>
        <v>0.54791666666666439</v>
      </c>
      <c r="AQ10" s="174">
        <v>0.243749999999997</v>
      </c>
      <c r="AR10" s="175">
        <f t="shared" si="11"/>
        <v>0.58958333333333635</v>
      </c>
      <c r="AT10" s="174">
        <v>0.202083333333336</v>
      </c>
      <c r="AU10" s="175">
        <f t="shared" si="12"/>
        <v>0.63124999999999742</v>
      </c>
      <c r="AW10" s="174">
        <v>0.16041666666666901</v>
      </c>
      <c r="AX10" s="175">
        <f t="shared" si="13"/>
        <v>0.67291666666666439</v>
      </c>
      <c r="AZ10" s="174">
        <v>0.118749999999997</v>
      </c>
      <c r="BA10" s="175">
        <f t="shared" si="14"/>
        <v>0.71458333333333635</v>
      </c>
      <c r="BC10" s="174">
        <v>7.7083333333333601E-2</v>
      </c>
      <c r="BD10" s="175">
        <f t="shared" si="15"/>
        <v>0.75624999999999976</v>
      </c>
      <c r="BF10" s="174">
        <v>3.5416666666666902E-2</v>
      </c>
      <c r="BG10" s="175">
        <f t="shared" si="16"/>
        <v>0.7979166666666665</v>
      </c>
    </row>
    <row r="11" spans="1:145">
      <c r="A11" s="176">
        <v>0.82638888888888795</v>
      </c>
      <c r="B11" s="177">
        <f t="shared" si="0"/>
        <v>6.944444444445419E-3</v>
      </c>
      <c r="D11" s="176">
        <v>0.78472222222222099</v>
      </c>
      <c r="E11" s="177">
        <f t="shared" si="1"/>
        <v>4.8611111111112382E-2</v>
      </c>
      <c r="F11" s="172"/>
      <c r="G11" s="176">
        <v>0.74305555555555503</v>
      </c>
      <c r="H11" s="177">
        <f t="shared" si="2"/>
        <v>9.0277777777778345E-2</v>
      </c>
      <c r="J11" s="176">
        <v>0.70138888888888795</v>
      </c>
      <c r="K11" s="177">
        <f t="shared" si="17"/>
        <v>0.13194444444444542</v>
      </c>
      <c r="M11" s="176">
        <v>0.65972222222222199</v>
      </c>
      <c r="N11" s="177">
        <f t="shared" si="18"/>
        <v>0.17361111111111138</v>
      </c>
      <c r="P11" s="176">
        <v>0.61805555555555602</v>
      </c>
      <c r="Q11" s="177">
        <f t="shared" si="19"/>
        <v>0.21527777777777735</v>
      </c>
      <c r="S11" s="176">
        <v>0.57638888888889195</v>
      </c>
      <c r="T11" s="177">
        <f t="shared" si="3"/>
        <v>0.25694444444444142</v>
      </c>
      <c r="U11" s="172"/>
      <c r="V11" s="176">
        <v>0.53472222222222499</v>
      </c>
      <c r="W11" s="177">
        <f t="shared" si="4"/>
        <v>0.29861111111110838</v>
      </c>
      <c r="Y11" s="176">
        <v>0.49305555555555203</v>
      </c>
      <c r="Z11" s="177">
        <f t="shared" si="5"/>
        <v>0.34027777777778134</v>
      </c>
      <c r="AB11" s="176">
        <v>0.451388888888892</v>
      </c>
      <c r="AC11" s="177">
        <f t="shared" si="6"/>
        <v>0.38194444444444137</v>
      </c>
      <c r="AE11" s="176">
        <v>0.40972222222222499</v>
      </c>
      <c r="AF11" s="177">
        <f t="shared" si="7"/>
        <v>0.42361111111110838</v>
      </c>
      <c r="AH11" s="176">
        <v>0.36805555555555203</v>
      </c>
      <c r="AI11" s="177">
        <f t="shared" si="8"/>
        <v>0.46527777777778134</v>
      </c>
      <c r="AJ11" s="172"/>
      <c r="AK11" s="176">
        <v>0.326388888888892</v>
      </c>
      <c r="AL11" s="177">
        <f t="shared" si="9"/>
        <v>0.50694444444444131</v>
      </c>
      <c r="AN11" s="176">
        <v>0.28472222222222499</v>
      </c>
      <c r="AO11" s="177">
        <f t="shared" si="10"/>
        <v>0.54861111111110838</v>
      </c>
      <c r="AQ11" s="176">
        <v>0.243055555555552</v>
      </c>
      <c r="AR11" s="177">
        <f t="shared" si="11"/>
        <v>0.59027777777778134</v>
      </c>
      <c r="AT11" s="176">
        <v>0.201388888888892</v>
      </c>
      <c r="AU11" s="177">
        <f t="shared" si="12"/>
        <v>0.63194444444444131</v>
      </c>
      <c r="AW11" s="176">
        <v>0.15972222222222501</v>
      </c>
      <c r="AX11" s="177">
        <f t="shared" si="13"/>
        <v>0.67361111111110838</v>
      </c>
      <c r="AY11" s="172"/>
      <c r="AZ11" s="176">
        <v>0.118055555555552</v>
      </c>
      <c r="BA11" s="177">
        <f t="shared" si="14"/>
        <v>0.71527777777778134</v>
      </c>
      <c r="BC11" s="176">
        <v>7.63888888888892E-2</v>
      </c>
      <c r="BD11" s="177">
        <f t="shared" si="15"/>
        <v>0.7569444444444442</v>
      </c>
      <c r="BF11" s="176">
        <v>3.4722222222222501E-2</v>
      </c>
      <c r="BG11" s="177">
        <f t="shared" si="16"/>
        <v>0.79861111111111083</v>
      </c>
    </row>
    <row r="12" spans="1:145">
      <c r="A12" s="174">
        <v>0.82569444444444295</v>
      </c>
      <c r="B12" s="175">
        <f t="shared" si="0"/>
        <v>7.6388888888904161E-3</v>
      </c>
      <c r="D12" s="174">
        <v>0.78402777777777699</v>
      </c>
      <c r="E12" s="175">
        <f t="shared" si="1"/>
        <v>4.930555555555638E-2</v>
      </c>
      <c r="F12" s="172"/>
      <c r="G12" s="174">
        <v>0.74236111111111003</v>
      </c>
      <c r="H12" s="175">
        <f t="shared" si="2"/>
        <v>9.0972222222223342E-2</v>
      </c>
      <c r="J12" s="174">
        <v>0.70069444444444295</v>
      </c>
      <c r="K12" s="175">
        <f t="shared" si="17"/>
        <v>0.13263888888889042</v>
      </c>
      <c r="M12" s="174">
        <v>0.65902777777777799</v>
      </c>
      <c r="N12" s="175">
        <f t="shared" si="18"/>
        <v>0.17430555555555538</v>
      </c>
      <c r="P12" s="174">
        <v>0.61736111111111103</v>
      </c>
      <c r="Q12" s="175">
        <f t="shared" si="19"/>
        <v>0.21597222222222234</v>
      </c>
      <c r="S12" s="174">
        <v>0.57569444444444795</v>
      </c>
      <c r="T12" s="175">
        <f t="shared" si="3"/>
        <v>0.25763888888888542</v>
      </c>
      <c r="V12" s="174">
        <v>0.53402777777778099</v>
      </c>
      <c r="W12" s="175">
        <f t="shared" si="4"/>
        <v>0.29930555555555238</v>
      </c>
      <c r="Y12" s="174">
        <v>0.49236111111110697</v>
      </c>
      <c r="Z12" s="175">
        <f t="shared" si="5"/>
        <v>0.3409722222222264</v>
      </c>
      <c r="AB12" s="174">
        <v>0.45069444444444801</v>
      </c>
      <c r="AC12" s="175">
        <f t="shared" si="6"/>
        <v>0.38263888888888536</v>
      </c>
      <c r="AE12" s="174">
        <v>0.40902777777778099</v>
      </c>
      <c r="AF12" s="175">
        <f t="shared" si="7"/>
        <v>0.42430555555555238</v>
      </c>
      <c r="AH12" s="174">
        <v>0.36736111111110697</v>
      </c>
      <c r="AI12" s="175">
        <f t="shared" si="8"/>
        <v>0.4659722222222264</v>
      </c>
      <c r="AK12" s="174">
        <v>0.32569444444444801</v>
      </c>
      <c r="AL12" s="175">
        <f t="shared" si="9"/>
        <v>0.50763888888888542</v>
      </c>
      <c r="AN12" s="174">
        <v>0.28402777777778099</v>
      </c>
      <c r="AO12" s="175">
        <f t="shared" si="10"/>
        <v>0.54930555555555238</v>
      </c>
      <c r="AQ12" s="174">
        <v>0.242361111111107</v>
      </c>
      <c r="AR12" s="175">
        <f t="shared" si="11"/>
        <v>0.59097222222222634</v>
      </c>
      <c r="AT12" s="174">
        <v>0.20069444444444801</v>
      </c>
      <c r="AU12" s="175">
        <f t="shared" si="12"/>
        <v>0.63263888888888542</v>
      </c>
      <c r="AW12" s="174">
        <v>0.15902777777778099</v>
      </c>
      <c r="AX12" s="175">
        <f t="shared" si="13"/>
        <v>0.67430555555555238</v>
      </c>
      <c r="AZ12" s="174">
        <v>0.117361111111107</v>
      </c>
      <c r="BA12" s="175">
        <f t="shared" si="14"/>
        <v>0.71597222222222634</v>
      </c>
      <c r="BC12" s="174">
        <v>7.56944444444448E-2</v>
      </c>
      <c r="BD12" s="175">
        <f t="shared" si="15"/>
        <v>0.75763888888888853</v>
      </c>
      <c r="BF12" s="174">
        <v>3.4027777777778101E-2</v>
      </c>
      <c r="BG12" s="175">
        <f t="shared" si="16"/>
        <v>0.79930555555555527</v>
      </c>
    </row>
    <row r="13" spans="1:145">
      <c r="A13" s="174">
        <v>0.82499999999999896</v>
      </c>
      <c r="B13" s="175">
        <f t="shared" si="0"/>
        <v>8.333333333334414E-3</v>
      </c>
      <c r="D13" s="174">
        <v>0.78333333333333199</v>
      </c>
      <c r="E13" s="175">
        <f t="shared" si="1"/>
        <v>5.0000000000001377E-2</v>
      </c>
      <c r="F13" s="172"/>
      <c r="G13" s="174">
        <v>0.74166666666666503</v>
      </c>
      <c r="H13" s="175">
        <f t="shared" si="2"/>
        <v>9.1666666666668339E-2</v>
      </c>
      <c r="J13" s="174">
        <v>0.69999999999999896</v>
      </c>
      <c r="K13" s="175">
        <f t="shared" si="17"/>
        <v>0.13333333333333441</v>
      </c>
      <c r="M13" s="174">
        <v>0.65833333333333299</v>
      </c>
      <c r="N13" s="175">
        <f t="shared" si="18"/>
        <v>0.17500000000000038</v>
      </c>
      <c r="P13" s="174">
        <v>0.61666666666666703</v>
      </c>
      <c r="Q13" s="175">
        <f t="shared" si="19"/>
        <v>0.21666666666666634</v>
      </c>
      <c r="S13" s="174">
        <v>0.57500000000000395</v>
      </c>
      <c r="T13" s="175">
        <f t="shared" si="3"/>
        <v>0.25833333333332942</v>
      </c>
      <c r="V13" s="174">
        <v>0.53333333333333699</v>
      </c>
      <c r="W13" s="175">
        <f t="shared" si="4"/>
        <v>0.29999999999999638</v>
      </c>
      <c r="Y13" s="174">
        <v>0.49166666666666198</v>
      </c>
      <c r="Z13" s="175">
        <f t="shared" si="5"/>
        <v>0.34166666666667139</v>
      </c>
      <c r="AB13" s="174">
        <v>0.45000000000000401</v>
      </c>
      <c r="AC13" s="175">
        <f t="shared" si="6"/>
        <v>0.38333333333332936</v>
      </c>
      <c r="AE13" s="174">
        <v>0.40833333333333699</v>
      </c>
      <c r="AF13" s="175">
        <f t="shared" si="7"/>
        <v>0.42499999999999638</v>
      </c>
      <c r="AH13" s="174">
        <v>0.36666666666666198</v>
      </c>
      <c r="AI13" s="175">
        <f t="shared" si="8"/>
        <v>0.46666666666667139</v>
      </c>
      <c r="AK13" s="174">
        <v>0.32500000000000401</v>
      </c>
      <c r="AL13" s="175">
        <f t="shared" si="9"/>
        <v>0.50833333333332931</v>
      </c>
      <c r="AN13" s="174">
        <v>0.28333333333333699</v>
      </c>
      <c r="AO13" s="175">
        <f t="shared" si="10"/>
        <v>0.54999999999999638</v>
      </c>
      <c r="AQ13" s="174">
        <v>0.24166666666666201</v>
      </c>
      <c r="AR13" s="175">
        <f t="shared" si="11"/>
        <v>0.59166666666667134</v>
      </c>
      <c r="AT13" s="174">
        <v>0.20000000000000401</v>
      </c>
      <c r="AU13" s="175">
        <f t="shared" si="12"/>
        <v>0.63333333333332931</v>
      </c>
      <c r="AW13" s="174">
        <v>0.15833333333333699</v>
      </c>
      <c r="AX13" s="175">
        <f t="shared" si="13"/>
        <v>0.67499999999999638</v>
      </c>
      <c r="AZ13" s="174">
        <v>0.11666666666666201</v>
      </c>
      <c r="BA13" s="175">
        <f t="shared" si="14"/>
        <v>0.71666666666667134</v>
      </c>
      <c r="BC13" s="174">
        <v>7.50000000000004E-2</v>
      </c>
      <c r="BD13" s="175">
        <f t="shared" si="15"/>
        <v>0.75833333333333297</v>
      </c>
      <c r="BF13" s="174">
        <v>3.3333333333333798E-2</v>
      </c>
      <c r="BG13" s="175">
        <f t="shared" si="16"/>
        <v>0.7999999999999996</v>
      </c>
    </row>
    <row r="14" spans="1:145">
      <c r="A14" s="174">
        <v>0.82430555555555396</v>
      </c>
      <c r="B14" s="175">
        <f t="shared" si="0"/>
        <v>9.027777777779411E-3</v>
      </c>
      <c r="D14" s="174">
        <v>0.782638888888888</v>
      </c>
      <c r="E14" s="175">
        <f t="shared" si="1"/>
        <v>5.0694444444445375E-2</v>
      </c>
      <c r="F14" s="172"/>
      <c r="G14" s="174">
        <v>0.74097222222222103</v>
      </c>
      <c r="H14" s="175">
        <f t="shared" si="2"/>
        <v>9.2361111111112337E-2</v>
      </c>
      <c r="J14" s="174">
        <v>0.69930555555555396</v>
      </c>
      <c r="K14" s="175">
        <f t="shared" si="17"/>
        <v>0.13402777777777941</v>
      </c>
      <c r="M14" s="174">
        <v>0.65763888888888899</v>
      </c>
      <c r="N14" s="175">
        <f t="shared" si="18"/>
        <v>0.17569444444444438</v>
      </c>
      <c r="P14" s="174">
        <v>0.61597222222222103</v>
      </c>
      <c r="Q14" s="175">
        <f t="shared" si="19"/>
        <v>0.21736111111111234</v>
      </c>
      <c r="S14" s="174">
        <v>0.57430555555555995</v>
      </c>
      <c r="T14" s="175">
        <f t="shared" si="3"/>
        <v>0.25902777777777342</v>
      </c>
      <c r="V14" s="174">
        <v>0.53263888888889299</v>
      </c>
      <c r="W14" s="175">
        <f t="shared" si="4"/>
        <v>0.30069444444444038</v>
      </c>
      <c r="Y14" s="174">
        <v>0.49097222222221698</v>
      </c>
      <c r="Z14" s="175">
        <f t="shared" si="5"/>
        <v>0.34236111111111639</v>
      </c>
      <c r="AB14" s="174">
        <v>0.44930555555556001</v>
      </c>
      <c r="AC14" s="175">
        <f t="shared" si="6"/>
        <v>0.38402777777777336</v>
      </c>
      <c r="AE14" s="174">
        <v>0.40763888888889199</v>
      </c>
      <c r="AF14" s="175">
        <f t="shared" si="7"/>
        <v>0.42569444444444138</v>
      </c>
      <c r="AH14" s="174">
        <v>0.36597222222221698</v>
      </c>
      <c r="AI14" s="175">
        <f t="shared" si="8"/>
        <v>0.46736111111111639</v>
      </c>
      <c r="AK14" s="174">
        <v>0.32430555555556001</v>
      </c>
      <c r="AL14" s="175">
        <f t="shared" si="9"/>
        <v>0.50902777777777342</v>
      </c>
      <c r="AN14" s="174">
        <v>0.28263888888889199</v>
      </c>
      <c r="AO14" s="175">
        <f t="shared" si="10"/>
        <v>0.55069444444444138</v>
      </c>
      <c r="AQ14" s="174">
        <v>0.24097222222221701</v>
      </c>
      <c r="AR14" s="175">
        <f t="shared" si="11"/>
        <v>0.59236111111111633</v>
      </c>
      <c r="AT14" s="174">
        <v>0.19930555555556001</v>
      </c>
      <c r="AU14" s="175">
        <f t="shared" si="12"/>
        <v>0.63402777777777342</v>
      </c>
      <c r="AW14" s="174">
        <v>0.15763888888889299</v>
      </c>
      <c r="AX14" s="175">
        <f t="shared" si="13"/>
        <v>0.67569444444444038</v>
      </c>
      <c r="AZ14" s="174">
        <v>0.11597222222221699</v>
      </c>
      <c r="BA14" s="175">
        <f t="shared" si="14"/>
        <v>0.71736111111111633</v>
      </c>
      <c r="BC14" s="174">
        <v>7.4305555555555999E-2</v>
      </c>
      <c r="BD14" s="175">
        <f t="shared" si="15"/>
        <v>0.75902777777777741</v>
      </c>
      <c r="BF14" s="174">
        <v>3.2638888888889397E-2</v>
      </c>
      <c r="BG14" s="175">
        <f t="shared" si="16"/>
        <v>0.80069444444444393</v>
      </c>
    </row>
    <row r="15" spans="1:145">
      <c r="A15" s="174">
        <v>0.82361111111110996</v>
      </c>
      <c r="B15" s="175">
        <f t="shared" si="0"/>
        <v>9.7222222222234089E-3</v>
      </c>
      <c r="D15" s="174">
        <v>0.781944444444443</v>
      </c>
      <c r="E15" s="175">
        <f t="shared" si="1"/>
        <v>5.1388888888890372E-2</v>
      </c>
      <c r="F15" s="172"/>
      <c r="G15" s="174">
        <v>0.74027777777777604</v>
      </c>
      <c r="H15" s="175">
        <f t="shared" si="2"/>
        <v>9.3055555555557334E-2</v>
      </c>
      <c r="J15" s="174">
        <v>0.69861111111110996</v>
      </c>
      <c r="K15" s="175">
        <f t="shared" si="17"/>
        <v>0.13472222222222341</v>
      </c>
      <c r="M15" s="174">
        <v>0.656944444444444</v>
      </c>
      <c r="N15" s="175">
        <f t="shared" si="18"/>
        <v>0.17638888888888937</v>
      </c>
      <c r="P15" s="174">
        <v>0.61527777777777604</v>
      </c>
      <c r="Q15" s="175">
        <f t="shared" si="19"/>
        <v>0.21805555555555733</v>
      </c>
      <c r="S15" s="174">
        <v>0.57361111111111596</v>
      </c>
      <c r="T15" s="175">
        <f t="shared" si="3"/>
        <v>0.25972222222221741</v>
      </c>
      <c r="V15" s="174">
        <v>0.53194444444444899</v>
      </c>
      <c r="W15" s="175">
        <f t="shared" si="4"/>
        <v>0.30138888888888438</v>
      </c>
      <c r="Y15" s="174">
        <v>0.49027777777777198</v>
      </c>
      <c r="Z15" s="175">
        <f t="shared" si="5"/>
        <v>0.34305555555556139</v>
      </c>
      <c r="AB15" s="174">
        <v>0.44861111111111601</v>
      </c>
      <c r="AC15" s="175">
        <f t="shared" si="6"/>
        <v>0.38472222222221736</v>
      </c>
      <c r="AE15" s="174">
        <v>0.40694444444444799</v>
      </c>
      <c r="AF15" s="175">
        <f t="shared" si="7"/>
        <v>0.42638888888888538</v>
      </c>
      <c r="AH15" s="174">
        <v>0.36527777777777198</v>
      </c>
      <c r="AI15" s="175">
        <f t="shared" si="8"/>
        <v>0.46805555555556139</v>
      </c>
      <c r="AK15" s="174">
        <v>0.32361111111111601</v>
      </c>
      <c r="AL15" s="175">
        <f t="shared" si="9"/>
        <v>0.5097222222222173</v>
      </c>
      <c r="AN15" s="174">
        <v>0.28194444444444799</v>
      </c>
      <c r="AO15" s="175">
        <f t="shared" si="10"/>
        <v>0.55138888888888538</v>
      </c>
      <c r="AQ15" s="174">
        <v>0.24027777777777201</v>
      </c>
      <c r="AR15" s="175">
        <f t="shared" si="11"/>
        <v>0.59305555555556133</v>
      </c>
      <c r="AT15" s="174">
        <v>0.19861111111111601</v>
      </c>
      <c r="AU15" s="175">
        <f t="shared" si="12"/>
        <v>0.6347222222222173</v>
      </c>
      <c r="AW15" s="174">
        <v>0.15694444444444899</v>
      </c>
      <c r="AX15" s="175">
        <f t="shared" si="13"/>
        <v>0.67638888888888438</v>
      </c>
      <c r="AZ15" s="174">
        <v>0.115277777777772</v>
      </c>
      <c r="BA15" s="175">
        <f t="shared" si="14"/>
        <v>0.71805555555556133</v>
      </c>
      <c r="BC15" s="174">
        <v>7.3611111111111599E-2</v>
      </c>
      <c r="BD15" s="175">
        <f t="shared" si="15"/>
        <v>0.75972222222222174</v>
      </c>
      <c r="BF15" s="174">
        <v>3.1944444444444997E-2</v>
      </c>
      <c r="BG15" s="175">
        <f t="shared" si="16"/>
        <v>0.80138888888888837</v>
      </c>
    </row>
    <row r="16" spans="1:145">
      <c r="A16" s="174">
        <v>0.82291666666666496</v>
      </c>
      <c r="B16" s="175">
        <f t="shared" si="0"/>
        <v>1.0416666666668406E-2</v>
      </c>
      <c r="D16" s="174">
        <v>0.781249999999999</v>
      </c>
      <c r="E16" s="175">
        <f t="shared" si="1"/>
        <v>5.208333333333437E-2</v>
      </c>
      <c r="F16" s="172"/>
      <c r="G16" s="174">
        <v>0.73958333333333204</v>
      </c>
      <c r="H16" s="175">
        <f t="shared" si="2"/>
        <v>9.3750000000001332E-2</v>
      </c>
      <c r="J16" s="174">
        <v>0.69791666666666496</v>
      </c>
      <c r="K16" s="175">
        <f t="shared" si="17"/>
        <v>0.13541666666666841</v>
      </c>
      <c r="M16" s="174">
        <v>0.65625</v>
      </c>
      <c r="N16" s="175">
        <f t="shared" si="18"/>
        <v>0.17708333333333337</v>
      </c>
      <c r="P16" s="174">
        <v>0.61458333333333104</v>
      </c>
      <c r="Q16" s="175">
        <f t="shared" si="19"/>
        <v>0.21875000000000233</v>
      </c>
      <c r="S16" s="174">
        <v>0.57291666666667196</v>
      </c>
      <c r="T16" s="175">
        <f t="shared" si="3"/>
        <v>0.26041666666666141</v>
      </c>
      <c r="V16" s="174">
        <v>0.531250000000005</v>
      </c>
      <c r="W16" s="175">
        <f t="shared" si="4"/>
        <v>0.30208333333332837</v>
      </c>
      <c r="Y16" s="174">
        <v>0.48958333333332699</v>
      </c>
      <c r="Z16" s="175">
        <f t="shared" si="5"/>
        <v>0.34375000000000638</v>
      </c>
      <c r="AB16" s="174">
        <v>0.44791666666667201</v>
      </c>
      <c r="AC16" s="175">
        <f t="shared" si="6"/>
        <v>0.38541666666666136</v>
      </c>
      <c r="AE16" s="174">
        <v>0.406250000000004</v>
      </c>
      <c r="AF16" s="175">
        <f t="shared" si="7"/>
        <v>0.42708333333332937</v>
      </c>
      <c r="AH16" s="174">
        <v>0.36458333333332699</v>
      </c>
      <c r="AI16" s="175">
        <f t="shared" si="8"/>
        <v>0.46875000000000638</v>
      </c>
      <c r="AK16" s="174">
        <v>0.32291666666667201</v>
      </c>
      <c r="AL16" s="175">
        <f t="shared" si="9"/>
        <v>0.51041666666666141</v>
      </c>
      <c r="AN16" s="174">
        <v>0.281250000000004</v>
      </c>
      <c r="AO16" s="175">
        <f t="shared" si="10"/>
        <v>0.55208333333332937</v>
      </c>
      <c r="AQ16" s="174">
        <v>0.23958333333332699</v>
      </c>
      <c r="AR16" s="175">
        <f t="shared" si="11"/>
        <v>0.59375000000000644</v>
      </c>
      <c r="AT16" s="174">
        <v>0.19791666666667199</v>
      </c>
      <c r="AU16" s="175">
        <f t="shared" si="12"/>
        <v>0.63541666666666141</v>
      </c>
      <c r="AW16" s="174">
        <v>0.156250000000005</v>
      </c>
      <c r="AX16" s="175">
        <f t="shared" si="13"/>
        <v>0.67708333333332837</v>
      </c>
      <c r="AZ16" s="174">
        <v>0.114583333333327</v>
      </c>
      <c r="BA16" s="175">
        <f t="shared" si="14"/>
        <v>0.71875000000000633</v>
      </c>
      <c r="BC16" s="174">
        <v>7.2916666666667199E-2</v>
      </c>
      <c r="BD16" s="175">
        <f t="shared" si="15"/>
        <v>0.76041666666666619</v>
      </c>
      <c r="BF16" s="174">
        <v>3.1250000000000597E-2</v>
      </c>
      <c r="BG16" s="175">
        <f t="shared" si="16"/>
        <v>0.80208333333333282</v>
      </c>
    </row>
    <row r="17" spans="1:59">
      <c r="A17" s="174">
        <v>0.82222222222222097</v>
      </c>
      <c r="B17" s="175">
        <f t="shared" si="0"/>
        <v>1.1111111111112404E-2</v>
      </c>
      <c r="D17" s="174">
        <v>0.780555555555554</v>
      </c>
      <c r="E17" s="175">
        <f t="shared" si="1"/>
        <v>5.2777777777779367E-2</v>
      </c>
      <c r="F17" s="172"/>
      <c r="G17" s="174">
        <v>0.73888888888888704</v>
      </c>
      <c r="H17" s="175">
        <f t="shared" si="2"/>
        <v>9.4444444444446329E-2</v>
      </c>
      <c r="J17" s="174">
        <v>0.69722222222222097</v>
      </c>
      <c r="K17" s="175">
        <f t="shared" si="17"/>
        <v>0.1361111111111124</v>
      </c>
      <c r="M17" s="174">
        <v>0.655555555555556</v>
      </c>
      <c r="N17" s="175">
        <f t="shared" si="18"/>
        <v>0.17777777777777737</v>
      </c>
      <c r="P17" s="174">
        <v>0.61388888888888604</v>
      </c>
      <c r="Q17" s="175">
        <f t="shared" si="19"/>
        <v>0.21944444444444733</v>
      </c>
      <c r="S17" s="174">
        <v>0.57222222222222796</v>
      </c>
      <c r="T17" s="175">
        <f t="shared" si="3"/>
        <v>0.26111111111110541</v>
      </c>
      <c r="V17" s="174">
        <v>0.530555555555561</v>
      </c>
      <c r="W17" s="175">
        <f t="shared" si="4"/>
        <v>0.30277777777777237</v>
      </c>
      <c r="Y17" s="174">
        <v>0.48888888888888199</v>
      </c>
      <c r="Z17" s="175">
        <f t="shared" si="5"/>
        <v>0.34444444444445138</v>
      </c>
      <c r="AB17" s="174">
        <v>0.44722222222222802</v>
      </c>
      <c r="AC17" s="175">
        <f t="shared" si="6"/>
        <v>0.38611111111110535</v>
      </c>
      <c r="AE17" s="174">
        <v>0.40555555555556</v>
      </c>
      <c r="AF17" s="175">
        <f t="shared" si="7"/>
        <v>0.42777777777777337</v>
      </c>
      <c r="AH17" s="174">
        <v>0.36388888888888199</v>
      </c>
      <c r="AI17" s="175">
        <f t="shared" si="8"/>
        <v>0.46944444444445138</v>
      </c>
      <c r="AK17" s="174">
        <v>0.32222222222222802</v>
      </c>
      <c r="AL17" s="175">
        <f t="shared" si="9"/>
        <v>0.5111111111111053</v>
      </c>
      <c r="AN17" s="174">
        <v>0.28055555555556</v>
      </c>
      <c r="AO17" s="175">
        <f t="shared" si="10"/>
        <v>0.55277777777777337</v>
      </c>
      <c r="AQ17" s="174">
        <v>0.23888888888888199</v>
      </c>
      <c r="AR17" s="175">
        <f t="shared" si="11"/>
        <v>0.59444444444445144</v>
      </c>
      <c r="AT17" s="174">
        <v>0.19722222222222799</v>
      </c>
      <c r="AU17" s="175">
        <f t="shared" si="12"/>
        <v>0.63611111111110541</v>
      </c>
      <c r="AW17" s="174">
        <v>0.155555555555561</v>
      </c>
      <c r="AX17" s="175">
        <f t="shared" si="13"/>
        <v>0.67777777777777237</v>
      </c>
      <c r="AZ17" s="174">
        <v>0.113888888888882</v>
      </c>
      <c r="BA17" s="175">
        <f t="shared" si="14"/>
        <v>0.71944444444445133</v>
      </c>
      <c r="BC17" s="174">
        <v>7.2222222222222798E-2</v>
      </c>
      <c r="BD17" s="175">
        <f t="shared" si="15"/>
        <v>0.76111111111111063</v>
      </c>
      <c r="BF17" s="174">
        <v>3.05555555555562E-2</v>
      </c>
      <c r="BG17" s="175">
        <f t="shared" si="16"/>
        <v>0.80277777777777715</v>
      </c>
    </row>
    <row r="18" spans="1:59">
      <c r="A18" s="174">
        <v>0.82152777777777597</v>
      </c>
      <c r="B18" s="175">
        <f t="shared" si="0"/>
        <v>1.1805555555557401E-2</v>
      </c>
      <c r="D18" s="174">
        <v>0.77986111111110901</v>
      </c>
      <c r="E18" s="175">
        <f t="shared" si="1"/>
        <v>5.3472222222224364E-2</v>
      </c>
      <c r="F18" s="172"/>
      <c r="G18" s="174">
        <v>0.73819444444444304</v>
      </c>
      <c r="H18" s="175">
        <f t="shared" si="2"/>
        <v>9.5138888888890327E-2</v>
      </c>
      <c r="J18" s="174">
        <v>0.69652777777777597</v>
      </c>
      <c r="K18" s="175">
        <f t="shared" si="17"/>
        <v>0.1368055555555574</v>
      </c>
      <c r="M18" s="174">
        <v>0.65486111111111101</v>
      </c>
      <c r="N18" s="175">
        <f t="shared" si="18"/>
        <v>0.17847222222222237</v>
      </c>
      <c r="P18" s="174">
        <v>0.61319444444444104</v>
      </c>
      <c r="Q18" s="175">
        <f t="shared" si="19"/>
        <v>0.22013888888889233</v>
      </c>
      <c r="S18" s="174">
        <v>0.57152777777778396</v>
      </c>
      <c r="T18" s="175">
        <f t="shared" si="3"/>
        <v>0.26180555555554941</v>
      </c>
      <c r="V18" s="174">
        <v>0.529861111111117</v>
      </c>
      <c r="W18" s="175">
        <f t="shared" si="4"/>
        <v>0.30347222222221637</v>
      </c>
      <c r="Y18" s="174">
        <v>0.48819444444443699</v>
      </c>
      <c r="Z18" s="175">
        <f t="shared" si="5"/>
        <v>0.34513888888889638</v>
      </c>
      <c r="AB18" s="174">
        <v>0.44652777777778402</v>
      </c>
      <c r="AC18" s="175">
        <f t="shared" si="6"/>
        <v>0.38680555555554935</v>
      </c>
      <c r="AE18" s="174">
        <v>0.404861111111116</v>
      </c>
      <c r="AF18" s="175">
        <f t="shared" si="7"/>
        <v>0.42847222222221737</v>
      </c>
      <c r="AH18" s="174">
        <v>0.36319444444443699</v>
      </c>
      <c r="AI18" s="175">
        <f t="shared" si="8"/>
        <v>0.47013888888889638</v>
      </c>
      <c r="AK18" s="174">
        <v>0.32152777777778402</v>
      </c>
      <c r="AL18" s="175">
        <f t="shared" si="9"/>
        <v>0.51180555555554941</v>
      </c>
      <c r="AN18" s="174">
        <v>0.279861111111116</v>
      </c>
      <c r="AO18" s="175">
        <f t="shared" si="10"/>
        <v>0.55347222222221737</v>
      </c>
      <c r="AQ18" s="174">
        <v>0.23819444444443699</v>
      </c>
      <c r="AR18" s="175">
        <f t="shared" si="11"/>
        <v>0.59513888888889643</v>
      </c>
      <c r="AT18" s="174">
        <v>0.19652777777778399</v>
      </c>
      <c r="AU18" s="175">
        <f t="shared" si="12"/>
        <v>0.63680555555554941</v>
      </c>
      <c r="AW18" s="174">
        <v>0.154861111111117</v>
      </c>
      <c r="AX18" s="175">
        <f t="shared" si="13"/>
        <v>0.67847222222221637</v>
      </c>
      <c r="AZ18" s="174">
        <v>0.11319444444443701</v>
      </c>
      <c r="BA18" s="175">
        <f t="shared" si="14"/>
        <v>0.72013888888889632</v>
      </c>
      <c r="BC18" s="174">
        <v>7.1527777777778398E-2</v>
      </c>
      <c r="BD18" s="175">
        <f t="shared" si="15"/>
        <v>0.76180555555555496</v>
      </c>
      <c r="BF18" s="174">
        <v>2.98611111111118E-2</v>
      </c>
      <c r="BG18" s="175">
        <f t="shared" si="16"/>
        <v>0.80347222222222159</v>
      </c>
    </row>
    <row r="19" spans="1:59">
      <c r="A19" s="174">
        <v>0.82083333333333197</v>
      </c>
      <c r="B19" s="175">
        <f t="shared" si="0"/>
        <v>1.2500000000001399E-2</v>
      </c>
      <c r="D19" s="174">
        <v>0.77916666666666501</v>
      </c>
      <c r="E19" s="175">
        <f t="shared" si="1"/>
        <v>5.4166666666668362E-2</v>
      </c>
      <c r="F19" s="172"/>
      <c r="G19" s="174">
        <v>0.73749999999999805</v>
      </c>
      <c r="H19" s="175">
        <f t="shared" si="2"/>
        <v>9.5833333333335324E-2</v>
      </c>
      <c r="J19" s="174">
        <v>0.69583333333333197</v>
      </c>
      <c r="K19" s="175">
        <f t="shared" si="17"/>
        <v>0.1375000000000014</v>
      </c>
      <c r="M19" s="174">
        <v>0.65416666666666701</v>
      </c>
      <c r="N19" s="175">
        <f t="shared" si="18"/>
        <v>0.17916666666666636</v>
      </c>
      <c r="P19" s="174">
        <v>0.61249999999999605</v>
      </c>
      <c r="Q19" s="175">
        <f t="shared" si="19"/>
        <v>0.22083333333333732</v>
      </c>
      <c r="S19" s="174">
        <v>0.57083333333333997</v>
      </c>
      <c r="T19" s="175">
        <f t="shared" si="3"/>
        <v>0.26249999999999341</v>
      </c>
      <c r="V19" s="174">
        <v>0.529166666666673</v>
      </c>
      <c r="W19" s="175">
        <f t="shared" si="4"/>
        <v>0.30416666666666037</v>
      </c>
      <c r="Y19" s="174">
        <v>0.487499999999992</v>
      </c>
      <c r="Z19" s="175">
        <f t="shared" si="5"/>
        <v>0.34583333333334138</v>
      </c>
      <c r="AB19" s="174">
        <v>0.44583333333334002</v>
      </c>
      <c r="AC19" s="175">
        <f t="shared" si="6"/>
        <v>0.38749999999999335</v>
      </c>
      <c r="AE19" s="174">
        <v>0.404166666666672</v>
      </c>
      <c r="AF19" s="175">
        <f t="shared" si="7"/>
        <v>0.42916666666666137</v>
      </c>
      <c r="AH19" s="174">
        <v>0.362499999999992</v>
      </c>
      <c r="AI19" s="175">
        <f t="shared" si="8"/>
        <v>0.47083333333334138</v>
      </c>
      <c r="AK19" s="174">
        <v>0.32083333333334002</v>
      </c>
      <c r="AL19" s="175">
        <f t="shared" si="9"/>
        <v>0.51249999999999329</v>
      </c>
      <c r="AN19" s="174">
        <v>0.279166666666672</v>
      </c>
      <c r="AO19" s="175">
        <f t="shared" si="10"/>
        <v>0.55416666666666137</v>
      </c>
      <c r="AQ19" s="174">
        <v>0.237499999999992</v>
      </c>
      <c r="AR19" s="175">
        <f t="shared" si="11"/>
        <v>0.59583333333334143</v>
      </c>
      <c r="AT19" s="174">
        <v>0.19583333333333999</v>
      </c>
      <c r="AU19" s="175">
        <f t="shared" si="12"/>
        <v>0.63749999999999341</v>
      </c>
      <c r="AW19" s="174">
        <v>0.154166666666673</v>
      </c>
      <c r="AX19" s="175">
        <f t="shared" si="13"/>
        <v>0.67916666666666037</v>
      </c>
      <c r="AZ19" s="174">
        <v>0.112499999999992</v>
      </c>
      <c r="BA19" s="175">
        <f t="shared" si="14"/>
        <v>0.72083333333334143</v>
      </c>
      <c r="BC19" s="174">
        <v>7.0833333333333998E-2</v>
      </c>
      <c r="BD19" s="175">
        <f t="shared" si="15"/>
        <v>0.7624999999999994</v>
      </c>
      <c r="BF19" s="174">
        <v>2.9166666666667399E-2</v>
      </c>
      <c r="BG19" s="175">
        <f t="shared" si="16"/>
        <v>0.80416666666666592</v>
      </c>
    </row>
    <row r="20" spans="1:59">
      <c r="A20" s="174">
        <v>0.82013888888888697</v>
      </c>
      <c r="B20" s="175">
        <f t="shared" si="0"/>
        <v>1.3194444444446396E-2</v>
      </c>
      <c r="D20" s="174">
        <v>0.77847222222222001</v>
      </c>
      <c r="E20" s="175">
        <f t="shared" si="1"/>
        <v>5.4861111111113359E-2</v>
      </c>
      <c r="F20" s="172"/>
      <c r="G20" s="174">
        <v>0.73680555555555405</v>
      </c>
      <c r="H20" s="175">
        <f t="shared" si="2"/>
        <v>9.6527777777779322E-2</v>
      </c>
      <c r="J20" s="174">
        <v>0.69513888888888697</v>
      </c>
      <c r="K20" s="175">
        <f t="shared" si="17"/>
        <v>0.1381944444444464</v>
      </c>
      <c r="M20" s="174">
        <v>0.65347222222222201</v>
      </c>
      <c r="N20" s="175">
        <f t="shared" si="18"/>
        <v>0.17986111111111136</v>
      </c>
      <c r="P20" s="174">
        <v>0.61180555555555105</v>
      </c>
      <c r="Q20" s="175">
        <f t="shared" si="19"/>
        <v>0.22152777777778232</v>
      </c>
      <c r="S20" s="174">
        <v>0.57013888888889597</v>
      </c>
      <c r="T20" s="175">
        <f t="shared" si="3"/>
        <v>0.2631944444444374</v>
      </c>
      <c r="V20" s="174">
        <v>0.528472222222229</v>
      </c>
      <c r="W20" s="175">
        <f t="shared" si="4"/>
        <v>0.30486111111110437</v>
      </c>
      <c r="Y20" s="174">
        <v>0.486805555555547</v>
      </c>
      <c r="Z20" s="175">
        <f t="shared" si="5"/>
        <v>0.34652777777778637</v>
      </c>
      <c r="AB20" s="174">
        <v>0.44513888888889602</v>
      </c>
      <c r="AC20" s="175">
        <f t="shared" si="6"/>
        <v>0.38819444444443735</v>
      </c>
      <c r="AE20" s="174">
        <v>0.40347222222222801</v>
      </c>
      <c r="AF20" s="175">
        <f t="shared" si="7"/>
        <v>0.42986111111110537</v>
      </c>
      <c r="AH20" s="174">
        <v>0.361805555555547</v>
      </c>
      <c r="AI20" s="175">
        <f t="shared" si="8"/>
        <v>0.47152777777778637</v>
      </c>
      <c r="AK20" s="174">
        <v>0.32013888888889602</v>
      </c>
      <c r="AL20" s="175">
        <f t="shared" si="9"/>
        <v>0.5131944444444374</v>
      </c>
      <c r="AN20" s="174">
        <v>0.27847222222222801</v>
      </c>
      <c r="AO20" s="175">
        <f t="shared" si="10"/>
        <v>0.55486111111110537</v>
      </c>
      <c r="AQ20" s="174">
        <v>0.236805555555547</v>
      </c>
      <c r="AR20" s="175">
        <f t="shared" si="11"/>
        <v>0.59652777777778643</v>
      </c>
      <c r="AT20" s="174">
        <v>0.19513888888889599</v>
      </c>
      <c r="AU20" s="175">
        <f t="shared" si="12"/>
        <v>0.6381944444444374</v>
      </c>
      <c r="AW20" s="174">
        <v>0.153472222222229</v>
      </c>
      <c r="AX20" s="175">
        <f t="shared" si="13"/>
        <v>0.67986111111110437</v>
      </c>
      <c r="AZ20" s="174">
        <v>0.111805555555547</v>
      </c>
      <c r="BA20" s="175">
        <f t="shared" si="14"/>
        <v>0.72152777777778643</v>
      </c>
      <c r="BC20" s="174">
        <v>7.0138888888889597E-2</v>
      </c>
      <c r="BD20" s="175">
        <f t="shared" si="15"/>
        <v>0.76319444444444373</v>
      </c>
      <c r="BF20" s="174">
        <v>2.8472222222222999E-2</v>
      </c>
      <c r="BG20" s="175">
        <f t="shared" si="16"/>
        <v>0.80486111111111036</v>
      </c>
    </row>
    <row r="21" spans="1:59">
      <c r="A21" s="176">
        <v>0.81944444444444198</v>
      </c>
      <c r="B21" s="177">
        <f t="shared" si="0"/>
        <v>1.3888888888891393E-2</v>
      </c>
      <c r="D21" s="176">
        <v>0.77777777777777601</v>
      </c>
      <c r="E21" s="177">
        <f t="shared" si="1"/>
        <v>5.5555555555557357E-2</v>
      </c>
      <c r="F21" s="172"/>
      <c r="G21" s="176">
        <v>0.73611111111110905</v>
      </c>
      <c r="H21" s="177">
        <f t="shared" si="2"/>
        <v>9.7222222222224319E-2</v>
      </c>
      <c r="J21" s="176">
        <v>0.69444444444444198</v>
      </c>
      <c r="K21" s="177">
        <f t="shared" si="17"/>
        <v>0.13888888888889139</v>
      </c>
      <c r="M21" s="176">
        <v>0.65277777777777801</v>
      </c>
      <c r="N21" s="177">
        <f t="shared" si="18"/>
        <v>0.18055555555555536</v>
      </c>
      <c r="P21" s="176">
        <v>0.61111111111110605</v>
      </c>
      <c r="Q21" s="177">
        <f t="shared" si="19"/>
        <v>0.22222222222222732</v>
      </c>
      <c r="S21" s="176">
        <v>0.56944444444445197</v>
      </c>
      <c r="T21" s="177">
        <f t="shared" si="3"/>
        <v>0.2638888888888814</v>
      </c>
      <c r="U21" s="172"/>
      <c r="V21" s="176">
        <v>0.52777777777778501</v>
      </c>
      <c r="W21" s="177">
        <f t="shared" si="4"/>
        <v>0.30555555555554836</v>
      </c>
      <c r="Y21" s="176">
        <v>0.486111111111102</v>
      </c>
      <c r="Z21" s="177">
        <f t="shared" si="5"/>
        <v>0.34722222222223137</v>
      </c>
      <c r="AB21" s="176">
        <v>0.44444444444445202</v>
      </c>
      <c r="AC21" s="177">
        <f t="shared" si="6"/>
        <v>0.38888888888888135</v>
      </c>
      <c r="AE21" s="176">
        <v>0.40277777777778401</v>
      </c>
      <c r="AF21" s="177">
        <f t="shared" si="7"/>
        <v>0.43055555555554936</v>
      </c>
      <c r="AH21" s="176">
        <v>0.361111111111102</v>
      </c>
      <c r="AI21" s="177">
        <f t="shared" si="8"/>
        <v>0.47222222222223137</v>
      </c>
      <c r="AJ21" s="172"/>
      <c r="AK21" s="176">
        <v>0.31944444444445202</v>
      </c>
      <c r="AL21" s="177">
        <f t="shared" si="9"/>
        <v>0.51388888888888129</v>
      </c>
      <c r="AN21" s="176">
        <v>0.27777777777778401</v>
      </c>
      <c r="AO21" s="177">
        <f t="shared" si="10"/>
        <v>0.55555555555554936</v>
      </c>
      <c r="AQ21" s="176">
        <v>0.236111111111102</v>
      </c>
      <c r="AR21" s="177">
        <f t="shared" si="11"/>
        <v>0.59722222222223142</v>
      </c>
      <c r="AT21" s="176">
        <v>0.194444444444452</v>
      </c>
      <c r="AU21" s="177">
        <f t="shared" si="12"/>
        <v>0.6388888888888814</v>
      </c>
      <c r="AW21" s="176">
        <v>0.15277777777778501</v>
      </c>
      <c r="AX21" s="177">
        <f t="shared" si="13"/>
        <v>0.68055555555554836</v>
      </c>
      <c r="AY21" s="172"/>
      <c r="AZ21" s="176">
        <v>0.111111111111102</v>
      </c>
      <c r="BA21" s="177">
        <f t="shared" si="14"/>
        <v>0.72222222222223142</v>
      </c>
      <c r="BC21" s="176">
        <v>6.9444444444445197E-2</v>
      </c>
      <c r="BD21" s="177">
        <f t="shared" si="15"/>
        <v>0.76388888888888817</v>
      </c>
      <c r="BF21" s="176">
        <v>2.7777777777778598E-2</v>
      </c>
      <c r="BG21" s="177">
        <f t="shared" si="16"/>
        <v>0.8055555555555548</v>
      </c>
    </row>
    <row r="22" spans="1:59">
      <c r="A22" s="174">
        <v>0.81874999999999798</v>
      </c>
      <c r="B22" s="175">
        <f t="shared" si="0"/>
        <v>1.4583333333335391E-2</v>
      </c>
      <c r="D22" s="174">
        <v>0.77708333333333102</v>
      </c>
      <c r="E22" s="175">
        <f t="shared" si="1"/>
        <v>5.6250000000002354E-2</v>
      </c>
      <c r="F22" s="172"/>
      <c r="G22" s="174">
        <v>0.73541666666666405</v>
      </c>
      <c r="H22" s="175">
        <f t="shared" si="2"/>
        <v>9.7916666666669316E-2</v>
      </c>
      <c r="J22" s="174">
        <v>0.69374999999999798</v>
      </c>
      <c r="K22" s="175">
        <f t="shared" si="17"/>
        <v>0.13958333333333539</v>
      </c>
      <c r="M22" s="174">
        <v>0.65208333333333302</v>
      </c>
      <c r="N22" s="175">
        <f t="shared" si="18"/>
        <v>0.18125000000000036</v>
      </c>
      <c r="P22" s="174">
        <v>0.61041666666666095</v>
      </c>
      <c r="Q22" s="175">
        <f t="shared" si="19"/>
        <v>0.22291666666667243</v>
      </c>
      <c r="S22" s="174">
        <v>0.56875000000000797</v>
      </c>
      <c r="T22" s="175">
        <f t="shared" si="3"/>
        <v>0.2645833333333254</v>
      </c>
      <c r="V22" s="174">
        <v>0.52708333333334101</v>
      </c>
      <c r="W22" s="175">
        <f t="shared" si="4"/>
        <v>0.30624999999999236</v>
      </c>
      <c r="Y22" s="174">
        <v>0.485416666666657</v>
      </c>
      <c r="Z22" s="175">
        <f t="shared" si="5"/>
        <v>0.34791666666667637</v>
      </c>
      <c r="AB22" s="174">
        <v>0.44375000000000803</v>
      </c>
      <c r="AC22" s="175">
        <f t="shared" si="6"/>
        <v>0.38958333333332534</v>
      </c>
      <c r="AE22" s="174">
        <v>0.40208333333334001</v>
      </c>
      <c r="AF22" s="175">
        <f t="shared" si="7"/>
        <v>0.43124999999999336</v>
      </c>
      <c r="AH22" s="174">
        <v>0.360416666666657</v>
      </c>
      <c r="AI22" s="175">
        <f t="shared" si="8"/>
        <v>0.47291666666667637</v>
      </c>
      <c r="AK22" s="174">
        <v>0.31875000000000803</v>
      </c>
      <c r="AL22" s="175">
        <f t="shared" si="9"/>
        <v>0.5145833333333254</v>
      </c>
      <c r="AN22" s="174">
        <v>0.27708333333334001</v>
      </c>
      <c r="AO22" s="175">
        <f t="shared" si="10"/>
        <v>0.55624999999999336</v>
      </c>
      <c r="AQ22" s="174">
        <v>0.235416666666657</v>
      </c>
      <c r="AR22" s="175">
        <f t="shared" si="11"/>
        <v>0.59791666666667642</v>
      </c>
      <c r="AT22" s="174">
        <v>0.193750000000008</v>
      </c>
      <c r="AU22" s="175">
        <f t="shared" si="12"/>
        <v>0.6395833333333254</v>
      </c>
      <c r="AW22" s="174">
        <v>0.15208333333334101</v>
      </c>
      <c r="AX22" s="175">
        <f t="shared" si="13"/>
        <v>0.68124999999999236</v>
      </c>
      <c r="AZ22" s="174">
        <v>0.110416666666657</v>
      </c>
      <c r="BA22" s="175">
        <f t="shared" si="14"/>
        <v>0.72291666666667642</v>
      </c>
      <c r="BC22" s="174">
        <v>6.8750000000000797E-2</v>
      </c>
      <c r="BD22" s="175">
        <f t="shared" si="15"/>
        <v>0.76458333333333262</v>
      </c>
      <c r="BF22" s="174">
        <v>2.7083333333334202E-2</v>
      </c>
      <c r="BG22" s="175">
        <f t="shared" si="16"/>
        <v>0.80624999999999913</v>
      </c>
    </row>
    <row r="23" spans="1:59">
      <c r="A23" s="174">
        <v>0.81805555555555298</v>
      </c>
      <c r="B23" s="175">
        <f t="shared" si="0"/>
        <v>1.5277777777780388E-2</v>
      </c>
      <c r="D23" s="174">
        <v>0.77638888888888702</v>
      </c>
      <c r="E23" s="175">
        <f t="shared" si="1"/>
        <v>5.6944444444446352E-2</v>
      </c>
      <c r="F23" s="172"/>
      <c r="G23" s="174">
        <v>0.73472222222221995</v>
      </c>
      <c r="H23" s="175">
        <f t="shared" si="2"/>
        <v>9.8611111111113425E-2</v>
      </c>
      <c r="J23" s="174">
        <v>0.69305555555555298</v>
      </c>
      <c r="K23" s="175">
        <f t="shared" si="17"/>
        <v>0.14027777777778039</v>
      </c>
      <c r="M23" s="174">
        <v>0.65138888888888902</v>
      </c>
      <c r="N23" s="175">
        <f t="shared" si="18"/>
        <v>0.18194444444444435</v>
      </c>
      <c r="P23" s="174">
        <v>0.60972222222221595</v>
      </c>
      <c r="Q23" s="175">
        <f t="shared" si="19"/>
        <v>0.22361111111111742</v>
      </c>
      <c r="S23" s="174">
        <v>0.56805555555556397</v>
      </c>
      <c r="T23" s="175">
        <f t="shared" si="3"/>
        <v>0.2652777777777694</v>
      </c>
      <c r="V23" s="174">
        <v>0.52638888888889701</v>
      </c>
      <c r="W23" s="175">
        <f t="shared" si="4"/>
        <v>0.30694444444443636</v>
      </c>
      <c r="Y23" s="174">
        <v>0.48472222222221201</v>
      </c>
      <c r="Z23" s="175">
        <f t="shared" si="5"/>
        <v>0.34861111111112136</v>
      </c>
      <c r="AB23" s="174">
        <v>0.44305555555556397</v>
      </c>
      <c r="AC23" s="175">
        <f t="shared" si="6"/>
        <v>0.3902777777777694</v>
      </c>
      <c r="AE23" s="174">
        <v>0.40138888888889601</v>
      </c>
      <c r="AF23" s="175">
        <f t="shared" si="7"/>
        <v>0.43194444444443736</v>
      </c>
      <c r="AH23" s="174">
        <v>0.35972222222221201</v>
      </c>
      <c r="AI23" s="175">
        <f t="shared" si="8"/>
        <v>0.47361111111112136</v>
      </c>
      <c r="AK23" s="174">
        <v>0.31805555555556397</v>
      </c>
      <c r="AL23" s="175">
        <f t="shared" si="9"/>
        <v>0.5152777777777694</v>
      </c>
      <c r="AN23" s="174">
        <v>0.27638888888889601</v>
      </c>
      <c r="AO23" s="175">
        <f t="shared" si="10"/>
        <v>0.55694444444443736</v>
      </c>
      <c r="AQ23" s="174">
        <v>0.23472222222221201</v>
      </c>
      <c r="AR23" s="175">
        <f t="shared" si="11"/>
        <v>0.59861111111112142</v>
      </c>
      <c r="AT23" s="174">
        <v>0.193055555555564</v>
      </c>
      <c r="AU23" s="175">
        <f t="shared" si="12"/>
        <v>0.6402777777777694</v>
      </c>
      <c r="AW23" s="174">
        <v>0.15138888888889701</v>
      </c>
      <c r="AX23" s="175">
        <f t="shared" si="13"/>
        <v>0.68194444444443636</v>
      </c>
      <c r="AZ23" s="174">
        <v>0.10972222222221201</v>
      </c>
      <c r="BA23" s="175">
        <f t="shared" si="14"/>
        <v>0.72361111111112142</v>
      </c>
      <c r="BC23" s="174">
        <v>6.8055555555556396E-2</v>
      </c>
      <c r="BD23" s="175">
        <f t="shared" si="15"/>
        <v>0.76527777777777695</v>
      </c>
      <c r="BF23" s="174">
        <v>2.6388888888889801E-2</v>
      </c>
      <c r="BG23" s="175">
        <f t="shared" si="16"/>
        <v>0.80694444444444358</v>
      </c>
    </row>
    <row r="24" spans="1:59">
      <c r="A24" s="174">
        <v>0.81736111111110898</v>
      </c>
      <c r="B24" s="175">
        <f t="shared" si="0"/>
        <v>1.5972222222224386E-2</v>
      </c>
      <c r="D24" s="174">
        <v>0.77569444444444202</v>
      </c>
      <c r="E24" s="175">
        <f t="shared" si="1"/>
        <v>5.7638888888891349E-2</v>
      </c>
      <c r="F24" s="172"/>
      <c r="G24" s="174">
        <v>0.73402777777777495</v>
      </c>
      <c r="H24" s="175">
        <f t="shared" si="2"/>
        <v>9.9305555555558422E-2</v>
      </c>
      <c r="J24" s="174">
        <v>0.69236111111110898</v>
      </c>
      <c r="K24" s="175">
        <f t="shared" si="17"/>
        <v>0.14097222222222439</v>
      </c>
      <c r="M24" s="174">
        <v>0.65069444444444402</v>
      </c>
      <c r="N24" s="175">
        <f t="shared" si="18"/>
        <v>0.18263888888888935</v>
      </c>
      <c r="P24" s="174">
        <v>0.60902777777777095</v>
      </c>
      <c r="Q24" s="175">
        <f t="shared" si="19"/>
        <v>0.22430555555556242</v>
      </c>
      <c r="S24" s="174">
        <v>0.56736111111111998</v>
      </c>
      <c r="T24" s="175">
        <f t="shared" si="3"/>
        <v>0.26597222222221339</v>
      </c>
      <c r="V24" s="174">
        <v>0.52569444444445301</v>
      </c>
      <c r="W24" s="175">
        <f t="shared" si="4"/>
        <v>0.30763888888888036</v>
      </c>
      <c r="Y24" s="174">
        <v>0.48402777777776701</v>
      </c>
      <c r="Z24" s="175">
        <f t="shared" si="5"/>
        <v>0.34930555555556636</v>
      </c>
      <c r="AB24" s="174">
        <v>0.44236111111111998</v>
      </c>
      <c r="AC24" s="175">
        <f t="shared" si="6"/>
        <v>0.39097222222221339</v>
      </c>
      <c r="AE24" s="174">
        <v>0.40069444444445201</v>
      </c>
      <c r="AF24" s="175">
        <f t="shared" si="7"/>
        <v>0.43263888888888136</v>
      </c>
      <c r="AH24" s="174">
        <v>0.35902777777776701</v>
      </c>
      <c r="AI24" s="175">
        <f t="shared" si="8"/>
        <v>0.47430555555556636</v>
      </c>
      <c r="AK24" s="174">
        <v>0.31736111111111998</v>
      </c>
      <c r="AL24" s="175">
        <f t="shared" si="9"/>
        <v>0.51597222222221339</v>
      </c>
      <c r="AN24" s="174">
        <v>0.27569444444445201</v>
      </c>
      <c r="AO24" s="175">
        <f t="shared" si="10"/>
        <v>0.55763888888888136</v>
      </c>
      <c r="AQ24" s="174">
        <v>0.23402777777776701</v>
      </c>
      <c r="AR24" s="175">
        <f t="shared" si="11"/>
        <v>0.59930555555556642</v>
      </c>
      <c r="AT24" s="174">
        <v>0.19236111111112</v>
      </c>
      <c r="AU24" s="175">
        <f t="shared" si="12"/>
        <v>0.64097222222221339</v>
      </c>
      <c r="AW24" s="174">
        <v>0.15069444444445301</v>
      </c>
      <c r="AX24" s="175">
        <f t="shared" si="13"/>
        <v>0.68263888888888036</v>
      </c>
      <c r="AZ24" s="174">
        <v>0.109027777777767</v>
      </c>
      <c r="BA24" s="175">
        <f t="shared" si="14"/>
        <v>0.72430555555556642</v>
      </c>
      <c r="BC24" s="174">
        <v>6.7361111111111996E-2</v>
      </c>
      <c r="BD24" s="175">
        <f t="shared" si="15"/>
        <v>0.76597222222222139</v>
      </c>
      <c r="BF24" s="174">
        <v>2.5694444444445401E-2</v>
      </c>
      <c r="BG24" s="175">
        <f t="shared" si="16"/>
        <v>0.80763888888888802</v>
      </c>
    </row>
    <row r="25" spans="1:59">
      <c r="A25" s="174">
        <v>0.81666666666666399</v>
      </c>
      <c r="B25" s="175">
        <f t="shared" si="0"/>
        <v>1.6666666666669383E-2</v>
      </c>
      <c r="D25" s="174">
        <v>0.77499999999999802</v>
      </c>
      <c r="E25" s="175">
        <f t="shared" si="1"/>
        <v>5.8333333333335347E-2</v>
      </c>
      <c r="F25" s="172"/>
      <c r="G25" s="174">
        <v>0.73333333333333095</v>
      </c>
      <c r="H25" s="175">
        <f t="shared" si="2"/>
        <v>0.10000000000000242</v>
      </c>
      <c r="J25" s="174">
        <v>0.69166666666666399</v>
      </c>
      <c r="K25" s="175">
        <f t="shared" si="17"/>
        <v>0.14166666666666938</v>
      </c>
      <c r="M25" s="174">
        <v>0.65</v>
      </c>
      <c r="N25" s="175">
        <f t="shared" si="18"/>
        <v>0.18333333333333335</v>
      </c>
      <c r="P25" s="174">
        <v>0.60833333333332595</v>
      </c>
      <c r="Q25" s="175">
        <f t="shared" si="19"/>
        <v>0.22500000000000742</v>
      </c>
      <c r="S25" s="174">
        <v>0.56666666666667598</v>
      </c>
      <c r="T25" s="175">
        <f t="shared" si="3"/>
        <v>0.26666666666665739</v>
      </c>
      <c r="V25" s="174">
        <v>0.52500000000000902</v>
      </c>
      <c r="W25" s="175">
        <f t="shared" si="4"/>
        <v>0.30833333333332436</v>
      </c>
      <c r="Y25" s="174">
        <v>0.48333333333332201</v>
      </c>
      <c r="Z25" s="175">
        <f t="shared" si="5"/>
        <v>0.35000000000001136</v>
      </c>
      <c r="AB25" s="174">
        <v>0.44166666666667598</v>
      </c>
      <c r="AC25" s="175">
        <f t="shared" si="6"/>
        <v>0.39166666666665739</v>
      </c>
      <c r="AE25" s="174">
        <v>0.40000000000000802</v>
      </c>
      <c r="AF25" s="175">
        <f t="shared" si="7"/>
        <v>0.43333333333332535</v>
      </c>
      <c r="AH25" s="174">
        <v>0.35833333333332201</v>
      </c>
      <c r="AI25" s="175">
        <f t="shared" si="8"/>
        <v>0.47500000000001136</v>
      </c>
      <c r="AK25" s="174">
        <v>0.31666666666667598</v>
      </c>
      <c r="AL25" s="175">
        <f t="shared" si="9"/>
        <v>0.51666666666665739</v>
      </c>
      <c r="AN25" s="174">
        <v>0.27500000000000802</v>
      </c>
      <c r="AO25" s="175">
        <f t="shared" si="10"/>
        <v>0.55833333333332535</v>
      </c>
      <c r="AQ25" s="174">
        <v>0.23333333333332201</v>
      </c>
      <c r="AR25" s="175">
        <f t="shared" si="11"/>
        <v>0.60000000000001141</v>
      </c>
      <c r="AT25" s="174">
        <v>0.19166666666667601</v>
      </c>
      <c r="AU25" s="175">
        <f t="shared" si="12"/>
        <v>0.64166666666665739</v>
      </c>
      <c r="AW25" s="174">
        <v>0.15000000000000899</v>
      </c>
      <c r="AX25" s="175">
        <f t="shared" si="13"/>
        <v>0.68333333333332436</v>
      </c>
      <c r="AZ25" s="174">
        <v>0.108333333333322</v>
      </c>
      <c r="BA25" s="175">
        <f t="shared" si="14"/>
        <v>0.72500000000001141</v>
      </c>
      <c r="BC25" s="174">
        <v>6.6666666666667596E-2</v>
      </c>
      <c r="BD25" s="175">
        <f t="shared" si="15"/>
        <v>0.76666666666666572</v>
      </c>
      <c r="BF25" s="174">
        <v>2.5000000000001001E-2</v>
      </c>
      <c r="BG25" s="175">
        <f t="shared" si="16"/>
        <v>0.80833333333333235</v>
      </c>
    </row>
    <row r="26" spans="1:59">
      <c r="A26" s="174">
        <v>0.81597222222221999</v>
      </c>
      <c r="B26" s="175">
        <f t="shared" si="0"/>
        <v>1.7361111111113381E-2</v>
      </c>
      <c r="D26" s="174">
        <v>0.77430555555555303</v>
      </c>
      <c r="E26" s="175">
        <f t="shared" si="1"/>
        <v>5.9027777777780344E-2</v>
      </c>
      <c r="F26" s="172"/>
      <c r="G26" s="174">
        <v>0.73263888888888595</v>
      </c>
      <c r="H26" s="175">
        <f t="shared" si="2"/>
        <v>0.10069444444444742</v>
      </c>
      <c r="J26" s="174">
        <v>0.69097222222221999</v>
      </c>
      <c r="K26" s="175">
        <f t="shared" si="17"/>
        <v>0.14236111111111338</v>
      </c>
      <c r="M26" s="174">
        <v>0.64930555555555602</v>
      </c>
      <c r="N26" s="175">
        <f t="shared" si="18"/>
        <v>0.18402777777777735</v>
      </c>
      <c r="P26" s="174">
        <v>0.60763888888888096</v>
      </c>
      <c r="Q26" s="175">
        <f t="shared" si="19"/>
        <v>0.22569444444445241</v>
      </c>
      <c r="S26" s="174">
        <v>0.56597222222223198</v>
      </c>
      <c r="T26" s="175">
        <f t="shared" si="3"/>
        <v>0.26736111111110139</v>
      </c>
      <c r="V26" s="174">
        <v>0.52430555555556502</v>
      </c>
      <c r="W26" s="175">
        <f t="shared" si="4"/>
        <v>0.30902777777776835</v>
      </c>
      <c r="Y26" s="174">
        <v>0.48263888888887702</v>
      </c>
      <c r="Z26" s="175">
        <f t="shared" si="5"/>
        <v>0.35069444444445635</v>
      </c>
      <c r="AB26" s="174">
        <v>0.44097222222223198</v>
      </c>
      <c r="AC26" s="175">
        <f t="shared" si="6"/>
        <v>0.39236111111110139</v>
      </c>
      <c r="AE26" s="174">
        <v>0.39930555555556402</v>
      </c>
      <c r="AF26" s="175">
        <f t="shared" si="7"/>
        <v>0.43402777777776935</v>
      </c>
      <c r="AH26" s="174">
        <v>0.35763888888887702</v>
      </c>
      <c r="AI26" s="175">
        <f t="shared" si="8"/>
        <v>0.47569444444445635</v>
      </c>
      <c r="AK26" s="174">
        <v>0.31597222222223198</v>
      </c>
      <c r="AL26" s="175">
        <f t="shared" si="9"/>
        <v>0.51736111111110139</v>
      </c>
      <c r="AN26" s="174">
        <v>0.27430555555556402</v>
      </c>
      <c r="AO26" s="175">
        <f t="shared" si="10"/>
        <v>0.55902777777776935</v>
      </c>
      <c r="AQ26" s="174">
        <v>0.23263888888887699</v>
      </c>
      <c r="AR26" s="175">
        <f t="shared" si="11"/>
        <v>0.60069444444445641</v>
      </c>
      <c r="AT26" s="174">
        <v>0.19097222222223201</v>
      </c>
      <c r="AU26" s="175">
        <f t="shared" si="12"/>
        <v>0.64236111111110139</v>
      </c>
      <c r="AW26" s="174">
        <v>0.14930555555556499</v>
      </c>
      <c r="AX26" s="175">
        <f t="shared" si="13"/>
        <v>0.68402777777776835</v>
      </c>
      <c r="AZ26" s="174">
        <v>0.107638888888877</v>
      </c>
      <c r="BA26" s="175">
        <f t="shared" si="14"/>
        <v>0.72569444444445641</v>
      </c>
      <c r="BC26" s="174">
        <v>6.5972222222223195E-2</v>
      </c>
      <c r="BD26" s="175">
        <f t="shared" si="15"/>
        <v>0.76736111111111016</v>
      </c>
      <c r="BF26" s="174">
        <v>2.43055555555566E-2</v>
      </c>
      <c r="BG26" s="175">
        <f t="shared" si="16"/>
        <v>0.80902777777777679</v>
      </c>
    </row>
    <row r="27" spans="1:59">
      <c r="A27" s="174">
        <v>0.81527777777777499</v>
      </c>
      <c r="B27" s="175">
        <f t="shared" si="0"/>
        <v>1.8055555555558378E-2</v>
      </c>
      <c r="D27" s="174">
        <v>0.77361111111110803</v>
      </c>
      <c r="E27" s="175">
        <f t="shared" si="1"/>
        <v>5.9722222222225341E-2</v>
      </c>
      <c r="F27" s="172"/>
      <c r="G27" s="174">
        <v>0.73194444444444196</v>
      </c>
      <c r="H27" s="175">
        <f t="shared" si="2"/>
        <v>0.10138888888889142</v>
      </c>
      <c r="J27" s="174">
        <v>0.69027777777777499</v>
      </c>
      <c r="K27" s="175">
        <f t="shared" si="17"/>
        <v>0.14305555555555838</v>
      </c>
      <c r="M27" s="174">
        <v>0.64861111111111103</v>
      </c>
      <c r="N27" s="175">
        <f t="shared" si="18"/>
        <v>0.18472222222222234</v>
      </c>
      <c r="P27" s="174">
        <v>0.60694444444443596</v>
      </c>
      <c r="Q27" s="175">
        <f t="shared" si="19"/>
        <v>0.22638888888889741</v>
      </c>
      <c r="S27" s="174">
        <v>0.56527777777778798</v>
      </c>
      <c r="T27" s="175">
        <f t="shared" si="3"/>
        <v>0.26805555555554539</v>
      </c>
      <c r="V27" s="174">
        <v>0.52361111111112102</v>
      </c>
      <c r="W27" s="175">
        <f t="shared" si="4"/>
        <v>0.30972222222221235</v>
      </c>
      <c r="Y27" s="174">
        <v>0.48194444444443202</v>
      </c>
      <c r="Z27" s="175">
        <f t="shared" si="5"/>
        <v>0.35138888888890135</v>
      </c>
      <c r="AB27" s="174">
        <v>0.44027777777778798</v>
      </c>
      <c r="AC27" s="175">
        <f t="shared" si="6"/>
        <v>0.39305555555554539</v>
      </c>
      <c r="AE27" s="174">
        <v>0.39861111111112002</v>
      </c>
      <c r="AF27" s="175">
        <f t="shared" si="7"/>
        <v>0.43472222222221335</v>
      </c>
      <c r="AH27" s="174">
        <v>0.35694444444443202</v>
      </c>
      <c r="AI27" s="175">
        <f t="shared" si="8"/>
        <v>0.47638888888890135</v>
      </c>
      <c r="AK27" s="174">
        <v>0.31527777777778798</v>
      </c>
      <c r="AL27" s="175">
        <f t="shared" si="9"/>
        <v>0.51805555555554539</v>
      </c>
      <c r="AN27" s="174">
        <v>0.27361111111112002</v>
      </c>
      <c r="AO27" s="175">
        <f t="shared" si="10"/>
        <v>0.55972222222221335</v>
      </c>
      <c r="AQ27" s="174">
        <v>0.23194444444443199</v>
      </c>
      <c r="AR27" s="175">
        <f t="shared" si="11"/>
        <v>0.60138888888890141</v>
      </c>
      <c r="AT27" s="174">
        <v>0.19027777777778801</v>
      </c>
      <c r="AU27" s="175">
        <f t="shared" si="12"/>
        <v>0.64305555555554539</v>
      </c>
      <c r="AW27" s="174">
        <v>0.14861111111112099</v>
      </c>
      <c r="AX27" s="175">
        <f t="shared" si="13"/>
        <v>0.68472222222221235</v>
      </c>
      <c r="AZ27" s="174">
        <v>0.106944444444432</v>
      </c>
      <c r="BA27" s="175">
        <f t="shared" si="14"/>
        <v>0.72638888888890141</v>
      </c>
      <c r="BC27" s="174">
        <v>6.5277777777778795E-2</v>
      </c>
      <c r="BD27" s="175">
        <f t="shared" si="15"/>
        <v>0.7680555555555546</v>
      </c>
      <c r="BF27" s="174">
        <v>2.3611111111112301E-2</v>
      </c>
      <c r="BG27" s="175">
        <f t="shared" si="16"/>
        <v>0.80972222222222112</v>
      </c>
    </row>
    <row r="28" spans="1:59">
      <c r="A28" s="174">
        <v>0.81458333333333099</v>
      </c>
      <c r="B28" s="175">
        <f t="shared" si="0"/>
        <v>1.8750000000002376E-2</v>
      </c>
      <c r="D28" s="174">
        <v>0.77291666666666403</v>
      </c>
      <c r="E28" s="175">
        <f t="shared" si="1"/>
        <v>6.0416666666669339E-2</v>
      </c>
      <c r="F28" s="172"/>
      <c r="G28" s="174">
        <v>0.73124999999999696</v>
      </c>
      <c r="H28" s="175">
        <f t="shared" si="2"/>
        <v>0.10208333333333641</v>
      </c>
      <c r="J28" s="174">
        <v>0.68958333333333099</v>
      </c>
      <c r="K28" s="175">
        <f t="shared" si="17"/>
        <v>0.14375000000000238</v>
      </c>
      <c r="M28" s="174">
        <v>0.64791666666666703</v>
      </c>
      <c r="N28" s="175">
        <f t="shared" si="18"/>
        <v>0.18541666666666634</v>
      </c>
      <c r="P28" s="174">
        <v>0.60624999999999096</v>
      </c>
      <c r="Q28" s="175">
        <f t="shared" si="19"/>
        <v>0.22708333333334241</v>
      </c>
      <c r="S28" s="174">
        <v>0.56458333333334398</v>
      </c>
      <c r="T28" s="175">
        <f t="shared" si="3"/>
        <v>0.26874999999998939</v>
      </c>
      <c r="V28" s="174">
        <v>0.52291666666667702</v>
      </c>
      <c r="W28" s="175">
        <f t="shared" si="4"/>
        <v>0.31041666666665635</v>
      </c>
      <c r="Y28" s="174">
        <v>0.48124999999998702</v>
      </c>
      <c r="Z28" s="175">
        <f t="shared" si="5"/>
        <v>0.35208333333334635</v>
      </c>
      <c r="AB28" s="174">
        <v>0.43958333333334398</v>
      </c>
      <c r="AC28" s="175">
        <f t="shared" si="6"/>
        <v>0.39374999999998939</v>
      </c>
      <c r="AE28" s="174">
        <v>0.39791666666667602</v>
      </c>
      <c r="AF28" s="175">
        <f t="shared" si="7"/>
        <v>0.43541666666665735</v>
      </c>
      <c r="AH28" s="174">
        <v>0.35624999999998702</v>
      </c>
      <c r="AI28" s="175">
        <f t="shared" si="8"/>
        <v>0.47708333333334635</v>
      </c>
      <c r="AK28" s="174">
        <v>0.31458333333334398</v>
      </c>
      <c r="AL28" s="175">
        <f t="shared" si="9"/>
        <v>0.51874999999998939</v>
      </c>
      <c r="AN28" s="174">
        <v>0.27291666666667602</v>
      </c>
      <c r="AO28" s="175">
        <f t="shared" si="10"/>
        <v>0.56041666666665735</v>
      </c>
      <c r="AQ28" s="174">
        <v>0.23124999999998699</v>
      </c>
      <c r="AR28" s="175">
        <f t="shared" si="11"/>
        <v>0.6020833333333464</v>
      </c>
      <c r="AT28" s="174">
        <v>0.18958333333334401</v>
      </c>
      <c r="AU28" s="175">
        <f t="shared" si="12"/>
        <v>0.64374999999998939</v>
      </c>
      <c r="AW28" s="174">
        <v>0.14791666666667699</v>
      </c>
      <c r="AX28" s="175">
        <f t="shared" si="13"/>
        <v>0.68541666666665635</v>
      </c>
      <c r="AZ28" s="174">
        <v>0.10624999999998699</v>
      </c>
      <c r="BA28" s="175">
        <f t="shared" si="14"/>
        <v>0.7270833333333464</v>
      </c>
      <c r="BC28" s="174">
        <v>6.4583333333334395E-2</v>
      </c>
      <c r="BD28" s="175">
        <f t="shared" si="15"/>
        <v>0.76874999999999893</v>
      </c>
      <c r="BF28" s="174">
        <v>2.29166666666679E-2</v>
      </c>
      <c r="BG28" s="175">
        <f t="shared" si="16"/>
        <v>0.81041666666666545</v>
      </c>
    </row>
    <row r="29" spans="1:59">
      <c r="A29" s="174">
        <v>0.813888888888886</v>
      </c>
      <c r="B29" s="175">
        <f t="shared" si="0"/>
        <v>1.9444444444447373E-2</v>
      </c>
      <c r="D29" s="174">
        <v>0.77222222222221903</v>
      </c>
      <c r="E29" s="175">
        <f t="shared" si="1"/>
        <v>6.1111111111114336E-2</v>
      </c>
      <c r="F29" s="172"/>
      <c r="G29" s="174">
        <v>0.73055555555555296</v>
      </c>
      <c r="H29" s="175">
        <f t="shared" si="2"/>
        <v>0.10277777777778041</v>
      </c>
      <c r="J29" s="174">
        <v>0.688888888888886</v>
      </c>
      <c r="K29" s="175">
        <f t="shared" si="17"/>
        <v>0.14444444444444737</v>
      </c>
      <c r="M29" s="174">
        <v>0.64722222222222203</v>
      </c>
      <c r="N29" s="175">
        <f t="shared" si="18"/>
        <v>0.18611111111111134</v>
      </c>
      <c r="P29" s="174">
        <v>0.60555555555554597</v>
      </c>
      <c r="Q29" s="175">
        <f t="shared" si="19"/>
        <v>0.2277777777777874</v>
      </c>
      <c r="S29" s="174">
        <v>0.56388888888889999</v>
      </c>
      <c r="T29" s="175">
        <f t="shared" si="3"/>
        <v>0.26944444444443338</v>
      </c>
      <c r="V29" s="174">
        <v>0.52222222222223302</v>
      </c>
      <c r="W29" s="175">
        <f t="shared" si="4"/>
        <v>0.31111111111110035</v>
      </c>
      <c r="Y29" s="174">
        <v>0.48055555555554202</v>
      </c>
      <c r="Z29" s="175">
        <f t="shared" si="5"/>
        <v>0.35277777777779135</v>
      </c>
      <c r="AB29" s="174">
        <v>0.43888888888889999</v>
      </c>
      <c r="AC29" s="175">
        <f t="shared" si="6"/>
        <v>0.39444444444443338</v>
      </c>
      <c r="AE29" s="174">
        <v>0.39722222222223202</v>
      </c>
      <c r="AF29" s="175">
        <f t="shared" si="7"/>
        <v>0.43611111111110135</v>
      </c>
      <c r="AH29" s="174">
        <v>0.35555555555554202</v>
      </c>
      <c r="AI29" s="175">
        <f t="shared" si="8"/>
        <v>0.47777777777779135</v>
      </c>
      <c r="AK29" s="174">
        <v>0.31388888888889999</v>
      </c>
      <c r="AL29" s="175">
        <f t="shared" si="9"/>
        <v>0.51944444444443338</v>
      </c>
      <c r="AN29" s="174">
        <v>0.27222222222223202</v>
      </c>
      <c r="AO29" s="175">
        <f t="shared" si="10"/>
        <v>0.56111111111110135</v>
      </c>
      <c r="AQ29" s="174">
        <v>0.230555555555542</v>
      </c>
      <c r="AR29" s="175">
        <f t="shared" si="11"/>
        <v>0.6027777777777914</v>
      </c>
      <c r="AT29" s="174">
        <v>0.18888888888889999</v>
      </c>
      <c r="AU29" s="175">
        <f t="shared" si="12"/>
        <v>0.64444444444443338</v>
      </c>
      <c r="AW29" s="174">
        <v>0.147222222222233</v>
      </c>
      <c r="AX29" s="175">
        <f t="shared" si="13"/>
        <v>0.68611111111110035</v>
      </c>
      <c r="AZ29" s="174">
        <v>0.105555555555542</v>
      </c>
      <c r="BA29" s="175">
        <f t="shared" si="14"/>
        <v>0.7277777777777914</v>
      </c>
      <c r="BC29" s="174">
        <v>6.3888888888889994E-2</v>
      </c>
      <c r="BD29" s="175">
        <f t="shared" si="15"/>
        <v>0.76944444444444338</v>
      </c>
      <c r="BF29" s="174">
        <v>2.22222222222235E-2</v>
      </c>
      <c r="BG29" s="175">
        <f t="shared" si="16"/>
        <v>0.81111111111110989</v>
      </c>
    </row>
    <row r="30" spans="1:59">
      <c r="A30" s="174">
        <v>0.813194444444441</v>
      </c>
      <c r="B30" s="175">
        <f t="shared" si="0"/>
        <v>2.013888888889237E-2</v>
      </c>
      <c r="D30" s="174">
        <v>0.77152777777777504</v>
      </c>
      <c r="E30" s="175">
        <f t="shared" si="1"/>
        <v>6.1805555555558334E-2</v>
      </c>
      <c r="F30" s="172"/>
      <c r="G30" s="174">
        <v>0.72986111111110796</v>
      </c>
      <c r="H30" s="175">
        <f t="shared" si="2"/>
        <v>0.10347222222222541</v>
      </c>
      <c r="J30" s="174">
        <v>0.688194444444441</v>
      </c>
      <c r="K30" s="175">
        <f t="shared" si="17"/>
        <v>0.14513888888889237</v>
      </c>
      <c r="M30" s="174">
        <v>0.64652777777777803</v>
      </c>
      <c r="N30" s="175">
        <f t="shared" si="18"/>
        <v>0.18680555555555534</v>
      </c>
      <c r="P30" s="174">
        <v>0.60486111111110097</v>
      </c>
      <c r="Q30" s="175">
        <f t="shared" si="19"/>
        <v>0.2284722222222324</v>
      </c>
      <c r="S30" s="174">
        <v>0.56319444444445599</v>
      </c>
      <c r="T30" s="175">
        <f t="shared" si="3"/>
        <v>0.27013888888887738</v>
      </c>
      <c r="V30" s="174">
        <v>0.52152777777778903</v>
      </c>
      <c r="W30" s="175">
        <f t="shared" si="4"/>
        <v>0.31180555555554434</v>
      </c>
      <c r="Y30" s="174">
        <v>0.47986111111109703</v>
      </c>
      <c r="Z30" s="175">
        <f t="shared" si="5"/>
        <v>0.35347222222223634</v>
      </c>
      <c r="AB30" s="174">
        <v>0.43819444444445599</v>
      </c>
      <c r="AC30" s="175">
        <f t="shared" si="6"/>
        <v>0.39513888888887738</v>
      </c>
      <c r="AE30" s="174">
        <v>0.39652777777778803</v>
      </c>
      <c r="AF30" s="175">
        <f t="shared" si="7"/>
        <v>0.43680555555554534</v>
      </c>
      <c r="AH30" s="174">
        <v>0.35486111111109703</v>
      </c>
      <c r="AI30" s="175">
        <f t="shared" si="8"/>
        <v>0.47847222222223634</v>
      </c>
      <c r="AK30" s="174">
        <v>0.31319444444445599</v>
      </c>
      <c r="AL30" s="175">
        <f t="shared" si="9"/>
        <v>0.52013888888887738</v>
      </c>
      <c r="AN30" s="174">
        <v>0.27152777777778803</v>
      </c>
      <c r="AO30" s="175">
        <f t="shared" si="10"/>
        <v>0.56180555555554534</v>
      </c>
      <c r="AQ30" s="174">
        <v>0.229861111111097</v>
      </c>
      <c r="AR30" s="175">
        <f t="shared" si="11"/>
        <v>0.6034722222222364</v>
      </c>
      <c r="AT30" s="174">
        <v>0.18819444444445599</v>
      </c>
      <c r="AU30" s="175">
        <f t="shared" si="12"/>
        <v>0.64513888888887738</v>
      </c>
      <c r="AW30" s="174">
        <v>0.146527777777789</v>
      </c>
      <c r="AX30" s="175">
        <f t="shared" si="13"/>
        <v>0.68680555555554434</v>
      </c>
      <c r="AZ30" s="174">
        <v>0.104861111111097</v>
      </c>
      <c r="BA30" s="175">
        <f t="shared" si="14"/>
        <v>0.7284722222222364</v>
      </c>
      <c r="BC30" s="174">
        <v>6.3194444444445594E-2</v>
      </c>
      <c r="BD30" s="175">
        <f t="shared" si="15"/>
        <v>0.77013888888888782</v>
      </c>
      <c r="BF30" s="174">
        <v>2.1527777777779099E-2</v>
      </c>
      <c r="BG30" s="175">
        <f t="shared" si="16"/>
        <v>0.81180555555555423</v>
      </c>
    </row>
    <row r="31" spans="1:59">
      <c r="A31" s="176">
        <v>0.812499999999997</v>
      </c>
      <c r="B31" s="177">
        <f t="shared" si="0"/>
        <v>2.0833333333336368E-2</v>
      </c>
      <c r="D31" s="176">
        <v>0.77083333333333004</v>
      </c>
      <c r="E31" s="177">
        <f t="shared" si="1"/>
        <v>6.2500000000003331E-2</v>
      </c>
      <c r="F31" s="172"/>
      <c r="G31" s="176">
        <v>0.72916666666666397</v>
      </c>
      <c r="H31" s="177">
        <f t="shared" si="2"/>
        <v>0.10416666666666941</v>
      </c>
      <c r="J31" s="176">
        <v>0.687499999999997</v>
      </c>
      <c r="K31" s="177">
        <f t="shared" si="17"/>
        <v>0.14583333333333637</v>
      </c>
      <c r="M31" s="176">
        <v>0.64583333333333304</v>
      </c>
      <c r="N31" s="177">
        <f t="shared" si="18"/>
        <v>0.18750000000000033</v>
      </c>
      <c r="P31" s="176">
        <v>0.60416666666665597</v>
      </c>
      <c r="Q31" s="177">
        <f t="shared" si="19"/>
        <v>0.2291666666666774</v>
      </c>
      <c r="S31" s="176">
        <v>0.56250000000001199</v>
      </c>
      <c r="T31" s="177">
        <f t="shared" si="3"/>
        <v>0.27083333333332138</v>
      </c>
      <c r="U31" s="172"/>
      <c r="V31" s="176">
        <v>0.52083333333334503</v>
      </c>
      <c r="W31" s="177">
        <f t="shared" si="4"/>
        <v>0.31249999999998834</v>
      </c>
      <c r="Y31" s="176">
        <v>0.47916666666665197</v>
      </c>
      <c r="Z31" s="177">
        <f t="shared" si="5"/>
        <v>0.3541666666666814</v>
      </c>
      <c r="AB31" s="176">
        <v>0.43750000000001199</v>
      </c>
      <c r="AC31" s="177">
        <f t="shared" si="6"/>
        <v>0.39583333333332138</v>
      </c>
      <c r="AE31" s="176">
        <v>0.39583333333334397</v>
      </c>
      <c r="AF31" s="177">
        <f t="shared" si="7"/>
        <v>0.4374999999999894</v>
      </c>
      <c r="AH31" s="176">
        <v>0.35416666666665197</v>
      </c>
      <c r="AI31" s="177">
        <f t="shared" si="8"/>
        <v>0.4791666666666814</v>
      </c>
      <c r="AJ31" s="172"/>
      <c r="AK31" s="176">
        <v>0.31250000000001199</v>
      </c>
      <c r="AL31" s="177">
        <f t="shared" si="9"/>
        <v>0.52083333333332138</v>
      </c>
      <c r="AN31" s="176">
        <v>0.27083333333334397</v>
      </c>
      <c r="AO31" s="177">
        <f t="shared" si="10"/>
        <v>0.56249999999998934</v>
      </c>
      <c r="AQ31" s="176">
        <v>0.229166666666652</v>
      </c>
      <c r="AR31" s="177">
        <f t="shared" si="11"/>
        <v>0.6041666666666814</v>
      </c>
      <c r="AT31" s="176">
        <v>0.18750000000001199</v>
      </c>
      <c r="AU31" s="177">
        <f t="shared" si="12"/>
        <v>0.64583333333332138</v>
      </c>
      <c r="AW31" s="176">
        <v>0.145833333333345</v>
      </c>
      <c r="AX31" s="177">
        <f t="shared" si="13"/>
        <v>0.68749999999998834</v>
      </c>
      <c r="AY31" s="172"/>
      <c r="AZ31" s="176">
        <v>0.104166666666652</v>
      </c>
      <c r="BA31" s="177">
        <f t="shared" si="14"/>
        <v>0.7291666666666814</v>
      </c>
      <c r="BC31" s="176">
        <v>6.2500000000001193E-2</v>
      </c>
      <c r="BD31" s="177">
        <f t="shared" si="15"/>
        <v>0.77083333333333215</v>
      </c>
      <c r="BF31" s="176">
        <v>2.0833333333334699E-2</v>
      </c>
      <c r="BG31" s="177">
        <f t="shared" si="16"/>
        <v>0.81249999999999867</v>
      </c>
    </row>
    <row r="32" spans="1:59">
      <c r="A32" s="174">
        <v>0.81180555555555201</v>
      </c>
      <c r="B32" s="175">
        <f t="shared" si="0"/>
        <v>2.1527777777781365E-2</v>
      </c>
      <c r="D32" s="174">
        <v>0.77013888888888604</v>
      </c>
      <c r="E32" s="175">
        <f t="shared" si="1"/>
        <v>6.3194444444447329E-2</v>
      </c>
      <c r="F32" s="172"/>
      <c r="G32" s="174">
        <v>0.72847222222221897</v>
      </c>
      <c r="H32" s="175">
        <f t="shared" si="2"/>
        <v>0.1048611111111144</v>
      </c>
      <c r="J32" s="174">
        <v>0.68680555555555201</v>
      </c>
      <c r="K32" s="175">
        <f t="shared" si="17"/>
        <v>0.14652777777778137</v>
      </c>
      <c r="M32" s="174">
        <v>0.64513888888888904</v>
      </c>
      <c r="N32" s="175">
        <f t="shared" si="18"/>
        <v>0.18819444444444433</v>
      </c>
      <c r="P32" s="174">
        <v>0.60347222222221097</v>
      </c>
      <c r="Q32" s="175">
        <f t="shared" si="19"/>
        <v>0.2298611111111224</v>
      </c>
      <c r="S32" s="174">
        <v>0.56180555555556799</v>
      </c>
      <c r="T32" s="175">
        <f t="shared" si="3"/>
        <v>0.27152777777776538</v>
      </c>
      <c r="V32" s="174">
        <v>0.52013888888890103</v>
      </c>
      <c r="W32" s="175">
        <f t="shared" si="4"/>
        <v>0.31319444444443234</v>
      </c>
      <c r="Y32" s="174">
        <v>0.47847222222220698</v>
      </c>
      <c r="Z32" s="175">
        <f t="shared" si="5"/>
        <v>0.35486111111112639</v>
      </c>
      <c r="AB32" s="174">
        <v>0.43680555555556799</v>
      </c>
      <c r="AC32" s="175">
        <f t="shared" si="6"/>
        <v>0.39652777777776538</v>
      </c>
      <c r="AE32" s="174">
        <v>0.39513888888889998</v>
      </c>
      <c r="AF32" s="175">
        <f t="shared" si="7"/>
        <v>0.4381944444444334</v>
      </c>
      <c r="AH32" s="174">
        <v>0.35347222222220698</v>
      </c>
      <c r="AI32" s="175">
        <f t="shared" si="8"/>
        <v>0.47986111111112639</v>
      </c>
      <c r="AK32" s="174">
        <v>0.31180555555556799</v>
      </c>
      <c r="AL32" s="175">
        <f t="shared" si="9"/>
        <v>0.52152777777776538</v>
      </c>
      <c r="AN32" s="174">
        <v>0.27013888888889998</v>
      </c>
      <c r="AO32" s="175">
        <f t="shared" si="10"/>
        <v>0.56319444444443345</v>
      </c>
      <c r="AQ32" s="174">
        <v>0.22847222222220701</v>
      </c>
      <c r="AR32" s="175">
        <f t="shared" si="11"/>
        <v>0.60486111111112639</v>
      </c>
      <c r="AT32" s="174">
        <v>0.18680555555556799</v>
      </c>
      <c r="AU32" s="175">
        <f t="shared" si="12"/>
        <v>0.64652777777776538</v>
      </c>
      <c r="AW32" s="174">
        <v>0.145138888888901</v>
      </c>
      <c r="AX32" s="175">
        <f t="shared" si="13"/>
        <v>0.68819444444443234</v>
      </c>
      <c r="AZ32" s="174">
        <v>0.10347222222220701</v>
      </c>
      <c r="BA32" s="175">
        <f t="shared" si="14"/>
        <v>0.72986111111112639</v>
      </c>
      <c r="BC32" s="174">
        <v>6.18055555555568E-2</v>
      </c>
      <c r="BD32" s="175">
        <f t="shared" si="15"/>
        <v>0.77152777777777659</v>
      </c>
      <c r="BF32" s="174">
        <v>2.0138888888890299E-2</v>
      </c>
      <c r="BG32" s="175">
        <f t="shared" si="16"/>
        <v>0.81319444444444311</v>
      </c>
    </row>
    <row r="33" spans="1:59">
      <c r="A33" s="174">
        <v>0.81111111111110801</v>
      </c>
      <c r="B33" s="175">
        <f t="shared" si="0"/>
        <v>2.2222222222225363E-2</v>
      </c>
      <c r="D33" s="174">
        <v>0.76944444444444104</v>
      </c>
      <c r="E33" s="175">
        <f t="shared" si="1"/>
        <v>6.3888888888892326E-2</v>
      </c>
      <c r="F33" s="172"/>
      <c r="G33" s="174">
        <v>0.72777777777777397</v>
      </c>
      <c r="H33" s="175">
        <f t="shared" si="2"/>
        <v>0.1055555555555594</v>
      </c>
      <c r="J33" s="174">
        <v>0.68611111111110801</v>
      </c>
      <c r="K33" s="175">
        <f t="shared" si="17"/>
        <v>0.14722222222222536</v>
      </c>
      <c r="M33" s="174">
        <v>0.64444444444444404</v>
      </c>
      <c r="N33" s="175">
        <f t="shared" si="18"/>
        <v>0.18888888888888933</v>
      </c>
      <c r="P33" s="174">
        <v>0.60277777777776598</v>
      </c>
      <c r="Q33" s="175">
        <f t="shared" si="19"/>
        <v>0.23055555555556739</v>
      </c>
      <c r="S33" s="174">
        <v>0.56111111111112399</v>
      </c>
      <c r="T33" s="175">
        <f t="shared" si="3"/>
        <v>0.27222222222220938</v>
      </c>
      <c r="V33" s="174">
        <v>0.51944444444445703</v>
      </c>
      <c r="W33" s="175">
        <f t="shared" si="4"/>
        <v>0.31388888888887634</v>
      </c>
      <c r="Y33" s="174">
        <v>0.47777777777776198</v>
      </c>
      <c r="Z33" s="175">
        <f t="shared" si="5"/>
        <v>0.35555555555557139</v>
      </c>
      <c r="AB33" s="174">
        <v>0.43611111111112399</v>
      </c>
      <c r="AC33" s="175">
        <f t="shared" si="6"/>
        <v>0.39722222222220938</v>
      </c>
      <c r="AE33" s="174">
        <v>0.39444444444445598</v>
      </c>
      <c r="AF33" s="175">
        <f t="shared" si="7"/>
        <v>0.43888888888887739</v>
      </c>
      <c r="AH33" s="174">
        <v>0.35277777777776198</v>
      </c>
      <c r="AI33" s="175">
        <f t="shared" si="8"/>
        <v>0.48055555555557139</v>
      </c>
      <c r="AK33" s="174">
        <v>0.31111111111112399</v>
      </c>
      <c r="AL33" s="175">
        <f t="shared" si="9"/>
        <v>0.52222222222220938</v>
      </c>
      <c r="AN33" s="174">
        <v>0.26944444444445598</v>
      </c>
      <c r="AO33" s="175">
        <f t="shared" si="10"/>
        <v>0.56388888888887734</v>
      </c>
      <c r="AQ33" s="174">
        <v>0.22777777777776201</v>
      </c>
      <c r="AR33" s="175">
        <f t="shared" si="11"/>
        <v>0.60555555555557139</v>
      </c>
      <c r="AT33" s="174">
        <v>0.18611111111112399</v>
      </c>
      <c r="AU33" s="175">
        <f t="shared" si="12"/>
        <v>0.64722222222220938</v>
      </c>
      <c r="AW33" s="174">
        <v>0.144444444444457</v>
      </c>
      <c r="AX33" s="175">
        <f t="shared" si="13"/>
        <v>0.68888888888887634</v>
      </c>
      <c r="AZ33" s="174">
        <v>0.10277777777776199</v>
      </c>
      <c r="BA33" s="175">
        <f t="shared" si="14"/>
        <v>0.73055555555557139</v>
      </c>
      <c r="BC33" s="174">
        <v>6.11111111111124E-2</v>
      </c>
      <c r="BD33" s="175">
        <f t="shared" si="15"/>
        <v>0.77222222222222092</v>
      </c>
      <c r="BF33" s="174">
        <v>1.9444444444445898E-2</v>
      </c>
      <c r="BG33" s="175">
        <f t="shared" si="16"/>
        <v>0.81388888888888744</v>
      </c>
    </row>
    <row r="34" spans="1:59">
      <c r="A34" s="174">
        <v>0.81041666666666301</v>
      </c>
      <c r="B34" s="175">
        <f t="shared" si="0"/>
        <v>2.291666666667036E-2</v>
      </c>
      <c r="D34" s="174">
        <v>0.76874999999999705</v>
      </c>
      <c r="E34" s="175">
        <f t="shared" si="1"/>
        <v>6.4583333333336324E-2</v>
      </c>
      <c r="F34" s="172"/>
      <c r="G34" s="174">
        <v>0.72708333333332997</v>
      </c>
      <c r="H34" s="175">
        <f t="shared" si="2"/>
        <v>0.1062500000000034</v>
      </c>
      <c r="J34" s="174">
        <v>0.68541666666666301</v>
      </c>
      <c r="K34" s="175">
        <f t="shared" si="17"/>
        <v>0.14791666666667036</v>
      </c>
      <c r="M34" s="174">
        <v>0.64375000000000004</v>
      </c>
      <c r="N34" s="175">
        <f t="shared" si="18"/>
        <v>0.18958333333333333</v>
      </c>
      <c r="P34" s="174">
        <v>0.60208333333332098</v>
      </c>
      <c r="Q34" s="175">
        <f t="shared" si="19"/>
        <v>0.23125000000001239</v>
      </c>
      <c r="S34" s="174">
        <v>0.56041666666668</v>
      </c>
      <c r="T34" s="175">
        <f t="shared" si="3"/>
        <v>0.27291666666665337</v>
      </c>
      <c r="V34" s="174">
        <v>0.51875000000001303</v>
      </c>
      <c r="W34" s="175">
        <f t="shared" si="4"/>
        <v>0.31458333333332034</v>
      </c>
      <c r="Y34" s="174">
        <v>0.47708333333331698</v>
      </c>
      <c r="Z34" s="175">
        <f t="shared" si="5"/>
        <v>0.35625000000001639</v>
      </c>
      <c r="AB34" s="174">
        <v>0.43541666666668</v>
      </c>
      <c r="AC34" s="175">
        <f t="shared" si="6"/>
        <v>0.39791666666665337</v>
      </c>
      <c r="AE34" s="174">
        <v>0.39375000000001098</v>
      </c>
      <c r="AF34" s="175">
        <f t="shared" si="7"/>
        <v>0.43958333333332239</v>
      </c>
      <c r="AH34" s="174">
        <v>0.35208333333331698</v>
      </c>
      <c r="AI34" s="175">
        <f t="shared" si="8"/>
        <v>0.48125000000001639</v>
      </c>
      <c r="AK34" s="174">
        <v>0.31041666666668</v>
      </c>
      <c r="AL34" s="175">
        <f t="shared" si="9"/>
        <v>0.52291666666665337</v>
      </c>
      <c r="AN34" s="174">
        <v>0.26875000000001098</v>
      </c>
      <c r="AO34" s="175">
        <f t="shared" si="10"/>
        <v>0.56458333333332233</v>
      </c>
      <c r="AQ34" s="174">
        <v>0.22708333333331701</v>
      </c>
      <c r="AR34" s="175">
        <f t="shared" si="11"/>
        <v>0.60625000000001639</v>
      </c>
      <c r="AT34" s="174">
        <v>0.18541666666668</v>
      </c>
      <c r="AU34" s="175">
        <f t="shared" si="12"/>
        <v>0.64791666666665337</v>
      </c>
      <c r="AW34" s="174">
        <v>0.14375000000001301</v>
      </c>
      <c r="AX34" s="175">
        <f t="shared" si="13"/>
        <v>0.68958333333332034</v>
      </c>
      <c r="AZ34" s="174">
        <v>0.102083333333317</v>
      </c>
      <c r="BA34" s="175">
        <f t="shared" si="14"/>
        <v>0.73125000000001639</v>
      </c>
      <c r="BC34" s="174">
        <v>6.0416666666667999E-2</v>
      </c>
      <c r="BD34" s="175">
        <f t="shared" si="15"/>
        <v>0.77291666666666536</v>
      </c>
      <c r="BF34" s="174">
        <v>1.8750000000001502E-2</v>
      </c>
      <c r="BG34" s="175">
        <f t="shared" si="16"/>
        <v>0.81458333333333188</v>
      </c>
    </row>
    <row r="35" spans="1:59">
      <c r="A35" s="174">
        <v>0.80972222222221901</v>
      </c>
      <c r="B35" s="175">
        <f t="shared" si="0"/>
        <v>2.3611111111114358E-2</v>
      </c>
      <c r="D35" s="174">
        <v>0.76805555555555205</v>
      </c>
      <c r="E35" s="175">
        <f t="shared" si="1"/>
        <v>6.5277777777781321E-2</v>
      </c>
      <c r="F35" s="172"/>
      <c r="G35" s="174">
        <v>0.72638888888888498</v>
      </c>
      <c r="H35" s="175">
        <f t="shared" si="2"/>
        <v>0.10694444444444839</v>
      </c>
      <c r="J35" s="174">
        <v>0.68472222222221901</v>
      </c>
      <c r="K35" s="175">
        <f t="shared" si="17"/>
        <v>0.14861111111111436</v>
      </c>
      <c r="M35" s="174">
        <v>0.64305555555555605</v>
      </c>
      <c r="N35" s="175">
        <f t="shared" si="18"/>
        <v>0.19027777777777732</v>
      </c>
      <c r="P35" s="174">
        <v>0.60138888888887598</v>
      </c>
      <c r="Q35" s="175">
        <f t="shared" si="19"/>
        <v>0.23194444444445739</v>
      </c>
      <c r="S35" s="174">
        <v>0.559722222222236</v>
      </c>
      <c r="T35" s="175">
        <f t="shared" si="3"/>
        <v>0.27361111111109737</v>
      </c>
      <c r="V35" s="174">
        <v>0.51805555555556904</v>
      </c>
      <c r="W35" s="175">
        <f t="shared" si="4"/>
        <v>0.31527777777776433</v>
      </c>
      <c r="Y35" s="174">
        <v>0.47638888888887199</v>
      </c>
      <c r="Z35" s="175">
        <f t="shared" si="5"/>
        <v>0.35694444444446138</v>
      </c>
      <c r="AB35" s="174">
        <v>0.434722222222236</v>
      </c>
      <c r="AC35" s="175">
        <f t="shared" si="6"/>
        <v>0.39861111111109737</v>
      </c>
      <c r="AE35" s="174">
        <v>0.39305555555556698</v>
      </c>
      <c r="AF35" s="175">
        <f t="shared" si="7"/>
        <v>0.44027777777776639</v>
      </c>
      <c r="AH35" s="174">
        <v>0.35138888888887199</v>
      </c>
      <c r="AI35" s="175">
        <f t="shared" si="8"/>
        <v>0.48194444444446138</v>
      </c>
      <c r="AK35" s="174">
        <v>0.309722222222236</v>
      </c>
      <c r="AL35" s="175">
        <f t="shared" si="9"/>
        <v>0.52361111111109737</v>
      </c>
      <c r="AN35" s="174">
        <v>0.26805555555556698</v>
      </c>
      <c r="AO35" s="175">
        <f t="shared" si="10"/>
        <v>0.56527777777776644</v>
      </c>
      <c r="AQ35" s="174">
        <v>0.22638888888887199</v>
      </c>
      <c r="AR35" s="175">
        <f t="shared" si="11"/>
        <v>0.60694444444446138</v>
      </c>
      <c r="AT35" s="174">
        <v>0.184722222222236</v>
      </c>
      <c r="AU35" s="175">
        <f t="shared" si="12"/>
        <v>0.64861111111109737</v>
      </c>
      <c r="AW35" s="174">
        <v>0.14305555555556901</v>
      </c>
      <c r="AX35" s="175">
        <f t="shared" si="13"/>
        <v>0.69027777777776433</v>
      </c>
      <c r="AZ35" s="174">
        <v>0.101388888888872</v>
      </c>
      <c r="BA35" s="175">
        <f t="shared" si="14"/>
        <v>0.73194444444446138</v>
      </c>
      <c r="BC35" s="174">
        <v>5.9722222222223599E-2</v>
      </c>
      <c r="BD35" s="175">
        <f t="shared" si="15"/>
        <v>0.77361111111110981</v>
      </c>
      <c r="BF35" s="174">
        <v>1.8055555555557101E-2</v>
      </c>
      <c r="BG35" s="175">
        <f t="shared" si="16"/>
        <v>0.81527777777777621</v>
      </c>
    </row>
    <row r="36" spans="1:59">
      <c r="A36" s="174">
        <v>0.80902777777777402</v>
      </c>
      <c r="B36" s="175">
        <f t="shared" si="0"/>
        <v>2.4305555555559355E-2</v>
      </c>
      <c r="D36" s="174">
        <v>0.76736111111110705</v>
      </c>
      <c r="E36" s="175">
        <f t="shared" si="1"/>
        <v>6.5972222222226318E-2</v>
      </c>
      <c r="F36" s="172"/>
      <c r="G36" s="174">
        <v>0.72569444444444098</v>
      </c>
      <c r="H36" s="175">
        <f t="shared" si="2"/>
        <v>0.10763888888889239</v>
      </c>
      <c r="J36" s="174">
        <v>0.68402777777777402</v>
      </c>
      <c r="K36" s="175">
        <f t="shared" si="17"/>
        <v>0.14930555555555935</v>
      </c>
      <c r="M36" s="174">
        <v>0.64236111111111105</v>
      </c>
      <c r="N36" s="175">
        <f t="shared" si="18"/>
        <v>0.19097222222222232</v>
      </c>
      <c r="P36" s="174">
        <v>0.60069444444443099</v>
      </c>
      <c r="Q36" s="175">
        <f t="shared" si="19"/>
        <v>0.23263888888890238</v>
      </c>
      <c r="S36" s="174">
        <v>0.559027777777792</v>
      </c>
      <c r="T36" s="175">
        <f t="shared" si="3"/>
        <v>0.27430555555554137</v>
      </c>
      <c r="V36" s="174">
        <v>0.51736111111112504</v>
      </c>
      <c r="W36" s="175">
        <f t="shared" si="4"/>
        <v>0.31597222222220833</v>
      </c>
      <c r="Y36" s="174">
        <v>0.47569444444442699</v>
      </c>
      <c r="Z36" s="175">
        <f t="shared" si="5"/>
        <v>0.35763888888890638</v>
      </c>
      <c r="AB36" s="174">
        <v>0.434027777777792</v>
      </c>
      <c r="AC36" s="175">
        <f t="shared" si="6"/>
        <v>0.39930555555554137</v>
      </c>
      <c r="AE36" s="174">
        <v>0.39236111111112298</v>
      </c>
      <c r="AF36" s="175">
        <f t="shared" si="7"/>
        <v>0.44097222222221039</v>
      </c>
      <c r="AH36" s="174">
        <v>0.35069444444442699</v>
      </c>
      <c r="AI36" s="175">
        <f t="shared" si="8"/>
        <v>0.48263888888890638</v>
      </c>
      <c r="AK36" s="174">
        <v>0.309027777777792</v>
      </c>
      <c r="AL36" s="175">
        <f t="shared" si="9"/>
        <v>0.52430555555554137</v>
      </c>
      <c r="AN36" s="174">
        <v>0.26736111111112298</v>
      </c>
      <c r="AO36" s="175">
        <f t="shared" si="10"/>
        <v>0.56597222222221033</v>
      </c>
      <c r="AQ36" s="174">
        <v>0.22569444444442699</v>
      </c>
      <c r="AR36" s="175">
        <f t="shared" si="11"/>
        <v>0.60763888888890638</v>
      </c>
      <c r="AT36" s="174">
        <v>0.184027777777792</v>
      </c>
      <c r="AU36" s="175">
        <f t="shared" si="12"/>
        <v>0.64930555555554137</v>
      </c>
      <c r="AW36" s="174">
        <v>0.14236111111112501</v>
      </c>
      <c r="AX36" s="175">
        <f t="shared" si="13"/>
        <v>0.69097222222220833</v>
      </c>
      <c r="AZ36" s="174">
        <v>0.100694444444427</v>
      </c>
      <c r="BA36" s="175">
        <f t="shared" si="14"/>
        <v>0.73263888888890638</v>
      </c>
      <c r="BC36" s="174">
        <v>5.9027777777779199E-2</v>
      </c>
      <c r="BD36" s="175">
        <f t="shared" si="15"/>
        <v>0.77430555555555414</v>
      </c>
      <c r="BF36" s="174">
        <v>1.7361111111112701E-2</v>
      </c>
      <c r="BG36" s="175">
        <f t="shared" si="16"/>
        <v>0.81597222222222066</v>
      </c>
    </row>
    <row r="37" spans="1:59">
      <c r="A37" s="174">
        <v>0.80833333333333002</v>
      </c>
      <c r="B37" s="175">
        <f t="shared" si="0"/>
        <v>2.5000000000003353E-2</v>
      </c>
      <c r="D37" s="174">
        <v>0.76666666666666305</v>
      </c>
      <c r="E37" s="175">
        <f t="shared" si="1"/>
        <v>6.6666666666670316E-2</v>
      </c>
      <c r="F37" s="172"/>
      <c r="G37" s="174">
        <v>0.72499999999999598</v>
      </c>
      <c r="H37" s="175">
        <f t="shared" si="2"/>
        <v>0.10833333333333739</v>
      </c>
      <c r="J37" s="174">
        <v>0.68333333333333002</v>
      </c>
      <c r="K37" s="175">
        <f t="shared" si="17"/>
        <v>0.15000000000000335</v>
      </c>
      <c r="M37" s="174">
        <v>0.64166666666666705</v>
      </c>
      <c r="N37" s="175">
        <f t="shared" si="18"/>
        <v>0.19166666666666632</v>
      </c>
      <c r="P37" s="174">
        <v>0.59999999999998599</v>
      </c>
      <c r="Q37" s="175">
        <f t="shared" si="19"/>
        <v>0.23333333333334738</v>
      </c>
      <c r="S37" s="174">
        <v>0.558333333333348</v>
      </c>
      <c r="T37" s="175">
        <f t="shared" si="3"/>
        <v>0.27499999999998537</v>
      </c>
      <c r="V37" s="174">
        <v>0.51666666666668104</v>
      </c>
      <c r="W37" s="175">
        <f t="shared" si="4"/>
        <v>0.31666666666665233</v>
      </c>
      <c r="Y37" s="174">
        <v>0.47499999999998199</v>
      </c>
      <c r="Z37" s="175">
        <f t="shared" si="5"/>
        <v>0.35833333333335138</v>
      </c>
      <c r="AB37" s="174">
        <v>0.433333333333348</v>
      </c>
      <c r="AC37" s="175">
        <f t="shared" si="6"/>
        <v>0.39999999999998537</v>
      </c>
      <c r="AE37" s="174">
        <v>0.39166666666667899</v>
      </c>
      <c r="AF37" s="175">
        <f t="shared" si="7"/>
        <v>0.44166666666665438</v>
      </c>
      <c r="AH37" s="174">
        <v>0.34999999999998199</v>
      </c>
      <c r="AI37" s="175">
        <f t="shared" si="8"/>
        <v>0.48333333333335138</v>
      </c>
      <c r="AK37" s="174">
        <v>0.308333333333348</v>
      </c>
      <c r="AL37" s="175">
        <f t="shared" si="9"/>
        <v>0.52499999999998537</v>
      </c>
      <c r="AN37" s="174">
        <v>0.26666666666667899</v>
      </c>
      <c r="AO37" s="175">
        <f t="shared" si="10"/>
        <v>0.56666666666665444</v>
      </c>
      <c r="AQ37" s="174">
        <v>0.22499999999998199</v>
      </c>
      <c r="AR37" s="175">
        <f t="shared" si="11"/>
        <v>0.60833333333335138</v>
      </c>
      <c r="AT37" s="174">
        <v>0.183333333333348</v>
      </c>
      <c r="AU37" s="175">
        <f t="shared" si="12"/>
        <v>0.64999999999998537</v>
      </c>
      <c r="AW37" s="174">
        <v>0.14166666666668101</v>
      </c>
      <c r="AX37" s="175">
        <f t="shared" si="13"/>
        <v>0.69166666666665233</v>
      </c>
      <c r="AZ37" s="174">
        <v>9.9999999999982103E-2</v>
      </c>
      <c r="BA37" s="175">
        <f t="shared" si="14"/>
        <v>0.73333333333335127</v>
      </c>
      <c r="BC37" s="174">
        <v>5.8333333333334798E-2</v>
      </c>
      <c r="BD37" s="175">
        <f t="shared" si="15"/>
        <v>0.77499999999999858</v>
      </c>
      <c r="BF37" s="174">
        <v>1.6666666666668301E-2</v>
      </c>
      <c r="BG37" s="175">
        <f t="shared" si="16"/>
        <v>0.8166666666666651</v>
      </c>
    </row>
    <row r="38" spans="1:59">
      <c r="A38" s="174">
        <v>0.80763888888888502</v>
      </c>
      <c r="B38" s="175">
        <f t="shared" si="0"/>
        <v>2.569444444444835E-2</v>
      </c>
      <c r="D38" s="174">
        <v>0.76597222222221795</v>
      </c>
      <c r="E38" s="175">
        <f t="shared" si="1"/>
        <v>6.7361111111115424E-2</v>
      </c>
      <c r="F38" s="172"/>
      <c r="G38" s="174">
        <v>0.72430555555555198</v>
      </c>
      <c r="H38" s="175">
        <f t="shared" si="2"/>
        <v>0.10902777777778139</v>
      </c>
      <c r="J38" s="174">
        <v>0.68263888888888502</v>
      </c>
      <c r="K38" s="175">
        <f t="shared" si="17"/>
        <v>0.15069444444444835</v>
      </c>
      <c r="M38" s="174">
        <v>0.64097222222222205</v>
      </c>
      <c r="N38" s="175">
        <f t="shared" si="18"/>
        <v>0.19236111111111132</v>
      </c>
      <c r="P38" s="174">
        <v>0.59930555555554099</v>
      </c>
      <c r="Q38" s="175">
        <f t="shared" si="19"/>
        <v>0.23402777777779238</v>
      </c>
      <c r="S38" s="174">
        <v>0.55763888888890401</v>
      </c>
      <c r="T38" s="175">
        <f t="shared" si="3"/>
        <v>0.27569444444442937</v>
      </c>
      <c r="V38" s="174">
        <v>0.51597222222223704</v>
      </c>
      <c r="W38" s="175">
        <f t="shared" si="4"/>
        <v>0.31736111111109633</v>
      </c>
      <c r="Y38" s="174">
        <v>0.474305555555537</v>
      </c>
      <c r="Z38" s="175">
        <f t="shared" si="5"/>
        <v>0.35902777777779638</v>
      </c>
      <c r="AB38" s="174">
        <v>0.43263888888890401</v>
      </c>
      <c r="AC38" s="175">
        <f t="shared" si="6"/>
        <v>0.40069444444442937</v>
      </c>
      <c r="AE38" s="174">
        <v>0.39097222222223499</v>
      </c>
      <c r="AF38" s="175">
        <f t="shared" si="7"/>
        <v>0.44236111111109838</v>
      </c>
      <c r="AH38" s="174">
        <v>0.349305555555537</v>
      </c>
      <c r="AI38" s="175">
        <f t="shared" si="8"/>
        <v>0.48402777777779638</v>
      </c>
      <c r="AK38" s="174">
        <v>0.30763888888890401</v>
      </c>
      <c r="AL38" s="175">
        <f t="shared" si="9"/>
        <v>0.52569444444442937</v>
      </c>
      <c r="AN38" s="174">
        <v>0.26597222222223499</v>
      </c>
      <c r="AO38" s="175">
        <f t="shared" si="10"/>
        <v>0.56736111111109833</v>
      </c>
      <c r="AQ38" s="174">
        <v>0.224305555555537</v>
      </c>
      <c r="AR38" s="175">
        <f t="shared" si="11"/>
        <v>0.60902777777779638</v>
      </c>
      <c r="AT38" s="174">
        <v>0.18263888888890401</v>
      </c>
      <c r="AU38" s="175">
        <f t="shared" si="12"/>
        <v>0.65069444444442937</v>
      </c>
      <c r="AW38" s="174">
        <v>0.14097222222223699</v>
      </c>
      <c r="AX38" s="175">
        <f t="shared" si="13"/>
        <v>0.69236111111109633</v>
      </c>
      <c r="AZ38" s="174">
        <v>9.9305555555537106E-2</v>
      </c>
      <c r="BA38" s="175">
        <f t="shared" si="14"/>
        <v>0.73402777777779626</v>
      </c>
      <c r="BC38" s="174">
        <v>5.7638888888890398E-2</v>
      </c>
      <c r="BD38" s="175">
        <f t="shared" si="15"/>
        <v>0.77569444444444302</v>
      </c>
      <c r="BF38" s="174">
        <v>1.59722222222239E-2</v>
      </c>
      <c r="BG38" s="175">
        <f t="shared" si="16"/>
        <v>0.81736111111110943</v>
      </c>
    </row>
    <row r="39" spans="1:59">
      <c r="A39" s="174">
        <v>0.80694444444444002</v>
      </c>
      <c r="B39" s="175">
        <f t="shared" si="0"/>
        <v>2.6388888888893347E-2</v>
      </c>
      <c r="D39" s="174">
        <v>0.76527777777777395</v>
      </c>
      <c r="E39" s="175">
        <f t="shared" si="1"/>
        <v>6.8055555555559422E-2</v>
      </c>
      <c r="F39" s="172"/>
      <c r="G39" s="174">
        <v>0.72361111111110699</v>
      </c>
      <c r="H39" s="175">
        <f t="shared" si="2"/>
        <v>0.10972222222222638</v>
      </c>
      <c r="J39" s="174">
        <v>0.68194444444444002</v>
      </c>
      <c r="K39" s="175">
        <f t="shared" si="17"/>
        <v>0.15138888888889335</v>
      </c>
      <c r="M39" s="174">
        <v>0.64027777777777795</v>
      </c>
      <c r="N39" s="175">
        <f t="shared" si="18"/>
        <v>0.19305555555555542</v>
      </c>
      <c r="P39" s="174">
        <v>0.59861111111109599</v>
      </c>
      <c r="Q39" s="175">
        <f t="shared" si="19"/>
        <v>0.23472222222223738</v>
      </c>
      <c r="S39" s="174">
        <v>0.55694444444446001</v>
      </c>
      <c r="T39" s="175">
        <f t="shared" si="3"/>
        <v>0.27638888888887336</v>
      </c>
      <c r="V39" s="174">
        <v>0.51527777777779304</v>
      </c>
      <c r="W39" s="175">
        <f t="shared" si="4"/>
        <v>0.31805555555554033</v>
      </c>
      <c r="Y39" s="174">
        <v>0.473611111111092</v>
      </c>
      <c r="Z39" s="175">
        <f t="shared" si="5"/>
        <v>0.35972222222224137</v>
      </c>
      <c r="AB39" s="174">
        <v>0.43194444444446001</v>
      </c>
      <c r="AC39" s="175">
        <f t="shared" si="6"/>
        <v>0.40138888888887336</v>
      </c>
      <c r="AE39" s="174">
        <v>0.39027777777779099</v>
      </c>
      <c r="AF39" s="175">
        <f t="shared" si="7"/>
        <v>0.44305555555554238</v>
      </c>
      <c r="AH39" s="174">
        <v>0.348611111111092</v>
      </c>
      <c r="AI39" s="175">
        <f t="shared" si="8"/>
        <v>0.48472222222224137</v>
      </c>
      <c r="AK39" s="174">
        <v>0.30694444444446001</v>
      </c>
      <c r="AL39" s="175">
        <f t="shared" si="9"/>
        <v>0.52638888888887336</v>
      </c>
      <c r="AN39" s="174">
        <v>0.26527777777779099</v>
      </c>
      <c r="AO39" s="175">
        <f t="shared" si="10"/>
        <v>0.56805555555554244</v>
      </c>
      <c r="AQ39" s="174">
        <v>0.223611111111092</v>
      </c>
      <c r="AR39" s="175">
        <f t="shared" si="11"/>
        <v>0.60972222222224137</v>
      </c>
      <c r="AT39" s="174">
        <v>0.18194444444446001</v>
      </c>
      <c r="AU39" s="175">
        <f t="shared" si="12"/>
        <v>0.65138888888887336</v>
      </c>
      <c r="AW39" s="174">
        <v>0.14027777777779299</v>
      </c>
      <c r="AX39" s="175">
        <f t="shared" si="13"/>
        <v>0.69305555555554044</v>
      </c>
      <c r="AZ39" s="174">
        <v>9.8611111111092095E-2</v>
      </c>
      <c r="BA39" s="175">
        <f t="shared" si="14"/>
        <v>0.73472222222224126</v>
      </c>
      <c r="BC39" s="174">
        <v>5.6944444444445998E-2</v>
      </c>
      <c r="BD39" s="175">
        <f t="shared" si="15"/>
        <v>0.77638888888888735</v>
      </c>
      <c r="BF39" s="174">
        <v>1.52777777777795E-2</v>
      </c>
      <c r="BG39" s="175">
        <f t="shared" si="16"/>
        <v>0.81805555555555387</v>
      </c>
    </row>
    <row r="40" spans="1:59">
      <c r="A40" s="174">
        <v>0.80624999999999603</v>
      </c>
      <c r="B40" s="175">
        <f t="shared" si="0"/>
        <v>2.7083333333337345E-2</v>
      </c>
      <c r="D40" s="174">
        <v>0.76458333333332895</v>
      </c>
      <c r="E40" s="175">
        <f t="shared" si="1"/>
        <v>6.8750000000004419E-2</v>
      </c>
      <c r="F40" s="172"/>
      <c r="G40" s="174">
        <v>0.72291666666666299</v>
      </c>
      <c r="H40" s="175">
        <f t="shared" si="2"/>
        <v>0.11041666666667038</v>
      </c>
      <c r="J40" s="174">
        <v>0.68124999999999603</v>
      </c>
      <c r="K40" s="175">
        <f t="shared" si="17"/>
        <v>0.15208333333333734</v>
      </c>
      <c r="M40" s="174">
        <v>0.63958333333333295</v>
      </c>
      <c r="N40" s="175">
        <f t="shared" si="18"/>
        <v>0.19375000000000042</v>
      </c>
      <c r="P40" s="174">
        <v>0.597916666666651</v>
      </c>
      <c r="Q40" s="175">
        <f t="shared" si="19"/>
        <v>0.23541666666668237</v>
      </c>
      <c r="S40" s="174">
        <v>0.55625000000001601</v>
      </c>
      <c r="T40" s="175">
        <f t="shared" si="3"/>
        <v>0.27708333333331736</v>
      </c>
      <c r="V40" s="174">
        <v>0.51458333333334905</v>
      </c>
      <c r="W40" s="175">
        <f t="shared" si="4"/>
        <v>0.31874999999998432</v>
      </c>
      <c r="Y40" s="174">
        <v>0.472916666666647</v>
      </c>
      <c r="Z40" s="175">
        <f t="shared" si="5"/>
        <v>0.36041666666668637</v>
      </c>
      <c r="AB40" s="174">
        <v>0.43125000000001601</v>
      </c>
      <c r="AC40" s="175">
        <f t="shared" si="6"/>
        <v>0.40208333333331736</v>
      </c>
      <c r="AE40" s="174">
        <v>0.38958333333334699</v>
      </c>
      <c r="AF40" s="175">
        <f t="shared" si="7"/>
        <v>0.44374999999998638</v>
      </c>
      <c r="AH40" s="174">
        <v>0.347916666666647</v>
      </c>
      <c r="AI40" s="175">
        <f t="shared" si="8"/>
        <v>0.48541666666668637</v>
      </c>
      <c r="AK40" s="174">
        <v>0.30625000000001601</v>
      </c>
      <c r="AL40" s="175">
        <f t="shared" si="9"/>
        <v>0.52708333333331736</v>
      </c>
      <c r="AN40" s="174">
        <v>0.26458333333334699</v>
      </c>
      <c r="AO40" s="175">
        <f t="shared" si="10"/>
        <v>0.56874999999998632</v>
      </c>
      <c r="AQ40" s="174">
        <v>0.222916666666647</v>
      </c>
      <c r="AR40" s="175">
        <f t="shared" si="11"/>
        <v>0.61041666666668637</v>
      </c>
      <c r="AT40" s="174">
        <v>0.18125000000001601</v>
      </c>
      <c r="AU40" s="175">
        <f t="shared" si="12"/>
        <v>0.65208333333331736</v>
      </c>
      <c r="AW40" s="174">
        <v>0.13958333333334899</v>
      </c>
      <c r="AX40" s="175">
        <f t="shared" si="13"/>
        <v>0.69374999999998432</v>
      </c>
      <c r="AZ40" s="174">
        <v>9.7916666666647098E-2</v>
      </c>
      <c r="BA40" s="175">
        <f t="shared" si="14"/>
        <v>0.73541666666668626</v>
      </c>
      <c r="BC40" s="174">
        <v>5.6250000000001597E-2</v>
      </c>
      <c r="BD40" s="175">
        <f t="shared" si="15"/>
        <v>0.77708333333333179</v>
      </c>
      <c r="BF40" s="174">
        <v>1.45833333333351E-2</v>
      </c>
      <c r="BG40" s="175">
        <f t="shared" si="16"/>
        <v>0.81874999999999831</v>
      </c>
    </row>
    <row r="41" spans="1:59">
      <c r="A41" s="176">
        <v>0.80555555555555103</v>
      </c>
      <c r="B41" s="177">
        <f t="shared" si="0"/>
        <v>2.7777777777782342E-2</v>
      </c>
      <c r="D41" s="176">
        <v>0.76388888888888495</v>
      </c>
      <c r="E41" s="177">
        <f t="shared" si="1"/>
        <v>6.9444444444448417E-2</v>
      </c>
      <c r="F41" s="172"/>
      <c r="G41" s="176">
        <v>0.72222222222221799</v>
      </c>
      <c r="H41" s="177">
        <f t="shared" si="2"/>
        <v>0.11111111111111538</v>
      </c>
      <c r="J41" s="176">
        <v>0.68055555555555103</v>
      </c>
      <c r="K41" s="177">
        <f t="shared" si="17"/>
        <v>0.15277777777778234</v>
      </c>
      <c r="M41" s="176">
        <v>0.63888888888888895</v>
      </c>
      <c r="N41" s="177">
        <f t="shared" si="18"/>
        <v>0.19444444444444442</v>
      </c>
      <c r="P41" s="176">
        <v>0.597222222222206</v>
      </c>
      <c r="Q41" s="177">
        <f t="shared" si="19"/>
        <v>0.23611111111112737</v>
      </c>
      <c r="S41" s="176">
        <v>0.55555555555557201</v>
      </c>
      <c r="T41" s="177">
        <f t="shared" si="3"/>
        <v>0.27777777777776136</v>
      </c>
      <c r="U41" s="172"/>
      <c r="V41" s="176">
        <v>0.51388888888890505</v>
      </c>
      <c r="W41" s="177">
        <f t="shared" si="4"/>
        <v>0.31944444444442832</v>
      </c>
      <c r="Y41" s="176">
        <v>0.472222222222202</v>
      </c>
      <c r="Z41" s="177">
        <f t="shared" si="5"/>
        <v>0.36111111111113137</v>
      </c>
      <c r="AB41" s="176">
        <v>0.43055555555557201</v>
      </c>
      <c r="AC41" s="177">
        <f t="shared" si="6"/>
        <v>0.40277777777776136</v>
      </c>
      <c r="AE41" s="176">
        <v>0.38888888888890299</v>
      </c>
      <c r="AF41" s="177">
        <f t="shared" si="7"/>
        <v>0.44444444444443038</v>
      </c>
      <c r="AH41" s="176">
        <v>0.347222222222202</v>
      </c>
      <c r="AI41" s="177">
        <f t="shared" si="8"/>
        <v>0.48611111111113137</v>
      </c>
      <c r="AJ41" s="172"/>
      <c r="AK41" s="176">
        <v>0.30555555555557201</v>
      </c>
      <c r="AL41" s="177">
        <f t="shared" si="9"/>
        <v>0.52777777777776136</v>
      </c>
      <c r="AN41" s="176">
        <v>0.26388888888890299</v>
      </c>
      <c r="AO41" s="177">
        <f t="shared" si="10"/>
        <v>0.56944444444443043</v>
      </c>
      <c r="AQ41" s="176">
        <v>0.222222222222202</v>
      </c>
      <c r="AR41" s="177">
        <f t="shared" si="11"/>
        <v>0.61111111111113137</v>
      </c>
      <c r="AT41" s="176">
        <v>0.18055555555557201</v>
      </c>
      <c r="AU41" s="177">
        <f t="shared" si="12"/>
        <v>0.65277777777776136</v>
      </c>
      <c r="AW41" s="176">
        <v>0.13888888888890499</v>
      </c>
      <c r="AX41" s="177">
        <f t="shared" si="13"/>
        <v>0.69444444444442843</v>
      </c>
      <c r="AY41" s="172"/>
      <c r="AZ41" s="176">
        <v>9.7222222222202101E-2</v>
      </c>
      <c r="BA41" s="177">
        <f t="shared" si="14"/>
        <v>0.73611111111113126</v>
      </c>
      <c r="BC41" s="176">
        <v>5.5555555555557197E-2</v>
      </c>
      <c r="BD41" s="177">
        <f t="shared" si="15"/>
        <v>0.77777777777777612</v>
      </c>
      <c r="BF41" s="176">
        <v>1.3888888888890699E-2</v>
      </c>
      <c r="BG41" s="177">
        <f t="shared" si="16"/>
        <v>0.81944444444444264</v>
      </c>
    </row>
    <row r="42" spans="1:59">
      <c r="A42" s="174">
        <v>0.80486111111110703</v>
      </c>
      <c r="B42" s="175">
        <f t="shared" si="0"/>
        <v>2.847222222222634E-2</v>
      </c>
      <c r="D42" s="174">
        <v>0.76319444444443996</v>
      </c>
      <c r="E42" s="175">
        <f t="shared" si="1"/>
        <v>7.0138888888893414E-2</v>
      </c>
      <c r="F42" s="172"/>
      <c r="G42" s="174">
        <v>0.72152777777777299</v>
      </c>
      <c r="H42" s="175">
        <f t="shared" si="2"/>
        <v>0.11180555555556038</v>
      </c>
      <c r="J42" s="174">
        <v>0.67986111111110703</v>
      </c>
      <c r="K42" s="175">
        <f t="shared" si="17"/>
        <v>0.15347222222222634</v>
      </c>
      <c r="M42" s="174">
        <v>0.63819444444444495</v>
      </c>
      <c r="N42" s="175">
        <f t="shared" si="18"/>
        <v>0.19513888888888842</v>
      </c>
      <c r="P42" s="174">
        <v>0.596527777777761</v>
      </c>
      <c r="Q42" s="175">
        <f t="shared" si="19"/>
        <v>0.23680555555557237</v>
      </c>
      <c r="S42" s="174">
        <v>0.55486111111112801</v>
      </c>
      <c r="T42" s="175">
        <f t="shared" si="3"/>
        <v>0.27847222222220536</v>
      </c>
      <c r="V42" s="174">
        <v>0.51319444444446105</v>
      </c>
      <c r="W42" s="175">
        <f t="shared" si="4"/>
        <v>0.32013888888887232</v>
      </c>
      <c r="Y42" s="174">
        <v>0.47152777777775701</v>
      </c>
      <c r="Z42" s="175">
        <f t="shared" si="5"/>
        <v>0.36180555555557636</v>
      </c>
      <c r="AB42" s="174">
        <v>0.42986111111112801</v>
      </c>
      <c r="AC42" s="175">
        <f t="shared" si="6"/>
        <v>0.40347222222220536</v>
      </c>
      <c r="AE42" s="174">
        <v>0.388194444444459</v>
      </c>
      <c r="AF42" s="175">
        <f t="shared" si="7"/>
        <v>0.44513888888887437</v>
      </c>
      <c r="AH42" s="174">
        <v>0.34652777777775701</v>
      </c>
      <c r="AI42" s="175">
        <f t="shared" si="8"/>
        <v>0.48680555555557636</v>
      </c>
      <c r="AK42" s="174">
        <v>0.30486111111112801</v>
      </c>
      <c r="AL42" s="175">
        <f t="shared" si="9"/>
        <v>0.52847222222220536</v>
      </c>
      <c r="AN42" s="174">
        <v>0.263194444444459</v>
      </c>
      <c r="AO42" s="175">
        <f t="shared" si="10"/>
        <v>0.57013888888887432</v>
      </c>
      <c r="AQ42" s="174">
        <v>0.22152777777775701</v>
      </c>
      <c r="AR42" s="175">
        <f t="shared" si="11"/>
        <v>0.61180555555557636</v>
      </c>
      <c r="AT42" s="174">
        <v>0.17986111111112801</v>
      </c>
      <c r="AU42" s="175">
        <f t="shared" si="12"/>
        <v>0.65347222222220536</v>
      </c>
      <c r="AW42" s="174">
        <v>0.138194444444461</v>
      </c>
      <c r="AX42" s="175">
        <f t="shared" si="13"/>
        <v>0.69513888888887232</v>
      </c>
      <c r="AZ42" s="174">
        <v>9.6527777777757104E-2</v>
      </c>
      <c r="BA42" s="175">
        <f t="shared" si="14"/>
        <v>0.73680555555557625</v>
      </c>
      <c r="BC42" s="174">
        <v>5.4861111111112797E-2</v>
      </c>
      <c r="BD42" s="175">
        <f t="shared" si="15"/>
        <v>0.77847222222222057</v>
      </c>
      <c r="BF42" s="174">
        <v>1.3194444444446399E-2</v>
      </c>
      <c r="BG42" s="175">
        <f t="shared" si="16"/>
        <v>0.82013888888888697</v>
      </c>
    </row>
    <row r="43" spans="1:59">
      <c r="A43" s="174">
        <v>0.80416666666666203</v>
      </c>
      <c r="B43" s="175">
        <f t="shared" si="0"/>
        <v>2.9166666666671337E-2</v>
      </c>
      <c r="D43" s="174">
        <v>0.76249999999999596</v>
      </c>
      <c r="E43" s="175">
        <f t="shared" si="1"/>
        <v>7.0833333333337412E-2</v>
      </c>
      <c r="F43" s="172"/>
      <c r="G43" s="174">
        <v>0.720833333333329</v>
      </c>
      <c r="H43" s="175">
        <f t="shared" si="2"/>
        <v>0.11250000000000437</v>
      </c>
      <c r="J43" s="174">
        <v>0.67916666666666203</v>
      </c>
      <c r="K43" s="175">
        <f t="shared" si="17"/>
        <v>0.15416666666667134</v>
      </c>
      <c r="M43" s="174">
        <v>0.63749999999999996</v>
      </c>
      <c r="N43" s="175">
        <f t="shared" si="18"/>
        <v>0.19583333333333341</v>
      </c>
      <c r="P43" s="174">
        <v>0.59583333333331601</v>
      </c>
      <c r="Q43" s="175">
        <f t="shared" si="19"/>
        <v>0.23750000000001736</v>
      </c>
      <c r="S43" s="174">
        <v>0.55416666666668402</v>
      </c>
      <c r="T43" s="175">
        <f t="shared" si="3"/>
        <v>0.27916666666664935</v>
      </c>
      <c r="V43" s="174">
        <v>0.51250000000001705</v>
      </c>
      <c r="W43" s="175">
        <f t="shared" si="4"/>
        <v>0.32083333333331632</v>
      </c>
      <c r="Y43" s="174">
        <v>0.47083333333331201</v>
      </c>
      <c r="Z43" s="175">
        <f t="shared" si="5"/>
        <v>0.36250000000002136</v>
      </c>
      <c r="AB43" s="174">
        <v>0.42916666666668402</v>
      </c>
      <c r="AC43" s="175">
        <f t="shared" si="6"/>
        <v>0.40416666666664935</v>
      </c>
      <c r="AE43" s="174">
        <v>0.387500000000015</v>
      </c>
      <c r="AF43" s="175">
        <f t="shared" si="7"/>
        <v>0.44583333333331837</v>
      </c>
      <c r="AH43" s="174">
        <v>0.34583333333331201</v>
      </c>
      <c r="AI43" s="175">
        <f t="shared" si="8"/>
        <v>0.48750000000002136</v>
      </c>
      <c r="AK43" s="174">
        <v>0.30416666666668402</v>
      </c>
      <c r="AL43" s="175">
        <f t="shared" si="9"/>
        <v>0.52916666666664935</v>
      </c>
      <c r="AN43" s="174">
        <v>0.262500000000015</v>
      </c>
      <c r="AO43" s="175">
        <f t="shared" si="10"/>
        <v>0.57083333333331843</v>
      </c>
      <c r="AQ43" s="174">
        <v>0.22083333333331201</v>
      </c>
      <c r="AR43" s="175">
        <f t="shared" si="11"/>
        <v>0.61250000000002136</v>
      </c>
      <c r="AT43" s="174">
        <v>0.17916666666668399</v>
      </c>
      <c r="AU43" s="175">
        <f t="shared" si="12"/>
        <v>0.65416666666664935</v>
      </c>
      <c r="AW43" s="174">
        <v>0.137500000000017</v>
      </c>
      <c r="AX43" s="175">
        <f t="shared" si="13"/>
        <v>0.69583333333331643</v>
      </c>
      <c r="AZ43" s="174">
        <v>9.5833333333312107E-2</v>
      </c>
      <c r="BA43" s="175">
        <f t="shared" si="14"/>
        <v>0.73750000000002125</v>
      </c>
      <c r="BC43" s="174">
        <v>5.4166666666668403E-2</v>
      </c>
      <c r="BD43" s="175">
        <f t="shared" si="15"/>
        <v>0.77916666666666501</v>
      </c>
      <c r="BF43" s="174">
        <v>1.2500000000002001E-2</v>
      </c>
      <c r="BG43" s="175">
        <f t="shared" si="16"/>
        <v>0.82083333333333142</v>
      </c>
    </row>
    <row r="44" spans="1:59">
      <c r="A44" s="174">
        <v>0.80347222222221804</v>
      </c>
      <c r="B44" s="175">
        <f t="shared" si="0"/>
        <v>2.9861111111115335E-2</v>
      </c>
      <c r="D44" s="174">
        <v>0.76180555555555096</v>
      </c>
      <c r="E44" s="175">
        <f t="shared" si="1"/>
        <v>7.1527777777782409E-2</v>
      </c>
      <c r="F44" s="172"/>
      <c r="G44" s="174">
        <v>0.720138888888884</v>
      </c>
      <c r="H44" s="175">
        <f t="shared" si="2"/>
        <v>0.11319444444444937</v>
      </c>
      <c r="J44" s="174">
        <v>0.67847222222221804</v>
      </c>
      <c r="K44" s="175">
        <f t="shared" si="17"/>
        <v>0.15486111111111533</v>
      </c>
      <c r="M44" s="174">
        <v>0.63680555555555596</v>
      </c>
      <c r="N44" s="175">
        <f t="shared" si="18"/>
        <v>0.19652777777777741</v>
      </c>
      <c r="P44" s="174">
        <v>0.59513888888887101</v>
      </c>
      <c r="Q44" s="175">
        <f t="shared" si="19"/>
        <v>0.23819444444446236</v>
      </c>
      <c r="S44" s="174">
        <v>0.55347222222224002</v>
      </c>
      <c r="T44" s="175">
        <f t="shared" si="3"/>
        <v>0.27986111111109335</v>
      </c>
      <c r="V44" s="174">
        <v>0.51180555555557306</v>
      </c>
      <c r="W44" s="175">
        <f t="shared" si="4"/>
        <v>0.32152777777776032</v>
      </c>
      <c r="Y44" s="174">
        <v>0.47013888888886701</v>
      </c>
      <c r="Z44" s="175">
        <f t="shared" si="5"/>
        <v>0.36319444444446636</v>
      </c>
      <c r="AB44" s="174">
        <v>0.42847222222224002</v>
      </c>
      <c r="AC44" s="175">
        <f t="shared" si="6"/>
        <v>0.40486111111109335</v>
      </c>
      <c r="AE44" s="174">
        <v>0.386805555555571</v>
      </c>
      <c r="AF44" s="175">
        <f t="shared" si="7"/>
        <v>0.44652777777776237</v>
      </c>
      <c r="AH44" s="174">
        <v>0.34513888888886701</v>
      </c>
      <c r="AI44" s="175">
        <f t="shared" si="8"/>
        <v>0.48819444444446636</v>
      </c>
      <c r="AK44" s="174">
        <v>0.30347222222224002</v>
      </c>
      <c r="AL44" s="175">
        <f t="shared" si="9"/>
        <v>0.52986111111109335</v>
      </c>
      <c r="AN44" s="174">
        <v>0.261805555555571</v>
      </c>
      <c r="AO44" s="175">
        <f t="shared" si="10"/>
        <v>0.57152777777776231</v>
      </c>
      <c r="AQ44" s="174">
        <v>0.22013888888886701</v>
      </c>
      <c r="AR44" s="175">
        <f t="shared" si="11"/>
        <v>0.61319444444446636</v>
      </c>
      <c r="AT44" s="174">
        <v>0.17847222222223999</v>
      </c>
      <c r="AU44" s="175">
        <f t="shared" si="12"/>
        <v>0.65486111111109335</v>
      </c>
      <c r="AW44" s="174">
        <v>0.136805555555573</v>
      </c>
      <c r="AX44" s="175">
        <f t="shared" si="13"/>
        <v>0.69652777777776032</v>
      </c>
      <c r="AZ44" s="174">
        <v>9.5138888888867096E-2</v>
      </c>
      <c r="BA44" s="175">
        <f t="shared" si="14"/>
        <v>0.73819444444446625</v>
      </c>
      <c r="BC44" s="174">
        <v>5.3472222222224003E-2</v>
      </c>
      <c r="BD44" s="175">
        <f t="shared" si="15"/>
        <v>0.77986111111110934</v>
      </c>
      <c r="BF44" s="174">
        <v>1.18055555555576E-2</v>
      </c>
      <c r="BG44" s="175">
        <f t="shared" si="16"/>
        <v>0.82152777777777575</v>
      </c>
    </row>
    <row r="45" spans="1:59">
      <c r="A45" s="174">
        <v>0.80277777777777304</v>
      </c>
      <c r="B45" s="175">
        <f t="shared" si="0"/>
        <v>3.0555555555560332E-2</v>
      </c>
      <c r="D45" s="174">
        <v>0.76111111111110696</v>
      </c>
      <c r="E45" s="175">
        <f t="shared" si="1"/>
        <v>7.2222222222226407E-2</v>
      </c>
      <c r="F45" s="172"/>
      <c r="G45" s="174">
        <v>0.71944444444444</v>
      </c>
      <c r="H45" s="175">
        <f t="shared" si="2"/>
        <v>0.11388888888889337</v>
      </c>
      <c r="J45" s="174">
        <v>0.67777777777777304</v>
      </c>
      <c r="K45" s="175">
        <f t="shared" si="17"/>
        <v>0.15555555555556033</v>
      </c>
      <c r="M45" s="174">
        <v>0.63611111111111096</v>
      </c>
      <c r="N45" s="175">
        <f t="shared" si="18"/>
        <v>0.19722222222222241</v>
      </c>
      <c r="P45" s="174">
        <v>0.59444444444442601</v>
      </c>
      <c r="Q45" s="175">
        <f t="shared" si="19"/>
        <v>0.23888888888890736</v>
      </c>
      <c r="S45" s="174">
        <v>0.55277777777779602</v>
      </c>
      <c r="T45" s="175">
        <f t="shared" si="3"/>
        <v>0.28055555555553735</v>
      </c>
      <c r="V45" s="174">
        <v>0.51111111111112895</v>
      </c>
      <c r="W45" s="175">
        <f t="shared" si="4"/>
        <v>0.32222222222220442</v>
      </c>
      <c r="Y45" s="174">
        <v>0.46944444444442202</v>
      </c>
      <c r="Z45" s="175">
        <f t="shared" si="5"/>
        <v>0.36388888888891135</v>
      </c>
      <c r="AB45" s="174">
        <v>0.42777777777779602</v>
      </c>
      <c r="AC45" s="175">
        <f t="shared" si="6"/>
        <v>0.40555555555553735</v>
      </c>
      <c r="AE45" s="174">
        <v>0.386111111111127</v>
      </c>
      <c r="AF45" s="175">
        <f t="shared" si="7"/>
        <v>0.44722222222220637</v>
      </c>
      <c r="AH45" s="174">
        <v>0.34444444444442202</v>
      </c>
      <c r="AI45" s="175">
        <f t="shared" si="8"/>
        <v>0.48888888888891135</v>
      </c>
      <c r="AK45" s="174">
        <v>0.30277777777779602</v>
      </c>
      <c r="AL45" s="175">
        <f t="shared" si="9"/>
        <v>0.53055555555553735</v>
      </c>
      <c r="AN45" s="174">
        <v>0.261111111111127</v>
      </c>
      <c r="AO45" s="175">
        <f t="shared" si="10"/>
        <v>0.57222222222220642</v>
      </c>
      <c r="AQ45" s="174">
        <v>0.21944444444442199</v>
      </c>
      <c r="AR45" s="175">
        <f t="shared" si="11"/>
        <v>0.61388888888891135</v>
      </c>
      <c r="AT45" s="174">
        <v>0.17777777777779599</v>
      </c>
      <c r="AU45" s="175">
        <f t="shared" si="12"/>
        <v>0.65555555555553735</v>
      </c>
      <c r="AW45" s="174">
        <v>0.136111111111129</v>
      </c>
      <c r="AX45" s="175">
        <f t="shared" si="13"/>
        <v>0.69722222222220442</v>
      </c>
      <c r="AZ45" s="174">
        <v>9.4444444444422099E-2</v>
      </c>
      <c r="BA45" s="175">
        <f t="shared" si="14"/>
        <v>0.73888888888891124</v>
      </c>
      <c r="BC45" s="174">
        <v>5.2777777777779603E-2</v>
      </c>
      <c r="BD45" s="175">
        <f t="shared" si="15"/>
        <v>0.78055555555555378</v>
      </c>
      <c r="BF45" s="174">
        <v>1.11111111111132E-2</v>
      </c>
      <c r="BG45" s="175">
        <f t="shared" si="16"/>
        <v>0.82222222222222019</v>
      </c>
    </row>
    <row r="46" spans="1:59">
      <c r="A46" s="174">
        <v>0.80208333333332904</v>
      </c>
      <c r="B46" s="175">
        <f t="shared" si="0"/>
        <v>3.125000000000433E-2</v>
      </c>
      <c r="D46" s="174">
        <v>0.76041666666666197</v>
      </c>
      <c r="E46" s="175">
        <f t="shared" si="1"/>
        <v>7.2916666666671404E-2</v>
      </c>
      <c r="F46" s="172"/>
      <c r="G46" s="174">
        <v>0.718749999999995</v>
      </c>
      <c r="H46" s="175">
        <f t="shared" si="2"/>
        <v>0.11458333333333837</v>
      </c>
      <c r="J46" s="174">
        <v>0.67708333333332904</v>
      </c>
      <c r="K46" s="175">
        <f t="shared" si="17"/>
        <v>0.15625000000000433</v>
      </c>
      <c r="M46" s="174">
        <v>0.63541666666666696</v>
      </c>
      <c r="N46" s="175">
        <f t="shared" si="18"/>
        <v>0.19791666666666641</v>
      </c>
      <c r="P46" s="174">
        <v>0.59374999999998102</v>
      </c>
      <c r="Q46" s="175">
        <f t="shared" si="19"/>
        <v>0.23958333333335236</v>
      </c>
      <c r="S46" s="174">
        <v>0.55208333333335202</v>
      </c>
      <c r="T46" s="175">
        <f t="shared" si="3"/>
        <v>0.28124999999998135</v>
      </c>
      <c r="V46" s="174">
        <v>0.51041666666668495</v>
      </c>
      <c r="W46" s="175">
        <f t="shared" si="4"/>
        <v>0.32291666666664842</v>
      </c>
      <c r="Y46" s="174">
        <v>0.46874999999997702</v>
      </c>
      <c r="Z46" s="175">
        <f t="shared" si="5"/>
        <v>0.36458333333335635</v>
      </c>
      <c r="AB46" s="174">
        <v>0.42708333333335202</v>
      </c>
      <c r="AC46" s="175">
        <f t="shared" si="6"/>
        <v>0.40624999999998135</v>
      </c>
      <c r="AE46" s="174">
        <v>0.38541666666668301</v>
      </c>
      <c r="AF46" s="175">
        <f t="shared" si="7"/>
        <v>0.44791666666665036</v>
      </c>
      <c r="AH46" s="174">
        <v>0.34374999999997702</v>
      </c>
      <c r="AI46" s="175">
        <f t="shared" si="8"/>
        <v>0.48958333333335635</v>
      </c>
      <c r="AK46" s="174">
        <v>0.30208333333335202</v>
      </c>
      <c r="AL46" s="175">
        <f t="shared" si="9"/>
        <v>0.53124999999998135</v>
      </c>
      <c r="AN46" s="174">
        <v>0.26041666666668301</v>
      </c>
      <c r="AO46" s="175">
        <f t="shared" si="10"/>
        <v>0.57291666666665031</v>
      </c>
      <c r="AQ46" s="174">
        <v>0.21874999999997699</v>
      </c>
      <c r="AR46" s="175">
        <f t="shared" si="11"/>
        <v>0.61458333333335635</v>
      </c>
      <c r="AT46" s="174">
        <v>0.17708333333335199</v>
      </c>
      <c r="AU46" s="175">
        <f t="shared" si="12"/>
        <v>0.65624999999998135</v>
      </c>
      <c r="AW46" s="174">
        <v>0.135416666666685</v>
      </c>
      <c r="AX46" s="175">
        <f t="shared" si="13"/>
        <v>0.69791666666664831</v>
      </c>
      <c r="AZ46" s="174">
        <v>9.3749999999977102E-2</v>
      </c>
      <c r="BA46" s="175">
        <f t="shared" si="14"/>
        <v>0.73958333333335624</v>
      </c>
      <c r="BC46" s="174">
        <v>5.2083333333335202E-2</v>
      </c>
      <c r="BD46" s="175">
        <f t="shared" si="15"/>
        <v>0.78124999999999822</v>
      </c>
      <c r="BF46" s="174">
        <v>1.04166666666688E-2</v>
      </c>
      <c r="BG46" s="175">
        <f t="shared" si="16"/>
        <v>0.82291666666666452</v>
      </c>
    </row>
    <row r="47" spans="1:59">
      <c r="A47" s="174">
        <v>0.80138888888888404</v>
      </c>
      <c r="B47" s="175">
        <f t="shared" si="0"/>
        <v>3.1944444444449327E-2</v>
      </c>
      <c r="D47" s="174">
        <v>0.75972222222221697</v>
      </c>
      <c r="E47" s="175">
        <f t="shared" si="1"/>
        <v>7.3611111111116401E-2</v>
      </c>
      <c r="F47" s="172"/>
      <c r="G47" s="174">
        <v>0.71805555555555101</v>
      </c>
      <c r="H47" s="175">
        <f t="shared" si="2"/>
        <v>0.11527777777778236</v>
      </c>
      <c r="J47" s="174">
        <v>0.67638888888888404</v>
      </c>
      <c r="K47" s="175">
        <f t="shared" si="17"/>
        <v>0.15694444444444933</v>
      </c>
      <c r="M47" s="174">
        <v>0.63472222222222197</v>
      </c>
      <c r="N47" s="175">
        <f t="shared" si="18"/>
        <v>0.1986111111111114</v>
      </c>
      <c r="P47" s="174">
        <v>0.59305555555553602</v>
      </c>
      <c r="Q47" s="175">
        <f t="shared" si="19"/>
        <v>0.24027777777779735</v>
      </c>
      <c r="S47" s="174">
        <v>0.55138888888890802</v>
      </c>
      <c r="T47" s="175">
        <f t="shared" si="3"/>
        <v>0.28194444444442535</v>
      </c>
      <c r="V47" s="174">
        <v>0.50972222222224095</v>
      </c>
      <c r="W47" s="175">
        <f t="shared" si="4"/>
        <v>0.32361111111109242</v>
      </c>
      <c r="Y47" s="174">
        <v>0.46805555555553202</v>
      </c>
      <c r="Z47" s="175">
        <f t="shared" si="5"/>
        <v>0.36527777777780135</v>
      </c>
      <c r="AB47" s="174">
        <v>0.42638888888890802</v>
      </c>
      <c r="AC47" s="175">
        <f t="shared" si="6"/>
        <v>0.40694444444442535</v>
      </c>
      <c r="AE47" s="174">
        <v>0.38472222222223901</v>
      </c>
      <c r="AF47" s="175">
        <f t="shared" si="7"/>
        <v>0.44861111111109436</v>
      </c>
      <c r="AH47" s="174">
        <v>0.34305555555553202</v>
      </c>
      <c r="AI47" s="175">
        <f t="shared" si="8"/>
        <v>0.49027777777780135</v>
      </c>
      <c r="AK47" s="174">
        <v>0.30138888888890802</v>
      </c>
      <c r="AL47" s="175">
        <f t="shared" si="9"/>
        <v>0.53194444444442535</v>
      </c>
      <c r="AN47" s="174">
        <v>0.25972222222223901</v>
      </c>
      <c r="AO47" s="175">
        <f t="shared" si="10"/>
        <v>0.57361111111109442</v>
      </c>
      <c r="AQ47" s="174">
        <v>0.21805555555553199</v>
      </c>
      <c r="AR47" s="175">
        <f t="shared" si="11"/>
        <v>0.61527777777780135</v>
      </c>
      <c r="AT47" s="174">
        <v>0.176388888888908</v>
      </c>
      <c r="AU47" s="175">
        <f t="shared" si="12"/>
        <v>0.65694444444442535</v>
      </c>
      <c r="AW47" s="174">
        <v>0.13472222222224101</v>
      </c>
      <c r="AX47" s="175">
        <f t="shared" si="13"/>
        <v>0.69861111111109242</v>
      </c>
      <c r="AZ47" s="174">
        <v>9.3055555555532105E-2</v>
      </c>
      <c r="BA47" s="175">
        <f t="shared" si="14"/>
        <v>0.74027777777780124</v>
      </c>
      <c r="BC47" s="174">
        <v>5.1388888888890802E-2</v>
      </c>
      <c r="BD47" s="175">
        <f t="shared" si="15"/>
        <v>0.78194444444444255</v>
      </c>
      <c r="BF47" s="174">
        <v>9.7222222222243995E-3</v>
      </c>
      <c r="BG47" s="175">
        <f t="shared" si="16"/>
        <v>0.82361111111110896</v>
      </c>
    </row>
    <row r="48" spans="1:59">
      <c r="A48" s="174">
        <v>0.80069444444443905</v>
      </c>
      <c r="B48" s="175">
        <f t="shared" si="0"/>
        <v>3.2638888888894324E-2</v>
      </c>
      <c r="D48" s="174">
        <v>0.75902777777777297</v>
      </c>
      <c r="E48" s="175">
        <f t="shared" si="1"/>
        <v>7.4305555555560399E-2</v>
      </c>
      <c r="F48" s="172"/>
      <c r="G48" s="174">
        <v>0.71736111111110601</v>
      </c>
      <c r="H48" s="175">
        <f t="shared" si="2"/>
        <v>0.11597222222222736</v>
      </c>
      <c r="J48" s="174">
        <v>0.67569444444443905</v>
      </c>
      <c r="K48" s="175">
        <f t="shared" si="17"/>
        <v>0.15763888888889432</v>
      </c>
      <c r="M48" s="174">
        <v>0.63402777777777797</v>
      </c>
      <c r="N48" s="175">
        <f t="shared" si="18"/>
        <v>0.1993055555555554</v>
      </c>
      <c r="P48" s="174">
        <v>0.59236111111109102</v>
      </c>
      <c r="Q48" s="175">
        <f t="shared" si="19"/>
        <v>0.24097222222224235</v>
      </c>
      <c r="S48" s="174">
        <v>0.55069444444446403</v>
      </c>
      <c r="T48" s="175">
        <f t="shared" si="3"/>
        <v>0.28263888888886934</v>
      </c>
      <c r="V48" s="174">
        <v>0.50902777777779695</v>
      </c>
      <c r="W48" s="175">
        <f t="shared" si="4"/>
        <v>0.32430555555553642</v>
      </c>
      <c r="Y48" s="174">
        <v>0.46736111111108702</v>
      </c>
      <c r="Z48" s="175">
        <f t="shared" si="5"/>
        <v>0.36597222222224635</v>
      </c>
      <c r="AB48" s="174">
        <v>0.42569444444446403</v>
      </c>
      <c r="AC48" s="175">
        <f t="shared" si="6"/>
        <v>0.40763888888886934</v>
      </c>
      <c r="AE48" s="174">
        <v>0.38402777777779501</v>
      </c>
      <c r="AF48" s="175">
        <f t="shared" si="7"/>
        <v>0.44930555555553836</v>
      </c>
      <c r="AH48" s="174">
        <v>0.34236111111108702</v>
      </c>
      <c r="AI48" s="175">
        <f t="shared" si="8"/>
        <v>0.49097222222224635</v>
      </c>
      <c r="AK48" s="174">
        <v>0.30069444444446403</v>
      </c>
      <c r="AL48" s="175">
        <f t="shared" si="9"/>
        <v>0.53263888888886934</v>
      </c>
      <c r="AN48" s="174">
        <v>0.25902777777779501</v>
      </c>
      <c r="AO48" s="175">
        <f t="shared" si="10"/>
        <v>0.57430555555553831</v>
      </c>
      <c r="AQ48" s="174">
        <v>0.217361111111087</v>
      </c>
      <c r="AR48" s="175">
        <f t="shared" si="11"/>
        <v>0.61597222222224635</v>
      </c>
      <c r="AT48" s="174">
        <v>0.175694444444464</v>
      </c>
      <c r="AU48" s="175">
        <f t="shared" si="12"/>
        <v>0.65763888888886934</v>
      </c>
      <c r="AW48" s="174">
        <v>0.13402777777779701</v>
      </c>
      <c r="AX48" s="175">
        <f t="shared" si="13"/>
        <v>0.69930555555553631</v>
      </c>
      <c r="AZ48" s="174">
        <v>9.2361111111087094E-2</v>
      </c>
      <c r="BA48" s="175">
        <f t="shared" si="14"/>
        <v>0.74097222222224624</v>
      </c>
      <c r="BC48" s="174">
        <v>5.0694444444446402E-2</v>
      </c>
      <c r="BD48" s="175">
        <f t="shared" si="15"/>
        <v>0.782638888888887</v>
      </c>
      <c r="BF48" s="174">
        <v>9.0277777777800008E-3</v>
      </c>
      <c r="BG48" s="175">
        <f t="shared" si="16"/>
        <v>0.8243055555555534</v>
      </c>
    </row>
    <row r="49" spans="1:59">
      <c r="A49" s="174">
        <v>0.79999999999999505</v>
      </c>
      <c r="B49" s="175">
        <f t="shared" si="0"/>
        <v>3.3333333333338322E-2</v>
      </c>
      <c r="D49" s="174">
        <v>0.75833333333332797</v>
      </c>
      <c r="E49" s="175">
        <f t="shared" si="1"/>
        <v>7.5000000000005396E-2</v>
      </c>
      <c r="F49" s="172"/>
      <c r="G49" s="174">
        <v>0.71666666666666201</v>
      </c>
      <c r="H49" s="175">
        <f t="shared" si="2"/>
        <v>0.11666666666667136</v>
      </c>
      <c r="J49" s="174">
        <v>0.67499999999999505</v>
      </c>
      <c r="K49" s="175">
        <f t="shared" si="17"/>
        <v>0.15833333333333832</v>
      </c>
      <c r="M49" s="174">
        <v>0.63333333333333297</v>
      </c>
      <c r="N49" s="175">
        <f t="shared" si="18"/>
        <v>0.2000000000000004</v>
      </c>
      <c r="P49" s="174">
        <v>0.59166666666664602</v>
      </c>
      <c r="Q49" s="175">
        <f t="shared" si="19"/>
        <v>0.24166666666668735</v>
      </c>
      <c r="S49" s="174">
        <v>0.55000000000002003</v>
      </c>
      <c r="T49" s="175">
        <f t="shared" si="3"/>
        <v>0.28333333333331334</v>
      </c>
      <c r="V49" s="174">
        <v>0.50833333333335295</v>
      </c>
      <c r="W49" s="175">
        <f t="shared" si="4"/>
        <v>0.32499999999998042</v>
      </c>
      <c r="Y49" s="174">
        <v>0.46666666666664203</v>
      </c>
      <c r="Z49" s="175">
        <f t="shared" si="5"/>
        <v>0.36666666666669134</v>
      </c>
      <c r="AB49" s="174">
        <v>0.42500000000001997</v>
      </c>
      <c r="AC49" s="175">
        <f t="shared" si="6"/>
        <v>0.4083333333333134</v>
      </c>
      <c r="AE49" s="174">
        <v>0.38333333333335101</v>
      </c>
      <c r="AF49" s="175">
        <f t="shared" si="7"/>
        <v>0.44999999999998236</v>
      </c>
      <c r="AH49" s="174">
        <v>0.34166666666664203</v>
      </c>
      <c r="AI49" s="175">
        <f t="shared" si="8"/>
        <v>0.49166666666669134</v>
      </c>
      <c r="AK49" s="174">
        <v>0.30000000000001997</v>
      </c>
      <c r="AL49" s="175">
        <f t="shared" si="9"/>
        <v>0.53333333333331345</v>
      </c>
      <c r="AN49" s="174">
        <v>0.25833333333335101</v>
      </c>
      <c r="AO49" s="175">
        <f t="shared" si="10"/>
        <v>0.57499999999998241</v>
      </c>
      <c r="AQ49" s="174">
        <v>0.216666666666642</v>
      </c>
      <c r="AR49" s="175">
        <f t="shared" si="11"/>
        <v>0.61666666666669134</v>
      </c>
      <c r="AT49" s="174">
        <v>0.17500000000002</v>
      </c>
      <c r="AU49" s="175">
        <f t="shared" si="12"/>
        <v>0.65833333333331334</v>
      </c>
      <c r="AW49" s="174">
        <v>0.13333333333335301</v>
      </c>
      <c r="AX49" s="175">
        <f t="shared" si="13"/>
        <v>0.69999999999998042</v>
      </c>
      <c r="AZ49" s="174">
        <v>9.1666666666642097E-2</v>
      </c>
      <c r="BA49" s="175">
        <f t="shared" si="14"/>
        <v>0.74166666666669123</v>
      </c>
      <c r="BC49" s="174">
        <v>5.0000000000002001E-2</v>
      </c>
      <c r="BD49" s="175">
        <f t="shared" si="15"/>
        <v>0.78333333333333133</v>
      </c>
      <c r="BF49" s="174">
        <v>8.3333333333356005E-3</v>
      </c>
      <c r="BG49" s="175">
        <f t="shared" si="16"/>
        <v>0.82499999999999774</v>
      </c>
    </row>
    <row r="50" spans="1:59">
      <c r="A50" s="174">
        <v>0.79930555555555005</v>
      </c>
      <c r="B50" s="175">
        <f t="shared" si="0"/>
        <v>3.4027777777783319E-2</v>
      </c>
      <c r="D50" s="174">
        <v>0.75763888888888398</v>
      </c>
      <c r="E50" s="175">
        <f t="shared" si="1"/>
        <v>7.5694444444449394E-2</v>
      </c>
      <c r="F50" s="172"/>
      <c r="G50" s="174">
        <v>0.71597222222221701</v>
      </c>
      <c r="H50" s="175">
        <f t="shared" si="2"/>
        <v>0.11736111111111636</v>
      </c>
      <c r="J50" s="174">
        <v>0.67430555555555005</v>
      </c>
      <c r="K50" s="175">
        <f t="shared" si="17"/>
        <v>0.15902777777778332</v>
      </c>
      <c r="M50" s="174">
        <v>0.63263888888888897</v>
      </c>
      <c r="N50" s="175">
        <f t="shared" si="18"/>
        <v>0.2006944444444444</v>
      </c>
      <c r="P50" s="174">
        <v>0.59097222222220103</v>
      </c>
      <c r="Q50" s="175">
        <f t="shared" si="19"/>
        <v>0.24236111111113234</v>
      </c>
      <c r="S50" s="174">
        <v>0.54930555555557603</v>
      </c>
      <c r="T50" s="175">
        <f t="shared" si="3"/>
        <v>0.28402777777775734</v>
      </c>
      <c r="V50" s="174">
        <v>0.50763888888890896</v>
      </c>
      <c r="W50" s="175">
        <f t="shared" si="4"/>
        <v>0.32569444444442441</v>
      </c>
      <c r="Y50" s="174">
        <v>0.46597222222219697</v>
      </c>
      <c r="Z50" s="175">
        <f t="shared" si="5"/>
        <v>0.3673611111111364</v>
      </c>
      <c r="AB50" s="174">
        <v>0.42430555555557598</v>
      </c>
      <c r="AC50" s="175">
        <f t="shared" si="6"/>
        <v>0.4090277777777574</v>
      </c>
      <c r="AE50" s="174">
        <v>0.38263888888890701</v>
      </c>
      <c r="AF50" s="175">
        <f t="shared" si="7"/>
        <v>0.45069444444442636</v>
      </c>
      <c r="AH50" s="174">
        <v>0.34097222222219697</v>
      </c>
      <c r="AI50" s="175">
        <f t="shared" si="8"/>
        <v>0.4923611111111364</v>
      </c>
      <c r="AK50" s="174">
        <v>0.29930555555557598</v>
      </c>
      <c r="AL50" s="175">
        <f t="shared" si="9"/>
        <v>0.53402777777775734</v>
      </c>
      <c r="AN50" s="174">
        <v>0.25763888888890701</v>
      </c>
      <c r="AO50" s="175">
        <f t="shared" si="10"/>
        <v>0.5756944444444263</v>
      </c>
      <c r="AQ50" s="174">
        <v>0.215972222222197</v>
      </c>
      <c r="AR50" s="175">
        <f t="shared" si="11"/>
        <v>0.61736111111113634</v>
      </c>
      <c r="AT50" s="174">
        <v>0.174305555555576</v>
      </c>
      <c r="AU50" s="175">
        <f t="shared" si="12"/>
        <v>0.65902777777775734</v>
      </c>
      <c r="AW50" s="174">
        <v>0.13263888888890901</v>
      </c>
      <c r="AX50" s="175">
        <f t="shared" si="13"/>
        <v>0.7006944444444243</v>
      </c>
      <c r="AZ50" s="174">
        <v>9.0972222222197099E-2</v>
      </c>
      <c r="BA50" s="175">
        <f t="shared" si="14"/>
        <v>0.74236111111113623</v>
      </c>
      <c r="BC50" s="174">
        <v>4.9305555555557601E-2</v>
      </c>
      <c r="BD50" s="175">
        <f t="shared" si="15"/>
        <v>0.78402777777777577</v>
      </c>
      <c r="BF50" s="174">
        <v>7.6388888888912002E-3</v>
      </c>
      <c r="BG50" s="175">
        <f t="shared" si="16"/>
        <v>0.82569444444444218</v>
      </c>
    </row>
    <row r="51" spans="1:59">
      <c r="A51" s="176">
        <v>0.79861111111110605</v>
      </c>
      <c r="B51" s="177">
        <f t="shared" si="0"/>
        <v>3.4722222222227317E-2</v>
      </c>
      <c r="D51" s="176">
        <v>0.75694444444443898</v>
      </c>
      <c r="E51" s="177">
        <f t="shared" si="1"/>
        <v>7.6388888888894391E-2</v>
      </c>
      <c r="F51" s="172"/>
      <c r="G51" s="176">
        <v>0.71527777777777202</v>
      </c>
      <c r="H51" s="177">
        <f t="shared" si="2"/>
        <v>0.11805555555556135</v>
      </c>
      <c r="J51" s="176">
        <v>0.67361111111110605</v>
      </c>
      <c r="K51" s="177">
        <f t="shared" si="17"/>
        <v>0.15972222222222732</v>
      </c>
      <c r="M51" s="176">
        <v>0.63194444444444497</v>
      </c>
      <c r="N51" s="177">
        <f t="shared" si="18"/>
        <v>0.2013888888888884</v>
      </c>
      <c r="P51" s="176">
        <v>0.59027777777775603</v>
      </c>
      <c r="Q51" s="177">
        <f t="shared" si="19"/>
        <v>0.24305555555557734</v>
      </c>
      <c r="S51" s="176">
        <v>0.54861111111113203</v>
      </c>
      <c r="T51" s="177">
        <f t="shared" si="3"/>
        <v>0.28472222222220134</v>
      </c>
      <c r="U51" s="172"/>
      <c r="V51" s="176">
        <v>0.50694444444446496</v>
      </c>
      <c r="W51" s="177">
        <f t="shared" si="4"/>
        <v>0.32638888888886841</v>
      </c>
      <c r="Y51" s="176">
        <v>0.46527777777775198</v>
      </c>
      <c r="Z51" s="177">
        <f t="shared" si="5"/>
        <v>0.36805555555558139</v>
      </c>
      <c r="AB51" s="176">
        <v>0.42361111111113198</v>
      </c>
      <c r="AC51" s="177">
        <f t="shared" si="6"/>
        <v>0.40972222222220139</v>
      </c>
      <c r="AE51" s="176">
        <v>0.38194444444446302</v>
      </c>
      <c r="AF51" s="177">
        <f t="shared" si="7"/>
        <v>0.45138888888887035</v>
      </c>
      <c r="AH51" s="176">
        <v>0.34027777777775198</v>
      </c>
      <c r="AI51" s="177">
        <f t="shared" si="8"/>
        <v>0.49305555555558139</v>
      </c>
      <c r="AJ51" s="172"/>
      <c r="AK51" s="176">
        <v>0.29861111111113198</v>
      </c>
      <c r="AL51" s="177">
        <f t="shared" si="9"/>
        <v>0.53472222222220145</v>
      </c>
      <c r="AN51" s="176">
        <v>0.25694444444446302</v>
      </c>
      <c r="AO51" s="177">
        <f t="shared" si="10"/>
        <v>0.57638888888887041</v>
      </c>
      <c r="AQ51" s="176">
        <v>0.21527777777775201</v>
      </c>
      <c r="AR51" s="177">
        <f t="shared" si="11"/>
        <v>0.61805555555558134</v>
      </c>
      <c r="AT51" s="176">
        <v>0.173611111111132</v>
      </c>
      <c r="AU51" s="177">
        <f t="shared" si="12"/>
        <v>0.65972222222220134</v>
      </c>
      <c r="AW51" s="176">
        <v>0.13194444444446499</v>
      </c>
      <c r="AX51" s="177">
        <f t="shared" si="13"/>
        <v>0.70138888888886841</v>
      </c>
      <c r="AY51" s="172"/>
      <c r="AZ51" s="176">
        <v>9.0277777777752102E-2</v>
      </c>
      <c r="BA51" s="177">
        <f t="shared" si="14"/>
        <v>0.74305555555558123</v>
      </c>
      <c r="BC51" s="176">
        <v>4.86111111111132E-2</v>
      </c>
      <c r="BD51" s="177">
        <f t="shared" si="15"/>
        <v>0.78472222222222021</v>
      </c>
      <c r="BF51" s="176">
        <v>6.9444444444467998E-3</v>
      </c>
      <c r="BG51" s="177">
        <f t="shared" si="16"/>
        <v>0.82638888888888662</v>
      </c>
    </row>
    <row r="52" spans="1:59">
      <c r="A52" s="174">
        <v>0.79791666666666095</v>
      </c>
      <c r="B52" s="175">
        <f t="shared" si="0"/>
        <v>3.5416666666672425E-2</v>
      </c>
      <c r="D52" s="174">
        <v>0.75624999999999498</v>
      </c>
      <c r="E52" s="175">
        <f t="shared" si="1"/>
        <v>7.7083333333338389E-2</v>
      </c>
      <c r="F52" s="172"/>
      <c r="G52" s="174">
        <v>0.71458333333332802</v>
      </c>
      <c r="H52" s="175">
        <f t="shared" si="2"/>
        <v>0.11875000000000535</v>
      </c>
      <c r="J52" s="174">
        <v>0.67291666666666095</v>
      </c>
      <c r="K52" s="175">
        <f t="shared" si="17"/>
        <v>0.16041666666667243</v>
      </c>
      <c r="M52" s="174">
        <v>0.63124999999999998</v>
      </c>
      <c r="N52" s="175">
        <f t="shared" si="18"/>
        <v>0.20208333333333339</v>
      </c>
      <c r="P52" s="174">
        <v>0.58958333333331103</v>
      </c>
      <c r="Q52" s="175">
        <f t="shared" si="19"/>
        <v>0.24375000000002234</v>
      </c>
      <c r="S52" s="174">
        <v>0.54791666666668803</v>
      </c>
      <c r="T52" s="175">
        <f t="shared" si="3"/>
        <v>0.28541666666664534</v>
      </c>
      <c r="V52" s="174">
        <v>0.50625000000002096</v>
      </c>
      <c r="W52" s="175">
        <f t="shared" si="4"/>
        <v>0.32708333333331241</v>
      </c>
      <c r="Y52" s="174">
        <v>0.46458333333330698</v>
      </c>
      <c r="Z52" s="175">
        <f t="shared" si="5"/>
        <v>0.36875000000002639</v>
      </c>
      <c r="AB52" s="174">
        <v>0.42291666666668798</v>
      </c>
      <c r="AC52" s="175">
        <f t="shared" si="6"/>
        <v>0.41041666666664539</v>
      </c>
      <c r="AE52" s="174">
        <v>0.38125000000001802</v>
      </c>
      <c r="AF52" s="175">
        <f t="shared" si="7"/>
        <v>0.45208333333331535</v>
      </c>
      <c r="AH52" s="174">
        <v>0.33958333333330698</v>
      </c>
      <c r="AI52" s="175">
        <f t="shared" si="8"/>
        <v>0.49375000000002639</v>
      </c>
      <c r="AK52" s="174">
        <v>0.29791666666668798</v>
      </c>
      <c r="AL52" s="175">
        <f t="shared" si="9"/>
        <v>0.53541666666664534</v>
      </c>
      <c r="AN52" s="174">
        <v>0.25625000000001802</v>
      </c>
      <c r="AO52" s="175">
        <f t="shared" si="10"/>
        <v>0.57708333333331541</v>
      </c>
      <c r="AQ52" s="174">
        <v>0.21458333333330701</v>
      </c>
      <c r="AR52" s="175">
        <f t="shared" si="11"/>
        <v>0.61875000000002633</v>
      </c>
      <c r="AT52" s="174">
        <v>0.17291666666668801</v>
      </c>
      <c r="AU52" s="175">
        <f t="shared" si="12"/>
        <v>0.66041666666664534</v>
      </c>
      <c r="AW52" s="174">
        <v>0.13125000000002099</v>
      </c>
      <c r="AX52" s="175">
        <f t="shared" si="13"/>
        <v>0.70208333333331241</v>
      </c>
      <c r="AZ52" s="174">
        <v>8.9583333333307105E-2</v>
      </c>
      <c r="BA52" s="175">
        <f t="shared" si="14"/>
        <v>0.74375000000002622</v>
      </c>
      <c r="BC52" s="174">
        <v>4.79166666666688E-2</v>
      </c>
      <c r="BD52" s="175">
        <f t="shared" si="15"/>
        <v>0.78541666666666454</v>
      </c>
      <c r="BF52" s="174">
        <v>6.2500000000024003E-3</v>
      </c>
      <c r="BG52" s="175">
        <f t="shared" si="16"/>
        <v>0.82708333333333095</v>
      </c>
    </row>
    <row r="53" spans="1:59">
      <c r="A53" s="174">
        <v>0.79722222222221695</v>
      </c>
      <c r="B53" s="175">
        <f t="shared" si="0"/>
        <v>3.6111111111116423E-2</v>
      </c>
      <c r="D53" s="174">
        <v>0.75555555555554998</v>
      </c>
      <c r="E53" s="175">
        <f t="shared" si="1"/>
        <v>7.7777777777783386E-2</v>
      </c>
      <c r="F53" s="172"/>
      <c r="G53" s="174">
        <v>0.71388888888888302</v>
      </c>
      <c r="H53" s="175">
        <f t="shared" si="2"/>
        <v>0.11944444444445035</v>
      </c>
      <c r="J53" s="174">
        <v>0.67222222222221695</v>
      </c>
      <c r="K53" s="175">
        <f t="shared" si="17"/>
        <v>0.16111111111111642</v>
      </c>
      <c r="M53" s="174">
        <v>0.63055555555555598</v>
      </c>
      <c r="N53" s="175">
        <f t="shared" si="18"/>
        <v>0.20277777777777739</v>
      </c>
      <c r="P53" s="174">
        <v>0.58888888888886604</v>
      </c>
      <c r="Q53" s="175">
        <f t="shared" si="19"/>
        <v>0.24444444444446733</v>
      </c>
      <c r="S53" s="174">
        <v>0.54722222222224404</v>
      </c>
      <c r="T53" s="175">
        <f t="shared" si="3"/>
        <v>0.28611111111108933</v>
      </c>
      <c r="V53" s="174">
        <v>0.50555555555557696</v>
      </c>
      <c r="W53" s="175">
        <f t="shared" si="4"/>
        <v>0.32777777777775641</v>
      </c>
      <c r="Y53" s="174">
        <v>0.46388888888886198</v>
      </c>
      <c r="Z53" s="175">
        <f t="shared" si="5"/>
        <v>0.36944444444447139</v>
      </c>
      <c r="AB53" s="174">
        <v>0.42222222222224398</v>
      </c>
      <c r="AC53" s="175">
        <f t="shared" si="6"/>
        <v>0.41111111111108939</v>
      </c>
      <c r="AE53" s="174">
        <v>0.38055555555557402</v>
      </c>
      <c r="AF53" s="175">
        <f t="shared" si="7"/>
        <v>0.45277777777775935</v>
      </c>
      <c r="AH53" s="174">
        <v>0.33888888888886198</v>
      </c>
      <c r="AI53" s="175">
        <f t="shared" si="8"/>
        <v>0.49444444444447139</v>
      </c>
      <c r="AK53" s="174">
        <v>0.29722222222224398</v>
      </c>
      <c r="AL53" s="175">
        <f t="shared" si="9"/>
        <v>0.53611111111108944</v>
      </c>
      <c r="AN53" s="174">
        <v>0.25555555555557402</v>
      </c>
      <c r="AO53" s="175">
        <f t="shared" si="10"/>
        <v>0.57777777777775929</v>
      </c>
      <c r="AQ53" s="174">
        <v>0.21388888888886201</v>
      </c>
      <c r="AR53" s="175">
        <f t="shared" si="11"/>
        <v>0.61944444444447133</v>
      </c>
      <c r="AT53" s="174">
        <v>0.17222222222224401</v>
      </c>
      <c r="AU53" s="175">
        <f t="shared" si="12"/>
        <v>0.66111111111108933</v>
      </c>
      <c r="AW53" s="174">
        <v>0.13055555555557699</v>
      </c>
      <c r="AX53" s="175">
        <f t="shared" si="13"/>
        <v>0.70277777777775641</v>
      </c>
      <c r="AZ53" s="174">
        <v>8.8888888888862094E-2</v>
      </c>
      <c r="BA53" s="175">
        <f t="shared" si="14"/>
        <v>0.74444444444447133</v>
      </c>
      <c r="BC53" s="174">
        <v>4.72222222222244E-2</v>
      </c>
      <c r="BD53" s="175">
        <f t="shared" si="15"/>
        <v>0.78611111111110898</v>
      </c>
      <c r="BF53" s="174">
        <v>5.555555555558E-3</v>
      </c>
      <c r="BG53" s="175">
        <f t="shared" si="16"/>
        <v>0.82777777777777539</v>
      </c>
    </row>
    <row r="54" spans="1:59">
      <c r="A54" s="174">
        <v>0.79652777777777195</v>
      </c>
      <c r="B54" s="175">
        <f t="shared" si="0"/>
        <v>3.680555555556142E-2</v>
      </c>
      <c r="D54" s="174">
        <v>0.75486111111110599</v>
      </c>
      <c r="E54" s="175">
        <f t="shared" si="1"/>
        <v>7.8472222222227384E-2</v>
      </c>
      <c r="F54" s="172"/>
      <c r="G54" s="174">
        <v>0.71319444444443902</v>
      </c>
      <c r="H54" s="175">
        <f t="shared" si="2"/>
        <v>0.12013888888889435</v>
      </c>
      <c r="J54" s="174">
        <v>0.67152777777777195</v>
      </c>
      <c r="K54" s="175">
        <f t="shared" si="17"/>
        <v>0.16180555555556142</v>
      </c>
      <c r="M54" s="174">
        <v>0.62986111111111098</v>
      </c>
      <c r="N54" s="175">
        <f t="shared" si="18"/>
        <v>0.20347222222222239</v>
      </c>
      <c r="P54" s="174">
        <v>0.58819444444442104</v>
      </c>
      <c r="Q54" s="175">
        <f t="shared" si="19"/>
        <v>0.24513888888891233</v>
      </c>
      <c r="S54" s="174">
        <v>0.54652777777780004</v>
      </c>
      <c r="T54" s="175">
        <f t="shared" si="3"/>
        <v>0.28680555555553333</v>
      </c>
      <c r="V54" s="174">
        <v>0.50486111111113297</v>
      </c>
      <c r="W54" s="175">
        <f t="shared" si="4"/>
        <v>0.32847222222220041</v>
      </c>
      <c r="Y54" s="174">
        <v>0.46319444444441699</v>
      </c>
      <c r="Z54" s="175">
        <f t="shared" si="5"/>
        <v>0.37013888888891638</v>
      </c>
      <c r="AB54" s="174">
        <v>0.42152777777779998</v>
      </c>
      <c r="AC54" s="175">
        <f t="shared" si="6"/>
        <v>0.41180555555553339</v>
      </c>
      <c r="AE54" s="174">
        <v>0.37986111111113002</v>
      </c>
      <c r="AF54" s="175">
        <f t="shared" si="7"/>
        <v>0.45347222222220335</v>
      </c>
      <c r="AH54" s="174">
        <v>0.33819444444441699</v>
      </c>
      <c r="AI54" s="175">
        <f t="shared" si="8"/>
        <v>0.49513888888891638</v>
      </c>
      <c r="AK54" s="174">
        <v>0.29652777777779998</v>
      </c>
      <c r="AL54" s="175">
        <f t="shared" si="9"/>
        <v>0.53680555555553333</v>
      </c>
      <c r="AN54" s="174">
        <v>0.25486111111113002</v>
      </c>
      <c r="AO54" s="175">
        <f t="shared" si="10"/>
        <v>0.5784722222222034</v>
      </c>
      <c r="AQ54" s="174">
        <v>0.21319444444441699</v>
      </c>
      <c r="AR54" s="175">
        <f t="shared" si="11"/>
        <v>0.62013888888891633</v>
      </c>
      <c r="AT54" s="174">
        <v>0.17152777777780001</v>
      </c>
      <c r="AU54" s="175">
        <f t="shared" si="12"/>
        <v>0.66180555555553333</v>
      </c>
      <c r="AW54" s="174">
        <v>0.12986111111113299</v>
      </c>
      <c r="AX54" s="175">
        <f t="shared" si="13"/>
        <v>0.70347222222220041</v>
      </c>
      <c r="AZ54" s="174">
        <v>8.8194444444417097E-2</v>
      </c>
      <c r="BA54" s="175">
        <f t="shared" si="14"/>
        <v>0.74513888888891633</v>
      </c>
      <c r="BC54" s="174">
        <v>4.6527777777779999E-2</v>
      </c>
      <c r="BD54" s="175">
        <f t="shared" si="15"/>
        <v>0.78680555555555332</v>
      </c>
      <c r="BF54" s="174">
        <v>4.8611111111135996E-3</v>
      </c>
      <c r="BG54" s="175">
        <f t="shared" si="16"/>
        <v>0.82847222222221972</v>
      </c>
    </row>
    <row r="55" spans="1:59">
      <c r="A55" s="174">
        <v>0.79583333333332795</v>
      </c>
      <c r="B55" s="175">
        <f t="shared" si="0"/>
        <v>3.7500000000005418E-2</v>
      </c>
      <c r="D55" s="174">
        <v>0.75416666666666099</v>
      </c>
      <c r="E55" s="175">
        <f t="shared" si="1"/>
        <v>7.9166666666672381E-2</v>
      </c>
      <c r="F55" s="172"/>
      <c r="G55" s="174">
        <v>0.71249999999999403</v>
      </c>
      <c r="H55" s="175">
        <f t="shared" si="2"/>
        <v>0.12083333333333934</v>
      </c>
      <c r="J55" s="174">
        <v>0.67083333333332795</v>
      </c>
      <c r="K55" s="175">
        <f t="shared" si="17"/>
        <v>0.16250000000000542</v>
      </c>
      <c r="M55" s="174">
        <v>0.62916666666666698</v>
      </c>
      <c r="N55" s="175">
        <f t="shared" si="18"/>
        <v>0.20416666666666639</v>
      </c>
      <c r="P55" s="174">
        <v>0.58749999999997604</v>
      </c>
      <c r="Q55" s="175">
        <f t="shared" si="19"/>
        <v>0.24583333333335733</v>
      </c>
      <c r="S55" s="174">
        <v>0.54583333333335604</v>
      </c>
      <c r="T55" s="175">
        <f t="shared" si="3"/>
        <v>0.28749999999997733</v>
      </c>
      <c r="V55" s="174">
        <v>0.50416666666668897</v>
      </c>
      <c r="W55" s="175">
        <f t="shared" si="4"/>
        <v>0.3291666666666444</v>
      </c>
      <c r="Y55" s="174">
        <v>0.46249999999997199</v>
      </c>
      <c r="Z55" s="175">
        <f t="shared" si="5"/>
        <v>0.37083333333336138</v>
      </c>
      <c r="AB55" s="174">
        <v>0.42083333333335599</v>
      </c>
      <c r="AC55" s="175">
        <f t="shared" si="6"/>
        <v>0.41249999999997738</v>
      </c>
      <c r="AE55" s="174">
        <v>0.37916666666668603</v>
      </c>
      <c r="AF55" s="175">
        <f t="shared" si="7"/>
        <v>0.45416666666664735</v>
      </c>
      <c r="AH55" s="174">
        <v>0.33749999999997199</v>
      </c>
      <c r="AI55" s="175">
        <f t="shared" si="8"/>
        <v>0.49583333333336138</v>
      </c>
      <c r="AK55" s="174">
        <v>0.29583333333335599</v>
      </c>
      <c r="AL55" s="175">
        <f t="shared" si="9"/>
        <v>0.53749999999997744</v>
      </c>
      <c r="AN55" s="174">
        <v>0.25416666666668603</v>
      </c>
      <c r="AO55" s="175">
        <f t="shared" si="10"/>
        <v>0.57916666666664729</v>
      </c>
      <c r="AQ55" s="174">
        <v>0.21249999999997199</v>
      </c>
      <c r="AR55" s="175">
        <f t="shared" si="11"/>
        <v>0.62083333333336133</v>
      </c>
      <c r="AT55" s="174">
        <v>0.17083333333335601</v>
      </c>
      <c r="AU55" s="175">
        <f t="shared" si="12"/>
        <v>0.66249999999997733</v>
      </c>
      <c r="AW55" s="174">
        <v>0.129166666666689</v>
      </c>
      <c r="AX55" s="175">
        <f t="shared" si="13"/>
        <v>0.7041666666666444</v>
      </c>
      <c r="AZ55" s="174">
        <v>8.74999999999721E-2</v>
      </c>
      <c r="BA55" s="175">
        <f t="shared" si="14"/>
        <v>0.74583333333336133</v>
      </c>
      <c r="BC55" s="174">
        <v>4.5833333333335599E-2</v>
      </c>
      <c r="BD55" s="175">
        <f t="shared" si="15"/>
        <v>0.78749999999999776</v>
      </c>
      <c r="BF55" s="174">
        <v>4.1666666666692002E-3</v>
      </c>
      <c r="BG55" s="175">
        <f t="shared" si="16"/>
        <v>0.82916666666666416</v>
      </c>
    </row>
    <row r="56" spans="1:59">
      <c r="A56" s="174">
        <v>0.79513888888888296</v>
      </c>
      <c r="B56" s="175">
        <f t="shared" si="0"/>
        <v>3.8194444444450415E-2</v>
      </c>
      <c r="D56" s="174">
        <v>0.75347222222221599</v>
      </c>
      <c r="E56" s="175">
        <f t="shared" si="1"/>
        <v>7.9861111111117378E-2</v>
      </c>
      <c r="F56" s="172"/>
      <c r="G56" s="174">
        <v>0.71180555555555003</v>
      </c>
      <c r="H56" s="175">
        <f t="shared" si="2"/>
        <v>0.12152777777778334</v>
      </c>
      <c r="J56" s="174">
        <v>0.67013888888888296</v>
      </c>
      <c r="K56" s="175">
        <f t="shared" si="17"/>
        <v>0.16319444444445041</v>
      </c>
      <c r="M56" s="174">
        <v>0.62847222222222199</v>
      </c>
      <c r="N56" s="175">
        <f t="shared" si="18"/>
        <v>0.20486111111111138</v>
      </c>
      <c r="P56" s="174">
        <v>0.58680555555553104</v>
      </c>
      <c r="Q56" s="175">
        <f t="shared" si="19"/>
        <v>0.24652777777780233</v>
      </c>
      <c r="S56" s="174">
        <v>0.54513888888891204</v>
      </c>
      <c r="T56" s="175">
        <f t="shared" si="3"/>
        <v>0.28819444444442133</v>
      </c>
      <c r="V56" s="174">
        <v>0.50347222222224497</v>
      </c>
      <c r="W56" s="175">
        <f t="shared" si="4"/>
        <v>0.3298611111110884</v>
      </c>
      <c r="Y56" s="174">
        <v>0.46180555555552699</v>
      </c>
      <c r="Z56" s="175">
        <f t="shared" si="5"/>
        <v>0.37152777777780638</v>
      </c>
      <c r="AB56" s="174">
        <v>0.42013888888891199</v>
      </c>
      <c r="AC56" s="175">
        <f t="shared" si="6"/>
        <v>0.41319444444442138</v>
      </c>
      <c r="AE56" s="174">
        <v>0.37847222222224203</v>
      </c>
      <c r="AF56" s="175">
        <f t="shared" si="7"/>
        <v>0.45486111111109134</v>
      </c>
      <c r="AH56" s="174">
        <v>0.33680555555552699</v>
      </c>
      <c r="AI56" s="175">
        <f t="shared" si="8"/>
        <v>0.49652777777780638</v>
      </c>
      <c r="AK56" s="174">
        <v>0.29513888888891199</v>
      </c>
      <c r="AL56" s="175">
        <f t="shared" si="9"/>
        <v>0.53819444444442133</v>
      </c>
      <c r="AN56" s="174">
        <v>0.25347222222224203</v>
      </c>
      <c r="AO56" s="175">
        <f t="shared" si="10"/>
        <v>0.5798611111110914</v>
      </c>
      <c r="AQ56" s="174">
        <v>0.21180555555552699</v>
      </c>
      <c r="AR56" s="175">
        <f t="shared" si="11"/>
        <v>0.62152777777780632</v>
      </c>
      <c r="AT56" s="174">
        <v>0.17013888888891199</v>
      </c>
      <c r="AU56" s="175">
        <f t="shared" si="12"/>
        <v>0.66319444444442133</v>
      </c>
      <c r="AW56" s="174">
        <v>0.128472222222245</v>
      </c>
      <c r="AX56" s="175">
        <f t="shared" si="13"/>
        <v>0.7048611111110884</v>
      </c>
      <c r="AZ56" s="174">
        <v>8.68055555555272E-2</v>
      </c>
      <c r="BA56" s="175">
        <f t="shared" si="14"/>
        <v>0.74652777777780621</v>
      </c>
      <c r="BC56" s="174">
        <v>4.5138888888891199E-2</v>
      </c>
      <c r="BD56" s="175">
        <f t="shared" si="15"/>
        <v>0.7881944444444422</v>
      </c>
      <c r="BF56" s="174">
        <v>3.4722222222247998E-3</v>
      </c>
      <c r="BG56" s="175">
        <f t="shared" si="16"/>
        <v>0.82986111111110861</v>
      </c>
    </row>
    <row r="57" spans="1:59">
      <c r="A57" s="174">
        <v>0.79444444444443896</v>
      </c>
      <c r="B57" s="175">
        <f t="shared" si="0"/>
        <v>3.8888888888894413E-2</v>
      </c>
      <c r="D57" s="174">
        <v>0.75277777777777199</v>
      </c>
      <c r="E57" s="175">
        <f t="shared" si="1"/>
        <v>8.0555555555561376E-2</v>
      </c>
      <c r="F57" s="172"/>
      <c r="G57" s="174">
        <v>0.71111111111110503</v>
      </c>
      <c r="H57" s="175">
        <f t="shared" si="2"/>
        <v>0.12222222222222834</v>
      </c>
      <c r="J57" s="174">
        <v>0.66944444444443896</v>
      </c>
      <c r="K57" s="175">
        <f t="shared" si="17"/>
        <v>0.16388888888889441</v>
      </c>
      <c r="M57" s="174">
        <v>0.62777777777777799</v>
      </c>
      <c r="N57" s="175">
        <f t="shared" si="18"/>
        <v>0.20555555555555538</v>
      </c>
      <c r="P57" s="174">
        <v>0.58611111111108605</v>
      </c>
      <c r="Q57" s="175">
        <f t="shared" si="19"/>
        <v>0.24722222222224732</v>
      </c>
      <c r="S57" s="174">
        <v>0.54444444444446805</v>
      </c>
      <c r="T57" s="175">
        <f t="shared" si="3"/>
        <v>0.28888888888886533</v>
      </c>
      <c r="V57" s="174">
        <v>0.50277777777780097</v>
      </c>
      <c r="W57" s="175">
        <f t="shared" si="4"/>
        <v>0.3305555555555324</v>
      </c>
      <c r="Y57" s="174">
        <v>0.46111111111108199</v>
      </c>
      <c r="Z57" s="175">
        <f t="shared" si="5"/>
        <v>0.37222222222225138</v>
      </c>
      <c r="AB57" s="174">
        <v>0.41944444444446799</v>
      </c>
      <c r="AC57" s="175">
        <f t="shared" si="6"/>
        <v>0.41388888888886538</v>
      </c>
      <c r="AE57" s="174">
        <v>0.37777777777779797</v>
      </c>
      <c r="AF57" s="175">
        <f t="shared" si="7"/>
        <v>0.4555555555555354</v>
      </c>
      <c r="AH57" s="174">
        <v>0.33611111111108199</v>
      </c>
      <c r="AI57" s="175">
        <f t="shared" si="8"/>
        <v>0.49722222222225138</v>
      </c>
      <c r="AK57" s="174">
        <v>0.29444444444446799</v>
      </c>
      <c r="AL57" s="175">
        <f t="shared" si="9"/>
        <v>0.53888888888886544</v>
      </c>
      <c r="AN57" s="174">
        <v>0.25277777777779797</v>
      </c>
      <c r="AO57" s="175">
        <f t="shared" si="10"/>
        <v>0.5805555555555354</v>
      </c>
      <c r="AQ57" s="174">
        <v>0.21111111111108199</v>
      </c>
      <c r="AR57" s="175">
        <f t="shared" si="11"/>
        <v>0.62222222222225132</v>
      </c>
      <c r="AT57" s="174">
        <v>0.16944444444446799</v>
      </c>
      <c r="AU57" s="175">
        <f t="shared" si="12"/>
        <v>0.66388888888886544</v>
      </c>
      <c r="AW57" s="174">
        <v>0.127777777777801</v>
      </c>
      <c r="AX57" s="175">
        <f t="shared" si="13"/>
        <v>0.7055555555555324</v>
      </c>
      <c r="AZ57" s="174">
        <v>8.6111111111082203E-2</v>
      </c>
      <c r="BA57" s="175">
        <f t="shared" si="14"/>
        <v>0.74722222222225121</v>
      </c>
      <c r="BC57" s="174">
        <v>4.4444444444446798E-2</v>
      </c>
      <c r="BD57" s="175">
        <f t="shared" si="15"/>
        <v>0.78888888888888653</v>
      </c>
      <c r="BF57" s="174">
        <v>2.7777777777803999E-3</v>
      </c>
      <c r="BG57" s="175">
        <f t="shared" si="16"/>
        <v>0.83055555555555294</v>
      </c>
    </row>
    <row r="58" spans="1:59">
      <c r="A58" s="174">
        <v>0.79374999999999396</v>
      </c>
      <c r="B58" s="175">
        <f t="shared" si="0"/>
        <v>3.958333333333941E-2</v>
      </c>
      <c r="D58" s="174">
        <v>0.752083333333327</v>
      </c>
      <c r="E58" s="175">
        <f t="shared" si="1"/>
        <v>8.1250000000006373E-2</v>
      </c>
      <c r="F58" s="172"/>
      <c r="G58" s="174">
        <v>0.71041666666666103</v>
      </c>
      <c r="H58" s="175">
        <f t="shared" si="2"/>
        <v>0.12291666666667234</v>
      </c>
      <c r="J58" s="174">
        <v>0.66874999999999396</v>
      </c>
      <c r="K58" s="175">
        <f t="shared" si="17"/>
        <v>0.16458333333333941</v>
      </c>
      <c r="M58" s="174">
        <v>0.62708333333333299</v>
      </c>
      <c r="N58" s="175">
        <f t="shared" si="18"/>
        <v>0.20625000000000038</v>
      </c>
      <c r="P58" s="174">
        <v>0.58541666666664105</v>
      </c>
      <c r="Q58" s="175">
        <f t="shared" si="19"/>
        <v>0.24791666666669232</v>
      </c>
      <c r="S58" s="174">
        <v>0.54375000000002405</v>
      </c>
      <c r="T58" s="175">
        <f t="shared" si="3"/>
        <v>0.28958333333330932</v>
      </c>
      <c r="V58" s="174">
        <v>0.50208333333335697</v>
      </c>
      <c r="W58" s="175">
        <f t="shared" si="4"/>
        <v>0.3312499999999764</v>
      </c>
      <c r="Y58" s="174">
        <v>0.460416666666637</v>
      </c>
      <c r="Z58" s="175">
        <f t="shared" si="5"/>
        <v>0.37291666666669637</v>
      </c>
      <c r="AB58" s="174">
        <v>0.41875000000002399</v>
      </c>
      <c r="AC58" s="175">
        <f t="shared" si="6"/>
        <v>0.41458333333330938</v>
      </c>
      <c r="AE58" s="174">
        <v>0.37708333333335398</v>
      </c>
      <c r="AF58" s="175">
        <f t="shared" si="7"/>
        <v>0.45624999999997939</v>
      </c>
      <c r="AH58" s="174">
        <v>0.335416666666637</v>
      </c>
      <c r="AI58" s="175">
        <f t="shared" si="8"/>
        <v>0.49791666666669637</v>
      </c>
      <c r="AK58" s="174">
        <v>0.29375000000002399</v>
      </c>
      <c r="AL58" s="175">
        <f t="shared" si="9"/>
        <v>0.53958333333330932</v>
      </c>
      <c r="AN58" s="174">
        <v>0.25208333333335398</v>
      </c>
      <c r="AO58" s="175">
        <f t="shared" si="10"/>
        <v>0.58124999999997939</v>
      </c>
      <c r="AQ58" s="174">
        <v>0.210416666666637</v>
      </c>
      <c r="AR58" s="175">
        <f t="shared" si="11"/>
        <v>0.62291666666669632</v>
      </c>
      <c r="AT58" s="174">
        <v>0.16875000000002399</v>
      </c>
      <c r="AU58" s="175">
        <f t="shared" si="12"/>
        <v>0.66458333333330932</v>
      </c>
      <c r="AW58" s="174">
        <v>0.127083333333357</v>
      </c>
      <c r="AX58" s="175">
        <f t="shared" si="13"/>
        <v>0.7062499999999764</v>
      </c>
      <c r="AZ58" s="174">
        <v>8.5416666666637206E-2</v>
      </c>
      <c r="BA58" s="175">
        <f t="shared" si="14"/>
        <v>0.74791666666669621</v>
      </c>
      <c r="BC58" s="174">
        <v>4.3750000000002398E-2</v>
      </c>
      <c r="BD58" s="175">
        <f t="shared" si="15"/>
        <v>0.78958333333333097</v>
      </c>
      <c r="BF58" s="174">
        <v>2.0833333333360902E-3</v>
      </c>
      <c r="BG58" s="175">
        <f t="shared" si="16"/>
        <v>0.83124999999999727</v>
      </c>
    </row>
    <row r="59" spans="1:59">
      <c r="A59" s="174">
        <v>0.79305555555554896</v>
      </c>
      <c r="B59" s="175">
        <f t="shared" si="0"/>
        <v>4.0277777777784407E-2</v>
      </c>
      <c r="D59" s="174">
        <v>0.751388888888883</v>
      </c>
      <c r="E59" s="175">
        <f t="shared" si="1"/>
        <v>8.1944444444450371E-2</v>
      </c>
      <c r="F59" s="172"/>
      <c r="G59" s="174">
        <v>0.70972222222221604</v>
      </c>
      <c r="H59" s="175">
        <f t="shared" si="2"/>
        <v>0.12361111111111733</v>
      </c>
      <c r="J59" s="174">
        <v>0.66805555555554896</v>
      </c>
      <c r="K59" s="175">
        <f t="shared" si="17"/>
        <v>0.16527777777778441</v>
      </c>
      <c r="M59" s="174">
        <v>0.62638888888888899</v>
      </c>
      <c r="N59" s="175">
        <f t="shared" si="18"/>
        <v>0.20694444444444438</v>
      </c>
      <c r="P59" s="174">
        <v>0.58472222222219605</v>
      </c>
      <c r="Q59" s="175">
        <f t="shared" si="19"/>
        <v>0.24861111111113732</v>
      </c>
      <c r="S59" s="174">
        <v>0.54305555555558005</v>
      </c>
      <c r="T59" s="175">
        <f t="shared" si="3"/>
        <v>0.29027777777775332</v>
      </c>
      <c r="V59" s="174">
        <v>0.50138888888891298</v>
      </c>
      <c r="W59" s="175">
        <f t="shared" si="4"/>
        <v>0.33194444444442039</v>
      </c>
      <c r="Y59" s="174">
        <v>0.459722222222192</v>
      </c>
      <c r="Z59" s="175">
        <f t="shared" si="5"/>
        <v>0.37361111111114137</v>
      </c>
      <c r="AB59" s="174">
        <v>0.41805555555557999</v>
      </c>
      <c r="AC59" s="175">
        <f t="shared" si="6"/>
        <v>0.41527777777775338</v>
      </c>
      <c r="AE59" s="174">
        <v>0.37638888888890998</v>
      </c>
      <c r="AF59" s="175">
        <f t="shared" si="7"/>
        <v>0.45694444444442339</v>
      </c>
      <c r="AH59" s="174">
        <v>0.334722222222192</v>
      </c>
      <c r="AI59" s="175">
        <f t="shared" si="8"/>
        <v>0.49861111111114137</v>
      </c>
      <c r="AK59" s="174">
        <v>0.29305555555557999</v>
      </c>
      <c r="AL59" s="175">
        <f t="shared" si="9"/>
        <v>0.54027777777775343</v>
      </c>
      <c r="AN59" s="174">
        <v>0.25138888888890998</v>
      </c>
      <c r="AO59" s="175">
        <f t="shared" si="10"/>
        <v>0.58194444444442339</v>
      </c>
      <c r="AQ59" s="174">
        <v>0.209722222222192</v>
      </c>
      <c r="AR59" s="175">
        <f t="shared" si="11"/>
        <v>0.62361111111114131</v>
      </c>
      <c r="AT59" s="174">
        <v>0.16805555555557999</v>
      </c>
      <c r="AU59" s="175">
        <f t="shared" si="12"/>
        <v>0.66527777777775343</v>
      </c>
      <c r="AW59" s="174">
        <v>0.126388888888913</v>
      </c>
      <c r="AX59" s="175">
        <f t="shared" si="13"/>
        <v>0.70694444444442039</v>
      </c>
      <c r="AZ59" s="174">
        <v>8.4722222222192195E-2</v>
      </c>
      <c r="BA59" s="175">
        <f t="shared" si="14"/>
        <v>0.7486111111111412</v>
      </c>
      <c r="BC59" s="174">
        <v>4.3055555555557998E-2</v>
      </c>
      <c r="BD59" s="175">
        <f t="shared" si="15"/>
        <v>0.79027777777777541</v>
      </c>
      <c r="BF59" s="174">
        <v>1.3888888888916901E-3</v>
      </c>
      <c r="BG59" s="175">
        <f t="shared" si="16"/>
        <v>0.83194444444444171</v>
      </c>
    </row>
    <row r="60" spans="1:59">
      <c r="A60" s="174">
        <v>0.79236111111110497</v>
      </c>
      <c r="B60" s="175">
        <f t="shared" si="0"/>
        <v>4.0972222222228405E-2</v>
      </c>
      <c r="D60" s="174">
        <v>0.750694444444438</v>
      </c>
      <c r="E60" s="175">
        <f t="shared" si="1"/>
        <v>8.2638888888895368E-2</v>
      </c>
      <c r="F60" s="172"/>
      <c r="G60" s="174">
        <v>0.70902777777777104</v>
      </c>
      <c r="H60" s="175">
        <f t="shared" si="2"/>
        <v>0.12430555555556233</v>
      </c>
      <c r="J60" s="174">
        <v>0.66736111111110497</v>
      </c>
      <c r="K60" s="175">
        <f t="shared" si="17"/>
        <v>0.1659722222222284</v>
      </c>
      <c r="M60" s="174">
        <v>0.625694444444445</v>
      </c>
      <c r="N60" s="175">
        <f t="shared" si="18"/>
        <v>0.20763888888888837</v>
      </c>
      <c r="P60" s="174">
        <v>0.58402777777775094</v>
      </c>
      <c r="Q60" s="175">
        <f t="shared" si="19"/>
        <v>0.24930555555558243</v>
      </c>
      <c r="S60" s="174">
        <v>0.54236111111113605</v>
      </c>
      <c r="T60" s="175">
        <f t="shared" si="3"/>
        <v>0.29097222222219732</v>
      </c>
      <c r="V60" s="174">
        <v>0.50069444444446898</v>
      </c>
      <c r="W60" s="175">
        <f t="shared" si="4"/>
        <v>0.33263888888886439</v>
      </c>
      <c r="Y60" s="174">
        <v>0.459027777777747</v>
      </c>
      <c r="Z60" s="175">
        <f t="shared" si="5"/>
        <v>0.37430555555558637</v>
      </c>
      <c r="AB60" s="174">
        <v>0.417361111111136</v>
      </c>
      <c r="AC60" s="175">
        <f t="shared" si="6"/>
        <v>0.41597222222219737</v>
      </c>
      <c r="AE60" s="174">
        <v>0.37569444444446598</v>
      </c>
      <c r="AF60" s="175">
        <f t="shared" si="7"/>
        <v>0.45763888888886739</v>
      </c>
      <c r="AH60" s="174">
        <v>0.334027777777747</v>
      </c>
      <c r="AI60" s="175">
        <f t="shared" si="8"/>
        <v>0.49930555555558637</v>
      </c>
      <c r="AK60" s="174">
        <v>0.292361111111136</v>
      </c>
      <c r="AL60" s="175">
        <f t="shared" si="9"/>
        <v>0.54097222222219732</v>
      </c>
      <c r="AN60" s="174">
        <v>0.25069444444446598</v>
      </c>
      <c r="AO60" s="175">
        <f t="shared" si="10"/>
        <v>0.58263888888886739</v>
      </c>
      <c r="AQ60" s="174">
        <v>0.209027777777747</v>
      </c>
      <c r="AR60" s="175">
        <f t="shared" si="11"/>
        <v>0.62430555555558631</v>
      </c>
      <c r="AT60" s="174">
        <v>0.167361111111136</v>
      </c>
      <c r="AU60" s="175">
        <f t="shared" si="12"/>
        <v>0.66597222222219732</v>
      </c>
      <c r="AW60" s="174">
        <v>0.12569444444446901</v>
      </c>
      <c r="AX60" s="175">
        <f t="shared" si="13"/>
        <v>0.70763888888886439</v>
      </c>
      <c r="AZ60" s="174">
        <v>8.4027777777747198E-2</v>
      </c>
      <c r="BA60" s="175">
        <f t="shared" si="14"/>
        <v>0.7493055555555862</v>
      </c>
      <c r="BC60" s="174">
        <v>4.2361111111113597E-2</v>
      </c>
      <c r="BD60" s="175">
        <f t="shared" si="15"/>
        <v>0.79097222222221975</v>
      </c>
      <c r="BF60" s="174">
        <v>6.9444444444729397E-4</v>
      </c>
      <c r="BG60" s="175">
        <f t="shared" si="16"/>
        <v>0.83263888888888604</v>
      </c>
    </row>
    <row r="61" spans="1:59">
      <c r="A61" s="178">
        <v>0.79166666666665897</v>
      </c>
      <c r="B61" s="179">
        <f t="shared" si="0"/>
        <v>4.1666666666674401E-2</v>
      </c>
      <c r="D61" s="178">
        <v>0.74999999999999301</v>
      </c>
      <c r="E61" s="179">
        <f t="shared" si="1"/>
        <v>8.3333333333340365E-2</v>
      </c>
      <c r="G61" s="178">
        <v>0.70833333333332604</v>
      </c>
      <c r="H61" s="179">
        <f t="shared" si="2"/>
        <v>0.12500000000000733</v>
      </c>
      <c r="J61" s="178">
        <v>0.66666666666665997</v>
      </c>
      <c r="K61" s="179">
        <f t="shared" si="17"/>
        <v>0.1666666666666734</v>
      </c>
      <c r="M61" s="178">
        <v>0.625</v>
      </c>
      <c r="N61" s="179">
        <f t="shared" si="18"/>
        <v>0.20833333333333337</v>
      </c>
      <c r="P61" s="178">
        <v>0.58333333333330595</v>
      </c>
      <c r="Q61" s="179">
        <f t="shared" si="19"/>
        <v>0.25000000000002742</v>
      </c>
      <c r="S61" s="178">
        <v>0.54166666666669205</v>
      </c>
      <c r="T61" s="179">
        <f t="shared" si="3"/>
        <v>0.29166666666664132</v>
      </c>
      <c r="V61" s="178">
        <v>0.50000000000002498</v>
      </c>
      <c r="W61" s="179">
        <f t="shared" si="4"/>
        <v>0.33333333333330839</v>
      </c>
      <c r="Y61" s="178">
        <v>0.45833333333330201</v>
      </c>
      <c r="Z61" s="179">
        <f t="shared" si="5"/>
        <v>0.37500000000003136</v>
      </c>
      <c r="AB61" s="178">
        <v>0.416666666666692</v>
      </c>
      <c r="AC61" s="179">
        <f t="shared" si="6"/>
        <v>0.41666666666664137</v>
      </c>
      <c r="AE61" s="178">
        <v>0.37500000000002198</v>
      </c>
      <c r="AF61" s="179">
        <f t="shared" si="7"/>
        <v>0.45833333333331139</v>
      </c>
      <c r="AH61" s="178">
        <v>0.33333333333330201</v>
      </c>
      <c r="AI61" s="179">
        <f t="shared" si="8"/>
        <v>0.50000000000003131</v>
      </c>
      <c r="AK61" s="178">
        <v>0.291666666666692</v>
      </c>
      <c r="AL61" s="179">
        <f t="shared" si="9"/>
        <v>0.54166666666664143</v>
      </c>
      <c r="AN61" s="178">
        <v>0.25000000000002198</v>
      </c>
      <c r="AO61" s="179">
        <f t="shared" si="10"/>
        <v>0.58333333333331139</v>
      </c>
      <c r="AQ61" s="178">
        <v>0.20833333333330201</v>
      </c>
      <c r="AR61" s="179">
        <f t="shared" si="11"/>
        <v>0.62500000000003131</v>
      </c>
      <c r="AT61" s="178">
        <v>0.166666666666692</v>
      </c>
      <c r="AU61" s="179">
        <f t="shared" si="12"/>
        <v>0.66666666666664143</v>
      </c>
      <c r="AW61" s="178">
        <v>0.12500000000002501</v>
      </c>
      <c r="AX61" s="179">
        <f t="shared" si="13"/>
        <v>0.70833333333330839</v>
      </c>
      <c r="AZ61" s="178">
        <v>8.3333333333302201E-2</v>
      </c>
      <c r="BA61" s="179">
        <f t="shared" si="14"/>
        <v>0.7500000000000312</v>
      </c>
      <c r="BC61" s="178">
        <v>4.1666666666669197E-2</v>
      </c>
      <c r="BD61" s="179">
        <f t="shared" si="15"/>
        <v>0.79166666666666419</v>
      </c>
      <c r="BF61" s="178">
        <v>2.8935187579293099E-15</v>
      </c>
      <c r="BG61" s="179">
        <f t="shared" si="16"/>
        <v>0.83333333333333048</v>
      </c>
    </row>
  </sheetData>
  <sheetProtection sheet="1" objects="1" scenarios="1" selectLockedCells="1" selectUnlockedCells="1"/>
  <phoneticPr fontId="14"/>
  <pageMargins left="0.47244094488188981" right="0.23622047244094491" top="0.59055118110236227" bottom="0.43307086614173229" header="0.27559055118110237" footer="0.19685039370078741"/>
  <pageSetup paperSize="9" orientation="portrait" horizontalDpi="4294967292" verticalDpi="1200" r:id="rId1"/>
  <headerFooter>
    <oddHeader xml:space="preserve">&amp;L&amp;G&amp;C&amp;"-,太字"&amp;12減算表示時間 変換表　(２０分)&amp;"-,標準"&amp;11
</oddHeader>
    <oddFooter>&amp;L&amp;"Times New Roman,斜体"&amp;9&amp;K00-033OSAKA ICE HOCKEY FEDERATION &amp;C&amp;"Times New Roman,標準"&amp;9- &amp;P/&amp;N -&amp;R&amp;"Times New Roman,斜体"&amp;9&amp;K00-033https://www.oihf.jp/</oddFooter>
  </headerFooter>
  <legacyDrawingHF r:id="rId2"/>
</worksheet>
</file>

<file path=xl/worksheets/sheet12.xml><?xml version="1.0" encoding="utf-8"?>
<worksheet xmlns="http://schemas.openxmlformats.org/spreadsheetml/2006/main" xmlns:r="http://schemas.openxmlformats.org/officeDocument/2006/relationships">
  <dimension ref="A1:DZ61"/>
  <sheetViews>
    <sheetView showGridLines="0" showRowColHeaders="0" view="pageBreakPreview" zoomScaleNormal="100" zoomScaleSheetLayoutView="100" workbookViewId="0">
      <pane ySplit="1" topLeftCell="A2" activePane="bottomLeft" state="frozen"/>
      <selection pane="bottomLeft" activeCell="AA213" sqref="AA213"/>
    </sheetView>
  </sheetViews>
  <sheetFormatPr defaultColWidth="6.375" defaultRowHeight="13.5"/>
  <cols>
    <col min="1" max="129" width="6.375" style="171" customWidth="1"/>
    <col min="130" max="130" width="6.375" style="171" hidden="1" customWidth="1"/>
    <col min="131" max="16384" width="6.375" style="171"/>
  </cols>
  <sheetData>
    <row r="1" spans="1:130">
      <c r="A1" s="170" t="s">
        <v>426</v>
      </c>
      <c r="B1" s="170" t="s">
        <v>427</v>
      </c>
      <c r="D1" s="170" t="s">
        <v>426</v>
      </c>
      <c r="E1" s="170" t="s">
        <v>427</v>
      </c>
      <c r="G1" s="170" t="s">
        <v>426</v>
      </c>
      <c r="H1" s="170" t="s">
        <v>427</v>
      </c>
      <c r="J1" s="170" t="s">
        <v>426</v>
      </c>
      <c r="K1" s="170" t="s">
        <v>427</v>
      </c>
      <c r="M1" s="170" t="s">
        <v>426</v>
      </c>
      <c r="N1" s="170" t="s">
        <v>427</v>
      </c>
      <c r="P1" s="170" t="s">
        <v>426</v>
      </c>
      <c r="Q1" s="170" t="s">
        <v>427</v>
      </c>
      <c r="S1" s="170" t="s">
        <v>426</v>
      </c>
      <c r="T1" s="170" t="s">
        <v>427</v>
      </c>
      <c r="V1" s="170" t="s">
        <v>426</v>
      </c>
      <c r="W1" s="170" t="s">
        <v>427</v>
      </c>
      <c r="Y1" s="170" t="s">
        <v>426</v>
      </c>
      <c r="Z1" s="170" t="s">
        <v>427</v>
      </c>
      <c r="AB1" s="170" t="s">
        <v>426</v>
      </c>
      <c r="AC1" s="170" t="s">
        <v>427</v>
      </c>
      <c r="AE1" s="170" t="s">
        <v>426</v>
      </c>
      <c r="AF1" s="170" t="s">
        <v>427</v>
      </c>
      <c r="AH1" s="170" t="s">
        <v>426</v>
      </c>
      <c r="AI1" s="170" t="s">
        <v>427</v>
      </c>
      <c r="AK1" s="170" t="s">
        <v>426</v>
      </c>
      <c r="AL1" s="170" t="s">
        <v>427</v>
      </c>
      <c r="AN1" s="170" t="s">
        <v>426</v>
      </c>
      <c r="AO1" s="170" t="s">
        <v>427</v>
      </c>
      <c r="AQ1" s="170" t="s">
        <v>426</v>
      </c>
      <c r="AR1" s="170" t="s">
        <v>427</v>
      </c>
      <c r="DZ1" s="173">
        <v>0.625</v>
      </c>
    </row>
    <row r="2" spans="1:130">
      <c r="A2" s="174">
        <v>0.62430555555555556</v>
      </c>
      <c r="B2" s="175">
        <f>$DZ$1-A2</f>
        <v>6.9444444444444198E-4</v>
      </c>
      <c r="D2" s="174">
        <v>0.58263888888888882</v>
      </c>
      <c r="E2" s="175">
        <f t="shared" ref="E2:E61" si="0">$DZ$1-D2</f>
        <v>4.2361111111111183E-2</v>
      </c>
      <c r="G2" s="174">
        <v>0.54097222222222219</v>
      </c>
      <c r="H2" s="175">
        <f t="shared" ref="H2:H61" si="1">$DZ$1-G2</f>
        <v>8.4027777777777812E-2</v>
      </c>
      <c r="J2" s="174">
        <v>0.4993055555555555</v>
      </c>
      <c r="K2" s="175">
        <f t="shared" ref="K2:K61" si="2">$DZ$1-J2</f>
        <v>0.1256944444444445</v>
      </c>
      <c r="M2" s="174">
        <v>0.45763888888888887</v>
      </c>
      <c r="N2" s="175">
        <f t="shared" ref="N2:N61" si="3">$DZ$1-M2</f>
        <v>0.16736111111111113</v>
      </c>
      <c r="P2" s="174">
        <v>0.41597222222222219</v>
      </c>
      <c r="Q2" s="175">
        <f t="shared" ref="Q2:Q61" si="4">$DZ$1-P2</f>
        <v>0.20902777777777781</v>
      </c>
      <c r="S2" s="174">
        <v>0.3743055555555555</v>
      </c>
      <c r="T2" s="175">
        <f t="shared" ref="T2:T61" si="5">$DZ$1-S2</f>
        <v>0.2506944444444445</v>
      </c>
      <c r="V2" s="174">
        <v>0.33263888888888887</v>
      </c>
      <c r="W2" s="175">
        <f t="shared" ref="W2:W61" si="6">$DZ$1-V2</f>
        <v>0.29236111111111113</v>
      </c>
      <c r="Y2" s="174">
        <v>0.29097222222222224</v>
      </c>
      <c r="Z2" s="175">
        <f t="shared" ref="Z2:Z61" si="7">$DZ$1-Y2</f>
        <v>0.33402777777777776</v>
      </c>
      <c r="AB2" s="174">
        <v>0.24930555555555556</v>
      </c>
      <c r="AC2" s="175">
        <f t="shared" ref="AC2:AC61" si="8">$DZ$1-AB2</f>
        <v>0.37569444444444444</v>
      </c>
      <c r="AE2" s="174">
        <v>0.2076388888888889</v>
      </c>
      <c r="AF2" s="175">
        <f t="shared" ref="AF2:AF61" si="9">$DZ$1-AE2</f>
        <v>0.41736111111111107</v>
      </c>
      <c r="AH2" s="174">
        <v>0.16597222222222222</v>
      </c>
      <c r="AI2" s="175">
        <f t="shared" ref="AI2:AI61" si="10">$DZ$1-AH2</f>
        <v>0.45902777777777781</v>
      </c>
      <c r="AK2" s="174">
        <v>0.12430555555555556</v>
      </c>
      <c r="AL2" s="175">
        <f t="shared" ref="AL2:AL61" si="11">$DZ$1-AK2</f>
        <v>0.50069444444444444</v>
      </c>
      <c r="AN2" s="174">
        <v>8.2638888888888887E-2</v>
      </c>
      <c r="AO2" s="175">
        <f t="shared" ref="AO2:AO61" si="12">$DZ$1-AN2</f>
        <v>0.54236111111111107</v>
      </c>
      <c r="AQ2" s="174">
        <v>4.0972222222222222E-2</v>
      </c>
      <c r="AR2" s="175">
        <f t="shared" ref="AR2:AR61" si="13">$DZ$1-AQ2</f>
        <v>0.58402777777777781</v>
      </c>
    </row>
    <row r="3" spans="1:130">
      <c r="A3" s="174">
        <v>0.62361111111111112</v>
      </c>
      <c r="B3" s="175">
        <f t="shared" ref="B3:B61" si="14">$DZ$1-A3</f>
        <v>1.388888888888884E-3</v>
      </c>
      <c r="D3" s="174">
        <v>0.58194444444444449</v>
      </c>
      <c r="E3" s="175">
        <f t="shared" si="0"/>
        <v>4.3055555555555514E-2</v>
      </c>
      <c r="G3" s="174">
        <v>0.54027777777777775</v>
      </c>
      <c r="H3" s="175">
        <f t="shared" si="1"/>
        <v>8.4722222222222254E-2</v>
      </c>
      <c r="J3" s="174">
        <v>0.49861111111111112</v>
      </c>
      <c r="K3" s="175">
        <f t="shared" si="2"/>
        <v>0.12638888888888888</v>
      </c>
      <c r="M3" s="174">
        <v>0.45694444444444443</v>
      </c>
      <c r="N3" s="175">
        <f t="shared" si="3"/>
        <v>0.16805555555555557</v>
      </c>
      <c r="P3" s="174">
        <v>0.4152777777777778</v>
      </c>
      <c r="Q3" s="175">
        <f t="shared" si="4"/>
        <v>0.2097222222222222</v>
      </c>
      <c r="S3" s="174">
        <v>0.37361111111111112</v>
      </c>
      <c r="T3" s="175">
        <f t="shared" si="5"/>
        <v>0.25138888888888888</v>
      </c>
      <c r="V3" s="174">
        <v>0.33194444444444443</v>
      </c>
      <c r="W3" s="175">
        <f t="shared" si="6"/>
        <v>0.29305555555555557</v>
      </c>
      <c r="Y3" s="174">
        <v>0.2902777777777778</v>
      </c>
      <c r="Z3" s="175">
        <f t="shared" si="7"/>
        <v>0.3347222222222222</v>
      </c>
      <c r="AB3" s="174">
        <v>0.24861111111111112</v>
      </c>
      <c r="AC3" s="175">
        <f t="shared" si="8"/>
        <v>0.37638888888888888</v>
      </c>
      <c r="AE3" s="174">
        <v>0.20694444444444446</v>
      </c>
      <c r="AF3" s="175">
        <f t="shared" si="9"/>
        <v>0.41805555555555551</v>
      </c>
      <c r="AH3" s="174">
        <v>0.16527777777777777</v>
      </c>
      <c r="AI3" s="175">
        <f t="shared" si="10"/>
        <v>0.45972222222222225</v>
      </c>
      <c r="AK3" s="174">
        <v>0.12361111111111112</v>
      </c>
      <c r="AL3" s="175">
        <f t="shared" si="11"/>
        <v>0.50138888888888888</v>
      </c>
      <c r="AN3" s="174">
        <v>8.1944444444444445E-2</v>
      </c>
      <c r="AO3" s="175">
        <f t="shared" si="12"/>
        <v>0.54305555555555551</v>
      </c>
      <c r="AQ3" s="174">
        <v>4.027777777777778E-2</v>
      </c>
      <c r="AR3" s="175">
        <f t="shared" si="13"/>
        <v>0.58472222222222225</v>
      </c>
    </row>
    <row r="4" spans="1:130">
      <c r="A4" s="174">
        <v>0.62291666666666701</v>
      </c>
      <c r="B4" s="175">
        <f t="shared" si="14"/>
        <v>2.0833333333329929E-3</v>
      </c>
      <c r="D4" s="174">
        <v>0.58125000000000004</v>
      </c>
      <c r="E4" s="175">
        <f t="shared" si="0"/>
        <v>4.3749999999999956E-2</v>
      </c>
      <c r="G4" s="174">
        <v>0.53958333333333297</v>
      </c>
      <c r="H4" s="175">
        <f t="shared" si="1"/>
        <v>8.5416666666667029E-2</v>
      </c>
      <c r="J4" s="174">
        <v>0.49791666666666701</v>
      </c>
      <c r="K4" s="175">
        <f t="shared" si="2"/>
        <v>0.12708333333333299</v>
      </c>
      <c r="M4" s="174">
        <v>0.45624999999999999</v>
      </c>
      <c r="N4" s="175">
        <f t="shared" si="3"/>
        <v>0.16875000000000001</v>
      </c>
      <c r="P4" s="174">
        <v>0.41458333333333303</v>
      </c>
      <c r="Q4" s="175">
        <f t="shared" si="4"/>
        <v>0.21041666666666697</v>
      </c>
      <c r="S4" s="174">
        <v>0.37291666666666701</v>
      </c>
      <c r="T4" s="175">
        <f t="shared" si="5"/>
        <v>0.25208333333333299</v>
      </c>
      <c r="V4" s="174">
        <v>0.33124999999999999</v>
      </c>
      <c r="W4" s="175">
        <f t="shared" si="6"/>
        <v>0.29375000000000001</v>
      </c>
      <c r="Y4" s="174">
        <v>0.28958333333333303</v>
      </c>
      <c r="Z4" s="175">
        <f t="shared" si="7"/>
        <v>0.33541666666666697</v>
      </c>
      <c r="AB4" s="174">
        <v>0.24791666666666701</v>
      </c>
      <c r="AC4" s="175">
        <f t="shared" si="8"/>
        <v>0.37708333333333299</v>
      </c>
      <c r="AE4" s="174">
        <v>0.20624999999999999</v>
      </c>
      <c r="AF4" s="175">
        <f t="shared" si="9"/>
        <v>0.41875000000000001</v>
      </c>
      <c r="AH4" s="174">
        <v>0.164583333333333</v>
      </c>
      <c r="AI4" s="175">
        <f t="shared" si="10"/>
        <v>0.46041666666666703</v>
      </c>
      <c r="AK4" s="174">
        <v>0.12291666666666699</v>
      </c>
      <c r="AL4" s="175">
        <f t="shared" si="11"/>
        <v>0.50208333333333299</v>
      </c>
      <c r="AN4" s="174">
        <v>8.1250000000000003E-2</v>
      </c>
      <c r="AO4" s="175">
        <f t="shared" si="12"/>
        <v>0.54374999999999996</v>
      </c>
      <c r="AQ4" s="174">
        <v>3.9583333333333297E-2</v>
      </c>
      <c r="AR4" s="175">
        <f t="shared" si="13"/>
        <v>0.5854166666666667</v>
      </c>
    </row>
    <row r="5" spans="1:130">
      <c r="A5" s="174">
        <v>0.62222222222222201</v>
      </c>
      <c r="B5" s="175">
        <f t="shared" si="14"/>
        <v>2.77777777777799E-3</v>
      </c>
      <c r="D5" s="174">
        <v>0.58055555555555605</v>
      </c>
      <c r="E5" s="175">
        <f t="shared" si="0"/>
        <v>4.4444444444443953E-2</v>
      </c>
      <c r="G5" s="174">
        <v>0.53888888888888897</v>
      </c>
      <c r="H5" s="175">
        <f t="shared" si="1"/>
        <v>8.6111111111111027E-2</v>
      </c>
      <c r="J5" s="174">
        <v>0.49722222222222201</v>
      </c>
      <c r="K5" s="175">
        <f t="shared" si="2"/>
        <v>0.12777777777777799</v>
      </c>
      <c r="M5" s="174">
        <v>0.45555555555555599</v>
      </c>
      <c r="N5" s="175">
        <f t="shared" si="3"/>
        <v>0.16944444444444401</v>
      </c>
      <c r="P5" s="174">
        <v>0.41388888888888897</v>
      </c>
      <c r="Q5" s="175">
        <f t="shared" si="4"/>
        <v>0.21111111111111103</v>
      </c>
      <c r="S5" s="174">
        <v>0.37222222222222201</v>
      </c>
      <c r="T5" s="175">
        <f t="shared" si="5"/>
        <v>0.25277777777777799</v>
      </c>
      <c r="V5" s="174">
        <v>0.33055555555555599</v>
      </c>
      <c r="W5" s="175">
        <f t="shared" si="6"/>
        <v>0.29444444444444401</v>
      </c>
      <c r="Y5" s="174">
        <v>0.28888888888888897</v>
      </c>
      <c r="Z5" s="175">
        <f t="shared" si="7"/>
        <v>0.33611111111111103</v>
      </c>
      <c r="AB5" s="174">
        <v>0.24722222222222201</v>
      </c>
      <c r="AC5" s="175">
        <f t="shared" si="8"/>
        <v>0.37777777777777799</v>
      </c>
      <c r="AE5" s="174">
        <v>0.20555555555555599</v>
      </c>
      <c r="AF5" s="175">
        <f t="shared" si="9"/>
        <v>0.41944444444444401</v>
      </c>
      <c r="AH5" s="174">
        <v>0.163888888888889</v>
      </c>
      <c r="AI5" s="175">
        <f t="shared" si="10"/>
        <v>0.46111111111111103</v>
      </c>
      <c r="AK5" s="174">
        <v>0.122222222222222</v>
      </c>
      <c r="AL5" s="175">
        <f t="shared" si="11"/>
        <v>0.50277777777777799</v>
      </c>
      <c r="AN5" s="174">
        <v>8.0555555555555602E-2</v>
      </c>
      <c r="AO5" s="175">
        <f t="shared" si="12"/>
        <v>0.5444444444444444</v>
      </c>
      <c r="AQ5" s="174">
        <v>3.8888888888888903E-2</v>
      </c>
      <c r="AR5" s="175">
        <f t="shared" si="13"/>
        <v>0.58611111111111114</v>
      </c>
    </row>
    <row r="6" spans="1:130">
      <c r="A6" s="174">
        <v>0.62152777777777801</v>
      </c>
      <c r="B6" s="175">
        <f t="shared" si="14"/>
        <v>3.4722222222219878E-3</v>
      </c>
      <c r="D6" s="174">
        <v>0.57986111111111105</v>
      </c>
      <c r="E6" s="175">
        <f t="shared" si="0"/>
        <v>4.5138888888888951E-2</v>
      </c>
      <c r="G6" s="174">
        <v>0.53819444444444398</v>
      </c>
      <c r="H6" s="175">
        <f t="shared" si="1"/>
        <v>8.6805555555556024E-2</v>
      </c>
      <c r="J6" s="174">
        <v>0.49652777777777801</v>
      </c>
      <c r="K6" s="175">
        <f t="shared" si="2"/>
        <v>0.12847222222222199</v>
      </c>
      <c r="M6" s="174">
        <v>0.45486111111111099</v>
      </c>
      <c r="N6" s="175">
        <f t="shared" si="3"/>
        <v>0.17013888888888901</v>
      </c>
      <c r="P6" s="174">
        <v>0.41319444444444497</v>
      </c>
      <c r="Q6" s="175">
        <f t="shared" si="4"/>
        <v>0.21180555555555503</v>
      </c>
      <c r="S6" s="174">
        <v>0.37152777777777801</v>
      </c>
      <c r="T6" s="175">
        <f t="shared" si="5"/>
        <v>0.25347222222222199</v>
      </c>
      <c r="V6" s="174">
        <v>0.32986111111111099</v>
      </c>
      <c r="W6" s="175">
        <f t="shared" si="6"/>
        <v>0.29513888888888901</v>
      </c>
      <c r="Y6" s="174">
        <v>0.28819444444444398</v>
      </c>
      <c r="Z6" s="175">
        <f t="shared" si="7"/>
        <v>0.33680555555555602</v>
      </c>
      <c r="AB6" s="174">
        <v>0.24652777777777801</v>
      </c>
      <c r="AC6" s="175">
        <f t="shared" si="8"/>
        <v>0.37847222222222199</v>
      </c>
      <c r="AE6" s="174">
        <v>0.20486111111111099</v>
      </c>
      <c r="AF6" s="175">
        <f t="shared" si="9"/>
        <v>0.42013888888888901</v>
      </c>
      <c r="AH6" s="174">
        <v>0.163194444444444</v>
      </c>
      <c r="AI6" s="175">
        <f t="shared" si="10"/>
        <v>0.46180555555555602</v>
      </c>
      <c r="AK6" s="174">
        <v>0.121527777777778</v>
      </c>
      <c r="AL6" s="175">
        <f t="shared" si="11"/>
        <v>0.50347222222222199</v>
      </c>
      <c r="AN6" s="174">
        <v>7.9861111111111105E-2</v>
      </c>
      <c r="AO6" s="175">
        <f t="shared" si="12"/>
        <v>0.54513888888888884</v>
      </c>
      <c r="AQ6" s="174">
        <v>3.8194444444444503E-2</v>
      </c>
      <c r="AR6" s="175">
        <f t="shared" si="13"/>
        <v>0.58680555555555547</v>
      </c>
    </row>
    <row r="7" spans="1:130">
      <c r="A7" s="174">
        <v>0.62083333333333302</v>
      </c>
      <c r="B7" s="175">
        <f t="shared" si="14"/>
        <v>4.1666666666669849E-3</v>
      </c>
      <c r="D7" s="174">
        <v>0.57916666666666705</v>
      </c>
      <c r="E7" s="175">
        <f t="shared" si="0"/>
        <v>4.5833333333332948E-2</v>
      </c>
      <c r="G7" s="174">
        <v>0.53749999999999998</v>
      </c>
      <c r="H7" s="175">
        <f t="shared" si="1"/>
        <v>8.7500000000000022E-2</v>
      </c>
      <c r="J7" s="174">
        <v>0.49583333333333401</v>
      </c>
      <c r="K7" s="175">
        <f t="shared" si="2"/>
        <v>0.12916666666666599</v>
      </c>
      <c r="M7" s="174">
        <v>0.454166666666667</v>
      </c>
      <c r="N7" s="175">
        <f t="shared" si="3"/>
        <v>0.170833333333333</v>
      </c>
      <c r="P7" s="174">
        <v>0.41249999999999998</v>
      </c>
      <c r="Q7" s="175">
        <f t="shared" si="4"/>
        <v>0.21250000000000002</v>
      </c>
      <c r="S7" s="174">
        <v>0.37083333333333401</v>
      </c>
      <c r="T7" s="175">
        <f t="shared" si="5"/>
        <v>0.25416666666666599</v>
      </c>
      <c r="V7" s="174">
        <v>0.329166666666667</v>
      </c>
      <c r="W7" s="175">
        <f t="shared" si="6"/>
        <v>0.295833333333333</v>
      </c>
      <c r="Y7" s="174">
        <v>0.28749999999999998</v>
      </c>
      <c r="Z7" s="175">
        <f t="shared" si="7"/>
        <v>0.33750000000000002</v>
      </c>
      <c r="AB7" s="174">
        <v>0.24583333333333299</v>
      </c>
      <c r="AC7" s="175">
        <f t="shared" si="8"/>
        <v>0.37916666666666698</v>
      </c>
      <c r="AE7" s="174">
        <v>0.204166666666667</v>
      </c>
      <c r="AF7" s="175">
        <f t="shared" si="9"/>
        <v>0.420833333333333</v>
      </c>
      <c r="AH7" s="174">
        <v>0.16250000000000001</v>
      </c>
      <c r="AI7" s="175">
        <f t="shared" si="10"/>
        <v>0.46250000000000002</v>
      </c>
      <c r="AK7" s="174">
        <v>0.120833333333333</v>
      </c>
      <c r="AL7" s="175">
        <f t="shared" si="11"/>
        <v>0.50416666666666698</v>
      </c>
      <c r="AN7" s="174">
        <v>7.9166666666666705E-2</v>
      </c>
      <c r="AO7" s="175">
        <f t="shared" si="12"/>
        <v>0.54583333333333328</v>
      </c>
      <c r="AQ7" s="174">
        <v>3.7499999999999999E-2</v>
      </c>
      <c r="AR7" s="175">
        <f t="shared" si="13"/>
        <v>0.58750000000000002</v>
      </c>
    </row>
    <row r="8" spans="1:130">
      <c r="A8" s="174">
        <v>0.62013888888888902</v>
      </c>
      <c r="B8" s="175">
        <f t="shared" si="14"/>
        <v>4.8611111111109828E-3</v>
      </c>
      <c r="D8" s="174">
        <v>0.57847222222222405</v>
      </c>
      <c r="E8" s="175">
        <f t="shared" si="0"/>
        <v>4.6527777777775947E-2</v>
      </c>
      <c r="G8" s="174">
        <v>0.53680555555555698</v>
      </c>
      <c r="H8" s="175">
        <f t="shared" si="1"/>
        <v>8.8194444444443021E-2</v>
      </c>
      <c r="J8" s="174">
        <v>0.49513888888888702</v>
      </c>
      <c r="K8" s="175">
        <f t="shared" si="2"/>
        <v>0.12986111111111298</v>
      </c>
      <c r="M8" s="174">
        <v>0.453472222222224</v>
      </c>
      <c r="N8" s="175">
        <f t="shared" si="3"/>
        <v>0.171527777777776</v>
      </c>
      <c r="P8" s="174">
        <v>0.41180555555555698</v>
      </c>
      <c r="Q8" s="175">
        <f t="shared" si="4"/>
        <v>0.21319444444444302</v>
      </c>
      <c r="S8" s="174">
        <v>0.37013888888888702</v>
      </c>
      <c r="T8" s="175">
        <f t="shared" si="5"/>
        <v>0.25486111111111298</v>
      </c>
      <c r="V8" s="174">
        <v>0.328472222222224</v>
      </c>
      <c r="W8" s="175">
        <f t="shared" si="6"/>
        <v>0.296527777777776</v>
      </c>
      <c r="Y8" s="174">
        <v>0.28680555555555698</v>
      </c>
      <c r="Z8" s="175">
        <f t="shared" si="7"/>
        <v>0.33819444444444302</v>
      </c>
      <c r="AB8" s="174">
        <v>0.24513888888888699</v>
      </c>
      <c r="AC8" s="175">
        <f t="shared" si="8"/>
        <v>0.37986111111111298</v>
      </c>
      <c r="AE8" s="174">
        <v>0.203472222222224</v>
      </c>
      <c r="AF8" s="175">
        <f t="shared" si="9"/>
        <v>0.421527777777776</v>
      </c>
      <c r="AH8" s="174">
        <v>0.16180555555555701</v>
      </c>
      <c r="AI8" s="175">
        <f t="shared" si="10"/>
        <v>0.46319444444444302</v>
      </c>
      <c r="AK8" s="174">
        <v>0.120138888888887</v>
      </c>
      <c r="AL8" s="175">
        <f t="shared" si="11"/>
        <v>0.50486111111111298</v>
      </c>
      <c r="AN8" s="174">
        <v>7.8472222222222401E-2</v>
      </c>
      <c r="AO8" s="175">
        <f t="shared" si="12"/>
        <v>0.54652777777777761</v>
      </c>
      <c r="AQ8" s="174">
        <v>3.6805555555555702E-2</v>
      </c>
      <c r="AR8" s="175">
        <f t="shared" si="13"/>
        <v>0.58819444444444424</v>
      </c>
    </row>
    <row r="9" spans="1:130">
      <c r="A9" s="174">
        <v>0.61944444444444402</v>
      </c>
      <c r="B9" s="175">
        <f>$DZ$1-A9</f>
        <v>5.5555555555559799E-3</v>
      </c>
      <c r="D9" s="174">
        <v>0.57777777777778005</v>
      </c>
      <c r="E9" s="175">
        <f t="shared" si="0"/>
        <v>4.7222222222219945E-2</v>
      </c>
      <c r="G9" s="174">
        <v>0.53611111111111298</v>
      </c>
      <c r="H9" s="175">
        <f t="shared" si="1"/>
        <v>8.8888888888887019E-2</v>
      </c>
      <c r="J9" s="174">
        <v>0.49444444444444202</v>
      </c>
      <c r="K9" s="175">
        <f t="shared" si="2"/>
        <v>0.13055555555555798</v>
      </c>
      <c r="M9" s="174">
        <v>0.45277777777778</v>
      </c>
      <c r="N9" s="175">
        <f t="shared" si="3"/>
        <v>0.17222222222222</v>
      </c>
      <c r="P9" s="174">
        <v>0.41111111111111298</v>
      </c>
      <c r="Q9" s="175">
        <f t="shared" si="4"/>
        <v>0.21388888888888702</v>
      </c>
      <c r="S9" s="174">
        <v>0.36944444444444202</v>
      </c>
      <c r="T9" s="175">
        <f t="shared" si="5"/>
        <v>0.25555555555555798</v>
      </c>
      <c r="V9" s="174">
        <v>0.32777777777778</v>
      </c>
      <c r="W9" s="175">
        <f t="shared" si="6"/>
        <v>0.29722222222222</v>
      </c>
      <c r="Y9" s="174">
        <v>0.28611111111111298</v>
      </c>
      <c r="Z9" s="175">
        <f t="shared" si="7"/>
        <v>0.33888888888888702</v>
      </c>
      <c r="AB9" s="174">
        <v>0.24444444444444199</v>
      </c>
      <c r="AC9" s="175">
        <f t="shared" si="8"/>
        <v>0.38055555555555798</v>
      </c>
      <c r="AE9" s="174">
        <v>0.20277777777778</v>
      </c>
      <c r="AF9" s="175">
        <f t="shared" si="9"/>
        <v>0.42222222222222</v>
      </c>
      <c r="AH9" s="174">
        <v>0.16111111111111301</v>
      </c>
      <c r="AI9" s="175">
        <f t="shared" si="10"/>
        <v>0.46388888888888702</v>
      </c>
      <c r="AK9" s="174">
        <v>0.11944444444444199</v>
      </c>
      <c r="AL9" s="175">
        <f t="shared" si="11"/>
        <v>0.50555555555555798</v>
      </c>
      <c r="AN9" s="174">
        <v>7.7777777777778001E-2</v>
      </c>
      <c r="AO9" s="175">
        <f t="shared" si="12"/>
        <v>0.54722222222222205</v>
      </c>
      <c r="AQ9" s="174">
        <v>3.6111111111111302E-2</v>
      </c>
      <c r="AR9" s="175">
        <f t="shared" si="13"/>
        <v>0.58888888888888868</v>
      </c>
    </row>
    <row r="10" spans="1:130">
      <c r="A10" s="174">
        <v>0.61875000000000002</v>
      </c>
      <c r="B10" s="175">
        <f t="shared" si="14"/>
        <v>6.2499999999999778E-3</v>
      </c>
      <c r="D10" s="174">
        <v>0.57708333333333595</v>
      </c>
      <c r="E10" s="175">
        <f t="shared" si="0"/>
        <v>4.7916666666664054E-2</v>
      </c>
      <c r="G10" s="174">
        <v>0.53541666666666898</v>
      </c>
      <c r="H10" s="175">
        <f t="shared" si="1"/>
        <v>8.9583333333331017E-2</v>
      </c>
      <c r="J10" s="174">
        <v>0.49374999999999702</v>
      </c>
      <c r="K10" s="175">
        <f t="shared" si="2"/>
        <v>0.13125000000000298</v>
      </c>
      <c r="M10" s="174">
        <v>0.452083333333336</v>
      </c>
      <c r="N10" s="175">
        <f t="shared" si="3"/>
        <v>0.172916666666664</v>
      </c>
      <c r="P10" s="174">
        <v>0.41041666666666898</v>
      </c>
      <c r="Q10" s="175">
        <f t="shared" si="4"/>
        <v>0.21458333333333102</v>
      </c>
      <c r="S10" s="174">
        <v>0.36874999999999702</v>
      </c>
      <c r="T10" s="175">
        <f t="shared" si="5"/>
        <v>0.25625000000000298</v>
      </c>
      <c r="V10" s="174">
        <v>0.327083333333336</v>
      </c>
      <c r="W10" s="175">
        <f t="shared" si="6"/>
        <v>0.297916666666664</v>
      </c>
      <c r="Y10" s="174">
        <v>0.28541666666666898</v>
      </c>
      <c r="Z10" s="175">
        <f t="shared" si="7"/>
        <v>0.33958333333333102</v>
      </c>
      <c r="AB10" s="174">
        <v>0.243749999999997</v>
      </c>
      <c r="AC10" s="175">
        <f t="shared" si="8"/>
        <v>0.38125000000000298</v>
      </c>
      <c r="AE10" s="174">
        <v>0.202083333333336</v>
      </c>
      <c r="AF10" s="175">
        <f t="shared" si="9"/>
        <v>0.422916666666664</v>
      </c>
      <c r="AH10" s="174">
        <v>0.16041666666666901</v>
      </c>
      <c r="AI10" s="175">
        <f t="shared" si="10"/>
        <v>0.46458333333333102</v>
      </c>
      <c r="AK10" s="174">
        <v>0.118749999999997</v>
      </c>
      <c r="AL10" s="175">
        <f t="shared" si="11"/>
        <v>0.50625000000000298</v>
      </c>
      <c r="AN10" s="174">
        <v>7.7083333333333601E-2</v>
      </c>
      <c r="AO10" s="175">
        <f t="shared" si="12"/>
        <v>0.54791666666666639</v>
      </c>
      <c r="AQ10" s="174">
        <v>3.5416666666666902E-2</v>
      </c>
      <c r="AR10" s="175">
        <f t="shared" si="13"/>
        <v>0.58958333333333313</v>
      </c>
    </row>
    <row r="11" spans="1:130">
      <c r="A11" s="176">
        <v>0.61805555555555602</v>
      </c>
      <c r="B11" s="177">
        <f t="shared" si="14"/>
        <v>6.9444444444439757E-3</v>
      </c>
      <c r="D11" s="176">
        <v>0.57638888888889195</v>
      </c>
      <c r="E11" s="177">
        <f t="shared" si="0"/>
        <v>4.8611111111108052E-2</v>
      </c>
      <c r="F11" s="172"/>
      <c r="G11" s="176">
        <v>0.53472222222222499</v>
      </c>
      <c r="H11" s="177">
        <f t="shared" si="1"/>
        <v>9.0277777777775015E-2</v>
      </c>
      <c r="J11" s="176">
        <v>0.49305555555555203</v>
      </c>
      <c r="K11" s="177">
        <f t="shared" si="2"/>
        <v>0.13194444444444797</v>
      </c>
      <c r="M11" s="176">
        <v>0.451388888888892</v>
      </c>
      <c r="N11" s="177">
        <f t="shared" si="3"/>
        <v>0.173611111111108</v>
      </c>
      <c r="P11" s="176">
        <v>0.40972222222222499</v>
      </c>
      <c r="Q11" s="177">
        <f t="shared" si="4"/>
        <v>0.21527777777777501</v>
      </c>
      <c r="S11" s="176">
        <v>0.36805555555555203</v>
      </c>
      <c r="T11" s="177">
        <f t="shared" si="5"/>
        <v>0.25694444444444797</v>
      </c>
      <c r="U11" s="172"/>
      <c r="V11" s="176">
        <v>0.326388888888892</v>
      </c>
      <c r="W11" s="177">
        <f t="shared" si="6"/>
        <v>0.298611111111108</v>
      </c>
      <c r="Y11" s="176">
        <v>0.28472222222222499</v>
      </c>
      <c r="Z11" s="177">
        <f t="shared" si="7"/>
        <v>0.34027777777777501</v>
      </c>
      <c r="AB11" s="176">
        <v>0.243055555555552</v>
      </c>
      <c r="AC11" s="177">
        <f t="shared" si="8"/>
        <v>0.38194444444444797</v>
      </c>
      <c r="AE11" s="176">
        <v>0.201388888888892</v>
      </c>
      <c r="AF11" s="177">
        <f t="shared" si="9"/>
        <v>0.423611111111108</v>
      </c>
      <c r="AH11" s="176">
        <v>0.15972222222222501</v>
      </c>
      <c r="AI11" s="177">
        <f t="shared" si="10"/>
        <v>0.46527777777777501</v>
      </c>
      <c r="AJ11" s="172"/>
      <c r="AK11" s="176">
        <v>0.118055555555552</v>
      </c>
      <c r="AL11" s="177">
        <f t="shared" si="11"/>
        <v>0.50694444444444797</v>
      </c>
      <c r="AN11" s="176">
        <v>7.63888888888892E-2</v>
      </c>
      <c r="AO11" s="177">
        <f t="shared" si="12"/>
        <v>0.54861111111111083</v>
      </c>
      <c r="AQ11" s="176">
        <v>3.4722222222222501E-2</v>
      </c>
      <c r="AR11" s="177">
        <f t="shared" si="13"/>
        <v>0.59027777777777746</v>
      </c>
    </row>
    <row r="12" spans="1:130">
      <c r="A12" s="174">
        <v>0.61736111111111103</v>
      </c>
      <c r="B12" s="175">
        <f t="shared" si="14"/>
        <v>7.6388888888889728E-3</v>
      </c>
      <c r="D12" s="174">
        <v>0.57569444444444795</v>
      </c>
      <c r="E12" s="175">
        <f t="shared" si="0"/>
        <v>4.930555555555205E-2</v>
      </c>
      <c r="G12" s="174">
        <v>0.53402777777778099</v>
      </c>
      <c r="H12" s="175">
        <f t="shared" si="1"/>
        <v>9.0972222222219012E-2</v>
      </c>
      <c r="J12" s="174">
        <v>0.49236111111110697</v>
      </c>
      <c r="K12" s="175">
        <f t="shared" si="2"/>
        <v>0.13263888888889303</v>
      </c>
      <c r="M12" s="174">
        <v>0.45069444444444801</v>
      </c>
      <c r="N12" s="175">
        <f t="shared" si="3"/>
        <v>0.17430555555555199</v>
      </c>
      <c r="P12" s="174">
        <v>0.40902777777778099</v>
      </c>
      <c r="Q12" s="175">
        <f t="shared" si="4"/>
        <v>0.21597222222221901</v>
      </c>
      <c r="S12" s="174">
        <v>0.36736111111110697</v>
      </c>
      <c r="T12" s="175">
        <f t="shared" si="5"/>
        <v>0.25763888888889303</v>
      </c>
      <c r="V12" s="174">
        <v>0.32569444444444801</v>
      </c>
      <c r="W12" s="175">
        <f t="shared" si="6"/>
        <v>0.29930555555555199</v>
      </c>
      <c r="Y12" s="174">
        <v>0.28402777777778099</v>
      </c>
      <c r="Z12" s="175">
        <f t="shared" si="7"/>
        <v>0.34097222222221901</v>
      </c>
      <c r="AB12" s="174">
        <v>0.242361111111107</v>
      </c>
      <c r="AC12" s="175">
        <f t="shared" si="8"/>
        <v>0.38263888888889297</v>
      </c>
      <c r="AE12" s="174">
        <v>0.20069444444444801</v>
      </c>
      <c r="AF12" s="175">
        <f t="shared" si="9"/>
        <v>0.42430555555555199</v>
      </c>
      <c r="AH12" s="174">
        <v>0.15902777777778099</v>
      </c>
      <c r="AI12" s="175">
        <f t="shared" si="10"/>
        <v>0.46597222222221901</v>
      </c>
      <c r="AK12" s="174">
        <v>0.117361111111107</v>
      </c>
      <c r="AL12" s="175">
        <f t="shared" si="11"/>
        <v>0.50763888888889297</v>
      </c>
      <c r="AN12" s="174">
        <v>7.56944444444448E-2</v>
      </c>
      <c r="AO12" s="175">
        <f t="shared" si="12"/>
        <v>0.54930555555555516</v>
      </c>
      <c r="AQ12" s="174">
        <v>3.4027777777778101E-2</v>
      </c>
      <c r="AR12" s="175">
        <f t="shared" si="13"/>
        <v>0.5909722222222219</v>
      </c>
    </row>
    <row r="13" spans="1:130">
      <c r="A13" s="174">
        <v>0.61666666666666703</v>
      </c>
      <c r="B13" s="175">
        <f t="shared" si="14"/>
        <v>8.3333333333329707E-3</v>
      </c>
      <c r="D13" s="174">
        <v>0.57500000000000395</v>
      </c>
      <c r="E13" s="175">
        <f t="shared" si="0"/>
        <v>4.9999999999996048E-2</v>
      </c>
      <c r="G13" s="174">
        <v>0.53333333333333699</v>
      </c>
      <c r="H13" s="175">
        <f t="shared" si="1"/>
        <v>9.166666666666301E-2</v>
      </c>
      <c r="J13" s="174">
        <v>0.49166666666666198</v>
      </c>
      <c r="K13" s="175">
        <f t="shared" si="2"/>
        <v>0.13333333333333802</v>
      </c>
      <c r="M13" s="174">
        <v>0.45000000000000401</v>
      </c>
      <c r="N13" s="175">
        <f t="shared" si="3"/>
        <v>0.17499999999999599</v>
      </c>
      <c r="P13" s="174">
        <v>0.40833333333333699</v>
      </c>
      <c r="Q13" s="175">
        <f t="shared" si="4"/>
        <v>0.21666666666666301</v>
      </c>
      <c r="S13" s="174">
        <v>0.36666666666666198</v>
      </c>
      <c r="T13" s="175">
        <f t="shared" si="5"/>
        <v>0.25833333333333802</v>
      </c>
      <c r="V13" s="174">
        <v>0.32500000000000401</v>
      </c>
      <c r="W13" s="175">
        <f t="shared" si="6"/>
        <v>0.29999999999999599</v>
      </c>
      <c r="Y13" s="174">
        <v>0.28333333333333699</v>
      </c>
      <c r="Z13" s="175">
        <f t="shared" si="7"/>
        <v>0.34166666666666301</v>
      </c>
      <c r="AB13" s="174">
        <v>0.24166666666666201</v>
      </c>
      <c r="AC13" s="175">
        <f t="shared" si="8"/>
        <v>0.38333333333333797</v>
      </c>
      <c r="AE13" s="174">
        <v>0.20000000000000401</v>
      </c>
      <c r="AF13" s="175">
        <f t="shared" si="9"/>
        <v>0.42499999999999599</v>
      </c>
      <c r="AH13" s="174">
        <v>0.15833333333333699</v>
      </c>
      <c r="AI13" s="175">
        <f t="shared" si="10"/>
        <v>0.46666666666666301</v>
      </c>
      <c r="AK13" s="174">
        <v>0.11666666666666201</v>
      </c>
      <c r="AL13" s="175">
        <f t="shared" si="11"/>
        <v>0.50833333333333797</v>
      </c>
      <c r="AN13" s="174">
        <v>7.50000000000004E-2</v>
      </c>
      <c r="AO13" s="175">
        <f t="shared" si="12"/>
        <v>0.5499999999999996</v>
      </c>
      <c r="AQ13" s="174">
        <v>3.3333333333333798E-2</v>
      </c>
      <c r="AR13" s="175">
        <f t="shared" si="13"/>
        <v>0.59166666666666623</v>
      </c>
    </row>
    <row r="14" spans="1:130">
      <c r="A14" s="174">
        <v>0.61597222222222103</v>
      </c>
      <c r="B14" s="175">
        <f t="shared" si="14"/>
        <v>9.0277777777789669E-3</v>
      </c>
      <c r="D14" s="174">
        <v>0.57430555555555995</v>
      </c>
      <c r="E14" s="175">
        <f t="shared" si="0"/>
        <v>5.0694444444440045E-2</v>
      </c>
      <c r="G14" s="174">
        <v>0.53263888888889299</v>
      </c>
      <c r="H14" s="175">
        <f t="shared" si="1"/>
        <v>9.2361111111107008E-2</v>
      </c>
      <c r="J14" s="174">
        <v>0.49097222222221698</v>
      </c>
      <c r="K14" s="175">
        <f t="shared" si="2"/>
        <v>0.13402777777778302</v>
      </c>
      <c r="M14" s="174">
        <v>0.44930555555556001</v>
      </c>
      <c r="N14" s="175">
        <f t="shared" si="3"/>
        <v>0.17569444444443999</v>
      </c>
      <c r="P14" s="174">
        <v>0.40763888888889199</v>
      </c>
      <c r="Q14" s="175">
        <f t="shared" si="4"/>
        <v>0.21736111111110801</v>
      </c>
      <c r="S14" s="174">
        <v>0.36597222222221698</v>
      </c>
      <c r="T14" s="175">
        <f t="shared" si="5"/>
        <v>0.25902777777778302</v>
      </c>
      <c r="V14" s="174">
        <v>0.32430555555556001</v>
      </c>
      <c r="W14" s="175">
        <f t="shared" si="6"/>
        <v>0.30069444444443999</v>
      </c>
      <c r="Y14" s="174">
        <v>0.28263888888889199</v>
      </c>
      <c r="Z14" s="175">
        <f t="shared" si="7"/>
        <v>0.34236111111110801</v>
      </c>
      <c r="AB14" s="174">
        <v>0.24097222222221701</v>
      </c>
      <c r="AC14" s="175">
        <f t="shared" si="8"/>
        <v>0.38402777777778296</v>
      </c>
      <c r="AE14" s="174">
        <v>0.19930555555556001</v>
      </c>
      <c r="AF14" s="175">
        <f t="shared" si="9"/>
        <v>0.42569444444443999</v>
      </c>
      <c r="AH14" s="174">
        <v>0.15763888888889299</v>
      </c>
      <c r="AI14" s="175">
        <f t="shared" si="10"/>
        <v>0.46736111111110701</v>
      </c>
      <c r="AK14" s="174">
        <v>0.11597222222221699</v>
      </c>
      <c r="AL14" s="175">
        <f t="shared" si="11"/>
        <v>0.50902777777778296</v>
      </c>
      <c r="AN14" s="174">
        <v>7.4305555555555999E-2</v>
      </c>
      <c r="AO14" s="175">
        <f t="shared" si="12"/>
        <v>0.55069444444444404</v>
      </c>
      <c r="AQ14" s="174">
        <v>3.2638888888889397E-2</v>
      </c>
      <c r="AR14" s="175">
        <f t="shared" si="13"/>
        <v>0.59236111111111056</v>
      </c>
    </row>
    <row r="15" spans="1:130">
      <c r="A15" s="174">
        <v>0.61527777777777604</v>
      </c>
      <c r="B15" s="175">
        <f t="shared" si="14"/>
        <v>9.722222222223964E-3</v>
      </c>
      <c r="D15" s="174">
        <v>0.57361111111111596</v>
      </c>
      <c r="E15" s="175">
        <f t="shared" si="0"/>
        <v>5.1388888888884043E-2</v>
      </c>
      <c r="G15" s="174">
        <v>0.53194444444444899</v>
      </c>
      <c r="H15" s="175">
        <f t="shared" si="1"/>
        <v>9.3055555555551006E-2</v>
      </c>
      <c r="J15" s="174">
        <v>0.49027777777777198</v>
      </c>
      <c r="K15" s="175">
        <f t="shared" si="2"/>
        <v>0.13472222222222802</v>
      </c>
      <c r="M15" s="174">
        <v>0.44861111111111601</v>
      </c>
      <c r="N15" s="175">
        <f t="shared" si="3"/>
        <v>0.17638888888888399</v>
      </c>
      <c r="P15" s="174">
        <v>0.40694444444444799</v>
      </c>
      <c r="Q15" s="175">
        <f t="shared" si="4"/>
        <v>0.21805555555555201</v>
      </c>
      <c r="S15" s="174">
        <v>0.36527777777777198</v>
      </c>
      <c r="T15" s="175">
        <f t="shared" si="5"/>
        <v>0.25972222222222802</v>
      </c>
      <c r="V15" s="174">
        <v>0.32361111111111601</v>
      </c>
      <c r="W15" s="175">
        <f t="shared" si="6"/>
        <v>0.30138888888888399</v>
      </c>
      <c r="Y15" s="174">
        <v>0.28194444444444799</v>
      </c>
      <c r="Z15" s="175">
        <f t="shared" si="7"/>
        <v>0.34305555555555201</v>
      </c>
      <c r="AB15" s="174">
        <v>0.24027777777777201</v>
      </c>
      <c r="AC15" s="175">
        <f t="shared" si="8"/>
        <v>0.38472222222222796</v>
      </c>
      <c r="AE15" s="174">
        <v>0.19861111111111601</v>
      </c>
      <c r="AF15" s="175">
        <f t="shared" si="9"/>
        <v>0.42638888888888399</v>
      </c>
      <c r="AH15" s="174">
        <v>0.15694444444444899</v>
      </c>
      <c r="AI15" s="175">
        <f t="shared" si="10"/>
        <v>0.46805555555555101</v>
      </c>
      <c r="AK15" s="174">
        <v>0.115277777777772</v>
      </c>
      <c r="AL15" s="175">
        <f t="shared" si="11"/>
        <v>0.50972222222222796</v>
      </c>
      <c r="AN15" s="174">
        <v>7.3611111111111599E-2</v>
      </c>
      <c r="AO15" s="175">
        <f t="shared" si="12"/>
        <v>0.55138888888888837</v>
      </c>
      <c r="AQ15" s="174">
        <v>3.1944444444444997E-2</v>
      </c>
      <c r="AR15" s="175">
        <f t="shared" si="13"/>
        <v>0.593055555555555</v>
      </c>
    </row>
    <row r="16" spans="1:130">
      <c r="A16" s="174">
        <v>0.61458333333333104</v>
      </c>
      <c r="B16" s="175">
        <f t="shared" si="14"/>
        <v>1.0416666666668961E-2</v>
      </c>
      <c r="D16" s="174">
        <v>0.57291666666667196</v>
      </c>
      <c r="E16" s="175">
        <f t="shared" si="0"/>
        <v>5.2083333333328041E-2</v>
      </c>
      <c r="G16" s="174">
        <v>0.531250000000005</v>
      </c>
      <c r="H16" s="175">
        <f t="shared" si="1"/>
        <v>9.3749999999995004E-2</v>
      </c>
      <c r="J16" s="174">
        <v>0.48958333333332699</v>
      </c>
      <c r="K16" s="175">
        <f t="shared" si="2"/>
        <v>0.13541666666667301</v>
      </c>
      <c r="M16" s="174">
        <v>0.44791666666667201</v>
      </c>
      <c r="N16" s="175">
        <f t="shared" si="3"/>
        <v>0.17708333333332799</v>
      </c>
      <c r="P16" s="174">
        <v>0.406250000000004</v>
      </c>
      <c r="Q16" s="175">
        <f t="shared" si="4"/>
        <v>0.218749999999996</v>
      </c>
      <c r="S16" s="174">
        <v>0.36458333333332699</v>
      </c>
      <c r="T16" s="175">
        <f t="shared" si="5"/>
        <v>0.26041666666667301</v>
      </c>
      <c r="V16" s="174">
        <v>0.32291666666667201</v>
      </c>
      <c r="W16" s="175">
        <f t="shared" si="6"/>
        <v>0.30208333333332799</v>
      </c>
      <c r="Y16" s="174">
        <v>0.281250000000004</v>
      </c>
      <c r="Z16" s="175">
        <f t="shared" si="7"/>
        <v>0.343749999999996</v>
      </c>
      <c r="AB16" s="174">
        <v>0.23958333333332699</v>
      </c>
      <c r="AC16" s="175">
        <f t="shared" si="8"/>
        <v>0.38541666666667301</v>
      </c>
      <c r="AE16" s="174">
        <v>0.19791666666667199</v>
      </c>
      <c r="AF16" s="175">
        <f t="shared" si="9"/>
        <v>0.42708333333332804</v>
      </c>
      <c r="AH16" s="174">
        <v>0.156250000000005</v>
      </c>
      <c r="AI16" s="175">
        <f t="shared" si="10"/>
        <v>0.468749999999995</v>
      </c>
      <c r="AK16" s="174">
        <v>0.114583333333327</v>
      </c>
      <c r="AL16" s="175">
        <f t="shared" si="11"/>
        <v>0.51041666666667296</v>
      </c>
      <c r="AN16" s="174">
        <v>7.2916666666667199E-2</v>
      </c>
      <c r="AO16" s="175">
        <f t="shared" si="12"/>
        <v>0.55208333333333282</v>
      </c>
      <c r="AQ16" s="174">
        <v>3.1250000000000597E-2</v>
      </c>
      <c r="AR16" s="175">
        <f t="shared" si="13"/>
        <v>0.59374999999999944</v>
      </c>
    </row>
    <row r="17" spans="1:44">
      <c r="A17" s="174">
        <v>0.61388888888888604</v>
      </c>
      <c r="B17" s="175">
        <f t="shared" si="14"/>
        <v>1.1111111111113958E-2</v>
      </c>
      <c r="D17" s="174">
        <v>0.57222222222222796</v>
      </c>
      <c r="E17" s="175">
        <f t="shared" si="0"/>
        <v>5.2777777777772039E-2</v>
      </c>
      <c r="G17" s="174">
        <v>0.530555555555561</v>
      </c>
      <c r="H17" s="175">
        <f t="shared" si="1"/>
        <v>9.4444444444439002E-2</v>
      </c>
      <c r="J17" s="174">
        <v>0.48888888888888199</v>
      </c>
      <c r="K17" s="175">
        <f t="shared" si="2"/>
        <v>0.13611111111111801</v>
      </c>
      <c r="M17" s="174">
        <v>0.44722222222222802</v>
      </c>
      <c r="N17" s="175">
        <f t="shared" si="3"/>
        <v>0.17777777777777198</v>
      </c>
      <c r="P17" s="174">
        <v>0.40555555555556</v>
      </c>
      <c r="Q17" s="175">
        <f t="shared" si="4"/>
        <v>0.21944444444444</v>
      </c>
      <c r="S17" s="174">
        <v>0.36388888888888199</v>
      </c>
      <c r="T17" s="175">
        <f t="shared" si="5"/>
        <v>0.26111111111111801</v>
      </c>
      <c r="V17" s="174">
        <v>0.32222222222222802</v>
      </c>
      <c r="W17" s="175">
        <f t="shared" si="6"/>
        <v>0.30277777777777198</v>
      </c>
      <c r="Y17" s="174">
        <v>0.28055555555556</v>
      </c>
      <c r="Z17" s="175">
        <f t="shared" si="7"/>
        <v>0.34444444444444</v>
      </c>
      <c r="AB17" s="174">
        <v>0.23888888888888199</v>
      </c>
      <c r="AC17" s="175">
        <f t="shared" si="8"/>
        <v>0.38611111111111801</v>
      </c>
      <c r="AE17" s="174">
        <v>0.19722222222222799</v>
      </c>
      <c r="AF17" s="175">
        <f t="shared" si="9"/>
        <v>0.42777777777777204</v>
      </c>
      <c r="AH17" s="174">
        <v>0.155555555555561</v>
      </c>
      <c r="AI17" s="175">
        <f t="shared" si="10"/>
        <v>0.469444444444439</v>
      </c>
      <c r="AK17" s="174">
        <v>0.113888888888882</v>
      </c>
      <c r="AL17" s="175">
        <f t="shared" si="11"/>
        <v>0.51111111111111796</v>
      </c>
      <c r="AN17" s="174">
        <v>7.2222222222222798E-2</v>
      </c>
      <c r="AO17" s="175">
        <f t="shared" si="12"/>
        <v>0.55277777777777715</v>
      </c>
      <c r="AQ17" s="174">
        <v>3.05555555555562E-2</v>
      </c>
      <c r="AR17" s="175">
        <f t="shared" si="13"/>
        <v>0.59444444444444378</v>
      </c>
    </row>
    <row r="18" spans="1:44">
      <c r="A18" s="174">
        <v>0.61319444444444104</v>
      </c>
      <c r="B18" s="175">
        <f t="shared" si="14"/>
        <v>1.1805555555558955E-2</v>
      </c>
      <c r="D18" s="174">
        <v>0.57152777777778396</v>
      </c>
      <c r="E18" s="175">
        <f t="shared" si="0"/>
        <v>5.3472222222216037E-2</v>
      </c>
      <c r="G18" s="174">
        <v>0.529861111111117</v>
      </c>
      <c r="H18" s="175">
        <f t="shared" si="1"/>
        <v>9.5138888888883E-2</v>
      </c>
      <c r="J18" s="174">
        <v>0.48819444444443699</v>
      </c>
      <c r="K18" s="175">
        <f t="shared" si="2"/>
        <v>0.13680555555556301</v>
      </c>
      <c r="M18" s="174">
        <v>0.44652777777778402</v>
      </c>
      <c r="N18" s="175">
        <f t="shared" si="3"/>
        <v>0.17847222222221598</v>
      </c>
      <c r="P18" s="174">
        <v>0.404861111111116</v>
      </c>
      <c r="Q18" s="175">
        <f t="shared" si="4"/>
        <v>0.220138888888884</v>
      </c>
      <c r="S18" s="174">
        <v>0.36319444444443699</v>
      </c>
      <c r="T18" s="175">
        <f t="shared" si="5"/>
        <v>0.26180555555556301</v>
      </c>
      <c r="V18" s="174">
        <v>0.32152777777778402</v>
      </c>
      <c r="W18" s="175">
        <f t="shared" si="6"/>
        <v>0.30347222222221598</v>
      </c>
      <c r="Y18" s="174">
        <v>0.279861111111116</v>
      </c>
      <c r="Z18" s="175">
        <f t="shared" si="7"/>
        <v>0.345138888888884</v>
      </c>
      <c r="AB18" s="174">
        <v>0.23819444444443699</v>
      </c>
      <c r="AC18" s="175">
        <f t="shared" si="8"/>
        <v>0.38680555555556301</v>
      </c>
      <c r="AE18" s="174">
        <v>0.19652777777778399</v>
      </c>
      <c r="AF18" s="175">
        <f t="shared" si="9"/>
        <v>0.42847222222221604</v>
      </c>
      <c r="AH18" s="174">
        <v>0.154861111111117</v>
      </c>
      <c r="AI18" s="175">
        <f t="shared" si="10"/>
        <v>0.470138888888883</v>
      </c>
      <c r="AK18" s="174">
        <v>0.11319444444443701</v>
      </c>
      <c r="AL18" s="175">
        <f t="shared" si="11"/>
        <v>0.51180555555556295</v>
      </c>
      <c r="AN18" s="174">
        <v>7.1527777777778398E-2</v>
      </c>
      <c r="AO18" s="175">
        <f t="shared" si="12"/>
        <v>0.55347222222222159</v>
      </c>
      <c r="AQ18" s="174">
        <v>2.98611111111118E-2</v>
      </c>
      <c r="AR18" s="175">
        <f t="shared" si="13"/>
        <v>0.59513888888888822</v>
      </c>
    </row>
    <row r="19" spans="1:44">
      <c r="A19" s="174">
        <v>0.61249999999999605</v>
      </c>
      <c r="B19" s="175">
        <f t="shared" si="14"/>
        <v>1.2500000000003952E-2</v>
      </c>
      <c r="D19" s="174">
        <v>0.57083333333333997</v>
      </c>
      <c r="E19" s="175">
        <f t="shared" si="0"/>
        <v>5.4166666666660035E-2</v>
      </c>
      <c r="G19" s="174">
        <v>0.529166666666673</v>
      </c>
      <c r="H19" s="175">
        <f t="shared" si="1"/>
        <v>9.5833333333326998E-2</v>
      </c>
      <c r="J19" s="174">
        <v>0.487499999999992</v>
      </c>
      <c r="K19" s="175">
        <f t="shared" si="2"/>
        <v>0.137500000000008</v>
      </c>
      <c r="M19" s="174">
        <v>0.44583333333334002</v>
      </c>
      <c r="N19" s="175">
        <f t="shared" si="3"/>
        <v>0.17916666666665998</v>
      </c>
      <c r="P19" s="174">
        <v>0.404166666666672</v>
      </c>
      <c r="Q19" s="175">
        <f t="shared" si="4"/>
        <v>0.220833333333328</v>
      </c>
      <c r="S19" s="174">
        <v>0.362499999999992</v>
      </c>
      <c r="T19" s="175">
        <f t="shared" si="5"/>
        <v>0.262500000000008</v>
      </c>
      <c r="V19" s="174">
        <v>0.32083333333334002</v>
      </c>
      <c r="W19" s="175">
        <f t="shared" si="6"/>
        <v>0.30416666666665998</v>
      </c>
      <c r="Y19" s="174">
        <v>0.279166666666672</v>
      </c>
      <c r="Z19" s="175">
        <f t="shared" si="7"/>
        <v>0.345833333333328</v>
      </c>
      <c r="AB19" s="174">
        <v>0.237499999999992</v>
      </c>
      <c r="AC19" s="175">
        <f t="shared" si="8"/>
        <v>0.387500000000008</v>
      </c>
      <c r="AE19" s="174">
        <v>0.19583333333333999</v>
      </c>
      <c r="AF19" s="175">
        <f t="shared" si="9"/>
        <v>0.42916666666666003</v>
      </c>
      <c r="AH19" s="174">
        <v>0.154166666666673</v>
      </c>
      <c r="AI19" s="175">
        <f t="shared" si="10"/>
        <v>0.470833333333327</v>
      </c>
      <c r="AK19" s="174">
        <v>0.112499999999992</v>
      </c>
      <c r="AL19" s="175">
        <f t="shared" si="11"/>
        <v>0.51250000000000795</v>
      </c>
      <c r="AN19" s="174">
        <v>7.0833333333333998E-2</v>
      </c>
      <c r="AO19" s="175">
        <f t="shared" si="12"/>
        <v>0.55416666666666603</v>
      </c>
      <c r="AQ19" s="174">
        <v>2.9166666666667399E-2</v>
      </c>
      <c r="AR19" s="175">
        <f t="shared" si="13"/>
        <v>0.59583333333333255</v>
      </c>
    </row>
    <row r="20" spans="1:44">
      <c r="A20" s="174">
        <v>0.61180555555555105</v>
      </c>
      <c r="B20" s="175">
        <f t="shared" si="14"/>
        <v>1.3194444444448949E-2</v>
      </c>
      <c r="D20" s="174">
        <v>0.57013888888889597</v>
      </c>
      <c r="E20" s="175">
        <f t="shared" si="0"/>
        <v>5.4861111111104033E-2</v>
      </c>
      <c r="G20" s="174">
        <v>0.528472222222229</v>
      </c>
      <c r="H20" s="175">
        <f t="shared" si="1"/>
        <v>9.6527777777770996E-2</v>
      </c>
      <c r="J20" s="174">
        <v>0.486805555555547</v>
      </c>
      <c r="K20" s="175">
        <f t="shared" si="2"/>
        <v>0.138194444444453</v>
      </c>
      <c r="M20" s="174">
        <v>0.44513888888889602</v>
      </c>
      <c r="N20" s="175">
        <f t="shared" si="3"/>
        <v>0.17986111111110398</v>
      </c>
      <c r="P20" s="174">
        <v>0.40347222222222801</v>
      </c>
      <c r="Q20" s="175">
        <f t="shared" si="4"/>
        <v>0.22152777777777199</v>
      </c>
      <c r="S20" s="174">
        <v>0.361805555555547</v>
      </c>
      <c r="T20" s="175">
        <f t="shared" si="5"/>
        <v>0.263194444444453</v>
      </c>
      <c r="V20" s="174">
        <v>0.32013888888889602</v>
      </c>
      <c r="W20" s="175">
        <f t="shared" si="6"/>
        <v>0.30486111111110398</v>
      </c>
      <c r="Y20" s="174">
        <v>0.27847222222222801</v>
      </c>
      <c r="Z20" s="175">
        <f t="shared" si="7"/>
        <v>0.34652777777777199</v>
      </c>
      <c r="AB20" s="174">
        <v>0.236805555555547</v>
      </c>
      <c r="AC20" s="175">
        <f t="shared" si="8"/>
        <v>0.388194444444453</v>
      </c>
      <c r="AE20" s="174">
        <v>0.19513888888889599</v>
      </c>
      <c r="AF20" s="175">
        <f t="shared" si="9"/>
        <v>0.42986111111110403</v>
      </c>
      <c r="AH20" s="174">
        <v>0.153472222222229</v>
      </c>
      <c r="AI20" s="175">
        <f t="shared" si="10"/>
        <v>0.471527777777771</v>
      </c>
      <c r="AK20" s="174">
        <v>0.111805555555547</v>
      </c>
      <c r="AL20" s="175">
        <f t="shared" si="11"/>
        <v>0.51319444444445295</v>
      </c>
      <c r="AN20" s="174">
        <v>7.0138888888889597E-2</v>
      </c>
      <c r="AO20" s="175">
        <f t="shared" si="12"/>
        <v>0.55486111111111036</v>
      </c>
      <c r="AQ20" s="174">
        <v>2.8472222222222999E-2</v>
      </c>
      <c r="AR20" s="175">
        <f t="shared" si="13"/>
        <v>0.59652777777777699</v>
      </c>
    </row>
    <row r="21" spans="1:44">
      <c r="A21" s="176">
        <v>0.61111111111110605</v>
      </c>
      <c r="B21" s="177">
        <f t="shared" si="14"/>
        <v>1.3888888888893947E-2</v>
      </c>
      <c r="D21" s="176">
        <v>0.56944444444445197</v>
      </c>
      <c r="E21" s="177">
        <f t="shared" si="0"/>
        <v>5.5555555555548031E-2</v>
      </c>
      <c r="F21" s="172"/>
      <c r="G21" s="176">
        <v>0.52777777777778501</v>
      </c>
      <c r="H21" s="177">
        <f t="shared" si="1"/>
        <v>9.7222222222214993E-2</v>
      </c>
      <c r="J21" s="176">
        <v>0.486111111111102</v>
      </c>
      <c r="K21" s="177">
        <f t="shared" si="2"/>
        <v>0.138888888888898</v>
      </c>
      <c r="M21" s="176">
        <v>0.44444444444445202</v>
      </c>
      <c r="N21" s="177">
        <f t="shared" si="3"/>
        <v>0.18055555555554798</v>
      </c>
      <c r="P21" s="176">
        <v>0.40277777777778401</v>
      </c>
      <c r="Q21" s="177">
        <f t="shared" si="4"/>
        <v>0.22222222222221599</v>
      </c>
      <c r="S21" s="176">
        <v>0.361111111111102</v>
      </c>
      <c r="T21" s="177">
        <f t="shared" si="5"/>
        <v>0.263888888888898</v>
      </c>
      <c r="U21" s="172"/>
      <c r="V21" s="176">
        <v>0.31944444444445202</v>
      </c>
      <c r="W21" s="177">
        <f t="shared" si="6"/>
        <v>0.30555555555554798</v>
      </c>
      <c r="Y21" s="176">
        <v>0.27777777777778401</v>
      </c>
      <c r="Z21" s="177">
        <f t="shared" si="7"/>
        <v>0.34722222222221599</v>
      </c>
      <c r="AB21" s="176">
        <v>0.236111111111102</v>
      </c>
      <c r="AC21" s="177">
        <f t="shared" si="8"/>
        <v>0.388888888888898</v>
      </c>
      <c r="AE21" s="176">
        <v>0.194444444444452</v>
      </c>
      <c r="AF21" s="177">
        <f t="shared" si="9"/>
        <v>0.43055555555554803</v>
      </c>
      <c r="AH21" s="176">
        <v>0.15277777777778501</v>
      </c>
      <c r="AI21" s="177">
        <f t="shared" si="10"/>
        <v>0.47222222222221499</v>
      </c>
      <c r="AJ21" s="172"/>
      <c r="AK21" s="176">
        <v>0.111111111111102</v>
      </c>
      <c r="AL21" s="177">
        <f t="shared" si="11"/>
        <v>0.51388888888889794</v>
      </c>
      <c r="AN21" s="176">
        <v>6.9444444444445197E-2</v>
      </c>
      <c r="AO21" s="177">
        <f t="shared" si="12"/>
        <v>0.5555555555555548</v>
      </c>
      <c r="AQ21" s="176">
        <v>2.7777777777778598E-2</v>
      </c>
      <c r="AR21" s="177">
        <f t="shared" si="13"/>
        <v>0.59722222222222143</v>
      </c>
    </row>
    <row r="22" spans="1:44">
      <c r="A22" s="174">
        <v>0.61041666666666095</v>
      </c>
      <c r="B22" s="175">
        <f t="shared" si="14"/>
        <v>1.4583333333339055E-2</v>
      </c>
      <c r="D22" s="174">
        <v>0.56875000000000797</v>
      </c>
      <c r="E22" s="175">
        <f t="shared" si="0"/>
        <v>5.6249999999992029E-2</v>
      </c>
      <c r="G22" s="174">
        <v>0.52708333333334101</v>
      </c>
      <c r="H22" s="175">
        <f t="shared" si="1"/>
        <v>9.7916666666658991E-2</v>
      </c>
      <c r="J22" s="174">
        <v>0.485416666666657</v>
      </c>
      <c r="K22" s="175">
        <f t="shared" si="2"/>
        <v>0.139583333333343</v>
      </c>
      <c r="M22" s="174">
        <v>0.44375000000000803</v>
      </c>
      <c r="N22" s="175">
        <f t="shared" si="3"/>
        <v>0.18124999999999197</v>
      </c>
      <c r="P22" s="174">
        <v>0.40208333333334001</v>
      </c>
      <c r="Q22" s="175">
        <f t="shared" si="4"/>
        <v>0.22291666666665999</v>
      </c>
      <c r="S22" s="174">
        <v>0.360416666666657</v>
      </c>
      <c r="T22" s="175">
        <f t="shared" si="5"/>
        <v>0.264583333333343</v>
      </c>
      <c r="V22" s="174">
        <v>0.31875000000000803</v>
      </c>
      <c r="W22" s="175">
        <f t="shared" si="6"/>
        <v>0.30624999999999197</v>
      </c>
      <c r="Y22" s="174">
        <v>0.27708333333334001</v>
      </c>
      <c r="Z22" s="175">
        <f t="shared" si="7"/>
        <v>0.34791666666665999</v>
      </c>
      <c r="AB22" s="174">
        <v>0.235416666666657</v>
      </c>
      <c r="AC22" s="175">
        <f t="shared" si="8"/>
        <v>0.389583333333343</v>
      </c>
      <c r="AE22" s="174">
        <v>0.193750000000008</v>
      </c>
      <c r="AF22" s="175">
        <f t="shared" si="9"/>
        <v>0.43124999999999203</v>
      </c>
      <c r="AH22" s="174">
        <v>0.15208333333334101</v>
      </c>
      <c r="AI22" s="175">
        <f t="shared" si="10"/>
        <v>0.47291666666665899</v>
      </c>
      <c r="AK22" s="174">
        <v>0.110416666666657</v>
      </c>
      <c r="AL22" s="175">
        <f t="shared" si="11"/>
        <v>0.51458333333334294</v>
      </c>
      <c r="AN22" s="174">
        <v>6.8750000000000797E-2</v>
      </c>
      <c r="AO22" s="175">
        <f t="shared" si="12"/>
        <v>0.55624999999999925</v>
      </c>
      <c r="AQ22" s="174">
        <v>2.7083333333334202E-2</v>
      </c>
      <c r="AR22" s="175">
        <f t="shared" si="13"/>
        <v>0.59791666666666576</v>
      </c>
    </row>
    <row r="23" spans="1:44">
      <c r="A23" s="174">
        <v>0.60972222222221595</v>
      </c>
      <c r="B23" s="175">
        <f t="shared" si="14"/>
        <v>1.5277777777784052E-2</v>
      </c>
      <c r="D23" s="174">
        <v>0.56805555555556397</v>
      </c>
      <c r="E23" s="175">
        <f t="shared" si="0"/>
        <v>5.6944444444436026E-2</v>
      </c>
      <c r="G23" s="174">
        <v>0.52638888888889701</v>
      </c>
      <c r="H23" s="175">
        <f t="shared" si="1"/>
        <v>9.8611111111102989E-2</v>
      </c>
      <c r="J23" s="174">
        <v>0.48472222222221201</v>
      </c>
      <c r="K23" s="175">
        <f t="shared" si="2"/>
        <v>0.14027777777778799</v>
      </c>
      <c r="M23" s="174">
        <v>0.44305555555556397</v>
      </c>
      <c r="N23" s="175">
        <f t="shared" si="3"/>
        <v>0.18194444444443603</v>
      </c>
      <c r="P23" s="174">
        <v>0.40138888888889601</v>
      </c>
      <c r="Q23" s="175">
        <f t="shared" si="4"/>
        <v>0.22361111111110399</v>
      </c>
      <c r="S23" s="174">
        <v>0.35972222222221201</v>
      </c>
      <c r="T23" s="175">
        <f t="shared" si="5"/>
        <v>0.26527777777778799</v>
      </c>
      <c r="V23" s="174">
        <v>0.31805555555556397</v>
      </c>
      <c r="W23" s="175">
        <f t="shared" si="6"/>
        <v>0.30694444444443603</v>
      </c>
      <c r="Y23" s="174">
        <v>0.27638888888889601</v>
      </c>
      <c r="Z23" s="175">
        <f t="shared" si="7"/>
        <v>0.34861111111110399</v>
      </c>
      <c r="AB23" s="174">
        <v>0.23472222222221201</v>
      </c>
      <c r="AC23" s="175">
        <f t="shared" si="8"/>
        <v>0.39027777777778799</v>
      </c>
      <c r="AE23" s="174">
        <v>0.193055555555564</v>
      </c>
      <c r="AF23" s="175">
        <f t="shared" si="9"/>
        <v>0.43194444444443603</v>
      </c>
      <c r="AH23" s="174">
        <v>0.15138888888889701</v>
      </c>
      <c r="AI23" s="175">
        <f t="shared" si="10"/>
        <v>0.47361111111110299</v>
      </c>
      <c r="AK23" s="174">
        <v>0.10972222222221201</v>
      </c>
      <c r="AL23" s="175">
        <f t="shared" si="11"/>
        <v>0.51527777777778794</v>
      </c>
      <c r="AN23" s="174">
        <v>6.8055555555556396E-2</v>
      </c>
      <c r="AO23" s="175">
        <f t="shared" si="12"/>
        <v>0.55694444444444358</v>
      </c>
      <c r="AQ23" s="174">
        <v>2.6388888888889801E-2</v>
      </c>
      <c r="AR23" s="175">
        <f t="shared" si="13"/>
        <v>0.59861111111111021</v>
      </c>
    </row>
    <row r="24" spans="1:44">
      <c r="A24" s="174">
        <v>0.60902777777777095</v>
      </c>
      <c r="B24" s="175">
        <f t="shared" si="14"/>
        <v>1.5972222222229049E-2</v>
      </c>
      <c r="D24" s="174">
        <v>0.56736111111111998</v>
      </c>
      <c r="E24" s="175">
        <f t="shared" si="0"/>
        <v>5.7638888888880024E-2</v>
      </c>
      <c r="G24" s="174">
        <v>0.52569444444445301</v>
      </c>
      <c r="H24" s="175">
        <f t="shared" si="1"/>
        <v>9.9305555555546987E-2</v>
      </c>
      <c r="J24" s="174">
        <v>0.48402777777776701</v>
      </c>
      <c r="K24" s="175">
        <f t="shared" si="2"/>
        <v>0.14097222222223299</v>
      </c>
      <c r="M24" s="174">
        <v>0.44236111111111998</v>
      </c>
      <c r="N24" s="175">
        <f t="shared" si="3"/>
        <v>0.18263888888888002</v>
      </c>
      <c r="P24" s="174">
        <v>0.40069444444445201</v>
      </c>
      <c r="Q24" s="175">
        <f t="shared" si="4"/>
        <v>0.22430555555554799</v>
      </c>
      <c r="S24" s="174">
        <v>0.35902777777776701</v>
      </c>
      <c r="T24" s="175">
        <f t="shared" si="5"/>
        <v>0.26597222222223299</v>
      </c>
      <c r="V24" s="174">
        <v>0.31736111111111998</v>
      </c>
      <c r="W24" s="175">
        <f t="shared" si="6"/>
        <v>0.30763888888888002</v>
      </c>
      <c r="Y24" s="174">
        <v>0.27569444444445201</v>
      </c>
      <c r="Z24" s="175">
        <f t="shared" si="7"/>
        <v>0.34930555555554799</v>
      </c>
      <c r="AB24" s="174">
        <v>0.23402777777776701</v>
      </c>
      <c r="AC24" s="175">
        <f t="shared" si="8"/>
        <v>0.39097222222223299</v>
      </c>
      <c r="AE24" s="174">
        <v>0.19236111111112</v>
      </c>
      <c r="AF24" s="175">
        <f t="shared" si="9"/>
        <v>0.43263888888888002</v>
      </c>
      <c r="AH24" s="174">
        <v>0.15069444444445301</v>
      </c>
      <c r="AI24" s="175">
        <f t="shared" si="10"/>
        <v>0.47430555555554699</v>
      </c>
      <c r="AK24" s="174">
        <v>0.109027777777767</v>
      </c>
      <c r="AL24" s="175">
        <f t="shared" si="11"/>
        <v>0.51597222222223305</v>
      </c>
      <c r="AN24" s="174">
        <v>6.7361111111111996E-2</v>
      </c>
      <c r="AO24" s="175">
        <f t="shared" si="12"/>
        <v>0.55763888888888802</v>
      </c>
      <c r="AQ24" s="174">
        <v>2.5694444444445401E-2</v>
      </c>
      <c r="AR24" s="175">
        <f t="shared" si="13"/>
        <v>0.59930555555555465</v>
      </c>
    </row>
    <row r="25" spans="1:44">
      <c r="A25" s="174">
        <v>0.60833333333332595</v>
      </c>
      <c r="B25" s="175">
        <f t="shared" si="14"/>
        <v>1.6666666666674046E-2</v>
      </c>
      <c r="D25" s="174">
        <v>0.56666666666667598</v>
      </c>
      <c r="E25" s="175">
        <f t="shared" si="0"/>
        <v>5.8333333333324022E-2</v>
      </c>
      <c r="G25" s="174">
        <v>0.52500000000000902</v>
      </c>
      <c r="H25" s="175">
        <f t="shared" si="1"/>
        <v>9.9999999999990985E-2</v>
      </c>
      <c r="J25" s="174">
        <v>0.48333333333332201</v>
      </c>
      <c r="K25" s="175">
        <f t="shared" si="2"/>
        <v>0.14166666666667799</v>
      </c>
      <c r="M25" s="174">
        <v>0.44166666666667598</v>
      </c>
      <c r="N25" s="175">
        <f t="shared" si="3"/>
        <v>0.18333333333332402</v>
      </c>
      <c r="P25" s="174">
        <v>0.40000000000000802</v>
      </c>
      <c r="Q25" s="175">
        <f t="shared" si="4"/>
        <v>0.22499999999999198</v>
      </c>
      <c r="S25" s="174">
        <v>0.35833333333332201</v>
      </c>
      <c r="T25" s="175">
        <f t="shared" si="5"/>
        <v>0.26666666666667799</v>
      </c>
      <c r="V25" s="174">
        <v>0.31666666666667598</v>
      </c>
      <c r="W25" s="175">
        <f t="shared" si="6"/>
        <v>0.30833333333332402</v>
      </c>
      <c r="Y25" s="174">
        <v>0.27500000000000802</v>
      </c>
      <c r="Z25" s="175">
        <f t="shared" si="7"/>
        <v>0.34999999999999198</v>
      </c>
      <c r="AB25" s="174">
        <v>0.23333333333332201</v>
      </c>
      <c r="AC25" s="175">
        <f t="shared" si="8"/>
        <v>0.39166666666667799</v>
      </c>
      <c r="AE25" s="174">
        <v>0.19166666666667601</v>
      </c>
      <c r="AF25" s="175">
        <f t="shared" si="9"/>
        <v>0.43333333333332402</v>
      </c>
      <c r="AH25" s="174">
        <v>0.15000000000000899</v>
      </c>
      <c r="AI25" s="175">
        <f t="shared" si="10"/>
        <v>0.47499999999999098</v>
      </c>
      <c r="AK25" s="174">
        <v>0.108333333333322</v>
      </c>
      <c r="AL25" s="175">
        <f t="shared" si="11"/>
        <v>0.51666666666667804</v>
      </c>
      <c r="AN25" s="174">
        <v>6.6666666666667596E-2</v>
      </c>
      <c r="AO25" s="175">
        <f t="shared" si="12"/>
        <v>0.55833333333333246</v>
      </c>
      <c r="AQ25" s="174">
        <v>2.5000000000001001E-2</v>
      </c>
      <c r="AR25" s="175">
        <f t="shared" si="13"/>
        <v>0.59999999999999898</v>
      </c>
    </row>
    <row r="26" spans="1:44">
      <c r="A26" s="174">
        <v>0.60763888888888096</v>
      </c>
      <c r="B26" s="175">
        <f t="shared" si="14"/>
        <v>1.7361111111119043E-2</v>
      </c>
      <c r="D26" s="174">
        <v>0.56597222222223198</v>
      </c>
      <c r="E26" s="175">
        <f t="shared" si="0"/>
        <v>5.902777777776802E-2</v>
      </c>
      <c r="G26" s="174">
        <v>0.52430555555556502</v>
      </c>
      <c r="H26" s="175">
        <f t="shared" si="1"/>
        <v>0.10069444444443498</v>
      </c>
      <c r="J26" s="174">
        <v>0.48263888888887702</v>
      </c>
      <c r="K26" s="175">
        <f t="shared" si="2"/>
        <v>0.14236111111112298</v>
      </c>
      <c r="M26" s="174">
        <v>0.44097222222223198</v>
      </c>
      <c r="N26" s="175">
        <f t="shared" si="3"/>
        <v>0.18402777777776802</v>
      </c>
      <c r="P26" s="174">
        <v>0.39930555555556402</v>
      </c>
      <c r="Q26" s="175">
        <f t="shared" si="4"/>
        <v>0.22569444444443598</v>
      </c>
      <c r="S26" s="174">
        <v>0.35763888888887702</v>
      </c>
      <c r="T26" s="175">
        <f t="shared" si="5"/>
        <v>0.26736111111112298</v>
      </c>
      <c r="V26" s="174">
        <v>0.31597222222223198</v>
      </c>
      <c r="W26" s="175">
        <f t="shared" si="6"/>
        <v>0.30902777777776802</v>
      </c>
      <c r="Y26" s="174">
        <v>0.27430555555556402</v>
      </c>
      <c r="Z26" s="175">
        <f t="shared" si="7"/>
        <v>0.35069444444443598</v>
      </c>
      <c r="AB26" s="174">
        <v>0.23263888888887699</v>
      </c>
      <c r="AC26" s="175">
        <f t="shared" si="8"/>
        <v>0.39236111111112304</v>
      </c>
      <c r="AE26" s="174">
        <v>0.19097222222223201</v>
      </c>
      <c r="AF26" s="175">
        <f t="shared" si="9"/>
        <v>0.43402777777776802</v>
      </c>
      <c r="AH26" s="174">
        <v>0.14930555555556499</v>
      </c>
      <c r="AI26" s="175">
        <f t="shared" si="10"/>
        <v>0.47569444444443498</v>
      </c>
      <c r="AK26" s="174">
        <v>0.107638888888877</v>
      </c>
      <c r="AL26" s="175">
        <f t="shared" si="11"/>
        <v>0.51736111111112304</v>
      </c>
      <c r="AN26" s="174">
        <v>6.5972222222223195E-2</v>
      </c>
      <c r="AO26" s="175">
        <f t="shared" si="12"/>
        <v>0.55902777777777679</v>
      </c>
      <c r="AQ26" s="174">
        <v>2.43055555555566E-2</v>
      </c>
      <c r="AR26" s="175">
        <f t="shared" si="13"/>
        <v>0.60069444444444342</v>
      </c>
    </row>
    <row r="27" spans="1:44">
      <c r="A27" s="174">
        <v>0.60694444444443596</v>
      </c>
      <c r="B27" s="175">
        <f t="shared" si="14"/>
        <v>1.805555555556404E-2</v>
      </c>
      <c r="D27" s="174">
        <v>0.56527777777778798</v>
      </c>
      <c r="E27" s="175">
        <f t="shared" si="0"/>
        <v>5.9722222222212018E-2</v>
      </c>
      <c r="G27" s="174">
        <v>0.52361111111112102</v>
      </c>
      <c r="H27" s="175">
        <f t="shared" si="1"/>
        <v>0.10138888888887898</v>
      </c>
      <c r="J27" s="174">
        <v>0.48194444444443202</v>
      </c>
      <c r="K27" s="175">
        <f t="shared" si="2"/>
        <v>0.14305555555556798</v>
      </c>
      <c r="M27" s="174">
        <v>0.44027777777778798</v>
      </c>
      <c r="N27" s="175">
        <f t="shared" si="3"/>
        <v>0.18472222222221202</v>
      </c>
      <c r="P27" s="174">
        <v>0.39861111111112002</v>
      </c>
      <c r="Q27" s="175">
        <f t="shared" si="4"/>
        <v>0.22638888888887998</v>
      </c>
      <c r="S27" s="174">
        <v>0.35694444444443202</v>
      </c>
      <c r="T27" s="175">
        <f t="shared" si="5"/>
        <v>0.26805555555556798</v>
      </c>
      <c r="V27" s="174">
        <v>0.31527777777778798</v>
      </c>
      <c r="W27" s="175">
        <f t="shared" si="6"/>
        <v>0.30972222222221202</v>
      </c>
      <c r="Y27" s="174">
        <v>0.27361111111112002</v>
      </c>
      <c r="Z27" s="175">
        <f t="shared" si="7"/>
        <v>0.35138888888887998</v>
      </c>
      <c r="AB27" s="174">
        <v>0.23194444444443199</v>
      </c>
      <c r="AC27" s="175">
        <f t="shared" si="8"/>
        <v>0.39305555555556804</v>
      </c>
      <c r="AE27" s="174">
        <v>0.19027777777778801</v>
      </c>
      <c r="AF27" s="175">
        <f t="shared" si="9"/>
        <v>0.43472222222221202</v>
      </c>
      <c r="AH27" s="174">
        <v>0.14861111111112099</v>
      </c>
      <c r="AI27" s="175">
        <f t="shared" si="10"/>
        <v>0.47638888888887898</v>
      </c>
      <c r="AK27" s="174">
        <v>0.106944444444432</v>
      </c>
      <c r="AL27" s="175">
        <f t="shared" si="11"/>
        <v>0.51805555555556804</v>
      </c>
      <c r="AN27" s="174">
        <v>6.5277777777778795E-2</v>
      </c>
      <c r="AO27" s="175">
        <f t="shared" si="12"/>
        <v>0.55972222222222123</v>
      </c>
      <c r="AQ27" s="174">
        <v>2.3611111111112301E-2</v>
      </c>
      <c r="AR27" s="175">
        <f t="shared" si="13"/>
        <v>0.60138888888888775</v>
      </c>
    </row>
    <row r="28" spans="1:44">
      <c r="A28" s="174">
        <v>0.60624999999999096</v>
      </c>
      <c r="B28" s="175">
        <f t="shared" si="14"/>
        <v>1.8750000000009037E-2</v>
      </c>
      <c r="D28" s="174">
        <v>0.56458333333334398</v>
      </c>
      <c r="E28" s="175">
        <f t="shared" si="0"/>
        <v>6.0416666666656016E-2</v>
      </c>
      <c r="G28" s="174">
        <v>0.52291666666667702</v>
      </c>
      <c r="H28" s="175">
        <f t="shared" si="1"/>
        <v>0.10208333333332298</v>
      </c>
      <c r="J28" s="174">
        <v>0.48124999999998702</v>
      </c>
      <c r="K28" s="175">
        <f t="shared" si="2"/>
        <v>0.14375000000001298</v>
      </c>
      <c r="M28" s="174">
        <v>0.43958333333334398</v>
      </c>
      <c r="N28" s="175">
        <f t="shared" si="3"/>
        <v>0.18541666666665602</v>
      </c>
      <c r="P28" s="174">
        <v>0.39791666666667602</v>
      </c>
      <c r="Q28" s="175">
        <f t="shared" si="4"/>
        <v>0.22708333333332398</v>
      </c>
      <c r="S28" s="174">
        <v>0.35624999999998702</v>
      </c>
      <c r="T28" s="175">
        <f t="shared" si="5"/>
        <v>0.26875000000001298</v>
      </c>
      <c r="V28" s="174">
        <v>0.31458333333334398</v>
      </c>
      <c r="W28" s="175">
        <f t="shared" si="6"/>
        <v>0.31041666666665602</v>
      </c>
      <c r="Y28" s="174">
        <v>0.27291666666667602</v>
      </c>
      <c r="Z28" s="175">
        <f t="shared" si="7"/>
        <v>0.35208333333332398</v>
      </c>
      <c r="AB28" s="174">
        <v>0.23124999999998699</v>
      </c>
      <c r="AC28" s="175">
        <f t="shared" si="8"/>
        <v>0.39375000000001303</v>
      </c>
      <c r="AE28" s="174">
        <v>0.18958333333334401</v>
      </c>
      <c r="AF28" s="175">
        <f t="shared" si="9"/>
        <v>0.43541666666665602</v>
      </c>
      <c r="AH28" s="174">
        <v>0.14791666666667699</v>
      </c>
      <c r="AI28" s="175">
        <f t="shared" si="10"/>
        <v>0.47708333333332298</v>
      </c>
      <c r="AK28" s="174">
        <v>0.10624999999998699</v>
      </c>
      <c r="AL28" s="175">
        <f t="shared" si="11"/>
        <v>0.51875000000001303</v>
      </c>
      <c r="AN28" s="174">
        <v>6.4583333333334395E-2</v>
      </c>
      <c r="AO28" s="175">
        <f t="shared" si="12"/>
        <v>0.56041666666666556</v>
      </c>
      <c r="AQ28" s="174">
        <v>2.29166666666679E-2</v>
      </c>
      <c r="AR28" s="175">
        <f t="shared" si="13"/>
        <v>0.60208333333333208</v>
      </c>
    </row>
    <row r="29" spans="1:44">
      <c r="A29" s="174">
        <v>0.60555555555554597</v>
      </c>
      <c r="B29" s="175">
        <f t="shared" si="14"/>
        <v>1.9444444444454034E-2</v>
      </c>
      <c r="D29" s="174">
        <v>0.56388888888889999</v>
      </c>
      <c r="E29" s="175">
        <f t="shared" si="0"/>
        <v>6.1111111111100014E-2</v>
      </c>
      <c r="G29" s="174">
        <v>0.52222222222223302</v>
      </c>
      <c r="H29" s="175">
        <f t="shared" si="1"/>
        <v>0.10277777777776698</v>
      </c>
      <c r="J29" s="174">
        <v>0.48055555555554202</v>
      </c>
      <c r="K29" s="175">
        <f t="shared" si="2"/>
        <v>0.14444444444445798</v>
      </c>
      <c r="M29" s="174">
        <v>0.43888888888889999</v>
      </c>
      <c r="N29" s="175">
        <f t="shared" si="3"/>
        <v>0.18611111111110001</v>
      </c>
      <c r="P29" s="174">
        <v>0.39722222222223202</v>
      </c>
      <c r="Q29" s="175">
        <f t="shared" si="4"/>
        <v>0.22777777777776798</v>
      </c>
      <c r="S29" s="174">
        <v>0.35555555555554202</v>
      </c>
      <c r="T29" s="175">
        <f t="shared" si="5"/>
        <v>0.26944444444445798</v>
      </c>
      <c r="V29" s="174">
        <v>0.31388888888889999</v>
      </c>
      <c r="W29" s="175">
        <f t="shared" si="6"/>
        <v>0.31111111111110001</v>
      </c>
      <c r="Y29" s="174">
        <v>0.27222222222223202</v>
      </c>
      <c r="Z29" s="175">
        <f t="shared" si="7"/>
        <v>0.35277777777776798</v>
      </c>
      <c r="AB29" s="174">
        <v>0.230555555555542</v>
      </c>
      <c r="AC29" s="175">
        <f t="shared" si="8"/>
        <v>0.39444444444445803</v>
      </c>
      <c r="AE29" s="174">
        <v>0.18888888888889999</v>
      </c>
      <c r="AF29" s="175">
        <f t="shared" si="9"/>
        <v>0.43611111111110001</v>
      </c>
      <c r="AH29" s="174">
        <v>0.147222222222233</v>
      </c>
      <c r="AI29" s="175">
        <f t="shared" si="10"/>
        <v>0.47777777777776698</v>
      </c>
      <c r="AK29" s="174">
        <v>0.105555555555542</v>
      </c>
      <c r="AL29" s="175">
        <f t="shared" si="11"/>
        <v>0.51944444444445803</v>
      </c>
      <c r="AN29" s="174">
        <v>6.3888888888889994E-2</v>
      </c>
      <c r="AO29" s="175">
        <f t="shared" si="12"/>
        <v>0.56111111111111001</v>
      </c>
      <c r="AQ29" s="174">
        <v>2.22222222222235E-2</v>
      </c>
      <c r="AR29" s="175">
        <f t="shared" si="13"/>
        <v>0.60277777777777652</v>
      </c>
    </row>
    <row r="30" spans="1:44">
      <c r="A30" s="174">
        <v>0.60486111111110097</v>
      </c>
      <c r="B30" s="175">
        <f t="shared" si="14"/>
        <v>2.0138888888899031E-2</v>
      </c>
      <c r="D30" s="174">
        <v>0.56319444444445599</v>
      </c>
      <c r="E30" s="175">
        <f t="shared" si="0"/>
        <v>6.1805555555544012E-2</v>
      </c>
      <c r="G30" s="174">
        <v>0.52152777777778903</v>
      </c>
      <c r="H30" s="175">
        <f t="shared" si="1"/>
        <v>0.10347222222221097</v>
      </c>
      <c r="J30" s="174">
        <v>0.47986111111109703</v>
      </c>
      <c r="K30" s="175">
        <f t="shared" si="2"/>
        <v>0.14513888888890297</v>
      </c>
      <c r="M30" s="174">
        <v>0.43819444444445599</v>
      </c>
      <c r="N30" s="175">
        <f t="shared" si="3"/>
        <v>0.18680555555554401</v>
      </c>
      <c r="P30" s="174">
        <v>0.39652777777778803</v>
      </c>
      <c r="Q30" s="175">
        <f t="shared" si="4"/>
        <v>0.22847222222221197</v>
      </c>
      <c r="S30" s="174">
        <v>0.35486111111109703</v>
      </c>
      <c r="T30" s="175">
        <f t="shared" si="5"/>
        <v>0.27013888888890297</v>
      </c>
      <c r="V30" s="174">
        <v>0.31319444444445599</v>
      </c>
      <c r="W30" s="175">
        <f t="shared" si="6"/>
        <v>0.31180555555554401</v>
      </c>
      <c r="Y30" s="174">
        <v>0.27152777777778803</v>
      </c>
      <c r="Z30" s="175">
        <f t="shared" si="7"/>
        <v>0.35347222222221197</v>
      </c>
      <c r="AB30" s="174">
        <v>0.229861111111097</v>
      </c>
      <c r="AC30" s="175">
        <f t="shared" si="8"/>
        <v>0.39513888888890303</v>
      </c>
      <c r="AE30" s="174">
        <v>0.18819444444445599</v>
      </c>
      <c r="AF30" s="175">
        <f t="shared" si="9"/>
        <v>0.43680555555554401</v>
      </c>
      <c r="AH30" s="174">
        <v>0.146527777777789</v>
      </c>
      <c r="AI30" s="175">
        <f t="shared" si="10"/>
        <v>0.47847222222221097</v>
      </c>
      <c r="AK30" s="174">
        <v>0.104861111111097</v>
      </c>
      <c r="AL30" s="175">
        <f t="shared" si="11"/>
        <v>0.52013888888890303</v>
      </c>
      <c r="AN30" s="174">
        <v>6.3194444444445594E-2</v>
      </c>
      <c r="AO30" s="175">
        <f t="shared" si="12"/>
        <v>0.56180555555555445</v>
      </c>
      <c r="AQ30" s="174">
        <v>2.1527777777779099E-2</v>
      </c>
      <c r="AR30" s="175">
        <f t="shared" si="13"/>
        <v>0.60347222222222086</v>
      </c>
    </row>
    <row r="31" spans="1:44">
      <c r="A31" s="176">
        <v>0.60416666666665597</v>
      </c>
      <c r="B31" s="177">
        <f t="shared" si="14"/>
        <v>2.0833333333344028E-2</v>
      </c>
      <c r="D31" s="176">
        <v>0.56250000000001199</v>
      </c>
      <c r="E31" s="177">
        <f t="shared" si="0"/>
        <v>6.249999999998801E-2</v>
      </c>
      <c r="F31" s="172"/>
      <c r="G31" s="176">
        <v>0.52083333333334503</v>
      </c>
      <c r="H31" s="177">
        <f t="shared" si="1"/>
        <v>0.10416666666665497</v>
      </c>
      <c r="J31" s="176">
        <v>0.47916666666665197</v>
      </c>
      <c r="K31" s="177">
        <f t="shared" si="2"/>
        <v>0.14583333333334803</v>
      </c>
      <c r="M31" s="176">
        <v>0.43750000000001199</v>
      </c>
      <c r="N31" s="177">
        <f t="shared" si="3"/>
        <v>0.18749999999998801</v>
      </c>
      <c r="P31" s="176">
        <v>0.39583333333334397</v>
      </c>
      <c r="Q31" s="177">
        <f t="shared" si="4"/>
        <v>0.22916666666665603</v>
      </c>
      <c r="S31" s="176">
        <v>0.35416666666665197</v>
      </c>
      <c r="T31" s="177">
        <f t="shared" si="5"/>
        <v>0.27083333333334803</v>
      </c>
      <c r="U31" s="172"/>
      <c r="V31" s="176">
        <v>0.31250000000001199</v>
      </c>
      <c r="W31" s="177">
        <f t="shared" si="6"/>
        <v>0.31249999999998801</v>
      </c>
      <c r="Y31" s="176">
        <v>0.27083333333334397</v>
      </c>
      <c r="Z31" s="177">
        <f t="shared" si="7"/>
        <v>0.35416666666665603</v>
      </c>
      <c r="AB31" s="176">
        <v>0.229166666666652</v>
      </c>
      <c r="AC31" s="177">
        <f t="shared" si="8"/>
        <v>0.39583333333334803</v>
      </c>
      <c r="AE31" s="176">
        <v>0.18750000000001199</v>
      </c>
      <c r="AF31" s="177">
        <f t="shared" si="9"/>
        <v>0.43749999999998801</v>
      </c>
      <c r="AH31" s="176">
        <v>0.145833333333345</v>
      </c>
      <c r="AI31" s="177">
        <f t="shared" si="10"/>
        <v>0.47916666666665497</v>
      </c>
      <c r="AJ31" s="172"/>
      <c r="AK31" s="176">
        <v>0.104166666666652</v>
      </c>
      <c r="AL31" s="177">
        <f t="shared" si="11"/>
        <v>0.52083333333334803</v>
      </c>
      <c r="AN31" s="176">
        <v>6.2500000000001193E-2</v>
      </c>
      <c r="AO31" s="177">
        <f t="shared" si="12"/>
        <v>0.56249999999999878</v>
      </c>
      <c r="AQ31" s="176">
        <v>2.0833333333334699E-2</v>
      </c>
      <c r="AR31" s="177">
        <f t="shared" si="13"/>
        <v>0.6041666666666653</v>
      </c>
    </row>
    <row r="32" spans="1:44">
      <c r="A32" s="174">
        <v>0.60347222222221097</v>
      </c>
      <c r="B32" s="175">
        <f t="shared" si="14"/>
        <v>2.1527777777789026E-2</v>
      </c>
      <c r="D32" s="174">
        <v>0.56180555555556799</v>
      </c>
      <c r="E32" s="175">
        <f t="shared" si="0"/>
        <v>6.3194444444432007E-2</v>
      </c>
      <c r="G32" s="174">
        <v>0.52013888888890103</v>
      </c>
      <c r="H32" s="175">
        <f t="shared" si="1"/>
        <v>0.10486111111109897</v>
      </c>
      <c r="J32" s="174">
        <v>0.47847222222220698</v>
      </c>
      <c r="K32" s="175">
        <f t="shared" si="2"/>
        <v>0.14652777777779302</v>
      </c>
      <c r="M32" s="174">
        <v>0.43680555555556799</v>
      </c>
      <c r="N32" s="175">
        <f t="shared" si="3"/>
        <v>0.18819444444443201</v>
      </c>
      <c r="P32" s="174">
        <v>0.39513888888889998</v>
      </c>
      <c r="Q32" s="175">
        <f t="shared" si="4"/>
        <v>0.22986111111110002</v>
      </c>
      <c r="S32" s="174">
        <v>0.35347222222220698</v>
      </c>
      <c r="T32" s="175">
        <f t="shared" si="5"/>
        <v>0.27152777777779302</v>
      </c>
      <c r="V32" s="174">
        <v>0.31180555555556799</v>
      </c>
      <c r="W32" s="175">
        <f t="shared" si="6"/>
        <v>0.31319444444443201</v>
      </c>
      <c r="Y32" s="174">
        <v>0.27013888888889998</v>
      </c>
      <c r="Z32" s="175">
        <f t="shared" si="7"/>
        <v>0.35486111111110002</v>
      </c>
      <c r="AB32" s="174">
        <v>0.22847222222220701</v>
      </c>
      <c r="AC32" s="175">
        <f t="shared" si="8"/>
        <v>0.39652777777779302</v>
      </c>
      <c r="AE32" s="174">
        <v>0.18680555555556799</v>
      </c>
      <c r="AF32" s="175">
        <f t="shared" si="9"/>
        <v>0.43819444444443201</v>
      </c>
      <c r="AH32" s="174">
        <v>0.145138888888901</v>
      </c>
      <c r="AI32" s="175">
        <f t="shared" si="10"/>
        <v>0.47986111111109897</v>
      </c>
      <c r="AK32" s="174">
        <v>0.10347222222220701</v>
      </c>
      <c r="AL32" s="175">
        <f t="shared" si="11"/>
        <v>0.52152777777779302</v>
      </c>
      <c r="AN32" s="174">
        <v>6.18055555555568E-2</v>
      </c>
      <c r="AO32" s="175">
        <f t="shared" si="12"/>
        <v>0.56319444444444322</v>
      </c>
      <c r="AQ32" s="174">
        <v>2.0138888888890299E-2</v>
      </c>
      <c r="AR32" s="175">
        <f t="shared" si="13"/>
        <v>0.60486111111110974</v>
      </c>
    </row>
    <row r="33" spans="1:44">
      <c r="A33" s="174">
        <v>0.60277777777776598</v>
      </c>
      <c r="B33" s="175">
        <f t="shared" si="14"/>
        <v>2.2222222222234023E-2</v>
      </c>
      <c r="D33" s="174">
        <v>0.56111111111112399</v>
      </c>
      <c r="E33" s="175">
        <f t="shared" si="0"/>
        <v>6.3888888888876005E-2</v>
      </c>
      <c r="G33" s="174">
        <v>0.51944444444445703</v>
      </c>
      <c r="H33" s="175">
        <f t="shared" si="1"/>
        <v>0.10555555555554297</v>
      </c>
      <c r="J33" s="174">
        <v>0.47777777777776198</v>
      </c>
      <c r="K33" s="175">
        <f t="shared" si="2"/>
        <v>0.14722222222223802</v>
      </c>
      <c r="M33" s="174">
        <v>0.43611111111112399</v>
      </c>
      <c r="N33" s="175">
        <f t="shared" si="3"/>
        <v>0.18888888888887601</v>
      </c>
      <c r="P33" s="174">
        <v>0.39444444444445598</v>
      </c>
      <c r="Q33" s="175">
        <f t="shared" si="4"/>
        <v>0.23055555555554402</v>
      </c>
      <c r="S33" s="174">
        <v>0.35277777777776198</v>
      </c>
      <c r="T33" s="175">
        <f t="shared" si="5"/>
        <v>0.27222222222223802</v>
      </c>
      <c r="V33" s="174">
        <v>0.31111111111112399</v>
      </c>
      <c r="W33" s="175">
        <f t="shared" si="6"/>
        <v>0.31388888888887601</v>
      </c>
      <c r="Y33" s="174">
        <v>0.26944444444445598</v>
      </c>
      <c r="Z33" s="175">
        <f t="shared" si="7"/>
        <v>0.35555555555554402</v>
      </c>
      <c r="AB33" s="174">
        <v>0.22777777777776201</v>
      </c>
      <c r="AC33" s="175">
        <f t="shared" si="8"/>
        <v>0.39722222222223802</v>
      </c>
      <c r="AE33" s="174">
        <v>0.18611111111112399</v>
      </c>
      <c r="AF33" s="175">
        <f t="shared" si="9"/>
        <v>0.43888888888887601</v>
      </c>
      <c r="AH33" s="174">
        <v>0.144444444444457</v>
      </c>
      <c r="AI33" s="175">
        <f t="shared" si="10"/>
        <v>0.48055555555554297</v>
      </c>
      <c r="AK33" s="174">
        <v>0.10277777777776199</v>
      </c>
      <c r="AL33" s="175">
        <f t="shared" si="11"/>
        <v>0.52222222222223802</v>
      </c>
      <c r="AN33" s="174">
        <v>6.11111111111124E-2</v>
      </c>
      <c r="AO33" s="175">
        <f t="shared" si="12"/>
        <v>0.56388888888888755</v>
      </c>
      <c r="AQ33" s="174">
        <v>1.9444444444445898E-2</v>
      </c>
      <c r="AR33" s="175">
        <f t="shared" si="13"/>
        <v>0.60555555555555407</v>
      </c>
    </row>
    <row r="34" spans="1:44">
      <c r="A34" s="174">
        <v>0.60208333333332098</v>
      </c>
      <c r="B34" s="175">
        <f t="shared" si="14"/>
        <v>2.291666666667902E-2</v>
      </c>
      <c r="D34" s="174">
        <v>0.56041666666668</v>
      </c>
      <c r="E34" s="175">
        <f t="shared" si="0"/>
        <v>6.4583333333320003E-2</v>
      </c>
      <c r="G34" s="174">
        <v>0.51875000000001303</v>
      </c>
      <c r="H34" s="175">
        <f t="shared" si="1"/>
        <v>0.10624999999998697</v>
      </c>
      <c r="J34" s="174">
        <v>0.47708333333331698</v>
      </c>
      <c r="K34" s="175">
        <f t="shared" si="2"/>
        <v>0.14791666666668302</v>
      </c>
      <c r="M34" s="174">
        <v>0.43541666666668</v>
      </c>
      <c r="N34" s="175">
        <f t="shared" si="3"/>
        <v>0.18958333333332</v>
      </c>
      <c r="P34" s="174">
        <v>0.39375000000001098</v>
      </c>
      <c r="Q34" s="175">
        <f t="shared" si="4"/>
        <v>0.23124999999998902</v>
      </c>
      <c r="S34" s="174">
        <v>0.35208333333331698</v>
      </c>
      <c r="T34" s="175">
        <f t="shared" si="5"/>
        <v>0.27291666666668302</v>
      </c>
      <c r="V34" s="174">
        <v>0.31041666666668</v>
      </c>
      <c r="W34" s="175">
        <f t="shared" si="6"/>
        <v>0.31458333333332</v>
      </c>
      <c r="Y34" s="174">
        <v>0.26875000000001098</v>
      </c>
      <c r="Z34" s="175">
        <f t="shared" si="7"/>
        <v>0.35624999999998902</v>
      </c>
      <c r="AB34" s="174">
        <v>0.22708333333331701</v>
      </c>
      <c r="AC34" s="175">
        <f t="shared" si="8"/>
        <v>0.39791666666668302</v>
      </c>
      <c r="AE34" s="174">
        <v>0.18541666666668</v>
      </c>
      <c r="AF34" s="175">
        <f t="shared" si="9"/>
        <v>0.43958333333332</v>
      </c>
      <c r="AH34" s="174">
        <v>0.14375000000001301</v>
      </c>
      <c r="AI34" s="175">
        <f t="shared" si="10"/>
        <v>0.48124999999998697</v>
      </c>
      <c r="AK34" s="174">
        <v>0.102083333333317</v>
      </c>
      <c r="AL34" s="175">
        <f t="shared" si="11"/>
        <v>0.52291666666668302</v>
      </c>
      <c r="AN34" s="174">
        <v>6.0416666666667999E-2</v>
      </c>
      <c r="AO34" s="175">
        <f t="shared" si="12"/>
        <v>0.56458333333333199</v>
      </c>
      <c r="AQ34" s="174">
        <v>1.8750000000001502E-2</v>
      </c>
      <c r="AR34" s="175">
        <f t="shared" si="13"/>
        <v>0.60624999999999851</v>
      </c>
    </row>
    <row r="35" spans="1:44">
      <c r="A35" s="174">
        <v>0.60138888888887598</v>
      </c>
      <c r="B35" s="175">
        <f t="shared" si="14"/>
        <v>2.3611111111124017E-2</v>
      </c>
      <c r="D35" s="174">
        <v>0.559722222222236</v>
      </c>
      <c r="E35" s="175">
        <f t="shared" si="0"/>
        <v>6.5277777777764001E-2</v>
      </c>
      <c r="G35" s="174">
        <v>0.51805555555556904</v>
      </c>
      <c r="H35" s="175">
        <f t="shared" si="1"/>
        <v>0.10694444444443096</v>
      </c>
      <c r="J35" s="174">
        <v>0.47638888888887199</v>
      </c>
      <c r="K35" s="175">
        <f t="shared" si="2"/>
        <v>0.14861111111112801</v>
      </c>
      <c r="M35" s="174">
        <v>0.434722222222236</v>
      </c>
      <c r="N35" s="175">
        <f t="shared" si="3"/>
        <v>0.190277777777764</v>
      </c>
      <c r="P35" s="174">
        <v>0.39305555555556698</v>
      </c>
      <c r="Q35" s="175">
        <f t="shared" si="4"/>
        <v>0.23194444444443302</v>
      </c>
      <c r="S35" s="174">
        <v>0.35138888888887199</v>
      </c>
      <c r="T35" s="175">
        <f t="shared" si="5"/>
        <v>0.27361111111112801</v>
      </c>
      <c r="V35" s="174">
        <v>0.309722222222236</v>
      </c>
      <c r="W35" s="175">
        <f t="shared" si="6"/>
        <v>0.315277777777764</v>
      </c>
      <c r="Y35" s="174">
        <v>0.26805555555556698</v>
      </c>
      <c r="Z35" s="175">
        <f t="shared" si="7"/>
        <v>0.35694444444443302</v>
      </c>
      <c r="AB35" s="174">
        <v>0.22638888888887199</v>
      </c>
      <c r="AC35" s="175">
        <f t="shared" si="8"/>
        <v>0.39861111111112801</v>
      </c>
      <c r="AE35" s="174">
        <v>0.184722222222236</v>
      </c>
      <c r="AF35" s="175">
        <f t="shared" si="9"/>
        <v>0.440277777777764</v>
      </c>
      <c r="AH35" s="174">
        <v>0.14305555555556901</v>
      </c>
      <c r="AI35" s="175">
        <f t="shared" si="10"/>
        <v>0.48194444444443096</v>
      </c>
      <c r="AK35" s="174">
        <v>0.101388888888872</v>
      </c>
      <c r="AL35" s="175">
        <f t="shared" si="11"/>
        <v>0.52361111111112801</v>
      </c>
      <c r="AN35" s="174">
        <v>5.9722222222223599E-2</v>
      </c>
      <c r="AO35" s="175">
        <f t="shared" si="12"/>
        <v>0.56527777777777644</v>
      </c>
      <c r="AQ35" s="174">
        <v>1.8055555555557101E-2</v>
      </c>
      <c r="AR35" s="175">
        <f t="shared" si="13"/>
        <v>0.60694444444444295</v>
      </c>
    </row>
    <row r="36" spans="1:44">
      <c r="A36" s="174">
        <v>0.60069444444443099</v>
      </c>
      <c r="B36" s="175">
        <f t="shared" si="14"/>
        <v>2.4305555555569014E-2</v>
      </c>
      <c r="D36" s="174">
        <v>0.559027777777792</v>
      </c>
      <c r="E36" s="175">
        <f t="shared" si="0"/>
        <v>6.5972222222207999E-2</v>
      </c>
      <c r="G36" s="174">
        <v>0.51736111111112504</v>
      </c>
      <c r="H36" s="175">
        <f t="shared" si="1"/>
        <v>0.10763888888887496</v>
      </c>
      <c r="J36" s="174">
        <v>0.47569444444442699</v>
      </c>
      <c r="K36" s="175">
        <f t="shared" si="2"/>
        <v>0.14930555555557301</v>
      </c>
      <c r="M36" s="174">
        <v>0.434027777777792</v>
      </c>
      <c r="N36" s="175">
        <f t="shared" si="3"/>
        <v>0.190972222222208</v>
      </c>
      <c r="P36" s="174">
        <v>0.39236111111112298</v>
      </c>
      <c r="Q36" s="175">
        <f t="shared" si="4"/>
        <v>0.23263888888887702</v>
      </c>
      <c r="S36" s="174">
        <v>0.35069444444442699</v>
      </c>
      <c r="T36" s="175">
        <f t="shared" si="5"/>
        <v>0.27430555555557301</v>
      </c>
      <c r="V36" s="174">
        <v>0.309027777777792</v>
      </c>
      <c r="W36" s="175">
        <f t="shared" si="6"/>
        <v>0.315972222222208</v>
      </c>
      <c r="Y36" s="174">
        <v>0.26736111111112298</v>
      </c>
      <c r="Z36" s="175">
        <f t="shared" si="7"/>
        <v>0.35763888888887702</v>
      </c>
      <c r="AB36" s="174">
        <v>0.22569444444442699</v>
      </c>
      <c r="AC36" s="175">
        <f t="shared" si="8"/>
        <v>0.39930555555557301</v>
      </c>
      <c r="AE36" s="174">
        <v>0.184027777777792</v>
      </c>
      <c r="AF36" s="175">
        <f t="shared" si="9"/>
        <v>0.440972222222208</v>
      </c>
      <c r="AH36" s="174">
        <v>0.14236111111112501</v>
      </c>
      <c r="AI36" s="175">
        <f t="shared" si="10"/>
        <v>0.48263888888887496</v>
      </c>
      <c r="AK36" s="174">
        <v>0.100694444444427</v>
      </c>
      <c r="AL36" s="175">
        <f t="shared" si="11"/>
        <v>0.52430555555557301</v>
      </c>
      <c r="AN36" s="174">
        <v>5.9027777777779199E-2</v>
      </c>
      <c r="AO36" s="175">
        <f t="shared" si="12"/>
        <v>0.56597222222222077</v>
      </c>
      <c r="AQ36" s="174">
        <v>1.7361111111112701E-2</v>
      </c>
      <c r="AR36" s="175">
        <f t="shared" si="13"/>
        <v>0.60763888888888729</v>
      </c>
    </row>
    <row r="37" spans="1:44">
      <c r="A37" s="174">
        <v>0.59999999999998599</v>
      </c>
      <c r="B37" s="175">
        <f t="shared" si="14"/>
        <v>2.5000000000014011E-2</v>
      </c>
      <c r="D37" s="174">
        <v>0.558333333333348</v>
      </c>
      <c r="E37" s="175">
        <f t="shared" si="0"/>
        <v>6.6666666666651997E-2</v>
      </c>
      <c r="G37" s="174">
        <v>0.51666666666668104</v>
      </c>
      <c r="H37" s="175">
        <f t="shared" si="1"/>
        <v>0.10833333333331896</v>
      </c>
      <c r="J37" s="174">
        <v>0.47499999999998199</v>
      </c>
      <c r="K37" s="175">
        <f t="shared" si="2"/>
        <v>0.15000000000001801</v>
      </c>
      <c r="M37" s="174">
        <v>0.433333333333348</v>
      </c>
      <c r="N37" s="175">
        <f t="shared" si="3"/>
        <v>0.191666666666652</v>
      </c>
      <c r="P37" s="174">
        <v>0.39166666666667899</v>
      </c>
      <c r="Q37" s="175">
        <f t="shared" si="4"/>
        <v>0.23333333333332101</v>
      </c>
      <c r="S37" s="174">
        <v>0.34999999999998199</v>
      </c>
      <c r="T37" s="175">
        <f t="shared" si="5"/>
        <v>0.27500000000001801</v>
      </c>
      <c r="V37" s="174">
        <v>0.308333333333348</v>
      </c>
      <c r="W37" s="175">
        <f t="shared" si="6"/>
        <v>0.316666666666652</v>
      </c>
      <c r="Y37" s="174">
        <v>0.26666666666667899</v>
      </c>
      <c r="Z37" s="175">
        <f t="shared" si="7"/>
        <v>0.35833333333332101</v>
      </c>
      <c r="AB37" s="174">
        <v>0.22499999999998199</v>
      </c>
      <c r="AC37" s="175">
        <f t="shared" si="8"/>
        <v>0.40000000000001801</v>
      </c>
      <c r="AE37" s="174">
        <v>0.183333333333348</v>
      </c>
      <c r="AF37" s="175">
        <f t="shared" si="9"/>
        <v>0.441666666666652</v>
      </c>
      <c r="AH37" s="174">
        <v>0.14166666666668101</v>
      </c>
      <c r="AI37" s="175">
        <f t="shared" si="10"/>
        <v>0.48333333333331896</v>
      </c>
      <c r="AK37" s="174">
        <v>9.9999999999982103E-2</v>
      </c>
      <c r="AL37" s="175">
        <f t="shared" si="11"/>
        <v>0.5250000000000179</v>
      </c>
      <c r="AN37" s="174">
        <v>5.8333333333334798E-2</v>
      </c>
      <c r="AO37" s="175">
        <f t="shared" si="12"/>
        <v>0.56666666666666521</v>
      </c>
      <c r="AQ37" s="174">
        <v>1.6666666666668301E-2</v>
      </c>
      <c r="AR37" s="175">
        <f t="shared" si="13"/>
        <v>0.60833333333333173</v>
      </c>
    </row>
    <row r="38" spans="1:44">
      <c r="A38" s="174">
        <v>0.59930555555554099</v>
      </c>
      <c r="B38" s="175">
        <f t="shared" si="14"/>
        <v>2.5694444444459008E-2</v>
      </c>
      <c r="D38" s="174">
        <v>0.55763888888890401</v>
      </c>
      <c r="E38" s="175">
        <f t="shared" si="0"/>
        <v>6.7361111111095995E-2</v>
      </c>
      <c r="G38" s="174">
        <v>0.51597222222223704</v>
      </c>
      <c r="H38" s="175">
        <f t="shared" si="1"/>
        <v>0.10902777777776296</v>
      </c>
      <c r="J38" s="174">
        <v>0.474305555555537</v>
      </c>
      <c r="K38" s="175">
        <f t="shared" si="2"/>
        <v>0.150694444444463</v>
      </c>
      <c r="M38" s="174">
        <v>0.43263888888890401</v>
      </c>
      <c r="N38" s="175">
        <f t="shared" si="3"/>
        <v>0.19236111111109599</v>
      </c>
      <c r="P38" s="174">
        <v>0.39097222222223499</v>
      </c>
      <c r="Q38" s="175">
        <f t="shared" si="4"/>
        <v>0.23402777777776501</v>
      </c>
      <c r="S38" s="174">
        <v>0.349305555555537</v>
      </c>
      <c r="T38" s="175">
        <f t="shared" si="5"/>
        <v>0.275694444444463</v>
      </c>
      <c r="V38" s="174">
        <v>0.30763888888890401</v>
      </c>
      <c r="W38" s="175">
        <f t="shared" si="6"/>
        <v>0.31736111111109599</v>
      </c>
      <c r="Y38" s="174">
        <v>0.26597222222223499</v>
      </c>
      <c r="Z38" s="175">
        <f t="shared" si="7"/>
        <v>0.35902777777776501</v>
      </c>
      <c r="AB38" s="174">
        <v>0.224305555555537</v>
      </c>
      <c r="AC38" s="175">
        <f t="shared" si="8"/>
        <v>0.400694444444463</v>
      </c>
      <c r="AE38" s="174">
        <v>0.18263888888890401</v>
      </c>
      <c r="AF38" s="175">
        <f t="shared" si="9"/>
        <v>0.44236111111109599</v>
      </c>
      <c r="AH38" s="174">
        <v>0.14097222222223699</v>
      </c>
      <c r="AI38" s="175">
        <f t="shared" si="10"/>
        <v>0.48402777777776301</v>
      </c>
      <c r="AK38" s="174">
        <v>9.9305555555537106E-2</v>
      </c>
      <c r="AL38" s="175">
        <f t="shared" si="11"/>
        <v>0.52569444444446289</v>
      </c>
      <c r="AN38" s="174">
        <v>5.7638888888890398E-2</v>
      </c>
      <c r="AO38" s="175">
        <f t="shared" si="12"/>
        <v>0.56736111111110965</v>
      </c>
      <c r="AQ38" s="174">
        <v>1.59722222222239E-2</v>
      </c>
      <c r="AR38" s="175">
        <f t="shared" si="13"/>
        <v>0.60902777777777606</v>
      </c>
    </row>
    <row r="39" spans="1:44">
      <c r="A39" s="174">
        <v>0.59861111111109599</v>
      </c>
      <c r="B39" s="175">
        <f t="shared" si="14"/>
        <v>2.6388888888904005E-2</v>
      </c>
      <c r="D39" s="174">
        <v>0.55694444444446001</v>
      </c>
      <c r="E39" s="175">
        <f t="shared" si="0"/>
        <v>6.8055555555539993E-2</v>
      </c>
      <c r="G39" s="174">
        <v>0.51527777777779304</v>
      </c>
      <c r="H39" s="175">
        <f t="shared" si="1"/>
        <v>0.10972222222220696</v>
      </c>
      <c r="J39" s="174">
        <v>0.473611111111092</v>
      </c>
      <c r="K39" s="175">
        <f t="shared" si="2"/>
        <v>0.151388888888908</v>
      </c>
      <c r="M39" s="174">
        <v>0.43194444444446001</v>
      </c>
      <c r="N39" s="175">
        <f t="shared" si="3"/>
        <v>0.19305555555553999</v>
      </c>
      <c r="P39" s="174">
        <v>0.39027777777779099</v>
      </c>
      <c r="Q39" s="175">
        <f t="shared" si="4"/>
        <v>0.23472222222220901</v>
      </c>
      <c r="S39" s="174">
        <v>0.348611111111092</v>
      </c>
      <c r="T39" s="175">
        <f t="shared" si="5"/>
        <v>0.276388888888908</v>
      </c>
      <c r="V39" s="174">
        <v>0.30694444444446001</v>
      </c>
      <c r="W39" s="175">
        <f t="shared" si="6"/>
        <v>0.31805555555553999</v>
      </c>
      <c r="Y39" s="174">
        <v>0.26527777777779099</v>
      </c>
      <c r="Z39" s="175">
        <f t="shared" si="7"/>
        <v>0.35972222222220901</v>
      </c>
      <c r="AB39" s="174">
        <v>0.223611111111092</v>
      </c>
      <c r="AC39" s="175">
        <f t="shared" si="8"/>
        <v>0.401388888888908</v>
      </c>
      <c r="AE39" s="174">
        <v>0.18194444444446001</v>
      </c>
      <c r="AF39" s="175">
        <f t="shared" si="9"/>
        <v>0.44305555555553999</v>
      </c>
      <c r="AH39" s="174">
        <v>0.14027777777779299</v>
      </c>
      <c r="AI39" s="175">
        <f t="shared" si="10"/>
        <v>0.48472222222220701</v>
      </c>
      <c r="AK39" s="174">
        <v>9.8611111111092095E-2</v>
      </c>
      <c r="AL39" s="175">
        <f t="shared" si="11"/>
        <v>0.52638888888890789</v>
      </c>
      <c r="AN39" s="174">
        <v>5.6944444444445998E-2</v>
      </c>
      <c r="AO39" s="175">
        <f t="shared" si="12"/>
        <v>0.56805555555555398</v>
      </c>
      <c r="AQ39" s="174">
        <v>1.52777777777795E-2</v>
      </c>
      <c r="AR39" s="175">
        <f t="shared" si="13"/>
        <v>0.6097222222222205</v>
      </c>
    </row>
    <row r="40" spans="1:44">
      <c r="A40" s="174">
        <v>0.597916666666651</v>
      </c>
      <c r="B40" s="175">
        <f t="shared" si="14"/>
        <v>2.7083333333349002E-2</v>
      </c>
      <c r="D40" s="174">
        <v>0.55625000000001601</v>
      </c>
      <c r="E40" s="175">
        <f t="shared" si="0"/>
        <v>6.8749999999983991E-2</v>
      </c>
      <c r="G40" s="174">
        <v>0.51458333333334905</v>
      </c>
      <c r="H40" s="175">
        <f t="shared" si="1"/>
        <v>0.11041666666665095</v>
      </c>
      <c r="J40" s="174">
        <v>0.472916666666647</v>
      </c>
      <c r="K40" s="175">
        <f t="shared" si="2"/>
        <v>0.152083333333353</v>
      </c>
      <c r="M40" s="174">
        <v>0.43125000000001601</v>
      </c>
      <c r="N40" s="175">
        <f t="shared" si="3"/>
        <v>0.19374999999998399</v>
      </c>
      <c r="P40" s="174">
        <v>0.38958333333334699</v>
      </c>
      <c r="Q40" s="175">
        <f t="shared" si="4"/>
        <v>0.23541666666665301</v>
      </c>
      <c r="S40" s="174">
        <v>0.347916666666647</v>
      </c>
      <c r="T40" s="175">
        <f t="shared" si="5"/>
        <v>0.277083333333353</v>
      </c>
      <c r="V40" s="174">
        <v>0.30625000000001601</v>
      </c>
      <c r="W40" s="175">
        <f t="shared" si="6"/>
        <v>0.31874999999998399</v>
      </c>
      <c r="Y40" s="174">
        <v>0.26458333333334699</v>
      </c>
      <c r="Z40" s="175">
        <f t="shared" si="7"/>
        <v>0.36041666666665301</v>
      </c>
      <c r="AB40" s="174">
        <v>0.222916666666647</v>
      </c>
      <c r="AC40" s="175">
        <f t="shared" si="8"/>
        <v>0.402083333333353</v>
      </c>
      <c r="AE40" s="174">
        <v>0.18125000000001601</v>
      </c>
      <c r="AF40" s="175">
        <f t="shared" si="9"/>
        <v>0.44374999999998399</v>
      </c>
      <c r="AH40" s="174">
        <v>0.13958333333334899</v>
      </c>
      <c r="AI40" s="175">
        <f t="shared" si="10"/>
        <v>0.48541666666665101</v>
      </c>
      <c r="AK40" s="174">
        <v>9.7916666666647098E-2</v>
      </c>
      <c r="AL40" s="175">
        <f t="shared" si="11"/>
        <v>0.52708333333335289</v>
      </c>
      <c r="AN40" s="174">
        <v>5.6250000000001597E-2</v>
      </c>
      <c r="AO40" s="175">
        <f t="shared" si="12"/>
        <v>0.56874999999999842</v>
      </c>
      <c r="AQ40" s="174">
        <v>1.45833333333351E-2</v>
      </c>
      <c r="AR40" s="175">
        <f t="shared" si="13"/>
        <v>0.61041666666666494</v>
      </c>
    </row>
    <row r="41" spans="1:44">
      <c r="A41" s="176">
        <v>0.597222222222206</v>
      </c>
      <c r="B41" s="177">
        <f t="shared" si="14"/>
        <v>2.7777777777793999E-2</v>
      </c>
      <c r="D41" s="176">
        <v>0.55555555555557201</v>
      </c>
      <c r="E41" s="177">
        <f t="shared" si="0"/>
        <v>6.9444444444427988E-2</v>
      </c>
      <c r="F41" s="172"/>
      <c r="G41" s="176">
        <v>0.51388888888890505</v>
      </c>
      <c r="H41" s="177">
        <f t="shared" si="1"/>
        <v>0.11111111111109495</v>
      </c>
      <c r="J41" s="176">
        <v>0.472222222222202</v>
      </c>
      <c r="K41" s="177">
        <f t="shared" si="2"/>
        <v>0.152777777777798</v>
      </c>
      <c r="M41" s="176">
        <v>0.43055555555557201</v>
      </c>
      <c r="N41" s="177">
        <f t="shared" si="3"/>
        <v>0.19444444444442799</v>
      </c>
      <c r="P41" s="176">
        <v>0.38888888888890299</v>
      </c>
      <c r="Q41" s="177">
        <f t="shared" si="4"/>
        <v>0.23611111111109701</v>
      </c>
      <c r="S41" s="176">
        <v>0.347222222222202</v>
      </c>
      <c r="T41" s="177">
        <f t="shared" si="5"/>
        <v>0.277777777777798</v>
      </c>
      <c r="U41" s="172"/>
      <c r="V41" s="176">
        <v>0.30555555555557201</v>
      </c>
      <c r="W41" s="177">
        <f t="shared" si="6"/>
        <v>0.31944444444442799</v>
      </c>
      <c r="Y41" s="176">
        <v>0.26388888888890299</v>
      </c>
      <c r="Z41" s="177">
        <f t="shared" si="7"/>
        <v>0.36111111111109701</v>
      </c>
      <c r="AB41" s="176">
        <v>0.222222222222202</v>
      </c>
      <c r="AC41" s="177">
        <f t="shared" si="8"/>
        <v>0.402777777777798</v>
      </c>
      <c r="AE41" s="176">
        <v>0.18055555555557201</v>
      </c>
      <c r="AF41" s="177">
        <f t="shared" si="9"/>
        <v>0.44444444444442799</v>
      </c>
      <c r="AH41" s="176">
        <v>0.13888888888890499</v>
      </c>
      <c r="AI41" s="177">
        <f t="shared" si="10"/>
        <v>0.48611111111109501</v>
      </c>
      <c r="AJ41" s="172"/>
      <c r="AK41" s="176">
        <v>9.7222222222202101E-2</v>
      </c>
      <c r="AL41" s="177">
        <f t="shared" si="11"/>
        <v>0.52777777777779789</v>
      </c>
      <c r="AN41" s="176">
        <v>5.5555555555557197E-2</v>
      </c>
      <c r="AO41" s="177">
        <f t="shared" si="12"/>
        <v>0.56944444444444275</v>
      </c>
      <c r="AQ41" s="176">
        <v>1.3888888888890699E-2</v>
      </c>
      <c r="AR41" s="177">
        <f t="shared" si="13"/>
        <v>0.61111111111110927</v>
      </c>
    </row>
    <row r="42" spans="1:44">
      <c r="A42" s="174">
        <v>0.596527777777761</v>
      </c>
      <c r="B42" s="175">
        <f t="shared" si="14"/>
        <v>2.8472222222238996E-2</v>
      </c>
      <c r="D42" s="174">
        <v>0.55486111111112801</v>
      </c>
      <c r="E42" s="175">
        <f t="shared" si="0"/>
        <v>7.0138888888871986E-2</v>
      </c>
      <c r="G42" s="174">
        <v>0.51319444444446105</v>
      </c>
      <c r="H42" s="175">
        <f t="shared" si="1"/>
        <v>0.11180555555553895</v>
      </c>
      <c r="J42" s="174">
        <v>0.47152777777775701</v>
      </c>
      <c r="K42" s="175">
        <f t="shared" si="2"/>
        <v>0.15347222222224299</v>
      </c>
      <c r="M42" s="174">
        <v>0.42986111111112801</v>
      </c>
      <c r="N42" s="175">
        <f t="shared" si="3"/>
        <v>0.19513888888887199</v>
      </c>
      <c r="P42" s="174">
        <v>0.388194444444459</v>
      </c>
      <c r="Q42" s="175">
        <f t="shared" si="4"/>
        <v>0.236805555555541</v>
      </c>
      <c r="S42" s="174">
        <v>0.34652777777775701</v>
      </c>
      <c r="T42" s="175">
        <f t="shared" si="5"/>
        <v>0.27847222222224299</v>
      </c>
      <c r="V42" s="174">
        <v>0.30486111111112801</v>
      </c>
      <c r="W42" s="175">
        <f t="shared" si="6"/>
        <v>0.32013888888887199</v>
      </c>
      <c r="Y42" s="174">
        <v>0.263194444444459</v>
      </c>
      <c r="Z42" s="175">
        <f t="shared" si="7"/>
        <v>0.361805555555541</v>
      </c>
      <c r="AB42" s="174">
        <v>0.22152777777775701</v>
      </c>
      <c r="AC42" s="175">
        <f t="shared" si="8"/>
        <v>0.40347222222224299</v>
      </c>
      <c r="AE42" s="174">
        <v>0.17986111111112801</v>
      </c>
      <c r="AF42" s="175">
        <f t="shared" si="9"/>
        <v>0.44513888888887199</v>
      </c>
      <c r="AH42" s="174">
        <v>0.138194444444461</v>
      </c>
      <c r="AI42" s="175">
        <f t="shared" si="10"/>
        <v>0.486805555555539</v>
      </c>
      <c r="AK42" s="174">
        <v>9.6527777777757104E-2</v>
      </c>
      <c r="AL42" s="175">
        <f t="shared" si="11"/>
        <v>0.52847222222224288</v>
      </c>
      <c r="AN42" s="174">
        <v>5.4861111111112797E-2</v>
      </c>
      <c r="AO42" s="175">
        <f t="shared" si="12"/>
        <v>0.5701388888888872</v>
      </c>
      <c r="AQ42" s="174">
        <v>1.3194444444446399E-2</v>
      </c>
      <c r="AR42" s="175">
        <f t="shared" si="13"/>
        <v>0.6118055555555536</v>
      </c>
    </row>
    <row r="43" spans="1:44">
      <c r="A43" s="174">
        <v>0.59583333333331601</v>
      </c>
      <c r="B43" s="175">
        <f t="shared" si="14"/>
        <v>2.9166666666683994E-2</v>
      </c>
      <c r="D43" s="174">
        <v>0.55416666666668402</v>
      </c>
      <c r="E43" s="175">
        <f t="shared" si="0"/>
        <v>7.0833333333315984E-2</v>
      </c>
      <c r="G43" s="174">
        <v>0.51250000000001705</v>
      </c>
      <c r="H43" s="175">
        <f t="shared" si="1"/>
        <v>0.11249999999998295</v>
      </c>
      <c r="J43" s="174">
        <v>0.47083333333331201</v>
      </c>
      <c r="K43" s="175">
        <f t="shared" si="2"/>
        <v>0.15416666666668799</v>
      </c>
      <c r="M43" s="174">
        <v>0.42916666666668402</v>
      </c>
      <c r="N43" s="175">
        <f t="shared" si="3"/>
        <v>0.19583333333331598</v>
      </c>
      <c r="P43" s="174">
        <v>0.387500000000015</v>
      </c>
      <c r="Q43" s="175">
        <f t="shared" si="4"/>
        <v>0.237499999999985</v>
      </c>
      <c r="S43" s="174">
        <v>0.34583333333331201</v>
      </c>
      <c r="T43" s="175">
        <f t="shared" si="5"/>
        <v>0.27916666666668799</v>
      </c>
      <c r="V43" s="174">
        <v>0.30416666666668402</v>
      </c>
      <c r="W43" s="175">
        <f t="shared" si="6"/>
        <v>0.32083333333331598</v>
      </c>
      <c r="Y43" s="174">
        <v>0.262500000000015</v>
      </c>
      <c r="Z43" s="175">
        <f t="shared" si="7"/>
        <v>0.362499999999985</v>
      </c>
      <c r="AB43" s="174">
        <v>0.22083333333331201</v>
      </c>
      <c r="AC43" s="175">
        <f t="shared" si="8"/>
        <v>0.40416666666668799</v>
      </c>
      <c r="AE43" s="174">
        <v>0.17916666666668399</v>
      </c>
      <c r="AF43" s="175">
        <f t="shared" si="9"/>
        <v>0.44583333333331598</v>
      </c>
      <c r="AH43" s="174">
        <v>0.137500000000017</v>
      </c>
      <c r="AI43" s="175">
        <f t="shared" si="10"/>
        <v>0.487499999999983</v>
      </c>
      <c r="AK43" s="174">
        <v>9.5833333333312107E-2</v>
      </c>
      <c r="AL43" s="175">
        <f t="shared" si="11"/>
        <v>0.52916666666668788</v>
      </c>
      <c r="AN43" s="174">
        <v>5.4166666666668403E-2</v>
      </c>
      <c r="AO43" s="175">
        <f t="shared" si="12"/>
        <v>0.57083333333333164</v>
      </c>
      <c r="AQ43" s="174">
        <v>1.2500000000002001E-2</v>
      </c>
      <c r="AR43" s="175">
        <f t="shared" si="13"/>
        <v>0.61249999999999805</v>
      </c>
    </row>
    <row r="44" spans="1:44">
      <c r="A44" s="174">
        <v>0.59513888888887101</v>
      </c>
      <c r="B44" s="175">
        <f t="shared" si="14"/>
        <v>2.9861111111128991E-2</v>
      </c>
      <c r="D44" s="174">
        <v>0.55347222222224002</v>
      </c>
      <c r="E44" s="175">
        <f t="shared" si="0"/>
        <v>7.1527777777759982E-2</v>
      </c>
      <c r="G44" s="174">
        <v>0.51180555555557306</v>
      </c>
      <c r="H44" s="175">
        <f t="shared" si="1"/>
        <v>0.11319444444442694</v>
      </c>
      <c r="J44" s="174">
        <v>0.47013888888886701</v>
      </c>
      <c r="K44" s="175">
        <f t="shared" si="2"/>
        <v>0.15486111111113299</v>
      </c>
      <c r="M44" s="174">
        <v>0.42847222222224002</v>
      </c>
      <c r="N44" s="175">
        <f t="shared" si="3"/>
        <v>0.19652777777775998</v>
      </c>
      <c r="P44" s="174">
        <v>0.386805555555571</v>
      </c>
      <c r="Q44" s="175">
        <f t="shared" si="4"/>
        <v>0.238194444444429</v>
      </c>
      <c r="S44" s="174">
        <v>0.34513888888886701</v>
      </c>
      <c r="T44" s="175">
        <f t="shared" si="5"/>
        <v>0.27986111111113299</v>
      </c>
      <c r="V44" s="174">
        <v>0.30347222222224002</v>
      </c>
      <c r="W44" s="175">
        <f t="shared" si="6"/>
        <v>0.32152777777775998</v>
      </c>
      <c r="Y44" s="174">
        <v>0.261805555555571</v>
      </c>
      <c r="Z44" s="175">
        <f t="shared" si="7"/>
        <v>0.363194444444429</v>
      </c>
      <c r="AB44" s="174">
        <v>0.22013888888886701</v>
      </c>
      <c r="AC44" s="175">
        <f t="shared" si="8"/>
        <v>0.40486111111113299</v>
      </c>
      <c r="AE44" s="174">
        <v>0.17847222222223999</v>
      </c>
      <c r="AF44" s="175">
        <f t="shared" si="9"/>
        <v>0.44652777777775998</v>
      </c>
      <c r="AH44" s="174">
        <v>0.136805555555573</v>
      </c>
      <c r="AI44" s="175">
        <f t="shared" si="10"/>
        <v>0.488194444444427</v>
      </c>
      <c r="AK44" s="174">
        <v>9.5138888888867096E-2</v>
      </c>
      <c r="AL44" s="175">
        <f t="shared" si="11"/>
        <v>0.52986111111113288</v>
      </c>
      <c r="AN44" s="174">
        <v>5.3472222222224003E-2</v>
      </c>
      <c r="AO44" s="175">
        <f t="shared" si="12"/>
        <v>0.57152777777777597</v>
      </c>
      <c r="AQ44" s="174">
        <v>1.18055555555576E-2</v>
      </c>
      <c r="AR44" s="175">
        <f t="shared" si="13"/>
        <v>0.61319444444444238</v>
      </c>
    </row>
    <row r="45" spans="1:44">
      <c r="A45" s="174">
        <v>0.59444444444442601</v>
      </c>
      <c r="B45" s="175">
        <f t="shared" si="14"/>
        <v>3.0555555555573988E-2</v>
      </c>
      <c r="D45" s="174">
        <v>0.55277777777779602</v>
      </c>
      <c r="E45" s="175">
        <f t="shared" si="0"/>
        <v>7.222222222220398E-2</v>
      </c>
      <c r="G45" s="174">
        <v>0.51111111111112895</v>
      </c>
      <c r="H45" s="175">
        <f t="shared" si="1"/>
        <v>0.11388888888887105</v>
      </c>
      <c r="J45" s="174">
        <v>0.46944444444442202</v>
      </c>
      <c r="K45" s="175">
        <f t="shared" si="2"/>
        <v>0.15555555555557798</v>
      </c>
      <c r="M45" s="174">
        <v>0.42777777777779602</v>
      </c>
      <c r="N45" s="175">
        <f t="shared" si="3"/>
        <v>0.19722222222220398</v>
      </c>
      <c r="P45" s="174">
        <v>0.386111111111127</v>
      </c>
      <c r="Q45" s="175">
        <f t="shared" si="4"/>
        <v>0.238888888888873</v>
      </c>
      <c r="S45" s="174">
        <v>0.34444444444442202</v>
      </c>
      <c r="T45" s="175">
        <f t="shared" si="5"/>
        <v>0.28055555555557798</v>
      </c>
      <c r="V45" s="174">
        <v>0.30277777777779602</v>
      </c>
      <c r="W45" s="175">
        <f t="shared" si="6"/>
        <v>0.32222222222220398</v>
      </c>
      <c r="Y45" s="174">
        <v>0.261111111111127</v>
      </c>
      <c r="Z45" s="175">
        <f t="shared" si="7"/>
        <v>0.363888888888873</v>
      </c>
      <c r="AB45" s="174">
        <v>0.21944444444442199</v>
      </c>
      <c r="AC45" s="175">
        <f t="shared" si="8"/>
        <v>0.40555555555557798</v>
      </c>
      <c r="AE45" s="174">
        <v>0.17777777777779599</v>
      </c>
      <c r="AF45" s="175">
        <f t="shared" si="9"/>
        <v>0.44722222222220398</v>
      </c>
      <c r="AH45" s="174">
        <v>0.136111111111129</v>
      </c>
      <c r="AI45" s="175">
        <f t="shared" si="10"/>
        <v>0.488888888888871</v>
      </c>
      <c r="AK45" s="174">
        <v>9.4444444444422099E-2</v>
      </c>
      <c r="AL45" s="175">
        <f t="shared" si="11"/>
        <v>0.53055555555557787</v>
      </c>
      <c r="AN45" s="174">
        <v>5.2777777777779603E-2</v>
      </c>
      <c r="AO45" s="175">
        <f t="shared" si="12"/>
        <v>0.57222222222222041</v>
      </c>
      <c r="AQ45" s="174">
        <v>1.11111111111132E-2</v>
      </c>
      <c r="AR45" s="175">
        <f t="shared" si="13"/>
        <v>0.61388888888888682</v>
      </c>
    </row>
    <row r="46" spans="1:44">
      <c r="A46" s="174">
        <v>0.59374999999998102</v>
      </c>
      <c r="B46" s="175">
        <f t="shared" si="14"/>
        <v>3.1250000000018985E-2</v>
      </c>
      <c r="D46" s="174">
        <v>0.55208333333335202</v>
      </c>
      <c r="E46" s="175">
        <f t="shared" si="0"/>
        <v>7.2916666666647978E-2</v>
      </c>
      <c r="G46" s="174">
        <v>0.51041666666668495</v>
      </c>
      <c r="H46" s="175">
        <f t="shared" si="1"/>
        <v>0.11458333333331505</v>
      </c>
      <c r="J46" s="174">
        <v>0.46874999999997702</v>
      </c>
      <c r="K46" s="175">
        <f t="shared" si="2"/>
        <v>0.15625000000002298</v>
      </c>
      <c r="M46" s="174">
        <v>0.42708333333335202</v>
      </c>
      <c r="N46" s="175">
        <f t="shared" si="3"/>
        <v>0.19791666666664798</v>
      </c>
      <c r="P46" s="174">
        <v>0.38541666666668301</v>
      </c>
      <c r="Q46" s="175">
        <f t="shared" si="4"/>
        <v>0.23958333333331699</v>
      </c>
      <c r="S46" s="174">
        <v>0.34374999999997702</v>
      </c>
      <c r="T46" s="175">
        <f t="shared" si="5"/>
        <v>0.28125000000002298</v>
      </c>
      <c r="V46" s="174">
        <v>0.30208333333335202</v>
      </c>
      <c r="W46" s="175">
        <f t="shared" si="6"/>
        <v>0.32291666666664798</v>
      </c>
      <c r="Y46" s="174">
        <v>0.26041666666668301</v>
      </c>
      <c r="Z46" s="175">
        <f t="shared" si="7"/>
        <v>0.36458333333331699</v>
      </c>
      <c r="AB46" s="174">
        <v>0.21874999999997699</v>
      </c>
      <c r="AC46" s="175">
        <f t="shared" si="8"/>
        <v>0.40625000000002298</v>
      </c>
      <c r="AE46" s="174">
        <v>0.17708333333335199</v>
      </c>
      <c r="AF46" s="175">
        <f t="shared" si="9"/>
        <v>0.44791666666664798</v>
      </c>
      <c r="AH46" s="174">
        <v>0.135416666666685</v>
      </c>
      <c r="AI46" s="175">
        <f t="shared" si="10"/>
        <v>0.489583333333315</v>
      </c>
      <c r="AK46" s="174">
        <v>9.3749999999977102E-2</v>
      </c>
      <c r="AL46" s="175">
        <f t="shared" si="11"/>
        <v>0.53125000000002287</v>
      </c>
      <c r="AN46" s="174">
        <v>5.2083333333335202E-2</v>
      </c>
      <c r="AO46" s="175">
        <f t="shared" si="12"/>
        <v>0.57291666666666474</v>
      </c>
      <c r="AQ46" s="174">
        <v>1.04166666666688E-2</v>
      </c>
      <c r="AR46" s="175">
        <f t="shared" si="13"/>
        <v>0.61458333333333115</v>
      </c>
    </row>
    <row r="47" spans="1:44">
      <c r="A47" s="174">
        <v>0.59305555555553602</v>
      </c>
      <c r="B47" s="175">
        <f t="shared" si="14"/>
        <v>3.1944444444463982E-2</v>
      </c>
      <c r="D47" s="174">
        <v>0.55138888888890802</v>
      </c>
      <c r="E47" s="175">
        <f t="shared" si="0"/>
        <v>7.3611111111091976E-2</v>
      </c>
      <c r="G47" s="174">
        <v>0.50972222222224095</v>
      </c>
      <c r="H47" s="175">
        <f t="shared" si="1"/>
        <v>0.11527777777775905</v>
      </c>
      <c r="J47" s="174">
        <v>0.46805555555553202</v>
      </c>
      <c r="K47" s="175">
        <f t="shared" si="2"/>
        <v>0.15694444444446798</v>
      </c>
      <c r="M47" s="174">
        <v>0.42638888888890802</v>
      </c>
      <c r="N47" s="175">
        <f t="shared" si="3"/>
        <v>0.19861111111109198</v>
      </c>
      <c r="P47" s="174">
        <v>0.38472222222223901</v>
      </c>
      <c r="Q47" s="175">
        <f t="shared" si="4"/>
        <v>0.24027777777776099</v>
      </c>
      <c r="S47" s="174">
        <v>0.34305555555553202</v>
      </c>
      <c r="T47" s="175">
        <f t="shared" si="5"/>
        <v>0.28194444444446798</v>
      </c>
      <c r="V47" s="174">
        <v>0.30138888888890802</v>
      </c>
      <c r="W47" s="175">
        <f t="shared" si="6"/>
        <v>0.32361111111109198</v>
      </c>
      <c r="Y47" s="174">
        <v>0.25972222222223901</v>
      </c>
      <c r="Z47" s="175">
        <f t="shared" si="7"/>
        <v>0.36527777777776099</v>
      </c>
      <c r="AB47" s="174">
        <v>0.21805555555553199</v>
      </c>
      <c r="AC47" s="175">
        <f t="shared" si="8"/>
        <v>0.40694444444446798</v>
      </c>
      <c r="AE47" s="174">
        <v>0.176388888888908</v>
      </c>
      <c r="AF47" s="175">
        <f t="shared" si="9"/>
        <v>0.44861111111109198</v>
      </c>
      <c r="AH47" s="174">
        <v>0.13472222222224101</v>
      </c>
      <c r="AI47" s="175">
        <f t="shared" si="10"/>
        <v>0.49027777777775899</v>
      </c>
      <c r="AK47" s="174">
        <v>9.3055555555532105E-2</v>
      </c>
      <c r="AL47" s="175">
        <f t="shared" si="11"/>
        <v>0.53194444444446787</v>
      </c>
      <c r="AN47" s="174">
        <v>5.1388888888890802E-2</v>
      </c>
      <c r="AO47" s="175">
        <f t="shared" si="12"/>
        <v>0.57361111111110918</v>
      </c>
      <c r="AQ47" s="174">
        <v>9.7222222222243995E-3</v>
      </c>
      <c r="AR47" s="175">
        <f t="shared" si="13"/>
        <v>0.61527777777777559</v>
      </c>
    </row>
    <row r="48" spans="1:44">
      <c r="A48" s="174">
        <v>0.59236111111109102</v>
      </c>
      <c r="B48" s="175">
        <f t="shared" si="14"/>
        <v>3.2638888888908979E-2</v>
      </c>
      <c r="D48" s="174">
        <v>0.55069444444446403</v>
      </c>
      <c r="E48" s="175">
        <f t="shared" si="0"/>
        <v>7.4305555555535974E-2</v>
      </c>
      <c r="G48" s="174">
        <v>0.50902777777779695</v>
      </c>
      <c r="H48" s="175">
        <f t="shared" si="1"/>
        <v>0.11597222222220305</v>
      </c>
      <c r="J48" s="174">
        <v>0.46736111111108702</v>
      </c>
      <c r="K48" s="175">
        <f t="shared" si="2"/>
        <v>0.15763888888891298</v>
      </c>
      <c r="M48" s="174">
        <v>0.42569444444446403</v>
      </c>
      <c r="N48" s="175">
        <f t="shared" si="3"/>
        <v>0.19930555555553597</v>
      </c>
      <c r="P48" s="174">
        <v>0.38402777777779501</v>
      </c>
      <c r="Q48" s="175">
        <f t="shared" si="4"/>
        <v>0.24097222222220499</v>
      </c>
      <c r="S48" s="174">
        <v>0.34236111111108702</v>
      </c>
      <c r="T48" s="175">
        <f t="shared" si="5"/>
        <v>0.28263888888891298</v>
      </c>
      <c r="V48" s="174">
        <v>0.30069444444446403</v>
      </c>
      <c r="W48" s="175">
        <f t="shared" si="6"/>
        <v>0.32430555555553597</v>
      </c>
      <c r="Y48" s="174">
        <v>0.25902777777779501</v>
      </c>
      <c r="Z48" s="175">
        <f t="shared" si="7"/>
        <v>0.36597222222220499</v>
      </c>
      <c r="AB48" s="174">
        <v>0.217361111111087</v>
      </c>
      <c r="AC48" s="175">
        <f t="shared" si="8"/>
        <v>0.40763888888891298</v>
      </c>
      <c r="AE48" s="174">
        <v>0.175694444444464</v>
      </c>
      <c r="AF48" s="175">
        <f t="shared" si="9"/>
        <v>0.44930555555553597</v>
      </c>
      <c r="AH48" s="174">
        <v>0.13402777777779701</v>
      </c>
      <c r="AI48" s="175">
        <f t="shared" si="10"/>
        <v>0.49097222222220299</v>
      </c>
      <c r="AK48" s="174">
        <v>9.2361111111087094E-2</v>
      </c>
      <c r="AL48" s="175">
        <f t="shared" si="11"/>
        <v>0.53263888888891286</v>
      </c>
      <c r="AN48" s="174">
        <v>5.0694444444446402E-2</v>
      </c>
      <c r="AO48" s="175">
        <f t="shared" si="12"/>
        <v>0.57430555555555363</v>
      </c>
      <c r="AQ48" s="174">
        <v>9.0277777777800008E-3</v>
      </c>
      <c r="AR48" s="175">
        <f t="shared" si="13"/>
        <v>0.61597222222222003</v>
      </c>
    </row>
    <row r="49" spans="1:44">
      <c r="A49" s="174">
        <v>0.59166666666664602</v>
      </c>
      <c r="B49" s="175">
        <f t="shared" si="14"/>
        <v>3.3333333333353976E-2</v>
      </c>
      <c r="D49" s="174">
        <v>0.55000000000002003</v>
      </c>
      <c r="E49" s="175">
        <f t="shared" si="0"/>
        <v>7.4999999999979972E-2</v>
      </c>
      <c r="G49" s="174">
        <v>0.50833333333335295</v>
      </c>
      <c r="H49" s="175">
        <f t="shared" si="1"/>
        <v>0.11666666666664705</v>
      </c>
      <c r="J49" s="174">
        <v>0.46666666666664203</v>
      </c>
      <c r="K49" s="175">
        <f t="shared" si="2"/>
        <v>0.15833333333335797</v>
      </c>
      <c r="M49" s="174">
        <v>0.42500000000001997</v>
      </c>
      <c r="N49" s="175">
        <f t="shared" si="3"/>
        <v>0.19999999999998003</v>
      </c>
      <c r="P49" s="174">
        <v>0.38333333333335101</v>
      </c>
      <c r="Q49" s="175">
        <f t="shared" si="4"/>
        <v>0.24166666666664899</v>
      </c>
      <c r="S49" s="174">
        <v>0.34166666666664203</v>
      </c>
      <c r="T49" s="175">
        <f t="shared" si="5"/>
        <v>0.28333333333335797</v>
      </c>
      <c r="V49" s="174">
        <v>0.30000000000001997</v>
      </c>
      <c r="W49" s="175">
        <f t="shared" si="6"/>
        <v>0.32499999999998003</v>
      </c>
      <c r="Y49" s="174">
        <v>0.25833333333335101</v>
      </c>
      <c r="Z49" s="175">
        <f t="shared" si="7"/>
        <v>0.36666666666664899</v>
      </c>
      <c r="AB49" s="174">
        <v>0.216666666666642</v>
      </c>
      <c r="AC49" s="175">
        <f t="shared" si="8"/>
        <v>0.40833333333335797</v>
      </c>
      <c r="AE49" s="174">
        <v>0.17500000000002</v>
      </c>
      <c r="AF49" s="175">
        <f t="shared" si="9"/>
        <v>0.44999999999997997</v>
      </c>
      <c r="AH49" s="174">
        <v>0.13333333333335301</v>
      </c>
      <c r="AI49" s="175">
        <f t="shared" si="10"/>
        <v>0.49166666666664699</v>
      </c>
      <c r="AK49" s="174">
        <v>9.1666666666642097E-2</v>
      </c>
      <c r="AL49" s="175">
        <f t="shared" si="11"/>
        <v>0.53333333333335786</v>
      </c>
      <c r="AN49" s="174">
        <v>5.0000000000002001E-2</v>
      </c>
      <c r="AO49" s="175">
        <f t="shared" si="12"/>
        <v>0.57499999999999796</v>
      </c>
      <c r="AQ49" s="174">
        <v>8.3333333333356005E-3</v>
      </c>
      <c r="AR49" s="175">
        <f t="shared" si="13"/>
        <v>0.61666666666666436</v>
      </c>
    </row>
    <row r="50" spans="1:44">
      <c r="A50" s="174">
        <v>0.59097222222220103</v>
      </c>
      <c r="B50" s="175">
        <f t="shared" si="14"/>
        <v>3.4027777777798973E-2</v>
      </c>
      <c r="D50" s="174">
        <v>0.54930555555557603</v>
      </c>
      <c r="E50" s="175">
        <f t="shared" si="0"/>
        <v>7.5694444444423969E-2</v>
      </c>
      <c r="G50" s="174">
        <v>0.50763888888890896</v>
      </c>
      <c r="H50" s="175">
        <f t="shared" si="1"/>
        <v>0.11736111111109104</v>
      </c>
      <c r="J50" s="174">
        <v>0.46597222222219697</v>
      </c>
      <c r="K50" s="175">
        <f t="shared" si="2"/>
        <v>0.15902777777780303</v>
      </c>
      <c r="M50" s="174">
        <v>0.42430555555557598</v>
      </c>
      <c r="N50" s="175">
        <f t="shared" si="3"/>
        <v>0.20069444444442402</v>
      </c>
      <c r="P50" s="174">
        <v>0.38263888888890701</v>
      </c>
      <c r="Q50" s="175">
        <f t="shared" si="4"/>
        <v>0.24236111111109299</v>
      </c>
      <c r="S50" s="174">
        <v>0.34097222222219697</v>
      </c>
      <c r="T50" s="175">
        <f t="shared" si="5"/>
        <v>0.28402777777780303</v>
      </c>
      <c r="V50" s="174">
        <v>0.29930555555557598</v>
      </c>
      <c r="W50" s="175">
        <f t="shared" si="6"/>
        <v>0.32569444444442402</v>
      </c>
      <c r="Y50" s="174">
        <v>0.25763888888890701</v>
      </c>
      <c r="Z50" s="175">
        <f t="shared" si="7"/>
        <v>0.36736111111109299</v>
      </c>
      <c r="AB50" s="174">
        <v>0.215972222222197</v>
      </c>
      <c r="AC50" s="175">
        <f t="shared" si="8"/>
        <v>0.40902777777780297</v>
      </c>
      <c r="AE50" s="174">
        <v>0.174305555555576</v>
      </c>
      <c r="AF50" s="175">
        <f t="shared" si="9"/>
        <v>0.45069444444442397</v>
      </c>
      <c r="AH50" s="174">
        <v>0.13263888888890901</v>
      </c>
      <c r="AI50" s="175">
        <f t="shared" si="10"/>
        <v>0.49236111111109099</v>
      </c>
      <c r="AK50" s="174">
        <v>9.0972222222197099E-2</v>
      </c>
      <c r="AL50" s="175">
        <f t="shared" si="11"/>
        <v>0.53402777777780286</v>
      </c>
      <c r="AN50" s="174">
        <v>4.9305555555557601E-2</v>
      </c>
      <c r="AO50" s="175">
        <f t="shared" si="12"/>
        <v>0.5756944444444424</v>
      </c>
      <c r="AQ50" s="174">
        <v>7.6388888888912002E-3</v>
      </c>
      <c r="AR50" s="175">
        <f t="shared" si="13"/>
        <v>0.61736111111110881</v>
      </c>
    </row>
    <row r="51" spans="1:44">
      <c r="A51" s="176">
        <v>0.59027777777775603</v>
      </c>
      <c r="B51" s="177">
        <f t="shared" si="14"/>
        <v>3.472222222224397E-2</v>
      </c>
      <c r="D51" s="176">
        <v>0.54861111111113203</v>
      </c>
      <c r="E51" s="177">
        <f t="shared" si="0"/>
        <v>7.6388888888867967E-2</v>
      </c>
      <c r="F51" s="172"/>
      <c r="G51" s="176">
        <v>0.50694444444446496</v>
      </c>
      <c r="H51" s="177">
        <f t="shared" si="1"/>
        <v>0.11805555555553504</v>
      </c>
      <c r="J51" s="176">
        <v>0.46527777777775198</v>
      </c>
      <c r="K51" s="177">
        <f t="shared" si="2"/>
        <v>0.15972222222224802</v>
      </c>
      <c r="M51" s="176">
        <v>0.42361111111113198</v>
      </c>
      <c r="N51" s="177">
        <f t="shared" si="3"/>
        <v>0.20138888888886802</v>
      </c>
      <c r="P51" s="176">
        <v>0.38194444444446302</v>
      </c>
      <c r="Q51" s="177">
        <f t="shared" si="4"/>
        <v>0.24305555555553698</v>
      </c>
      <c r="S51" s="176">
        <v>0.34027777777775198</v>
      </c>
      <c r="T51" s="177">
        <f t="shared" si="5"/>
        <v>0.28472222222224802</v>
      </c>
      <c r="U51" s="172"/>
      <c r="V51" s="176">
        <v>0.29861111111113198</v>
      </c>
      <c r="W51" s="177">
        <f t="shared" si="6"/>
        <v>0.32638888888886802</v>
      </c>
      <c r="Y51" s="176">
        <v>0.25694444444446302</v>
      </c>
      <c r="Z51" s="177">
        <f t="shared" si="7"/>
        <v>0.36805555555553698</v>
      </c>
      <c r="AB51" s="176">
        <v>0.21527777777775201</v>
      </c>
      <c r="AC51" s="177">
        <f t="shared" si="8"/>
        <v>0.40972222222224797</v>
      </c>
      <c r="AE51" s="176">
        <v>0.173611111111132</v>
      </c>
      <c r="AF51" s="177">
        <f t="shared" si="9"/>
        <v>0.45138888888886797</v>
      </c>
      <c r="AH51" s="176">
        <v>0.13194444444446499</v>
      </c>
      <c r="AI51" s="177">
        <f t="shared" si="10"/>
        <v>0.49305555555553504</v>
      </c>
      <c r="AJ51" s="172"/>
      <c r="AK51" s="176">
        <v>9.0277777777752102E-2</v>
      </c>
      <c r="AL51" s="177">
        <f t="shared" si="11"/>
        <v>0.53472222222224786</v>
      </c>
      <c r="AN51" s="176">
        <v>4.86111111111132E-2</v>
      </c>
      <c r="AO51" s="177">
        <f t="shared" si="12"/>
        <v>0.57638888888888684</v>
      </c>
      <c r="AQ51" s="176">
        <v>6.9444444444467998E-3</v>
      </c>
      <c r="AR51" s="177">
        <f t="shared" si="13"/>
        <v>0.61805555555555325</v>
      </c>
    </row>
    <row r="52" spans="1:44">
      <c r="A52" s="174">
        <v>0.58958333333331103</v>
      </c>
      <c r="B52" s="175">
        <f t="shared" si="14"/>
        <v>3.5416666666688967E-2</v>
      </c>
      <c r="D52" s="174">
        <v>0.54791666666668803</v>
      </c>
      <c r="E52" s="175">
        <f t="shared" si="0"/>
        <v>7.7083333333311965E-2</v>
      </c>
      <c r="G52" s="174">
        <v>0.50625000000002096</v>
      </c>
      <c r="H52" s="175">
        <f t="shared" si="1"/>
        <v>0.11874999999997904</v>
      </c>
      <c r="J52" s="174">
        <v>0.46458333333330698</v>
      </c>
      <c r="K52" s="175">
        <f t="shared" si="2"/>
        <v>0.16041666666669302</v>
      </c>
      <c r="M52" s="174">
        <v>0.42291666666668798</v>
      </c>
      <c r="N52" s="175">
        <f t="shared" si="3"/>
        <v>0.20208333333331202</v>
      </c>
      <c r="P52" s="174">
        <v>0.38125000000001802</v>
      </c>
      <c r="Q52" s="175">
        <f t="shared" si="4"/>
        <v>0.24374999999998198</v>
      </c>
      <c r="S52" s="174">
        <v>0.33958333333330698</v>
      </c>
      <c r="T52" s="175">
        <f t="shared" si="5"/>
        <v>0.28541666666669302</v>
      </c>
      <c r="V52" s="174">
        <v>0.29791666666668798</v>
      </c>
      <c r="W52" s="175">
        <f t="shared" si="6"/>
        <v>0.32708333333331202</v>
      </c>
      <c r="Y52" s="174">
        <v>0.25625000000001802</v>
      </c>
      <c r="Z52" s="175">
        <f t="shared" si="7"/>
        <v>0.36874999999998198</v>
      </c>
      <c r="AB52" s="174">
        <v>0.21458333333330701</v>
      </c>
      <c r="AC52" s="175">
        <f t="shared" si="8"/>
        <v>0.41041666666669296</v>
      </c>
      <c r="AE52" s="174">
        <v>0.17291666666668801</v>
      </c>
      <c r="AF52" s="175">
        <f t="shared" si="9"/>
        <v>0.45208333333331197</v>
      </c>
      <c r="AH52" s="174">
        <v>0.13125000000002099</v>
      </c>
      <c r="AI52" s="175">
        <f t="shared" si="10"/>
        <v>0.49374999999997904</v>
      </c>
      <c r="AK52" s="174">
        <v>8.9583333333307105E-2</v>
      </c>
      <c r="AL52" s="175">
        <f t="shared" si="11"/>
        <v>0.53541666666669285</v>
      </c>
      <c r="AN52" s="174">
        <v>4.79166666666688E-2</v>
      </c>
      <c r="AO52" s="175">
        <f t="shared" si="12"/>
        <v>0.57708333333333117</v>
      </c>
      <c r="AQ52" s="174">
        <v>6.2500000000024003E-3</v>
      </c>
      <c r="AR52" s="175">
        <f t="shared" si="13"/>
        <v>0.61874999999999758</v>
      </c>
    </row>
    <row r="53" spans="1:44">
      <c r="A53" s="174">
        <v>0.58888888888886604</v>
      </c>
      <c r="B53" s="175">
        <f t="shared" si="14"/>
        <v>3.6111111111133964E-2</v>
      </c>
      <c r="D53" s="174">
        <v>0.54722222222224404</v>
      </c>
      <c r="E53" s="175">
        <f t="shared" si="0"/>
        <v>7.7777777777755963E-2</v>
      </c>
      <c r="G53" s="174">
        <v>0.50555555555557696</v>
      </c>
      <c r="H53" s="175">
        <f t="shared" si="1"/>
        <v>0.11944444444442304</v>
      </c>
      <c r="J53" s="174">
        <v>0.46388888888886198</v>
      </c>
      <c r="K53" s="175">
        <f t="shared" si="2"/>
        <v>0.16111111111113802</v>
      </c>
      <c r="M53" s="174">
        <v>0.42222222222224398</v>
      </c>
      <c r="N53" s="175">
        <f t="shared" si="3"/>
        <v>0.20277777777775602</v>
      </c>
      <c r="P53" s="174">
        <v>0.38055555555557402</v>
      </c>
      <c r="Q53" s="175">
        <f t="shared" si="4"/>
        <v>0.24444444444442598</v>
      </c>
      <c r="S53" s="174">
        <v>0.33888888888886198</v>
      </c>
      <c r="T53" s="175">
        <f t="shared" si="5"/>
        <v>0.28611111111113802</v>
      </c>
      <c r="V53" s="174">
        <v>0.29722222222224398</v>
      </c>
      <c r="W53" s="175">
        <f t="shared" si="6"/>
        <v>0.32777777777775602</v>
      </c>
      <c r="Y53" s="174">
        <v>0.25555555555557402</v>
      </c>
      <c r="Z53" s="175">
        <f t="shared" si="7"/>
        <v>0.36944444444442598</v>
      </c>
      <c r="AB53" s="174">
        <v>0.21388888888886201</v>
      </c>
      <c r="AC53" s="175">
        <f t="shared" si="8"/>
        <v>0.41111111111113796</v>
      </c>
      <c r="AE53" s="174">
        <v>0.17222222222224401</v>
      </c>
      <c r="AF53" s="175">
        <f t="shared" si="9"/>
        <v>0.45277777777775596</v>
      </c>
      <c r="AH53" s="174">
        <v>0.13055555555557699</v>
      </c>
      <c r="AI53" s="175">
        <f t="shared" si="10"/>
        <v>0.49444444444442304</v>
      </c>
      <c r="AK53" s="174">
        <v>8.8888888888862094E-2</v>
      </c>
      <c r="AL53" s="175">
        <f t="shared" si="11"/>
        <v>0.53611111111113785</v>
      </c>
      <c r="AN53" s="174">
        <v>4.72222222222244E-2</v>
      </c>
      <c r="AO53" s="175">
        <f t="shared" si="12"/>
        <v>0.57777777777777561</v>
      </c>
      <c r="AQ53" s="174">
        <v>5.555555555558E-3</v>
      </c>
      <c r="AR53" s="175">
        <f t="shared" si="13"/>
        <v>0.61944444444444202</v>
      </c>
    </row>
    <row r="54" spans="1:44">
      <c r="A54" s="174">
        <v>0.58819444444442104</v>
      </c>
      <c r="B54" s="175">
        <f t="shared" si="14"/>
        <v>3.6805555555578962E-2</v>
      </c>
      <c r="D54" s="174">
        <v>0.54652777777780004</v>
      </c>
      <c r="E54" s="175">
        <f t="shared" si="0"/>
        <v>7.8472222222199961E-2</v>
      </c>
      <c r="G54" s="174">
        <v>0.50486111111113297</v>
      </c>
      <c r="H54" s="175">
        <f t="shared" si="1"/>
        <v>0.12013888888886703</v>
      </c>
      <c r="J54" s="174">
        <v>0.46319444444441699</v>
      </c>
      <c r="K54" s="175">
        <f t="shared" si="2"/>
        <v>0.16180555555558301</v>
      </c>
      <c r="M54" s="174">
        <v>0.42152777777779998</v>
      </c>
      <c r="N54" s="175">
        <f t="shared" si="3"/>
        <v>0.20347222222220002</v>
      </c>
      <c r="P54" s="174">
        <v>0.37986111111113002</v>
      </c>
      <c r="Q54" s="175">
        <f t="shared" si="4"/>
        <v>0.24513888888886998</v>
      </c>
      <c r="S54" s="174">
        <v>0.33819444444441699</v>
      </c>
      <c r="T54" s="175">
        <f t="shared" si="5"/>
        <v>0.28680555555558301</v>
      </c>
      <c r="V54" s="174">
        <v>0.29652777777779998</v>
      </c>
      <c r="W54" s="175">
        <f t="shared" si="6"/>
        <v>0.32847222222220002</v>
      </c>
      <c r="Y54" s="174">
        <v>0.25486111111113002</v>
      </c>
      <c r="Z54" s="175">
        <f t="shared" si="7"/>
        <v>0.37013888888886998</v>
      </c>
      <c r="AB54" s="174">
        <v>0.21319444444441699</v>
      </c>
      <c r="AC54" s="175">
        <f t="shared" si="8"/>
        <v>0.41180555555558301</v>
      </c>
      <c r="AE54" s="174">
        <v>0.17152777777780001</v>
      </c>
      <c r="AF54" s="175">
        <f t="shared" si="9"/>
        <v>0.45347222222219996</v>
      </c>
      <c r="AH54" s="174">
        <v>0.12986111111113299</v>
      </c>
      <c r="AI54" s="175">
        <f t="shared" si="10"/>
        <v>0.49513888888886703</v>
      </c>
      <c r="AK54" s="174">
        <v>8.8194444444417097E-2</v>
      </c>
      <c r="AL54" s="175">
        <f t="shared" si="11"/>
        <v>0.53680555555558285</v>
      </c>
      <c r="AN54" s="174">
        <v>4.6527777777779999E-2</v>
      </c>
      <c r="AO54" s="175">
        <f t="shared" si="12"/>
        <v>0.57847222222222006</v>
      </c>
      <c r="AQ54" s="174">
        <v>4.8611111111135996E-3</v>
      </c>
      <c r="AR54" s="175">
        <f t="shared" si="13"/>
        <v>0.62013888888888635</v>
      </c>
    </row>
    <row r="55" spans="1:44">
      <c r="A55" s="174">
        <v>0.58749999999997604</v>
      </c>
      <c r="B55" s="175">
        <f t="shared" si="14"/>
        <v>3.7500000000023959E-2</v>
      </c>
      <c r="D55" s="174">
        <v>0.54583333333335604</v>
      </c>
      <c r="E55" s="175">
        <f t="shared" si="0"/>
        <v>7.9166666666643959E-2</v>
      </c>
      <c r="G55" s="174">
        <v>0.50416666666668897</v>
      </c>
      <c r="H55" s="175">
        <f t="shared" si="1"/>
        <v>0.12083333333331103</v>
      </c>
      <c r="J55" s="174">
        <v>0.46249999999997199</v>
      </c>
      <c r="K55" s="175">
        <f t="shared" si="2"/>
        <v>0.16250000000002801</v>
      </c>
      <c r="M55" s="174">
        <v>0.42083333333335599</v>
      </c>
      <c r="N55" s="175">
        <f t="shared" si="3"/>
        <v>0.20416666666664401</v>
      </c>
      <c r="P55" s="174">
        <v>0.37916666666668603</v>
      </c>
      <c r="Q55" s="175">
        <f t="shared" si="4"/>
        <v>0.24583333333331397</v>
      </c>
      <c r="S55" s="174">
        <v>0.33749999999997199</v>
      </c>
      <c r="T55" s="175">
        <f t="shared" si="5"/>
        <v>0.28750000000002801</v>
      </c>
      <c r="V55" s="174">
        <v>0.29583333333335599</v>
      </c>
      <c r="W55" s="175">
        <f t="shared" si="6"/>
        <v>0.32916666666664401</v>
      </c>
      <c r="Y55" s="174">
        <v>0.25416666666668603</v>
      </c>
      <c r="Z55" s="175">
        <f t="shared" si="7"/>
        <v>0.37083333333331397</v>
      </c>
      <c r="AB55" s="174">
        <v>0.21249999999997199</v>
      </c>
      <c r="AC55" s="175">
        <f t="shared" si="8"/>
        <v>0.41250000000002801</v>
      </c>
      <c r="AE55" s="174">
        <v>0.17083333333335601</v>
      </c>
      <c r="AF55" s="175">
        <f t="shared" si="9"/>
        <v>0.45416666666664396</v>
      </c>
      <c r="AH55" s="174">
        <v>0.129166666666689</v>
      </c>
      <c r="AI55" s="175">
        <f t="shared" si="10"/>
        <v>0.49583333333331103</v>
      </c>
      <c r="AK55" s="174">
        <v>8.74999999999721E-2</v>
      </c>
      <c r="AL55" s="175">
        <f t="shared" si="11"/>
        <v>0.53750000000002784</v>
      </c>
      <c r="AN55" s="174">
        <v>4.5833333333335599E-2</v>
      </c>
      <c r="AO55" s="175">
        <f t="shared" si="12"/>
        <v>0.57916666666666439</v>
      </c>
      <c r="AQ55" s="174">
        <v>4.1666666666692002E-3</v>
      </c>
      <c r="AR55" s="175">
        <f t="shared" si="13"/>
        <v>0.62083333333333079</v>
      </c>
    </row>
    <row r="56" spans="1:44">
      <c r="A56" s="174">
        <v>0.58680555555553104</v>
      </c>
      <c r="B56" s="175">
        <f t="shared" si="14"/>
        <v>3.8194444444468956E-2</v>
      </c>
      <c r="D56" s="174">
        <v>0.54513888888891204</v>
      </c>
      <c r="E56" s="175">
        <f t="shared" si="0"/>
        <v>7.9861111111087957E-2</v>
      </c>
      <c r="G56" s="174">
        <v>0.50347222222224497</v>
      </c>
      <c r="H56" s="175">
        <f t="shared" si="1"/>
        <v>0.12152777777775503</v>
      </c>
      <c r="J56" s="174">
        <v>0.46180555555552699</v>
      </c>
      <c r="K56" s="175">
        <f t="shared" si="2"/>
        <v>0.16319444444447301</v>
      </c>
      <c r="M56" s="174">
        <v>0.42013888888891199</v>
      </c>
      <c r="N56" s="175">
        <f t="shared" si="3"/>
        <v>0.20486111111108801</v>
      </c>
      <c r="P56" s="174">
        <v>0.37847222222224203</v>
      </c>
      <c r="Q56" s="175">
        <f t="shared" si="4"/>
        <v>0.24652777777775797</v>
      </c>
      <c r="S56" s="174">
        <v>0.33680555555552699</v>
      </c>
      <c r="T56" s="175">
        <f t="shared" si="5"/>
        <v>0.28819444444447301</v>
      </c>
      <c r="V56" s="174">
        <v>0.29513888888891199</v>
      </c>
      <c r="W56" s="175">
        <f t="shared" si="6"/>
        <v>0.32986111111108801</v>
      </c>
      <c r="Y56" s="174">
        <v>0.25347222222224203</v>
      </c>
      <c r="Z56" s="175">
        <f t="shared" si="7"/>
        <v>0.37152777777775797</v>
      </c>
      <c r="AB56" s="174">
        <v>0.21180555555552699</v>
      </c>
      <c r="AC56" s="175">
        <f t="shared" si="8"/>
        <v>0.41319444444447301</v>
      </c>
      <c r="AE56" s="174">
        <v>0.17013888888891199</v>
      </c>
      <c r="AF56" s="175">
        <f t="shared" si="9"/>
        <v>0.45486111111108801</v>
      </c>
      <c r="AH56" s="174">
        <v>0.128472222222245</v>
      </c>
      <c r="AI56" s="175">
        <f t="shared" si="10"/>
        <v>0.49652777777775503</v>
      </c>
      <c r="AK56" s="174">
        <v>8.68055555555272E-2</v>
      </c>
      <c r="AL56" s="175">
        <f t="shared" si="11"/>
        <v>0.53819444444447284</v>
      </c>
      <c r="AN56" s="174">
        <v>4.5138888888891199E-2</v>
      </c>
      <c r="AO56" s="175">
        <f t="shared" si="12"/>
        <v>0.57986111111110883</v>
      </c>
      <c r="AQ56" s="174">
        <v>3.4722222222247998E-3</v>
      </c>
      <c r="AR56" s="175">
        <f t="shared" si="13"/>
        <v>0.62152777777777524</v>
      </c>
    </row>
    <row r="57" spans="1:44">
      <c r="A57" s="174">
        <v>0.58611111111108605</v>
      </c>
      <c r="B57" s="175">
        <f t="shared" si="14"/>
        <v>3.8888888888913953E-2</v>
      </c>
      <c r="D57" s="174">
        <v>0.54444444444446805</v>
      </c>
      <c r="E57" s="175">
        <f t="shared" si="0"/>
        <v>8.0555555555531955E-2</v>
      </c>
      <c r="G57" s="174">
        <v>0.50277777777780097</v>
      </c>
      <c r="H57" s="175">
        <f t="shared" si="1"/>
        <v>0.12222222222219903</v>
      </c>
      <c r="J57" s="174">
        <v>0.46111111111108199</v>
      </c>
      <c r="K57" s="175">
        <f t="shared" si="2"/>
        <v>0.16388888888891801</v>
      </c>
      <c r="M57" s="174">
        <v>0.41944444444446799</v>
      </c>
      <c r="N57" s="175">
        <f t="shared" si="3"/>
        <v>0.20555555555553201</v>
      </c>
      <c r="P57" s="174">
        <v>0.37777777777779797</v>
      </c>
      <c r="Q57" s="175">
        <f t="shared" si="4"/>
        <v>0.24722222222220203</v>
      </c>
      <c r="S57" s="174">
        <v>0.33611111111108199</v>
      </c>
      <c r="T57" s="175">
        <f t="shared" si="5"/>
        <v>0.28888888888891801</v>
      </c>
      <c r="V57" s="174">
        <v>0.29444444444446799</v>
      </c>
      <c r="W57" s="175">
        <f t="shared" si="6"/>
        <v>0.33055555555553201</v>
      </c>
      <c r="Y57" s="174">
        <v>0.25277777777779797</v>
      </c>
      <c r="Z57" s="175">
        <f t="shared" si="7"/>
        <v>0.37222222222220203</v>
      </c>
      <c r="AB57" s="174">
        <v>0.21111111111108199</v>
      </c>
      <c r="AC57" s="175">
        <f t="shared" si="8"/>
        <v>0.41388888888891801</v>
      </c>
      <c r="AE57" s="174">
        <v>0.16944444444446799</v>
      </c>
      <c r="AF57" s="175">
        <f t="shared" si="9"/>
        <v>0.45555555555553201</v>
      </c>
      <c r="AH57" s="174">
        <v>0.127777777777801</v>
      </c>
      <c r="AI57" s="175">
        <f t="shared" si="10"/>
        <v>0.49722222222219903</v>
      </c>
      <c r="AK57" s="174">
        <v>8.6111111111082203E-2</v>
      </c>
      <c r="AL57" s="175">
        <f t="shared" si="11"/>
        <v>0.53888888888891784</v>
      </c>
      <c r="AN57" s="174">
        <v>4.4444444444446798E-2</v>
      </c>
      <c r="AO57" s="175">
        <f t="shared" si="12"/>
        <v>0.58055555555555316</v>
      </c>
      <c r="AQ57" s="174">
        <v>2.7777777777803999E-3</v>
      </c>
      <c r="AR57" s="175">
        <f t="shared" si="13"/>
        <v>0.62222222222221957</v>
      </c>
    </row>
    <row r="58" spans="1:44">
      <c r="A58" s="174">
        <v>0.58541666666664105</v>
      </c>
      <c r="B58" s="175">
        <f t="shared" si="14"/>
        <v>3.958333333335895E-2</v>
      </c>
      <c r="D58" s="174">
        <v>0.54375000000002405</v>
      </c>
      <c r="E58" s="175">
        <f t="shared" si="0"/>
        <v>8.1249999999975953E-2</v>
      </c>
      <c r="G58" s="174">
        <v>0.50208333333335697</v>
      </c>
      <c r="H58" s="175">
        <f t="shared" si="1"/>
        <v>0.12291666666664303</v>
      </c>
      <c r="J58" s="174">
        <v>0.460416666666637</v>
      </c>
      <c r="K58" s="175">
        <f t="shared" si="2"/>
        <v>0.164583333333363</v>
      </c>
      <c r="M58" s="174">
        <v>0.41875000000002399</v>
      </c>
      <c r="N58" s="175">
        <f t="shared" si="3"/>
        <v>0.20624999999997601</v>
      </c>
      <c r="P58" s="174">
        <v>0.37708333333335398</v>
      </c>
      <c r="Q58" s="175">
        <f t="shared" si="4"/>
        <v>0.24791666666664602</v>
      </c>
      <c r="S58" s="174">
        <v>0.335416666666637</v>
      </c>
      <c r="T58" s="175">
        <f t="shared" si="5"/>
        <v>0.289583333333363</v>
      </c>
      <c r="V58" s="174">
        <v>0.29375000000002399</v>
      </c>
      <c r="W58" s="175">
        <f t="shared" si="6"/>
        <v>0.33124999999997601</v>
      </c>
      <c r="Y58" s="174">
        <v>0.25208333333335398</v>
      </c>
      <c r="Z58" s="175">
        <f t="shared" si="7"/>
        <v>0.37291666666664602</v>
      </c>
      <c r="AB58" s="174">
        <v>0.210416666666637</v>
      </c>
      <c r="AC58" s="175">
        <f t="shared" si="8"/>
        <v>0.414583333333363</v>
      </c>
      <c r="AE58" s="174">
        <v>0.16875000000002399</v>
      </c>
      <c r="AF58" s="175">
        <f t="shared" si="9"/>
        <v>0.45624999999997601</v>
      </c>
      <c r="AH58" s="174">
        <v>0.127083333333357</v>
      </c>
      <c r="AI58" s="175">
        <f t="shared" si="10"/>
        <v>0.49791666666664303</v>
      </c>
      <c r="AK58" s="174">
        <v>8.5416666666637206E-2</v>
      </c>
      <c r="AL58" s="175">
        <f t="shared" si="11"/>
        <v>0.53958333333336284</v>
      </c>
      <c r="AN58" s="174">
        <v>4.3750000000002398E-2</v>
      </c>
      <c r="AO58" s="175">
        <f t="shared" si="12"/>
        <v>0.5812499999999976</v>
      </c>
      <c r="AQ58" s="174">
        <v>2.0833333333360902E-3</v>
      </c>
      <c r="AR58" s="175">
        <f t="shared" si="13"/>
        <v>0.6229166666666639</v>
      </c>
    </row>
    <row r="59" spans="1:44">
      <c r="A59" s="174">
        <v>0.58472222222219605</v>
      </c>
      <c r="B59" s="175">
        <f t="shared" si="14"/>
        <v>4.0277777777803947E-2</v>
      </c>
      <c r="D59" s="174">
        <v>0.54305555555558005</v>
      </c>
      <c r="E59" s="175">
        <f t="shared" si="0"/>
        <v>8.194444444441995E-2</v>
      </c>
      <c r="G59" s="174">
        <v>0.50138888888891298</v>
      </c>
      <c r="H59" s="175">
        <f t="shared" si="1"/>
        <v>0.12361111111108702</v>
      </c>
      <c r="J59" s="174">
        <v>0.459722222222192</v>
      </c>
      <c r="K59" s="175">
        <f t="shared" si="2"/>
        <v>0.165277777777808</v>
      </c>
      <c r="M59" s="174">
        <v>0.41805555555557999</v>
      </c>
      <c r="N59" s="175">
        <f t="shared" si="3"/>
        <v>0.20694444444442001</v>
      </c>
      <c r="P59" s="174">
        <v>0.37638888888890998</v>
      </c>
      <c r="Q59" s="175">
        <f t="shared" si="4"/>
        <v>0.24861111111109002</v>
      </c>
      <c r="S59" s="174">
        <v>0.334722222222192</v>
      </c>
      <c r="T59" s="175">
        <f t="shared" si="5"/>
        <v>0.290277777777808</v>
      </c>
      <c r="V59" s="174">
        <v>0.29305555555557999</v>
      </c>
      <c r="W59" s="175">
        <f t="shared" si="6"/>
        <v>0.33194444444442001</v>
      </c>
      <c r="Y59" s="174">
        <v>0.25138888888890998</v>
      </c>
      <c r="Z59" s="175">
        <f t="shared" si="7"/>
        <v>0.37361111111109002</v>
      </c>
      <c r="AB59" s="174">
        <v>0.209722222222192</v>
      </c>
      <c r="AC59" s="175">
        <f t="shared" si="8"/>
        <v>0.415277777777808</v>
      </c>
      <c r="AE59" s="174">
        <v>0.16805555555557999</v>
      </c>
      <c r="AF59" s="175">
        <f t="shared" si="9"/>
        <v>0.45694444444442001</v>
      </c>
      <c r="AH59" s="174">
        <v>0.126388888888913</v>
      </c>
      <c r="AI59" s="175">
        <f t="shared" si="10"/>
        <v>0.49861111111108702</v>
      </c>
      <c r="AK59" s="174">
        <v>8.4722222222192195E-2</v>
      </c>
      <c r="AL59" s="175">
        <f t="shared" si="11"/>
        <v>0.54027777777780783</v>
      </c>
      <c r="AN59" s="174">
        <v>4.3055555555557998E-2</v>
      </c>
      <c r="AO59" s="175">
        <f t="shared" si="12"/>
        <v>0.58194444444444204</v>
      </c>
      <c r="AQ59" s="174">
        <v>1.3888888888916901E-3</v>
      </c>
      <c r="AR59" s="175">
        <f t="shared" si="13"/>
        <v>0.62361111111110834</v>
      </c>
    </row>
    <row r="60" spans="1:44">
      <c r="A60" s="174">
        <v>0.58402777777775094</v>
      </c>
      <c r="B60" s="175">
        <f t="shared" si="14"/>
        <v>4.0972222222249055E-2</v>
      </c>
      <c r="D60" s="174">
        <v>0.54236111111113605</v>
      </c>
      <c r="E60" s="175">
        <f t="shared" si="0"/>
        <v>8.2638888888863948E-2</v>
      </c>
      <c r="G60" s="174">
        <v>0.50069444444446898</v>
      </c>
      <c r="H60" s="175">
        <f t="shared" si="1"/>
        <v>0.12430555555553102</v>
      </c>
      <c r="J60" s="174">
        <v>0.459027777777747</v>
      </c>
      <c r="K60" s="175">
        <f t="shared" si="2"/>
        <v>0.165972222222253</v>
      </c>
      <c r="M60" s="174">
        <v>0.417361111111136</v>
      </c>
      <c r="N60" s="175">
        <f t="shared" si="3"/>
        <v>0.207638888888864</v>
      </c>
      <c r="P60" s="174">
        <v>0.37569444444446598</v>
      </c>
      <c r="Q60" s="175">
        <f t="shared" si="4"/>
        <v>0.24930555555553402</v>
      </c>
      <c r="S60" s="174">
        <v>0.334027777777747</v>
      </c>
      <c r="T60" s="175">
        <f t="shared" si="5"/>
        <v>0.290972222222253</v>
      </c>
      <c r="V60" s="174">
        <v>0.292361111111136</v>
      </c>
      <c r="W60" s="175">
        <f t="shared" si="6"/>
        <v>0.332638888888864</v>
      </c>
      <c r="Y60" s="174">
        <v>0.25069444444446598</v>
      </c>
      <c r="Z60" s="175">
        <f t="shared" si="7"/>
        <v>0.37430555555553402</v>
      </c>
      <c r="AB60" s="174">
        <v>0.209027777777747</v>
      </c>
      <c r="AC60" s="175">
        <f t="shared" si="8"/>
        <v>0.415972222222253</v>
      </c>
      <c r="AE60" s="174">
        <v>0.167361111111136</v>
      </c>
      <c r="AF60" s="175">
        <f t="shared" si="9"/>
        <v>0.457638888888864</v>
      </c>
      <c r="AH60" s="174">
        <v>0.12569444444446901</v>
      </c>
      <c r="AI60" s="175">
        <f t="shared" si="10"/>
        <v>0.49930555555553102</v>
      </c>
      <c r="AK60" s="174">
        <v>8.4027777777747198E-2</v>
      </c>
      <c r="AL60" s="175">
        <f t="shared" si="11"/>
        <v>0.54097222222225283</v>
      </c>
      <c r="AN60" s="174">
        <v>4.2361111111113597E-2</v>
      </c>
      <c r="AO60" s="175">
        <f t="shared" si="12"/>
        <v>0.58263888888888637</v>
      </c>
      <c r="AQ60" s="174">
        <v>6.9444444444729397E-4</v>
      </c>
      <c r="AR60" s="175">
        <f t="shared" si="13"/>
        <v>0.62430555555555267</v>
      </c>
    </row>
    <row r="61" spans="1:44">
      <c r="A61" s="178">
        <v>0.58333333333330595</v>
      </c>
      <c r="B61" s="179">
        <f t="shared" si="14"/>
        <v>4.1666666666694052E-2</v>
      </c>
      <c r="D61" s="178">
        <v>0.54166666666669205</v>
      </c>
      <c r="E61" s="179">
        <f t="shared" si="0"/>
        <v>8.3333333333307946E-2</v>
      </c>
      <c r="G61" s="178">
        <v>0.50000000000002498</v>
      </c>
      <c r="H61" s="179">
        <f t="shared" si="1"/>
        <v>0.12499999999997502</v>
      </c>
      <c r="J61" s="178">
        <v>0.45833333333330201</v>
      </c>
      <c r="K61" s="179">
        <f t="shared" si="2"/>
        <v>0.16666666666669799</v>
      </c>
      <c r="M61" s="178">
        <v>0.416666666666692</v>
      </c>
      <c r="N61" s="179">
        <f t="shared" si="3"/>
        <v>0.208333333333308</v>
      </c>
      <c r="P61" s="178">
        <v>0.37500000000002198</v>
      </c>
      <c r="Q61" s="179">
        <f t="shared" si="4"/>
        <v>0.24999999999997802</v>
      </c>
      <c r="S61" s="178">
        <v>0.33333333333330201</v>
      </c>
      <c r="T61" s="179">
        <f t="shared" si="5"/>
        <v>0.29166666666669799</v>
      </c>
      <c r="V61" s="178">
        <v>0.291666666666692</v>
      </c>
      <c r="W61" s="179">
        <f t="shared" si="6"/>
        <v>0.333333333333308</v>
      </c>
      <c r="Y61" s="178">
        <v>0.25000000000002198</v>
      </c>
      <c r="Z61" s="179">
        <f t="shared" si="7"/>
        <v>0.37499999999997802</v>
      </c>
      <c r="AB61" s="178">
        <v>0.20833333333330201</v>
      </c>
      <c r="AC61" s="179">
        <f t="shared" si="8"/>
        <v>0.41666666666669799</v>
      </c>
      <c r="AE61" s="178">
        <v>0.166666666666692</v>
      </c>
      <c r="AF61" s="179">
        <f t="shared" si="9"/>
        <v>0.458333333333308</v>
      </c>
      <c r="AH61" s="178">
        <v>0.12500000000002501</v>
      </c>
      <c r="AI61" s="179">
        <f t="shared" si="10"/>
        <v>0.49999999999997502</v>
      </c>
      <c r="AK61" s="178">
        <v>8.3333333333302201E-2</v>
      </c>
      <c r="AL61" s="179">
        <f t="shared" si="11"/>
        <v>0.54166666666669783</v>
      </c>
      <c r="AN61" s="178">
        <v>4.1666666666669197E-2</v>
      </c>
      <c r="AO61" s="179">
        <f t="shared" si="12"/>
        <v>0.58333333333333082</v>
      </c>
      <c r="AQ61" s="178">
        <v>2.8935187579293099E-15</v>
      </c>
      <c r="AR61" s="179">
        <f t="shared" si="13"/>
        <v>0.62499999999999711</v>
      </c>
    </row>
  </sheetData>
  <sheetProtection sheet="1" objects="1" scenarios="1" selectLockedCells="1" selectUnlockedCells="1"/>
  <phoneticPr fontId="14"/>
  <pageMargins left="0.47244094488188981" right="0.23622047244094491" top="0.59055118110236227" bottom="0.43307086614173229" header="0.27559055118110237" footer="0.19685039370078741"/>
  <pageSetup paperSize="9" orientation="portrait" horizontalDpi="4294967292" verticalDpi="1200" r:id="rId1"/>
  <headerFooter>
    <oddHeader xml:space="preserve">&amp;L&amp;G&amp;C&amp;"-,太字"&amp;12減算表示時間 変換表　(１５分)&amp;"-,標準"&amp;11
</oddHeader>
    <oddFooter>&amp;L&amp;"Times New Roman,斜体"&amp;9&amp;K00-033OSAKA ICE HOCKEY FEDERATION &amp;C&amp;"Times New Roman,標準"&amp;9- &amp;P/&amp;N -&amp;R&amp;"Times New Roman,斜体"&amp;9&amp;K00-033https://www.oihf.jp/</oddFooter>
  </headerFooter>
  <legacyDrawingHF r:id="rId2"/>
</worksheet>
</file>

<file path=xl/worksheets/sheet13.xml><?xml version="1.0" encoding="utf-8"?>
<worksheet xmlns="http://schemas.openxmlformats.org/spreadsheetml/2006/main" xmlns:r="http://schemas.openxmlformats.org/officeDocument/2006/relationships">
  <dimension ref="A1:F51"/>
  <sheetViews>
    <sheetView showRowColHeaders="0" view="pageBreakPreview" zoomScaleNormal="100" zoomScaleSheetLayoutView="100" workbookViewId="0">
      <selection activeCell="AX22" sqref="AX22"/>
    </sheetView>
  </sheetViews>
  <sheetFormatPr defaultRowHeight="21" customHeight="1"/>
  <cols>
    <col min="1" max="1" width="2" style="506" customWidth="1"/>
    <col min="2" max="2" width="0.625" style="505" customWidth="1"/>
    <col min="3" max="3" width="2.25" style="505" customWidth="1"/>
    <col min="4" max="4" width="3.125" style="502" customWidth="1"/>
    <col min="5" max="5" width="0.75" style="503" customWidth="1"/>
    <col min="6" max="6" width="90.75" style="505" customWidth="1"/>
    <col min="7" max="16384" width="9" style="505"/>
  </cols>
  <sheetData>
    <row r="1" spans="1:6" ht="21" customHeight="1">
      <c r="A1" s="500">
        <v>1</v>
      </c>
      <c r="B1" s="501"/>
      <c r="C1" s="501" t="s">
        <v>2132</v>
      </c>
      <c r="F1" s="504"/>
    </row>
    <row r="2" spans="1:6" ht="21" customHeight="1">
      <c r="D2" s="502" t="s">
        <v>2135</v>
      </c>
      <c r="F2" s="504" t="s">
        <v>2112</v>
      </c>
    </row>
    <row r="3" spans="1:6" ht="21" customHeight="1">
      <c r="D3" s="502" t="s">
        <v>2136</v>
      </c>
      <c r="F3" s="504" t="s">
        <v>2113</v>
      </c>
    </row>
    <row r="4" spans="1:6" ht="21" customHeight="1">
      <c r="D4" s="502" t="s">
        <v>2137</v>
      </c>
      <c r="F4" s="504" t="s">
        <v>2131</v>
      </c>
    </row>
    <row r="5" spans="1:6" ht="21" customHeight="1">
      <c r="D5" s="502" t="s">
        <v>2138</v>
      </c>
      <c r="F5" s="504" t="s">
        <v>2114</v>
      </c>
    </row>
    <row r="6" spans="1:6" ht="21" customHeight="1">
      <c r="D6" s="502" t="s">
        <v>2139</v>
      </c>
      <c r="F6" s="504" t="s">
        <v>2115</v>
      </c>
    </row>
    <row r="7" spans="1:6" ht="21" customHeight="1">
      <c r="D7" s="502" t="s">
        <v>2140</v>
      </c>
      <c r="F7" s="504" t="s">
        <v>2766</v>
      </c>
    </row>
    <row r="8" spans="1:6" ht="21" customHeight="1">
      <c r="D8" s="502" t="s">
        <v>2141</v>
      </c>
      <c r="F8" s="504" t="s">
        <v>2116</v>
      </c>
    </row>
    <row r="9" spans="1:6" ht="21" customHeight="1">
      <c r="D9" s="502" t="s">
        <v>2142</v>
      </c>
      <c r="F9" s="504" t="s">
        <v>2117</v>
      </c>
    </row>
    <row r="10" spans="1:6" ht="21" customHeight="1">
      <c r="F10" s="504"/>
    </row>
    <row r="11" spans="1:6" ht="21" customHeight="1">
      <c r="A11" s="500">
        <v>2</v>
      </c>
      <c r="B11" s="501"/>
      <c r="C11" s="501" t="s">
        <v>2133</v>
      </c>
      <c r="F11" s="504"/>
    </row>
    <row r="12" spans="1:6" ht="21" customHeight="1">
      <c r="D12" s="502" t="s">
        <v>2135</v>
      </c>
      <c r="F12" s="504" t="s">
        <v>2118</v>
      </c>
    </row>
    <row r="13" spans="1:6" ht="21" customHeight="1">
      <c r="D13" s="502" t="s">
        <v>2136</v>
      </c>
      <c r="F13" s="504" t="s">
        <v>2119</v>
      </c>
    </row>
    <row r="14" spans="1:6" ht="21" customHeight="1">
      <c r="D14" s="502" t="s">
        <v>2137</v>
      </c>
      <c r="F14" s="504" t="s">
        <v>2120</v>
      </c>
    </row>
    <row r="15" spans="1:6" ht="21" customHeight="1">
      <c r="D15" s="502" t="s">
        <v>2138</v>
      </c>
      <c r="F15" s="504" t="s">
        <v>2121</v>
      </c>
    </row>
    <row r="16" spans="1:6" ht="21" customHeight="1">
      <c r="D16" s="502" t="s">
        <v>2139</v>
      </c>
      <c r="F16" s="504" t="s">
        <v>2122</v>
      </c>
    </row>
    <row r="17" spans="1:6" ht="21" customHeight="1">
      <c r="D17" s="502" t="s">
        <v>2140</v>
      </c>
      <c r="F17" s="504" t="s">
        <v>2767</v>
      </c>
    </row>
    <row r="18" spans="1:6" ht="21" customHeight="1">
      <c r="D18" s="502" t="s">
        <v>2141</v>
      </c>
      <c r="F18" s="504" t="s">
        <v>2768</v>
      </c>
    </row>
    <row r="19" spans="1:6" ht="21" customHeight="1">
      <c r="D19" s="502" t="s">
        <v>2142</v>
      </c>
      <c r="F19" s="504" t="s">
        <v>2123</v>
      </c>
    </row>
    <row r="20" spans="1:6" ht="21" customHeight="1">
      <c r="D20" s="502" t="s">
        <v>2143</v>
      </c>
      <c r="F20" s="504" t="s">
        <v>2147</v>
      </c>
    </row>
    <row r="21" spans="1:6" ht="21" customHeight="1">
      <c r="F21" s="504"/>
    </row>
    <row r="22" spans="1:6" ht="21" customHeight="1">
      <c r="A22" s="500">
        <v>3</v>
      </c>
      <c r="B22" s="501"/>
      <c r="C22" s="501" t="s">
        <v>2134</v>
      </c>
      <c r="F22" s="504"/>
    </row>
    <row r="23" spans="1:6" ht="21" customHeight="1">
      <c r="D23" s="502" t="s">
        <v>2135</v>
      </c>
      <c r="F23" s="504" t="s">
        <v>2124</v>
      </c>
    </row>
    <row r="24" spans="1:6" ht="21" customHeight="1">
      <c r="D24" s="502" t="s">
        <v>2136</v>
      </c>
      <c r="F24" s="504" t="s">
        <v>2769</v>
      </c>
    </row>
    <row r="25" spans="1:6" ht="21" customHeight="1">
      <c r="F25" s="504" t="s">
        <v>2852</v>
      </c>
    </row>
    <row r="26" spans="1:6" ht="21" customHeight="1">
      <c r="D26" s="502" t="s">
        <v>2137</v>
      </c>
      <c r="F26" s="504" t="s">
        <v>2125</v>
      </c>
    </row>
    <row r="27" spans="1:6" ht="21" customHeight="1">
      <c r="D27" s="502" t="s">
        <v>2138</v>
      </c>
      <c r="F27" s="504" t="s">
        <v>2770</v>
      </c>
    </row>
    <row r="28" spans="1:6" ht="21" customHeight="1">
      <c r="D28" s="502" t="s">
        <v>2139</v>
      </c>
      <c r="F28" s="504" t="s">
        <v>2126</v>
      </c>
    </row>
    <row r="29" spans="1:6" ht="21" customHeight="1">
      <c r="D29" s="502" t="s">
        <v>2140</v>
      </c>
      <c r="F29" s="504" t="s">
        <v>2127</v>
      </c>
    </row>
    <row r="30" spans="1:6" ht="21" customHeight="1">
      <c r="D30" s="502" t="s">
        <v>2141</v>
      </c>
      <c r="F30" s="504" t="s">
        <v>2276</v>
      </c>
    </row>
    <row r="31" spans="1:6" ht="21" customHeight="1">
      <c r="D31" s="502" t="s">
        <v>2142</v>
      </c>
      <c r="F31" s="504" t="s">
        <v>2277</v>
      </c>
    </row>
    <row r="32" spans="1:6" ht="21" customHeight="1">
      <c r="D32" s="502" t="s">
        <v>2143</v>
      </c>
      <c r="F32" s="504" t="s">
        <v>2128</v>
      </c>
    </row>
    <row r="33" spans="1:6" ht="21" customHeight="1">
      <c r="D33" s="502" t="s">
        <v>2144</v>
      </c>
      <c r="F33" s="504" t="s">
        <v>2129</v>
      </c>
    </row>
    <row r="34" spans="1:6" ht="21" customHeight="1">
      <c r="D34" s="502" t="s">
        <v>2145</v>
      </c>
      <c r="F34" s="504" t="s">
        <v>2771</v>
      </c>
    </row>
    <row r="35" spans="1:6" ht="21" customHeight="1">
      <c r="D35" s="502" t="s">
        <v>2146</v>
      </c>
      <c r="F35" s="504" t="s">
        <v>2130</v>
      </c>
    </row>
    <row r="36" spans="1:6" ht="21" customHeight="1">
      <c r="D36" s="502" t="s">
        <v>2772</v>
      </c>
      <c r="F36" s="504" t="s">
        <v>2773</v>
      </c>
    </row>
    <row r="37" spans="1:6" ht="21" customHeight="1">
      <c r="F37" s="504"/>
    </row>
    <row r="38" spans="1:6" ht="21" customHeight="1">
      <c r="A38" s="500">
        <v>4</v>
      </c>
      <c r="B38" s="501"/>
      <c r="C38" s="501" t="s">
        <v>2148</v>
      </c>
      <c r="F38" s="504"/>
    </row>
    <row r="39" spans="1:6" ht="21" customHeight="1">
      <c r="D39" s="502" t="s">
        <v>2774</v>
      </c>
      <c r="F39" s="504" t="s">
        <v>2149</v>
      </c>
    </row>
    <row r="40" spans="1:6" ht="21" customHeight="1">
      <c r="F40" s="505" t="s">
        <v>2150</v>
      </c>
    </row>
    <row r="41" spans="1:6" ht="21" customHeight="1">
      <c r="F41" s="505" t="s">
        <v>2153</v>
      </c>
    </row>
    <row r="42" spans="1:6" ht="21" customHeight="1">
      <c r="F42" s="504" t="s">
        <v>2775</v>
      </c>
    </row>
    <row r="43" spans="1:6" ht="21" customHeight="1">
      <c r="D43" s="502" t="s">
        <v>2136</v>
      </c>
      <c r="F43" s="505" t="s">
        <v>2151</v>
      </c>
    </row>
    <row r="44" spans="1:6" ht="21" customHeight="1">
      <c r="F44" s="505" t="s">
        <v>2776</v>
      </c>
    </row>
    <row r="45" spans="1:6" ht="21" customHeight="1">
      <c r="F45" s="505" t="s">
        <v>2152</v>
      </c>
    </row>
    <row r="46" spans="1:6" ht="21" customHeight="1">
      <c r="F46" s="507" t="s">
        <v>2777</v>
      </c>
    </row>
    <row r="47" spans="1:6" ht="21" customHeight="1">
      <c r="F47" s="507" t="s">
        <v>2778</v>
      </c>
    </row>
    <row r="48" spans="1:6" ht="21" customHeight="1">
      <c r="F48" s="507" t="s">
        <v>2779</v>
      </c>
    </row>
    <row r="49" spans="4:6" ht="21" customHeight="1">
      <c r="F49" s="507" t="s">
        <v>2780</v>
      </c>
    </row>
    <row r="50" spans="4:6" ht="21" customHeight="1">
      <c r="D50" s="502" t="s">
        <v>2137</v>
      </c>
      <c r="F50" s="505" t="s">
        <v>2154</v>
      </c>
    </row>
    <row r="51" spans="4:6" ht="21" customHeight="1">
      <c r="F51" s="507"/>
    </row>
  </sheetData>
  <sheetProtection sheet="1" objects="1" scenarios="1" selectLockedCells="1"/>
  <phoneticPr fontId="14"/>
  <pageMargins left="0.19685039370078741" right="0.19685039370078741" top="0.70866141732283472" bottom="0.55118110236220474" header="0.31496062992125984" footer="0.31496062992125984"/>
  <pageSetup paperSize="9" orientation="portrait" horizontalDpi="1200" verticalDpi="1200" r:id="rId1"/>
  <headerFooter>
    <oddHeader>&amp;C&amp;"ＭＳ Ｐゴシック,太字"&amp;14公式記録作成手順&amp;R&amp;G</oddHeader>
    <oddFooter>&amp;L&amp;9&amp;K00-047大阪府アイスホッケー連盟&amp;C&amp;"Times New Roman,標準"&amp;8&amp;P/&amp;N&amp;R&amp;"Times New Roman,斜体"&amp;9&amp;K00-047https://www.oihf.jp/</oddFooter>
  </headerFooter>
  <rowBreaks count="1" manualBreakCount="1">
    <brk id="37" max="16383" man="1"/>
  </rowBreaks>
  <legacyDrawingHF r:id="rId2"/>
</worksheet>
</file>

<file path=xl/worksheets/sheet14.xml><?xml version="1.0" encoding="utf-8"?>
<worksheet xmlns="http://schemas.openxmlformats.org/spreadsheetml/2006/main" xmlns:r="http://schemas.openxmlformats.org/officeDocument/2006/relationships">
  <dimension ref="A1:J122"/>
  <sheetViews>
    <sheetView showGridLines="0" showRowColHeaders="0" zoomScaleNormal="100" workbookViewId="0">
      <pane xSplit="4" ySplit="2" topLeftCell="E57" activePane="bottomRight" state="frozen"/>
      <selection pane="topRight" activeCell="E1" sqref="E1"/>
      <selection pane="bottomLeft" activeCell="A3" sqref="A3"/>
      <selection pane="bottomRight" activeCell="A65" sqref="A65"/>
    </sheetView>
  </sheetViews>
  <sheetFormatPr defaultRowHeight="13.5"/>
  <cols>
    <col min="1" max="1" width="5.625" style="163" customWidth="1"/>
    <col min="2" max="2" width="9.625" style="163" customWidth="1"/>
    <col min="3" max="3" width="12.375" style="275" customWidth="1"/>
    <col min="4" max="4" width="65.875" customWidth="1"/>
  </cols>
  <sheetData>
    <row r="1" spans="1:10" ht="30" customHeight="1">
      <c r="A1" s="1500" t="s">
        <v>1735</v>
      </c>
      <c r="B1" s="1500"/>
      <c r="C1" s="1500"/>
      <c r="D1" s="1500"/>
    </row>
    <row r="2" spans="1:10" s="141" customFormat="1" ht="13.5" customHeight="1">
      <c r="A2" s="276" t="s">
        <v>1725</v>
      </c>
      <c r="B2" s="277" t="s">
        <v>1726</v>
      </c>
      <c r="C2" s="278" t="s">
        <v>1727</v>
      </c>
      <c r="D2" s="279" t="s">
        <v>1728</v>
      </c>
    </row>
    <row r="3" spans="1:10" s="141" customFormat="1" ht="13.5" customHeight="1">
      <c r="A3" s="280" t="s">
        <v>2423</v>
      </c>
      <c r="B3" s="281">
        <v>40802</v>
      </c>
      <c r="C3" s="282" t="s">
        <v>1855</v>
      </c>
      <c r="D3" s="293" t="s">
        <v>1729</v>
      </c>
    </row>
    <row r="4" spans="1:10" s="141" customFormat="1" ht="13.5" customHeight="1">
      <c r="A4" s="284"/>
      <c r="B4" s="285"/>
      <c r="C4" s="286"/>
      <c r="D4" s="499" t="s">
        <v>2424</v>
      </c>
    </row>
    <row r="5" spans="1:10" s="141" customFormat="1" ht="13.5" customHeight="1">
      <c r="A5" s="287">
        <v>2.1</v>
      </c>
      <c r="B5" s="288">
        <v>40833</v>
      </c>
      <c r="C5" s="289" t="s">
        <v>1855</v>
      </c>
      <c r="D5" s="283" t="s">
        <v>1730</v>
      </c>
    </row>
    <row r="6" spans="1:10" s="141" customFormat="1" ht="13.5" customHeight="1">
      <c r="A6" s="287">
        <v>2.2000000000000002</v>
      </c>
      <c r="B6" s="288">
        <v>41217</v>
      </c>
      <c r="C6" s="289" t="s">
        <v>1855</v>
      </c>
      <c r="D6" s="283" t="s">
        <v>1731</v>
      </c>
    </row>
    <row r="7" spans="1:10" s="141" customFormat="1" ht="13.5" customHeight="1">
      <c r="A7" s="287">
        <v>2.2999999999999998</v>
      </c>
      <c r="B7" s="288">
        <v>41280</v>
      </c>
      <c r="C7" s="289" t="s">
        <v>1855</v>
      </c>
      <c r="D7" s="283" t="s">
        <v>1732</v>
      </c>
      <c r="J7" s="274"/>
    </row>
    <row r="8" spans="1:10" s="141" customFormat="1" ht="13.5" customHeight="1">
      <c r="A8" s="290">
        <v>2.4</v>
      </c>
      <c r="B8" s="291">
        <v>41286</v>
      </c>
      <c r="C8" s="292" t="s">
        <v>1855</v>
      </c>
      <c r="D8" s="317" t="s">
        <v>1736</v>
      </c>
      <c r="J8" s="274"/>
    </row>
    <row r="9" spans="1:10" s="141" customFormat="1" ht="13.5" customHeight="1">
      <c r="A9" s="295"/>
      <c r="B9" s="296"/>
      <c r="C9" s="297"/>
      <c r="D9" s="606" t="s">
        <v>2425</v>
      </c>
      <c r="J9" s="274"/>
    </row>
    <row r="10" spans="1:10" s="141" customFormat="1" ht="13.5" customHeight="1">
      <c r="A10" s="284"/>
      <c r="B10" s="285"/>
      <c r="C10" s="286"/>
      <c r="D10" s="283" t="s">
        <v>1733</v>
      </c>
      <c r="J10" s="274"/>
    </row>
    <row r="11" spans="1:10" s="141" customFormat="1" ht="13.5" customHeight="1">
      <c r="A11" s="287" t="s">
        <v>2426</v>
      </c>
      <c r="B11" s="288">
        <v>41310</v>
      </c>
      <c r="C11" s="289" t="s">
        <v>1855</v>
      </c>
      <c r="D11" s="607" t="s">
        <v>2283</v>
      </c>
      <c r="J11" s="274"/>
    </row>
    <row r="12" spans="1:10" s="141" customFormat="1" ht="13.5" customHeight="1">
      <c r="A12" s="290"/>
      <c r="B12" s="291"/>
      <c r="C12" s="292"/>
      <c r="D12" s="608" t="s">
        <v>2427</v>
      </c>
      <c r="J12" s="274"/>
    </row>
    <row r="13" spans="1:10" s="141" customFormat="1" ht="13.5" customHeight="1">
      <c r="A13" s="290" t="s">
        <v>2428</v>
      </c>
      <c r="B13" s="291">
        <v>41312</v>
      </c>
      <c r="C13" s="292" t="s">
        <v>1855</v>
      </c>
      <c r="D13" s="294" t="s">
        <v>1734</v>
      </c>
      <c r="J13" s="274"/>
    </row>
    <row r="14" spans="1:10" s="141" customFormat="1" ht="13.5" customHeight="1">
      <c r="A14" s="284"/>
      <c r="B14" s="285"/>
      <c r="C14" s="286"/>
      <c r="D14" s="283" t="s">
        <v>2284</v>
      </c>
      <c r="J14" s="274"/>
    </row>
    <row r="15" spans="1:10" s="141" customFormat="1" ht="13.5" customHeight="1">
      <c r="A15" s="287" t="s">
        <v>2429</v>
      </c>
      <c r="B15" s="288">
        <v>41314</v>
      </c>
      <c r="C15" s="292" t="s">
        <v>1855</v>
      </c>
      <c r="D15" s="283" t="s">
        <v>2285</v>
      </c>
      <c r="J15" s="274"/>
    </row>
    <row r="16" spans="1:10" s="141" customFormat="1" ht="13.5" customHeight="1">
      <c r="A16" s="290" t="s">
        <v>2430</v>
      </c>
      <c r="B16" s="291">
        <v>41318</v>
      </c>
      <c r="C16" s="292" t="s">
        <v>1855</v>
      </c>
      <c r="D16" s="317" t="s">
        <v>1856</v>
      </c>
      <c r="J16" s="274"/>
    </row>
    <row r="17" spans="1:10" s="141" customFormat="1" ht="13.5" customHeight="1">
      <c r="A17" s="284"/>
      <c r="B17" s="285"/>
      <c r="C17" s="286"/>
      <c r="D17" s="318" t="s">
        <v>2290</v>
      </c>
      <c r="J17" s="274"/>
    </row>
    <row r="18" spans="1:10" s="141" customFormat="1" ht="13.5" customHeight="1">
      <c r="A18" s="287" t="s">
        <v>2431</v>
      </c>
      <c r="B18" s="288">
        <v>41747</v>
      </c>
      <c r="C18" s="292" t="s">
        <v>1855</v>
      </c>
      <c r="D18" s="499" t="s">
        <v>2286</v>
      </c>
    </row>
    <row r="19" spans="1:10" s="141" customFormat="1" ht="13.5" customHeight="1">
      <c r="A19" s="287" t="s">
        <v>2432</v>
      </c>
      <c r="B19" s="288">
        <v>41916</v>
      </c>
      <c r="C19" s="292" t="s">
        <v>1855</v>
      </c>
      <c r="D19" s="318" t="s">
        <v>2287</v>
      </c>
    </row>
    <row r="20" spans="1:10" s="141" customFormat="1" ht="13.5" customHeight="1">
      <c r="A20" s="287" t="s">
        <v>2433</v>
      </c>
      <c r="B20" s="288">
        <v>42197</v>
      </c>
      <c r="C20" s="292" t="s">
        <v>1855</v>
      </c>
      <c r="D20" s="318" t="s">
        <v>2288</v>
      </c>
      <c r="J20" s="274"/>
    </row>
    <row r="21" spans="1:10" s="141" customFormat="1" ht="13.5" customHeight="1">
      <c r="A21" s="287" t="s">
        <v>2434</v>
      </c>
      <c r="B21" s="288">
        <v>42353</v>
      </c>
      <c r="C21" s="292" t="s">
        <v>1855</v>
      </c>
      <c r="D21" s="318" t="s">
        <v>2289</v>
      </c>
      <c r="J21" s="274"/>
    </row>
    <row r="22" spans="1:10" s="141" customFormat="1" ht="13.5" customHeight="1">
      <c r="A22" s="287" t="s">
        <v>2435</v>
      </c>
      <c r="B22" s="288">
        <v>42388</v>
      </c>
      <c r="C22" s="292" t="s">
        <v>1855</v>
      </c>
      <c r="D22" s="318" t="s">
        <v>2203</v>
      </c>
      <c r="J22" s="274"/>
    </row>
    <row r="23" spans="1:10" s="141" customFormat="1" ht="13.5" customHeight="1">
      <c r="A23" s="287" t="s">
        <v>2206</v>
      </c>
      <c r="B23" s="288">
        <v>42420</v>
      </c>
      <c r="C23" s="292" t="s">
        <v>1855</v>
      </c>
      <c r="D23" s="318" t="s">
        <v>2207</v>
      </c>
      <c r="J23" s="274"/>
    </row>
    <row r="24" spans="1:10" s="141" customFormat="1" ht="13.5" customHeight="1">
      <c r="A24" s="287" t="s">
        <v>2436</v>
      </c>
      <c r="B24" s="288">
        <v>42637</v>
      </c>
      <c r="C24" s="292" t="s">
        <v>1855</v>
      </c>
      <c r="D24" s="318" t="s">
        <v>2221</v>
      </c>
      <c r="J24" s="274"/>
    </row>
    <row r="25" spans="1:10" s="141" customFormat="1" ht="13.5" customHeight="1">
      <c r="A25" s="287" t="s">
        <v>2437</v>
      </c>
      <c r="B25" s="288">
        <v>42747</v>
      </c>
      <c r="C25" s="292" t="s">
        <v>1855</v>
      </c>
      <c r="D25" s="570" t="s">
        <v>2309</v>
      </c>
      <c r="J25" s="274"/>
    </row>
    <row r="26" spans="1:10" s="141" customFormat="1" ht="13.5" customHeight="1">
      <c r="A26" s="287" t="s">
        <v>2438</v>
      </c>
      <c r="B26" s="288">
        <v>42851</v>
      </c>
      <c r="C26" s="292" t="s">
        <v>1855</v>
      </c>
      <c r="D26" s="570" t="s">
        <v>2308</v>
      </c>
    </row>
    <row r="27" spans="1:10" s="141" customFormat="1" ht="13.5" customHeight="1">
      <c r="A27" s="287" t="s">
        <v>2439</v>
      </c>
      <c r="B27" s="288">
        <v>42974</v>
      </c>
      <c r="C27" s="292" t="s">
        <v>1855</v>
      </c>
      <c r="D27" s="570" t="s">
        <v>2307</v>
      </c>
    </row>
    <row r="28" spans="1:10" s="141" customFormat="1" ht="13.5" customHeight="1">
      <c r="A28" s="287" t="s">
        <v>2440</v>
      </c>
      <c r="B28" s="288">
        <v>43008</v>
      </c>
      <c r="C28" s="292" t="s">
        <v>1855</v>
      </c>
      <c r="D28" s="570" t="s">
        <v>2306</v>
      </c>
    </row>
    <row r="29" spans="1:10" s="141" customFormat="1" ht="13.5" customHeight="1">
      <c r="A29" s="287" t="s">
        <v>2441</v>
      </c>
      <c r="B29" s="288">
        <v>43113</v>
      </c>
      <c r="C29" s="292" t="s">
        <v>1855</v>
      </c>
      <c r="D29" s="570" t="s">
        <v>2305</v>
      </c>
    </row>
    <row r="30" spans="1:10" s="141" customFormat="1" ht="13.5" customHeight="1">
      <c r="A30" s="287" t="s">
        <v>2304</v>
      </c>
      <c r="B30" s="288">
        <v>43157</v>
      </c>
      <c r="C30" s="292" t="s">
        <v>1855</v>
      </c>
      <c r="D30" s="570" t="s">
        <v>2312</v>
      </c>
    </row>
    <row r="31" spans="1:10" s="141" customFormat="1" ht="13.5" customHeight="1">
      <c r="A31" s="287" t="s">
        <v>2310</v>
      </c>
      <c r="B31" s="288">
        <v>43160</v>
      </c>
      <c r="C31" s="292" t="s">
        <v>1855</v>
      </c>
      <c r="D31" s="570" t="s">
        <v>2311</v>
      </c>
    </row>
    <row r="32" spans="1:10" s="141" customFormat="1" ht="13.5" customHeight="1">
      <c r="A32" s="287" t="s">
        <v>2314</v>
      </c>
      <c r="B32" s="288">
        <v>43165</v>
      </c>
      <c r="C32" s="292" t="s">
        <v>1855</v>
      </c>
      <c r="D32" s="570" t="s">
        <v>2315</v>
      </c>
    </row>
    <row r="33" spans="1:4" s="141" customFormat="1" ht="13.5" customHeight="1">
      <c r="A33" s="290" t="s">
        <v>2442</v>
      </c>
      <c r="B33" s="291">
        <v>43220</v>
      </c>
      <c r="C33" s="292" t="s">
        <v>1855</v>
      </c>
      <c r="D33" s="607" t="s">
        <v>2443</v>
      </c>
    </row>
    <row r="34" spans="1:4" s="141" customFormat="1" ht="13.5" customHeight="1">
      <c r="A34" s="284"/>
      <c r="B34" s="285"/>
      <c r="C34" s="286"/>
      <c r="D34" s="636" t="s">
        <v>2444</v>
      </c>
    </row>
    <row r="35" spans="1:4" s="141" customFormat="1" ht="13.5" customHeight="1">
      <c r="A35" s="287" t="s">
        <v>2447</v>
      </c>
      <c r="B35" s="288">
        <v>43379</v>
      </c>
      <c r="C35" s="292" t="s">
        <v>1855</v>
      </c>
      <c r="D35" s="570" t="s">
        <v>2448</v>
      </c>
    </row>
    <row r="36" spans="1:4" s="141" customFormat="1" ht="13.5" customHeight="1">
      <c r="A36" s="290" t="s">
        <v>2702</v>
      </c>
      <c r="B36" s="291">
        <v>43434</v>
      </c>
      <c r="C36" s="292" t="s">
        <v>1855</v>
      </c>
      <c r="D36" s="704" t="s">
        <v>2703</v>
      </c>
    </row>
    <row r="37" spans="1:4" s="141" customFormat="1" ht="13.5" customHeight="1">
      <c r="A37" s="284"/>
      <c r="B37" s="285"/>
      <c r="C37" s="286"/>
      <c r="D37" s="636" t="s">
        <v>2704</v>
      </c>
    </row>
    <row r="38" spans="1:4" s="141" customFormat="1" ht="13.5" customHeight="1">
      <c r="A38" s="290" t="s">
        <v>2709</v>
      </c>
      <c r="B38" s="291">
        <v>43444</v>
      </c>
      <c r="C38" s="292" t="s">
        <v>1855</v>
      </c>
      <c r="D38" s="607" t="s">
        <v>2710</v>
      </c>
    </row>
    <row r="39" spans="1:4" s="141" customFormat="1" ht="13.5" customHeight="1">
      <c r="A39" s="284"/>
      <c r="B39" s="285"/>
      <c r="C39" s="286"/>
      <c r="D39" s="636" t="s">
        <v>2711</v>
      </c>
    </row>
    <row r="40" spans="1:4" s="141" customFormat="1" ht="13.5" customHeight="1">
      <c r="A40" s="287" t="s">
        <v>2712</v>
      </c>
      <c r="B40" s="288">
        <v>43448</v>
      </c>
      <c r="C40" s="292" t="s">
        <v>1855</v>
      </c>
      <c r="D40" s="570" t="s">
        <v>2713</v>
      </c>
    </row>
    <row r="41" spans="1:4" s="141" customFormat="1" ht="13.5" customHeight="1">
      <c r="A41" s="287" t="s">
        <v>2722</v>
      </c>
      <c r="B41" s="288">
        <v>43455</v>
      </c>
      <c r="C41" s="292" t="s">
        <v>1855</v>
      </c>
      <c r="D41" s="570" t="s">
        <v>2723</v>
      </c>
    </row>
    <row r="42" spans="1:4" s="141" customFormat="1" ht="13.5" customHeight="1">
      <c r="A42" s="287" t="s">
        <v>2763</v>
      </c>
      <c r="B42" s="288">
        <v>43461</v>
      </c>
      <c r="C42" s="289" t="s">
        <v>2764</v>
      </c>
      <c r="D42" s="736" t="s">
        <v>2765</v>
      </c>
    </row>
    <row r="43" spans="1:4" s="141" customFormat="1" ht="13.5" customHeight="1">
      <c r="A43" s="287" t="s">
        <v>2781</v>
      </c>
      <c r="B43" s="288">
        <v>43472</v>
      </c>
      <c r="C43" s="292" t="s">
        <v>1855</v>
      </c>
      <c r="D43" s="607" t="s">
        <v>2782</v>
      </c>
    </row>
    <row r="44" spans="1:4" s="141" customFormat="1" ht="13.5" customHeight="1">
      <c r="A44" s="287" t="s">
        <v>2790</v>
      </c>
      <c r="B44" s="288">
        <v>43556</v>
      </c>
      <c r="C44" s="292" t="s">
        <v>1855</v>
      </c>
      <c r="D44" s="607" t="s">
        <v>2791</v>
      </c>
    </row>
    <row r="45" spans="1:4" s="141" customFormat="1" ht="13.5" customHeight="1">
      <c r="A45" s="287" t="s">
        <v>2793</v>
      </c>
      <c r="B45" s="288">
        <v>43560</v>
      </c>
      <c r="C45" s="292" t="s">
        <v>1855</v>
      </c>
      <c r="D45" s="607" t="s">
        <v>2794</v>
      </c>
    </row>
    <row r="46" spans="1:4" s="141" customFormat="1" ht="13.5" customHeight="1">
      <c r="A46" s="287" t="s">
        <v>2795</v>
      </c>
      <c r="B46" s="288">
        <v>43592</v>
      </c>
      <c r="C46" s="292" t="s">
        <v>1855</v>
      </c>
      <c r="D46" s="607" t="s">
        <v>2801</v>
      </c>
    </row>
    <row r="47" spans="1:4" s="141" customFormat="1" ht="13.5" customHeight="1">
      <c r="A47" s="287" t="s">
        <v>2808</v>
      </c>
      <c r="B47" s="288">
        <v>43618</v>
      </c>
      <c r="C47" s="292" t="s">
        <v>1855</v>
      </c>
      <c r="D47" s="607" t="s">
        <v>2809</v>
      </c>
    </row>
    <row r="48" spans="1:4" s="141" customFormat="1" ht="13.5" customHeight="1">
      <c r="A48" s="770" t="s">
        <v>2853</v>
      </c>
      <c r="B48" s="771">
        <v>43626</v>
      </c>
      <c r="C48" s="768" t="s">
        <v>1855</v>
      </c>
      <c r="D48" s="769" t="s">
        <v>2854</v>
      </c>
    </row>
    <row r="49" spans="1:4" s="141" customFormat="1" ht="13.5" customHeight="1">
      <c r="A49" s="772"/>
      <c r="B49" s="773"/>
      <c r="C49" s="774"/>
      <c r="D49" s="775" t="s">
        <v>2855</v>
      </c>
    </row>
    <row r="50" spans="1:4" s="141" customFormat="1" ht="13.5" customHeight="1">
      <c r="A50" s="783" t="s">
        <v>2856</v>
      </c>
      <c r="B50" s="784">
        <v>43762</v>
      </c>
      <c r="C50" s="768" t="s">
        <v>1855</v>
      </c>
      <c r="D50" s="769" t="s">
        <v>2857</v>
      </c>
    </row>
    <row r="51" spans="1:4" s="141" customFormat="1" ht="13.5" customHeight="1">
      <c r="A51" s="783" t="s">
        <v>2858</v>
      </c>
      <c r="B51" s="784">
        <v>43783</v>
      </c>
      <c r="C51" s="768" t="s">
        <v>1855</v>
      </c>
      <c r="D51" s="769" t="s">
        <v>2859</v>
      </c>
    </row>
    <row r="52" spans="1:4" s="141" customFormat="1" ht="13.5" customHeight="1">
      <c r="A52" s="783" t="s">
        <v>2862</v>
      </c>
      <c r="B52" s="784">
        <v>43838</v>
      </c>
      <c r="C52" s="768" t="s">
        <v>1855</v>
      </c>
      <c r="D52" s="769" t="s">
        <v>2863</v>
      </c>
    </row>
    <row r="53" spans="1:4" s="141" customFormat="1" ht="13.5" customHeight="1">
      <c r="A53" s="783" t="s">
        <v>2868</v>
      </c>
      <c r="B53" s="784">
        <v>44455</v>
      </c>
      <c r="C53" s="768" t="s">
        <v>1855</v>
      </c>
      <c r="D53" s="785" t="s">
        <v>2870</v>
      </c>
    </row>
    <row r="54" spans="1:4" s="141" customFormat="1" ht="13.5" customHeight="1">
      <c r="A54" s="783" t="s">
        <v>2872</v>
      </c>
      <c r="B54" s="784">
        <v>44481</v>
      </c>
      <c r="C54" s="768" t="s">
        <v>1855</v>
      </c>
      <c r="D54" s="785" t="s">
        <v>2871</v>
      </c>
    </row>
    <row r="55" spans="1:4" s="141" customFormat="1" ht="13.5" customHeight="1">
      <c r="A55" s="783" t="s">
        <v>3036</v>
      </c>
      <c r="B55" s="784">
        <v>44605</v>
      </c>
      <c r="C55" s="768" t="s">
        <v>1855</v>
      </c>
      <c r="D55" s="785" t="s">
        <v>3037</v>
      </c>
    </row>
    <row r="56" spans="1:4" s="141" customFormat="1" ht="13.5" customHeight="1">
      <c r="A56" s="783" t="s">
        <v>3105</v>
      </c>
      <c r="B56" s="784">
        <v>44791</v>
      </c>
      <c r="C56" s="768" t="s">
        <v>1855</v>
      </c>
      <c r="D56" s="785" t="s">
        <v>3106</v>
      </c>
    </row>
    <row r="57" spans="1:4" s="141" customFormat="1" ht="13.5" customHeight="1">
      <c r="A57" s="783" t="s">
        <v>3108</v>
      </c>
      <c r="B57" s="784">
        <v>44884</v>
      </c>
      <c r="C57" s="768" t="s">
        <v>1855</v>
      </c>
      <c r="D57" s="785" t="s">
        <v>3109</v>
      </c>
    </row>
    <row r="58" spans="1:4" s="141" customFormat="1" ht="13.5" customHeight="1">
      <c r="A58" s="783" t="s">
        <v>3112</v>
      </c>
      <c r="B58" s="784">
        <v>44995</v>
      </c>
      <c r="C58" s="794" t="s">
        <v>3113</v>
      </c>
      <c r="D58" s="785" t="s">
        <v>3114</v>
      </c>
    </row>
    <row r="59" spans="1:4" s="141" customFormat="1" ht="13.5" customHeight="1">
      <c r="A59" s="783" t="s">
        <v>3119</v>
      </c>
      <c r="B59" s="784">
        <v>44999</v>
      </c>
      <c r="C59" s="794" t="s">
        <v>3113</v>
      </c>
      <c r="D59" s="785" t="s">
        <v>3120</v>
      </c>
    </row>
    <row r="60" spans="1:4" s="141" customFormat="1" ht="13.5" customHeight="1">
      <c r="A60" s="783" t="s">
        <v>3121</v>
      </c>
      <c r="B60" s="784">
        <v>45021</v>
      </c>
      <c r="C60" s="794" t="s">
        <v>3113</v>
      </c>
      <c r="D60" s="785" t="s">
        <v>3122</v>
      </c>
    </row>
    <row r="61" spans="1:4" s="141" customFormat="1" ht="13.5" customHeight="1">
      <c r="A61" s="834" t="s">
        <v>3123</v>
      </c>
      <c r="B61" s="835">
        <v>45173</v>
      </c>
      <c r="C61" s="836" t="s">
        <v>3113</v>
      </c>
      <c r="D61" s="837" t="s">
        <v>3126</v>
      </c>
    </row>
    <row r="62" spans="1:4" ht="30" customHeight="1">
      <c r="A62" s="1500" t="s">
        <v>1735</v>
      </c>
      <c r="B62" s="1500"/>
      <c r="C62" s="1500"/>
      <c r="D62" s="1500"/>
    </row>
    <row r="63" spans="1:4" s="141" customFormat="1" ht="13.5" customHeight="1">
      <c r="A63" s="276" t="s">
        <v>1725</v>
      </c>
      <c r="B63" s="277" t="s">
        <v>1726</v>
      </c>
      <c r="C63" s="278" t="s">
        <v>1727</v>
      </c>
      <c r="D63" s="279" t="s">
        <v>1728</v>
      </c>
    </row>
    <row r="64" spans="1:4" ht="18" customHeight="1">
      <c r="A64" s="838" t="s">
        <v>3127</v>
      </c>
      <c r="B64" s="839">
        <v>45296</v>
      </c>
      <c r="C64" s="840" t="s">
        <v>3128</v>
      </c>
      <c r="D64" s="841" t="s">
        <v>3129</v>
      </c>
    </row>
    <row r="65" spans="1:4">
      <c r="A65" s="816"/>
      <c r="B65" s="817"/>
      <c r="C65" s="818"/>
      <c r="D65" s="819"/>
    </row>
    <row r="66" spans="1:4">
      <c r="A66" s="816"/>
      <c r="B66" s="817"/>
      <c r="C66" s="818"/>
      <c r="D66" s="820"/>
    </row>
    <row r="67" spans="1:4">
      <c r="A67" s="816"/>
      <c r="B67" s="817"/>
      <c r="C67" s="818"/>
      <c r="D67" s="820"/>
    </row>
    <row r="68" spans="1:4">
      <c r="A68" s="821"/>
      <c r="B68" s="822"/>
      <c r="C68" s="823"/>
      <c r="D68" s="824"/>
    </row>
    <row r="69" spans="1:4">
      <c r="A69" s="816"/>
      <c r="B69" s="817"/>
      <c r="C69" s="823"/>
      <c r="D69" s="825"/>
    </row>
    <row r="70" spans="1:4">
      <c r="A70" s="816"/>
      <c r="B70" s="817"/>
      <c r="C70" s="823"/>
      <c r="D70" s="825"/>
    </row>
    <row r="71" spans="1:4">
      <c r="A71" s="816"/>
      <c r="B71" s="817"/>
      <c r="C71" s="823"/>
      <c r="D71" s="825"/>
    </row>
    <row r="72" spans="1:4">
      <c r="A72" s="816"/>
      <c r="B72" s="817"/>
      <c r="C72" s="823"/>
      <c r="D72" s="825"/>
    </row>
    <row r="73" spans="1:4">
      <c r="A73" s="816"/>
      <c r="B73" s="817"/>
      <c r="C73" s="823"/>
      <c r="D73" s="825"/>
    </row>
    <row r="74" spans="1:4">
      <c r="A74" s="816"/>
      <c r="B74" s="817"/>
      <c r="C74" s="823"/>
      <c r="D74" s="826"/>
    </row>
    <row r="75" spans="1:4">
      <c r="A75" s="816"/>
      <c r="B75" s="817"/>
      <c r="C75" s="823"/>
      <c r="D75" s="826"/>
    </row>
    <row r="76" spans="1:4">
      <c r="A76" s="816"/>
      <c r="B76" s="817"/>
      <c r="C76" s="823"/>
      <c r="D76" s="826"/>
    </row>
    <row r="77" spans="1:4">
      <c r="A77" s="816"/>
      <c r="B77" s="817"/>
      <c r="C77" s="823"/>
      <c r="D77" s="826"/>
    </row>
    <row r="78" spans="1:4">
      <c r="A78" s="816"/>
      <c r="B78" s="817"/>
      <c r="C78" s="823"/>
      <c r="D78" s="826"/>
    </row>
    <row r="79" spans="1:4">
      <c r="A79" s="816"/>
      <c r="B79" s="817"/>
      <c r="C79" s="823"/>
      <c r="D79" s="826"/>
    </row>
    <row r="80" spans="1:4">
      <c r="A80" s="816"/>
      <c r="B80" s="817"/>
      <c r="C80" s="823"/>
      <c r="D80" s="826"/>
    </row>
    <row r="81" spans="1:4">
      <c r="A81" s="816"/>
      <c r="B81" s="817"/>
      <c r="C81" s="823"/>
      <c r="D81" s="826"/>
    </row>
    <row r="82" spans="1:4">
      <c r="A82" s="816"/>
      <c r="B82" s="817"/>
      <c r="C82" s="823"/>
      <c r="D82" s="826"/>
    </row>
    <row r="83" spans="1:4">
      <c r="A83" s="816"/>
      <c r="B83" s="817"/>
      <c r="C83" s="823"/>
      <c r="D83" s="826"/>
    </row>
    <row r="84" spans="1:4">
      <c r="A84" s="816"/>
      <c r="B84" s="817"/>
      <c r="C84" s="823"/>
      <c r="D84" s="826"/>
    </row>
    <row r="85" spans="1:4">
      <c r="A85" s="816"/>
      <c r="B85" s="817"/>
      <c r="C85" s="818"/>
      <c r="D85" s="827"/>
    </row>
    <row r="86" spans="1:4">
      <c r="A86" s="816"/>
      <c r="B86" s="817"/>
      <c r="C86" s="823"/>
      <c r="D86" s="828"/>
    </row>
    <row r="87" spans="1:4">
      <c r="A87" s="816"/>
      <c r="B87" s="817"/>
      <c r="C87" s="823"/>
      <c r="D87" s="828"/>
    </row>
    <row r="88" spans="1:4">
      <c r="A88" s="816"/>
      <c r="B88" s="817"/>
      <c r="C88" s="823"/>
      <c r="D88" s="828"/>
    </row>
    <row r="89" spans="1:4">
      <c r="A89" s="816"/>
      <c r="B89" s="817"/>
      <c r="C89" s="823"/>
      <c r="D89" s="828"/>
    </row>
    <row r="90" spans="1:4">
      <c r="A90" s="816"/>
      <c r="B90" s="817"/>
      <c r="C90" s="823"/>
      <c r="D90" s="828"/>
    </row>
    <row r="91" spans="1:4">
      <c r="A91" s="816"/>
      <c r="B91" s="817"/>
      <c r="C91" s="823"/>
      <c r="D91" s="828"/>
    </row>
    <row r="92" spans="1:4">
      <c r="A92" s="816"/>
      <c r="B92" s="817"/>
      <c r="C92" s="823"/>
      <c r="D92" s="828"/>
    </row>
    <row r="93" spans="1:4">
      <c r="A93" s="816"/>
      <c r="B93" s="817"/>
      <c r="C93" s="823"/>
      <c r="D93" s="828"/>
    </row>
    <row r="94" spans="1:4">
      <c r="A94" s="816"/>
      <c r="B94" s="817"/>
      <c r="C94" s="823"/>
      <c r="D94" s="826"/>
    </row>
    <row r="95" spans="1:4">
      <c r="A95" s="816"/>
      <c r="B95" s="817"/>
      <c r="C95" s="823"/>
      <c r="D95" s="826"/>
    </row>
    <row r="96" spans="1:4">
      <c r="A96" s="816"/>
      <c r="B96" s="817"/>
      <c r="C96" s="823"/>
      <c r="D96" s="826"/>
    </row>
    <row r="97" spans="1:4">
      <c r="A97" s="816"/>
      <c r="B97" s="817"/>
      <c r="C97" s="823"/>
      <c r="D97" s="826"/>
    </row>
    <row r="98" spans="1:4">
      <c r="A98" s="816"/>
      <c r="B98" s="817"/>
      <c r="C98" s="823"/>
      <c r="D98" s="826"/>
    </row>
    <row r="99" spans="1:4">
      <c r="A99" s="816"/>
      <c r="B99" s="817"/>
      <c r="C99" s="823"/>
      <c r="D99" s="826"/>
    </row>
    <row r="100" spans="1:4">
      <c r="A100" s="816"/>
      <c r="B100" s="817"/>
      <c r="C100" s="823"/>
      <c r="D100" s="826"/>
    </row>
    <row r="101" spans="1:4">
      <c r="A101" s="816"/>
      <c r="B101" s="817"/>
      <c r="C101" s="823"/>
      <c r="D101" s="826"/>
    </row>
    <row r="102" spans="1:4">
      <c r="A102" s="816"/>
      <c r="B102" s="817"/>
      <c r="C102" s="823"/>
      <c r="D102" s="826"/>
    </row>
    <row r="103" spans="1:4">
      <c r="A103" s="816"/>
      <c r="B103" s="817"/>
      <c r="C103" s="823"/>
      <c r="D103" s="826"/>
    </row>
    <row r="104" spans="1:4">
      <c r="A104" s="816"/>
      <c r="B104" s="817"/>
      <c r="C104" s="823"/>
      <c r="D104" s="826"/>
    </row>
    <row r="105" spans="1:4">
      <c r="A105" s="816"/>
      <c r="B105" s="817"/>
      <c r="C105" s="823"/>
      <c r="D105" s="826"/>
    </row>
    <row r="106" spans="1:4">
      <c r="A106" s="816"/>
      <c r="B106" s="817"/>
      <c r="C106" s="823"/>
      <c r="D106" s="826"/>
    </row>
    <row r="107" spans="1:4">
      <c r="A107" s="816"/>
      <c r="B107" s="817"/>
      <c r="C107" s="823"/>
      <c r="D107" s="826"/>
    </row>
    <row r="108" spans="1:4">
      <c r="A108" s="816"/>
      <c r="B108" s="817"/>
      <c r="C108" s="823"/>
      <c r="D108" s="826"/>
    </row>
    <row r="109" spans="1:4">
      <c r="A109" s="816"/>
      <c r="B109" s="817"/>
      <c r="C109" s="823"/>
      <c r="D109" s="826"/>
    </row>
    <row r="110" spans="1:4">
      <c r="A110" s="816"/>
      <c r="B110" s="817"/>
      <c r="C110" s="823"/>
      <c r="D110" s="826"/>
    </row>
    <row r="111" spans="1:4">
      <c r="A111" s="816"/>
      <c r="B111" s="817"/>
      <c r="C111" s="823"/>
      <c r="D111" s="826"/>
    </row>
    <row r="112" spans="1:4">
      <c r="A112" s="816"/>
      <c r="B112" s="817"/>
      <c r="C112" s="823"/>
      <c r="D112" s="826"/>
    </row>
    <row r="113" spans="1:4">
      <c r="A113" s="816"/>
      <c r="B113" s="817"/>
      <c r="C113" s="823"/>
      <c r="D113" s="826"/>
    </row>
    <row r="114" spans="1:4">
      <c r="A114" s="816"/>
      <c r="B114" s="817"/>
      <c r="C114" s="823"/>
      <c r="D114" s="826"/>
    </row>
    <row r="115" spans="1:4">
      <c r="A115" s="816"/>
      <c r="B115" s="817"/>
      <c r="C115" s="823"/>
      <c r="D115" s="826"/>
    </row>
    <row r="116" spans="1:4">
      <c r="A116" s="816"/>
      <c r="B116" s="817"/>
      <c r="C116" s="823"/>
      <c r="D116" s="826"/>
    </row>
    <row r="117" spans="1:4">
      <c r="A117" s="816"/>
      <c r="B117" s="817"/>
      <c r="C117" s="823"/>
      <c r="D117" s="826"/>
    </row>
    <row r="118" spans="1:4">
      <c r="A118" s="816"/>
      <c r="B118" s="817"/>
      <c r="C118" s="823"/>
      <c r="D118" s="826"/>
    </row>
    <row r="119" spans="1:4">
      <c r="A119" s="816"/>
      <c r="B119" s="817"/>
      <c r="C119" s="818"/>
      <c r="D119" s="826"/>
    </row>
    <row r="120" spans="1:4">
      <c r="A120" s="816"/>
      <c r="B120" s="817"/>
      <c r="C120" s="818"/>
      <c r="D120" s="826"/>
    </row>
    <row r="121" spans="1:4">
      <c r="A121" s="816"/>
      <c r="B121" s="817"/>
      <c r="C121" s="818"/>
      <c r="D121" s="826"/>
    </row>
    <row r="122" spans="1:4">
      <c r="A122" s="757"/>
      <c r="B122" s="758"/>
      <c r="C122" s="759"/>
      <c r="D122" s="760"/>
    </row>
  </sheetData>
  <sheetProtection sheet="1" objects="1" scenarios="1" selectLockedCells="1"/>
  <mergeCells count="2">
    <mergeCell ref="A1:D1"/>
    <mergeCell ref="A62:D62"/>
  </mergeCells>
  <phoneticPr fontId="14"/>
  <printOptions horizontalCentered="1"/>
  <pageMargins left="0.31496062992125984" right="0.23622047244094491" top="0.34" bottom="0.37" header="0.23622047244094491" footer="0.15748031496062992"/>
  <pageSetup paperSize="9" orientation="portrait" horizontalDpi="1200" verticalDpi="1200" r:id="rId1"/>
  <headerFooter>
    <oddHeader>&amp;R&amp;G</oddHeader>
    <oddFooter>&amp;L&amp;"Times New Roman,斜体"&amp;9&amp;K00-033OSAKA ICE HOCKEY FEDERATION&amp;C&amp;"Times New Roman,標準"&amp;8&amp;K00-033- &amp;P/&amp;N -&amp;R&amp;"Times New Roman,斜体"&amp;9&amp;K00-033https://www.oihf.jp/</oddFooter>
  </headerFooter>
  <rowBreaks count="1" manualBreakCount="1">
    <brk id="61" max="16383" man="1"/>
  </rowBreaks>
  <legacyDrawing r:id="rId2"/>
  <legacyDrawingHF r:id="rId3"/>
</worksheet>
</file>

<file path=xl/worksheets/sheet2.xml><?xml version="1.0" encoding="utf-8"?>
<worksheet xmlns="http://schemas.openxmlformats.org/spreadsheetml/2006/main" xmlns:r="http://schemas.openxmlformats.org/officeDocument/2006/relationships">
  <sheetPr>
    <tabColor theme="1"/>
  </sheetPr>
  <dimension ref="A1:BR297"/>
  <sheetViews>
    <sheetView showGridLines="0" zoomScaleNormal="100" workbookViewId="0">
      <pane xSplit="30" ySplit="1" topLeftCell="AE2" activePane="bottomRight" state="frozen"/>
      <selection pane="topRight" activeCell="AE1" sqref="AE1"/>
      <selection pane="bottomLeft" activeCell="A2" sqref="A2"/>
      <selection pane="bottomRight" sqref="A1:F1"/>
    </sheetView>
  </sheetViews>
  <sheetFormatPr defaultRowHeight="9"/>
  <cols>
    <col min="1" max="40" width="3.125" style="6" customWidth="1"/>
    <col min="41" max="58" width="3" style="6" customWidth="1"/>
    <col min="59" max="70" width="3.375" style="6" customWidth="1"/>
    <col min="71" max="16384" width="9" style="6"/>
  </cols>
  <sheetData>
    <row r="1" spans="1:70" ht="12" customHeight="1">
      <c r="A1" s="1348" t="s">
        <v>36</v>
      </c>
      <c r="B1" s="1349"/>
      <c r="C1" s="1349"/>
      <c r="D1" s="1349"/>
      <c r="E1" s="1349"/>
      <c r="F1" s="1350"/>
      <c r="G1" s="120" t="s">
        <v>87</v>
      </c>
      <c r="H1" s="120"/>
      <c r="I1" s="120"/>
      <c r="J1" s="7"/>
      <c r="K1" s="7"/>
      <c r="L1" s="7"/>
      <c r="M1" s="7"/>
      <c r="N1" s="7"/>
      <c r="O1" s="7"/>
      <c r="P1" s="7"/>
      <c r="Q1" s="7"/>
      <c r="R1" s="7"/>
      <c r="S1" s="7"/>
      <c r="T1" s="7"/>
      <c r="U1" s="8"/>
      <c r="V1" s="60"/>
      <c r="W1" s="1351" t="s">
        <v>79</v>
      </c>
      <c r="X1" s="1352"/>
      <c r="Y1" s="1351" t="s">
        <v>80</v>
      </c>
      <c r="Z1" s="1353"/>
      <c r="AA1" s="1353"/>
      <c r="AB1" s="1353"/>
      <c r="AC1" s="1353"/>
      <c r="AD1" s="96"/>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row>
    <row r="2" spans="1:70" ht="12" customHeight="1">
      <c r="A2" s="101" t="s">
        <v>13</v>
      </c>
      <c r="B2" s="102"/>
      <c r="C2" s="102"/>
      <c r="D2" s="102"/>
      <c r="E2" s="102"/>
      <c r="F2" s="103"/>
      <c r="G2" s="121" t="s">
        <v>88</v>
      </c>
      <c r="H2" s="121"/>
      <c r="I2" s="121"/>
      <c r="J2" s="121"/>
      <c r="K2" s="121"/>
      <c r="L2" s="121"/>
      <c r="M2" s="121"/>
      <c r="N2" s="121"/>
      <c r="O2" s="121"/>
      <c r="P2" s="121"/>
      <c r="Q2" s="121"/>
      <c r="R2" s="121"/>
      <c r="S2" s="121"/>
      <c r="T2" s="121"/>
      <c r="U2" s="122"/>
      <c r="V2" s="60"/>
      <c r="W2" s="1344" t="s">
        <v>37</v>
      </c>
      <c r="X2" s="1345"/>
      <c r="Y2" s="1346" t="s">
        <v>172</v>
      </c>
      <c r="Z2" s="1347"/>
      <c r="AA2" s="1347"/>
      <c r="AB2" s="1347"/>
      <c r="AC2" s="1347"/>
      <c r="AD2" s="97" t="s">
        <v>173</v>
      </c>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row>
    <row r="3" spans="1:70" ht="12" customHeight="1">
      <c r="A3" s="104" t="s">
        <v>42</v>
      </c>
      <c r="B3" s="105"/>
      <c r="C3" s="105"/>
      <c r="D3" s="105"/>
      <c r="E3" s="105"/>
      <c r="F3" s="106"/>
      <c r="G3" s="121" t="s">
        <v>344</v>
      </c>
      <c r="H3" s="121"/>
      <c r="I3" s="52"/>
      <c r="J3" s="52"/>
      <c r="K3" s="52"/>
      <c r="L3" s="52"/>
      <c r="M3" s="52"/>
      <c r="N3" s="52"/>
      <c r="O3" s="121"/>
      <c r="P3" s="121"/>
      <c r="Q3" s="121"/>
      <c r="R3" s="121"/>
      <c r="S3" s="121"/>
      <c r="T3" s="121"/>
      <c r="U3" s="122"/>
      <c r="V3" s="60"/>
      <c r="W3" s="1344" t="s">
        <v>39</v>
      </c>
      <c r="X3" s="1345"/>
      <c r="Y3" s="1346" t="s">
        <v>174</v>
      </c>
      <c r="Z3" s="1347"/>
      <c r="AA3" s="1347"/>
      <c r="AB3" s="1347"/>
      <c r="AC3" s="1347"/>
      <c r="AD3" s="97" t="s">
        <v>175</v>
      </c>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row>
    <row r="4" spans="1:70" ht="12" customHeight="1">
      <c r="A4" s="104" t="s">
        <v>38</v>
      </c>
      <c r="B4" s="105"/>
      <c r="C4" s="105"/>
      <c r="D4" s="105"/>
      <c r="E4" s="105"/>
      <c r="F4" s="106"/>
      <c r="G4" s="121" t="s">
        <v>345</v>
      </c>
      <c r="H4" s="121"/>
      <c r="I4" s="121"/>
      <c r="J4" s="121"/>
      <c r="K4" s="121"/>
      <c r="L4" s="121"/>
      <c r="M4" s="121"/>
      <c r="N4" s="121"/>
      <c r="O4" s="121"/>
      <c r="P4" s="121"/>
      <c r="Q4" s="52"/>
      <c r="R4" s="52"/>
      <c r="S4" s="121"/>
      <c r="T4" s="121"/>
      <c r="U4" s="122"/>
      <c r="V4" s="60"/>
      <c r="W4" s="1344" t="s">
        <v>40</v>
      </c>
      <c r="X4" s="1345"/>
      <c r="Y4" s="1346" t="s">
        <v>176</v>
      </c>
      <c r="Z4" s="1347"/>
      <c r="AA4" s="1347"/>
      <c r="AB4" s="1347"/>
      <c r="AC4" s="1347"/>
      <c r="AD4" s="97" t="s">
        <v>177</v>
      </c>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row>
    <row r="5" spans="1:70" ht="12" customHeight="1">
      <c r="A5" s="104" t="s">
        <v>14</v>
      </c>
      <c r="B5" s="105"/>
      <c r="C5" s="105"/>
      <c r="D5" s="105"/>
      <c r="E5" s="105"/>
      <c r="F5" s="106"/>
      <c r="G5" s="121" t="s">
        <v>346</v>
      </c>
      <c r="H5" s="121"/>
      <c r="I5" s="121"/>
      <c r="J5" s="121"/>
      <c r="K5" s="121"/>
      <c r="L5" s="121"/>
      <c r="M5" s="121"/>
      <c r="N5" s="121"/>
      <c r="O5" s="121"/>
      <c r="P5" s="121"/>
      <c r="Q5" s="121"/>
      <c r="R5" s="121"/>
      <c r="S5" s="121"/>
      <c r="T5" s="121"/>
      <c r="U5" s="122"/>
      <c r="V5" s="60"/>
      <c r="W5" s="1344" t="s">
        <v>41</v>
      </c>
      <c r="X5" s="1345"/>
      <c r="Y5" s="1346" t="s">
        <v>257</v>
      </c>
      <c r="Z5" s="1347"/>
      <c r="AA5" s="1347"/>
      <c r="AB5" s="1347"/>
      <c r="AC5" s="1347"/>
      <c r="AD5" s="97" t="s">
        <v>178</v>
      </c>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row>
    <row r="6" spans="1:70" ht="12" customHeight="1">
      <c r="A6" s="104" t="s">
        <v>26</v>
      </c>
      <c r="B6" s="105"/>
      <c r="C6" s="105"/>
      <c r="D6" s="105"/>
      <c r="E6" s="105"/>
      <c r="F6" s="106"/>
      <c r="G6" s="121" t="s">
        <v>309</v>
      </c>
      <c r="H6" s="121"/>
      <c r="I6" s="121"/>
      <c r="J6" s="121"/>
      <c r="K6" s="121"/>
      <c r="L6" s="121"/>
      <c r="M6" s="121"/>
      <c r="N6" s="121"/>
      <c r="O6" s="121"/>
      <c r="P6" s="121"/>
      <c r="Q6" s="121"/>
      <c r="R6" s="121"/>
      <c r="S6" s="121"/>
      <c r="T6" s="121"/>
      <c r="U6" s="122"/>
      <c r="V6" s="60"/>
      <c r="W6" s="1344" t="s">
        <v>179</v>
      </c>
      <c r="X6" s="1345"/>
      <c r="Y6" s="1346" t="s">
        <v>258</v>
      </c>
      <c r="Z6" s="1347"/>
      <c r="AA6" s="1347"/>
      <c r="AB6" s="1347"/>
      <c r="AC6" s="1347"/>
      <c r="AD6" s="97" t="s">
        <v>180</v>
      </c>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row>
    <row r="7" spans="1:70" ht="12" customHeight="1">
      <c r="A7" s="107" t="s">
        <v>318</v>
      </c>
      <c r="B7" s="108"/>
      <c r="C7" s="108"/>
      <c r="D7" s="108"/>
      <c r="E7" s="108"/>
      <c r="F7" s="109"/>
      <c r="G7" s="121" t="s">
        <v>310</v>
      </c>
      <c r="H7" s="121"/>
      <c r="I7" s="121"/>
      <c r="J7" s="121"/>
      <c r="K7" s="121"/>
      <c r="L7" s="121"/>
      <c r="M7" s="121"/>
      <c r="N7" s="121"/>
      <c r="O7" s="123"/>
      <c r="P7" s="123"/>
      <c r="Q7" s="123"/>
      <c r="R7" s="123"/>
      <c r="S7" s="123"/>
      <c r="T7" s="123"/>
      <c r="U7" s="124"/>
      <c r="V7" s="60"/>
      <c r="W7" s="1344" t="s">
        <v>181</v>
      </c>
      <c r="X7" s="1345"/>
      <c r="Y7" s="1346" t="s">
        <v>182</v>
      </c>
      <c r="Z7" s="1347"/>
      <c r="AA7" s="1347"/>
      <c r="AB7" s="1347"/>
      <c r="AC7" s="1347"/>
      <c r="AD7" s="97" t="s">
        <v>183</v>
      </c>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row>
    <row r="8" spans="1:70" ht="12" customHeight="1">
      <c r="A8" s="110" t="s">
        <v>319</v>
      </c>
      <c r="B8" s="111"/>
      <c r="C8" s="111"/>
      <c r="D8" s="111"/>
      <c r="E8" s="111"/>
      <c r="F8" s="112"/>
      <c r="G8" s="125" t="s">
        <v>347</v>
      </c>
      <c r="H8" s="125"/>
      <c r="I8" s="125"/>
      <c r="J8" s="125"/>
      <c r="K8" s="125"/>
      <c r="L8" s="125"/>
      <c r="M8" s="125"/>
      <c r="N8" s="125"/>
      <c r="O8" s="125"/>
      <c r="P8" s="125"/>
      <c r="Q8" s="125"/>
      <c r="R8" s="125"/>
      <c r="S8" s="125"/>
      <c r="T8" s="125"/>
      <c r="U8" s="126"/>
      <c r="V8" s="60"/>
      <c r="W8" s="1344" t="s">
        <v>43</v>
      </c>
      <c r="X8" s="1345"/>
      <c r="Y8" s="1346" t="s">
        <v>184</v>
      </c>
      <c r="Z8" s="1347"/>
      <c r="AA8" s="1347"/>
      <c r="AB8" s="1347"/>
      <c r="AC8" s="1347"/>
      <c r="AD8" s="97" t="s">
        <v>185</v>
      </c>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row>
    <row r="9" spans="1:70" ht="12" customHeight="1">
      <c r="A9" s="110" t="s">
        <v>320</v>
      </c>
      <c r="B9" s="111"/>
      <c r="C9" s="111"/>
      <c r="D9" s="111"/>
      <c r="E9" s="111"/>
      <c r="F9" s="112"/>
      <c r="G9" s="125" t="s">
        <v>348</v>
      </c>
      <c r="H9" s="125"/>
      <c r="I9" s="125"/>
      <c r="J9" s="125"/>
      <c r="K9" s="125"/>
      <c r="L9" s="125"/>
      <c r="M9" s="125"/>
      <c r="N9" s="125"/>
      <c r="O9" s="125"/>
      <c r="P9" s="125"/>
      <c r="Q9" s="125"/>
      <c r="R9" s="125"/>
      <c r="S9" s="125"/>
      <c r="T9" s="125"/>
      <c r="U9" s="126"/>
      <c r="V9" s="60"/>
      <c r="W9" s="1344" t="s">
        <v>44</v>
      </c>
      <c r="X9" s="1345"/>
      <c r="Y9" s="1346" t="s">
        <v>263</v>
      </c>
      <c r="Z9" s="1347"/>
      <c r="AA9" s="1347"/>
      <c r="AB9" s="1347"/>
      <c r="AC9" s="1347"/>
      <c r="AD9" s="97" t="s">
        <v>186</v>
      </c>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row>
    <row r="10" spans="1:70" ht="12" customHeight="1">
      <c r="A10" s="104" t="s">
        <v>17</v>
      </c>
      <c r="B10" s="9"/>
      <c r="C10" s="9"/>
      <c r="D10" s="9"/>
      <c r="E10" s="9"/>
      <c r="F10" s="10"/>
      <c r="G10" s="115" t="s">
        <v>349</v>
      </c>
      <c r="H10" s="115"/>
      <c r="I10" s="115"/>
      <c r="J10" s="115"/>
      <c r="K10" s="115"/>
      <c r="L10" s="115"/>
      <c r="M10" s="115"/>
      <c r="N10" s="115"/>
      <c r="O10" s="115"/>
      <c r="P10" s="115"/>
      <c r="Q10" s="115"/>
      <c r="R10" s="115"/>
      <c r="S10" s="115"/>
      <c r="T10" s="115"/>
      <c r="U10" s="116"/>
      <c r="V10" s="60"/>
      <c r="W10" s="1344" t="s">
        <v>187</v>
      </c>
      <c r="X10" s="1345"/>
      <c r="Y10" s="1346" t="s">
        <v>259</v>
      </c>
      <c r="Z10" s="1347"/>
      <c r="AA10" s="1347"/>
      <c r="AB10" s="1347"/>
      <c r="AC10" s="1347"/>
      <c r="AD10" s="97" t="s">
        <v>188</v>
      </c>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row>
    <row r="11" spans="1:70" ht="12" customHeight="1">
      <c r="A11" s="1354" t="s">
        <v>46</v>
      </c>
      <c r="B11" s="1355"/>
      <c r="C11" s="1355"/>
      <c r="D11" s="1355"/>
      <c r="E11" s="1355"/>
      <c r="F11" s="1356"/>
      <c r="G11" s="1357" t="s">
        <v>256</v>
      </c>
      <c r="H11" s="1358"/>
      <c r="I11" s="1358"/>
      <c r="J11" s="1358"/>
      <c r="K11" s="1358"/>
      <c r="L11" s="1358"/>
      <c r="M11" s="1358"/>
      <c r="N11" s="1358"/>
      <c r="O11" s="1358"/>
      <c r="P11" s="1358"/>
      <c r="Q11" s="1358"/>
      <c r="R11" s="1358"/>
      <c r="S11" s="1358"/>
      <c r="T11" s="1358"/>
      <c r="U11" s="1359"/>
      <c r="V11" s="60"/>
      <c r="W11" s="1344" t="s">
        <v>189</v>
      </c>
      <c r="X11" s="1345"/>
      <c r="Y11" s="1346" t="s">
        <v>190</v>
      </c>
      <c r="Z11" s="1347"/>
      <c r="AA11" s="1347"/>
      <c r="AB11" s="1347"/>
      <c r="AC11" s="1347"/>
      <c r="AD11" s="97" t="s">
        <v>191</v>
      </c>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row>
    <row r="12" spans="1:70" ht="12" customHeight="1">
      <c r="A12" s="104" t="s">
        <v>18</v>
      </c>
      <c r="B12" s="9"/>
      <c r="C12" s="9"/>
      <c r="D12" s="9"/>
      <c r="E12" s="9"/>
      <c r="F12" s="10"/>
      <c r="G12" s="1360" t="s">
        <v>350</v>
      </c>
      <c r="H12" s="1361"/>
      <c r="I12" s="1361"/>
      <c r="J12" s="1361"/>
      <c r="K12" s="1361"/>
      <c r="L12" s="1361"/>
      <c r="M12" s="1361"/>
      <c r="N12" s="1361"/>
      <c r="O12" s="1361"/>
      <c r="P12" s="1361"/>
      <c r="Q12" s="1361"/>
      <c r="R12" s="1361"/>
      <c r="S12" s="1361"/>
      <c r="T12" s="1361"/>
      <c r="U12" s="1362"/>
      <c r="V12" s="60"/>
      <c r="W12" s="1344" t="s">
        <v>45</v>
      </c>
      <c r="X12" s="1345"/>
      <c r="Y12" s="1346" t="s">
        <v>192</v>
      </c>
      <c r="Z12" s="1347"/>
      <c r="AA12" s="1347"/>
      <c r="AB12" s="1347"/>
      <c r="AC12" s="1347"/>
      <c r="AD12" s="97" t="s">
        <v>193</v>
      </c>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row>
    <row r="13" spans="1:70" ht="12" customHeight="1">
      <c r="A13" s="101" t="s">
        <v>19</v>
      </c>
      <c r="B13" s="102"/>
      <c r="C13" s="102"/>
      <c r="D13" s="102"/>
      <c r="E13" s="102"/>
      <c r="F13" s="103"/>
      <c r="G13" s="113" t="s">
        <v>351</v>
      </c>
      <c r="H13" s="113"/>
      <c r="I13" s="113"/>
      <c r="J13" s="113"/>
      <c r="K13" s="113"/>
      <c r="L13" s="113"/>
      <c r="M13" s="113"/>
      <c r="N13" s="113"/>
      <c r="O13" s="113"/>
      <c r="P13" s="113"/>
      <c r="Q13" s="113"/>
      <c r="R13" s="113"/>
      <c r="S13" s="113"/>
      <c r="T13" s="113"/>
      <c r="U13" s="117"/>
      <c r="V13" s="60"/>
      <c r="W13" s="1344" t="s">
        <v>47</v>
      </c>
      <c r="X13" s="1345"/>
      <c r="Y13" s="1346" t="s">
        <v>260</v>
      </c>
      <c r="Z13" s="1347"/>
      <c r="AA13" s="1347"/>
      <c r="AB13" s="1347"/>
      <c r="AC13" s="1347"/>
      <c r="AD13" s="97" t="s">
        <v>194</v>
      </c>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row>
    <row r="14" spans="1:70" ht="12" customHeight="1">
      <c r="A14" s="104" t="s">
        <v>20</v>
      </c>
      <c r="B14" s="105"/>
      <c r="C14" s="105"/>
      <c r="D14" s="105"/>
      <c r="E14" s="105"/>
      <c r="F14" s="106"/>
      <c r="G14" s="115" t="s">
        <v>352</v>
      </c>
      <c r="H14" s="115"/>
      <c r="I14" s="115"/>
      <c r="J14" s="115"/>
      <c r="K14" s="115"/>
      <c r="L14" s="115"/>
      <c r="M14" s="115"/>
      <c r="N14" s="115"/>
      <c r="O14" s="115"/>
      <c r="P14" s="115"/>
      <c r="Q14" s="115"/>
      <c r="R14" s="115"/>
      <c r="S14" s="115"/>
      <c r="T14" s="115"/>
      <c r="U14" s="116"/>
      <c r="V14" s="60"/>
      <c r="W14" s="1344" t="s">
        <v>48</v>
      </c>
      <c r="X14" s="1345"/>
      <c r="Y14" s="1346" t="s">
        <v>195</v>
      </c>
      <c r="Z14" s="1347"/>
      <c r="AA14" s="1347"/>
      <c r="AB14" s="1347"/>
      <c r="AC14" s="1347"/>
      <c r="AD14" s="97" t="s">
        <v>196</v>
      </c>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row>
    <row r="15" spans="1:70" ht="12" customHeight="1">
      <c r="A15" s="104" t="s">
        <v>21</v>
      </c>
      <c r="B15" s="105"/>
      <c r="C15" s="105"/>
      <c r="D15" s="105"/>
      <c r="E15" s="105"/>
      <c r="F15" s="106"/>
      <c r="G15" s="115" t="s">
        <v>353</v>
      </c>
      <c r="H15" s="115"/>
      <c r="I15" s="115"/>
      <c r="J15" s="115"/>
      <c r="K15" s="115"/>
      <c r="L15" s="115"/>
      <c r="M15" s="115"/>
      <c r="N15" s="115"/>
      <c r="O15" s="115"/>
      <c r="P15" s="115"/>
      <c r="Q15" s="115"/>
      <c r="R15" s="115"/>
      <c r="S15" s="115"/>
      <c r="T15" s="115"/>
      <c r="U15" s="116"/>
      <c r="V15" s="60"/>
      <c r="W15" s="1344" t="s">
        <v>49</v>
      </c>
      <c r="X15" s="1345"/>
      <c r="Y15" s="1346" t="s">
        <v>197</v>
      </c>
      <c r="Z15" s="1347"/>
      <c r="AA15" s="1347"/>
      <c r="AB15" s="1347"/>
      <c r="AC15" s="1347"/>
      <c r="AD15" s="97" t="s">
        <v>198</v>
      </c>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row>
    <row r="16" spans="1:70" ht="12" customHeight="1">
      <c r="A16" s="104" t="s">
        <v>22</v>
      </c>
      <c r="B16" s="105"/>
      <c r="C16" s="105"/>
      <c r="D16" s="105"/>
      <c r="E16" s="105"/>
      <c r="F16" s="106"/>
      <c r="G16" s="115" t="s">
        <v>354</v>
      </c>
      <c r="H16" s="115"/>
      <c r="I16" s="115"/>
      <c r="J16" s="115"/>
      <c r="K16" s="115"/>
      <c r="L16" s="115"/>
      <c r="M16" s="115"/>
      <c r="N16" s="115"/>
      <c r="O16" s="115"/>
      <c r="P16" s="115"/>
      <c r="Q16" s="115"/>
      <c r="R16" s="115"/>
      <c r="S16" s="115"/>
      <c r="T16" s="115"/>
      <c r="U16" s="116"/>
      <c r="V16" s="60"/>
      <c r="W16" s="1344" t="s">
        <v>50</v>
      </c>
      <c r="X16" s="1345"/>
      <c r="Y16" s="1346" t="s">
        <v>261</v>
      </c>
      <c r="Z16" s="1347"/>
      <c r="AA16" s="1347"/>
      <c r="AB16" s="1347"/>
      <c r="AC16" s="1347"/>
      <c r="AD16" s="97" t="s">
        <v>199</v>
      </c>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row>
    <row r="17" spans="1:70" ht="12" customHeight="1">
      <c r="A17" s="104" t="s">
        <v>23</v>
      </c>
      <c r="B17" s="105"/>
      <c r="C17" s="105"/>
      <c r="D17" s="105"/>
      <c r="E17" s="105"/>
      <c r="F17" s="106"/>
      <c r="G17" s="115" t="s">
        <v>355</v>
      </c>
      <c r="H17" s="115"/>
      <c r="I17" s="115"/>
      <c r="J17" s="115"/>
      <c r="K17" s="115"/>
      <c r="L17" s="115"/>
      <c r="M17" s="115"/>
      <c r="N17" s="115"/>
      <c r="O17" s="115"/>
      <c r="P17" s="115"/>
      <c r="Q17" s="115"/>
      <c r="R17" s="115"/>
      <c r="S17" s="115"/>
      <c r="T17" s="115"/>
      <c r="U17" s="116"/>
      <c r="V17" s="60"/>
      <c r="W17" s="1344" t="s">
        <v>51</v>
      </c>
      <c r="X17" s="1345"/>
      <c r="Y17" s="1346" t="s">
        <v>200</v>
      </c>
      <c r="Z17" s="1347"/>
      <c r="AA17" s="1347"/>
      <c r="AB17" s="1347"/>
      <c r="AC17" s="1347"/>
      <c r="AD17" s="97" t="s">
        <v>201</v>
      </c>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row>
    <row r="18" spans="1:70" ht="12" customHeight="1">
      <c r="A18" s="101" t="s">
        <v>20</v>
      </c>
      <c r="B18" s="102"/>
      <c r="C18" s="102"/>
      <c r="D18" s="102"/>
      <c r="E18" s="102"/>
      <c r="F18" s="103"/>
      <c r="G18" s="113" t="s">
        <v>164</v>
      </c>
      <c r="H18" s="113"/>
      <c r="I18" s="113"/>
      <c r="J18" s="113"/>
      <c r="K18" s="113"/>
      <c r="L18" s="113"/>
      <c r="M18" s="113"/>
      <c r="N18" s="113"/>
      <c r="O18" s="113"/>
      <c r="P18" s="113"/>
      <c r="Q18" s="113"/>
      <c r="R18" s="113"/>
      <c r="S18" s="113"/>
      <c r="T18" s="113"/>
      <c r="U18" s="117"/>
      <c r="V18" s="60"/>
      <c r="W18" s="1344" t="s">
        <v>52</v>
      </c>
      <c r="X18" s="1345"/>
      <c r="Y18" s="1346" t="s">
        <v>262</v>
      </c>
      <c r="Z18" s="1347"/>
      <c r="AA18" s="1347"/>
      <c r="AB18" s="1347"/>
      <c r="AC18" s="1347"/>
      <c r="AD18" s="97" t="s">
        <v>202</v>
      </c>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row>
    <row r="19" spans="1:70" ht="12" customHeight="1">
      <c r="A19" s="104" t="s">
        <v>17</v>
      </c>
      <c r="B19" s="105"/>
      <c r="C19" s="105"/>
      <c r="D19" s="105"/>
      <c r="E19" s="105"/>
      <c r="F19" s="106"/>
      <c r="G19" s="1366" t="s">
        <v>356</v>
      </c>
      <c r="H19" s="1367"/>
      <c r="I19" s="1367"/>
      <c r="J19" s="1367"/>
      <c r="K19" s="1367"/>
      <c r="L19" s="1367"/>
      <c r="M19" s="1367"/>
      <c r="N19" s="1367"/>
      <c r="O19" s="1367"/>
      <c r="P19" s="1367"/>
      <c r="Q19" s="1367"/>
      <c r="R19" s="1367"/>
      <c r="S19" s="1367"/>
      <c r="T19" s="1367"/>
      <c r="U19" s="1356"/>
      <c r="V19" s="60"/>
      <c r="W19" s="1344" t="s">
        <v>53</v>
      </c>
      <c r="X19" s="1345"/>
      <c r="Y19" s="1346" t="s">
        <v>203</v>
      </c>
      <c r="Z19" s="1347"/>
      <c r="AA19" s="1347"/>
      <c r="AB19" s="1347"/>
      <c r="AC19" s="1347"/>
      <c r="AD19" s="97" t="s">
        <v>204</v>
      </c>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row>
    <row r="20" spans="1:70" ht="12" customHeight="1">
      <c r="A20" s="104" t="s">
        <v>59</v>
      </c>
      <c r="B20" s="105"/>
      <c r="C20" s="105"/>
      <c r="D20" s="105"/>
      <c r="E20" s="105"/>
      <c r="F20" s="106"/>
      <c r="G20" s="1366" t="s">
        <v>357</v>
      </c>
      <c r="H20" s="1367"/>
      <c r="I20" s="1367"/>
      <c r="J20" s="1367"/>
      <c r="K20" s="1367"/>
      <c r="L20" s="1367"/>
      <c r="M20" s="1367"/>
      <c r="N20" s="1367"/>
      <c r="O20" s="1367"/>
      <c r="P20" s="1367"/>
      <c r="Q20" s="1367"/>
      <c r="R20" s="1367"/>
      <c r="S20" s="1367"/>
      <c r="T20" s="1367"/>
      <c r="U20" s="1356"/>
      <c r="V20" s="60"/>
      <c r="W20" s="1344" t="s">
        <v>54</v>
      </c>
      <c r="X20" s="1345"/>
      <c r="Y20" s="1346" t="s">
        <v>205</v>
      </c>
      <c r="Z20" s="1347"/>
      <c r="AA20" s="1347"/>
      <c r="AB20" s="1347"/>
      <c r="AC20" s="1347"/>
      <c r="AD20" s="97" t="s">
        <v>206</v>
      </c>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row>
    <row r="21" spans="1:70" ht="12" customHeight="1">
      <c r="A21" s="104" t="s">
        <v>25</v>
      </c>
      <c r="B21" s="105"/>
      <c r="C21" s="105"/>
      <c r="D21" s="105"/>
      <c r="E21" s="105"/>
      <c r="F21" s="106"/>
      <c r="G21" s="115" t="s">
        <v>90</v>
      </c>
      <c r="H21" s="115"/>
      <c r="I21" s="115"/>
      <c r="J21" s="115"/>
      <c r="K21" s="115"/>
      <c r="L21" s="115"/>
      <c r="M21" s="115"/>
      <c r="N21" s="115"/>
      <c r="O21" s="115"/>
      <c r="P21" s="115"/>
      <c r="Q21" s="115"/>
      <c r="R21" s="115"/>
      <c r="S21" s="115"/>
      <c r="T21" s="115"/>
      <c r="U21" s="116"/>
      <c r="V21" s="60"/>
      <c r="W21" s="1344" t="s">
        <v>55</v>
      </c>
      <c r="X21" s="1345"/>
      <c r="Y21" s="1346" t="s">
        <v>207</v>
      </c>
      <c r="Z21" s="1347"/>
      <c r="AA21" s="1347"/>
      <c r="AB21" s="1347"/>
      <c r="AC21" s="1347"/>
      <c r="AD21" s="97" t="s">
        <v>81</v>
      </c>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row>
    <row r="22" spans="1:70" ht="12" customHeight="1">
      <c r="A22" s="101" t="s">
        <v>321</v>
      </c>
      <c r="B22" s="102"/>
      <c r="C22" s="102"/>
      <c r="D22" s="102"/>
      <c r="E22" s="102"/>
      <c r="F22" s="103"/>
      <c r="G22" s="1363" t="s">
        <v>358</v>
      </c>
      <c r="H22" s="1364"/>
      <c r="I22" s="1364"/>
      <c r="J22" s="1364"/>
      <c r="K22" s="1364"/>
      <c r="L22" s="1364"/>
      <c r="M22" s="1364"/>
      <c r="N22" s="1364"/>
      <c r="O22" s="1364"/>
      <c r="P22" s="1364"/>
      <c r="Q22" s="1364"/>
      <c r="R22" s="1364"/>
      <c r="S22" s="1364"/>
      <c r="T22" s="1364"/>
      <c r="U22" s="1365"/>
      <c r="V22" s="60"/>
      <c r="W22" s="1344" t="s">
        <v>56</v>
      </c>
      <c r="X22" s="1345"/>
      <c r="Y22" s="1346" t="s">
        <v>208</v>
      </c>
      <c r="Z22" s="1347"/>
      <c r="AA22" s="1347"/>
      <c r="AB22" s="1347"/>
      <c r="AC22" s="1347"/>
      <c r="AD22" s="97" t="s">
        <v>209</v>
      </c>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row>
    <row r="23" spans="1:70" ht="12" customHeight="1">
      <c r="A23" s="104" t="s">
        <v>66</v>
      </c>
      <c r="B23" s="105"/>
      <c r="C23" s="105"/>
      <c r="D23" s="105"/>
      <c r="E23" s="105"/>
      <c r="F23" s="106"/>
      <c r="G23" s="115" t="s">
        <v>89</v>
      </c>
      <c r="H23" s="115"/>
      <c r="I23" s="115"/>
      <c r="J23" s="115"/>
      <c r="K23" s="115"/>
      <c r="L23" s="115"/>
      <c r="M23" s="115"/>
      <c r="N23" s="115"/>
      <c r="O23" s="115"/>
      <c r="P23" s="115"/>
      <c r="Q23" s="115"/>
      <c r="R23" s="115"/>
      <c r="S23" s="115"/>
      <c r="T23" s="115"/>
      <c r="U23" s="116"/>
      <c r="V23" s="60"/>
      <c r="W23" s="1344" t="s">
        <v>57</v>
      </c>
      <c r="X23" s="1345"/>
      <c r="Y23" s="1346" t="s">
        <v>210</v>
      </c>
      <c r="Z23" s="1347"/>
      <c r="AA23" s="1347"/>
      <c r="AB23" s="1347"/>
      <c r="AC23" s="1347"/>
      <c r="AD23" s="97" t="s">
        <v>211</v>
      </c>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row>
    <row r="24" spans="1:70" ht="12" customHeight="1">
      <c r="A24" s="104" t="s">
        <v>322</v>
      </c>
      <c r="B24" s="105"/>
      <c r="C24" s="105"/>
      <c r="D24" s="105"/>
      <c r="E24" s="105"/>
      <c r="F24" s="106"/>
      <c r="G24" s="115" t="s">
        <v>165</v>
      </c>
      <c r="H24" s="115"/>
      <c r="I24" s="115"/>
      <c r="J24" s="115"/>
      <c r="K24" s="115"/>
      <c r="L24" s="115"/>
      <c r="M24" s="115"/>
      <c r="N24" s="115"/>
      <c r="O24" s="115"/>
      <c r="P24" s="115"/>
      <c r="Q24" s="115"/>
      <c r="R24" s="115"/>
      <c r="S24" s="115"/>
      <c r="T24" s="115"/>
      <c r="U24" s="116"/>
      <c r="V24" s="60"/>
      <c r="W24" s="1344" t="s">
        <v>212</v>
      </c>
      <c r="X24" s="1345"/>
      <c r="Y24" s="1346" t="s">
        <v>264</v>
      </c>
      <c r="Z24" s="1347"/>
      <c r="AA24" s="1347"/>
      <c r="AB24" s="1347"/>
      <c r="AC24" s="1347"/>
      <c r="AD24" s="97" t="s">
        <v>213</v>
      </c>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row>
    <row r="25" spans="1:70" ht="12" customHeight="1">
      <c r="A25" s="104" t="s">
        <v>323</v>
      </c>
      <c r="B25" s="105"/>
      <c r="C25" s="105"/>
      <c r="D25" s="105"/>
      <c r="E25" s="105"/>
      <c r="F25" s="106"/>
      <c r="G25" s="1366" t="s">
        <v>166</v>
      </c>
      <c r="H25" s="1367"/>
      <c r="I25" s="1367"/>
      <c r="J25" s="1367"/>
      <c r="K25" s="1367"/>
      <c r="L25" s="1367"/>
      <c r="M25" s="1367"/>
      <c r="N25" s="1367"/>
      <c r="O25" s="1367"/>
      <c r="P25" s="1367"/>
      <c r="Q25" s="1367"/>
      <c r="R25" s="1367"/>
      <c r="S25" s="1367"/>
      <c r="T25" s="1367"/>
      <c r="U25" s="1356"/>
      <c r="V25" s="60"/>
      <c r="W25" s="1371" t="s">
        <v>58</v>
      </c>
      <c r="X25" s="1372"/>
      <c r="Y25" s="1346" t="s">
        <v>265</v>
      </c>
      <c r="Z25" s="1347"/>
      <c r="AA25" s="1347"/>
      <c r="AB25" s="1347"/>
      <c r="AC25" s="1347"/>
      <c r="AD25" s="98">
        <v>24</v>
      </c>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row>
    <row r="26" spans="1:70" ht="12" customHeight="1">
      <c r="A26" s="104" t="s">
        <v>324</v>
      </c>
      <c r="B26" s="105"/>
      <c r="C26" s="105"/>
      <c r="D26" s="105"/>
      <c r="E26" s="105"/>
      <c r="F26" s="106"/>
      <c r="G26" s="115" t="s">
        <v>167</v>
      </c>
      <c r="H26" s="115"/>
      <c r="I26" s="115"/>
      <c r="J26" s="115"/>
      <c r="K26" s="115"/>
      <c r="L26" s="115"/>
      <c r="M26" s="115"/>
      <c r="N26" s="115"/>
      <c r="O26" s="115"/>
      <c r="P26" s="115"/>
      <c r="Q26" s="115"/>
      <c r="R26" s="115"/>
      <c r="S26" s="115"/>
      <c r="T26" s="115"/>
      <c r="U26" s="116"/>
      <c r="V26" s="60"/>
      <c r="W26" s="1373"/>
      <c r="X26" s="1374"/>
      <c r="Y26" s="1346" t="s">
        <v>266</v>
      </c>
      <c r="Z26" s="1347"/>
      <c r="AA26" s="1347"/>
      <c r="AB26" s="1347"/>
      <c r="AC26" s="1347"/>
      <c r="AD26" s="99">
        <v>25</v>
      </c>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row>
    <row r="27" spans="1:70" ht="12" customHeight="1">
      <c r="A27" s="101" t="s">
        <v>367</v>
      </c>
      <c r="B27" s="102"/>
      <c r="C27" s="102"/>
      <c r="D27" s="102"/>
      <c r="E27" s="102"/>
      <c r="F27" s="103"/>
      <c r="G27" s="113" t="s">
        <v>368</v>
      </c>
      <c r="H27" s="113"/>
      <c r="I27" s="113"/>
      <c r="J27" s="113"/>
      <c r="K27" s="113"/>
      <c r="L27" s="113"/>
      <c r="M27" s="113"/>
      <c r="N27" s="113"/>
      <c r="O27" s="113"/>
      <c r="P27" s="113"/>
      <c r="Q27" s="113"/>
      <c r="R27" s="113"/>
      <c r="S27" s="113"/>
      <c r="T27" s="113"/>
      <c r="U27" s="117"/>
      <c r="V27" s="60"/>
      <c r="W27" s="1373"/>
      <c r="X27" s="1374"/>
      <c r="Y27" s="1346" t="s">
        <v>267</v>
      </c>
      <c r="Z27" s="1347"/>
      <c r="AA27" s="1347"/>
      <c r="AB27" s="1347"/>
      <c r="AC27" s="1347"/>
      <c r="AD27" s="99">
        <v>26</v>
      </c>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row>
    <row r="28" spans="1:70" ht="12" customHeight="1">
      <c r="A28" s="104" t="s">
        <v>321</v>
      </c>
      <c r="B28" s="105"/>
      <c r="C28" s="105"/>
      <c r="D28" s="105"/>
      <c r="E28" s="105"/>
      <c r="F28" s="106"/>
      <c r="G28" s="115" t="s">
        <v>315</v>
      </c>
      <c r="H28" s="115"/>
      <c r="I28" s="115"/>
      <c r="J28" s="115"/>
      <c r="K28" s="115"/>
      <c r="L28" s="115"/>
      <c r="M28" s="115"/>
      <c r="N28" s="115"/>
      <c r="O28" s="115"/>
      <c r="P28" s="115"/>
      <c r="Q28" s="115"/>
      <c r="R28" s="115"/>
      <c r="S28" s="115"/>
      <c r="T28" s="115"/>
      <c r="U28" s="116"/>
      <c r="V28" s="60"/>
      <c r="W28" s="1375"/>
      <c r="X28" s="1376"/>
      <c r="Y28" s="1346" t="s">
        <v>268</v>
      </c>
      <c r="Z28" s="1347"/>
      <c r="AA28" s="1347"/>
      <c r="AB28" s="1347"/>
      <c r="AC28" s="1347"/>
      <c r="AD28" s="97" t="s">
        <v>214</v>
      </c>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row>
    <row r="29" spans="1:70" ht="12" customHeight="1">
      <c r="A29" s="104" t="s">
        <v>325</v>
      </c>
      <c r="B29" s="105"/>
      <c r="C29" s="105"/>
      <c r="D29" s="105"/>
      <c r="E29" s="105"/>
      <c r="F29" s="106"/>
      <c r="G29" s="1366" t="s">
        <v>360</v>
      </c>
      <c r="H29" s="1368"/>
      <c r="I29" s="1368"/>
      <c r="J29" s="1368"/>
      <c r="K29" s="1368"/>
      <c r="L29" s="1368"/>
      <c r="M29" s="1368"/>
      <c r="N29" s="1368"/>
      <c r="O29" s="1368"/>
      <c r="P29" s="1368"/>
      <c r="Q29" s="1368"/>
      <c r="R29" s="1368"/>
      <c r="S29" s="1368"/>
      <c r="T29" s="1368"/>
      <c r="U29" s="1359"/>
      <c r="V29" s="60"/>
      <c r="W29" s="1344" t="s">
        <v>60</v>
      </c>
      <c r="X29" s="1345"/>
      <c r="Y29" s="1346" t="s">
        <v>215</v>
      </c>
      <c r="Z29" s="1347"/>
      <c r="AA29" s="1347"/>
      <c r="AB29" s="1347"/>
      <c r="AC29" s="1347"/>
      <c r="AD29" s="97" t="s">
        <v>216</v>
      </c>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row>
    <row r="30" spans="1:70" ht="12" customHeight="1">
      <c r="A30" s="104" t="s">
        <v>30</v>
      </c>
      <c r="B30" s="105"/>
      <c r="C30" s="105"/>
      <c r="D30" s="105"/>
      <c r="E30" s="105"/>
      <c r="F30" s="106"/>
      <c r="G30" s="1366" t="s">
        <v>364</v>
      </c>
      <c r="H30" s="1368"/>
      <c r="I30" s="1368"/>
      <c r="J30" s="1368"/>
      <c r="K30" s="1368"/>
      <c r="L30" s="1368"/>
      <c r="M30" s="1368"/>
      <c r="N30" s="1368"/>
      <c r="O30" s="1368"/>
      <c r="P30" s="1368"/>
      <c r="Q30" s="1368"/>
      <c r="R30" s="1368"/>
      <c r="S30" s="1368"/>
      <c r="T30" s="1368"/>
      <c r="U30" s="1359"/>
      <c r="V30" s="60"/>
      <c r="W30" s="1344" t="s">
        <v>61</v>
      </c>
      <c r="X30" s="1345"/>
      <c r="Y30" s="1346" t="s">
        <v>217</v>
      </c>
      <c r="Z30" s="1369"/>
      <c r="AA30" s="1369"/>
      <c r="AB30" s="1369"/>
      <c r="AC30" s="1370"/>
      <c r="AD30" s="97" t="s">
        <v>218</v>
      </c>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row>
    <row r="31" spans="1:70" ht="12" customHeight="1">
      <c r="A31" s="104" t="s">
        <v>316</v>
      </c>
      <c r="B31" s="105"/>
      <c r="C31" s="105"/>
      <c r="D31" s="105"/>
      <c r="E31" s="105"/>
      <c r="F31" s="106"/>
      <c r="G31" s="1366" t="s">
        <v>365</v>
      </c>
      <c r="H31" s="1368"/>
      <c r="I31" s="1368"/>
      <c r="J31" s="1368"/>
      <c r="K31" s="1368"/>
      <c r="L31" s="1368"/>
      <c r="M31" s="1368"/>
      <c r="N31" s="1368"/>
      <c r="O31" s="1368"/>
      <c r="P31" s="1368"/>
      <c r="Q31" s="1368"/>
      <c r="R31" s="1368"/>
      <c r="S31" s="1368"/>
      <c r="T31" s="1368"/>
      <c r="U31" s="1359"/>
      <c r="V31" s="60"/>
      <c r="W31" s="1344" t="s">
        <v>62</v>
      </c>
      <c r="X31" s="1345"/>
      <c r="Y31" s="1346" t="s">
        <v>269</v>
      </c>
      <c r="Z31" s="1369"/>
      <c r="AA31" s="1369"/>
      <c r="AB31" s="1369"/>
      <c r="AC31" s="1370"/>
      <c r="AD31" s="97" t="s">
        <v>219</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row>
    <row r="32" spans="1:70" ht="12" customHeight="1">
      <c r="A32" s="104" t="s">
        <v>31</v>
      </c>
      <c r="B32" s="105"/>
      <c r="C32" s="105"/>
      <c r="D32" s="105"/>
      <c r="E32" s="105"/>
      <c r="F32" s="106"/>
      <c r="G32" s="1366" t="s">
        <v>361</v>
      </c>
      <c r="H32" s="1368"/>
      <c r="I32" s="1368"/>
      <c r="J32" s="1368"/>
      <c r="K32" s="1368"/>
      <c r="L32" s="1368"/>
      <c r="M32" s="1368"/>
      <c r="N32" s="1368"/>
      <c r="O32" s="1368"/>
      <c r="P32" s="1368"/>
      <c r="Q32" s="1368"/>
      <c r="R32" s="1368"/>
      <c r="S32" s="1368"/>
      <c r="T32" s="1368"/>
      <c r="U32" s="1359"/>
      <c r="V32" s="60"/>
      <c r="W32" s="1344" t="s">
        <v>63</v>
      </c>
      <c r="X32" s="1345"/>
      <c r="Y32" s="1346" t="s">
        <v>220</v>
      </c>
      <c r="Z32" s="1369"/>
      <c r="AA32" s="1369"/>
      <c r="AB32" s="1369"/>
      <c r="AC32" s="1370"/>
      <c r="AD32" s="97" t="s">
        <v>221</v>
      </c>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row>
    <row r="33" spans="1:70" ht="12" customHeight="1">
      <c r="A33" s="104" t="s">
        <v>32</v>
      </c>
      <c r="B33" s="105"/>
      <c r="C33" s="105"/>
      <c r="D33" s="105"/>
      <c r="E33" s="105"/>
      <c r="F33" s="106"/>
      <c r="G33" s="1366" t="s">
        <v>362</v>
      </c>
      <c r="H33" s="1368"/>
      <c r="I33" s="1368"/>
      <c r="J33" s="1368"/>
      <c r="K33" s="1368"/>
      <c r="L33" s="1368"/>
      <c r="M33" s="1368"/>
      <c r="N33" s="1368"/>
      <c r="O33" s="1368"/>
      <c r="P33" s="1368"/>
      <c r="Q33" s="1368"/>
      <c r="R33" s="1368"/>
      <c r="S33" s="1368"/>
      <c r="T33" s="1368"/>
      <c r="U33" s="1359"/>
      <c r="V33" s="60"/>
      <c r="W33" s="1344" t="s">
        <v>222</v>
      </c>
      <c r="X33" s="1345"/>
      <c r="Y33" s="1346" t="s">
        <v>223</v>
      </c>
      <c r="Z33" s="1369"/>
      <c r="AA33" s="1369"/>
      <c r="AB33" s="1369"/>
      <c r="AC33" s="1370"/>
      <c r="AD33" s="97" t="s">
        <v>224</v>
      </c>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row>
    <row r="34" spans="1:70" ht="12" customHeight="1">
      <c r="A34" s="104" t="s">
        <v>317</v>
      </c>
      <c r="B34" s="105"/>
      <c r="C34" s="105"/>
      <c r="D34" s="105"/>
      <c r="E34" s="105"/>
      <c r="F34" s="106"/>
      <c r="G34" s="1366" t="s">
        <v>363</v>
      </c>
      <c r="H34" s="1368"/>
      <c r="I34" s="1368"/>
      <c r="J34" s="1368"/>
      <c r="K34" s="1368"/>
      <c r="L34" s="1368"/>
      <c r="M34" s="1368"/>
      <c r="N34" s="1368"/>
      <c r="O34" s="1368"/>
      <c r="P34" s="1368"/>
      <c r="Q34" s="1368"/>
      <c r="R34" s="1368"/>
      <c r="S34" s="1368"/>
      <c r="T34" s="1368"/>
      <c r="U34" s="1359"/>
      <c r="V34" s="60"/>
      <c r="W34" s="1344" t="s">
        <v>64</v>
      </c>
      <c r="X34" s="1345"/>
      <c r="Y34" s="1346" t="s">
        <v>270</v>
      </c>
      <c r="Z34" s="1369"/>
      <c r="AA34" s="1369"/>
      <c r="AB34" s="1369"/>
      <c r="AC34" s="1370"/>
      <c r="AD34" s="97" t="s">
        <v>82</v>
      </c>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row>
    <row r="35" spans="1:70" ht="12" customHeight="1">
      <c r="A35" s="107" t="s">
        <v>326</v>
      </c>
      <c r="B35" s="108"/>
      <c r="C35" s="108"/>
      <c r="D35" s="108"/>
      <c r="E35" s="108"/>
      <c r="F35" s="109"/>
      <c r="G35" s="118" t="s">
        <v>91</v>
      </c>
      <c r="H35" s="114"/>
      <c r="I35" s="114"/>
      <c r="J35" s="114"/>
      <c r="K35" s="114"/>
      <c r="L35" s="114"/>
      <c r="M35" s="114"/>
      <c r="N35" s="114"/>
      <c r="O35" s="114"/>
      <c r="P35" s="114"/>
      <c r="Q35" s="114"/>
      <c r="R35" s="114"/>
      <c r="S35" s="114"/>
      <c r="T35" s="114"/>
      <c r="U35" s="119"/>
      <c r="V35" s="60"/>
      <c r="W35" s="1344" t="s">
        <v>65</v>
      </c>
      <c r="X35" s="1345"/>
      <c r="Y35" s="1346" t="s">
        <v>225</v>
      </c>
      <c r="Z35" s="1369"/>
      <c r="AA35" s="1369"/>
      <c r="AB35" s="1369"/>
      <c r="AC35" s="1370"/>
      <c r="AD35" s="97" t="s">
        <v>226</v>
      </c>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row>
    <row r="36" spans="1:70" ht="12" customHeight="1">
      <c r="A36" s="104" t="s">
        <v>311</v>
      </c>
      <c r="B36" s="105"/>
      <c r="C36" s="105"/>
      <c r="D36" s="105"/>
      <c r="E36" s="105"/>
      <c r="F36" s="106"/>
      <c r="G36" s="115" t="s">
        <v>312</v>
      </c>
      <c r="H36" s="115"/>
      <c r="I36" s="115"/>
      <c r="J36" s="115"/>
      <c r="K36" s="115"/>
      <c r="L36" s="115"/>
      <c r="M36" s="115"/>
      <c r="N36" s="115"/>
      <c r="O36" s="115"/>
      <c r="P36" s="115"/>
      <c r="Q36" s="115"/>
      <c r="R36" s="115"/>
      <c r="S36" s="115"/>
      <c r="T36" s="115"/>
      <c r="U36" s="116"/>
      <c r="V36" s="60"/>
      <c r="W36" s="1344" t="s">
        <v>67</v>
      </c>
      <c r="X36" s="1345"/>
      <c r="Y36" s="1346" t="s">
        <v>227</v>
      </c>
      <c r="Z36" s="1369"/>
      <c r="AA36" s="1369"/>
      <c r="AB36" s="1369"/>
      <c r="AC36" s="1370"/>
      <c r="AD36" s="97" t="s">
        <v>228</v>
      </c>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row>
    <row r="37" spans="1:70" ht="12" customHeight="1">
      <c r="A37" s="104" t="s">
        <v>313</v>
      </c>
      <c r="B37" s="105"/>
      <c r="C37" s="105"/>
      <c r="D37" s="105"/>
      <c r="E37" s="105"/>
      <c r="F37" s="106"/>
      <c r="G37" s="115" t="s">
        <v>314</v>
      </c>
      <c r="H37" s="115"/>
      <c r="I37" s="115"/>
      <c r="J37" s="115"/>
      <c r="K37" s="115"/>
      <c r="L37" s="115"/>
      <c r="M37" s="115"/>
      <c r="N37" s="115"/>
      <c r="O37" s="115"/>
      <c r="P37" s="115"/>
      <c r="Q37" s="115"/>
      <c r="R37" s="115"/>
      <c r="S37" s="115"/>
      <c r="T37" s="115"/>
      <c r="U37" s="116"/>
      <c r="V37" s="60"/>
      <c r="W37" s="1344" t="s">
        <v>68</v>
      </c>
      <c r="X37" s="1345"/>
      <c r="Y37" s="1346" t="s">
        <v>229</v>
      </c>
      <c r="Z37" s="1369"/>
      <c r="AA37" s="1369"/>
      <c r="AB37" s="1369"/>
      <c r="AC37" s="1370"/>
      <c r="AD37" s="97" t="s">
        <v>230</v>
      </c>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row>
    <row r="38" spans="1:70" ht="12" customHeight="1">
      <c r="A38" s="101" t="s">
        <v>8</v>
      </c>
      <c r="B38" s="102"/>
      <c r="C38" s="102"/>
      <c r="D38" s="102"/>
      <c r="E38" s="102"/>
      <c r="F38" s="103"/>
      <c r="G38" s="74" t="s">
        <v>168</v>
      </c>
      <c r="H38" s="74"/>
      <c r="I38" s="74"/>
      <c r="J38" s="74"/>
      <c r="K38" s="74"/>
      <c r="L38" s="74"/>
      <c r="M38" s="74"/>
      <c r="N38" s="74"/>
      <c r="O38" s="74"/>
      <c r="P38" s="74"/>
      <c r="Q38" s="74"/>
      <c r="R38" s="74"/>
      <c r="S38" s="74"/>
      <c r="T38" s="74"/>
      <c r="U38" s="75"/>
      <c r="V38" s="60"/>
      <c r="W38" s="1344" t="s">
        <v>69</v>
      </c>
      <c r="X38" s="1345"/>
      <c r="Y38" s="1346" t="s">
        <v>231</v>
      </c>
      <c r="Z38" s="1369"/>
      <c r="AA38" s="1369"/>
      <c r="AB38" s="1369"/>
      <c r="AC38" s="1370"/>
      <c r="AD38" s="97" t="s">
        <v>232</v>
      </c>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row>
    <row r="39" spans="1:70" ht="12" customHeight="1">
      <c r="A39" s="104" t="s">
        <v>9</v>
      </c>
      <c r="B39" s="105"/>
      <c r="C39" s="105"/>
      <c r="D39" s="105"/>
      <c r="E39" s="105"/>
      <c r="F39" s="106"/>
      <c r="G39" s="71" t="s">
        <v>169</v>
      </c>
      <c r="H39" s="71"/>
      <c r="I39" s="71"/>
      <c r="J39" s="71"/>
      <c r="K39" s="71"/>
      <c r="L39" s="71"/>
      <c r="M39" s="71"/>
      <c r="N39" s="71"/>
      <c r="O39" s="71"/>
      <c r="P39" s="71"/>
      <c r="Q39" s="71"/>
      <c r="R39" s="71"/>
      <c r="S39" s="71"/>
      <c r="T39" s="71"/>
      <c r="U39" s="72"/>
      <c r="V39" s="60"/>
      <c r="W39" s="1377" t="s">
        <v>70</v>
      </c>
      <c r="X39" s="1378"/>
      <c r="Y39" s="1346" t="s">
        <v>233</v>
      </c>
      <c r="Z39" s="1369"/>
      <c r="AA39" s="1369"/>
      <c r="AB39" s="1369"/>
      <c r="AC39" s="1370"/>
      <c r="AD39" s="100" t="s">
        <v>234</v>
      </c>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row>
    <row r="40" spans="1:70" ht="12" customHeight="1">
      <c r="A40" s="104" t="s">
        <v>33</v>
      </c>
      <c r="B40" s="105"/>
      <c r="C40" s="105"/>
      <c r="D40" s="105"/>
      <c r="E40" s="105"/>
      <c r="F40" s="106"/>
      <c r="G40" s="71" t="s">
        <v>170</v>
      </c>
      <c r="H40" s="71"/>
      <c r="I40" s="71"/>
      <c r="J40" s="71"/>
      <c r="K40" s="71"/>
      <c r="L40" s="71"/>
      <c r="M40" s="71"/>
      <c r="N40" s="71"/>
      <c r="O40" s="71"/>
      <c r="P40" s="71"/>
      <c r="Q40" s="71"/>
      <c r="R40" s="71"/>
      <c r="S40" s="71"/>
      <c r="T40" s="71"/>
      <c r="U40" s="72"/>
      <c r="V40" s="60"/>
      <c r="W40" s="1379"/>
      <c r="X40" s="1380"/>
      <c r="Y40" s="1346" t="s">
        <v>235</v>
      </c>
      <c r="Z40" s="1369"/>
      <c r="AA40" s="1369"/>
      <c r="AB40" s="1369"/>
      <c r="AC40" s="1370"/>
      <c r="AD40" s="97" t="s">
        <v>77</v>
      </c>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row>
    <row r="41" spans="1:70" ht="12" customHeight="1">
      <c r="A41" s="104" t="s">
        <v>34</v>
      </c>
      <c r="B41" s="105"/>
      <c r="C41" s="105"/>
      <c r="D41" s="105"/>
      <c r="E41" s="105"/>
      <c r="F41" s="106"/>
      <c r="G41" s="71" t="s">
        <v>171</v>
      </c>
      <c r="H41" s="71"/>
      <c r="I41" s="71"/>
      <c r="J41" s="71"/>
      <c r="K41" s="71"/>
      <c r="L41" s="71"/>
      <c r="M41" s="71"/>
      <c r="N41" s="71"/>
      <c r="O41" s="71"/>
      <c r="P41" s="71"/>
      <c r="Q41" s="71"/>
      <c r="R41" s="71"/>
      <c r="S41" s="71"/>
      <c r="T41" s="71"/>
      <c r="U41" s="72"/>
      <c r="V41" s="60"/>
      <c r="W41" s="1381"/>
      <c r="X41" s="1382"/>
      <c r="Y41" s="1346" t="s">
        <v>236</v>
      </c>
      <c r="Z41" s="1369"/>
      <c r="AA41" s="1369"/>
      <c r="AB41" s="1369"/>
      <c r="AC41" s="1370"/>
      <c r="AD41" s="100" t="s">
        <v>78</v>
      </c>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row>
    <row r="42" spans="1:70" ht="12" customHeight="1">
      <c r="A42" s="107" t="s">
        <v>10</v>
      </c>
      <c r="B42" s="108"/>
      <c r="C42" s="108"/>
      <c r="D42" s="108"/>
      <c r="E42" s="108"/>
      <c r="F42" s="109"/>
      <c r="G42" s="1383" t="s">
        <v>163</v>
      </c>
      <c r="H42" s="1361"/>
      <c r="I42" s="1361"/>
      <c r="J42" s="1361"/>
      <c r="K42" s="1361"/>
      <c r="L42" s="1361"/>
      <c r="M42" s="1361"/>
      <c r="N42" s="1361"/>
      <c r="O42" s="1361"/>
      <c r="P42" s="1361"/>
      <c r="Q42" s="1361"/>
      <c r="R42" s="1361"/>
      <c r="S42" s="1361"/>
      <c r="T42" s="1361"/>
      <c r="U42" s="1362"/>
      <c r="V42" s="60"/>
      <c r="W42" s="1344" t="s">
        <v>71</v>
      </c>
      <c r="X42" s="1345"/>
      <c r="Y42" s="1346" t="s">
        <v>271</v>
      </c>
      <c r="Z42" s="1369"/>
      <c r="AA42" s="1369"/>
      <c r="AB42" s="1369"/>
      <c r="AC42" s="1370"/>
      <c r="AD42" s="97" t="s">
        <v>237</v>
      </c>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row>
    <row r="43" spans="1:70" ht="12" customHeight="1">
      <c r="A43" s="101" t="s">
        <v>327</v>
      </c>
      <c r="B43" s="102"/>
      <c r="C43" s="102"/>
      <c r="D43" s="102"/>
      <c r="E43" s="102"/>
      <c r="F43" s="103"/>
      <c r="G43" s="113" t="s">
        <v>92</v>
      </c>
      <c r="H43" s="113"/>
      <c r="I43" s="113"/>
      <c r="J43" s="113"/>
      <c r="K43" s="113"/>
      <c r="L43" s="113"/>
      <c r="M43" s="113"/>
      <c r="N43" s="113"/>
      <c r="O43" s="113"/>
      <c r="P43" s="113"/>
      <c r="Q43" s="74"/>
      <c r="R43" s="74"/>
      <c r="S43" s="74"/>
      <c r="T43" s="74"/>
      <c r="U43" s="75"/>
      <c r="V43" s="60"/>
      <c r="W43" s="1344" t="s">
        <v>72</v>
      </c>
      <c r="X43" s="1345"/>
      <c r="Y43" s="1346" t="s">
        <v>238</v>
      </c>
      <c r="Z43" s="1369"/>
      <c r="AA43" s="1369"/>
      <c r="AB43" s="1369"/>
      <c r="AC43" s="1370"/>
      <c r="AD43" s="97" t="s">
        <v>239</v>
      </c>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row>
    <row r="44" spans="1:70" ht="12" customHeight="1">
      <c r="A44" s="107" t="s">
        <v>328</v>
      </c>
      <c r="B44" s="108"/>
      <c r="C44" s="108"/>
      <c r="D44" s="108"/>
      <c r="E44" s="108"/>
      <c r="F44" s="109"/>
      <c r="G44" s="114" t="s">
        <v>162</v>
      </c>
      <c r="H44" s="114"/>
      <c r="I44" s="114"/>
      <c r="J44" s="114"/>
      <c r="K44" s="114"/>
      <c r="L44" s="114"/>
      <c r="M44" s="114"/>
      <c r="N44" s="114"/>
      <c r="O44" s="114"/>
      <c r="P44" s="114"/>
      <c r="Q44" s="94"/>
      <c r="R44" s="94"/>
      <c r="S44" s="94"/>
      <c r="T44" s="94"/>
      <c r="U44" s="73"/>
      <c r="V44" s="60"/>
      <c r="W44" s="1344" t="s">
        <v>73</v>
      </c>
      <c r="X44" s="1345"/>
      <c r="Y44" s="1346" t="s">
        <v>272</v>
      </c>
      <c r="Z44" s="1369"/>
      <c r="AA44" s="1369"/>
      <c r="AB44" s="1369"/>
      <c r="AC44" s="1370"/>
      <c r="AD44" s="97" t="s">
        <v>240</v>
      </c>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row>
    <row r="45" spans="1:70" ht="12" customHeight="1">
      <c r="A45" s="104" t="s">
        <v>5</v>
      </c>
      <c r="B45" s="105"/>
      <c r="C45" s="105"/>
      <c r="D45" s="105"/>
      <c r="E45" s="105"/>
      <c r="F45" s="106"/>
      <c r="G45" s="115" t="s">
        <v>335</v>
      </c>
      <c r="H45" s="115"/>
      <c r="I45" s="115"/>
      <c r="J45" s="115"/>
      <c r="K45" s="115"/>
      <c r="L45" s="115"/>
      <c r="M45" s="115"/>
      <c r="N45" s="115"/>
      <c r="O45" s="115"/>
      <c r="P45" s="115"/>
      <c r="Q45" s="71"/>
      <c r="R45" s="71"/>
      <c r="S45" s="71"/>
      <c r="T45" s="71"/>
      <c r="U45" s="72"/>
      <c r="V45" s="60"/>
      <c r="W45" s="1344" t="s">
        <v>74</v>
      </c>
      <c r="X45" s="1345"/>
      <c r="Y45" s="1346" t="s">
        <v>241</v>
      </c>
      <c r="Z45" s="1369"/>
      <c r="AA45" s="1369"/>
      <c r="AB45" s="1369"/>
      <c r="AC45" s="1370"/>
      <c r="AD45" s="97" t="s">
        <v>242</v>
      </c>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row>
    <row r="46" spans="1:70" ht="12" customHeight="1">
      <c r="A46" s="104" t="s">
        <v>329</v>
      </c>
      <c r="B46" s="105"/>
      <c r="C46" s="105"/>
      <c r="D46" s="105"/>
      <c r="E46" s="105"/>
      <c r="F46" s="106"/>
      <c r="G46" s="115" t="s">
        <v>336</v>
      </c>
      <c r="H46" s="115"/>
      <c r="I46" s="115"/>
      <c r="J46" s="115"/>
      <c r="K46" s="115"/>
      <c r="L46" s="115"/>
      <c r="M46" s="115"/>
      <c r="N46" s="115"/>
      <c r="O46" s="115"/>
      <c r="P46" s="115"/>
      <c r="Q46" s="71"/>
      <c r="R46" s="71"/>
      <c r="S46" s="71"/>
      <c r="T46" s="71"/>
      <c r="U46" s="72"/>
      <c r="V46" s="60"/>
      <c r="W46" s="1344" t="s">
        <v>75</v>
      </c>
      <c r="X46" s="1345"/>
      <c r="Y46" s="1346" t="s">
        <v>243</v>
      </c>
      <c r="Z46" s="1369"/>
      <c r="AA46" s="1369"/>
      <c r="AB46" s="1369"/>
      <c r="AC46" s="1370"/>
      <c r="AD46" s="97" t="s">
        <v>244</v>
      </c>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row>
    <row r="47" spans="1:70" ht="12" customHeight="1">
      <c r="A47" s="104" t="s">
        <v>366</v>
      </c>
      <c r="B47" s="105"/>
      <c r="C47" s="105"/>
      <c r="D47" s="105"/>
      <c r="E47" s="105"/>
      <c r="F47" s="106"/>
      <c r="G47" s="115" t="s">
        <v>337</v>
      </c>
      <c r="H47" s="115"/>
      <c r="I47" s="115"/>
      <c r="J47" s="115"/>
      <c r="K47" s="115"/>
      <c r="L47" s="115"/>
      <c r="M47" s="115"/>
      <c r="N47" s="115"/>
      <c r="O47" s="115"/>
      <c r="P47" s="115"/>
      <c r="Q47" s="71"/>
      <c r="R47" s="71"/>
      <c r="S47" s="71"/>
      <c r="T47" s="71"/>
      <c r="U47" s="72"/>
      <c r="V47" s="60"/>
      <c r="W47" s="1344" t="s">
        <v>76</v>
      </c>
      <c r="X47" s="1345"/>
      <c r="Y47" s="1346" t="s">
        <v>245</v>
      </c>
      <c r="Z47" s="1369"/>
      <c r="AA47" s="1369"/>
      <c r="AB47" s="1369"/>
      <c r="AC47" s="1370"/>
      <c r="AD47" s="97" t="s">
        <v>246</v>
      </c>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row>
    <row r="48" spans="1:70" ht="12" customHeight="1">
      <c r="A48" s="104" t="s">
        <v>330</v>
      </c>
      <c r="B48" s="105"/>
      <c r="C48" s="105"/>
      <c r="D48" s="105"/>
      <c r="E48" s="105"/>
      <c r="F48" s="106"/>
      <c r="G48" s="115" t="s">
        <v>338</v>
      </c>
      <c r="H48" s="115"/>
      <c r="I48" s="115"/>
      <c r="J48" s="115"/>
      <c r="K48" s="115"/>
      <c r="L48" s="115"/>
      <c r="M48" s="115"/>
      <c r="N48" s="115"/>
      <c r="O48" s="115"/>
      <c r="P48" s="115"/>
      <c r="Q48" s="71"/>
      <c r="R48" s="71"/>
      <c r="S48" s="71"/>
      <c r="T48" s="71"/>
      <c r="U48" s="72"/>
      <c r="V48" s="60"/>
      <c r="W48" s="1344" t="s">
        <v>0</v>
      </c>
      <c r="X48" s="1345"/>
      <c r="Y48" s="1346" t="s">
        <v>247</v>
      </c>
      <c r="Z48" s="1369"/>
      <c r="AA48" s="1369"/>
      <c r="AB48" s="1369"/>
      <c r="AC48" s="1370"/>
      <c r="AD48" s="97" t="s">
        <v>248</v>
      </c>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row>
    <row r="49" spans="1:70" ht="12" customHeight="1">
      <c r="A49" s="104" t="s">
        <v>93</v>
      </c>
      <c r="B49" s="105"/>
      <c r="C49" s="105"/>
      <c r="D49" s="105"/>
      <c r="E49" s="105"/>
      <c r="F49" s="106"/>
      <c r="G49" s="115" t="s">
        <v>339</v>
      </c>
      <c r="H49" s="115"/>
      <c r="I49" s="115"/>
      <c r="J49" s="115"/>
      <c r="K49" s="115"/>
      <c r="L49" s="115"/>
      <c r="M49" s="115"/>
      <c r="N49" s="115"/>
      <c r="O49" s="115"/>
      <c r="P49" s="115"/>
      <c r="Q49" s="71"/>
      <c r="R49" s="71"/>
      <c r="S49" s="71"/>
      <c r="T49" s="71"/>
      <c r="U49" s="72"/>
      <c r="V49" s="60"/>
      <c r="W49" s="1344" t="s">
        <v>1</v>
      </c>
      <c r="X49" s="1345"/>
      <c r="Y49" s="1346" t="s">
        <v>249</v>
      </c>
      <c r="Z49" s="1369"/>
      <c r="AA49" s="1369"/>
      <c r="AB49" s="1369"/>
      <c r="AC49" s="1370"/>
      <c r="AD49" s="97" t="s">
        <v>250</v>
      </c>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row>
    <row r="50" spans="1:70" ht="12" customHeight="1">
      <c r="A50" s="104" t="s">
        <v>331</v>
      </c>
      <c r="B50" s="105"/>
      <c r="C50" s="105"/>
      <c r="D50" s="105"/>
      <c r="E50" s="105"/>
      <c r="F50" s="106"/>
      <c r="G50" s="115" t="s">
        <v>340</v>
      </c>
      <c r="H50" s="115"/>
      <c r="I50" s="115"/>
      <c r="J50" s="115"/>
      <c r="K50" s="115"/>
      <c r="L50" s="115"/>
      <c r="M50" s="115"/>
      <c r="N50" s="115"/>
      <c r="O50" s="115"/>
      <c r="P50" s="115"/>
      <c r="Q50" s="71"/>
      <c r="R50" s="71"/>
      <c r="S50" s="71"/>
      <c r="T50" s="71"/>
      <c r="U50" s="72"/>
      <c r="V50" s="60"/>
      <c r="W50" s="1344" t="s">
        <v>2</v>
      </c>
      <c r="X50" s="1345"/>
      <c r="Y50" s="1346" t="s">
        <v>273</v>
      </c>
      <c r="Z50" s="1369"/>
      <c r="AA50" s="1369"/>
      <c r="AB50" s="1369"/>
      <c r="AC50" s="1370"/>
      <c r="AD50" s="97" t="s">
        <v>251</v>
      </c>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row>
    <row r="51" spans="1:70" ht="12" customHeight="1">
      <c r="A51" s="104" t="s">
        <v>332</v>
      </c>
      <c r="B51" s="105"/>
      <c r="C51" s="105"/>
      <c r="D51" s="105"/>
      <c r="E51" s="105"/>
      <c r="F51" s="106"/>
      <c r="G51" s="115" t="s">
        <v>341</v>
      </c>
      <c r="H51" s="115"/>
      <c r="I51" s="115"/>
      <c r="J51" s="115"/>
      <c r="K51" s="115"/>
      <c r="L51" s="115"/>
      <c r="M51" s="115"/>
      <c r="N51" s="115"/>
      <c r="O51" s="115"/>
      <c r="P51" s="115"/>
      <c r="Q51" s="71"/>
      <c r="R51" s="71"/>
      <c r="S51" s="71"/>
      <c r="T51" s="71"/>
      <c r="U51" s="72"/>
      <c r="V51" s="60"/>
      <c r="W51" s="1344" t="s">
        <v>3</v>
      </c>
      <c r="X51" s="1345"/>
      <c r="Y51" s="1346" t="s">
        <v>252</v>
      </c>
      <c r="Z51" s="1369"/>
      <c r="AA51" s="1369"/>
      <c r="AB51" s="1369"/>
      <c r="AC51" s="1370"/>
      <c r="AD51" s="97" t="s">
        <v>253</v>
      </c>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row>
    <row r="52" spans="1:70" ht="12" customHeight="1">
      <c r="A52" s="104" t="s">
        <v>333</v>
      </c>
      <c r="B52" s="105"/>
      <c r="C52" s="105"/>
      <c r="D52" s="105"/>
      <c r="E52" s="105"/>
      <c r="F52" s="106"/>
      <c r="G52" s="115" t="s">
        <v>342</v>
      </c>
      <c r="H52" s="115"/>
      <c r="I52" s="115"/>
      <c r="J52" s="115"/>
      <c r="K52" s="115"/>
      <c r="L52" s="115"/>
      <c r="M52" s="115"/>
      <c r="N52" s="115"/>
      <c r="O52" s="115"/>
      <c r="P52" s="115"/>
      <c r="Q52" s="71"/>
      <c r="R52" s="71"/>
      <c r="S52" s="71"/>
      <c r="T52" s="71"/>
      <c r="U52" s="72"/>
      <c r="V52" s="60"/>
      <c r="W52" s="1344" t="s">
        <v>4</v>
      </c>
      <c r="X52" s="1345"/>
      <c r="Y52" s="1346" t="s">
        <v>254</v>
      </c>
      <c r="Z52" s="1369"/>
      <c r="AA52" s="1369"/>
      <c r="AB52" s="1369"/>
      <c r="AC52" s="1370"/>
      <c r="AD52" s="97" t="s">
        <v>255</v>
      </c>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row>
    <row r="53" spans="1:70" ht="12" customHeight="1">
      <c r="A53" s="101" t="s">
        <v>7</v>
      </c>
      <c r="B53" s="102"/>
      <c r="C53" s="102"/>
      <c r="D53" s="102"/>
      <c r="E53" s="102"/>
      <c r="F53" s="103"/>
      <c r="G53" s="113" t="s">
        <v>95</v>
      </c>
      <c r="H53" s="113"/>
      <c r="I53" s="113"/>
      <c r="J53" s="113"/>
      <c r="K53" s="113"/>
      <c r="L53" s="113"/>
      <c r="M53" s="113"/>
      <c r="N53" s="113"/>
      <c r="O53" s="113"/>
      <c r="P53" s="113"/>
      <c r="Q53" s="74"/>
      <c r="R53" s="74"/>
      <c r="S53" s="74"/>
      <c r="T53" s="74"/>
      <c r="U53" s="75"/>
      <c r="V53" s="60"/>
      <c r="W53" s="1344" t="s">
        <v>274</v>
      </c>
      <c r="X53" s="1345"/>
      <c r="Y53" s="1346" t="s">
        <v>275</v>
      </c>
      <c r="Z53" s="1369"/>
      <c r="AA53" s="1369"/>
      <c r="AB53" s="1369"/>
      <c r="AC53" s="1370"/>
      <c r="AD53" s="97" t="s">
        <v>126</v>
      </c>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row>
    <row r="54" spans="1:70" ht="12" customHeight="1">
      <c r="A54" s="104" t="s">
        <v>6</v>
      </c>
      <c r="B54" s="105"/>
      <c r="C54" s="105"/>
      <c r="D54" s="105"/>
      <c r="E54" s="105"/>
      <c r="F54" s="106"/>
      <c r="G54" s="115" t="s">
        <v>94</v>
      </c>
      <c r="H54" s="115"/>
      <c r="I54" s="115"/>
      <c r="J54" s="115"/>
      <c r="K54" s="115"/>
      <c r="L54" s="115"/>
      <c r="M54" s="115"/>
      <c r="N54" s="115"/>
      <c r="O54" s="115"/>
      <c r="P54" s="115"/>
      <c r="Q54" s="71"/>
      <c r="R54" s="71"/>
      <c r="S54" s="71"/>
      <c r="T54" s="71"/>
      <c r="U54" s="72"/>
      <c r="V54" s="60"/>
      <c r="W54" s="61"/>
      <c r="X54" s="61"/>
      <c r="Y54" s="61"/>
      <c r="Z54" s="61"/>
      <c r="AA54" s="64"/>
      <c r="AB54" s="64"/>
      <c r="AC54" s="60"/>
      <c r="AD54" s="60"/>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row>
    <row r="55" spans="1:70" ht="12" customHeight="1">
      <c r="A55" s="107" t="s">
        <v>334</v>
      </c>
      <c r="B55" s="108"/>
      <c r="C55" s="108"/>
      <c r="D55" s="108"/>
      <c r="E55" s="108"/>
      <c r="F55" s="109"/>
      <c r="G55" s="114" t="s">
        <v>343</v>
      </c>
      <c r="H55" s="114"/>
      <c r="I55" s="114"/>
      <c r="J55" s="114"/>
      <c r="K55" s="114"/>
      <c r="L55" s="114"/>
      <c r="M55" s="114"/>
      <c r="N55" s="114"/>
      <c r="O55" s="114"/>
      <c r="P55" s="114"/>
      <c r="Q55" s="94"/>
      <c r="R55" s="94"/>
      <c r="S55" s="94"/>
      <c r="T55" s="94"/>
      <c r="U55" s="73"/>
      <c r="V55" s="60"/>
      <c r="W55" s="63"/>
      <c r="X55" s="64"/>
      <c r="Y55" s="64"/>
      <c r="Z55" s="64"/>
      <c r="AA55" s="65"/>
      <c r="AB55" s="1387" t="s">
        <v>477</v>
      </c>
      <c r="AC55" s="1388"/>
      <c r="AD55" s="189" t="e">
        <f>IF(ISBLANK(#REF!),"",#REF!)</f>
        <v>#REF!</v>
      </c>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row>
    <row r="56" spans="1:70" ht="14.1" customHeight="1">
      <c r="A56" s="95"/>
      <c r="B56" s="95"/>
      <c r="C56" s="95"/>
      <c r="D56" s="95"/>
      <c r="E56" s="95"/>
      <c r="F56" s="95"/>
      <c r="G56" s="74"/>
      <c r="H56" s="74"/>
      <c r="I56" s="74"/>
      <c r="J56" s="74"/>
      <c r="K56" s="74"/>
      <c r="L56" s="74"/>
      <c r="M56" s="74"/>
      <c r="N56" s="74"/>
      <c r="O56" s="74"/>
      <c r="P56" s="74"/>
      <c r="Q56" s="74"/>
      <c r="R56" s="74"/>
      <c r="S56" s="74"/>
      <c r="T56" s="74"/>
      <c r="U56" s="74"/>
      <c r="V56" s="60"/>
      <c r="W56" s="136"/>
      <c r="X56" s="136"/>
      <c r="Y56" s="136"/>
      <c r="Z56" s="136"/>
      <c r="AA56" s="136"/>
      <c r="AB56" s="136"/>
      <c r="AC56" s="136"/>
      <c r="AD56" s="136"/>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row>
    <row r="57" spans="1:70" ht="14.1" customHeight="1">
      <c r="A57" s="9"/>
      <c r="B57" s="9"/>
      <c r="C57" s="9"/>
      <c r="D57" s="9"/>
      <c r="E57" s="9"/>
      <c r="F57" s="9"/>
      <c r="G57" s="71"/>
      <c r="H57" s="71"/>
      <c r="I57" s="71"/>
      <c r="J57" s="71"/>
      <c r="K57" s="71"/>
      <c r="L57" s="71"/>
      <c r="M57" s="71"/>
      <c r="N57" s="71"/>
      <c r="O57" s="71"/>
      <c r="P57" s="71"/>
      <c r="Q57" s="71"/>
      <c r="R57" s="71"/>
      <c r="S57" s="71"/>
      <c r="T57" s="71"/>
      <c r="U57" s="71"/>
      <c r="V57" s="60"/>
      <c r="W57" s="137"/>
      <c r="X57" s="137"/>
      <c r="Y57" s="137"/>
      <c r="Z57" s="137"/>
      <c r="AA57" s="137"/>
      <c r="AB57" s="137"/>
      <c r="AC57" s="137"/>
      <c r="AD57" s="13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row>
    <row r="58" spans="1:70" ht="14.1" customHeight="1">
      <c r="A58" s="1389" t="s">
        <v>35</v>
      </c>
      <c r="B58" s="1390"/>
      <c r="C58" s="212"/>
      <c r="D58" s="1386"/>
      <c r="E58" s="1386"/>
      <c r="F58" s="1386"/>
      <c r="G58" s="1386"/>
      <c r="H58" s="1386"/>
      <c r="I58" s="1386"/>
      <c r="J58" s="1386"/>
      <c r="K58" s="1386"/>
      <c r="L58" s="1386"/>
      <c r="M58" s="1386"/>
      <c r="N58" s="1386"/>
      <c r="O58" s="1386"/>
      <c r="P58" s="1386"/>
      <c r="Q58" s="1386"/>
      <c r="R58" s="1386"/>
      <c r="S58" s="1386"/>
      <c r="T58" s="1386"/>
      <c r="U58" s="1386"/>
      <c r="V58" s="1386"/>
      <c r="W58" s="1386"/>
      <c r="X58" s="1386"/>
      <c r="Y58" s="1386"/>
      <c r="Z58" s="1386"/>
      <c r="AA58" s="1386"/>
      <c r="AB58" s="1386"/>
      <c r="AC58" s="1386"/>
      <c r="AD58" s="213"/>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row>
    <row r="59" spans="1:70" ht="14.1" customHeight="1">
      <c r="A59" s="1384"/>
      <c r="B59" s="1385"/>
      <c r="C59" s="1385"/>
      <c r="D59" s="1391"/>
      <c r="E59" s="1386"/>
      <c r="F59" s="1386"/>
      <c r="G59" s="1386"/>
      <c r="H59" s="1386"/>
      <c r="I59" s="1386"/>
      <c r="J59" s="1386"/>
      <c r="K59" s="1386"/>
      <c r="L59" s="1386"/>
      <c r="M59" s="1386"/>
      <c r="N59" s="1386"/>
      <c r="O59" s="1386"/>
      <c r="P59" s="1386"/>
      <c r="Q59" s="1386"/>
      <c r="R59" s="1386"/>
      <c r="S59" s="1386"/>
      <c r="T59" s="1386"/>
      <c r="U59" s="1386"/>
      <c r="V59" s="1386"/>
      <c r="W59" s="1386"/>
      <c r="X59" s="1386"/>
      <c r="Y59" s="1386"/>
      <c r="Z59" s="1386"/>
      <c r="AA59" s="1386"/>
      <c r="AB59" s="1386"/>
      <c r="AC59" s="1386"/>
      <c r="AD59" s="213"/>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row>
    <row r="60" spans="1:70" ht="14.1" customHeight="1">
      <c r="A60" s="1384"/>
      <c r="B60" s="1385"/>
      <c r="C60" s="1385"/>
      <c r="D60" s="1386"/>
      <c r="E60" s="1386"/>
      <c r="F60" s="1386"/>
      <c r="G60" s="1386"/>
      <c r="H60" s="1386"/>
      <c r="I60" s="1386"/>
      <c r="J60" s="1386"/>
      <c r="K60" s="1386"/>
      <c r="L60" s="1386"/>
      <c r="M60" s="1386"/>
      <c r="N60" s="1386"/>
      <c r="O60" s="1386"/>
      <c r="P60" s="1386"/>
      <c r="Q60" s="1386"/>
      <c r="R60" s="1386"/>
      <c r="S60" s="1386"/>
      <c r="T60" s="1386"/>
      <c r="U60" s="1386"/>
      <c r="V60" s="1386"/>
      <c r="W60" s="1386"/>
      <c r="X60" s="1386"/>
      <c r="Y60" s="1386"/>
      <c r="Z60" s="1386"/>
      <c r="AA60" s="1386"/>
      <c r="AB60" s="1386"/>
      <c r="AC60" s="1386"/>
      <c r="AD60" s="213"/>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row>
    <row r="61" spans="1:70" ht="14.1" customHeight="1">
      <c r="A61" s="1384"/>
      <c r="B61" s="1385"/>
      <c r="C61" s="1385"/>
      <c r="D61" s="1386"/>
      <c r="E61" s="1386"/>
      <c r="F61" s="1386"/>
      <c r="G61" s="1386"/>
      <c r="H61" s="1386"/>
      <c r="I61" s="1386"/>
      <c r="J61" s="1386"/>
      <c r="K61" s="1386"/>
      <c r="L61" s="1386"/>
      <c r="M61" s="1386"/>
      <c r="N61" s="1386"/>
      <c r="O61" s="1386"/>
      <c r="P61" s="1386"/>
      <c r="Q61" s="1386"/>
      <c r="R61" s="1386"/>
      <c r="S61" s="1386"/>
      <c r="T61" s="1386"/>
      <c r="U61" s="1386"/>
      <c r="V61" s="1386"/>
      <c r="W61" s="1386"/>
      <c r="X61" s="1386"/>
      <c r="Y61" s="1386"/>
      <c r="Z61" s="1386"/>
      <c r="AA61" s="1386"/>
      <c r="AB61" s="1386"/>
      <c r="AC61" s="1386"/>
      <c r="AD61" s="213"/>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row>
    <row r="62" spans="1:70" ht="14.1" customHeight="1">
      <c r="A62" s="1384"/>
      <c r="B62" s="1385"/>
      <c r="C62" s="1385"/>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213"/>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row>
    <row r="63" spans="1:70" ht="14.1" customHeight="1">
      <c r="A63" s="1384"/>
      <c r="B63" s="1385"/>
      <c r="C63" s="1385"/>
      <c r="D63" s="1386"/>
      <c r="E63" s="1386"/>
      <c r="F63" s="1386"/>
      <c r="G63" s="1386"/>
      <c r="H63" s="1386"/>
      <c r="I63" s="1386"/>
      <c r="J63" s="1386"/>
      <c r="K63" s="1386"/>
      <c r="L63" s="1386"/>
      <c r="M63" s="1386"/>
      <c r="N63" s="1386"/>
      <c r="O63" s="1386"/>
      <c r="P63" s="1386"/>
      <c r="Q63" s="1386"/>
      <c r="R63" s="1386"/>
      <c r="S63" s="1386"/>
      <c r="T63" s="1386"/>
      <c r="U63" s="1386"/>
      <c r="V63" s="1386"/>
      <c r="W63" s="1386"/>
      <c r="X63" s="1386"/>
      <c r="Y63" s="1386"/>
      <c r="Z63" s="1386"/>
      <c r="AA63" s="1386"/>
      <c r="AB63" s="1386"/>
      <c r="AC63" s="1386"/>
      <c r="AD63" s="213"/>
      <c r="AE63" s="61"/>
      <c r="AF63" s="61"/>
      <c r="AG63" s="61"/>
      <c r="AH63" s="61"/>
      <c r="AI63" s="9"/>
      <c r="AJ63" s="9"/>
      <c r="AK63" s="9"/>
      <c r="AL63" s="9"/>
      <c r="AM63" s="9"/>
      <c r="AN63" s="9"/>
      <c r="AO63" s="1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row>
    <row r="64" spans="1:70" ht="14.1" customHeight="1">
      <c r="A64" s="1384"/>
      <c r="B64" s="1385"/>
      <c r="C64" s="1385"/>
      <c r="D64" s="1386"/>
      <c r="E64" s="1386"/>
      <c r="F64" s="1386"/>
      <c r="G64" s="1386"/>
      <c r="H64" s="1386"/>
      <c r="I64" s="1386"/>
      <c r="J64" s="1386"/>
      <c r="K64" s="1386"/>
      <c r="L64" s="1386"/>
      <c r="M64" s="1386"/>
      <c r="N64" s="1386"/>
      <c r="O64" s="1386"/>
      <c r="P64" s="1386"/>
      <c r="Q64" s="1386"/>
      <c r="R64" s="1386"/>
      <c r="S64" s="1386"/>
      <c r="T64" s="1386"/>
      <c r="U64" s="1386"/>
      <c r="V64" s="1386"/>
      <c r="W64" s="1386"/>
      <c r="X64" s="1386"/>
      <c r="Y64" s="1386"/>
      <c r="Z64" s="1386"/>
      <c r="AA64" s="1386"/>
      <c r="AB64" s="1386"/>
      <c r="AC64" s="1386"/>
      <c r="AD64" s="213"/>
      <c r="AE64" s="61"/>
      <c r="AF64" s="61"/>
      <c r="AG64" s="61"/>
      <c r="AH64" s="61"/>
      <c r="AI64" s="62"/>
      <c r="AJ64" s="62"/>
      <c r="AK64" s="62"/>
      <c r="AL64" s="62"/>
      <c r="AM64" s="62"/>
      <c r="AN64" s="62"/>
      <c r="AO64" s="1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row>
    <row r="65" spans="1:70" ht="14.1" customHeight="1">
      <c r="A65" s="1384"/>
      <c r="B65" s="1385"/>
      <c r="C65" s="1385"/>
      <c r="D65" s="1386"/>
      <c r="E65" s="1386"/>
      <c r="F65" s="1386"/>
      <c r="G65" s="1386"/>
      <c r="H65" s="1386"/>
      <c r="I65" s="1386"/>
      <c r="J65" s="1386"/>
      <c r="K65" s="1386"/>
      <c r="L65" s="1386"/>
      <c r="M65" s="1386"/>
      <c r="N65" s="1386"/>
      <c r="O65" s="1386"/>
      <c r="P65" s="1386"/>
      <c r="Q65" s="1386"/>
      <c r="R65" s="1386"/>
      <c r="S65" s="1386"/>
      <c r="T65" s="1386"/>
      <c r="U65" s="1386"/>
      <c r="V65" s="1386"/>
      <c r="W65" s="1386"/>
      <c r="X65" s="1386"/>
      <c r="Y65" s="1386"/>
      <c r="Z65" s="1386"/>
      <c r="AA65" s="1386"/>
      <c r="AB65" s="1386"/>
      <c r="AC65" s="1386"/>
      <c r="AD65" s="213"/>
      <c r="AE65" s="61"/>
      <c r="AF65" s="61"/>
      <c r="AG65" s="61"/>
      <c r="AH65" s="61"/>
      <c r="AI65" s="62"/>
      <c r="AJ65" s="62"/>
      <c r="AK65" s="62"/>
      <c r="AL65" s="62"/>
      <c r="AM65" s="62"/>
      <c r="AN65" s="62"/>
      <c r="AO65" s="1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row>
    <row r="66" spans="1:70" ht="14.1" customHeight="1">
      <c r="A66" s="1384"/>
      <c r="B66" s="1385"/>
      <c r="C66" s="1385"/>
      <c r="D66" s="1386"/>
      <c r="E66" s="1386"/>
      <c r="F66" s="1386"/>
      <c r="G66" s="1386"/>
      <c r="H66" s="1386"/>
      <c r="I66" s="1386"/>
      <c r="J66" s="1386"/>
      <c r="K66" s="1386"/>
      <c r="L66" s="1386"/>
      <c r="M66" s="1386"/>
      <c r="N66" s="1386"/>
      <c r="O66" s="1386"/>
      <c r="P66" s="1386"/>
      <c r="Q66" s="1386"/>
      <c r="R66" s="1386"/>
      <c r="S66" s="1386"/>
      <c r="T66" s="1386"/>
      <c r="U66" s="1386"/>
      <c r="V66" s="1386"/>
      <c r="W66" s="1386"/>
      <c r="X66" s="1386"/>
      <c r="Y66" s="1386"/>
      <c r="Z66" s="1386"/>
      <c r="AA66" s="1386"/>
      <c r="AB66" s="1386"/>
      <c r="AC66" s="1386"/>
      <c r="AD66" s="213"/>
      <c r="AE66" s="61"/>
      <c r="AF66" s="61"/>
      <c r="AG66" s="61"/>
      <c r="AH66" s="61"/>
      <c r="AI66" s="62"/>
      <c r="AJ66" s="62"/>
      <c r="AK66" s="62"/>
      <c r="AL66" s="62"/>
      <c r="AM66" s="62"/>
      <c r="AN66" s="62"/>
      <c r="AO66" s="1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row>
    <row r="67" spans="1:70" ht="14.1" customHeight="1">
      <c r="A67" s="1384"/>
      <c r="B67" s="1385"/>
      <c r="C67" s="1385"/>
      <c r="D67" s="1386"/>
      <c r="E67" s="1386"/>
      <c r="F67" s="1386"/>
      <c r="G67" s="1386"/>
      <c r="H67" s="1386"/>
      <c r="I67" s="1386"/>
      <c r="J67" s="1386"/>
      <c r="K67" s="1386"/>
      <c r="L67" s="1386"/>
      <c r="M67" s="1386"/>
      <c r="N67" s="1386"/>
      <c r="O67" s="1386"/>
      <c r="P67" s="1386"/>
      <c r="Q67" s="1386"/>
      <c r="R67" s="1386"/>
      <c r="S67" s="1386"/>
      <c r="T67" s="1386"/>
      <c r="U67" s="1386"/>
      <c r="V67" s="1386"/>
      <c r="W67" s="1386"/>
      <c r="X67" s="1386"/>
      <c r="Y67" s="1386"/>
      <c r="Z67" s="1386"/>
      <c r="AA67" s="1386"/>
      <c r="AB67" s="1386"/>
      <c r="AC67" s="1386"/>
      <c r="AD67" s="213"/>
      <c r="AE67" s="61"/>
      <c r="AF67" s="61"/>
      <c r="AG67" s="61"/>
      <c r="AH67" s="61"/>
      <c r="AI67" s="62"/>
      <c r="AJ67" s="62"/>
      <c r="AK67" s="62"/>
      <c r="AL67" s="62"/>
      <c r="AM67" s="62"/>
      <c r="AN67" s="62"/>
      <c r="AO67" s="1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row>
    <row r="68" spans="1:70" ht="14.1" customHeight="1">
      <c r="A68" s="1384"/>
      <c r="B68" s="1385"/>
      <c r="C68" s="1385"/>
      <c r="D68" s="1386"/>
      <c r="E68" s="1386"/>
      <c r="F68" s="1386"/>
      <c r="G68" s="1386"/>
      <c r="H68" s="1386"/>
      <c r="I68" s="1386"/>
      <c r="J68" s="1386"/>
      <c r="K68" s="1386"/>
      <c r="L68" s="1386"/>
      <c r="M68" s="1386"/>
      <c r="N68" s="1386"/>
      <c r="O68" s="1386"/>
      <c r="P68" s="1386"/>
      <c r="Q68" s="1386"/>
      <c r="R68" s="1386"/>
      <c r="S68" s="1386"/>
      <c r="T68" s="1386"/>
      <c r="U68" s="1386"/>
      <c r="V68" s="1386"/>
      <c r="W68" s="1386"/>
      <c r="X68" s="1386"/>
      <c r="Y68" s="1386"/>
      <c r="Z68" s="1386"/>
      <c r="AA68" s="1386"/>
      <c r="AB68" s="1386"/>
      <c r="AC68" s="1386"/>
      <c r="AD68" s="214"/>
      <c r="AE68" s="61"/>
      <c r="AF68" s="61"/>
      <c r="AG68" s="61"/>
      <c r="AH68" s="61"/>
      <c r="AI68" s="62"/>
      <c r="AJ68" s="62"/>
      <c r="AK68" s="62"/>
      <c r="AL68" s="62"/>
      <c r="AM68" s="62"/>
      <c r="AN68" s="62"/>
      <c r="AO68" s="1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row>
    <row r="69" spans="1:70" ht="14.1"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row>
    <row r="70" spans="1:70" ht="14.1"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row>
    <row r="71" spans="1:70" ht="14.1"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row>
    <row r="72" spans="1:70" ht="14.1"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row>
    <row r="73" spans="1:70" ht="14.1"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row>
    <row r="74" spans="1:70" ht="14.1"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row>
    <row r="75" spans="1:70" ht="14.1"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row>
    <row r="76" spans="1:70" ht="14.1" hidden="1" customHeight="1" thickBo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row>
    <row r="77" spans="1:70" ht="14.1" hidden="1" customHeight="1" thickTop="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7"/>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row>
    <row r="78" spans="1:70" ht="14.1" hidden="1" customHeight="1">
      <c r="A78" s="218"/>
      <c r="B78" s="11"/>
      <c r="C78" s="219" t="s">
        <v>483</v>
      </c>
      <c r="D78" s="220"/>
      <c r="E78" s="220"/>
      <c r="F78" s="220"/>
      <c r="G78" s="220"/>
      <c r="H78" s="220"/>
      <c r="I78" s="220"/>
      <c r="J78" s="220"/>
      <c r="K78" s="220"/>
      <c r="L78" s="11"/>
      <c r="M78" s="11"/>
      <c r="N78" s="11"/>
      <c r="O78" s="11"/>
      <c r="P78" s="11"/>
      <c r="Q78" s="11"/>
      <c r="R78" s="11"/>
      <c r="S78" s="11"/>
      <c r="T78" s="11"/>
      <c r="U78" s="11"/>
      <c r="V78" s="11"/>
      <c r="W78" s="11"/>
      <c r="X78" s="11"/>
      <c r="Y78" s="11"/>
      <c r="Z78" s="11"/>
      <c r="AA78" s="11"/>
      <c r="AB78" s="11"/>
      <c r="AC78" s="11"/>
      <c r="AD78" s="11"/>
      <c r="AE78" s="22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row>
    <row r="79" spans="1:70" ht="14.1" hidden="1" customHeight="1">
      <c r="A79" s="1392" t="s">
        <v>35</v>
      </c>
      <c r="B79" s="1390"/>
      <c r="C79" s="1393" t="str">
        <f>CONCATENATE(C58,D58,AD58,A59,D59,AD59,A60,D60,AD60,A61,D61,AD61,A62,D62,AD62,A63,D63,AD63,A64,D64,AD64,A65,D65,AD65,A66,D66,AD66,A67,D67,AD67)</f>
        <v/>
      </c>
      <c r="D79" s="1394"/>
      <c r="E79" s="1394"/>
      <c r="F79" s="1394"/>
      <c r="G79" s="1394"/>
      <c r="H79" s="1394"/>
      <c r="I79" s="1394"/>
      <c r="J79" s="1394"/>
      <c r="K79" s="1394"/>
      <c r="L79" s="1394"/>
      <c r="M79" s="1394"/>
      <c r="N79" s="1394"/>
      <c r="O79" s="1394"/>
      <c r="P79" s="1394"/>
      <c r="Q79" s="1394"/>
      <c r="R79" s="1394"/>
      <c r="S79" s="1394"/>
      <c r="T79" s="1394"/>
      <c r="U79" s="1394"/>
      <c r="V79" s="1394"/>
      <c r="W79" s="1394"/>
      <c r="X79" s="1394"/>
      <c r="Y79" s="1394"/>
      <c r="Z79" s="1394"/>
      <c r="AA79" s="1394"/>
      <c r="AB79" s="1394"/>
      <c r="AC79" s="1394"/>
      <c r="AD79" s="1395"/>
      <c r="AE79" s="22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row>
    <row r="80" spans="1:70" ht="14.1" hidden="1" customHeight="1">
      <c r="A80" s="218"/>
      <c r="B80" s="11"/>
      <c r="C80" s="1396"/>
      <c r="D80" s="1397"/>
      <c r="E80" s="1397"/>
      <c r="F80" s="1397"/>
      <c r="G80" s="1397"/>
      <c r="H80" s="1397"/>
      <c r="I80" s="1397"/>
      <c r="J80" s="1397"/>
      <c r="K80" s="1397"/>
      <c r="L80" s="1397"/>
      <c r="M80" s="1397"/>
      <c r="N80" s="1397"/>
      <c r="O80" s="1397"/>
      <c r="P80" s="1397"/>
      <c r="Q80" s="1397"/>
      <c r="R80" s="1397"/>
      <c r="S80" s="1397"/>
      <c r="T80" s="1397"/>
      <c r="U80" s="1397"/>
      <c r="V80" s="1397"/>
      <c r="W80" s="1397"/>
      <c r="X80" s="1397"/>
      <c r="Y80" s="1397"/>
      <c r="Z80" s="1397"/>
      <c r="AA80" s="1397"/>
      <c r="AB80" s="1397"/>
      <c r="AC80" s="1397"/>
      <c r="AD80" s="1398"/>
      <c r="AE80" s="22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row>
    <row r="81" spans="1:70" ht="14.1" hidden="1" customHeight="1">
      <c r="A81" s="218"/>
      <c r="B81" s="11"/>
      <c r="C81" s="1396"/>
      <c r="D81" s="1397"/>
      <c r="E81" s="1397"/>
      <c r="F81" s="1397"/>
      <c r="G81" s="1397"/>
      <c r="H81" s="1397"/>
      <c r="I81" s="1397"/>
      <c r="J81" s="1397"/>
      <c r="K81" s="1397"/>
      <c r="L81" s="1397"/>
      <c r="M81" s="1397"/>
      <c r="N81" s="1397"/>
      <c r="O81" s="1397"/>
      <c r="P81" s="1397"/>
      <c r="Q81" s="1397"/>
      <c r="R81" s="1397"/>
      <c r="S81" s="1397"/>
      <c r="T81" s="1397"/>
      <c r="U81" s="1397"/>
      <c r="V81" s="1397"/>
      <c r="W81" s="1397"/>
      <c r="X81" s="1397"/>
      <c r="Y81" s="1397"/>
      <c r="Z81" s="1397"/>
      <c r="AA81" s="1397"/>
      <c r="AB81" s="1397"/>
      <c r="AC81" s="1397"/>
      <c r="AD81" s="1398"/>
      <c r="AE81" s="22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row>
    <row r="82" spans="1:70" ht="14.1" hidden="1" customHeight="1">
      <c r="A82" s="218"/>
      <c r="B82" s="11"/>
      <c r="C82" s="1396"/>
      <c r="D82" s="1397"/>
      <c r="E82" s="1397"/>
      <c r="F82" s="1397"/>
      <c r="G82" s="1397"/>
      <c r="H82" s="1397"/>
      <c r="I82" s="1397"/>
      <c r="J82" s="1397"/>
      <c r="K82" s="1397"/>
      <c r="L82" s="1397"/>
      <c r="M82" s="1397"/>
      <c r="N82" s="1397"/>
      <c r="O82" s="1397"/>
      <c r="P82" s="1397"/>
      <c r="Q82" s="1397"/>
      <c r="R82" s="1397"/>
      <c r="S82" s="1397"/>
      <c r="T82" s="1397"/>
      <c r="U82" s="1397"/>
      <c r="V82" s="1397"/>
      <c r="W82" s="1397"/>
      <c r="X82" s="1397"/>
      <c r="Y82" s="1397"/>
      <c r="Z82" s="1397"/>
      <c r="AA82" s="1397"/>
      <c r="AB82" s="1397"/>
      <c r="AC82" s="1397"/>
      <c r="AD82" s="1398"/>
      <c r="AE82" s="22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row>
    <row r="83" spans="1:70" ht="14.1" hidden="1" customHeight="1">
      <c r="A83" s="218"/>
      <c r="B83" s="11"/>
      <c r="C83" s="1396"/>
      <c r="D83" s="1397"/>
      <c r="E83" s="1397"/>
      <c r="F83" s="1397"/>
      <c r="G83" s="1397"/>
      <c r="H83" s="1397"/>
      <c r="I83" s="1397"/>
      <c r="J83" s="1397"/>
      <c r="K83" s="1397"/>
      <c r="L83" s="1397"/>
      <c r="M83" s="1397"/>
      <c r="N83" s="1397"/>
      <c r="O83" s="1397"/>
      <c r="P83" s="1397"/>
      <c r="Q83" s="1397"/>
      <c r="R83" s="1397"/>
      <c r="S83" s="1397"/>
      <c r="T83" s="1397"/>
      <c r="U83" s="1397"/>
      <c r="V83" s="1397"/>
      <c r="W83" s="1397"/>
      <c r="X83" s="1397"/>
      <c r="Y83" s="1397"/>
      <c r="Z83" s="1397"/>
      <c r="AA83" s="1397"/>
      <c r="AB83" s="1397"/>
      <c r="AC83" s="1397"/>
      <c r="AD83" s="1398"/>
      <c r="AE83" s="22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row>
    <row r="84" spans="1:70" ht="14.1" hidden="1" customHeight="1">
      <c r="A84" s="218"/>
      <c r="B84" s="11"/>
      <c r="C84" s="1396"/>
      <c r="D84" s="1397"/>
      <c r="E84" s="1397"/>
      <c r="F84" s="1397"/>
      <c r="G84" s="1397"/>
      <c r="H84" s="1397"/>
      <c r="I84" s="1397"/>
      <c r="J84" s="1397"/>
      <c r="K84" s="1397"/>
      <c r="L84" s="1397"/>
      <c r="M84" s="1397"/>
      <c r="N84" s="1397"/>
      <c r="O84" s="1397"/>
      <c r="P84" s="1397"/>
      <c r="Q84" s="1397"/>
      <c r="R84" s="1397"/>
      <c r="S84" s="1397"/>
      <c r="T84" s="1397"/>
      <c r="U84" s="1397"/>
      <c r="V84" s="1397"/>
      <c r="W84" s="1397"/>
      <c r="X84" s="1397"/>
      <c r="Y84" s="1397"/>
      <c r="Z84" s="1397"/>
      <c r="AA84" s="1397"/>
      <c r="AB84" s="1397"/>
      <c r="AC84" s="1397"/>
      <c r="AD84" s="1398"/>
      <c r="AE84" s="22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row>
    <row r="85" spans="1:70" ht="14.1" hidden="1" customHeight="1">
      <c r="A85" s="218"/>
      <c r="B85" s="11"/>
      <c r="C85" s="1396"/>
      <c r="D85" s="1397"/>
      <c r="E85" s="1397"/>
      <c r="F85" s="1397"/>
      <c r="G85" s="1397"/>
      <c r="H85" s="1397"/>
      <c r="I85" s="1397"/>
      <c r="J85" s="1397"/>
      <c r="K85" s="1397"/>
      <c r="L85" s="1397"/>
      <c r="M85" s="1397"/>
      <c r="N85" s="1397"/>
      <c r="O85" s="1397"/>
      <c r="P85" s="1397"/>
      <c r="Q85" s="1397"/>
      <c r="R85" s="1397"/>
      <c r="S85" s="1397"/>
      <c r="T85" s="1397"/>
      <c r="U85" s="1397"/>
      <c r="V85" s="1397"/>
      <c r="W85" s="1397"/>
      <c r="X85" s="1397"/>
      <c r="Y85" s="1397"/>
      <c r="Z85" s="1397"/>
      <c r="AA85" s="1397"/>
      <c r="AB85" s="1397"/>
      <c r="AC85" s="1397"/>
      <c r="AD85" s="1398"/>
      <c r="AE85" s="22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row>
    <row r="86" spans="1:70" ht="14.1" hidden="1" customHeight="1">
      <c r="A86" s="218"/>
      <c r="B86" s="11"/>
      <c r="C86" s="1396"/>
      <c r="D86" s="1397"/>
      <c r="E86" s="1397"/>
      <c r="F86" s="1397"/>
      <c r="G86" s="1397"/>
      <c r="H86" s="1397"/>
      <c r="I86" s="1397"/>
      <c r="J86" s="1397"/>
      <c r="K86" s="1397"/>
      <c r="L86" s="1397"/>
      <c r="M86" s="1397"/>
      <c r="N86" s="1397"/>
      <c r="O86" s="1397"/>
      <c r="P86" s="1397"/>
      <c r="Q86" s="1397"/>
      <c r="R86" s="1397"/>
      <c r="S86" s="1397"/>
      <c r="T86" s="1397"/>
      <c r="U86" s="1397"/>
      <c r="V86" s="1397"/>
      <c r="W86" s="1397"/>
      <c r="X86" s="1397"/>
      <c r="Y86" s="1397"/>
      <c r="Z86" s="1397"/>
      <c r="AA86" s="1397"/>
      <c r="AB86" s="1397"/>
      <c r="AC86" s="1397"/>
      <c r="AD86" s="1398"/>
      <c r="AE86" s="22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row>
    <row r="87" spans="1:70" ht="14.1" hidden="1" customHeight="1">
      <c r="A87" s="218"/>
      <c r="B87" s="11"/>
      <c r="C87" s="1396"/>
      <c r="D87" s="1397"/>
      <c r="E87" s="1397"/>
      <c r="F87" s="1397"/>
      <c r="G87" s="1397"/>
      <c r="H87" s="1397"/>
      <c r="I87" s="1397"/>
      <c r="J87" s="1397"/>
      <c r="K87" s="1397"/>
      <c r="L87" s="1397"/>
      <c r="M87" s="1397"/>
      <c r="N87" s="1397"/>
      <c r="O87" s="1397"/>
      <c r="P87" s="1397"/>
      <c r="Q87" s="1397"/>
      <c r="R87" s="1397"/>
      <c r="S87" s="1397"/>
      <c r="T87" s="1397"/>
      <c r="U87" s="1397"/>
      <c r="V87" s="1397"/>
      <c r="W87" s="1397"/>
      <c r="X87" s="1397"/>
      <c r="Y87" s="1397"/>
      <c r="Z87" s="1397"/>
      <c r="AA87" s="1397"/>
      <c r="AB87" s="1397"/>
      <c r="AC87" s="1397"/>
      <c r="AD87" s="1398"/>
      <c r="AE87" s="22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row>
    <row r="88" spans="1:70" ht="14.1" hidden="1" customHeight="1">
      <c r="A88" s="218"/>
      <c r="B88" s="11"/>
      <c r="C88" s="1396"/>
      <c r="D88" s="1397"/>
      <c r="E88" s="1397"/>
      <c r="F88" s="1397"/>
      <c r="G88" s="1397"/>
      <c r="H88" s="1397"/>
      <c r="I88" s="1397"/>
      <c r="J88" s="1397"/>
      <c r="K88" s="1397"/>
      <c r="L88" s="1397"/>
      <c r="M88" s="1397"/>
      <c r="N88" s="1397"/>
      <c r="O88" s="1397"/>
      <c r="P88" s="1397"/>
      <c r="Q88" s="1397"/>
      <c r="R88" s="1397"/>
      <c r="S88" s="1397"/>
      <c r="T88" s="1397"/>
      <c r="U88" s="1397"/>
      <c r="V88" s="1397"/>
      <c r="W88" s="1397"/>
      <c r="X88" s="1397"/>
      <c r="Y88" s="1397"/>
      <c r="Z88" s="1397"/>
      <c r="AA88" s="1397"/>
      <c r="AB88" s="1397"/>
      <c r="AC88" s="1397"/>
      <c r="AD88" s="1398"/>
      <c r="AE88" s="22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row>
    <row r="89" spans="1:70" ht="14.1" hidden="1" customHeight="1">
      <c r="A89" s="218"/>
      <c r="B89" s="11"/>
      <c r="C89" s="1399"/>
      <c r="D89" s="1400"/>
      <c r="E89" s="1400"/>
      <c r="F89" s="1400"/>
      <c r="G89" s="1400"/>
      <c r="H89" s="1400"/>
      <c r="I89" s="1400"/>
      <c r="J89" s="1400"/>
      <c r="K89" s="1400"/>
      <c r="L89" s="1400"/>
      <c r="M89" s="1400"/>
      <c r="N89" s="1400"/>
      <c r="O89" s="1400"/>
      <c r="P89" s="1400"/>
      <c r="Q89" s="1400"/>
      <c r="R89" s="1400"/>
      <c r="S89" s="1400"/>
      <c r="T89" s="1400"/>
      <c r="U89" s="1400"/>
      <c r="V89" s="1400"/>
      <c r="W89" s="1400"/>
      <c r="X89" s="1400"/>
      <c r="Y89" s="1400"/>
      <c r="Z89" s="1400"/>
      <c r="AA89" s="1400"/>
      <c r="AB89" s="1400"/>
      <c r="AC89" s="1400"/>
      <c r="AD89" s="1401"/>
      <c r="AE89" s="22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row>
    <row r="90" spans="1:70" ht="14.1" hidden="1" customHeight="1" thickBot="1">
      <c r="A90" s="222"/>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4"/>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row>
    <row r="91" spans="1:70" ht="14.1" hidden="1" customHeight="1" thickTop="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row>
    <row r="92" spans="1:70" ht="14.1"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row>
    <row r="93" spans="1:70" ht="14.1"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row>
    <row r="94" spans="1:70" ht="14.1"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row>
    <row r="95" spans="1:70" ht="14.1"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row>
    <row r="96" spans="1:70" ht="14.1"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row>
    <row r="97" spans="1:70" ht="14.1"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row>
    <row r="98" spans="1:70" ht="9.1999999999999993"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row>
    <row r="99" spans="1:70" ht="9.1999999999999993"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row>
    <row r="100" spans="1:70" ht="9.1999999999999993"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row>
    <row r="101" spans="1:70" ht="9.1999999999999993"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row>
    <row r="102" spans="1:70" ht="9.1999999999999993"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row>
    <row r="103" spans="1:70" ht="9.1999999999999993"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row>
    <row r="104" spans="1:70" ht="9.1999999999999993"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row>
    <row r="105" spans="1:70" ht="9.1999999999999993"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row>
    <row r="106" spans="1:70" ht="9.1999999999999993"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row>
    <row r="107" spans="1:70" ht="9.1999999999999993"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row>
    <row r="108" spans="1:70" ht="9.1999999999999993"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row>
    <row r="109" spans="1:70" ht="9.1999999999999993"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row>
    <row r="110" spans="1:70" ht="9.1999999999999993"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row>
    <row r="111" spans="1:70" ht="9.1999999999999993"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row>
    <row r="112" spans="1:70" ht="9.1999999999999993"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row>
    <row r="113" spans="1:70" ht="9.1999999999999993"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row>
    <row r="114" spans="1:70" ht="9.1999999999999993"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row>
    <row r="115" spans="1:70" ht="9.1999999999999993"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row>
    <row r="116" spans="1:70" ht="9.1999999999999993"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row>
    <row r="117" spans="1:70" ht="1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row>
    <row r="118" spans="1:70" ht="1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row>
    <row r="119" spans="1:70" ht="1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row>
    <row r="120" spans="1:70" ht="1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row>
    <row r="121" spans="1:70" ht="1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row>
    <row r="122" spans="1:70" ht="1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row>
    <row r="123" spans="1:70" ht="1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row>
    <row r="124" spans="1:70" ht="1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row>
    <row r="125" spans="1:70" ht="1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row>
    <row r="126" spans="1:70" ht="1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row>
    <row r="127" spans="1:70" ht="1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row>
    <row r="128" spans="1:70" ht="1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row>
    <row r="129" spans="1:70" ht="1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row>
    <row r="130" spans="1:70"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row>
    <row r="131" spans="1:70" ht="1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row>
    <row r="132" spans="1:70" ht="1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row>
    <row r="133" spans="1:70" ht="1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row>
    <row r="134" spans="1:70" ht="1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row>
    <row r="135" spans="1:70" ht="1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row>
    <row r="136" spans="1:70" ht="1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row>
    <row r="137" spans="1:70" ht="1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row>
    <row r="138" spans="1:70" ht="1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row>
    <row r="139" spans="1:70" ht="1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row>
    <row r="140" spans="1:70" ht="1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row>
    <row r="141" spans="1:70" ht="1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row>
    <row r="142" spans="1:70" ht="1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row>
    <row r="143" spans="1:70" ht="1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row>
    <row r="144" spans="1:70" ht="1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row>
    <row r="145" spans="1:70" ht="1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row>
    <row r="146" spans="1:70" ht="1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row>
    <row r="147" spans="1:70" ht="1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row>
    <row r="148" spans="1:70" ht="1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row>
    <row r="149" spans="1:70" ht="1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row>
    <row r="150" spans="1:70" ht="1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row>
    <row r="151" spans="1:70" ht="1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row>
    <row r="152" spans="1:70" ht="1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row>
    <row r="153" spans="1:70" ht="1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row>
    <row r="154" spans="1:70" ht="1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row>
    <row r="155" spans="1:70" ht="1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row>
    <row r="156" spans="1:70" ht="1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row>
    <row r="157" spans="1:70">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row>
    <row r="158" spans="1:70">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row>
    <row r="159" spans="1:70">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row>
    <row r="160" spans="1:70">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row>
    <row r="161" spans="1:70">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row>
    <row r="162" spans="1:70">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row>
    <row r="163" spans="1:70">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row>
    <row r="164" spans="1:70">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row>
    <row r="165" spans="1:70">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row>
    <row r="166" spans="1:70">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row>
    <row r="167" spans="1:70">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row>
    <row r="168" spans="1:70">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row>
    <row r="169" spans="1:70">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row>
    <row r="170" spans="1:70">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row>
    <row r="171" spans="1:70">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row>
    <row r="172" spans="1:70">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row>
    <row r="173" spans="1:70">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row>
    <row r="174" spans="1:70">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row>
    <row r="175" spans="1:70">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row>
    <row r="176" spans="1:70">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row>
    <row r="177" spans="1:70">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row>
    <row r="178" spans="1:70">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row>
    <row r="179" spans="1:70">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row>
    <row r="180" spans="1:70">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row>
    <row r="181" spans="1:70">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row>
    <row r="182" spans="1:70">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row>
    <row r="183" spans="1:70">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row>
    <row r="184" spans="1:70">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row>
    <row r="185" spans="1:70">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row>
    <row r="186" spans="1:70">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row>
    <row r="187" spans="1:70">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row>
    <row r="188" spans="1:70">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row>
    <row r="189" spans="1:70">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row>
    <row r="190" spans="1:70">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row>
    <row r="191" spans="1:70">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row>
    <row r="192" spans="1:70">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row>
    <row r="193" spans="1:70">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row>
    <row r="194" spans="1:70">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row>
    <row r="195" spans="1:70">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row>
    <row r="196" spans="1:70">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row>
    <row r="197" spans="1:70">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row>
    <row r="198" spans="1:70">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row>
    <row r="199" spans="1:70">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row>
    <row r="200" spans="1:70">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row>
    <row r="201" spans="1:70">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row>
    <row r="202" spans="1:70">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row>
    <row r="203" spans="1:70">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row>
    <row r="204" spans="1:70">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row>
    <row r="205" spans="1:70">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row>
    <row r="206" spans="1:70">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row>
    <row r="207" spans="1:70">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row>
    <row r="208" spans="1:70">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row>
    <row r="209" spans="1:70">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row>
    <row r="210" spans="1:70">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row>
    <row r="211" spans="1:70">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row>
    <row r="212" spans="1:70">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row>
    <row r="213" spans="1:70">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row>
    <row r="214" spans="1:70">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row>
    <row r="215" spans="1:70">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row>
    <row r="216" spans="1:70">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row>
    <row r="217" spans="1:70">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row>
    <row r="218" spans="1:70">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row>
    <row r="219" spans="1:70">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row>
    <row r="220" spans="1:70">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row>
    <row r="221" spans="1:70">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row>
    <row r="222" spans="1:70">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row>
    <row r="223" spans="1:70">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row>
    <row r="224" spans="1:70">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row>
    <row r="225" spans="1:70">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row>
    <row r="226" spans="1:70">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row>
    <row r="227" spans="1:70">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row>
    <row r="228" spans="1:70">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row>
    <row r="229" spans="1:70">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row>
    <row r="230" spans="1:70">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row>
    <row r="231" spans="1:70">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row>
    <row r="232" spans="1:70">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row>
    <row r="233" spans="1:70">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row>
    <row r="234" spans="1:70">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row>
    <row r="235" spans="1:70">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row>
    <row r="236" spans="1:70">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row>
    <row r="237" spans="1:70">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row>
    <row r="238" spans="1:70">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row>
    <row r="239" spans="1:70">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row>
    <row r="240" spans="1:70">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row>
    <row r="241" spans="1:70">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row>
    <row r="242" spans="1:70">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row>
    <row r="243" spans="1:70">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row>
    <row r="244" spans="1:70">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row>
    <row r="245" spans="1:70">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row>
    <row r="246" spans="1:70">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row>
    <row r="247" spans="1:70">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row>
    <row r="248" spans="1:70">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row>
    <row r="249" spans="1:70">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row>
    <row r="250" spans="1:70">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row>
    <row r="251" spans="1:70">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row>
    <row r="252" spans="1:70">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row>
    <row r="253" spans="1:70">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row>
    <row r="254" spans="1:70">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row>
    <row r="255" spans="1:70">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row>
    <row r="256" spans="1:70">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row>
    <row r="257" spans="22:70">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row>
    <row r="258" spans="22:70">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row>
    <row r="259" spans="22:70">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row>
    <row r="260" spans="22:70">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row>
    <row r="261" spans="22:70">
      <c r="V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row>
    <row r="262" spans="22:70">
      <c r="V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row>
    <row r="263" spans="22:70">
      <c r="V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row>
    <row r="264" spans="22:70">
      <c r="V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row>
    <row r="265" spans="22:70">
      <c r="V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row>
    <row r="266" spans="22:70">
      <c r="V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row>
    <row r="267" spans="22:70">
      <c r="V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row>
    <row r="268" spans="22:70">
      <c r="V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row>
    <row r="269" spans="22:70">
      <c r="V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row>
    <row r="270" spans="22:70">
      <c r="V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row>
    <row r="271" spans="22:70">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row>
    <row r="272" spans="22:70">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row>
    <row r="273" spans="31:70">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row>
    <row r="274" spans="31:70">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row>
    <row r="275" spans="31:70">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row>
    <row r="276" spans="31:70">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row>
    <row r="277" spans="31:70">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row>
    <row r="278" spans="31:70">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row>
    <row r="279" spans="31:70">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row>
    <row r="280" spans="31:70">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row>
    <row r="281" spans="31:70">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row>
    <row r="282" spans="31:70">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row>
    <row r="283" spans="31:70">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row>
    <row r="284" spans="31:70">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row>
    <row r="285" spans="31:70">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row>
    <row r="286" spans="31:70">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row>
    <row r="287" spans="31:70">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row>
    <row r="288" spans="31:70">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row>
    <row r="289" spans="31:70">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row>
    <row r="290" spans="31:70">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row>
    <row r="291" spans="31:70">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row>
    <row r="292" spans="31:70">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row>
    <row r="293" spans="31:70">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row>
    <row r="294" spans="31:70">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row>
    <row r="295" spans="31:70">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row>
    <row r="296" spans="31:70">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row>
    <row r="297" spans="31:70">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row>
  </sheetData>
  <sheetProtection sheet="1"/>
  <mergeCells count="141">
    <mergeCell ref="A67:C67"/>
    <mergeCell ref="D67:AC67"/>
    <mergeCell ref="A68:C68"/>
    <mergeCell ref="D68:AC68"/>
    <mergeCell ref="A79:B79"/>
    <mergeCell ref="C79:AD89"/>
    <mergeCell ref="A64:C64"/>
    <mergeCell ref="D64:AC64"/>
    <mergeCell ref="A65:C65"/>
    <mergeCell ref="D65:AC65"/>
    <mergeCell ref="A66:C66"/>
    <mergeCell ref="D66:AC66"/>
    <mergeCell ref="A61:C61"/>
    <mergeCell ref="D61:AC61"/>
    <mergeCell ref="A62:C62"/>
    <mergeCell ref="D62:AC62"/>
    <mergeCell ref="A63:C63"/>
    <mergeCell ref="D63:AC63"/>
    <mergeCell ref="AB55:AC55"/>
    <mergeCell ref="A58:B58"/>
    <mergeCell ref="D58:AC58"/>
    <mergeCell ref="A59:C59"/>
    <mergeCell ref="D59:AC59"/>
    <mergeCell ref="A60:C60"/>
    <mergeCell ref="D60:AC60"/>
    <mergeCell ref="W51:X51"/>
    <mergeCell ref="Y51:AC51"/>
    <mergeCell ref="W52:X52"/>
    <mergeCell ref="Y52:AC52"/>
    <mergeCell ref="W53:X53"/>
    <mergeCell ref="Y53:AC53"/>
    <mergeCell ref="W48:X48"/>
    <mergeCell ref="Y48:AC48"/>
    <mergeCell ref="W49:X49"/>
    <mergeCell ref="Y49:AC49"/>
    <mergeCell ref="W50:X50"/>
    <mergeCell ref="Y50:AC50"/>
    <mergeCell ref="W45:X45"/>
    <mergeCell ref="Y45:AC45"/>
    <mergeCell ref="W46:X46"/>
    <mergeCell ref="Y46:AC46"/>
    <mergeCell ref="W47:X47"/>
    <mergeCell ref="Y47:AC47"/>
    <mergeCell ref="G42:U42"/>
    <mergeCell ref="W42:X42"/>
    <mergeCell ref="Y42:AC42"/>
    <mergeCell ref="W43:X43"/>
    <mergeCell ref="Y43:AC43"/>
    <mergeCell ref="W44:X44"/>
    <mergeCell ref="Y44:AC44"/>
    <mergeCell ref="W38:X38"/>
    <mergeCell ref="Y38:AC38"/>
    <mergeCell ref="W39:X41"/>
    <mergeCell ref="Y39:AC39"/>
    <mergeCell ref="Y40:AC40"/>
    <mergeCell ref="Y41:AC41"/>
    <mergeCell ref="W35:X35"/>
    <mergeCell ref="Y35:AC35"/>
    <mergeCell ref="W36:X36"/>
    <mergeCell ref="Y36:AC36"/>
    <mergeCell ref="W37:X37"/>
    <mergeCell ref="Y37:AC37"/>
    <mergeCell ref="G33:U33"/>
    <mergeCell ref="W33:X33"/>
    <mergeCell ref="Y33:AC33"/>
    <mergeCell ref="G34:U34"/>
    <mergeCell ref="W34:X34"/>
    <mergeCell ref="Y34:AC34"/>
    <mergeCell ref="G31:U31"/>
    <mergeCell ref="W31:X31"/>
    <mergeCell ref="Y31:AC31"/>
    <mergeCell ref="G32:U32"/>
    <mergeCell ref="W32:X32"/>
    <mergeCell ref="Y32:AC32"/>
    <mergeCell ref="G29:U29"/>
    <mergeCell ref="W29:X29"/>
    <mergeCell ref="Y29:AC29"/>
    <mergeCell ref="G30:U30"/>
    <mergeCell ref="W30:X30"/>
    <mergeCell ref="Y30:AC30"/>
    <mergeCell ref="W24:X24"/>
    <mergeCell ref="Y24:AC24"/>
    <mergeCell ref="G25:U25"/>
    <mergeCell ref="W25:X28"/>
    <mergeCell ref="Y25:AC25"/>
    <mergeCell ref="Y26:AC26"/>
    <mergeCell ref="Y27:AC27"/>
    <mergeCell ref="Y28:AC28"/>
    <mergeCell ref="W21:X21"/>
    <mergeCell ref="Y21:AC21"/>
    <mergeCell ref="G22:U22"/>
    <mergeCell ref="W22:X22"/>
    <mergeCell ref="Y22:AC22"/>
    <mergeCell ref="W23:X23"/>
    <mergeCell ref="Y23:AC23"/>
    <mergeCell ref="W18:X18"/>
    <mergeCell ref="Y18:AC18"/>
    <mergeCell ref="G19:U19"/>
    <mergeCell ref="W19:X19"/>
    <mergeCell ref="Y19:AC19"/>
    <mergeCell ref="G20:U20"/>
    <mergeCell ref="W20:X20"/>
    <mergeCell ref="Y20:AC20"/>
    <mergeCell ref="W15:X15"/>
    <mergeCell ref="Y15:AC15"/>
    <mergeCell ref="W16:X16"/>
    <mergeCell ref="Y16:AC16"/>
    <mergeCell ref="W17:X17"/>
    <mergeCell ref="Y17:AC17"/>
    <mergeCell ref="G12:U12"/>
    <mergeCell ref="W12:X12"/>
    <mergeCell ref="Y12:AC12"/>
    <mergeCell ref="W13:X13"/>
    <mergeCell ref="Y13:AC13"/>
    <mergeCell ref="W14:X14"/>
    <mergeCell ref="Y14:AC14"/>
    <mergeCell ref="W10:X10"/>
    <mergeCell ref="Y10:AC10"/>
    <mergeCell ref="A11:F11"/>
    <mergeCell ref="G11:U11"/>
    <mergeCell ref="W11:X11"/>
    <mergeCell ref="Y11:AC11"/>
    <mergeCell ref="W7:X7"/>
    <mergeCell ref="Y7:AC7"/>
    <mergeCell ref="W8:X8"/>
    <mergeCell ref="Y8:AC8"/>
    <mergeCell ref="W9:X9"/>
    <mergeCell ref="Y9:AC9"/>
    <mergeCell ref="W4:X4"/>
    <mergeCell ref="Y4:AC4"/>
    <mergeCell ref="W5:X5"/>
    <mergeCell ref="Y5:AC5"/>
    <mergeCell ref="W6:X6"/>
    <mergeCell ref="Y6:AC6"/>
    <mergeCell ref="A1:F1"/>
    <mergeCell ref="W1:X1"/>
    <mergeCell ref="Y1:AC1"/>
    <mergeCell ref="W2:X2"/>
    <mergeCell ref="Y2:AC2"/>
    <mergeCell ref="W3:X3"/>
    <mergeCell ref="Y3:AC3"/>
  </mergeCells>
  <phoneticPr fontId="14"/>
  <conditionalFormatting sqref="AD55">
    <cfRule type="expression" dxfId="1105" priority="1" stopIfTrue="1">
      <formula>$AD$55 = ""</formula>
    </cfRule>
  </conditionalFormatting>
  <dataValidations count="1">
    <dataValidation type="textLength" operator="notEqual" allowBlank="1" showInputMessage="1" showErrorMessage="1" sqref="AD55">
      <formula1>0</formula1>
    </dataValidation>
  </dataValidations>
  <printOptions horizontalCentered="1" verticalCentered="1"/>
  <pageMargins left="0.39370078740157483" right="0.39370078740157483" top="0.36" bottom="0.19685039370078741" header="0.36" footer="0.19"/>
  <pageSetup paperSize="9" orientation="portrait"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tabColor rgb="FF7030A0"/>
    <pageSetUpPr fitToPage="1"/>
  </sheetPr>
  <dimension ref="A1:IA5482"/>
  <sheetViews>
    <sheetView showGridLines="0" showRowColHeaders="0" zoomScaleNormal="100" workbookViewId="0">
      <selection activeCell="A3" sqref="A3:L3"/>
    </sheetView>
  </sheetViews>
  <sheetFormatPr defaultRowHeight="10.5"/>
  <cols>
    <col min="1" max="1" width="2.25" style="1" customWidth="1"/>
    <col min="2" max="2" width="4" style="1" customWidth="1"/>
    <col min="3" max="3" width="9" style="1"/>
    <col min="4" max="4" width="4" style="1" customWidth="1"/>
    <col min="5" max="12" width="2.25" style="1" customWidth="1"/>
    <col min="13" max="13" width="4.5" style="1" customWidth="1"/>
    <col min="14" max="22" width="2.25" style="1" customWidth="1"/>
    <col min="23" max="23" width="2.25" style="5" customWidth="1"/>
    <col min="24" max="40" width="2.25" style="1" customWidth="1"/>
    <col min="41" max="41" width="1.875" style="1" customWidth="1"/>
    <col min="42" max="59" width="2.25" style="1" customWidth="1"/>
    <col min="60" max="64" width="1.875" style="1" customWidth="1"/>
    <col min="65" max="67" width="1.875" style="240" customWidth="1"/>
    <col min="68" max="220" width="1.875" style="1" customWidth="1"/>
    <col min="221" max="222" width="1.875" style="1" hidden="1" customWidth="1"/>
    <col min="223" max="235" width="9" style="1" hidden="1" customWidth="1"/>
    <col min="236" max="236" width="0" style="1" hidden="1" customWidth="1"/>
    <col min="237" max="16384" width="9" style="1"/>
  </cols>
  <sheetData>
    <row r="1" spans="1:234" ht="15" customHeight="1" thickBot="1">
      <c r="A1" s="1332" t="s">
        <v>12</v>
      </c>
      <c r="B1" s="1332"/>
      <c r="C1" s="1332"/>
      <c r="D1" s="1332"/>
      <c r="E1" s="1332"/>
      <c r="F1" s="1332"/>
      <c r="G1" s="1332"/>
      <c r="H1" s="1332"/>
      <c r="I1" s="1332"/>
      <c r="J1" s="1332"/>
      <c r="K1" s="66"/>
      <c r="L1" s="66"/>
      <c r="M1" s="66"/>
      <c r="N1" s="1333" t="s">
        <v>2450</v>
      </c>
      <c r="O1" s="1333"/>
      <c r="P1" s="1333"/>
      <c r="Q1" s="1333"/>
      <c r="R1" s="1333"/>
      <c r="S1" s="1333"/>
      <c r="T1" s="1333"/>
      <c r="U1" s="1333"/>
      <c r="V1" s="1333"/>
      <c r="W1" s="1333"/>
      <c r="X1" s="1333"/>
      <c r="Y1" s="1333"/>
      <c r="Z1" s="1333"/>
      <c r="AA1" s="1333"/>
      <c r="AB1" s="1333"/>
      <c r="AC1" s="1333"/>
      <c r="AD1" s="1333"/>
      <c r="AE1" s="181"/>
      <c r="AF1" s="181"/>
      <c r="AG1" s="181"/>
      <c r="AH1" s="182"/>
      <c r="AI1" s="1331" t="s">
        <v>282</v>
      </c>
      <c r="AJ1" s="1331"/>
      <c r="AK1" s="1331"/>
      <c r="AL1" s="646"/>
      <c r="AM1" s="646"/>
      <c r="AN1" s="50"/>
      <c r="AO1" s="52"/>
      <c r="AP1" s="54"/>
      <c r="AQ1" s="54"/>
      <c r="AR1" s="54"/>
      <c r="AS1" s="54"/>
      <c r="AT1" s="54"/>
      <c r="AU1" s="327"/>
      <c r="AV1" s="327"/>
      <c r="AW1" s="327"/>
      <c r="AX1" s="327"/>
      <c r="AY1" s="327"/>
      <c r="AZ1" s="327"/>
      <c r="BA1" s="327"/>
      <c r="BB1" s="327"/>
      <c r="BC1" s="327"/>
      <c r="BD1" s="327"/>
      <c r="BE1" s="327"/>
      <c r="BF1" s="327"/>
      <c r="BG1" s="327"/>
      <c r="BH1" s="327"/>
      <c r="BI1" s="327"/>
      <c r="BJ1" s="327"/>
      <c r="BK1" s="327"/>
      <c r="BL1" s="327"/>
      <c r="BM1" s="328"/>
      <c r="BN1" s="328"/>
      <c r="BO1" s="328"/>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c r="CU1" s="327"/>
      <c r="CV1" s="327"/>
      <c r="CW1" s="327"/>
      <c r="CX1" s="327"/>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row>
    <row r="2" spans="1:234" ht="13.5" customHeight="1" thickTop="1" thickBot="1">
      <c r="A2" s="1336" t="s">
        <v>418</v>
      </c>
      <c r="B2" s="1337"/>
      <c r="C2" s="1337"/>
      <c r="D2" s="1337"/>
      <c r="E2" s="1337"/>
      <c r="F2" s="1337"/>
      <c r="G2" s="1337"/>
      <c r="H2" s="1337"/>
      <c r="I2" s="1337"/>
      <c r="J2" s="1337"/>
      <c r="K2" s="1337"/>
      <c r="L2" s="1338"/>
      <c r="M2" s="764" t="s">
        <v>417</v>
      </c>
      <c r="N2" s="1185" t="s">
        <v>2451</v>
      </c>
      <c r="O2" s="1186"/>
      <c r="P2" s="1186"/>
      <c r="Q2" s="1186"/>
      <c r="R2" s="1186"/>
      <c r="S2" s="1186"/>
      <c r="T2" s="1186"/>
      <c r="U2" s="1186"/>
      <c r="V2" s="1186"/>
      <c r="W2" s="1185" t="s">
        <v>154</v>
      </c>
      <c r="X2" s="1186"/>
      <c r="Y2" s="1186"/>
      <c r="Z2" s="1186"/>
      <c r="AA2" s="1186"/>
      <c r="AB2" s="1186"/>
      <c r="AC2" s="1186"/>
      <c r="AD2" s="1186"/>
      <c r="AE2" s="1136" t="s">
        <v>83</v>
      </c>
      <c r="AF2" s="1139"/>
      <c r="AG2" s="1139"/>
      <c r="AH2" s="1334" t="s">
        <v>283</v>
      </c>
      <c r="AI2" s="1335"/>
      <c r="AJ2" s="1335"/>
      <c r="AK2" s="1136" t="s">
        <v>435</v>
      </c>
      <c r="AL2" s="1139"/>
      <c r="AM2" s="1140"/>
      <c r="AN2" s="89"/>
      <c r="AO2" s="52"/>
      <c r="AP2" s="1321" t="s">
        <v>409</v>
      </c>
      <c r="AQ2" s="1322"/>
      <c r="AR2" s="1322"/>
      <c r="AS2" s="1322"/>
      <c r="AT2" s="1323"/>
      <c r="AU2" s="327"/>
      <c r="AV2" s="327"/>
      <c r="AW2" s="1302" t="s">
        <v>2222</v>
      </c>
      <c r="AX2" s="1303"/>
      <c r="AY2" s="1303"/>
      <c r="AZ2" s="1304"/>
      <c r="BA2" s="577"/>
      <c r="BB2" s="327"/>
      <c r="BC2" s="327"/>
      <c r="BD2" s="327"/>
      <c r="BE2" s="327"/>
      <c r="BF2" s="327"/>
      <c r="BG2" s="327"/>
      <c r="BH2" s="327"/>
      <c r="BI2" s="327"/>
      <c r="BJ2" s="327"/>
      <c r="BK2" s="327"/>
      <c r="BL2" s="327"/>
      <c r="BM2" s="328"/>
      <c r="BN2" s="328"/>
      <c r="BO2" s="328"/>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row>
    <row r="3" spans="1:234" ht="15" customHeight="1" thickTop="1" thickBot="1">
      <c r="A3" s="1305"/>
      <c r="B3" s="1306"/>
      <c r="C3" s="1306"/>
      <c r="D3" s="1306"/>
      <c r="E3" s="1306"/>
      <c r="F3" s="1306"/>
      <c r="G3" s="1306"/>
      <c r="H3" s="1306"/>
      <c r="I3" s="1306"/>
      <c r="J3" s="1306"/>
      <c r="K3" s="1306"/>
      <c r="L3" s="1307"/>
      <c r="M3" s="765"/>
      <c r="N3" s="1305"/>
      <c r="O3" s="1306"/>
      <c r="P3" s="1306"/>
      <c r="Q3" s="1306"/>
      <c r="R3" s="1306"/>
      <c r="S3" s="1306"/>
      <c r="T3" s="1306"/>
      <c r="U3" s="1306"/>
      <c r="V3" s="1307"/>
      <c r="W3" s="1308"/>
      <c r="X3" s="1309"/>
      <c r="Y3" s="1309"/>
      <c r="Z3" s="1309"/>
      <c r="AA3" s="1309"/>
      <c r="AB3" s="1309"/>
      <c r="AC3" s="1309"/>
      <c r="AD3" s="1309"/>
      <c r="AE3" s="1310" t="s">
        <v>27</v>
      </c>
      <c r="AF3" s="1309"/>
      <c r="AG3" s="1309"/>
      <c r="AH3" s="1311" t="s">
        <v>27</v>
      </c>
      <c r="AI3" s="1312"/>
      <c r="AJ3" s="1312"/>
      <c r="AK3" s="1313"/>
      <c r="AL3" s="1314"/>
      <c r="AM3" s="1315"/>
      <c r="AN3" s="90"/>
      <c r="AO3" s="52"/>
      <c r="AP3" s="1316"/>
      <c r="AQ3" s="1317"/>
      <c r="AR3" s="1317"/>
      <c r="AS3" s="1317"/>
      <c r="AT3" s="1318"/>
      <c r="AU3" s="327"/>
      <c r="AV3" s="327"/>
      <c r="AW3" s="1316"/>
      <c r="AX3" s="1317"/>
      <c r="AY3" s="1317"/>
      <c r="AZ3" s="1318"/>
      <c r="BA3" s="578"/>
      <c r="BB3" s="327"/>
      <c r="BC3" s="327"/>
      <c r="BD3" s="327"/>
      <c r="BE3" s="327"/>
      <c r="BF3" s="327"/>
      <c r="BG3" s="327"/>
      <c r="BH3" s="327"/>
      <c r="BI3" s="327"/>
      <c r="BJ3" s="327"/>
      <c r="BK3" s="327"/>
      <c r="BL3" s="327"/>
      <c r="BM3" s="328"/>
      <c r="BN3" s="328"/>
      <c r="BO3" s="328"/>
      <c r="BP3" s="327"/>
      <c r="BQ3" s="327"/>
      <c r="BR3" s="327"/>
      <c r="BS3" s="327"/>
      <c r="BT3" s="327"/>
      <c r="BU3" s="327"/>
      <c r="BV3" s="327"/>
      <c r="BW3" s="327"/>
      <c r="BX3" s="327"/>
      <c r="BY3" s="327"/>
      <c r="BZ3" s="327"/>
      <c r="CA3" s="327"/>
      <c r="CB3" s="327"/>
      <c r="CC3" s="327"/>
      <c r="CD3" s="327"/>
      <c r="CE3" s="327"/>
      <c r="CF3" s="327"/>
      <c r="CG3" s="327"/>
      <c r="CH3" s="327"/>
      <c r="CI3" s="327"/>
      <c r="CJ3" s="327"/>
      <c r="CK3" s="327"/>
      <c r="CL3" s="327"/>
      <c r="CM3" s="327"/>
      <c r="CN3" s="327"/>
      <c r="CO3" s="327"/>
      <c r="CP3" s="327"/>
      <c r="CQ3" s="327"/>
      <c r="CR3" s="327"/>
      <c r="CS3" s="327"/>
      <c r="CT3" s="327"/>
      <c r="CU3" s="327"/>
      <c r="CV3" s="327"/>
      <c r="CW3" s="327"/>
      <c r="CX3" s="327"/>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row>
    <row r="4" spans="1:234" ht="5.25" customHeight="1" thickTop="1">
      <c r="A4" s="66"/>
      <c r="B4" s="66"/>
      <c r="C4" s="66"/>
      <c r="D4" s="66"/>
      <c r="E4" s="66"/>
      <c r="F4" s="66"/>
      <c r="G4" s="66"/>
      <c r="H4" s="66"/>
      <c r="I4" s="66"/>
      <c r="J4" s="66"/>
      <c r="K4" s="66"/>
      <c r="L4" s="66"/>
      <c r="M4" s="66"/>
      <c r="N4" s="66"/>
      <c r="O4" s="66"/>
      <c r="P4" s="66"/>
      <c r="Q4" s="66"/>
      <c r="R4" s="66"/>
      <c r="S4" s="66"/>
      <c r="T4" s="66"/>
      <c r="U4" s="66"/>
      <c r="V4" s="66"/>
      <c r="W4" s="51"/>
      <c r="X4" s="49"/>
      <c r="Y4" s="52"/>
      <c r="Z4" s="52"/>
      <c r="AA4" s="52"/>
      <c r="AB4" s="52"/>
      <c r="AC4" s="52"/>
      <c r="AD4" s="52"/>
      <c r="AE4" s="52"/>
      <c r="AF4" s="52"/>
      <c r="AG4" s="52"/>
      <c r="AH4" s="52"/>
      <c r="AI4" s="52"/>
      <c r="AJ4" s="52"/>
      <c r="AK4" s="52"/>
      <c r="AL4" s="52"/>
      <c r="AM4" s="52"/>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8"/>
      <c r="BN4" s="328"/>
      <c r="BO4" s="328"/>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327"/>
      <c r="CZ4" s="327"/>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row>
    <row r="5" spans="1:234" s="2" customFormat="1" ht="13.7" customHeight="1">
      <c r="A5" s="1115" t="s">
        <v>276</v>
      </c>
      <c r="B5" s="1277"/>
      <c r="C5" s="1119" t="str">
        <f>IF(Home!K1="","",Home!K1)</f>
        <v/>
      </c>
      <c r="D5" s="1280"/>
      <c r="E5" s="1281"/>
      <c r="F5" s="1285" t="s">
        <v>15</v>
      </c>
      <c r="G5" s="1286"/>
      <c r="H5" s="1286"/>
      <c r="I5" s="1286"/>
      <c r="J5" s="1286"/>
      <c r="K5" s="1286"/>
      <c r="L5" s="1286"/>
      <c r="M5" s="1286"/>
      <c r="N5" s="1285" t="s">
        <v>16</v>
      </c>
      <c r="O5" s="1286"/>
      <c r="P5" s="1286"/>
      <c r="Q5" s="1286"/>
      <c r="R5" s="1286"/>
      <c r="S5" s="1286"/>
      <c r="T5" s="1286"/>
      <c r="U5" s="1286"/>
      <c r="V5" s="1289"/>
      <c r="W5" s="53"/>
      <c r="X5" s="1291" t="s">
        <v>28</v>
      </c>
      <c r="Y5" s="1292"/>
      <c r="Z5" s="1292"/>
      <c r="AA5" s="1292"/>
      <c r="AB5" s="1292"/>
      <c r="AC5" s="1292"/>
      <c r="AD5" s="1292"/>
      <c r="AE5" s="1292"/>
      <c r="AF5" s="1292"/>
      <c r="AG5" s="1292"/>
      <c r="AH5" s="1292"/>
      <c r="AI5" s="1292"/>
      <c r="AJ5" s="1292"/>
      <c r="AK5" s="1292"/>
      <c r="AL5" s="1292"/>
      <c r="AM5" s="1292"/>
      <c r="AN5" s="807"/>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30"/>
      <c r="BN5" s="330"/>
      <c r="BO5" s="330"/>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row>
    <row r="6" spans="1:234" s="2" customFormat="1" ht="13.7" customHeight="1" thickBot="1">
      <c r="A6" s="1278"/>
      <c r="B6" s="1279"/>
      <c r="C6" s="1282"/>
      <c r="D6" s="1283"/>
      <c r="E6" s="1284"/>
      <c r="F6" s="1287"/>
      <c r="G6" s="1288"/>
      <c r="H6" s="1288"/>
      <c r="I6" s="1288"/>
      <c r="J6" s="1288"/>
      <c r="K6" s="1288"/>
      <c r="L6" s="1288"/>
      <c r="M6" s="1288"/>
      <c r="N6" s="1287"/>
      <c r="O6" s="1288"/>
      <c r="P6" s="1288"/>
      <c r="Q6" s="1288"/>
      <c r="R6" s="1288"/>
      <c r="S6" s="1288"/>
      <c r="T6" s="1288"/>
      <c r="U6" s="1288"/>
      <c r="V6" s="1290"/>
      <c r="W6" s="78"/>
      <c r="X6" s="1293" t="s">
        <v>304</v>
      </c>
      <c r="Y6" s="1294"/>
      <c r="Z6" s="1294"/>
      <c r="AA6" s="1295"/>
      <c r="AB6" s="1293" t="s">
        <v>302</v>
      </c>
      <c r="AC6" s="1294"/>
      <c r="AD6" s="1319" t="s">
        <v>286</v>
      </c>
      <c r="AE6" s="1319"/>
      <c r="AF6" s="1319" t="s">
        <v>287</v>
      </c>
      <c r="AG6" s="1319"/>
      <c r="AH6" s="1319" t="s">
        <v>288</v>
      </c>
      <c r="AI6" s="1319"/>
      <c r="AJ6" s="1294" t="s">
        <v>2705</v>
      </c>
      <c r="AK6" s="1294"/>
      <c r="AL6" s="1293" t="s">
        <v>303</v>
      </c>
      <c r="AM6" s="1295"/>
      <c r="AN6" s="808"/>
      <c r="AO6" s="329"/>
      <c r="AP6" s="1086" t="s">
        <v>371</v>
      </c>
      <c r="AQ6" s="1086"/>
      <c r="AR6" s="1086"/>
      <c r="AS6" s="1086"/>
      <c r="AT6" s="1086"/>
      <c r="AU6" s="331"/>
      <c r="AV6" s="331"/>
      <c r="AW6" s="1086" t="s">
        <v>372</v>
      </c>
      <c r="AX6" s="1086"/>
      <c r="AY6" s="1086"/>
      <c r="AZ6" s="1086"/>
      <c r="BA6" s="329"/>
      <c r="BB6" s="329"/>
      <c r="BC6" s="1086" t="s">
        <v>437</v>
      </c>
      <c r="BD6" s="1086"/>
      <c r="BE6" s="1086"/>
      <c r="BF6" s="1086"/>
      <c r="BG6" s="329"/>
      <c r="BH6" s="329"/>
      <c r="BI6" s="329"/>
      <c r="BJ6" s="329"/>
      <c r="BK6" s="329"/>
      <c r="BL6" s="329"/>
      <c r="BM6" s="330"/>
      <c r="BN6" s="330"/>
      <c r="BO6" s="330"/>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1087" t="s">
        <v>371</v>
      </c>
      <c r="HP6" s="1087"/>
      <c r="HQ6" s="1087"/>
      <c r="HR6" s="1087"/>
      <c r="HS6" s="1087" t="s">
        <v>372</v>
      </c>
      <c r="HT6" s="1087"/>
      <c r="HU6" s="1087"/>
      <c r="HV6" s="1087"/>
      <c r="HW6" s="1087" t="s">
        <v>437</v>
      </c>
      <c r="HX6" s="1087"/>
      <c r="HY6" s="1087"/>
      <c r="HZ6" s="1087"/>
    </row>
    <row r="7" spans="1:234" s="3" customFormat="1" ht="13.7" customHeight="1" thickTop="1" thickBot="1">
      <c r="A7" s="127" t="s">
        <v>17</v>
      </c>
      <c r="B7" s="1088" t="s">
        <v>152</v>
      </c>
      <c r="C7" s="1089"/>
      <c r="D7" s="1089"/>
      <c r="E7" s="128" t="s">
        <v>96</v>
      </c>
      <c r="F7" s="127" t="s">
        <v>19</v>
      </c>
      <c r="G7" s="1090" t="s">
        <v>20</v>
      </c>
      <c r="H7" s="1090"/>
      <c r="I7" s="1090"/>
      <c r="J7" s="128" t="s">
        <v>21</v>
      </c>
      <c r="K7" s="128" t="s">
        <v>22</v>
      </c>
      <c r="L7" s="129" t="s">
        <v>415</v>
      </c>
      <c r="M7" s="129" t="s">
        <v>416</v>
      </c>
      <c r="N7" s="1091" t="s">
        <v>20</v>
      </c>
      <c r="O7" s="1090"/>
      <c r="P7" s="1090"/>
      <c r="Q7" s="128" t="s">
        <v>86</v>
      </c>
      <c r="R7" s="128" t="s">
        <v>24</v>
      </c>
      <c r="S7" s="1090" t="s">
        <v>25</v>
      </c>
      <c r="T7" s="1090"/>
      <c r="U7" s="1090"/>
      <c r="V7" s="1301"/>
      <c r="W7" s="76"/>
      <c r="X7" s="1296"/>
      <c r="Y7" s="1297"/>
      <c r="Z7" s="1297"/>
      <c r="AA7" s="1298"/>
      <c r="AB7" s="1299"/>
      <c r="AC7" s="1300"/>
      <c r="AD7" s="1320"/>
      <c r="AE7" s="1320"/>
      <c r="AF7" s="1320"/>
      <c r="AG7" s="1320"/>
      <c r="AH7" s="1320"/>
      <c r="AI7" s="1320"/>
      <c r="AJ7" s="1300"/>
      <c r="AK7" s="1300"/>
      <c r="AL7" s="1299"/>
      <c r="AM7" s="1324"/>
      <c r="AN7" s="809"/>
      <c r="AO7" s="56"/>
      <c r="AP7" s="324" t="s">
        <v>373</v>
      </c>
      <c r="AQ7" s="325" t="s">
        <v>374</v>
      </c>
      <c r="AR7" s="1097" t="s">
        <v>375</v>
      </c>
      <c r="AS7" s="1098"/>
      <c r="AT7" s="1099"/>
      <c r="AU7" s="332"/>
      <c r="AV7" s="332"/>
      <c r="AW7" s="325" t="s">
        <v>374</v>
      </c>
      <c r="AX7" s="1097" t="s">
        <v>375</v>
      </c>
      <c r="AY7" s="1098"/>
      <c r="AZ7" s="1099"/>
      <c r="BA7" s="336"/>
      <c r="BB7" s="336"/>
      <c r="BC7" s="325" t="s">
        <v>374</v>
      </c>
      <c r="BD7" s="1097" t="s">
        <v>375</v>
      </c>
      <c r="BE7" s="1098"/>
      <c r="BF7" s="1099"/>
      <c r="BG7" s="56"/>
      <c r="BH7" s="56"/>
      <c r="BI7" s="56"/>
      <c r="BJ7" s="56"/>
      <c r="BK7" s="56"/>
      <c r="BL7" s="56"/>
      <c r="BM7" s="242"/>
      <c r="BN7" s="242"/>
      <c r="BO7" s="242"/>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165" t="s">
        <v>411</v>
      </c>
      <c r="HP7" s="165" t="s">
        <v>412</v>
      </c>
      <c r="HQ7" s="165" t="s">
        <v>413</v>
      </c>
      <c r="HR7" s="164" t="s">
        <v>414</v>
      </c>
      <c r="HS7" s="164" t="s">
        <v>411</v>
      </c>
      <c r="HT7" s="164" t="s">
        <v>412</v>
      </c>
      <c r="HU7" s="164" t="s">
        <v>413</v>
      </c>
      <c r="HV7" s="164" t="s">
        <v>414</v>
      </c>
      <c r="HW7" s="164" t="s">
        <v>411</v>
      </c>
      <c r="HX7" s="164" t="s">
        <v>412</v>
      </c>
      <c r="HY7" s="164" t="s">
        <v>413</v>
      </c>
      <c r="HZ7" s="164" t="s">
        <v>414</v>
      </c>
    </row>
    <row r="8" spans="1:234" s="4" customFormat="1" ht="13.7" customHeight="1" thickTop="1" thickBot="1">
      <c r="A8" s="550" t="str">
        <f>IF(Home!C4="","",Home!C4)</f>
        <v/>
      </c>
      <c r="B8" s="1061" t="str">
        <f>IF(Home!E4="","",Home!E4)</f>
        <v/>
      </c>
      <c r="C8" s="1100" t="str">
        <f>IF(Home!F4="","",Home!F4)</f>
        <v/>
      </c>
      <c r="D8" s="133"/>
      <c r="E8" s="555" t="str">
        <f>IF(Home!F4="","",Home!F4)</f>
        <v/>
      </c>
      <c r="F8" s="777" t="str">
        <f t="shared" ref="F8:F35" si="0">IF(AQ8  = ""," ",AP8)</f>
        <v xml:space="preserve"> </v>
      </c>
      <c r="G8" s="1101" t="str">
        <f>IF($AP$3=List!$AC$3,HO8,(IF($AP$3=List!$AC$4,HP8,(IF($AP$3=List!$AC$5,HQ8,(IF($AP$3=List!$AC$6,HR8,"??:??")))))))</f>
        <v>??:??</v>
      </c>
      <c r="H8" s="1102"/>
      <c r="I8" s="1103"/>
      <c r="J8" s="68"/>
      <c r="K8" s="623" t="str">
        <f t="shared" ref="K8:K35" si="1">IF(AQ8="PSS","-","")</f>
        <v/>
      </c>
      <c r="L8" s="623" t="str">
        <f t="shared" ref="L8:L35" si="2">IF(AQ8="PSS","-","")</f>
        <v/>
      </c>
      <c r="M8" s="624" t="str">
        <f>IF(AQ8="PSS","GWG","")</f>
        <v/>
      </c>
      <c r="N8" s="1104" t="str">
        <f>IF($AP$3=List!$AC$3,HS8,(IF($AP$3=List!$AC$4,HT8,(IF($AP$3=List!$AC$5,HU8,(IF($AP$3=List!$AC$6,HV8,"??:??")))))))</f>
        <v>??:??</v>
      </c>
      <c r="O8" s="1102"/>
      <c r="P8" s="1103"/>
      <c r="Q8" s="69"/>
      <c r="R8" s="69"/>
      <c r="S8" s="1105"/>
      <c r="T8" s="1105"/>
      <c r="U8" s="1105"/>
      <c r="V8" s="1106"/>
      <c r="W8" s="77"/>
      <c r="X8" s="1339" t="s">
        <v>305</v>
      </c>
      <c r="Y8" s="1237"/>
      <c r="Z8" s="1238"/>
      <c r="AA8" s="1239" t="s">
        <v>290</v>
      </c>
      <c r="AB8" s="1253">
        <f>COUNTIF($G$8:$I$35,$G$140)-DCOUNTA($F$7:$I$35,"#",$F$139:$I$140)</f>
        <v>0</v>
      </c>
      <c r="AC8" s="1254"/>
      <c r="AD8" s="1257">
        <f>COUNTIF($G$8:$I$35,$G$142)-DCOUNTA($F$7:$I$35,"#",$F$141:$I$142)-(COUNTIF($G$8:$I$35,$G$140)-DCOUNTA($F$7:$I$35,"#",$F$139:$I$140))</f>
        <v>0</v>
      </c>
      <c r="AE8" s="1257"/>
      <c r="AF8" s="1257">
        <f>COUNTIF($G$8:$I$35,$G$144)-DCOUNTA($F$7:$I$35,"#",$F$143:$I$144)-(COUNTIF($G$8:$I$35,$G$140)-DCOUNTA($F$7:$O$35,"#",$F$139:$I$140)+COUNTIF($G$8:$I$35,$G$142)-DCOUNTA($F$7:$I$35,"#",$F$141:$I$142)-(COUNTIF($G$8:$I$35,$G$140)-DCOUNTA($F$7:$I$35,"#",$F$139:$I$140)))</f>
        <v>0</v>
      </c>
      <c r="AG8" s="1257"/>
      <c r="AH8" s="1257">
        <f>IF(($AW$3="なし"),"-",IF(SUM($AB$8:$AG$9)=SUM($AB$10:$AG$11),COUNTIF($G$8:$I$35,$G$146)-DCOUNTA($F$7:$I$35,"#",$F$145:$I$146),"-"))</f>
        <v>0</v>
      </c>
      <c r="AI8" s="1257"/>
      <c r="AJ8" s="1269">
        <f>IF(SUM($AB$8:$AI$9)=SUM($AB$10:$AI$11),COUNTIF($G$8:$I$35,"PSS"),"-")</f>
        <v>0</v>
      </c>
      <c r="AK8" s="1269"/>
      <c r="AL8" s="1253">
        <f>SUM(AB8:AK9)</f>
        <v>0</v>
      </c>
      <c r="AM8" s="1271"/>
      <c r="AN8" s="810"/>
      <c r="AO8" s="58"/>
      <c r="AP8" s="138">
        <v>1</v>
      </c>
      <c r="AQ8" s="183"/>
      <c r="AR8" s="1131"/>
      <c r="AS8" s="1132"/>
      <c r="AT8" s="1133"/>
      <c r="AU8" s="333"/>
      <c r="AV8" s="333"/>
      <c r="AW8" s="183"/>
      <c r="AX8" s="1131"/>
      <c r="AY8" s="1132"/>
      <c r="AZ8" s="1133"/>
      <c r="BA8" s="334"/>
      <c r="BB8" s="334"/>
      <c r="BC8" s="185"/>
      <c r="BD8" s="1112"/>
      <c r="BE8" s="1113"/>
      <c r="BF8" s="1114"/>
      <c r="BG8" s="58"/>
      <c r="BH8" s="58"/>
      <c r="BI8" s="58"/>
      <c r="BJ8" s="58"/>
      <c r="BK8" s="58"/>
      <c r="BL8" s="58"/>
      <c r="BM8" s="243"/>
      <c r="BN8" s="243"/>
      <c r="BO8" s="243"/>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166" t="str">
        <f>IF((AQ8="1"),"15:00"-AR8,IF((AQ8="2"),"30:00"-AR8,IF((AQ8="3"),"45:00"-AR8,IF((AQ8="OT"),"50:00"-AR8,IF((AQ8="PSS"),"PSS",IF((AR8=""),":"))))))</f>
        <v>:</v>
      </c>
      <c r="HP8" s="166" t="str">
        <f>IF((AQ8="1"),"20:00"-AR8,IF((AQ8="2"),"40:00"-AR8,IF((AQ8="3"),"60:00"-AR8,IF((AQ8="OT"),"65:00"-AR8,IF((AQ8="PSS"),"PSS",IF((AR8=""),":"))))))</f>
        <v>:</v>
      </c>
      <c r="HQ8" s="166" t="str">
        <f>(IF((AQ8="1"),"00:00"+AR8,IF((AQ8="2"),"15:00"+AR8,IF((AQ8="3"),"30:00"+AR8,IF((AQ8="OT"),"45:00"+AR8,IF((AQ8="PSS"),"PSS",IF((AR8=""),":")))))))</f>
        <v>:</v>
      </c>
      <c r="HR8" s="166" t="str">
        <f>(IF((AQ8="1"),"00:00"+AR8,IF((AQ8="2"),"20:00"+AR8,IF((AQ8="3"),"40:00"+AR8,IF((AQ8="OT"),"60:00"+AR8,IF((AQ8="PSS"),"PSS",IF((AR8=""),":")))))))</f>
        <v>:</v>
      </c>
      <c r="HS8" s="166" t="str">
        <f>IF((AW8="1"),"15:00"-AX8,IF((AW8="2"),"30:00"-AX8,IF((AW8="3"),"45:00"-AX8,IF((AW8="OT"),"50:00"-AX8,IF((AW8="PSS"),"PSS",IF((AX8=""),":"))))))</f>
        <v>:</v>
      </c>
      <c r="HT8" s="166" t="str">
        <f>IF((AW8="1"),"20:00"-AX8,IF((AW8="2"),"40:00"-AX8,IF((AW8="3"),"60:00"-AX8,IF((AW8="OT"),"65:00"-AX8,IF((AW8="PSS"),"PSS",IF((AX8=""),":"))))))</f>
        <v>:</v>
      </c>
      <c r="HU8" s="166" t="str">
        <f>IF((AW8="1"),"00:00"+AX8,IF((AW8="2"),"15:00"+AX8,IF((AW8="3"),"30:00"+AX8,IF((AW8="OT"),"45:00"+AX8,IF((AX8=""),":",IF((AX8="PSS"),"PSS"))))))</f>
        <v>:</v>
      </c>
      <c r="HV8" s="166" t="str">
        <f>IF((AW8="1"),"00:00"+AX8,IF((AW8="2"),"20:00"+AX8,IF((AW8="3"),"40:00"+AX8,IF((AW8="OT"),"60:00"+AX8,IF((AX8=""),":",IF((AX8="PSS"),"PSS"))))))</f>
        <v>:</v>
      </c>
      <c r="HW8" s="166" t="str">
        <f>IF((BC8="1"),"15:00"-BD8,IF((BC8="2"),"30:00"-BD8,IF((BC8="3"),"45:00"-BD8,IF((BC8="OT"),"50:00"-BD8,IF((BC8="PSS"),"PSS",IF((BD8=""),"-"))))))</f>
        <v>-</v>
      </c>
      <c r="HX8" s="166" t="str">
        <f>IF((BC8="1"),"20:00"-BD8,IF((BC8="2"),"40:00"-BD8,IF((BC8="3"),"60:00"-BD8,IF((BC8="OT"),"65:00"-BD8,IF((BC8="PSS"),"PSS",IF((BD8=""),"-"))))))</f>
        <v>-</v>
      </c>
      <c r="HY8" s="166" t="str">
        <f>IF((BC8="1"),"00:00"+BD8,IF((BC8="2"),"15:00"+BD8,IF((BC8="3"),"30:00"+BD8,IF((BC8="OT"),"45:00"+BD8,IF((BD8=""),"-",IF((BD8="PSS"),"PSS"))))))</f>
        <v>-</v>
      </c>
      <c r="HZ8" s="166" t="str">
        <f>IF((BC8="1"),"00:00"+BD8,IF((BC8="2"),"20:00"+BD8,IF((BC8="3"),"40:00"+BD8,IF((BC8="OT"),"60:00"+BD8,IF((BD8=""),"-",IF((BD8="PSS"),"PSS"))))))</f>
        <v>-</v>
      </c>
    </row>
    <row r="9" spans="1:234" s="4" customFormat="1" ht="13.7" customHeight="1" thickTop="1">
      <c r="A9" s="550" t="str">
        <f>IF(Home!C5="","",Home!C5)</f>
        <v/>
      </c>
      <c r="B9" s="974" t="str">
        <f>IF(Home!E5="","",Home!E5)</f>
        <v/>
      </c>
      <c r="C9" s="975" t="str">
        <f>IF(Home!F5="","",Home!F5)</f>
        <v/>
      </c>
      <c r="D9" s="135"/>
      <c r="E9" s="556" t="str">
        <f>IF(Home!F5="","",Home!F5)</f>
        <v/>
      </c>
      <c r="F9" s="777" t="str">
        <f t="shared" si="0"/>
        <v xml:space="preserve"> </v>
      </c>
      <c r="G9" s="976" t="str">
        <f>IF($AP$3=List!$AC$3,HO9,(IF($AP$3=List!$AC$4,HP9,(IF($AP$3=List!$AC$5,HQ9,(IF($AP$3=List!$AC$6,HR9,"??:??")))))))</f>
        <v>??:??</v>
      </c>
      <c r="H9" s="977"/>
      <c r="I9" s="978"/>
      <c r="J9" s="68"/>
      <c r="K9" s="623" t="str">
        <f t="shared" si="1"/>
        <v/>
      </c>
      <c r="L9" s="623" t="str">
        <f t="shared" si="2"/>
        <v/>
      </c>
      <c r="M9" s="624" t="str">
        <f t="shared" ref="M9:M35" si="3">IF(AQ9="PSS","GWG","")</f>
        <v/>
      </c>
      <c r="N9" s="1002" t="str">
        <f>IF($AP$3=List!$AC$3,HS9,(IF($AP$3=List!$AC$4,HT9,(IF($AP$3=List!$AC$5,HU9,(IF($AP$3=List!$AC$6,HV9,"??:??")))))))</f>
        <v>??:??</v>
      </c>
      <c r="O9" s="1003"/>
      <c r="P9" s="1004"/>
      <c r="Q9" s="69"/>
      <c r="R9" s="69"/>
      <c r="S9" s="1105"/>
      <c r="T9" s="1105"/>
      <c r="U9" s="1105"/>
      <c r="V9" s="1106"/>
      <c r="W9" s="77"/>
      <c r="X9" s="1340"/>
      <c r="Y9" s="1215"/>
      <c r="Z9" s="1216"/>
      <c r="AA9" s="1221"/>
      <c r="AB9" s="1255"/>
      <c r="AC9" s="1256"/>
      <c r="AD9" s="1258"/>
      <c r="AE9" s="1258"/>
      <c r="AF9" s="1258"/>
      <c r="AG9" s="1258"/>
      <c r="AH9" s="1258"/>
      <c r="AI9" s="1258"/>
      <c r="AJ9" s="1270"/>
      <c r="AK9" s="1270"/>
      <c r="AL9" s="1272"/>
      <c r="AM9" s="1273"/>
      <c r="AN9" s="810"/>
      <c r="AO9" s="58"/>
      <c r="AP9" s="139">
        <v>2</v>
      </c>
      <c r="AQ9" s="184"/>
      <c r="AR9" s="1131"/>
      <c r="AS9" s="1132"/>
      <c r="AT9" s="1133"/>
      <c r="AU9" s="333"/>
      <c r="AV9" s="333"/>
      <c r="AW9" s="184"/>
      <c r="AX9" s="1131"/>
      <c r="AY9" s="1132"/>
      <c r="AZ9" s="1133"/>
      <c r="BA9" s="334"/>
      <c r="BB9" s="337"/>
      <c r="BC9" s="88"/>
      <c r="BD9" s="88"/>
      <c r="BE9" s="88"/>
      <c r="BF9" s="88"/>
      <c r="BG9" s="58"/>
      <c r="BH9" s="58"/>
      <c r="BI9" s="58"/>
      <c r="BJ9" s="58"/>
      <c r="BK9" s="58"/>
      <c r="BL9" s="58"/>
      <c r="BM9" s="243"/>
      <c r="BN9" s="243"/>
      <c r="BO9" s="243"/>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166" t="str">
        <f t="shared" ref="HO9:HO35" si="4">IF((AQ9="1"),"15:00"-AR9,IF((AQ9="2"),"30:00"-AR9,IF((AQ9="3"),"45:00"-AR9,IF((AQ9="OT"),"50:00"-AR9,IF((AQ9="PSS"),"PSS",IF((AR9=""),":"))))))</f>
        <v>:</v>
      </c>
      <c r="HP9" s="166" t="str">
        <f t="shared" ref="HP9:HP35" si="5">IF((AQ9="1"),"20:00"-AR9,IF((AQ9="2"),"40:00"-AR9,IF((AQ9="3"),"60:00"-AR9,IF((AQ9="OT"),"65:00"-AR9,IF((AQ9="PSS"),"PSS",IF((AR9=""),":"))))))</f>
        <v>:</v>
      </c>
      <c r="HQ9" s="166" t="str">
        <f t="shared" ref="HQ9:HQ35" si="6">(IF((AQ9="1"),"00:00"+AR9,IF((AQ9="2"),"15:00"+AR9,IF((AQ9="3"),"30:00"+AR9,IF((AQ9="OT"),"45:00"+AR9,IF((AQ9="PSS"),"PSS",IF((AR9=""),":")))))))</f>
        <v>:</v>
      </c>
      <c r="HR9" s="166" t="str">
        <f t="shared" ref="HR9:HR35" si="7">(IF((AQ9="1"),"00:00"+AR9,IF((AQ9="2"),"20:00"+AR9,IF((AQ9="3"),"40:00"+AR9,IF((AQ9="OT"),"60:00"+AR9,IF((AQ9="PSS"),"PSS",IF((AR9=""),":")))))))</f>
        <v>:</v>
      </c>
      <c r="HS9" s="166" t="str">
        <f t="shared" ref="HS9:HS35" si="8">IF((AW9="1"),"15:00"-AX9,IF((AW9="2"),"30:00"-AX9,IF((AW9="3"),"45:00"-AX9,IF((AW9="OT"),"50:00"-AX9,IF((AW9="PSS"),"PSS",IF((AX9=""),":"))))))</f>
        <v>:</v>
      </c>
      <c r="HT9" s="166" t="str">
        <f t="shared" ref="HT9:HT35" si="9">IF((AW9="1"),"20:00"-AX9,IF((AW9="2"),"40:00"-AX9,IF((AW9="3"),"60:00"-AX9,IF((AW9="OT"),"65:00"-AX9,IF((AW9="PSS"),"PSS",IF((AX9=""),":"))))))</f>
        <v>:</v>
      </c>
      <c r="HU9" s="166" t="str">
        <f t="shared" ref="HU9:HU35" si="10">IF((AW9="1"),"00:00"+AX9,IF((AW9="2"),"15:00"+AX9,IF((AW9="3"),"30:00"+AX9,IF((AW9="OT"),"45:00"+AX9,IF((AX9=""),":",IF((AX9="PSS"),"PSS"))))))</f>
        <v>:</v>
      </c>
      <c r="HV9" s="166" t="str">
        <f t="shared" ref="HV9:HV35" si="11">IF((AW9="1"),"00:00"+AX9,IF((AW9="2"),"20:00"+AX9,IF((AW9="3"),"40:00"+AX9,IF((AW9="OT"),"60:00"+AX9,IF((AX9=""),":",IF((AX9="PSS"),"PSS"))))))</f>
        <v>:</v>
      </c>
    </row>
    <row r="10" spans="1:234" s="4" customFormat="1" ht="13.7" customHeight="1">
      <c r="A10" s="551" t="str">
        <f>IF(Home!C6="","",Home!C6)</f>
        <v/>
      </c>
      <c r="B10" s="979" t="str">
        <f>IF(Home!E6="","",Home!E6)</f>
        <v/>
      </c>
      <c r="C10" s="980" t="str">
        <f>IF(Home!F6="","",Home!F6)</f>
        <v/>
      </c>
      <c r="D10" s="298"/>
      <c r="E10" s="557" t="str">
        <f>IF(Home!F6="","",Home!F6)</f>
        <v/>
      </c>
      <c r="F10" s="778" t="str">
        <f t="shared" si="0"/>
        <v xml:space="preserve"> </v>
      </c>
      <c r="G10" s="976" t="str">
        <f>IF($AP$3=List!$AC$3,HO10,(IF($AP$3=List!$AC$4,HP10,(IF($AP$3=List!$AC$5,HQ10,(IF($AP$3=List!$AC$6,HR10,"??:??")))))))</f>
        <v>??:??</v>
      </c>
      <c r="H10" s="977"/>
      <c r="I10" s="978"/>
      <c r="J10" s="68"/>
      <c r="K10" s="623" t="str">
        <f t="shared" si="1"/>
        <v/>
      </c>
      <c r="L10" s="623" t="str">
        <f t="shared" si="2"/>
        <v/>
      </c>
      <c r="M10" s="624" t="str">
        <f t="shared" si="3"/>
        <v/>
      </c>
      <c r="N10" s="1002" t="str">
        <f>IF($AP$3=List!$AC$3,HS10,(IF($AP$3=List!$AC$4,HT10,(IF($AP$3=List!$AC$5,HU10,(IF($AP$3=List!$AC$6,HV10,"??:??")))))))</f>
        <v>??:??</v>
      </c>
      <c r="O10" s="1003"/>
      <c r="P10" s="1004"/>
      <c r="Q10" s="69"/>
      <c r="R10" s="69"/>
      <c r="S10" s="1105"/>
      <c r="T10" s="1105"/>
      <c r="U10" s="1105"/>
      <c r="V10" s="1106"/>
      <c r="W10" s="77"/>
      <c r="X10" s="1340"/>
      <c r="Y10" s="1215"/>
      <c r="Z10" s="1216"/>
      <c r="AA10" s="1195" t="s">
        <v>291</v>
      </c>
      <c r="AB10" s="1259">
        <f>COUNTIF($G$39:$I$66,$G$140)-DCOUNTA($F$38:$I$66,"#",$F$139:$I$140)</f>
        <v>0</v>
      </c>
      <c r="AC10" s="1260"/>
      <c r="AD10" s="1263">
        <f>COUNTIF($G$39:$I$66,$G$142)-DCOUNTA($F$38:$I$66,"#",$F$141:$I$142)-(COUNTIF($G$39:$I$66,$G$140)-DCOUNTA($F$38:$I$66,"#",$F$139:$I$140))</f>
        <v>0</v>
      </c>
      <c r="AE10" s="1264"/>
      <c r="AF10" s="1263">
        <f>COUNTIF($G$39:$I$66,$G$144)-DCOUNTA($F$38:$I$66,"#",$F$143:$I$144)-(COUNTIF($G$39:$I$66,$G$140)-DCOUNTA($F$38:$O$66,"#",$F$139:$I$140)+COUNTIF($G$39:$I$66,$G$142)-DCOUNTA($F$38:$I$66,"#",$F$141:$I$142)-(COUNTIF($G$39:$I$66,$G$140)-DCOUNTA($F$38:$I$66,"#",$F$139:$I$140)))</f>
        <v>0</v>
      </c>
      <c r="AG10" s="1264"/>
      <c r="AH10" s="1263">
        <f>IF($AW$3="なし","-",IF(SUM($AB$8:$AG$9)=SUM($AB$10:$AG$11),COUNTIF($G$39:$I$66,$G$146)-DCOUNTA($F$38:$I$66,"#",$F$145:$I$146),"-"))</f>
        <v>0</v>
      </c>
      <c r="AI10" s="1264"/>
      <c r="AJ10" s="1263">
        <f>IF(SUM($AB$8:$AI$9)=SUM($AB$10:$AI$11),COUNTIF($G$39:$I$66,"PSS"),"-")</f>
        <v>0</v>
      </c>
      <c r="AK10" s="1267"/>
      <c r="AL10" s="1255">
        <f>SUM(AB10:AK11)</f>
        <v>0</v>
      </c>
      <c r="AM10" s="1274"/>
      <c r="AN10" s="810"/>
      <c r="AO10" s="58"/>
      <c r="AP10" s="139">
        <v>3</v>
      </c>
      <c r="AQ10" s="184"/>
      <c r="AR10" s="1131"/>
      <c r="AS10" s="1132"/>
      <c r="AT10" s="1133"/>
      <c r="AU10" s="333"/>
      <c r="AV10" s="333"/>
      <c r="AW10" s="184"/>
      <c r="AX10" s="1131"/>
      <c r="AY10" s="1132"/>
      <c r="AZ10" s="1133"/>
      <c r="BA10" s="334"/>
      <c r="BB10" s="334"/>
      <c r="BC10" s="58"/>
      <c r="BD10" s="58"/>
      <c r="BE10" s="58"/>
      <c r="BF10" s="58"/>
      <c r="BG10" s="58"/>
      <c r="BH10" s="58"/>
      <c r="BI10" s="58"/>
      <c r="BJ10" s="58"/>
      <c r="BK10" s="58"/>
      <c r="BL10" s="58"/>
      <c r="BM10" s="243"/>
      <c r="BN10" s="243"/>
      <c r="BO10" s="243"/>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166" t="str">
        <f t="shared" si="4"/>
        <v>:</v>
      </c>
      <c r="HP10" s="166" t="str">
        <f t="shared" si="5"/>
        <v>:</v>
      </c>
      <c r="HQ10" s="166" t="str">
        <f t="shared" si="6"/>
        <v>:</v>
      </c>
      <c r="HR10" s="166" t="str">
        <f t="shared" si="7"/>
        <v>:</v>
      </c>
      <c r="HS10" s="166" t="str">
        <f t="shared" si="8"/>
        <v>:</v>
      </c>
      <c r="HT10" s="166" t="str">
        <f t="shared" si="9"/>
        <v>:</v>
      </c>
      <c r="HU10" s="166" t="str">
        <f t="shared" si="10"/>
        <v>:</v>
      </c>
      <c r="HV10" s="166" t="str">
        <f t="shared" si="11"/>
        <v>:</v>
      </c>
    </row>
    <row r="11" spans="1:234" s="4" customFormat="1" ht="13.7" customHeight="1" thickBot="1">
      <c r="A11" s="552" t="str">
        <f>IF(Home!C7="","",Home!C7)</f>
        <v/>
      </c>
      <c r="B11" s="1061" t="str">
        <f>IF(Home!E7="","",Home!E7)</f>
        <v/>
      </c>
      <c r="C11" s="1100" t="str">
        <f>IF(Home!F7="","",Home!F7)</f>
        <v/>
      </c>
      <c r="D11" s="135"/>
      <c r="E11" s="558" t="str">
        <f>IF(Home!F7="","",Home!F7)</f>
        <v/>
      </c>
      <c r="F11" s="778" t="str">
        <f t="shared" si="0"/>
        <v xml:space="preserve"> </v>
      </c>
      <c r="G11" s="976" t="str">
        <f>IF($AP$3=List!$AC$3,HO11,(IF($AP$3=List!$AC$4,HP11,(IF($AP$3=List!$AC$5,HQ11,(IF($AP$3=List!$AC$6,HR11,"??:??")))))))</f>
        <v>??:??</v>
      </c>
      <c r="H11" s="977"/>
      <c r="I11" s="978"/>
      <c r="J11" s="68"/>
      <c r="K11" s="623" t="str">
        <f t="shared" si="1"/>
        <v/>
      </c>
      <c r="L11" s="623" t="str">
        <f t="shared" si="2"/>
        <v/>
      </c>
      <c r="M11" s="624" t="str">
        <f t="shared" si="3"/>
        <v/>
      </c>
      <c r="N11" s="1002" t="str">
        <f>IF($AP$3=List!$AC$3,HS11,(IF($AP$3=List!$AC$4,HT11,(IF($AP$3=List!$AC$5,HU11,(IF($AP$3=List!$AC$6,HV11,"??:??")))))))</f>
        <v>??:??</v>
      </c>
      <c r="O11" s="1003"/>
      <c r="P11" s="1004"/>
      <c r="Q11" s="69"/>
      <c r="R11" s="69"/>
      <c r="S11" s="1105"/>
      <c r="T11" s="1105"/>
      <c r="U11" s="1105"/>
      <c r="V11" s="1106"/>
      <c r="W11" s="77"/>
      <c r="X11" s="1341"/>
      <c r="Y11" s="1342"/>
      <c r="Z11" s="1343"/>
      <c r="AA11" s="1276"/>
      <c r="AB11" s="1261"/>
      <c r="AC11" s="1262"/>
      <c r="AD11" s="1265"/>
      <c r="AE11" s="1266"/>
      <c r="AF11" s="1265"/>
      <c r="AG11" s="1266"/>
      <c r="AH11" s="1265"/>
      <c r="AI11" s="1266"/>
      <c r="AJ11" s="1265"/>
      <c r="AK11" s="1268"/>
      <c r="AL11" s="1261"/>
      <c r="AM11" s="1275"/>
      <c r="AN11" s="810"/>
      <c r="AO11" s="58"/>
      <c r="AP11" s="139">
        <v>4</v>
      </c>
      <c r="AQ11" s="184"/>
      <c r="AR11" s="1131"/>
      <c r="AS11" s="1132"/>
      <c r="AT11" s="1133"/>
      <c r="AU11" s="333"/>
      <c r="AV11" s="333"/>
      <c r="AW11" s="184"/>
      <c r="AX11" s="1131"/>
      <c r="AY11" s="1132"/>
      <c r="AZ11" s="1133"/>
      <c r="BA11" s="334"/>
      <c r="BB11" s="334"/>
      <c r="BC11" s="58"/>
      <c r="BD11" s="58"/>
      <c r="BE11" s="58"/>
      <c r="BF11" s="58"/>
      <c r="BG11" s="58"/>
      <c r="BH11" s="58"/>
      <c r="BI11" s="58"/>
      <c r="BJ11" s="58"/>
      <c r="BK11" s="58"/>
      <c r="BL11" s="58"/>
      <c r="BM11" s="243"/>
      <c r="BN11" s="243"/>
      <c r="BO11" s="243"/>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166" t="str">
        <f t="shared" si="4"/>
        <v>:</v>
      </c>
      <c r="HP11" s="166" t="str">
        <f t="shared" si="5"/>
        <v>:</v>
      </c>
      <c r="HQ11" s="166" t="str">
        <f t="shared" si="6"/>
        <v>:</v>
      </c>
      <c r="HR11" s="166" t="str">
        <f t="shared" si="7"/>
        <v>:</v>
      </c>
      <c r="HS11" s="166" t="str">
        <f t="shared" si="8"/>
        <v>:</v>
      </c>
      <c r="HT11" s="166" t="str">
        <f t="shared" si="9"/>
        <v>:</v>
      </c>
      <c r="HU11" s="166" t="str">
        <f t="shared" si="10"/>
        <v>:</v>
      </c>
      <c r="HV11" s="166" t="str">
        <f t="shared" si="11"/>
        <v>:</v>
      </c>
    </row>
    <row r="12" spans="1:234" s="4" customFormat="1" ht="13.7" customHeight="1" thickTop="1">
      <c r="A12" s="553" t="str">
        <f>IF(Home!C8="","",Home!C8)</f>
        <v/>
      </c>
      <c r="B12" s="1129" t="str">
        <f>IF(Home!E8="","",Home!E8)</f>
        <v/>
      </c>
      <c r="C12" s="1130" t="str">
        <f>IF(Home!F8="","",Home!F8)</f>
        <v/>
      </c>
      <c r="D12" s="135"/>
      <c r="E12" s="559" t="str">
        <f>IF(Home!F8="","",Home!F8)</f>
        <v/>
      </c>
      <c r="F12" s="778" t="str">
        <f t="shared" si="0"/>
        <v xml:space="preserve"> </v>
      </c>
      <c r="G12" s="976" t="str">
        <f>IF($AP$3=List!$AC$3,HO12,(IF($AP$3=List!$AC$4,HP12,(IF($AP$3=List!$AC$5,HQ12,(IF($AP$3=List!$AC$6,HR12,"??:??")))))))</f>
        <v>??:??</v>
      </c>
      <c r="H12" s="977"/>
      <c r="I12" s="978"/>
      <c r="J12" s="68"/>
      <c r="K12" s="623" t="str">
        <f t="shared" si="1"/>
        <v/>
      </c>
      <c r="L12" s="623" t="str">
        <f t="shared" si="2"/>
        <v/>
      </c>
      <c r="M12" s="624" t="str">
        <f t="shared" si="3"/>
        <v/>
      </c>
      <c r="N12" s="1002" t="str">
        <f>IF($AP$3=List!$AC$3,HS12,(IF($AP$3=List!$AC$4,HT12,(IF($AP$3=List!$AC$5,HU12,(IF($AP$3=List!$AC$6,HV12,"??:??")))))))</f>
        <v>??:??</v>
      </c>
      <c r="O12" s="1003"/>
      <c r="P12" s="1004"/>
      <c r="Q12" s="69"/>
      <c r="R12" s="69"/>
      <c r="S12" s="1105"/>
      <c r="T12" s="1105"/>
      <c r="U12" s="1105"/>
      <c r="V12" s="1106"/>
      <c r="W12" s="77"/>
      <c r="X12" s="1236" t="s">
        <v>306</v>
      </c>
      <c r="Y12" s="1237"/>
      <c r="Z12" s="1238"/>
      <c r="AA12" s="1239" t="s">
        <v>290</v>
      </c>
      <c r="AB12" s="1240"/>
      <c r="AC12" s="1241"/>
      <c r="AD12" s="1244"/>
      <c r="AE12" s="1241"/>
      <c r="AF12" s="1244"/>
      <c r="AG12" s="1241"/>
      <c r="AH12" s="1248" t="str">
        <f>IF(($AW$3="なし"),"-",IF(SUM($AB$8:$AG$9)=SUM($AB$10:$AG$11),"0 ","-"))</f>
        <v xml:space="preserve">0 </v>
      </c>
      <c r="AI12" s="1249"/>
      <c r="AJ12" s="1248">
        <f>IF($AH$12="","",IF(SUM($AB$8:$AI$9)=SUM($AB$10:$AI$11),COUNTIF($G$8:$I$35,"PSS"),"-"))</f>
        <v>0</v>
      </c>
      <c r="AK12" s="1250"/>
      <c r="AL12" s="1251">
        <f>SUM(AB12:AK13)</f>
        <v>0</v>
      </c>
      <c r="AM12" s="1252"/>
      <c r="AN12" s="811"/>
      <c r="AO12" s="58"/>
      <c r="AP12" s="139">
        <v>5</v>
      </c>
      <c r="AQ12" s="184"/>
      <c r="AR12" s="1131"/>
      <c r="AS12" s="1132"/>
      <c r="AT12" s="1133"/>
      <c r="AU12" s="333"/>
      <c r="AV12" s="333"/>
      <c r="AW12" s="184"/>
      <c r="AX12" s="1131"/>
      <c r="AY12" s="1132"/>
      <c r="AZ12" s="1133"/>
      <c r="BA12" s="334"/>
      <c r="BB12" s="334"/>
      <c r="BC12" s="58"/>
      <c r="BD12" s="58"/>
      <c r="BE12" s="58"/>
      <c r="BF12" s="58"/>
      <c r="BG12" s="58"/>
      <c r="BH12" s="58"/>
      <c r="BI12" s="58"/>
      <c r="BJ12" s="58"/>
      <c r="BK12" s="58"/>
      <c r="BL12" s="58"/>
      <c r="BM12" s="243"/>
      <c r="BN12" s="243"/>
      <c r="BO12" s="243"/>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166" t="str">
        <f t="shared" si="4"/>
        <v>:</v>
      </c>
      <c r="HP12" s="166" t="str">
        <f t="shared" si="5"/>
        <v>:</v>
      </c>
      <c r="HQ12" s="166" t="str">
        <f t="shared" si="6"/>
        <v>:</v>
      </c>
      <c r="HR12" s="166" t="str">
        <f t="shared" si="7"/>
        <v>:</v>
      </c>
      <c r="HS12" s="166" t="str">
        <f t="shared" si="8"/>
        <v>:</v>
      </c>
      <c r="HT12" s="166" t="str">
        <f t="shared" si="9"/>
        <v>:</v>
      </c>
      <c r="HU12" s="166" t="str">
        <f t="shared" si="10"/>
        <v>:</v>
      </c>
      <c r="HV12" s="166" t="str">
        <f t="shared" si="11"/>
        <v>:</v>
      </c>
    </row>
    <row r="13" spans="1:234" s="4" customFormat="1" ht="13.7" customHeight="1">
      <c r="A13" s="553" t="str">
        <f>IF(Home!C9="","",Home!C9)</f>
        <v/>
      </c>
      <c r="B13" s="1129" t="str">
        <f>IF(Home!E9="","",Home!E9)</f>
        <v/>
      </c>
      <c r="C13" s="1130" t="str">
        <f>IF(Home!F9="","",Home!F9)</f>
        <v/>
      </c>
      <c r="D13" s="135"/>
      <c r="E13" s="559" t="str">
        <f>IF(Home!F9="","",Home!F9)</f>
        <v/>
      </c>
      <c r="F13" s="778" t="str">
        <f t="shared" si="0"/>
        <v xml:space="preserve"> </v>
      </c>
      <c r="G13" s="976" t="str">
        <f>IF($AP$3=List!$AC$3,HO13,(IF($AP$3=List!$AC$4,HP13,(IF($AP$3=List!$AC$5,HQ13,(IF($AP$3=List!$AC$6,HR13,"??:??")))))))</f>
        <v>??:??</v>
      </c>
      <c r="H13" s="977"/>
      <c r="I13" s="978"/>
      <c r="J13" s="68"/>
      <c r="K13" s="623" t="str">
        <f t="shared" si="1"/>
        <v/>
      </c>
      <c r="L13" s="623" t="str">
        <f t="shared" si="2"/>
        <v/>
      </c>
      <c r="M13" s="624" t="str">
        <f t="shared" si="3"/>
        <v/>
      </c>
      <c r="N13" s="1002" t="str">
        <f>IF($AP$3=List!$AC$3,HS13,(IF($AP$3=List!$AC$4,HT13,(IF($AP$3=List!$AC$5,HU13,(IF($AP$3=List!$AC$6,HV13,"??:??")))))))</f>
        <v>??:??</v>
      </c>
      <c r="O13" s="1003"/>
      <c r="P13" s="1004"/>
      <c r="Q13" s="69"/>
      <c r="R13" s="69"/>
      <c r="S13" s="1105"/>
      <c r="T13" s="1105"/>
      <c r="U13" s="1105"/>
      <c r="V13" s="1106"/>
      <c r="W13" s="77"/>
      <c r="X13" s="1214"/>
      <c r="Y13" s="1215"/>
      <c r="Z13" s="1216"/>
      <c r="AA13" s="1221"/>
      <c r="AB13" s="1242"/>
      <c r="AC13" s="1243"/>
      <c r="AD13" s="1245"/>
      <c r="AE13" s="1246"/>
      <c r="AF13" s="1247"/>
      <c r="AG13" s="1243"/>
      <c r="AH13" s="1227"/>
      <c r="AI13" s="1225"/>
      <c r="AJ13" s="1227"/>
      <c r="AK13" s="1231"/>
      <c r="AL13" s="1234"/>
      <c r="AM13" s="1235"/>
      <c r="AN13" s="811"/>
      <c r="AO13" s="58"/>
      <c r="AP13" s="139">
        <v>6</v>
      </c>
      <c r="AQ13" s="184"/>
      <c r="AR13" s="1131"/>
      <c r="AS13" s="1132"/>
      <c r="AT13" s="1133"/>
      <c r="AU13" s="333"/>
      <c r="AV13" s="333"/>
      <c r="AW13" s="184"/>
      <c r="AX13" s="1131"/>
      <c r="AY13" s="1132"/>
      <c r="AZ13" s="1133"/>
      <c r="BA13" s="334"/>
      <c r="BB13" s="334"/>
      <c r="BC13" s="58"/>
      <c r="BD13" s="58"/>
      <c r="BE13" s="58"/>
      <c r="BF13" s="58"/>
      <c r="BG13" s="58"/>
      <c r="BH13" s="58"/>
      <c r="BI13" s="58"/>
      <c r="BJ13" s="58"/>
      <c r="BK13" s="58"/>
      <c r="BL13" s="58"/>
      <c r="BM13" s="243"/>
      <c r="BN13" s="243"/>
      <c r="BO13" s="243"/>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166" t="str">
        <f t="shared" si="4"/>
        <v>:</v>
      </c>
      <c r="HP13" s="166" t="str">
        <f t="shared" si="5"/>
        <v>:</v>
      </c>
      <c r="HQ13" s="166" t="str">
        <f t="shared" si="6"/>
        <v>:</v>
      </c>
      <c r="HR13" s="166" t="str">
        <f t="shared" si="7"/>
        <v>:</v>
      </c>
      <c r="HS13" s="166" t="str">
        <f t="shared" si="8"/>
        <v>:</v>
      </c>
      <c r="HT13" s="166" t="str">
        <f t="shared" si="9"/>
        <v>:</v>
      </c>
      <c r="HU13" s="166" t="str">
        <f t="shared" si="10"/>
        <v>:</v>
      </c>
      <c r="HV13" s="166" t="str">
        <f t="shared" si="11"/>
        <v>:</v>
      </c>
    </row>
    <row r="14" spans="1:234" s="4" customFormat="1" ht="13.7" customHeight="1">
      <c r="A14" s="553" t="str">
        <f>IF(Home!C10="","",Home!C10)</f>
        <v/>
      </c>
      <c r="B14" s="1129" t="str">
        <f>IF(Home!E10="","",Home!E10)</f>
        <v/>
      </c>
      <c r="C14" s="1130" t="str">
        <f>IF(Home!F10="","",Home!F10)</f>
        <v/>
      </c>
      <c r="D14" s="135"/>
      <c r="E14" s="559" t="str">
        <f>IF(Home!F10="","",Home!F10)</f>
        <v/>
      </c>
      <c r="F14" s="778" t="str">
        <f t="shared" si="0"/>
        <v xml:space="preserve"> </v>
      </c>
      <c r="G14" s="976" t="str">
        <f>IF($AP$3=List!$AC$3,HO14,(IF($AP$3=List!$AC$4,HP14,(IF($AP$3=List!$AC$5,HQ14,(IF($AP$3=List!$AC$6,HR14,"??:??")))))))</f>
        <v>??:??</v>
      </c>
      <c r="H14" s="977"/>
      <c r="I14" s="978"/>
      <c r="J14" s="68"/>
      <c r="K14" s="623" t="str">
        <f t="shared" si="1"/>
        <v/>
      </c>
      <c r="L14" s="623" t="str">
        <f t="shared" si="2"/>
        <v/>
      </c>
      <c r="M14" s="624" t="str">
        <f t="shared" si="3"/>
        <v/>
      </c>
      <c r="N14" s="1002" t="str">
        <f>IF($AP$3=List!$AC$3,HS14,(IF($AP$3=List!$AC$4,HT14,(IF($AP$3=List!$AC$5,HU14,(IF($AP$3=List!$AC$6,HV14,"??:??")))))))</f>
        <v>??:??</v>
      </c>
      <c r="O14" s="1003"/>
      <c r="P14" s="1004"/>
      <c r="Q14" s="69"/>
      <c r="R14" s="69"/>
      <c r="S14" s="1105"/>
      <c r="T14" s="1105"/>
      <c r="U14" s="1105"/>
      <c r="V14" s="1106"/>
      <c r="W14" s="77"/>
      <c r="X14" s="1214"/>
      <c r="Y14" s="1215"/>
      <c r="Z14" s="1216"/>
      <c r="AA14" s="1195" t="s">
        <v>291</v>
      </c>
      <c r="AB14" s="1205"/>
      <c r="AC14" s="1206"/>
      <c r="AD14" s="1209"/>
      <c r="AE14" s="1206"/>
      <c r="AF14" s="1209"/>
      <c r="AG14" s="1206"/>
      <c r="AH14" s="1201" t="str">
        <f>IF(($AW$3="なし"),"-",IF(SUM($AB$8:$AG$9)=SUM($AB$10:$AG$11),"0 ","-"))</f>
        <v xml:space="preserve">0 </v>
      </c>
      <c r="AI14" s="1198"/>
      <c r="AJ14" s="1201">
        <f>IF($AH$12="","",IF(SUM($AB$8:$AI$9)=SUM($AB$10:$AI$11),COUNTIF($G$39:$I$66,"PSS"),"-"))</f>
        <v>0</v>
      </c>
      <c r="AK14" s="1228"/>
      <c r="AL14" s="1191">
        <f>SUM(AB14:AK15)</f>
        <v>0</v>
      </c>
      <c r="AM14" s="1192"/>
      <c r="AN14" s="811"/>
      <c r="AO14" s="58"/>
      <c r="AP14" s="139">
        <v>7</v>
      </c>
      <c r="AQ14" s="184"/>
      <c r="AR14" s="1131"/>
      <c r="AS14" s="1132"/>
      <c r="AT14" s="1133"/>
      <c r="AU14" s="333"/>
      <c r="AV14" s="333"/>
      <c r="AW14" s="184"/>
      <c r="AX14" s="1131"/>
      <c r="AY14" s="1132"/>
      <c r="AZ14" s="1133"/>
      <c r="BA14" s="334"/>
      <c r="BB14" s="334"/>
      <c r="BC14" s="58"/>
      <c r="BD14" s="58"/>
      <c r="BE14" s="58"/>
      <c r="BF14" s="58"/>
      <c r="BG14" s="58"/>
      <c r="BH14" s="58"/>
      <c r="BI14" s="58"/>
      <c r="BJ14" s="58"/>
      <c r="BK14" s="58"/>
      <c r="BL14" s="58"/>
      <c r="BM14" s="243"/>
      <c r="BN14" s="243"/>
      <c r="BO14" s="243"/>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166" t="str">
        <f t="shared" si="4"/>
        <v>:</v>
      </c>
      <c r="HP14" s="166" t="str">
        <f t="shared" si="5"/>
        <v>:</v>
      </c>
      <c r="HQ14" s="166" t="str">
        <f t="shared" si="6"/>
        <v>:</v>
      </c>
      <c r="HR14" s="166" t="str">
        <f t="shared" si="7"/>
        <v>:</v>
      </c>
      <c r="HS14" s="166" t="str">
        <f t="shared" si="8"/>
        <v>:</v>
      </c>
      <c r="HT14" s="166" t="str">
        <f t="shared" si="9"/>
        <v>:</v>
      </c>
      <c r="HU14" s="166" t="str">
        <f t="shared" si="10"/>
        <v>:</v>
      </c>
      <c r="HV14" s="166" t="str">
        <f t="shared" si="11"/>
        <v>:</v>
      </c>
    </row>
    <row r="15" spans="1:234" s="4" customFormat="1" ht="13.7" customHeight="1">
      <c r="A15" s="554" t="str">
        <f>IF(Home!C11="","",Home!C11)</f>
        <v/>
      </c>
      <c r="B15" s="979" t="str">
        <f>IF(Home!E11="","",Home!E11)</f>
        <v/>
      </c>
      <c r="C15" s="980" t="str">
        <f>IF(Home!F11="","",Home!F11)</f>
        <v/>
      </c>
      <c r="D15" s="298"/>
      <c r="E15" s="560" t="str">
        <f>IF(Home!F11="","",Home!F11)</f>
        <v/>
      </c>
      <c r="F15" s="778" t="str">
        <f t="shared" si="0"/>
        <v xml:space="preserve"> </v>
      </c>
      <c r="G15" s="976" t="str">
        <f>IF($AP$3=List!$AC$3,HO15,(IF($AP$3=List!$AC$4,HP15,(IF($AP$3=List!$AC$5,HQ15,(IF($AP$3=List!$AC$6,HR15,"??:??")))))))</f>
        <v>??:??</v>
      </c>
      <c r="H15" s="977"/>
      <c r="I15" s="978"/>
      <c r="J15" s="68"/>
      <c r="K15" s="623" t="str">
        <f t="shared" si="1"/>
        <v/>
      </c>
      <c r="L15" s="623" t="str">
        <f t="shared" si="2"/>
        <v/>
      </c>
      <c r="M15" s="624" t="str">
        <f t="shared" si="3"/>
        <v/>
      </c>
      <c r="N15" s="1002" t="str">
        <f>IF($AP$3=List!$AC$3,HS15,(IF($AP$3=List!$AC$4,HT15,(IF($AP$3=List!$AC$5,HU15,(IF($AP$3=List!$AC$6,HV15,"??:??")))))))</f>
        <v>??:??</v>
      </c>
      <c r="O15" s="1003"/>
      <c r="P15" s="1004"/>
      <c r="Q15" s="69"/>
      <c r="R15" s="69"/>
      <c r="S15" s="1105"/>
      <c r="T15" s="1105"/>
      <c r="U15" s="1105"/>
      <c r="V15" s="1106"/>
      <c r="W15" s="77"/>
      <c r="X15" s="1217"/>
      <c r="Y15" s="1218"/>
      <c r="Z15" s="1219"/>
      <c r="AA15" s="1196"/>
      <c r="AB15" s="1207"/>
      <c r="AC15" s="1208"/>
      <c r="AD15" s="1210"/>
      <c r="AE15" s="1208"/>
      <c r="AF15" s="1210"/>
      <c r="AG15" s="1208"/>
      <c r="AH15" s="1202"/>
      <c r="AI15" s="1200"/>
      <c r="AJ15" s="1202"/>
      <c r="AK15" s="1229"/>
      <c r="AL15" s="1193"/>
      <c r="AM15" s="1194"/>
      <c r="AN15" s="811"/>
      <c r="AO15" s="58"/>
      <c r="AP15" s="139">
        <v>8</v>
      </c>
      <c r="AQ15" s="184"/>
      <c r="AR15" s="1131"/>
      <c r="AS15" s="1132"/>
      <c r="AT15" s="1133"/>
      <c r="AU15" s="333"/>
      <c r="AV15" s="333"/>
      <c r="AW15" s="184"/>
      <c r="AX15" s="1131"/>
      <c r="AY15" s="1132"/>
      <c r="AZ15" s="1133"/>
      <c r="BA15" s="334"/>
      <c r="BB15" s="334"/>
      <c r="BC15" s="58"/>
      <c r="BD15" s="58"/>
      <c r="BE15" s="58"/>
      <c r="BF15" s="58"/>
      <c r="BG15" s="58"/>
      <c r="BH15" s="58"/>
      <c r="BI15" s="58"/>
      <c r="BJ15" s="58"/>
      <c r="BK15" s="58"/>
      <c r="BL15" s="58"/>
      <c r="BM15" s="243"/>
      <c r="BN15" s="243"/>
      <c r="BO15" s="243"/>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166" t="str">
        <f t="shared" si="4"/>
        <v>:</v>
      </c>
      <c r="HP15" s="166" t="str">
        <f t="shared" si="5"/>
        <v>:</v>
      </c>
      <c r="HQ15" s="166" t="str">
        <f t="shared" si="6"/>
        <v>:</v>
      </c>
      <c r="HR15" s="166" t="str">
        <f t="shared" si="7"/>
        <v>:</v>
      </c>
      <c r="HS15" s="166" t="str">
        <f t="shared" si="8"/>
        <v>:</v>
      </c>
      <c r="HT15" s="166" t="str">
        <f t="shared" si="9"/>
        <v>:</v>
      </c>
      <c r="HU15" s="166" t="str">
        <f t="shared" si="10"/>
        <v>:</v>
      </c>
      <c r="HV15" s="166" t="str">
        <f t="shared" si="11"/>
        <v>:</v>
      </c>
    </row>
    <row r="16" spans="1:234" s="4" customFormat="1" ht="13.7" customHeight="1">
      <c r="A16" s="552" t="str">
        <f>IF(Home!C12="","",Home!C12)</f>
        <v/>
      </c>
      <c r="B16" s="1061" t="str">
        <f>IF(Home!E12="","",Home!E12)</f>
        <v/>
      </c>
      <c r="C16" s="1100" t="str">
        <f>IF(Home!F12="","",Home!F12)</f>
        <v/>
      </c>
      <c r="D16" s="135"/>
      <c r="E16" s="561" t="str">
        <f>IF(Home!F12="","",Home!F12)</f>
        <v/>
      </c>
      <c r="F16" s="778" t="str">
        <f t="shared" si="0"/>
        <v xml:space="preserve"> </v>
      </c>
      <c r="G16" s="976" t="str">
        <f>IF($AP$3=List!$AC$3,HO16,(IF($AP$3=List!$AC$4,HP16,(IF($AP$3=List!$AC$5,HQ16,(IF($AP$3=List!$AC$6,HR16,"??:??")))))))</f>
        <v>??:??</v>
      </c>
      <c r="H16" s="977"/>
      <c r="I16" s="978"/>
      <c r="J16" s="68"/>
      <c r="K16" s="623" t="str">
        <f t="shared" si="1"/>
        <v/>
      </c>
      <c r="L16" s="623" t="str">
        <f t="shared" si="2"/>
        <v/>
      </c>
      <c r="M16" s="624" t="str">
        <f t="shared" si="3"/>
        <v/>
      </c>
      <c r="N16" s="1002" t="str">
        <f>IF($AP$3=List!$AC$3,HS16,(IF($AP$3=List!$AC$4,HT16,(IF($AP$3=List!$AC$5,HU16,(IF($AP$3=List!$AC$6,HV16,"??:??")))))))</f>
        <v>??:??</v>
      </c>
      <c r="O16" s="1003"/>
      <c r="P16" s="1004"/>
      <c r="Q16" s="69"/>
      <c r="R16" s="69"/>
      <c r="S16" s="1105"/>
      <c r="T16" s="1105"/>
      <c r="U16" s="1105"/>
      <c r="V16" s="1106"/>
      <c r="W16" s="77"/>
      <c r="X16" s="1211" t="s">
        <v>307</v>
      </c>
      <c r="Y16" s="1212"/>
      <c r="Z16" s="1213"/>
      <c r="AA16" s="1220" t="s">
        <v>290</v>
      </c>
      <c r="AB16" s="1222">
        <f>SUMIF($AW$8:$AW$35,"1",$R$8:$R$35)</f>
        <v>0</v>
      </c>
      <c r="AC16" s="1223"/>
      <c r="AD16" s="1226">
        <f>SUMIF($AW$8:$AW$35,"2",$R$8:$R$35)</f>
        <v>0</v>
      </c>
      <c r="AE16" s="1223"/>
      <c r="AF16" s="1226">
        <f>SUMIF($AW$8:$AW$35,"3",$R$8:$R$35)</f>
        <v>0</v>
      </c>
      <c r="AG16" s="1223"/>
      <c r="AH16" s="1226">
        <f>IF(($AW$3="なし"),"-",IF(SUM($AB$8:$AG$9)=SUM($AB$10:$AG$11),SUMIF($AW$8:$AW$35,"OT",$R$8:$R$35),"-"))</f>
        <v>0</v>
      </c>
      <c r="AI16" s="1223"/>
      <c r="AJ16" s="1226">
        <f>IF(SUM($AB$8:$AI$9)=SUM($AB$10:$AI$11),SUMIF($AW$8:$AW$35,"PSS",$R$8:$R$35),"-")</f>
        <v>0</v>
      </c>
      <c r="AK16" s="1230"/>
      <c r="AL16" s="1232">
        <f>SUM(R8:R35)</f>
        <v>0</v>
      </c>
      <c r="AM16" s="1233"/>
      <c r="AN16" s="811"/>
      <c r="AO16" s="58"/>
      <c r="AP16" s="139">
        <v>9</v>
      </c>
      <c r="AQ16" s="184"/>
      <c r="AR16" s="1131"/>
      <c r="AS16" s="1132"/>
      <c r="AT16" s="1133"/>
      <c r="AU16" s="333"/>
      <c r="AV16" s="333"/>
      <c r="AW16" s="184"/>
      <c r="AX16" s="1131"/>
      <c r="AY16" s="1132"/>
      <c r="AZ16" s="1133"/>
      <c r="BA16" s="334"/>
      <c r="BB16" s="334"/>
      <c r="BC16" s="58"/>
      <c r="BD16" s="58"/>
      <c r="BE16" s="58"/>
      <c r="BF16" s="58"/>
      <c r="BG16" s="58"/>
      <c r="BH16" s="58"/>
      <c r="BI16" s="58"/>
      <c r="BJ16" s="58"/>
      <c r="BK16" s="58"/>
      <c r="BL16" s="58"/>
      <c r="BM16" s="243"/>
      <c r="BN16" s="243"/>
      <c r="BO16" s="243"/>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166" t="str">
        <f t="shared" si="4"/>
        <v>:</v>
      </c>
      <c r="HP16" s="166" t="str">
        <f t="shared" si="5"/>
        <v>:</v>
      </c>
      <c r="HQ16" s="166" t="str">
        <f t="shared" si="6"/>
        <v>:</v>
      </c>
      <c r="HR16" s="166" t="str">
        <f t="shared" si="7"/>
        <v>:</v>
      </c>
      <c r="HS16" s="166" t="str">
        <f t="shared" si="8"/>
        <v>:</v>
      </c>
      <c r="HT16" s="166" t="str">
        <f t="shared" si="9"/>
        <v>:</v>
      </c>
      <c r="HU16" s="166" t="str">
        <f t="shared" si="10"/>
        <v>:</v>
      </c>
      <c r="HV16" s="166" t="str">
        <f t="shared" si="11"/>
        <v>:</v>
      </c>
    </row>
    <row r="17" spans="1:230" s="4" customFormat="1" ht="13.7" customHeight="1">
      <c r="A17" s="553" t="str">
        <f>IF(Home!C13="","",Home!C13)</f>
        <v/>
      </c>
      <c r="B17" s="1129" t="str">
        <f>IF(Home!E13="","",Home!E13)</f>
        <v/>
      </c>
      <c r="C17" s="1130" t="str">
        <f>IF(Home!F13="","",Home!F13)</f>
        <v/>
      </c>
      <c r="D17" s="135"/>
      <c r="E17" s="559" t="str">
        <f>IF(Home!F13="","",Home!F13)</f>
        <v/>
      </c>
      <c r="F17" s="778" t="str">
        <f t="shared" si="0"/>
        <v xml:space="preserve"> </v>
      </c>
      <c r="G17" s="976" t="str">
        <f>IF($AP$3=List!$AC$3,HO17,(IF($AP$3=List!$AC$4,HP17,(IF($AP$3=List!$AC$5,HQ17,(IF($AP$3=List!$AC$6,HR17,"??:??")))))))</f>
        <v>??:??</v>
      </c>
      <c r="H17" s="977"/>
      <c r="I17" s="978"/>
      <c r="J17" s="68"/>
      <c r="K17" s="623" t="str">
        <f t="shared" si="1"/>
        <v/>
      </c>
      <c r="L17" s="623" t="str">
        <f t="shared" si="2"/>
        <v/>
      </c>
      <c r="M17" s="624" t="str">
        <f t="shared" si="3"/>
        <v/>
      </c>
      <c r="N17" s="1002" t="str">
        <f>IF($AP$3=List!$AC$3,HS17,(IF($AP$3=List!$AC$4,HT17,(IF($AP$3=List!$AC$5,HU17,(IF($AP$3=List!$AC$6,HV17,"??:??")))))))</f>
        <v>??:??</v>
      </c>
      <c r="O17" s="1003"/>
      <c r="P17" s="1004"/>
      <c r="Q17" s="69"/>
      <c r="R17" s="69"/>
      <c r="S17" s="1105"/>
      <c r="T17" s="1105"/>
      <c r="U17" s="1105"/>
      <c r="V17" s="1106"/>
      <c r="W17" s="77"/>
      <c r="X17" s="1214"/>
      <c r="Y17" s="1215"/>
      <c r="Z17" s="1216"/>
      <c r="AA17" s="1221"/>
      <c r="AB17" s="1224"/>
      <c r="AC17" s="1225"/>
      <c r="AD17" s="1227"/>
      <c r="AE17" s="1225"/>
      <c r="AF17" s="1227"/>
      <c r="AG17" s="1225"/>
      <c r="AH17" s="1227"/>
      <c r="AI17" s="1225"/>
      <c r="AJ17" s="1227"/>
      <c r="AK17" s="1231"/>
      <c r="AL17" s="1234"/>
      <c r="AM17" s="1235"/>
      <c r="AN17" s="811"/>
      <c r="AO17" s="58"/>
      <c r="AP17" s="139">
        <v>10</v>
      </c>
      <c r="AQ17" s="184"/>
      <c r="AR17" s="1131"/>
      <c r="AS17" s="1132"/>
      <c r="AT17" s="1133"/>
      <c r="AU17" s="333"/>
      <c r="AV17" s="333"/>
      <c r="AW17" s="184"/>
      <c r="AX17" s="1131"/>
      <c r="AY17" s="1132"/>
      <c r="AZ17" s="1133"/>
      <c r="BA17" s="334"/>
      <c r="BB17" s="334"/>
      <c r="BC17" s="58"/>
      <c r="BD17" s="58"/>
      <c r="BE17" s="58"/>
      <c r="BF17" s="58"/>
      <c r="BG17" s="58"/>
      <c r="BH17" s="58"/>
      <c r="BI17" s="58"/>
      <c r="BJ17" s="58"/>
      <c r="BK17" s="58"/>
      <c r="BL17" s="58"/>
      <c r="BM17" s="243"/>
      <c r="BN17" s="243"/>
      <c r="BO17" s="243"/>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166" t="str">
        <f t="shared" si="4"/>
        <v>:</v>
      </c>
      <c r="HP17" s="166" t="str">
        <f t="shared" si="5"/>
        <v>:</v>
      </c>
      <c r="HQ17" s="166" t="str">
        <f t="shared" si="6"/>
        <v>:</v>
      </c>
      <c r="HR17" s="166" t="str">
        <f t="shared" si="7"/>
        <v>:</v>
      </c>
      <c r="HS17" s="166" t="str">
        <f t="shared" si="8"/>
        <v>:</v>
      </c>
      <c r="HT17" s="166" t="str">
        <f t="shared" si="9"/>
        <v>:</v>
      </c>
      <c r="HU17" s="166" t="str">
        <f t="shared" si="10"/>
        <v>:</v>
      </c>
      <c r="HV17" s="166" t="str">
        <f t="shared" si="11"/>
        <v>:</v>
      </c>
    </row>
    <row r="18" spans="1:230" s="4" customFormat="1" ht="13.7" customHeight="1">
      <c r="A18" s="553" t="str">
        <f>IF(Home!C14="","",Home!C14)</f>
        <v/>
      </c>
      <c r="B18" s="1129" t="str">
        <f>IF(Home!E14="","",Home!E14)</f>
        <v/>
      </c>
      <c r="C18" s="1130" t="str">
        <f>IF(Home!F14="","",Home!F14)</f>
        <v/>
      </c>
      <c r="D18" s="135"/>
      <c r="E18" s="559" t="str">
        <f>IF(Home!F14="","",Home!F14)</f>
        <v/>
      </c>
      <c r="F18" s="779" t="str">
        <f t="shared" si="0"/>
        <v xml:space="preserve"> </v>
      </c>
      <c r="G18" s="976" t="str">
        <f>IF($AP$3=List!$AC$3,HO18,(IF($AP$3=List!$AC$4,HP18,(IF($AP$3=List!$AC$5,HQ18,(IF($AP$3=List!$AC$6,HR18,"??:??")))))))</f>
        <v>??:??</v>
      </c>
      <c r="H18" s="977"/>
      <c r="I18" s="978"/>
      <c r="J18" s="68"/>
      <c r="K18" s="623" t="str">
        <f t="shared" si="1"/>
        <v/>
      </c>
      <c r="L18" s="623" t="str">
        <f t="shared" si="2"/>
        <v/>
      </c>
      <c r="M18" s="624" t="str">
        <f t="shared" si="3"/>
        <v/>
      </c>
      <c r="N18" s="1002" t="str">
        <f>IF($AP$3=List!$AC$3,HS18,(IF($AP$3=List!$AC$4,HT18,(IF($AP$3=List!$AC$5,HU18,(IF($AP$3=List!$AC$6,HV18,"??:??")))))))</f>
        <v>??:??</v>
      </c>
      <c r="O18" s="1003"/>
      <c r="P18" s="1004"/>
      <c r="Q18" s="69"/>
      <c r="R18" s="69"/>
      <c r="S18" s="1105"/>
      <c r="T18" s="1105"/>
      <c r="U18" s="1105"/>
      <c r="V18" s="1106"/>
      <c r="W18" s="77"/>
      <c r="X18" s="1214"/>
      <c r="Y18" s="1215"/>
      <c r="Z18" s="1216"/>
      <c r="AA18" s="1195" t="s">
        <v>291</v>
      </c>
      <c r="AB18" s="1197">
        <f>SUMIF($AW$39:$AW$66,"1",$R$39:$R$66)</f>
        <v>0</v>
      </c>
      <c r="AC18" s="1198"/>
      <c r="AD18" s="1201">
        <f>SUMIF($AW$39:$AW$66,"2",$R$39:$R$66)</f>
        <v>0</v>
      </c>
      <c r="AE18" s="1198"/>
      <c r="AF18" s="1201">
        <f>SUMIF($AW$39:$AW$66,"3",$R$39:$R$66)</f>
        <v>0</v>
      </c>
      <c r="AG18" s="1198"/>
      <c r="AH18" s="1201">
        <f>IF(($AW$3="なし"),"-",IF(SUM($AB$8:$AG$9)=SUM($AB$10:$AG$11),SUMIF($AW$39:$AW$66,"OT",$R$39:$R$66),"-"))</f>
        <v>0</v>
      </c>
      <c r="AI18" s="1198"/>
      <c r="AJ18" s="1201">
        <f>IF(SUM($AB$8:$AI$9)=SUM($AB$10:$AI$11),SUMIF($AW$39:$AW$66,"PSS",$R$39:$R$66),"-")</f>
        <v>0</v>
      </c>
      <c r="AK18" s="1228"/>
      <c r="AL18" s="1191">
        <f>SUM(R39:R66)</f>
        <v>0</v>
      </c>
      <c r="AM18" s="1192"/>
      <c r="AN18" s="811"/>
      <c r="AO18" s="58"/>
      <c r="AP18" s="139">
        <v>11</v>
      </c>
      <c r="AQ18" s="184"/>
      <c r="AR18" s="1131"/>
      <c r="AS18" s="1132"/>
      <c r="AT18" s="1133"/>
      <c r="AU18" s="333"/>
      <c r="AV18" s="333"/>
      <c r="AW18" s="184"/>
      <c r="AX18" s="1131"/>
      <c r="AY18" s="1132"/>
      <c r="AZ18" s="1133"/>
      <c r="BA18" s="334"/>
      <c r="BB18" s="334"/>
      <c r="BC18" s="58"/>
      <c r="BD18" s="58"/>
      <c r="BE18" s="58"/>
      <c r="BF18" s="58"/>
      <c r="BG18" s="58"/>
      <c r="BH18" s="58"/>
      <c r="BI18" s="58"/>
      <c r="BJ18" s="58"/>
      <c r="BK18" s="58"/>
      <c r="BL18" s="58"/>
      <c r="BM18" s="243"/>
      <c r="BN18" s="243"/>
      <c r="BO18" s="243"/>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166" t="str">
        <f t="shared" si="4"/>
        <v>:</v>
      </c>
      <c r="HP18" s="166" t="str">
        <f t="shared" si="5"/>
        <v>:</v>
      </c>
      <c r="HQ18" s="166" t="str">
        <f t="shared" si="6"/>
        <v>:</v>
      </c>
      <c r="HR18" s="166" t="str">
        <f t="shared" si="7"/>
        <v>:</v>
      </c>
      <c r="HS18" s="166" t="str">
        <f t="shared" si="8"/>
        <v>:</v>
      </c>
      <c r="HT18" s="166" t="str">
        <f t="shared" si="9"/>
        <v>:</v>
      </c>
      <c r="HU18" s="166" t="str">
        <f t="shared" si="10"/>
        <v>:</v>
      </c>
      <c r="HV18" s="166" t="str">
        <f t="shared" si="11"/>
        <v>:</v>
      </c>
    </row>
    <row r="19" spans="1:230" s="4" customFormat="1" ht="13.7" customHeight="1">
      <c r="A19" s="553" t="str">
        <f>IF(Home!C15="","",Home!C15)</f>
        <v/>
      </c>
      <c r="B19" s="1129" t="str">
        <f>IF(Home!E15="","",Home!E15)</f>
        <v/>
      </c>
      <c r="C19" s="1130" t="str">
        <f>IF(Home!F15="","",Home!F15)</f>
        <v/>
      </c>
      <c r="D19" s="135"/>
      <c r="E19" s="559" t="str">
        <f>IF(Home!F15="","",Home!F15)</f>
        <v/>
      </c>
      <c r="F19" s="778" t="str">
        <f t="shared" si="0"/>
        <v xml:space="preserve"> </v>
      </c>
      <c r="G19" s="976" t="str">
        <f>IF($AP$3=List!$AC$3,HO19,(IF($AP$3=List!$AC$4,HP19,(IF($AP$3=List!$AC$5,HQ19,(IF($AP$3=List!$AC$6,HR19,"??:??")))))))</f>
        <v>??:??</v>
      </c>
      <c r="H19" s="977"/>
      <c r="I19" s="978"/>
      <c r="J19" s="68"/>
      <c r="K19" s="623" t="str">
        <f t="shared" si="1"/>
        <v/>
      </c>
      <c r="L19" s="623" t="str">
        <f t="shared" si="2"/>
        <v/>
      </c>
      <c r="M19" s="624" t="str">
        <f t="shared" si="3"/>
        <v/>
      </c>
      <c r="N19" s="1002" t="str">
        <f>IF($AP$3=List!$AC$3,HS19,(IF($AP$3=List!$AC$4,HT19,(IF($AP$3=List!$AC$5,HU19,(IF($AP$3=List!$AC$6,HV19,"??:??")))))))</f>
        <v>??:??</v>
      </c>
      <c r="O19" s="1003"/>
      <c r="P19" s="1004"/>
      <c r="Q19" s="69"/>
      <c r="R19" s="69"/>
      <c r="S19" s="1105"/>
      <c r="T19" s="1105"/>
      <c r="U19" s="1105"/>
      <c r="V19" s="1106"/>
      <c r="W19" s="77"/>
      <c r="X19" s="1217"/>
      <c r="Y19" s="1218"/>
      <c r="Z19" s="1219"/>
      <c r="AA19" s="1196"/>
      <c r="AB19" s="1199"/>
      <c r="AC19" s="1200"/>
      <c r="AD19" s="1202"/>
      <c r="AE19" s="1200"/>
      <c r="AF19" s="1202"/>
      <c r="AG19" s="1200"/>
      <c r="AH19" s="1202"/>
      <c r="AI19" s="1200"/>
      <c r="AJ19" s="1202"/>
      <c r="AK19" s="1229"/>
      <c r="AL19" s="1193"/>
      <c r="AM19" s="1194"/>
      <c r="AN19" s="811"/>
      <c r="AO19" s="58"/>
      <c r="AP19" s="139">
        <v>12</v>
      </c>
      <c r="AQ19" s="184"/>
      <c r="AR19" s="1131"/>
      <c r="AS19" s="1132"/>
      <c r="AT19" s="1133"/>
      <c r="AU19" s="333"/>
      <c r="AV19" s="333"/>
      <c r="AW19" s="184"/>
      <c r="AX19" s="1131"/>
      <c r="AY19" s="1132"/>
      <c r="AZ19" s="1133"/>
      <c r="BA19" s="334"/>
      <c r="BB19" s="334"/>
      <c r="BC19" s="58"/>
      <c r="BD19" s="58"/>
      <c r="BE19" s="58"/>
      <c r="BF19" s="58"/>
      <c r="BG19" s="58"/>
      <c r="BH19" s="58"/>
      <c r="BI19" s="58"/>
      <c r="BJ19" s="58"/>
      <c r="BK19" s="58"/>
      <c r="BL19" s="58"/>
      <c r="BM19" s="243"/>
      <c r="BN19" s="243"/>
      <c r="BO19" s="243"/>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166" t="str">
        <f t="shared" si="4"/>
        <v>:</v>
      </c>
      <c r="HP19" s="166" t="str">
        <f t="shared" si="5"/>
        <v>:</v>
      </c>
      <c r="HQ19" s="166" t="str">
        <f t="shared" si="6"/>
        <v>:</v>
      </c>
      <c r="HR19" s="166" t="str">
        <f t="shared" si="7"/>
        <v>:</v>
      </c>
      <c r="HS19" s="166" t="str">
        <f t="shared" si="8"/>
        <v>:</v>
      </c>
      <c r="HT19" s="166" t="str">
        <f t="shared" si="9"/>
        <v>:</v>
      </c>
      <c r="HU19" s="166" t="str">
        <f t="shared" si="10"/>
        <v>:</v>
      </c>
      <c r="HV19" s="166" t="str">
        <f t="shared" si="11"/>
        <v>:</v>
      </c>
    </row>
    <row r="20" spans="1:230" s="4" customFormat="1" ht="13.7" customHeight="1">
      <c r="A20" s="554" t="str">
        <f>IF(Home!C16="","",Home!C16)</f>
        <v/>
      </c>
      <c r="B20" s="979" t="str">
        <f>IF(Home!E16="","",Home!E16)</f>
        <v/>
      </c>
      <c r="C20" s="1067"/>
      <c r="D20" s="298"/>
      <c r="E20" s="562" t="str">
        <f>IF(Home!F16="","",Home!F16)</f>
        <v/>
      </c>
      <c r="F20" s="778" t="str">
        <f t="shared" si="0"/>
        <v xml:space="preserve"> </v>
      </c>
      <c r="G20" s="976" t="str">
        <f>IF($AP$3=List!$AC$3,HO20,(IF($AP$3=List!$AC$4,HP20,(IF($AP$3=List!$AC$5,HQ20,(IF($AP$3=List!$AC$6,HR20,"??:??")))))))</f>
        <v>??:??</v>
      </c>
      <c r="H20" s="977"/>
      <c r="I20" s="978"/>
      <c r="J20" s="68"/>
      <c r="K20" s="623" t="str">
        <f t="shared" si="1"/>
        <v/>
      </c>
      <c r="L20" s="623" t="str">
        <f t="shared" si="2"/>
        <v/>
      </c>
      <c r="M20" s="624" t="str">
        <f t="shared" si="3"/>
        <v/>
      </c>
      <c r="N20" s="1002" t="str">
        <f>IF($AP$3=List!$AC$3,HS20,(IF($AP$3=List!$AC$4,HT20,(IF($AP$3=List!$AC$5,HU20,(IF($AP$3=List!$AC$6,HV20,"??:??")))))))</f>
        <v>??:??</v>
      </c>
      <c r="O20" s="1003"/>
      <c r="P20" s="1004"/>
      <c r="Q20" s="69"/>
      <c r="R20" s="69"/>
      <c r="S20" s="1105"/>
      <c r="T20" s="1105"/>
      <c r="U20" s="1105"/>
      <c r="V20" s="1106"/>
      <c r="W20" s="77"/>
      <c r="X20" s="1203" t="s">
        <v>299</v>
      </c>
      <c r="Y20" s="1204"/>
      <c r="Z20" s="1204"/>
      <c r="AA20" s="1204"/>
      <c r="AB20" s="1204"/>
      <c r="AC20" s="1204"/>
      <c r="AD20" s="1204"/>
      <c r="AE20" s="1204"/>
      <c r="AF20" s="1204"/>
      <c r="AG20" s="1204"/>
      <c r="AH20" s="1204"/>
      <c r="AI20" s="1204"/>
      <c r="AJ20" s="1204"/>
      <c r="AK20" s="1204"/>
      <c r="AL20" s="1204"/>
      <c r="AM20" s="1204"/>
      <c r="AN20" s="812"/>
      <c r="AO20" s="58"/>
      <c r="AP20" s="139">
        <v>13</v>
      </c>
      <c r="AQ20" s="184"/>
      <c r="AR20" s="1131"/>
      <c r="AS20" s="1132"/>
      <c r="AT20" s="1133"/>
      <c r="AU20" s="334"/>
      <c r="AV20" s="334"/>
      <c r="AW20" s="184"/>
      <c r="AX20" s="1131"/>
      <c r="AY20" s="1132"/>
      <c r="AZ20" s="1133"/>
      <c r="BA20" s="334"/>
      <c r="BB20" s="334"/>
      <c r="BC20" s="58"/>
      <c r="BD20" s="58"/>
      <c r="BE20" s="58"/>
      <c r="BF20" s="58"/>
      <c r="BG20" s="58"/>
      <c r="BH20" s="58"/>
      <c r="BI20" s="58"/>
      <c r="BJ20" s="58"/>
      <c r="BK20" s="58"/>
      <c r="BL20" s="58"/>
      <c r="BM20" s="243"/>
      <c r="BN20" s="243"/>
      <c r="BO20" s="243"/>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166" t="str">
        <f t="shared" si="4"/>
        <v>:</v>
      </c>
      <c r="HP20" s="166" t="str">
        <f t="shared" si="5"/>
        <v>:</v>
      </c>
      <c r="HQ20" s="166" t="str">
        <f t="shared" si="6"/>
        <v>:</v>
      </c>
      <c r="HR20" s="166" t="str">
        <f t="shared" si="7"/>
        <v>:</v>
      </c>
      <c r="HS20" s="166" t="str">
        <f t="shared" si="8"/>
        <v>:</v>
      </c>
      <c r="HT20" s="166" t="str">
        <f t="shared" si="9"/>
        <v>:</v>
      </c>
      <c r="HU20" s="166" t="str">
        <f t="shared" si="10"/>
        <v>:</v>
      </c>
      <c r="HV20" s="166" t="str">
        <f t="shared" si="11"/>
        <v>:</v>
      </c>
    </row>
    <row r="21" spans="1:230" s="4" customFormat="1" ht="13.7" customHeight="1">
      <c r="A21" s="552" t="str">
        <f>IF(Home!C17="","",Home!C17)</f>
        <v/>
      </c>
      <c r="B21" s="1061" t="str">
        <f>IF(Home!E17="","",Home!E17)</f>
        <v/>
      </c>
      <c r="C21" s="1100" t="str">
        <f>IF(Home!F17="","",Home!F17)</f>
        <v/>
      </c>
      <c r="D21" s="135"/>
      <c r="E21" s="558" t="str">
        <f>IF(Home!F17="","",Home!F17)</f>
        <v/>
      </c>
      <c r="F21" s="778" t="str">
        <f t="shared" si="0"/>
        <v xml:space="preserve"> </v>
      </c>
      <c r="G21" s="976" t="str">
        <f>IF($AP$3=List!$AC$3,HO21,(IF($AP$3=List!$AC$4,HP21,(IF($AP$3=List!$AC$5,HQ21,(IF($AP$3=List!$AC$6,HR21,"??:??")))))))</f>
        <v>??:??</v>
      </c>
      <c r="H21" s="977"/>
      <c r="I21" s="978"/>
      <c r="J21" s="68"/>
      <c r="K21" s="623" t="str">
        <f t="shared" si="1"/>
        <v/>
      </c>
      <c r="L21" s="623" t="str">
        <f t="shared" si="2"/>
        <v/>
      </c>
      <c r="M21" s="624" t="str">
        <f t="shared" si="3"/>
        <v/>
      </c>
      <c r="N21" s="1002" t="str">
        <f>IF($AP$3=List!$AC$3,HS21,(IF($AP$3=List!$AC$4,HT21,(IF($AP$3=List!$AC$5,HU21,(IF($AP$3=List!$AC$6,HV21,"??:??")))))))</f>
        <v>??:??</v>
      </c>
      <c r="O21" s="1003"/>
      <c r="P21" s="1004"/>
      <c r="Q21" s="69"/>
      <c r="R21" s="69"/>
      <c r="S21" s="1105"/>
      <c r="T21" s="1105"/>
      <c r="U21" s="1105"/>
      <c r="V21" s="1106"/>
      <c r="W21" s="77"/>
      <c r="X21" s="1136" t="s">
        <v>367</v>
      </c>
      <c r="Y21" s="1142"/>
      <c r="Z21" s="1142"/>
      <c r="AA21" s="1143"/>
      <c r="AB21" s="1181"/>
      <c r="AC21" s="1182"/>
      <c r="AD21" s="1183"/>
      <c r="AE21" s="1182"/>
      <c r="AF21" s="1183" t="s">
        <v>424</v>
      </c>
      <c r="AG21" s="1184"/>
      <c r="AH21" s="1181"/>
      <c r="AI21" s="1182"/>
      <c r="AJ21" s="1183"/>
      <c r="AK21" s="1182"/>
      <c r="AL21" s="1183" t="s">
        <v>424</v>
      </c>
      <c r="AM21" s="1184"/>
      <c r="AN21" s="813"/>
      <c r="AO21" s="58"/>
      <c r="AP21" s="139">
        <v>14</v>
      </c>
      <c r="AQ21" s="184"/>
      <c r="AR21" s="1131"/>
      <c r="AS21" s="1132"/>
      <c r="AT21" s="1133"/>
      <c r="AU21" s="334"/>
      <c r="AV21" s="334"/>
      <c r="AW21" s="184"/>
      <c r="AX21" s="1131"/>
      <c r="AY21" s="1132"/>
      <c r="AZ21" s="1133"/>
      <c r="BA21" s="334"/>
      <c r="BB21" s="334"/>
      <c r="BC21" s="58"/>
      <c r="BD21" s="58"/>
      <c r="BE21" s="58"/>
      <c r="BF21" s="58"/>
      <c r="BG21" s="58"/>
      <c r="BH21" s="58"/>
      <c r="BI21" s="58"/>
      <c r="BJ21" s="58"/>
      <c r="BK21" s="58"/>
      <c r="BL21" s="58"/>
      <c r="BM21" s="243"/>
      <c r="BN21" s="243"/>
      <c r="BO21" s="243"/>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166" t="str">
        <f t="shared" si="4"/>
        <v>:</v>
      </c>
      <c r="HP21" s="166" t="str">
        <f t="shared" si="5"/>
        <v>:</v>
      </c>
      <c r="HQ21" s="166" t="str">
        <f t="shared" si="6"/>
        <v>:</v>
      </c>
      <c r="HR21" s="166" t="str">
        <f t="shared" si="7"/>
        <v>:</v>
      </c>
      <c r="HS21" s="166" t="str">
        <f t="shared" si="8"/>
        <v>:</v>
      </c>
      <c r="HT21" s="166" t="str">
        <f t="shared" si="9"/>
        <v>:</v>
      </c>
      <c r="HU21" s="166" t="str">
        <f t="shared" si="10"/>
        <v>:</v>
      </c>
      <c r="HV21" s="166" t="str">
        <f t="shared" si="11"/>
        <v>:</v>
      </c>
    </row>
    <row r="22" spans="1:230" s="4" customFormat="1" ht="13.7" customHeight="1">
      <c r="A22" s="553" t="str">
        <f>IF(Home!C18="","",Home!C18)</f>
        <v/>
      </c>
      <c r="B22" s="1129" t="str">
        <f>IF(Home!E18="","",Home!E18)</f>
        <v/>
      </c>
      <c r="C22" s="1130" t="str">
        <f>IF(Home!F18="","",Home!F18)</f>
        <v/>
      </c>
      <c r="D22" s="135"/>
      <c r="E22" s="559" t="str">
        <f>IF(Home!F18="","",Home!F18)</f>
        <v/>
      </c>
      <c r="F22" s="778" t="str">
        <f t="shared" si="0"/>
        <v xml:space="preserve"> </v>
      </c>
      <c r="G22" s="976" t="str">
        <f>IF($AP$3=List!$AC$3,HO22,(IF($AP$3=List!$AC$4,HP22,(IF($AP$3=List!$AC$5,HQ22,(IF($AP$3=List!$AC$6,HR22,"??:??")))))))</f>
        <v>??:??</v>
      </c>
      <c r="H22" s="977"/>
      <c r="I22" s="978"/>
      <c r="J22" s="68"/>
      <c r="K22" s="623" t="str">
        <f t="shared" si="1"/>
        <v/>
      </c>
      <c r="L22" s="623" t="str">
        <f t="shared" si="2"/>
        <v/>
      </c>
      <c r="M22" s="624" t="str">
        <f t="shared" si="3"/>
        <v/>
      </c>
      <c r="N22" s="1002" t="str">
        <f>IF($AP$3=List!$AC$3,HS22,(IF($AP$3=List!$AC$4,HT22,(IF($AP$3=List!$AC$5,HU22,(IF($AP$3=List!$AC$6,HV22,"??:??")))))))</f>
        <v>??:??</v>
      </c>
      <c r="O22" s="1003"/>
      <c r="P22" s="1004"/>
      <c r="Q22" s="69"/>
      <c r="R22" s="69"/>
      <c r="S22" s="1105"/>
      <c r="T22" s="1105"/>
      <c r="U22" s="1105"/>
      <c r="V22" s="1106"/>
      <c r="W22" s="77"/>
      <c r="X22" s="1185" t="s">
        <v>29</v>
      </c>
      <c r="Y22" s="1186"/>
      <c r="Z22" s="1186"/>
      <c r="AA22" s="1187"/>
      <c r="AB22" s="1185" t="s">
        <v>277</v>
      </c>
      <c r="AC22" s="1188"/>
      <c r="AD22" s="1189" t="s">
        <v>278</v>
      </c>
      <c r="AE22" s="1190"/>
      <c r="AF22" s="1189" t="s">
        <v>284</v>
      </c>
      <c r="AG22" s="1187"/>
      <c r="AH22" s="1185" t="s">
        <v>279</v>
      </c>
      <c r="AI22" s="1190"/>
      <c r="AJ22" s="1189" t="s">
        <v>280</v>
      </c>
      <c r="AK22" s="1190"/>
      <c r="AL22" s="1189" t="s">
        <v>285</v>
      </c>
      <c r="AM22" s="1187"/>
      <c r="AN22" s="814"/>
      <c r="AO22" s="58"/>
      <c r="AP22" s="139">
        <v>15</v>
      </c>
      <c r="AQ22" s="184"/>
      <c r="AR22" s="1131"/>
      <c r="AS22" s="1132"/>
      <c r="AT22" s="1133"/>
      <c r="AU22" s="334"/>
      <c r="AV22" s="334"/>
      <c r="AW22" s="184"/>
      <c r="AX22" s="1131"/>
      <c r="AY22" s="1132"/>
      <c r="AZ22" s="1133"/>
      <c r="BA22" s="334"/>
      <c r="BB22" s="334"/>
      <c r="BC22" s="58"/>
      <c r="BD22" s="58"/>
      <c r="BE22" s="58"/>
      <c r="BF22" s="58"/>
      <c r="BG22" s="58"/>
      <c r="BH22" s="58"/>
      <c r="BI22" s="58"/>
      <c r="BJ22" s="58"/>
      <c r="BK22" s="58"/>
      <c r="BL22" s="58"/>
      <c r="BM22" s="243"/>
      <c r="BN22" s="243"/>
      <c r="BO22" s="243"/>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166" t="str">
        <f t="shared" si="4"/>
        <v>:</v>
      </c>
      <c r="HP22" s="166" t="str">
        <f t="shared" si="5"/>
        <v>:</v>
      </c>
      <c r="HQ22" s="166" t="str">
        <f t="shared" si="6"/>
        <v>:</v>
      </c>
      <c r="HR22" s="166" t="str">
        <f t="shared" si="7"/>
        <v>:</v>
      </c>
      <c r="HS22" s="166" t="str">
        <f t="shared" si="8"/>
        <v>:</v>
      </c>
      <c r="HT22" s="166" t="str">
        <f t="shared" si="9"/>
        <v>:</v>
      </c>
      <c r="HU22" s="166" t="str">
        <f t="shared" si="10"/>
        <v>:</v>
      </c>
      <c r="HV22" s="166" t="str">
        <f t="shared" si="11"/>
        <v>:</v>
      </c>
    </row>
    <row r="23" spans="1:230" s="4" customFormat="1" ht="13.7" customHeight="1">
      <c r="A23" s="553" t="str">
        <f>IF(Home!C19="","",Home!C19)</f>
        <v/>
      </c>
      <c r="B23" s="1129" t="str">
        <f>IF(Home!E19="","",Home!E19)</f>
        <v/>
      </c>
      <c r="C23" s="1130" t="str">
        <f>IF(Home!F19="","",Home!F19)</f>
        <v/>
      </c>
      <c r="D23" s="135"/>
      <c r="E23" s="559" t="str">
        <f>IF(Home!F19="","",Home!F19)</f>
        <v/>
      </c>
      <c r="F23" s="778" t="str">
        <f t="shared" si="0"/>
        <v xml:space="preserve"> </v>
      </c>
      <c r="G23" s="976" t="str">
        <f>IF($AP$3=List!$AC$3,HO23,(IF($AP$3=List!$AC$4,HP23,(IF($AP$3=List!$AC$5,HQ23,(IF($AP$3=List!$AC$6,HR23,"??:??")))))))</f>
        <v>??:??</v>
      </c>
      <c r="H23" s="977"/>
      <c r="I23" s="978"/>
      <c r="J23" s="68"/>
      <c r="K23" s="623" t="str">
        <f t="shared" si="1"/>
        <v/>
      </c>
      <c r="L23" s="623" t="str">
        <f t="shared" si="2"/>
        <v/>
      </c>
      <c r="M23" s="624" t="str">
        <f t="shared" si="3"/>
        <v/>
      </c>
      <c r="N23" s="1002" t="str">
        <f>IF($AP$3=List!$AC$3,HS23,(IF($AP$3=List!$AC$4,HT23,(IF($AP$3=List!$AC$5,HU23,(IF($AP$3=List!$AC$6,HV23,"??:??")))))))</f>
        <v>??:??</v>
      </c>
      <c r="O23" s="1003"/>
      <c r="P23" s="1004"/>
      <c r="Q23" s="69"/>
      <c r="R23" s="69"/>
      <c r="S23" s="1105"/>
      <c r="T23" s="1105"/>
      <c r="U23" s="1105"/>
      <c r="V23" s="1106"/>
      <c r="W23" s="77"/>
      <c r="X23" s="1174">
        <v>1</v>
      </c>
      <c r="Y23" s="1175"/>
      <c r="Z23" s="1175"/>
      <c r="AA23" s="1176"/>
      <c r="AB23" s="1177" t="s">
        <v>308</v>
      </c>
      <c r="AC23" s="1178"/>
      <c r="AD23" s="1179" t="s">
        <v>308</v>
      </c>
      <c r="AE23" s="1178"/>
      <c r="AF23" s="1179" t="s">
        <v>424</v>
      </c>
      <c r="AG23" s="1180"/>
      <c r="AH23" s="1177" t="s">
        <v>308</v>
      </c>
      <c r="AI23" s="1178"/>
      <c r="AJ23" s="1179" t="s">
        <v>308</v>
      </c>
      <c r="AK23" s="1178"/>
      <c r="AL23" s="1179" t="s">
        <v>424</v>
      </c>
      <c r="AM23" s="1180"/>
      <c r="AN23" s="814"/>
      <c r="AO23" s="58"/>
      <c r="AP23" s="139">
        <v>16</v>
      </c>
      <c r="AQ23" s="184"/>
      <c r="AR23" s="1131"/>
      <c r="AS23" s="1132"/>
      <c r="AT23" s="1133"/>
      <c r="AU23" s="334"/>
      <c r="AV23" s="334"/>
      <c r="AW23" s="184"/>
      <c r="AX23" s="1131"/>
      <c r="AY23" s="1132"/>
      <c r="AZ23" s="1133"/>
      <c r="BA23" s="334"/>
      <c r="BB23" s="334"/>
      <c r="BC23" s="58"/>
      <c r="BD23" s="58"/>
      <c r="BE23" s="58"/>
      <c r="BF23" s="58"/>
      <c r="BG23" s="58"/>
      <c r="BH23" s="58"/>
      <c r="BI23" s="58"/>
      <c r="BJ23" s="58"/>
      <c r="BK23" s="58"/>
      <c r="BL23" s="58"/>
      <c r="BM23" s="243"/>
      <c r="BN23" s="243"/>
      <c r="BO23" s="243"/>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166" t="str">
        <f t="shared" si="4"/>
        <v>:</v>
      </c>
      <c r="HP23" s="166" t="str">
        <f t="shared" si="5"/>
        <v>:</v>
      </c>
      <c r="HQ23" s="166" t="str">
        <f t="shared" si="6"/>
        <v>:</v>
      </c>
      <c r="HR23" s="166" t="str">
        <f t="shared" si="7"/>
        <v>:</v>
      </c>
      <c r="HS23" s="166" t="str">
        <f t="shared" si="8"/>
        <v>:</v>
      </c>
      <c r="HT23" s="166" t="str">
        <f t="shared" si="9"/>
        <v>:</v>
      </c>
      <c r="HU23" s="166" t="str">
        <f t="shared" si="10"/>
        <v>:</v>
      </c>
      <c r="HV23" s="166" t="str">
        <f t="shared" si="11"/>
        <v>:</v>
      </c>
    </row>
    <row r="24" spans="1:230" s="4" customFormat="1" ht="13.7" customHeight="1">
      <c r="A24" s="553" t="str">
        <f>IF(Home!C20="","",Home!C20)</f>
        <v/>
      </c>
      <c r="B24" s="1129" t="str">
        <f>IF(Home!E20="","",Home!E20)</f>
        <v/>
      </c>
      <c r="C24" s="1130" t="str">
        <f>IF(Home!F20="","",Home!F20)</f>
        <v/>
      </c>
      <c r="D24" s="135"/>
      <c r="E24" s="559" t="str">
        <f>IF(Home!F20="","",Home!F20)</f>
        <v/>
      </c>
      <c r="F24" s="778" t="str">
        <f t="shared" si="0"/>
        <v xml:space="preserve"> </v>
      </c>
      <c r="G24" s="976" t="str">
        <f>IF($AP$3=List!$AC$3,HO24,(IF($AP$3=List!$AC$4,HP24,(IF($AP$3=List!$AC$5,HQ24,(IF($AP$3=List!$AC$6,HR24,"??:??")))))))</f>
        <v>??:??</v>
      </c>
      <c r="H24" s="977"/>
      <c r="I24" s="978"/>
      <c r="J24" s="68"/>
      <c r="K24" s="623" t="str">
        <f t="shared" si="1"/>
        <v/>
      </c>
      <c r="L24" s="623" t="str">
        <f t="shared" si="2"/>
        <v/>
      </c>
      <c r="M24" s="624" t="str">
        <f t="shared" si="3"/>
        <v/>
      </c>
      <c r="N24" s="1002" t="str">
        <f>IF($AP$3=List!$AC$3,HS24,(IF($AP$3=List!$AC$4,HT24,(IF($AP$3=List!$AC$5,HU24,(IF($AP$3=List!$AC$6,HV24,"??:??")))))))</f>
        <v>??:??</v>
      </c>
      <c r="O24" s="1003"/>
      <c r="P24" s="1004"/>
      <c r="Q24" s="69"/>
      <c r="R24" s="69"/>
      <c r="S24" s="1105"/>
      <c r="T24" s="1105"/>
      <c r="U24" s="1105"/>
      <c r="V24" s="1106"/>
      <c r="W24" s="77"/>
      <c r="X24" s="1159">
        <v>2</v>
      </c>
      <c r="Y24" s="1160"/>
      <c r="Z24" s="1160"/>
      <c r="AA24" s="1161"/>
      <c r="AB24" s="1162" t="s">
        <v>308</v>
      </c>
      <c r="AC24" s="1163"/>
      <c r="AD24" s="1164" t="s">
        <v>308</v>
      </c>
      <c r="AE24" s="1163"/>
      <c r="AF24" s="1164" t="s">
        <v>424</v>
      </c>
      <c r="AG24" s="1165"/>
      <c r="AH24" s="1162" t="s">
        <v>308</v>
      </c>
      <c r="AI24" s="1163"/>
      <c r="AJ24" s="1164" t="s">
        <v>308</v>
      </c>
      <c r="AK24" s="1163"/>
      <c r="AL24" s="1164" t="s">
        <v>424</v>
      </c>
      <c r="AM24" s="1165"/>
      <c r="AN24" s="814"/>
      <c r="AO24" s="88"/>
      <c r="AP24" s="139">
        <v>17</v>
      </c>
      <c r="AQ24" s="184"/>
      <c r="AR24" s="1131"/>
      <c r="AS24" s="1132"/>
      <c r="AT24" s="1133"/>
      <c r="AU24" s="335"/>
      <c r="AV24" s="335"/>
      <c r="AW24" s="184"/>
      <c r="AX24" s="1131"/>
      <c r="AY24" s="1132"/>
      <c r="AZ24" s="1133"/>
      <c r="BA24" s="334"/>
      <c r="BB24" s="334"/>
      <c r="BC24" s="58"/>
      <c r="BD24" s="58"/>
      <c r="BE24" s="58"/>
      <c r="BF24" s="58"/>
      <c r="BG24" s="58"/>
      <c r="BH24" s="58"/>
      <c r="BI24" s="58"/>
      <c r="BJ24" s="58"/>
      <c r="BK24" s="58"/>
      <c r="BL24" s="58"/>
      <c r="BM24" s="243"/>
      <c r="BN24" s="243"/>
      <c r="BO24" s="243"/>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166" t="str">
        <f t="shared" si="4"/>
        <v>:</v>
      </c>
      <c r="HP24" s="166" t="str">
        <f t="shared" si="5"/>
        <v>:</v>
      </c>
      <c r="HQ24" s="166" t="str">
        <f t="shared" si="6"/>
        <v>:</v>
      </c>
      <c r="HR24" s="166" t="str">
        <f t="shared" si="7"/>
        <v>:</v>
      </c>
      <c r="HS24" s="166" t="str">
        <f t="shared" si="8"/>
        <v>:</v>
      </c>
      <c r="HT24" s="166" t="str">
        <f t="shared" si="9"/>
        <v>:</v>
      </c>
      <c r="HU24" s="166" t="str">
        <f t="shared" si="10"/>
        <v>:</v>
      </c>
      <c r="HV24" s="166" t="str">
        <f t="shared" si="11"/>
        <v>:</v>
      </c>
    </row>
    <row r="25" spans="1:230" s="4" customFormat="1" ht="13.7" customHeight="1">
      <c r="A25" s="554" t="str">
        <f>IF(Home!C21="","",Home!C21)</f>
        <v/>
      </c>
      <c r="B25" s="979" t="str">
        <f>IF(Home!E21="","",Home!E21)</f>
        <v/>
      </c>
      <c r="C25" s="980" t="str">
        <f>IF(Home!F21="","",Home!F21)</f>
        <v/>
      </c>
      <c r="D25" s="298"/>
      <c r="E25" s="560" t="str">
        <f>IF(Home!F21="","",Home!F21)</f>
        <v/>
      </c>
      <c r="F25" s="778" t="str">
        <f t="shared" si="0"/>
        <v xml:space="preserve"> </v>
      </c>
      <c r="G25" s="976" t="str">
        <f>IF($AP$3=List!$AC$3,HO25,(IF($AP$3=List!$AC$4,HP25,(IF($AP$3=List!$AC$5,HQ25,(IF($AP$3=List!$AC$6,HR25,"??:??")))))))</f>
        <v>??:??</v>
      </c>
      <c r="H25" s="977"/>
      <c r="I25" s="978"/>
      <c r="J25" s="68"/>
      <c r="K25" s="623" t="str">
        <f t="shared" si="1"/>
        <v/>
      </c>
      <c r="L25" s="623" t="str">
        <f t="shared" si="2"/>
        <v/>
      </c>
      <c r="M25" s="624" t="str">
        <f t="shared" si="3"/>
        <v/>
      </c>
      <c r="N25" s="1002" t="str">
        <f>IF($AP$3=List!$AC$3,HS25,(IF($AP$3=List!$AC$4,HT25,(IF($AP$3=List!$AC$5,HU25,(IF($AP$3=List!$AC$6,HV25,"??:??")))))))</f>
        <v>??:??</v>
      </c>
      <c r="O25" s="1003"/>
      <c r="P25" s="1004"/>
      <c r="Q25" s="69"/>
      <c r="R25" s="69"/>
      <c r="S25" s="1105"/>
      <c r="T25" s="1105"/>
      <c r="U25" s="1105"/>
      <c r="V25" s="1106"/>
      <c r="W25" s="77"/>
      <c r="X25" s="1159">
        <v>3</v>
      </c>
      <c r="Y25" s="1160"/>
      <c r="Z25" s="1160"/>
      <c r="AA25" s="1161"/>
      <c r="AB25" s="1162" t="s">
        <v>308</v>
      </c>
      <c r="AC25" s="1163"/>
      <c r="AD25" s="1164" t="s">
        <v>308</v>
      </c>
      <c r="AE25" s="1163"/>
      <c r="AF25" s="1164" t="s">
        <v>424</v>
      </c>
      <c r="AG25" s="1165"/>
      <c r="AH25" s="1162" t="s">
        <v>308</v>
      </c>
      <c r="AI25" s="1163"/>
      <c r="AJ25" s="1164" t="s">
        <v>308</v>
      </c>
      <c r="AK25" s="1163"/>
      <c r="AL25" s="1164" t="s">
        <v>424</v>
      </c>
      <c r="AM25" s="1165"/>
      <c r="AN25" s="814"/>
      <c r="AO25" s="58"/>
      <c r="AP25" s="139">
        <v>18</v>
      </c>
      <c r="AQ25" s="184"/>
      <c r="AR25" s="1131"/>
      <c r="AS25" s="1132"/>
      <c r="AT25" s="1133"/>
      <c r="AU25" s="334"/>
      <c r="AV25" s="334"/>
      <c r="AW25" s="184"/>
      <c r="AX25" s="1131"/>
      <c r="AY25" s="1132"/>
      <c r="AZ25" s="1133"/>
      <c r="BA25" s="334"/>
      <c r="BB25" s="334"/>
      <c r="BC25" s="58"/>
      <c r="BD25" s="58"/>
      <c r="BE25" s="58"/>
      <c r="BF25" s="58"/>
      <c r="BG25" s="58"/>
      <c r="BH25" s="58"/>
      <c r="BI25" s="58"/>
      <c r="BJ25" s="58"/>
      <c r="BK25" s="58"/>
      <c r="BL25" s="58"/>
      <c r="BM25" s="243"/>
      <c r="BN25" s="243"/>
      <c r="BO25" s="243"/>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166" t="str">
        <f t="shared" si="4"/>
        <v>:</v>
      </c>
      <c r="HP25" s="166" t="str">
        <f t="shared" si="5"/>
        <v>:</v>
      </c>
      <c r="HQ25" s="166" t="str">
        <f t="shared" si="6"/>
        <v>:</v>
      </c>
      <c r="HR25" s="166" t="str">
        <f t="shared" si="7"/>
        <v>:</v>
      </c>
      <c r="HS25" s="166" t="str">
        <f t="shared" si="8"/>
        <v>:</v>
      </c>
      <c r="HT25" s="166" t="str">
        <f t="shared" si="9"/>
        <v>:</v>
      </c>
      <c r="HU25" s="166" t="str">
        <f t="shared" si="10"/>
        <v>:</v>
      </c>
      <c r="HV25" s="166" t="str">
        <f t="shared" si="11"/>
        <v>:</v>
      </c>
    </row>
    <row r="26" spans="1:230" s="4" customFormat="1" ht="13.7" customHeight="1">
      <c r="A26" s="552" t="str">
        <f>IF(Home!C22="","",Home!C22)</f>
        <v/>
      </c>
      <c r="B26" s="1061" t="str">
        <f>IF(Home!E22="","",Home!E22)</f>
        <v/>
      </c>
      <c r="C26" s="1100" t="str">
        <f>IF(Home!F22="","",Home!F22)</f>
        <v/>
      </c>
      <c r="D26" s="135"/>
      <c r="E26" s="558" t="str">
        <f>IF(Home!F22="","",Home!F22)</f>
        <v/>
      </c>
      <c r="F26" s="778" t="str">
        <f t="shared" si="0"/>
        <v xml:space="preserve"> </v>
      </c>
      <c r="G26" s="976" t="str">
        <f>IF($AP$3=List!$AC$3,HO26,(IF($AP$3=List!$AC$4,HP26,(IF($AP$3=List!$AC$5,HQ26,(IF($AP$3=List!$AC$6,HR26,"??:??")))))))</f>
        <v>??:??</v>
      </c>
      <c r="H26" s="977"/>
      <c r="I26" s="978"/>
      <c r="J26" s="68"/>
      <c r="K26" s="623" t="str">
        <f t="shared" si="1"/>
        <v/>
      </c>
      <c r="L26" s="623" t="str">
        <f t="shared" si="2"/>
        <v/>
      </c>
      <c r="M26" s="624" t="str">
        <f t="shared" si="3"/>
        <v/>
      </c>
      <c r="N26" s="1002" t="str">
        <f>IF($AP$3=List!$AC$3,HS26,(IF($AP$3=List!$AC$4,HT26,(IF($AP$3=List!$AC$5,HU26,(IF($AP$3=List!$AC$6,HV26,"??:??")))))))</f>
        <v>??:??</v>
      </c>
      <c r="O26" s="1003"/>
      <c r="P26" s="1004"/>
      <c r="Q26" s="69"/>
      <c r="R26" s="69"/>
      <c r="S26" s="1105"/>
      <c r="T26" s="1105"/>
      <c r="U26" s="1105"/>
      <c r="V26" s="1106"/>
      <c r="W26" s="77"/>
      <c r="X26" s="1166" t="s">
        <v>288</v>
      </c>
      <c r="Y26" s="1167"/>
      <c r="Z26" s="1167"/>
      <c r="AA26" s="1168"/>
      <c r="AB26" s="1169" t="str">
        <f>I169</f>
        <v>:</v>
      </c>
      <c r="AC26" s="1170"/>
      <c r="AD26" s="1171" t="str">
        <f>I169</f>
        <v>:</v>
      </c>
      <c r="AE26" s="1170"/>
      <c r="AF26" s="1172" t="s">
        <v>424</v>
      </c>
      <c r="AG26" s="1173"/>
      <c r="AH26" s="1169" t="str">
        <f>I170</f>
        <v>:</v>
      </c>
      <c r="AI26" s="1170"/>
      <c r="AJ26" s="1171" t="str">
        <f xml:space="preserve"> I170</f>
        <v>:</v>
      </c>
      <c r="AK26" s="1170"/>
      <c r="AL26" s="1172" t="s">
        <v>424</v>
      </c>
      <c r="AM26" s="1173"/>
      <c r="AN26" s="829"/>
      <c r="AO26" s="58"/>
      <c r="AP26" s="139">
        <v>19</v>
      </c>
      <c r="AQ26" s="184"/>
      <c r="AR26" s="1131"/>
      <c r="AS26" s="1132"/>
      <c r="AT26" s="1133"/>
      <c r="AU26" s="334"/>
      <c r="AV26" s="334"/>
      <c r="AW26" s="184"/>
      <c r="AX26" s="1131"/>
      <c r="AY26" s="1132"/>
      <c r="AZ26" s="1133"/>
      <c r="BA26" s="334"/>
      <c r="BB26" s="334"/>
      <c r="BC26" s="58"/>
      <c r="BD26" s="58"/>
      <c r="BE26" s="58"/>
      <c r="BF26" s="58"/>
      <c r="BG26" s="58"/>
      <c r="BH26" s="58"/>
      <c r="BI26" s="58"/>
      <c r="BJ26" s="58"/>
      <c r="BK26" s="58"/>
      <c r="BL26" s="58"/>
      <c r="BM26" s="243"/>
      <c r="BN26" s="243"/>
      <c r="BO26" s="243"/>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166" t="str">
        <f t="shared" si="4"/>
        <v>:</v>
      </c>
      <c r="HP26" s="166" t="str">
        <f t="shared" si="5"/>
        <v>:</v>
      </c>
      <c r="HQ26" s="166" t="str">
        <f t="shared" si="6"/>
        <v>:</v>
      </c>
      <c r="HR26" s="166" t="str">
        <f t="shared" si="7"/>
        <v>:</v>
      </c>
      <c r="HS26" s="166" t="str">
        <f t="shared" si="8"/>
        <v>:</v>
      </c>
      <c r="HT26" s="166" t="str">
        <f t="shared" si="9"/>
        <v>:</v>
      </c>
      <c r="HU26" s="166" t="str">
        <f t="shared" si="10"/>
        <v>:</v>
      </c>
      <c r="HV26" s="166" t="str">
        <f t="shared" si="11"/>
        <v>:</v>
      </c>
    </row>
    <row r="27" spans="1:230" s="4" customFormat="1" ht="13.7" customHeight="1">
      <c r="A27" s="553" t="str">
        <f>IF(Home!C23="","",Home!C23)</f>
        <v/>
      </c>
      <c r="B27" s="1129" t="str">
        <f>IF(Home!E23="","",Home!E23)</f>
        <v/>
      </c>
      <c r="C27" s="1130" t="str">
        <f>IF(Home!F23="","",Home!F23)</f>
        <v/>
      </c>
      <c r="D27" s="135"/>
      <c r="E27" s="559" t="str">
        <f>IF(Home!F23="","",Home!F23)</f>
        <v/>
      </c>
      <c r="F27" s="778" t="str">
        <f t="shared" si="0"/>
        <v xml:space="preserve"> </v>
      </c>
      <c r="G27" s="976" t="str">
        <f>IF($AP$3=List!$AC$3,HO27,(IF($AP$3=List!$AC$4,HP27,(IF($AP$3=List!$AC$5,HQ27,(IF($AP$3=List!$AC$6,HR27,"??:??")))))))</f>
        <v>??:??</v>
      </c>
      <c r="H27" s="977"/>
      <c r="I27" s="978"/>
      <c r="J27" s="68"/>
      <c r="K27" s="623" t="str">
        <f t="shared" si="1"/>
        <v/>
      </c>
      <c r="L27" s="623" t="str">
        <f t="shared" si="2"/>
        <v/>
      </c>
      <c r="M27" s="624" t="str">
        <f t="shared" si="3"/>
        <v/>
      </c>
      <c r="N27" s="1002" t="str">
        <f>IF($AP$3=List!$AC$3,HS27,(IF($AP$3=List!$AC$4,HT27,(IF($AP$3=List!$AC$5,HU27,(IF($AP$3=List!$AC$6,HV27,"??:??")))))))</f>
        <v>??:??</v>
      </c>
      <c r="O27" s="1003"/>
      <c r="P27" s="1004"/>
      <c r="Q27" s="69"/>
      <c r="R27" s="69"/>
      <c r="S27" s="1105"/>
      <c r="T27" s="1105"/>
      <c r="U27" s="1105"/>
      <c r="V27" s="1106"/>
      <c r="W27" s="77"/>
      <c r="X27" s="1136" t="s">
        <v>289</v>
      </c>
      <c r="Y27" s="1139"/>
      <c r="Z27" s="1139"/>
      <c r="AA27" s="1140"/>
      <c r="AB27" s="1147">
        <f>SUM(AB23:AC26)</f>
        <v>0</v>
      </c>
      <c r="AC27" s="1148"/>
      <c r="AD27" s="1148">
        <f>SUM(AD23:AE26)</f>
        <v>0</v>
      </c>
      <c r="AE27" s="1148"/>
      <c r="AF27" s="1149" t="s">
        <v>424</v>
      </c>
      <c r="AG27" s="1150"/>
      <c r="AH27" s="1151">
        <f>SUM(AH23:AI26)</f>
        <v>0</v>
      </c>
      <c r="AI27" s="1148"/>
      <c r="AJ27" s="1148">
        <f>SUM(AJ23:AK26)</f>
        <v>0</v>
      </c>
      <c r="AK27" s="1148"/>
      <c r="AL27" s="1149" t="s">
        <v>424</v>
      </c>
      <c r="AM27" s="1150"/>
      <c r="AN27" s="815"/>
      <c r="AO27" s="58"/>
      <c r="AP27" s="139">
        <v>20</v>
      </c>
      <c r="AQ27" s="184"/>
      <c r="AR27" s="1131"/>
      <c r="AS27" s="1132"/>
      <c r="AT27" s="1133"/>
      <c r="AU27" s="334"/>
      <c r="AV27" s="334"/>
      <c r="AW27" s="184"/>
      <c r="AX27" s="1131"/>
      <c r="AY27" s="1132"/>
      <c r="AZ27" s="1133"/>
      <c r="BA27" s="334"/>
      <c r="BB27" s="334"/>
      <c r="BC27" s="58"/>
      <c r="BD27" s="58"/>
      <c r="BE27" s="58"/>
      <c r="BF27" s="58"/>
      <c r="BG27" s="58"/>
      <c r="BH27" s="58"/>
      <c r="BI27" s="58"/>
      <c r="BJ27" s="58"/>
      <c r="BK27" s="58"/>
      <c r="BL27" s="58"/>
      <c r="BM27" s="243"/>
      <c r="BN27" s="243"/>
      <c r="BO27" s="243"/>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166" t="str">
        <f t="shared" si="4"/>
        <v>:</v>
      </c>
      <c r="HP27" s="166" t="str">
        <f t="shared" si="5"/>
        <v>:</v>
      </c>
      <c r="HQ27" s="166" t="str">
        <f t="shared" si="6"/>
        <v>:</v>
      </c>
      <c r="HR27" s="166" t="str">
        <f t="shared" si="7"/>
        <v>:</v>
      </c>
      <c r="HS27" s="166" t="str">
        <f t="shared" si="8"/>
        <v>:</v>
      </c>
      <c r="HT27" s="166" t="str">
        <f t="shared" si="9"/>
        <v>:</v>
      </c>
      <c r="HU27" s="166" t="str">
        <f t="shared" si="10"/>
        <v>:</v>
      </c>
      <c r="HV27" s="166" t="str">
        <f t="shared" si="11"/>
        <v>:</v>
      </c>
    </row>
    <row r="28" spans="1:230" s="4" customFormat="1" ht="13.7" customHeight="1">
      <c r="A28" s="553" t="str">
        <f>IF(Home!C24="","",Home!C24)</f>
        <v/>
      </c>
      <c r="B28" s="1129" t="str">
        <f>IF(Home!E24="","",Home!E24)</f>
        <v/>
      </c>
      <c r="C28" s="1130" t="str">
        <f>IF(Home!F24="","",Home!F24)</f>
        <v/>
      </c>
      <c r="D28" s="135"/>
      <c r="E28" s="559" t="str">
        <f>IF(Home!F24="","",Home!F24)</f>
        <v/>
      </c>
      <c r="F28" s="778" t="str">
        <f t="shared" si="0"/>
        <v xml:space="preserve"> </v>
      </c>
      <c r="G28" s="976" t="str">
        <f>IF($AP$3=List!$AC$3,HO28,(IF($AP$3=List!$AC$4,HP28,(IF($AP$3=List!$AC$5,HQ28,(IF($AP$3=List!$AC$6,HR28,"??:??")))))))</f>
        <v>??:??</v>
      </c>
      <c r="H28" s="977"/>
      <c r="I28" s="978"/>
      <c r="J28" s="68"/>
      <c r="K28" s="623" t="str">
        <f t="shared" si="1"/>
        <v/>
      </c>
      <c r="L28" s="623" t="str">
        <f t="shared" si="2"/>
        <v/>
      </c>
      <c r="M28" s="624" t="str">
        <f t="shared" si="3"/>
        <v/>
      </c>
      <c r="N28" s="1002" t="str">
        <f>IF($AP$3=List!$AC$3,HS28,(IF($AP$3=List!$AC$4,HT28,(IF($AP$3=List!$AC$5,HU28,(IF($AP$3=List!$AC$6,HV28,"??:??")))))))</f>
        <v>??:??</v>
      </c>
      <c r="O28" s="1003"/>
      <c r="P28" s="1004"/>
      <c r="Q28" s="69"/>
      <c r="R28" s="69"/>
      <c r="S28" s="1105"/>
      <c r="T28" s="1105"/>
      <c r="U28" s="1105"/>
      <c r="V28" s="1106"/>
      <c r="W28" s="77"/>
      <c r="X28" s="1154" t="s">
        <v>2499</v>
      </c>
      <c r="Y28" s="1155"/>
      <c r="Z28" s="1155"/>
      <c r="AA28" s="1156"/>
      <c r="AB28" s="1157"/>
      <c r="AC28" s="1152"/>
      <c r="AD28" s="1152"/>
      <c r="AE28" s="1152"/>
      <c r="AF28" s="1152" t="s">
        <v>359</v>
      </c>
      <c r="AG28" s="1153"/>
      <c r="AH28" s="1158"/>
      <c r="AI28" s="1152"/>
      <c r="AJ28" s="1152"/>
      <c r="AK28" s="1152"/>
      <c r="AL28" s="1152" t="s">
        <v>359</v>
      </c>
      <c r="AM28" s="1153"/>
      <c r="AN28" s="243"/>
      <c r="AO28" s="58"/>
      <c r="AP28" s="139">
        <v>21</v>
      </c>
      <c r="AQ28" s="184"/>
      <c r="AR28" s="1131"/>
      <c r="AS28" s="1132"/>
      <c r="AT28" s="1133"/>
      <c r="AU28" s="334"/>
      <c r="AV28" s="334"/>
      <c r="AW28" s="184"/>
      <c r="AX28" s="1131"/>
      <c r="AY28" s="1132"/>
      <c r="AZ28" s="1133"/>
      <c r="BA28" s="334"/>
      <c r="BB28" s="334"/>
      <c r="BC28" s="58"/>
      <c r="BD28" s="58"/>
      <c r="BE28" s="58"/>
      <c r="BF28" s="58"/>
      <c r="BG28" s="58"/>
      <c r="BH28" s="58"/>
      <c r="BI28" s="58"/>
      <c r="BJ28" s="58"/>
      <c r="BK28" s="58"/>
      <c r="BL28" s="58"/>
      <c r="BM28" s="243"/>
      <c r="BN28" s="243"/>
      <c r="BO28" s="243"/>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166" t="str">
        <f t="shared" si="4"/>
        <v>:</v>
      </c>
      <c r="HP28" s="166" t="str">
        <f t="shared" si="5"/>
        <v>:</v>
      </c>
      <c r="HQ28" s="166" t="str">
        <f t="shared" si="6"/>
        <v>:</v>
      </c>
      <c r="HR28" s="166" t="str">
        <f t="shared" si="7"/>
        <v>:</v>
      </c>
      <c r="HS28" s="166" t="str">
        <f t="shared" si="8"/>
        <v>:</v>
      </c>
      <c r="HT28" s="166" t="str">
        <f t="shared" si="9"/>
        <v>:</v>
      </c>
      <c r="HU28" s="166" t="str">
        <f t="shared" si="10"/>
        <v>:</v>
      </c>
      <c r="HV28" s="166" t="str">
        <f t="shared" si="11"/>
        <v>:</v>
      </c>
    </row>
    <row r="29" spans="1:230" s="4" customFormat="1" ht="13.7" customHeight="1">
      <c r="A29" s="553" t="str">
        <f>IF(Home!C25="","",Home!C25)</f>
        <v/>
      </c>
      <c r="B29" s="1129" t="str">
        <f>IF(Home!E25="","",Home!E25)</f>
        <v/>
      </c>
      <c r="C29" s="1130" t="str">
        <f>IF(Home!F25="","",Home!F25)</f>
        <v/>
      </c>
      <c r="D29" s="135"/>
      <c r="E29" s="559" t="str">
        <f>IF(Home!F25="","",Home!F25)</f>
        <v/>
      </c>
      <c r="F29" s="778" t="str">
        <f t="shared" si="0"/>
        <v xml:space="preserve"> </v>
      </c>
      <c r="G29" s="976" t="str">
        <f>IF($AP$3=List!$AC$3,HO29,(IF($AP$3=List!$AC$4,HP29,(IF($AP$3=List!$AC$5,HQ29,(IF($AP$3=List!$AC$6,HR29,"??:??")))))))</f>
        <v>??:??</v>
      </c>
      <c r="H29" s="977"/>
      <c r="I29" s="978"/>
      <c r="J29" s="68"/>
      <c r="K29" s="623" t="str">
        <f t="shared" si="1"/>
        <v/>
      </c>
      <c r="L29" s="623" t="str">
        <f t="shared" si="2"/>
        <v/>
      </c>
      <c r="M29" s="624" t="str">
        <f t="shared" si="3"/>
        <v/>
      </c>
      <c r="N29" s="1002" t="str">
        <f>IF($AP$3=List!$AC$3,HS29,(IF($AP$3=List!$AC$4,HT29,(IF($AP$3=List!$AC$5,HU29,(IF($AP$3=List!$AC$6,HV29,"??:??")))))))</f>
        <v>??:??</v>
      </c>
      <c r="O29" s="1003"/>
      <c r="P29" s="1004"/>
      <c r="Q29" s="69"/>
      <c r="R29" s="69"/>
      <c r="S29" s="1105"/>
      <c r="T29" s="1105"/>
      <c r="U29" s="1105"/>
      <c r="V29" s="1106"/>
      <c r="W29" s="77"/>
      <c r="X29" s="1141" t="s">
        <v>298</v>
      </c>
      <c r="Y29" s="1141"/>
      <c r="Z29" s="1141"/>
      <c r="AA29" s="1141"/>
      <c r="AB29" s="1141"/>
      <c r="AC29" s="1141"/>
      <c r="AD29" s="1141"/>
      <c r="AE29" s="1141"/>
      <c r="AF29" s="1141"/>
      <c r="AG29" s="1141"/>
      <c r="AH29" s="1141"/>
      <c r="AI29" s="1141"/>
      <c r="AJ29" s="1141"/>
      <c r="AK29" s="1141"/>
      <c r="AL29" s="1141"/>
      <c r="AM29" s="1141"/>
      <c r="AN29" s="243"/>
      <c r="AO29" s="58"/>
      <c r="AP29" s="139">
        <v>22</v>
      </c>
      <c r="AQ29" s="184"/>
      <c r="AR29" s="1131"/>
      <c r="AS29" s="1132"/>
      <c r="AT29" s="1133"/>
      <c r="AU29" s="334"/>
      <c r="AV29" s="334"/>
      <c r="AW29" s="184"/>
      <c r="AX29" s="1131"/>
      <c r="AY29" s="1132"/>
      <c r="AZ29" s="1133"/>
      <c r="BA29" s="334"/>
      <c r="BB29" s="334"/>
      <c r="BC29" s="58"/>
      <c r="BD29" s="58"/>
      <c r="BE29" s="58"/>
      <c r="BF29" s="58"/>
      <c r="BG29" s="58"/>
      <c r="BH29" s="58"/>
      <c r="BI29" s="58"/>
      <c r="BJ29" s="58"/>
      <c r="BK29" s="58"/>
      <c r="BL29" s="58"/>
      <c r="BM29" s="243"/>
      <c r="BN29" s="243"/>
      <c r="BO29" s="243"/>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166" t="str">
        <f t="shared" si="4"/>
        <v>:</v>
      </c>
      <c r="HP29" s="166" t="str">
        <f t="shared" si="5"/>
        <v>:</v>
      </c>
      <c r="HQ29" s="166" t="str">
        <f t="shared" si="6"/>
        <v>:</v>
      </c>
      <c r="HR29" s="166" t="str">
        <f t="shared" si="7"/>
        <v>:</v>
      </c>
      <c r="HS29" s="166" t="str">
        <f t="shared" si="8"/>
        <v>:</v>
      </c>
      <c r="HT29" s="166" t="str">
        <f t="shared" si="9"/>
        <v>:</v>
      </c>
      <c r="HU29" s="166" t="str">
        <f t="shared" si="10"/>
        <v>:</v>
      </c>
      <c r="HV29" s="166" t="str">
        <f t="shared" si="11"/>
        <v>:</v>
      </c>
    </row>
    <row r="30" spans="1:230" s="4" customFormat="1" ht="13.7" customHeight="1">
      <c r="A30" s="554" t="str">
        <f>IF(Home!C26="","",Home!C26)</f>
        <v/>
      </c>
      <c r="B30" s="979" t="str">
        <f>IF(Home!E26="","",Home!E26)</f>
        <v/>
      </c>
      <c r="C30" s="980" t="str">
        <f>IF(Home!F26="","",Home!F26)</f>
        <v/>
      </c>
      <c r="D30" s="298"/>
      <c r="E30" s="560" t="str">
        <f>IF(Home!F26="","",Home!F26)</f>
        <v/>
      </c>
      <c r="F30" s="778" t="str">
        <f t="shared" si="0"/>
        <v xml:space="preserve"> </v>
      </c>
      <c r="G30" s="976" t="str">
        <f>IF($AP$3=List!$AC$3,HO30,(IF($AP$3=List!$AC$4,HP30,(IF($AP$3=List!$AC$5,HQ30,(IF($AP$3=List!$AC$6,HR30,"??:??")))))))</f>
        <v>??:??</v>
      </c>
      <c r="H30" s="977"/>
      <c r="I30" s="978"/>
      <c r="J30" s="68"/>
      <c r="K30" s="623" t="str">
        <f t="shared" si="1"/>
        <v/>
      </c>
      <c r="L30" s="623" t="str">
        <f t="shared" si="2"/>
        <v/>
      </c>
      <c r="M30" s="624" t="str">
        <f t="shared" si="3"/>
        <v/>
      </c>
      <c r="N30" s="1002" t="str">
        <f>IF($AP$3=List!$AC$3,HS30,(IF($AP$3=List!$AC$4,HT30,(IF($AP$3=List!$AC$5,HU30,(IF($AP$3=List!$AC$6,HV30,"??:??")))))))</f>
        <v>??:??</v>
      </c>
      <c r="O30" s="1003"/>
      <c r="P30" s="1004"/>
      <c r="Q30" s="69"/>
      <c r="R30" s="69"/>
      <c r="S30" s="1105"/>
      <c r="T30" s="1105"/>
      <c r="U30" s="1105"/>
      <c r="V30" s="1106"/>
      <c r="W30" s="57"/>
      <c r="X30" s="1136" t="s">
        <v>295</v>
      </c>
      <c r="Y30" s="1142"/>
      <c r="Z30" s="1142"/>
      <c r="AA30" s="1143"/>
      <c r="AB30" s="1144" t="str">
        <f>IF($AP$3=List!$AC$3,HW8,(IF($AP$3=List!$AC$4,HX8,(IF($AP$3=List!$AC$5,HY8,(IF($AP$3=List!$AC$6,HZ8,"??:??")))))))</f>
        <v>??:??</v>
      </c>
      <c r="AC30" s="1145"/>
      <c r="AD30" s="1145"/>
      <c r="AE30" s="1145"/>
      <c r="AF30" s="1136" t="s">
        <v>296</v>
      </c>
      <c r="AG30" s="1142"/>
      <c r="AH30" s="1142"/>
      <c r="AI30" s="1143"/>
      <c r="AJ30" s="1144" t="str">
        <f>IF($AP$3=List!$AC$3,HW39,(IF($AP$3=List!$AC$4,HX39,(IF($AP$3=List!$AC$5,HY39,(IF($AP$3=List!$AC$6,HZ39,"??:??")))))))</f>
        <v>??:??</v>
      </c>
      <c r="AK30" s="1145"/>
      <c r="AL30" s="1145"/>
      <c r="AM30" s="1146"/>
      <c r="AN30" s="830"/>
      <c r="AO30" s="58"/>
      <c r="AP30" s="139">
        <v>23</v>
      </c>
      <c r="AQ30" s="184"/>
      <c r="AR30" s="1131"/>
      <c r="AS30" s="1132"/>
      <c r="AT30" s="1133"/>
      <c r="AU30" s="334"/>
      <c r="AV30" s="334"/>
      <c r="AW30" s="184"/>
      <c r="AX30" s="1131"/>
      <c r="AY30" s="1132"/>
      <c r="AZ30" s="1133"/>
      <c r="BA30" s="334"/>
      <c r="BB30" s="334"/>
      <c r="BC30" s="58"/>
      <c r="BD30" s="58"/>
      <c r="BE30" s="58"/>
      <c r="BF30" s="58"/>
      <c r="BG30" s="58"/>
      <c r="BH30" s="58"/>
      <c r="BI30" s="58"/>
      <c r="BJ30" s="58"/>
      <c r="BK30" s="58"/>
      <c r="BL30" s="58"/>
      <c r="BM30" s="243"/>
      <c r="BN30" s="243"/>
      <c r="BO30" s="243"/>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166" t="str">
        <f t="shared" si="4"/>
        <v>:</v>
      </c>
      <c r="HP30" s="166" t="str">
        <f t="shared" si="5"/>
        <v>:</v>
      </c>
      <c r="HQ30" s="166" t="str">
        <f t="shared" si="6"/>
        <v>:</v>
      </c>
      <c r="HR30" s="166" t="str">
        <f t="shared" si="7"/>
        <v>:</v>
      </c>
      <c r="HS30" s="166" t="str">
        <f t="shared" si="8"/>
        <v>:</v>
      </c>
      <c r="HT30" s="166" t="str">
        <f t="shared" si="9"/>
        <v>:</v>
      </c>
      <c r="HU30" s="166" t="str">
        <f t="shared" si="10"/>
        <v>:</v>
      </c>
      <c r="HV30" s="166" t="str">
        <f t="shared" si="11"/>
        <v>:</v>
      </c>
    </row>
    <row r="31" spans="1:230" s="4" customFormat="1" ht="13.7" customHeight="1">
      <c r="A31" s="552" t="str">
        <f>IF(Home!C27="","",Home!C27)</f>
        <v/>
      </c>
      <c r="B31" s="1061" t="str">
        <f>IF(Home!E27="","",Home!E27)</f>
        <v/>
      </c>
      <c r="C31" s="1100" t="str">
        <f>IF(Home!F27="","",Home!F27)</f>
        <v/>
      </c>
      <c r="D31" s="135"/>
      <c r="E31" s="561" t="str">
        <f>IF(Home!F27="","",Home!F27)</f>
        <v/>
      </c>
      <c r="F31" s="778" t="str">
        <f t="shared" si="0"/>
        <v xml:space="preserve"> </v>
      </c>
      <c r="G31" s="976" t="str">
        <f>IF($AP$3=List!$AC$3,HO31,(IF($AP$3=List!$AC$4,HP31,(IF($AP$3=List!$AC$5,HQ31,(IF($AP$3=List!$AC$6,HR31,"??:??")))))))</f>
        <v>??:??</v>
      </c>
      <c r="H31" s="977"/>
      <c r="I31" s="978"/>
      <c r="J31" s="68"/>
      <c r="K31" s="623" t="str">
        <f t="shared" si="1"/>
        <v/>
      </c>
      <c r="L31" s="623" t="str">
        <f t="shared" si="2"/>
        <v/>
      </c>
      <c r="M31" s="624" t="str">
        <f t="shared" si="3"/>
        <v/>
      </c>
      <c r="N31" s="1002" t="str">
        <f>IF($AP$3=List!$AC$3,HS31,(IF($AP$3=List!$AC$4,HT31,(IF($AP$3=List!$AC$5,HU31,(IF($AP$3=List!$AC$6,HV31,"??:??")))))))</f>
        <v>??:??</v>
      </c>
      <c r="O31" s="1003"/>
      <c r="P31" s="1004"/>
      <c r="Q31" s="69"/>
      <c r="R31" s="69"/>
      <c r="S31" s="1105"/>
      <c r="T31" s="1105"/>
      <c r="U31" s="1105"/>
      <c r="V31" s="1106"/>
      <c r="W31" s="77"/>
      <c r="X31" s="1134" t="s">
        <v>2452</v>
      </c>
      <c r="Y31" s="1134"/>
      <c r="Z31" s="1134"/>
      <c r="AA31" s="1134"/>
      <c r="AB31" s="1134"/>
      <c r="AC31" s="1134"/>
      <c r="AD31" s="1134"/>
      <c r="AE31" s="1134"/>
      <c r="AF31" s="1134"/>
      <c r="AG31" s="1134"/>
      <c r="AH31" s="1134"/>
      <c r="AI31" s="1134"/>
      <c r="AJ31" s="1135"/>
      <c r="AK31" s="1135"/>
      <c r="AL31" s="1135"/>
      <c r="AM31" s="1135"/>
      <c r="AN31" s="243"/>
      <c r="AO31" s="58"/>
      <c r="AP31" s="139">
        <v>24</v>
      </c>
      <c r="AQ31" s="184"/>
      <c r="AR31" s="1131"/>
      <c r="AS31" s="1132"/>
      <c r="AT31" s="1133"/>
      <c r="AU31" s="334"/>
      <c r="AV31" s="334"/>
      <c r="AW31" s="184"/>
      <c r="AX31" s="1131"/>
      <c r="AY31" s="1132"/>
      <c r="AZ31" s="1133"/>
      <c r="BA31" s="334"/>
      <c r="BB31" s="334"/>
      <c r="BC31" s="58"/>
      <c r="BD31" s="58"/>
      <c r="BE31" s="58"/>
      <c r="BF31" s="58"/>
      <c r="BG31" s="58"/>
      <c r="BH31" s="58"/>
      <c r="BI31" s="58"/>
      <c r="BJ31" s="58"/>
      <c r="BK31" s="58"/>
      <c r="BL31" s="58"/>
      <c r="BM31" s="243"/>
      <c r="BN31" s="243"/>
      <c r="BO31" s="243"/>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166" t="str">
        <f t="shared" si="4"/>
        <v>:</v>
      </c>
      <c r="HP31" s="166" t="str">
        <f t="shared" si="5"/>
        <v>:</v>
      </c>
      <c r="HQ31" s="166" t="str">
        <f t="shared" si="6"/>
        <v>:</v>
      </c>
      <c r="HR31" s="166" t="str">
        <f t="shared" si="7"/>
        <v>:</v>
      </c>
      <c r="HS31" s="166" t="str">
        <f t="shared" si="8"/>
        <v>:</v>
      </c>
      <c r="HT31" s="166" t="str">
        <f t="shared" si="9"/>
        <v>:</v>
      </c>
      <c r="HU31" s="166" t="str">
        <f t="shared" si="10"/>
        <v>:</v>
      </c>
      <c r="HV31" s="166" t="str">
        <f t="shared" si="11"/>
        <v>:</v>
      </c>
    </row>
    <row r="32" spans="1:230" s="4" customFormat="1" ht="13.7" customHeight="1">
      <c r="A32" s="553" t="str">
        <f>IF(Home!C28="","",Home!C28)</f>
        <v/>
      </c>
      <c r="B32" s="1129" t="str">
        <f>IF(Home!E28="","",Home!E28)</f>
        <v/>
      </c>
      <c r="C32" s="1130" t="str">
        <f>IF(Home!F28="","",Home!F28)</f>
        <v/>
      </c>
      <c r="D32" s="135"/>
      <c r="E32" s="559" t="str">
        <f>IF(Home!F28="","",Home!F28)</f>
        <v/>
      </c>
      <c r="F32" s="778" t="str">
        <f t="shared" si="0"/>
        <v xml:space="preserve"> </v>
      </c>
      <c r="G32" s="976" t="str">
        <f>IF($AP$3=List!$AC$3,HO32,(IF($AP$3=List!$AC$4,HP32,(IF($AP$3=List!$AC$5,HQ32,(IF($AP$3=List!$AC$6,HR32,"??:??")))))))</f>
        <v>??:??</v>
      </c>
      <c r="H32" s="977"/>
      <c r="I32" s="978"/>
      <c r="J32" s="68"/>
      <c r="K32" s="623" t="str">
        <f t="shared" si="1"/>
        <v/>
      </c>
      <c r="L32" s="623" t="str">
        <f t="shared" si="2"/>
        <v/>
      </c>
      <c r="M32" s="624" t="str">
        <f t="shared" si="3"/>
        <v/>
      </c>
      <c r="N32" s="1002" t="str">
        <f>IF($AP$3=List!$AC$3,HS32,(IF($AP$3=List!$AC$4,HT32,(IF($AP$3=List!$AC$5,HU32,(IF($AP$3=List!$AC$6,HV32,"??:??")))))))</f>
        <v>??:??</v>
      </c>
      <c r="O32" s="1003"/>
      <c r="P32" s="1004"/>
      <c r="Q32" s="69"/>
      <c r="R32" s="69"/>
      <c r="S32" s="1105"/>
      <c r="T32" s="1105"/>
      <c r="U32" s="1105"/>
      <c r="V32" s="1106"/>
      <c r="W32" s="57"/>
      <c r="X32" s="1136" t="s">
        <v>290</v>
      </c>
      <c r="Y32" s="1137"/>
      <c r="Z32" s="1138" t="s">
        <v>508</v>
      </c>
      <c r="AA32" s="1139"/>
      <c r="AB32" s="1136" t="s">
        <v>292</v>
      </c>
      <c r="AC32" s="1137"/>
      <c r="AD32" s="1138" t="s">
        <v>293</v>
      </c>
      <c r="AE32" s="1140"/>
      <c r="AF32" s="1139" t="s">
        <v>294</v>
      </c>
      <c r="AG32" s="1139"/>
      <c r="AH32" s="1139"/>
      <c r="AI32" s="1140"/>
      <c r="AJ32" s="80"/>
      <c r="AK32" s="58"/>
      <c r="AL32" s="58"/>
      <c r="AM32" s="58"/>
      <c r="AN32" s="243"/>
      <c r="AO32" s="58"/>
      <c r="AP32" s="139">
        <v>25</v>
      </c>
      <c r="AQ32" s="184"/>
      <c r="AR32" s="1131"/>
      <c r="AS32" s="1132"/>
      <c r="AT32" s="1133"/>
      <c r="AU32" s="334"/>
      <c r="AV32" s="334"/>
      <c r="AW32" s="184"/>
      <c r="AX32" s="1131"/>
      <c r="AY32" s="1132"/>
      <c r="AZ32" s="1133"/>
      <c r="BA32" s="334"/>
      <c r="BB32" s="334"/>
      <c r="BC32" s="58"/>
      <c r="BD32" s="58"/>
      <c r="BE32" s="58"/>
      <c r="BF32" s="58"/>
      <c r="BG32" s="58"/>
      <c r="BH32" s="58"/>
      <c r="BI32" s="58"/>
      <c r="BJ32" s="58"/>
      <c r="BK32" s="58"/>
      <c r="BL32" s="58"/>
      <c r="BM32" s="243"/>
      <c r="BN32" s="243"/>
      <c r="BO32" s="243"/>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166" t="str">
        <f t="shared" si="4"/>
        <v>:</v>
      </c>
      <c r="HP32" s="166" t="str">
        <f t="shared" si="5"/>
        <v>:</v>
      </c>
      <c r="HQ32" s="166" t="str">
        <f t="shared" si="6"/>
        <v>:</v>
      </c>
      <c r="HR32" s="166" t="str">
        <f t="shared" si="7"/>
        <v>:</v>
      </c>
      <c r="HS32" s="166" t="str">
        <f t="shared" si="8"/>
        <v>:</v>
      </c>
      <c r="HT32" s="166" t="str">
        <f t="shared" si="9"/>
        <v>:</v>
      </c>
      <c r="HU32" s="166" t="str">
        <f t="shared" si="10"/>
        <v>:</v>
      </c>
      <c r="HV32" s="166" t="str">
        <f t="shared" si="11"/>
        <v>:</v>
      </c>
    </row>
    <row r="33" spans="1:234" s="4" customFormat="1" ht="13.7" customHeight="1">
      <c r="A33" s="553" t="str">
        <f>IF(Home!C29="","",Home!C29)</f>
        <v/>
      </c>
      <c r="B33" s="1129" t="str">
        <f>IF(Home!E29="","",Home!E29)</f>
        <v/>
      </c>
      <c r="C33" s="1130" t="str">
        <f>IF(Home!F29="","",Home!F29)</f>
        <v/>
      </c>
      <c r="D33" s="135"/>
      <c r="E33" s="559" t="str">
        <f>IF(Home!F29="","",Home!F29)</f>
        <v/>
      </c>
      <c r="F33" s="778" t="str">
        <f t="shared" si="0"/>
        <v xml:space="preserve"> </v>
      </c>
      <c r="G33" s="976" t="str">
        <f>IF($AP$3=List!$AC$3,HO33,(IF($AP$3=List!$AC$4,HP33,(IF($AP$3=List!$AC$5,HQ33,(IF($AP$3=List!$AC$6,HR33,"??:??")))))))</f>
        <v>??:??</v>
      </c>
      <c r="H33" s="977"/>
      <c r="I33" s="978"/>
      <c r="J33" s="68"/>
      <c r="K33" s="623" t="str">
        <f t="shared" si="1"/>
        <v/>
      </c>
      <c r="L33" s="623" t="str">
        <f t="shared" si="2"/>
        <v/>
      </c>
      <c r="M33" s="624" t="str">
        <f t="shared" si="3"/>
        <v/>
      </c>
      <c r="N33" s="1002" t="str">
        <f>IF($AP$3=List!$AC$3,HS33,(IF($AP$3=List!$AC$4,HT33,(IF($AP$3=List!$AC$5,HU33,(IF($AP$3=List!$AC$6,HV33,"??:??")))))))</f>
        <v>??:??</v>
      </c>
      <c r="O33" s="1003"/>
      <c r="P33" s="1004"/>
      <c r="Q33" s="69"/>
      <c r="R33" s="69"/>
      <c r="S33" s="1105"/>
      <c r="T33" s="1105"/>
      <c r="U33" s="1105"/>
      <c r="V33" s="1106"/>
      <c r="W33" s="55"/>
      <c r="X33" s="1081"/>
      <c r="Y33" s="1082"/>
      <c r="Z33" s="1083"/>
      <c r="AA33" s="1084"/>
      <c r="AB33" s="1081"/>
      <c r="AC33" s="1082"/>
      <c r="AD33" s="1083"/>
      <c r="AE33" s="1085"/>
      <c r="AF33" s="1084" t="s">
        <v>11</v>
      </c>
      <c r="AG33" s="1084"/>
      <c r="AH33" s="1084"/>
      <c r="AI33" s="1085"/>
      <c r="AJ33" s="80"/>
      <c r="AK33" s="58"/>
      <c r="AL33" s="58"/>
      <c r="AM33" s="58"/>
      <c r="AN33" s="243"/>
      <c r="AO33" s="58"/>
      <c r="AP33" s="139">
        <v>26</v>
      </c>
      <c r="AQ33" s="184"/>
      <c r="AR33" s="1131"/>
      <c r="AS33" s="1132"/>
      <c r="AT33" s="1133"/>
      <c r="AU33" s="334"/>
      <c r="AV33" s="334"/>
      <c r="AW33" s="184"/>
      <c r="AX33" s="1131"/>
      <c r="AY33" s="1132"/>
      <c r="AZ33" s="1133"/>
      <c r="BA33" s="334"/>
      <c r="BB33" s="334"/>
      <c r="BC33" s="58"/>
      <c r="BD33" s="58"/>
      <c r="BE33" s="58"/>
      <c r="BF33" s="58"/>
      <c r="BG33" s="58"/>
      <c r="BH33" s="58"/>
      <c r="BI33" s="58"/>
      <c r="BJ33" s="58"/>
      <c r="BK33" s="58"/>
      <c r="BL33" s="58"/>
      <c r="BM33" s="243"/>
      <c r="BN33" s="243"/>
      <c r="BO33" s="243"/>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166" t="str">
        <f t="shared" si="4"/>
        <v>:</v>
      </c>
      <c r="HP33" s="166" t="str">
        <f t="shared" si="5"/>
        <v>:</v>
      </c>
      <c r="HQ33" s="166" t="str">
        <f t="shared" si="6"/>
        <v>:</v>
      </c>
      <c r="HR33" s="166" t="str">
        <f t="shared" si="7"/>
        <v>:</v>
      </c>
      <c r="HS33" s="166" t="str">
        <f t="shared" si="8"/>
        <v>:</v>
      </c>
      <c r="HT33" s="166" t="str">
        <f t="shared" si="9"/>
        <v>:</v>
      </c>
      <c r="HU33" s="166" t="str">
        <f t="shared" si="10"/>
        <v>:</v>
      </c>
      <c r="HV33" s="166" t="str">
        <f t="shared" si="11"/>
        <v>:</v>
      </c>
    </row>
    <row r="34" spans="1:234" s="4" customFormat="1" ht="13.7" customHeight="1">
      <c r="A34" s="553" t="str">
        <f>IF(Home!C30="","",Home!C30)</f>
        <v/>
      </c>
      <c r="B34" s="1129" t="str">
        <f>IF(Home!E30="","",Home!E30)</f>
        <v/>
      </c>
      <c r="C34" s="1130" t="str">
        <f>IF(Home!F30="","",Home!F30)</f>
        <v/>
      </c>
      <c r="D34" s="135"/>
      <c r="E34" s="559" t="str">
        <f>IF(Home!F30="","",Home!F30)</f>
        <v/>
      </c>
      <c r="F34" s="778" t="str">
        <f t="shared" si="0"/>
        <v xml:space="preserve"> </v>
      </c>
      <c r="G34" s="976" t="str">
        <f>IF($AP$3=List!$AC$3,HO34,(IF($AP$3=List!$AC$4,HP34,(IF($AP$3=List!$AC$5,HQ34,(IF($AP$3=List!$AC$6,HR34,"??:??")))))))</f>
        <v>??:??</v>
      </c>
      <c r="H34" s="977"/>
      <c r="I34" s="978"/>
      <c r="J34" s="68"/>
      <c r="K34" s="623" t="str">
        <f t="shared" si="1"/>
        <v/>
      </c>
      <c r="L34" s="623" t="str">
        <f t="shared" si="2"/>
        <v/>
      </c>
      <c r="M34" s="624" t="str">
        <f t="shared" si="3"/>
        <v/>
      </c>
      <c r="N34" s="1002" t="str">
        <f>IF($AP$3=List!$AC$3,HS34,(IF($AP$3=List!$AC$4,HT34,(IF($AP$3=List!$AC$5,HU34,(IF($AP$3=List!$AC$6,HV34,"??:??")))))))</f>
        <v>??:??</v>
      </c>
      <c r="O34" s="1003"/>
      <c r="P34" s="1004"/>
      <c r="Q34" s="69"/>
      <c r="R34" s="69"/>
      <c r="S34" s="1105"/>
      <c r="T34" s="1105"/>
      <c r="U34" s="1105"/>
      <c r="V34" s="1106"/>
      <c r="W34" s="57"/>
      <c r="X34" s="1107"/>
      <c r="Y34" s="1108"/>
      <c r="Z34" s="1109"/>
      <c r="AA34" s="1110"/>
      <c r="AB34" s="1107"/>
      <c r="AC34" s="1108"/>
      <c r="AD34" s="1109"/>
      <c r="AE34" s="1111"/>
      <c r="AF34" s="1110" t="s">
        <v>11</v>
      </c>
      <c r="AG34" s="1110"/>
      <c r="AH34" s="1110"/>
      <c r="AI34" s="1111"/>
      <c r="AJ34" s="80"/>
      <c r="AK34" s="58"/>
      <c r="AL34" s="58"/>
      <c r="AM34" s="58"/>
      <c r="AN34" s="243"/>
      <c r="AO34" s="58"/>
      <c r="AP34" s="139">
        <v>27</v>
      </c>
      <c r="AQ34" s="184"/>
      <c r="AR34" s="1131"/>
      <c r="AS34" s="1132"/>
      <c r="AT34" s="1133"/>
      <c r="AU34" s="334"/>
      <c r="AV34" s="334"/>
      <c r="AW34" s="184"/>
      <c r="AX34" s="1131"/>
      <c r="AY34" s="1132"/>
      <c r="AZ34" s="1133"/>
      <c r="BA34" s="334"/>
      <c r="BB34" s="334"/>
      <c r="BC34" s="58"/>
      <c r="BD34" s="58"/>
      <c r="BE34" s="58"/>
      <c r="BF34" s="58"/>
      <c r="BG34" s="58"/>
      <c r="BH34" s="58"/>
      <c r="BI34" s="58"/>
      <c r="BJ34" s="58"/>
      <c r="BK34" s="58"/>
      <c r="BL34" s="58"/>
      <c r="BM34" s="243"/>
      <c r="BN34" s="243"/>
      <c r="BO34" s="243"/>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166" t="str">
        <f t="shared" si="4"/>
        <v>:</v>
      </c>
      <c r="HP34" s="166" t="str">
        <f t="shared" si="5"/>
        <v>:</v>
      </c>
      <c r="HQ34" s="166" t="str">
        <f t="shared" si="6"/>
        <v>:</v>
      </c>
      <c r="HR34" s="166" t="str">
        <f t="shared" si="7"/>
        <v>:</v>
      </c>
      <c r="HS34" s="166" t="str">
        <f t="shared" si="8"/>
        <v>:</v>
      </c>
      <c r="HT34" s="166" t="str">
        <f t="shared" si="9"/>
        <v>:</v>
      </c>
      <c r="HU34" s="166" t="str">
        <f t="shared" si="10"/>
        <v>:</v>
      </c>
      <c r="HV34" s="166" t="str">
        <f t="shared" si="11"/>
        <v>:</v>
      </c>
    </row>
    <row r="35" spans="1:234" s="4" customFormat="1" ht="13.7" customHeight="1" thickBot="1">
      <c r="A35" s="554" t="str">
        <f>IF(Home!C31="","",Home!C31)</f>
        <v/>
      </c>
      <c r="B35" s="979" t="str">
        <f>IF(Home!E31="","",Home!E31)</f>
        <v/>
      </c>
      <c r="C35" s="980" t="str">
        <f>IF(Home!F31="","",Home!F31)</f>
        <v/>
      </c>
      <c r="D35" s="135"/>
      <c r="E35" s="562" t="str">
        <f>IF(Home!F31="","",Home!F31)</f>
        <v/>
      </c>
      <c r="F35" s="778" t="str">
        <f t="shared" si="0"/>
        <v xml:space="preserve"> </v>
      </c>
      <c r="G35" s="981" t="str">
        <f>IF($AP$3=List!$AC$3,HO35,(IF($AP$3=List!$AC$4,HP35,(IF($AP$3=List!$AC$5,HQ35,(IF($AP$3=List!$AC$6,HR35,"??:??")))))))</f>
        <v>??:??</v>
      </c>
      <c r="H35" s="982"/>
      <c r="I35" s="983"/>
      <c r="J35" s="68"/>
      <c r="K35" s="623" t="str">
        <f t="shared" si="1"/>
        <v/>
      </c>
      <c r="L35" s="623" t="str">
        <f t="shared" si="2"/>
        <v/>
      </c>
      <c r="M35" s="624" t="str">
        <f t="shared" si="3"/>
        <v/>
      </c>
      <c r="N35" s="984" t="str">
        <f>IF($AP$3=List!$AC$3,HS35,(IF($AP$3=List!$AC$4,HT35,(IF($AP$3=List!$AC$5,HU35,(IF($AP$3=List!$AC$6,HV35,"??:??")))))))</f>
        <v>??:??</v>
      </c>
      <c r="O35" s="985"/>
      <c r="P35" s="986"/>
      <c r="Q35" s="69"/>
      <c r="R35" s="69"/>
      <c r="S35" s="1105"/>
      <c r="T35" s="1105"/>
      <c r="U35" s="1105"/>
      <c r="V35" s="1106"/>
      <c r="W35" s="57"/>
      <c r="X35" s="1081"/>
      <c r="Y35" s="1082"/>
      <c r="Z35" s="1083"/>
      <c r="AA35" s="1084"/>
      <c r="AB35" s="1081"/>
      <c r="AC35" s="1082"/>
      <c r="AD35" s="1083"/>
      <c r="AE35" s="1085"/>
      <c r="AF35" s="1084" t="s">
        <v>11</v>
      </c>
      <c r="AG35" s="1084"/>
      <c r="AH35" s="1084"/>
      <c r="AI35" s="1085"/>
      <c r="AJ35" s="80"/>
      <c r="AK35" s="58"/>
      <c r="AL35" s="58"/>
      <c r="AM35" s="58"/>
      <c r="AN35" s="243"/>
      <c r="AO35" s="58"/>
      <c r="AP35" s="140">
        <v>28</v>
      </c>
      <c r="AQ35" s="185"/>
      <c r="AR35" s="1112"/>
      <c r="AS35" s="1113"/>
      <c r="AT35" s="1114"/>
      <c r="AU35" s="334"/>
      <c r="AV35" s="334"/>
      <c r="AW35" s="185"/>
      <c r="AX35" s="1112"/>
      <c r="AY35" s="1113"/>
      <c r="AZ35" s="1114"/>
      <c r="BA35" s="334"/>
      <c r="BB35" s="334"/>
      <c r="BC35" s="58"/>
      <c r="BD35" s="58"/>
      <c r="BE35" s="58"/>
      <c r="BF35" s="58"/>
      <c r="BG35" s="58"/>
      <c r="BH35" s="58"/>
      <c r="BI35" s="58"/>
      <c r="BJ35" s="58"/>
      <c r="BK35" s="58"/>
      <c r="BL35" s="58"/>
      <c r="BM35" s="243"/>
      <c r="BN35" s="243"/>
      <c r="BO35" s="243"/>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166" t="str">
        <f t="shared" si="4"/>
        <v>:</v>
      </c>
      <c r="HP35" s="166" t="str">
        <f t="shared" si="5"/>
        <v>:</v>
      </c>
      <c r="HQ35" s="166" t="str">
        <f t="shared" si="6"/>
        <v>:</v>
      </c>
      <c r="HR35" s="166" t="str">
        <f t="shared" si="7"/>
        <v>:</v>
      </c>
      <c r="HS35" s="166" t="str">
        <f t="shared" si="8"/>
        <v>:</v>
      </c>
      <c r="HT35" s="166" t="str">
        <f t="shared" si="9"/>
        <v>:</v>
      </c>
      <c r="HU35" s="166" t="str">
        <f t="shared" si="10"/>
        <v>:</v>
      </c>
      <c r="HV35" s="166" t="str">
        <f t="shared" si="11"/>
        <v>:</v>
      </c>
    </row>
    <row r="36" spans="1:234" s="4" customFormat="1" ht="13.7" customHeight="1" thickTop="1">
      <c r="A36" s="1115" t="s">
        <v>281</v>
      </c>
      <c r="B36" s="1116"/>
      <c r="C36" s="1119" t="str">
        <f>IF(Visitor!K1="","",Visitor!K1)</f>
        <v/>
      </c>
      <c r="D36" s="1120"/>
      <c r="E36" s="1120"/>
      <c r="F36" s="1123" t="s">
        <v>15</v>
      </c>
      <c r="G36" s="1124"/>
      <c r="H36" s="1124"/>
      <c r="I36" s="1124"/>
      <c r="J36" s="1124"/>
      <c r="K36" s="1124"/>
      <c r="L36" s="1124"/>
      <c r="M36" s="1124"/>
      <c r="N36" s="1123" t="s">
        <v>153</v>
      </c>
      <c r="O36" s="1124"/>
      <c r="P36" s="1124"/>
      <c r="Q36" s="1124"/>
      <c r="R36" s="1124"/>
      <c r="S36" s="1124"/>
      <c r="T36" s="1124"/>
      <c r="U36" s="1124"/>
      <c r="V36" s="1124"/>
      <c r="W36" s="57"/>
      <c r="X36" s="1136" t="s">
        <v>290</v>
      </c>
      <c r="Y36" s="1137"/>
      <c r="Z36" s="1138" t="s">
        <v>291</v>
      </c>
      <c r="AA36" s="1139"/>
      <c r="AB36" s="1136" t="s">
        <v>292</v>
      </c>
      <c r="AC36" s="1137"/>
      <c r="AD36" s="1138" t="s">
        <v>293</v>
      </c>
      <c r="AE36" s="1140"/>
      <c r="AF36" s="1139" t="s">
        <v>294</v>
      </c>
      <c r="AG36" s="1139"/>
      <c r="AH36" s="1139"/>
      <c r="AI36" s="1140"/>
      <c r="AJ36" s="338"/>
      <c r="AK36" s="334"/>
      <c r="AL36" s="334"/>
      <c r="AM36" s="334"/>
      <c r="AN36" s="339"/>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9"/>
      <c r="BN36" s="339"/>
      <c r="BO36" s="339"/>
      <c r="BP36" s="334"/>
      <c r="BQ36" s="334"/>
      <c r="BR36" s="334"/>
      <c r="BS36" s="334"/>
      <c r="BT36" s="334"/>
      <c r="BU36" s="334"/>
      <c r="BV36" s="334"/>
      <c r="BW36" s="334"/>
      <c r="BX36" s="334"/>
      <c r="BY36" s="334"/>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row>
    <row r="37" spans="1:234" s="4" customFormat="1" ht="13.7" customHeight="1" thickBot="1">
      <c r="A37" s="1117"/>
      <c r="B37" s="1118"/>
      <c r="C37" s="1121"/>
      <c r="D37" s="1122"/>
      <c r="E37" s="1122"/>
      <c r="F37" s="1125"/>
      <c r="G37" s="1126"/>
      <c r="H37" s="1126"/>
      <c r="I37" s="1126"/>
      <c r="J37" s="1126"/>
      <c r="K37" s="1126"/>
      <c r="L37" s="1126"/>
      <c r="M37" s="1126"/>
      <c r="N37" s="1127"/>
      <c r="O37" s="1128"/>
      <c r="P37" s="1128"/>
      <c r="Q37" s="1128"/>
      <c r="R37" s="1128"/>
      <c r="S37" s="1128"/>
      <c r="T37" s="1128"/>
      <c r="U37" s="1128"/>
      <c r="V37" s="1128"/>
      <c r="W37" s="57"/>
      <c r="X37" s="1081"/>
      <c r="Y37" s="1082"/>
      <c r="Z37" s="1083"/>
      <c r="AA37" s="1084"/>
      <c r="AB37" s="1081"/>
      <c r="AC37" s="1082"/>
      <c r="AD37" s="1083"/>
      <c r="AE37" s="1085"/>
      <c r="AF37" s="1084" t="s">
        <v>11</v>
      </c>
      <c r="AG37" s="1084"/>
      <c r="AH37" s="1084"/>
      <c r="AI37" s="1085"/>
      <c r="AJ37" s="338"/>
      <c r="AK37" s="334"/>
      <c r="AL37" s="334"/>
      <c r="AM37" s="334"/>
      <c r="AN37" s="339"/>
      <c r="AO37" s="334"/>
      <c r="AP37" s="1086" t="s">
        <v>376</v>
      </c>
      <c r="AQ37" s="1086"/>
      <c r="AR37" s="1086"/>
      <c r="AS37" s="1086"/>
      <c r="AT37" s="1086"/>
      <c r="AU37" s="340"/>
      <c r="AV37" s="340"/>
      <c r="AW37" s="1086" t="s">
        <v>377</v>
      </c>
      <c r="AX37" s="1086"/>
      <c r="AY37" s="1086"/>
      <c r="AZ37" s="1086"/>
      <c r="BA37" s="334"/>
      <c r="BB37" s="334"/>
      <c r="BC37" s="1086" t="s">
        <v>438</v>
      </c>
      <c r="BD37" s="1086"/>
      <c r="BE37" s="1086"/>
      <c r="BF37" s="1086"/>
      <c r="BG37" s="334"/>
      <c r="BH37" s="334"/>
      <c r="BI37" s="334"/>
      <c r="BJ37" s="334"/>
      <c r="BK37" s="334"/>
      <c r="BL37" s="334"/>
      <c r="BM37" s="339"/>
      <c r="BN37" s="339"/>
      <c r="BO37" s="339"/>
      <c r="BP37" s="334"/>
      <c r="BQ37" s="334"/>
      <c r="BR37" s="334"/>
      <c r="BS37" s="334"/>
      <c r="BT37" s="334"/>
      <c r="BU37" s="334"/>
      <c r="BV37" s="334"/>
      <c r="BW37" s="334"/>
      <c r="BX37" s="334"/>
      <c r="BY37" s="334"/>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1087" t="s">
        <v>376</v>
      </c>
      <c r="HP37" s="1087"/>
      <c r="HQ37" s="1087"/>
      <c r="HR37" s="1087"/>
      <c r="HS37" s="1087" t="s">
        <v>377</v>
      </c>
      <c r="HT37" s="1087"/>
      <c r="HU37" s="1087"/>
      <c r="HV37" s="1087"/>
      <c r="HW37" s="1087" t="s">
        <v>438</v>
      </c>
      <c r="HX37" s="1087"/>
      <c r="HY37" s="1087"/>
      <c r="HZ37" s="1087"/>
    </row>
    <row r="38" spans="1:234" s="4" customFormat="1" ht="13.7" customHeight="1" thickTop="1" thickBot="1">
      <c r="A38" s="127" t="s">
        <v>17</v>
      </c>
      <c r="B38" s="1088" t="s">
        <v>152</v>
      </c>
      <c r="C38" s="1089"/>
      <c r="D38" s="1089"/>
      <c r="E38" s="128" t="s">
        <v>96</v>
      </c>
      <c r="F38" s="127" t="s">
        <v>19</v>
      </c>
      <c r="G38" s="1090" t="s">
        <v>20</v>
      </c>
      <c r="H38" s="1090"/>
      <c r="I38" s="1090"/>
      <c r="J38" s="128" t="s">
        <v>21</v>
      </c>
      <c r="K38" s="128" t="s">
        <v>22</v>
      </c>
      <c r="L38" s="128" t="s">
        <v>415</v>
      </c>
      <c r="M38" s="128" t="s">
        <v>416</v>
      </c>
      <c r="N38" s="1091" t="s">
        <v>20</v>
      </c>
      <c r="O38" s="1090"/>
      <c r="P38" s="1090"/>
      <c r="Q38" s="128" t="s">
        <v>86</v>
      </c>
      <c r="R38" s="128" t="s">
        <v>24</v>
      </c>
      <c r="S38" s="1090" t="s">
        <v>25</v>
      </c>
      <c r="T38" s="1090"/>
      <c r="U38" s="1090"/>
      <c r="V38" s="1090"/>
      <c r="W38" s="57"/>
      <c r="X38" s="1107"/>
      <c r="Y38" s="1108"/>
      <c r="Z38" s="1109"/>
      <c r="AA38" s="1110"/>
      <c r="AB38" s="1107"/>
      <c r="AC38" s="1108"/>
      <c r="AD38" s="1109"/>
      <c r="AE38" s="1111"/>
      <c r="AF38" s="1110" t="s">
        <v>11</v>
      </c>
      <c r="AG38" s="1110"/>
      <c r="AH38" s="1110"/>
      <c r="AI38" s="1111"/>
      <c r="AJ38" s="80"/>
      <c r="AK38" s="58"/>
      <c r="AL38" s="58"/>
      <c r="AM38" s="58"/>
      <c r="AN38" s="243"/>
      <c r="AO38" s="58"/>
      <c r="AP38" s="326" t="s">
        <v>373</v>
      </c>
      <c r="AQ38" s="325" t="s">
        <v>374</v>
      </c>
      <c r="AR38" s="1097" t="s">
        <v>375</v>
      </c>
      <c r="AS38" s="1098"/>
      <c r="AT38" s="1099"/>
      <c r="AU38" s="341"/>
      <c r="AV38" s="341"/>
      <c r="AW38" s="325" t="s">
        <v>374</v>
      </c>
      <c r="AX38" s="1097" t="s">
        <v>375</v>
      </c>
      <c r="AY38" s="1098"/>
      <c r="AZ38" s="1099"/>
      <c r="BA38" s="334"/>
      <c r="BB38" s="334"/>
      <c r="BC38" s="325" t="s">
        <v>374</v>
      </c>
      <c r="BD38" s="1097" t="s">
        <v>375</v>
      </c>
      <c r="BE38" s="1098"/>
      <c r="BF38" s="1099"/>
      <c r="BG38" s="58"/>
      <c r="BH38" s="58"/>
      <c r="BI38" s="58"/>
      <c r="BJ38" s="58"/>
      <c r="BK38" s="58"/>
      <c r="BL38" s="58"/>
      <c r="BM38" s="243"/>
      <c r="BN38" s="243"/>
      <c r="BO38" s="243"/>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164" t="s">
        <v>411</v>
      </c>
      <c r="HP38" s="164" t="s">
        <v>412</v>
      </c>
      <c r="HQ38" s="164" t="s">
        <v>413</v>
      </c>
      <c r="HR38" s="164" t="s">
        <v>414</v>
      </c>
      <c r="HS38" s="164" t="s">
        <v>411</v>
      </c>
      <c r="HT38" s="164" t="s">
        <v>412</v>
      </c>
      <c r="HU38" s="164" t="s">
        <v>413</v>
      </c>
      <c r="HV38" s="164" t="s">
        <v>414</v>
      </c>
      <c r="HW38" s="164" t="s">
        <v>411</v>
      </c>
      <c r="HX38" s="164" t="s">
        <v>412</v>
      </c>
      <c r="HY38" s="164" t="s">
        <v>413</v>
      </c>
      <c r="HZ38" s="164" t="s">
        <v>414</v>
      </c>
    </row>
    <row r="39" spans="1:234" s="4" customFormat="1" ht="13.7" customHeight="1" thickTop="1" thickBot="1">
      <c r="A39" s="550" t="str">
        <f>IF(Visitor!C4="","",Visitor!C4)</f>
        <v/>
      </c>
      <c r="B39" s="1061" t="str">
        <f>IF(Visitor!E4="","",Visitor!E4)</f>
        <v/>
      </c>
      <c r="C39" s="1100" t="str">
        <f>IF(Home!F35="","",Home!F35)</f>
        <v/>
      </c>
      <c r="D39" s="133"/>
      <c r="E39" s="555" t="str">
        <f>IF(Visitor!F4="","",Visitor!F4)</f>
        <v/>
      </c>
      <c r="F39" s="777" t="str">
        <f t="shared" ref="F39:F66" si="12">IF(AQ39  = ""," ",AP39)</f>
        <v xml:space="preserve"> </v>
      </c>
      <c r="G39" s="1101" t="str">
        <f>IF($AP$3=List!$AC$3,HO39,(IF($AP$3=List!$AC$4,HP39,(IF($AP$3=List!$AC$5,HQ39,(IF($AP$3=List!$AC$6,HR39,"??:??")))))))</f>
        <v>??:??</v>
      </c>
      <c r="H39" s="1102"/>
      <c r="I39" s="1103"/>
      <c r="J39" s="68"/>
      <c r="K39" s="623" t="str">
        <f t="shared" ref="K39:K66" si="13">IF(AQ39="PSS","-","")</f>
        <v/>
      </c>
      <c r="L39" s="623" t="str">
        <f t="shared" ref="L39:L66" si="14">IF(AQ39="PSS","-","")</f>
        <v/>
      </c>
      <c r="M39" s="624" t="str">
        <f>IF(AQ39="PSS","GWG","")</f>
        <v/>
      </c>
      <c r="N39" s="1104" t="str">
        <f>IF($AP$3=List!$AC$3,HS39,(IF($AP$3=List!$AC$4,HT39,(IF($AP$3=List!$AC$5,HU39,(IF($AP$3=List!$AC$6,HV39,"??:??")))))))</f>
        <v>??:??</v>
      </c>
      <c r="O39" s="1102"/>
      <c r="P39" s="1103"/>
      <c r="Q39" s="69"/>
      <c r="R39" s="69"/>
      <c r="S39" s="1005"/>
      <c r="T39" s="1005"/>
      <c r="U39" s="1005"/>
      <c r="V39" s="1005"/>
      <c r="W39" s="57"/>
      <c r="X39" s="1081"/>
      <c r="Y39" s="1082"/>
      <c r="Z39" s="1083"/>
      <c r="AA39" s="1084"/>
      <c r="AB39" s="1081"/>
      <c r="AC39" s="1082"/>
      <c r="AD39" s="1083"/>
      <c r="AE39" s="1085"/>
      <c r="AF39" s="1084" t="s">
        <v>11</v>
      </c>
      <c r="AG39" s="1084"/>
      <c r="AH39" s="1084"/>
      <c r="AI39" s="1085"/>
      <c r="AJ39" s="80"/>
      <c r="AK39" s="58"/>
      <c r="AL39" s="58"/>
      <c r="AM39" s="58"/>
      <c r="AN39" s="243"/>
      <c r="AO39" s="58"/>
      <c r="AP39" s="138">
        <v>1</v>
      </c>
      <c r="AQ39" s="186"/>
      <c r="AR39" s="971"/>
      <c r="AS39" s="972"/>
      <c r="AT39" s="973"/>
      <c r="AU39" s="333"/>
      <c r="AV39" s="333"/>
      <c r="AW39" s="186"/>
      <c r="AX39" s="971"/>
      <c r="AY39" s="972"/>
      <c r="AZ39" s="973"/>
      <c r="BA39" s="334"/>
      <c r="BB39" s="334"/>
      <c r="BC39" s="188"/>
      <c r="BD39" s="989"/>
      <c r="BE39" s="990"/>
      <c r="BF39" s="991"/>
      <c r="BG39" s="58"/>
      <c r="BH39" s="58"/>
      <c r="BI39" s="58"/>
      <c r="BJ39" s="58"/>
      <c r="BK39" s="58"/>
      <c r="BL39" s="58"/>
      <c r="BM39" s="243"/>
      <c r="BN39" s="243"/>
      <c r="BO39" s="243"/>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166" t="str">
        <f>IF((AQ39="1"),"15:00"-AR39,IF((AQ39="2"),"30:00"-AR39,IF((AQ39="3"),"45:00"-AR39,IF((AQ39="OT"),"50:00"-AR39,IF((AQ39="PSS"),"PSS",IF((AR39=""),":"))))))</f>
        <v>:</v>
      </c>
      <c r="HP39" s="166" t="str">
        <f>IF((AQ39="1"),"20:00"-AR39,IF((AQ39="2"),"40:00"-AR39,IF((AQ39="3"),"60:00"-AR39,IF((AQ39="OT"),"65:00"-AR39,IF((AQ39="PSS"),"PSS",IF((AR39=""),":"))))))</f>
        <v>:</v>
      </c>
      <c r="HQ39" s="166" t="str">
        <f>(IF((AQ39="1"),"00:00"+AR39,IF((AQ39="2"),"15:00"+AR39,IF((AQ39="3"),"30:00"+AR39,IF((AQ39="OT"),"45:00"+AR39,IF((AQ39="PSS"),"PSS",IF((AR39=""),":")))))))</f>
        <v>:</v>
      </c>
      <c r="HR39" s="166" t="str">
        <f>(IF((AQ39="1"),"00:00"+AR39,IF((AQ39="2"),"20:00"+AR39,IF((AQ39="3"),"40:00"+AR39,IF((AQ39="OT"),"60:00"+AR39,IF((AQ39="PSS"),"PSS",IF((AR39=""),":")))))))</f>
        <v>:</v>
      </c>
      <c r="HS39" s="166" t="str">
        <f>IF((AW39="1"),"15:00"-AX39,IF((AW39="2"),"30:00"-AX39,IF((AW39="3"),"45:00"-AX39,IF((AW39="OT"),"50:00"-AX39,IF((AW39="PSS"),"PSS",IF((AX39=""),":"))))))</f>
        <v>:</v>
      </c>
      <c r="HT39" s="166" t="str">
        <f>IF((AW39="1"),"20:00"-AX39,IF((AW39="2"),"40:00"-AX39,IF((AW39="3"),"60:00"-AX39,IF((AW39="OT"),"65:00"-AX39,IF((AW39="PSS"),"PSS",IF((AX39=""),":"))))))</f>
        <v>:</v>
      </c>
      <c r="HU39" s="166" t="str">
        <f>IF((AW39="1"),"00:00"+AX39,IF((AW39="2"),"15:00"+AX39,IF((AW39="3"),"30:00"+AX39,IF((AW39="OT"),"45:00"+AX39,IF((AX39=""),":",IF((AX39="PSS"),"PSS"))))))</f>
        <v>:</v>
      </c>
      <c r="HV39" s="166" t="str">
        <f>IF((AW39="1"),"00:00"+AX39,IF((AW39="2"),"20:00"+AX39,IF((AW39="3"),"40:00"+AX39,IF((AW39="OT"),"60:00"+AX39,IF((AX39=""),":",IF((AX39="PSS"),"PSS"))))))</f>
        <v>:</v>
      </c>
      <c r="HW39" s="166" t="str">
        <f>IF((BC39="1"),"15:00"-BD39,IF((BC39="2"),"30:00"-BD39,IF((BC39="3"),"45:00"-BD39,IF((BC39="OT"),"50:00"-BD39,IF((BC39="PSS"),"PSS",IF((BD39=""),"-"))))))</f>
        <v>-</v>
      </c>
      <c r="HX39" s="166" t="str">
        <f>IF((BC39="1"),"20:00"-BD39,IF((BC39="2"),"40:00"-BD39,IF((BC39="3"),"60:00"-BD39,IF((BC39="OT"),"65:00"-BD39,IF((BC39="PSS"),"PSS",IF((BD39=""),"-"))))))</f>
        <v>-</v>
      </c>
      <c r="HY39" s="166" t="str">
        <f>IF((BC39="1"),"00:00"+BD39,IF((BC39="2"),"15:00"+BD39,IF((BC39="3"),"30:00"+BD39,IF((BC39="OT"),"45:00"+BD39,IF((BD39=""),"-",IF((BD39="PSS"),"PSS"))))))</f>
        <v>-</v>
      </c>
      <c r="HZ39" s="166" t="str">
        <f>IF((BC39="1"),"00:00"+BD39,IF((BC39="2"),"20:00"+BD39,IF((BC39="3"),"40:00"+BD39,IF((BC39="OT"),"60:00"+BD39,IF((BD39=""),"-",IF((BD39="PSS"),"PSS"))))))</f>
        <v>-</v>
      </c>
    </row>
    <row r="40" spans="1:234" s="4" customFormat="1" ht="13.7" customHeight="1" thickTop="1">
      <c r="A40" s="550" t="str">
        <f>IF(Visitor!C5="","",Visitor!C5)</f>
        <v/>
      </c>
      <c r="B40" s="974" t="str">
        <f>IF(Visitor!E5="","",Visitor!E5)</f>
        <v/>
      </c>
      <c r="C40" s="975" t="str">
        <f>IF(Home!F36="","",Home!F36)</f>
        <v/>
      </c>
      <c r="D40" s="132"/>
      <c r="E40" s="556" t="str">
        <f>IF(Visitor!F5="","",Visitor!F5)</f>
        <v/>
      </c>
      <c r="F40" s="780" t="str">
        <f t="shared" si="12"/>
        <v xml:space="preserve"> </v>
      </c>
      <c r="G40" s="976" t="str">
        <f>IF($AP$3=List!$AC$3,HO40,(IF($AP$3=List!$AC$4,HP40,(IF($AP$3=List!$AC$5,HQ40,(IF($AP$3=List!$AC$6,HR40,"??:??")))))))</f>
        <v>??:??</v>
      </c>
      <c r="H40" s="977"/>
      <c r="I40" s="978"/>
      <c r="J40" s="68"/>
      <c r="K40" s="623" t="str">
        <f t="shared" si="13"/>
        <v/>
      </c>
      <c r="L40" s="623" t="str">
        <f t="shared" si="14"/>
        <v/>
      </c>
      <c r="M40" s="624" t="str">
        <f t="shared" ref="M40:M66" si="15">IF(AQ40="PSS","GWG","")</f>
        <v/>
      </c>
      <c r="N40" s="1002" t="str">
        <f>IF($AP$3=List!$AC$3,HS40,(IF($AP$3=List!$AC$4,HT40,(IF($AP$3=List!$AC$5,HU40,(IF($AP$3=List!$AC$6,HV40,"??:??")))))))</f>
        <v>??:??</v>
      </c>
      <c r="O40" s="1003"/>
      <c r="P40" s="1004"/>
      <c r="Q40" s="69"/>
      <c r="R40" s="69"/>
      <c r="S40" s="1005"/>
      <c r="T40" s="1005"/>
      <c r="U40" s="1005"/>
      <c r="V40" s="1005"/>
      <c r="W40" s="57"/>
      <c r="X40" s="1076"/>
      <c r="Y40" s="1077"/>
      <c r="Z40" s="1078"/>
      <c r="AA40" s="1079"/>
      <c r="AB40" s="1076"/>
      <c r="AC40" s="1077"/>
      <c r="AD40" s="1078"/>
      <c r="AE40" s="1080"/>
      <c r="AF40" s="1079" t="s">
        <v>27</v>
      </c>
      <c r="AG40" s="1079"/>
      <c r="AH40" s="1079"/>
      <c r="AI40" s="1080"/>
      <c r="AJ40" s="80"/>
      <c r="AK40" s="58"/>
      <c r="AL40" s="58"/>
      <c r="AM40" s="58"/>
      <c r="AN40" s="243"/>
      <c r="AO40" s="58"/>
      <c r="AP40" s="139">
        <v>2</v>
      </c>
      <c r="AQ40" s="187"/>
      <c r="AR40" s="971"/>
      <c r="AS40" s="972"/>
      <c r="AT40" s="973"/>
      <c r="AU40" s="333"/>
      <c r="AV40" s="333"/>
      <c r="AW40" s="187"/>
      <c r="AX40" s="971"/>
      <c r="AY40" s="972"/>
      <c r="AZ40" s="973"/>
      <c r="BA40" s="334"/>
      <c r="BB40" s="334"/>
      <c r="BC40" s="58"/>
      <c r="BD40" s="58"/>
      <c r="BE40" s="58"/>
      <c r="BF40" s="58"/>
      <c r="BG40" s="58"/>
      <c r="BH40" s="58"/>
      <c r="BI40" s="58"/>
      <c r="BJ40" s="58"/>
      <c r="BK40" s="58"/>
      <c r="BL40" s="58"/>
      <c r="BM40" s="243"/>
      <c r="BN40" s="243"/>
      <c r="BO40" s="243"/>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166" t="str">
        <f t="shared" ref="HO40:HO66" si="16">IF((AQ40="1"),"15:00"-AR40,IF((AQ40="2"),"30:00"-AR40,IF((AQ40="3"),"45:00"-AR40,IF((AQ40="OT"),"50:00"-AR40,IF((AQ40="PSS"),"PSS",IF((AR40=""),":"))))))</f>
        <v>:</v>
      </c>
      <c r="HP40" s="166" t="str">
        <f t="shared" ref="HP40:HP66" si="17">IF((AQ40="1"),"20:00"-AR40,IF((AQ40="2"),"40:00"-AR40,IF((AQ40="3"),"60:00"-AR40,IF((AQ40="OT"),"65:00"-AR40,IF((AQ40="PSS"),"PSS",IF((AR40=""),":"))))))</f>
        <v>:</v>
      </c>
      <c r="HQ40" s="166" t="str">
        <f t="shared" ref="HQ40:HQ66" si="18">(IF((AQ40="1"),"00:00"+AR40,IF((AQ40="2"),"15:00"+AR40,IF((AQ40="3"),"30:00"+AR40,IF((AQ40="OT"),"45:00"+AR40,IF((AQ40="PSS"),"PSS",IF((AR40=""),":")))))))</f>
        <v>:</v>
      </c>
      <c r="HR40" s="166" t="str">
        <f t="shared" ref="HR40:HR66" si="19">(IF((AQ40="1"),"00:00"+AR40,IF((AQ40="2"),"20:00"+AR40,IF((AQ40="3"),"40:00"+AR40,IF((AQ40="OT"),"60:00"+AR40,IF((AQ40="PSS"),"PSS",IF((AR40=""),":")))))))</f>
        <v>:</v>
      </c>
      <c r="HS40" s="166" t="str">
        <f t="shared" ref="HS40:HS66" si="20">IF((AW40="1"),"15:00"-AX40,IF((AW40="2"),"30:00"-AX40,IF((AW40="3"),"45:00"-AX40,IF((AW40="OT"),"50:00"-AX40,IF((AW40="PSS"),"PSS",IF((AX40=""),":"))))))</f>
        <v>:</v>
      </c>
      <c r="HT40" s="166" t="str">
        <f t="shared" ref="HT40:HT66" si="21">IF((AW40="1"),"20:00"-AX40,IF((AW40="2"),"40:00"-AX40,IF((AW40="3"),"60:00"-AX40,IF((AW40="OT"),"65:00"-AX40,IF((AW40="PSS"),"PSS",IF((AX40=""),":"))))))</f>
        <v>:</v>
      </c>
      <c r="HU40" s="166" t="str">
        <f t="shared" ref="HU40:HU66" si="22">IF((AW40="1"),"00:00"+AX40,IF((AW40="2"),"15:00"+AX40,IF((AW40="3"),"30:00"+AX40,IF((AW40="OT"),"45:00"+AX40,IF((AX40=""),":",IF((AX40="PSS"),"PSS"))))))</f>
        <v>:</v>
      </c>
      <c r="HV40" s="166" t="str">
        <f t="shared" ref="HV40:HV66" si="23">IF((AW40="1"),"00:00"+AX40,IF((AW40="2"),"20:00"+AX40,IF((AW40="3"),"40:00"+AX40,IF((AW40="OT"),"60:00"+AX40,IF((AX40=""),":",IF((AX40="PSS"),"PSS"))))))</f>
        <v>:</v>
      </c>
    </row>
    <row r="41" spans="1:234" s="3" customFormat="1" ht="13.7" customHeight="1">
      <c r="A41" s="554" t="str">
        <f>IF(Visitor!C6="","",Visitor!C6)</f>
        <v/>
      </c>
      <c r="B41" s="979" t="str">
        <f>IF(Visitor!E6="","",Visitor!E6)</f>
        <v/>
      </c>
      <c r="C41" s="980" t="str">
        <f>IF(Home!F37="","",Home!F37)</f>
        <v/>
      </c>
      <c r="D41" s="298"/>
      <c r="E41" s="563" t="str">
        <f>IF(Visitor!F6="","",Visitor!F6)</f>
        <v/>
      </c>
      <c r="F41" s="778" t="str">
        <f t="shared" si="12"/>
        <v xml:space="preserve"> </v>
      </c>
      <c r="G41" s="976" t="str">
        <f>IF($AP$3=List!$AC$3,HO41,(IF($AP$3=List!$AC$4,HP41,(IF($AP$3=List!$AC$5,HQ41,(IF($AP$3=List!$AC$6,HR41,"??:??")))))))</f>
        <v>??:??</v>
      </c>
      <c r="H41" s="977"/>
      <c r="I41" s="978"/>
      <c r="J41" s="68"/>
      <c r="K41" s="623" t="str">
        <f t="shared" si="13"/>
        <v/>
      </c>
      <c r="L41" s="623" t="str">
        <f t="shared" si="14"/>
        <v/>
      </c>
      <c r="M41" s="624" t="str">
        <f t="shared" si="15"/>
        <v/>
      </c>
      <c r="N41" s="1002" t="str">
        <f>IF($AP$3=List!$AC$3,HS41,(IF($AP$3=List!$AC$4,HT41,(IF($AP$3=List!$AC$5,HU41,(IF($AP$3=List!$AC$6,HV41,"??:??")))))))</f>
        <v>??:??</v>
      </c>
      <c r="O41" s="1003"/>
      <c r="P41" s="1004"/>
      <c r="Q41" s="69"/>
      <c r="R41" s="69"/>
      <c r="S41" s="1005"/>
      <c r="T41" s="1005"/>
      <c r="U41" s="1005"/>
      <c r="V41" s="1005"/>
      <c r="W41" s="57"/>
      <c r="X41" s="1081"/>
      <c r="Y41" s="1082"/>
      <c r="Z41" s="1083"/>
      <c r="AA41" s="1084"/>
      <c r="AB41" s="1081"/>
      <c r="AC41" s="1082"/>
      <c r="AD41" s="1083"/>
      <c r="AE41" s="1085"/>
      <c r="AF41" s="1084" t="s">
        <v>11</v>
      </c>
      <c r="AG41" s="1084"/>
      <c r="AH41" s="1084"/>
      <c r="AI41" s="1085"/>
      <c r="AJ41" s="81"/>
      <c r="AK41" s="56"/>
      <c r="AL41" s="56"/>
      <c r="AM41" s="56"/>
      <c r="AN41" s="242"/>
      <c r="AO41" s="56"/>
      <c r="AP41" s="139">
        <v>3</v>
      </c>
      <c r="AQ41" s="187"/>
      <c r="AR41" s="971"/>
      <c r="AS41" s="972"/>
      <c r="AT41" s="973"/>
      <c r="AU41" s="333"/>
      <c r="AV41" s="333"/>
      <c r="AW41" s="187"/>
      <c r="AX41" s="971"/>
      <c r="AY41" s="972"/>
      <c r="AZ41" s="973"/>
      <c r="BA41" s="336"/>
      <c r="BB41" s="336"/>
      <c r="BC41" s="56"/>
      <c r="BD41" s="56"/>
      <c r="BE41" s="56"/>
      <c r="BF41" s="56"/>
      <c r="BG41" s="56"/>
      <c r="BH41" s="56"/>
      <c r="BI41" s="56"/>
      <c r="BJ41" s="56"/>
      <c r="BK41" s="56"/>
      <c r="BL41" s="56"/>
      <c r="BM41" s="242"/>
      <c r="BN41" s="242"/>
      <c r="BO41" s="242"/>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166" t="str">
        <f t="shared" si="16"/>
        <v>:</v>
      </c>
      <c r="HP41" s="166" t="str">
        <f t="shared" si="17"/>
        <v>:</v>
      </c>
      <c r="HQ41" s="166" t="str">
        <f t="shared" si="18"/>
        <v>:</v>
      </c>
      <c r="HR41" s="166" t="str">
        <f t="shared" si="19"/>
        <v>:</v>
      </c>
      <c r="HS41" s="166" t="str">
        <f t="shared" si="20"/>
        <v>:</v>
      </c>
      <c r="HT41" s="166" t="str">
        <f t="shared" si="21"/>
        <v>:</v>
      </c>
      <c r="HU41" s="166" t="str">
        <f t="shared" si="22"/>
        <v>:</v>
      </c>
      <c r="HV41" s="166" t="str">
        <f t="shared" si="23"/>
        <v>:</v>
      </c>
    </row>
    <row r="42" spans="1:234" s="4" customFormat="1" ht="13.7" customHeight="1">
      <c r="A42" s="550" t="str">
        <f>IF(Visitor!C7="","",Visitor!C7)</f>
        <v/>
      </c>
      <c r="B42" s="974" t="str">
        <f>IF(Visitor!E7="","",Visitor!E7)</f>
        <v/>
      </c>
      <c r="C42" s="975" t="str">
        <f>IF(Home!F38="","",Home!F38)</f>
        <v/>
      </c>
      <c r="D42" s="135"/>
      <c r="E42" s="556" t="str">
        <f>IF(Visitor!F7="","",Visitor!F7)</f>
        <v/>
      </c>
      <c r="F42" s="778" t="str">
        <f t="shared" si="12"/>
        <v xml:space="preserve"> </v>
      </c>
      <c r="G42" s="976" t="str">
        <f>IF($AP$3=List!$AC$3,HO42,(IF($AP$3=List!$AC$4,HP42,(IF($AP$3=List!$AC$5,HQ42,(IF($AP$3=List!$AC$6,HR42,"??:??")))))))</f>
        <v>??:??</v>
      </c>
      <c r="H42" s="977"/>
      <c r="I42" s="978"/>
      <c r="J42" s="68"/>
      <c r="K42" s="623" t="str">
        <f t="shared" si="13"/>
        <v/>
      </c>
      <c r="L42" s="623" t="str">
        <f t="shared" si="14"/>
        <v/>
      </c>
      <c r="M42" s="624" t="str">
        <f t="shared" si="15"/>
        <v/>
      </c>
      <c r="N42" s="1002" t="str">
        <f>IF($AP$3=List!$AC$3,HS42,(IF($AP$3=List!$AC$4,HT42,(IF($AP$3=List!$AC$5,HU42,(IF($AP$3=List!$AC$6,HV42,"??:??")))))))</f>
        <v>??:??</v>
      </c>
      <c r="O42" s="1003"/>
      <c r="P42" s="1004"/>
      <c r="Q42" s="69"/>
      <c r="R42" s="69"/>
      <c r="S42" s="1005"/>
      <c r="T42" s="1005"/>
      <c r="U42" s="1005"/>
      <c r="V42" s="1005"/>
      <c r="W42" s="57"/>
      <c r="X42" s="1070"/>
      <c r="Y42" s="1071"/>
      <c r="Z42" s="1072"/>
      <c r="AA42" s="1073"/>
      <c r="AB42" s="1070"/>
      <c r="AC42" s="1071"/>
      <c r="AD42" s="1072"/>
      <c r="AE42" s="1074"/>
      <c r="AF42" s="1070" t="s">
        <v>11</v>
      </c>
      <c r="AG42" s="1073"/>
      <c r="AH42" s="1073"/>
      <c r="AI42" s="1074"/>
      <c r="AJ42" s="58"/>
      <c r="AK42" s="58"/>
      <c r="AL42" s="58"/>
      <c r="AM42" s="58"/>
      <c r="AN42" s="243"/>
      <c r="AO42" s="58"/>
      <c r="AP42" s="139">
        <v>4</v>
      </c>
      <c r="AQ42" s="187"/>
      <c r="AR42" s="971"/>
      <c r="AS42" s="972"/>
      <c r="AT42" s="973"/>
      <c r="AU42" s="333"/>
      <c r="AV42" s="333"/>
      <c r="AW42" s="187"/>
      <c r="AX42" s="971"/>
      <c r="AY42" s="972"/>
      <c r="AZ42" s="973"/>
      <c r="BA42" s="334"/>
      <c r="BB42" s="334"/>
      <c r="BC42" s="58"/>
      <c r="BD42" s="58"/>
      <c r="BE42" s="58"/>
      <c r="BF42" s="58"/>
      <c r="BG42" s="58"/>
      <c r="BH42" s="58"/>
      <c r="BI42" s="58"/>
      <c r="BJ42" s="58"/>
      <c r="BK42" s="58"/>
      <c r="BL42" s="58"/>
      <c r="BM42" s="243"/>
      <c r="BN42" s="243"/>
      <c r="BO42" s="243"/>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166" t="str">
        <f t="shared" si="16"/>
        <v>:</v>
      </c>
      <c r="HP42" s="166" t="str">
        <f t="shared" si="17"/>
        <v>:</v>
      </c>
      <c r="HQ42" s="166" t="str">
        <f t="shared" si="18"/>
        <v>:</v>
      </c>
      <c r="HR42" s="166" t="str">
        <f t="shared" si="19"/>
        <v>:</v>
      </c>
      <c r="HS42" s="166" t="str">
        <f t="shared" si="20"/>
        <v>:</v>
      </c>
      <c r="HT42" s="166" t="str">
        <f t="shared" si="21"/>
        <v>:</v>
      </c>
      <c r="HU42" s="166" t="str">
        <f t="shared" si="22"/>
        <v>:</v>
      </c>
      <c r="HV42" s="166" t="str">
        <f t="shared" si="23"/>
        <v>:</v>
      </c>
    </row>
    <row r="43" spans="1:234" s="4" customFormat="1" ht="13.7" customHeight="1">
      <c r="A43" s="553" t="str">
        <f>IF(Visitor!C8="","",Visitor!C8)</f>
        <v/>
      </c>
      <c r="B43" s="974" t="str">
        <f>IF(Visitor!E8="","",Visitor!E8)</f>
        <v/>
      </c>
      <c r="C43" s="975" t="str">
        <f>IF(Home!F39="","",Home!F39)</f>
        <v/>
      </c>
      <c r="D43" s="132"/>
      <c r="E43" s="556" t="str">
        <f>IF(Visitor!F8="","",Visitor!F8)</f>
        <v/>
      </c>
      <c r="F43" s="778" t="str">
        <f t="shared" si="12"/>
        <v xml:space="preserve"> </v>
      </c>
      <c r="G43" s="976" t="str">
        <f>IF($AP$3=List!$AC$3,HO43,(IF($AP$3=List!$AC$4,HP43,(IF($AP$3=List!$AC$5,HQ43,(IF($AP$3=List!$AC$6,HR43,"??:??")))))))</f>
        <v>??:??</v>
      </c>
      <c r="H43" s="977"/>
      <c r="I43" s="978"/>
      <c r="J43" s="68"/>
      <c r="K43" s="623" t="str">
        <f t="shared" si="13"/>
        <v/>
      </c>
      <c r="L43" s="623" t="str">
        <f t="shared" si="14"/>
        <v/>
      </c>
      <c r="M43" s="624" t="str">
        <f t="shared" si="15"/>
        <v/>
      </c>
      <c r="N43" s="1002" t="str">
        <f>IF($AP$3=List!$AC$3,HS43,(IF($AP$3=List!$AC$4,HT43,(IF($AP$3=List!$AC$5,HU43,(IF($AP$3=List!$AC$6,HV43,"??:??")))))))</f>
        <v>??:??</v>
      </c>
      <c r="O43" s="1003"/>
      <c r="P43" s="1004"/>
      <c r="Q43" s="69"/>
      <c r="R43" s="69"/>
      <c r="S43" s="1005"/>
      <c r="T43" s="1005"/>
      <c r="U43" s="1005"/>
      <c r="V43" s="1005"/>
      <c r="W43" s="57"/>
      <c r="X43" s="1075" t="s">
        <v>297</v>
      </c>
      <c r="Y43" s="1075"/>
      <c r="Z43" s="1075"/>
      <c r="AA43" s="1075"/>
      <c r="AB43" s="1075"/>
      <c r="AC43" s="1075"/>
      <c r="AD43" s="1075"/>
      <c r="AE43" s="1075"/>
      <c r="AF43" s="1075"/>
      <c r="AG43" s="1075"/>
      <c r="AH43" s="1075"/>
      <c r="AI43" s="1075"/>
      <c r="AJ43" s="1075"/>
      <c r="AK43" s="1075"/>
      <c r="AL43" s="1075"/>
      <c r="AM43" s="1075"/>
      <c r="AN43" s="831"/>
      <c r="AO43" s="58"/>
      <c r="AP43" s="139">
        <v>5</v>
      </c>
      <c r="AQ43" s="187"/>
      <c r="AR43" s="971"/>
      <c r="AS43" s="972"/>
      <c r="AT43" s="973"/>
      <c r="AU43" s="333"/>
      <c r="AV43" s="333"/>
      <c r="AW43" s="187"/>
      <c r="AX43" s="971"/>
      <c r="AY43" s="972"/>
      <c r="AZ43" s="973"/>
      <c r="BA43" s="334"/>
      <c r="BB43" s="334"/>
      <c r="BC43" s="58"/>
      <c r="BD43" s="58"/>
      <c r="BE43" s="58"/>
      <c r="BF43" s="58"/>
      <c r="BG43" s="58"/>
      <c r="BH43" s="58"/>
      <c r="BI43" s="58"/>
      <c r="BJ43" s="58"/>
      <c r="BK43" s="58"/>
      <c r="BL43" s="58"/>
      <c r="BM43" s="243"/>
      <c r="BN43" s="243"/>
      <c r="BO43" s="243"/>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166" t="str">
        <f t="shared" si="16"/>
        <v>:</v>
      </c>
      <c r="HP43" s="166" t="str">
        <f t="shared" si="17"/>
        <v>:</v>
      </c>
      <c r="HQ43" s="166" t="str">
        <f t="shared" si="18"/>
        <v>:</v>
      </c>
      <c r="HR43" s="166" t="str">
        <f t="shared" si="19"/>
        <v>:</v>
      </c>
      <c r="HS43" s="166" t="str">
        <f t="shared" si="20"/>
        <v>:</v>
      </c>
      <c r="HT43" s="166" t="str">
        <f t="shared" si="21"/>
        <v>:</v>
      </c>
      <c r="HU43" s="166" t="str">
        <f t="shared" si="22"/>
        <v>:</v>
      </c>
      <c r="HV43" s="166" t="str">
        <f t="shared" si="23"/>
        <v>:</v>
      </c>
    </row>
    <row r="44" spans="1:234" s="4" customFormat="1" ht="13.7" customHeight="1">
      <c r="A44" s="553" t="str">
        <f>IF(Visitor!C9="","",Visitor!C9)</f>
        <v/>
      </c>
      <c r="B44" s="974" t="str">
        <f>IF(Visitor!E9="","",Visitor!E9)</f>
        <v/>
      </c>
      <c r="C44" s="975" t="str">
        <f>IF(Home!F40="","",Home!F40)</f>
        <v/>
      </c>
      <c r="D44" s="132"/>
      <c r="E44" s="556" t="str">
        <f>IF(Visitor!F9="","",Visitor!F9)</f>
        <v/>
      </c>
      <c r="F44" s="778" t="str">
        <f t="shared" si="12"/>
        <v xml:space="preserve"> </v>
      </c>
      <c r="G44" s="976" t="str">
        <f>IF($AP$3=List!$AC$3,HO44,(IF($AP$3=List!$AC$4,HP44,(IF($AP$3=List!$AC$5,HQ44,(IF($AP$3=List!$AC$6,HR44,"??:??")))))))</f>
        <v>??:??</v>
      </c>
      <c r="H44" s="977"/>
      <c r="I44" s="978"/>
      <c r="J44" s="68"/>
      <c r="K44" s="623" t="str">
        <f t="shared" si="13"/>
        <v/>
      </c>
      <c r="L44" s="623" t="str">
        <f t="shared" si="14"/>
        <v/>
      </c>
      <c r="M44" s="624" t="str">
        <f t="shared" si="15"/>
        <v/>
      </c>
      <c r="N44" s="1002" t="str">
        <f>IF($AP$3=List!$AC$3,HS44,(IF($AP$3=List!$AC$4,HT44,(IF($AP$3=List!$AC$5,HU44,(IF($AP$3=List!$AC$6,HV44,"??:??")))))))</f>
        <v>??:??</v>
      </c>
      <c r="O44" s="1003"/>
      <c r="P44" s="1004"/>
      <c r="Q44" s="69"/>
      <c r="R44" s="69"/>
      <c r="S44" s="1005"/>
      <c r="T44" s="1005"/>
      <c r="U44" s="1005"/>
      <c r="V44" s="1005"/>
      <c r="W44" s="57"/>
      <c r="X44" s="1037" t="s">
        <v>84</v>
      </c>
      <c r="Y44" s="1038"/>
      <c r="Z44" s="1038"/>
      <c r="AA44" s="1038"/>
      <c r="AB44" s="1038"/>
      <c r="AC44" s="1038"/>
      <c r="AD44" s="1039"/>
      <c r="AE44" s="1061" t="str">
        <f>Home!G2</f>
        <v/>
      </c>
      <c r="AF44" s="1062"/>
      <c r="AG44" s="1062"/>
      <c r="AH44" s="1062"/>
      <c r="AI44" s="1062"/>
      <c r="AJ44" s="1062"/>
      <c r="AK44" s="1062"/>
      <c r="AL44" s="1062"/>
      <c r="AM44" s="1063"/>
      <c r="AN44" s="832"/>
      <c r="AO44" s="58"/>
      <c r="AP44" s="139">
        <v>6</v>
      </c>
      <c r="AQ44" s="187"/>
      <c r="AR44" s="971"/>
      <c r="AS44" s="972"/>
      <c r="AT44" s="973"/>
      <c r="AU44" s="333"/>
      <c r="AV44" s="333"/>
      <c r="AW44" s="187"/>
      <c r="AX44" s="971"/>
      <c r="AY44" s="972"/>
      <c r="AZ44" s="973"/>
      <c r="BA44" s="334"/>
      <c r="BB44" s="334"/>
      <c r="BC44" s="58"/>
      <c r="BD44" s="58"/>
      <c r="BE44" s="58"/>
      <c r="BF44" s="58"/>
      <c r="BG44" s="58"/>
      <c r="BH44" s="58"/>
      <c r="BI44" s="58"/>
      <c r="BJ44" s="58"/>
      <c r="BK44" s="58"/>
      <c r="BL44" s="58"/>
      <c r="BM44" s="243"/>
      <c r="BN44" s="243"/>
      <c r="BO44" s="243"/>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166" t="str">
        <f t="shared" si="16"/>
        <v>:</v>
      </c>
      <c r="HP44" s="166" t="str">
        <f t="shared" si="17"/>
        <v>:</v>
      </c>
      <c r="HQ44" s="166" t="str">
        <f t="shared" si="18"/>
        <v>:</v>
      </c>
      <c r="HR44" s="166" t="str">
        <f t="shared" si="19"/>
        <v>:</v>
      </c>
      <c r="HS44" s="166" t="str">
        <f t="shared" si="20"/>
        <v>:</v>
      </c>
      <c r="HT44" s="166" t="str">
        <f t="shared" si="21"/>
        <v>:</v>
      </c>
      <c r="HU44" s="166" t="str">
        <f t="shared" si="22"/>
        <v>:</v>
      </c>
      <c r="HV44" s="166" t="str">
        <f t="shared" si="23"/>
        <v>:</v>
      </c>
    </row>
    <row r="45" spans="1:234" s="4" customFormat="1" ht="13.7" customHeight="1">
      <c r="A45" s="553" t="str">
        <f>IF(Visitor!C10="","",Visitor!C10)</f>
        <v/>
      </c>
      <c r="B45" s="974" t="str">
        <f>IF(Visitor!E10="","",Visitor!E10)</f>
        <v/>
      </c>
      <c r="C45" s="975" t="str">
        <f>IF(Home!F41="","",Home!F41)</f>
        <v/>
      </c>
      <c r="D45" s="132"/>
      <c r="E45" s="556" t="str">
        <f>IF(Visitor!F10="","",Visitor!F10)</f>
        <v/>
      </c>
      <c r="F45" s="778" t="str">
        <f t="shared" si="12"/>
        <v xml:space="preserve"> </v>
      </c>
      <c r="G45" s="976" t="str">
        <f>IF($AP$3=List!$AC$3,HO45,(IF($AP$3=List!$AC$4,HP45,(IF($AP$3=List!$AC$5,HQ45,(IF($AP$3=List!$AC$6,HR45,"??:??")))))))</f>
        <v>??:??</v>
      </c>
      <c r="H45" s="977"/>
      <c r="I45" s="978"/>
      <c r="J45" s="68"/>
      <c r="K45" s="623" t="str">
        <f t="shared" si="13"/>
        <v/>
      </c>
      <c r="L45" s="623" t="str">
        <f t="shared" si="14"/>
        <v/>
      </c>
      <c r="M45" s="624" t="str">
        <f t="shared" si="15"/>
        <v/>
      </c>
      <c r="N45" s="1002" t="str">
        <f>IF($AP$3=List!$AC$3,HS45,(IF($AP$3=List!$AC$4,HT45,(IF($AP$3=List!$AC$5,HU45,(IF($AP$3=List!$AC$6,HV45,"??:??")))))))</f>
        <v>??:??</v>
      </c>
      <c r="O45" s="1003"/>
      <c r="P45" s="1004"/>
      <c r="Q45" s="69"/>
      <c r="R45" s="69"/>
      <c r="S45" s="1005"/>
      <c r="T45" s="1005"/>
      <c r="U45" s="1005"/>
      <c r="V45" s="1005"/>
      <c r="W45" s="57"/>
      <c r="X45" s="1064" t="s">
        <v>85</v>
      </c>
      <c r="Y45" s="1065"/>
      <c r="Z45" s="1065"/>
      <c r="AA45" s="1065"/>
      <c r="AB45" s="1065"/>
      <c r="AC45" s="1065"/>
      <c r="AD45" s="1066"/>
      <c r="AE45" s="979" t="str">
        <f>Visitor!G2</f>
        <v/>
      </c>
      <c r="AF45" s="1067"/>
      <c r="AG45" s="1067"/>
      <c r="AH45" s="1067"/>
      <c r="AI45" s="1067"/>
      <c r="AJ45" s="1067"/>
      <c r="AK45" s="1067"/>
      <c r="AL45" s="1067"/>
      <c r="AM45" s="1068"/>
      <c r="AN45" s="832"/>
      <c r="AO45" s="58"/>
      <c r="AP45" s="139">
        <v>7</v>
      </c>
      <c r="AQ45" s="187"/>
      <c r="AR45" s="971"/>
      <c r="AS45" s="972"/>
      <c r="AT45" s="973"/>
      <c r="AU45" s="333"/>
      <c r="AV45" s="333"/>
      <c r="AW45" s="187"/>
      <c r="AX45" s="971"/>
      <c r="AY45" s="972"/>
      <c r="AZ45" s="973"/>
      <c r="BA45" s="334"/>
      <c r="BB45" s="334"/>
      <c r="BC45" s="58"/>
      <c r="BD45" s="58"/>
      <c r="BE45" s="58"/>
      <c r="BF45" s="58"/>
      <c r="BG45" s="58"/>
      <c r="BH45" s="58"/>
      <c r="BI45" s="58"/>
      <c r="BJ45" s="58"/>
      <c r="BK45" s="58"/>
      <c r="BL45" s="58"/>
      <c r="BM45" s="243"/>
      <c r="BN45" s="243"/>
      <c r="BO45" s="243"/>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166" t="str">
        <f t="shared" si="16"/>
        <v>:</v>
      </c>
      <c r="HP45" s="166" t="str">
        <f t="shared" si="17"/>
        <v>:</v>
      </c>
      <c r="HQ45" s="166" t="str">
        <f t="shared" si="18"/>
        <v>:</v>
      </c>
      <c r="HR45" s="166" t="str">
        <f t="shared" si="19"/>
        <v>:</v>
      </c>
      <c r="HS45" s="166" t="str">
        <f t="shared" si="20"/>
        <v>:</v>
      </c>
      <c r="HT45" s="166" t="str">
        <f t="shared" si="21"/>
        <v>:</v>
      </c>
      <c r="HU45" s="166" t="str">
        <f t="shared" si="22"/>
        <v>:</v>
      </c>
      <c r="HV45" s="166" t="str">
        <f t="shared" si="23"/>
        <v>:</v>
      </c>
    </row>
    <row r="46" spans="1:234" s="4" customFormat="1" ht="13.7" customHeight="1">
      <c r="A46" s="554" t="str">
        <f>IF(Visitor!C11="","",Visitor!C11)</f>
        <v/>
      </c>
      <c r="B46" s="979" t="str">
        <f>IF(Visitor!E11="","",Visitor!E11)</f>
        <v/>
      </c>
      <c r="C46" s="980" t="str">
        <f>IF(Home!F42="","",Home!F42)</f>
        <v/>
      </c>
      <c r="D46" s="298"/>
      <c r="E46" s="563" t="str">
        <f>IF(Visitor!F11="","",Visitor!F11)</f>
        <v/>
      </c>
      <c r="F46" s="778" t="str">
        <f t="shared" si="12"/>
        <v xml:space="preserve"> </v>
      </c>
      <c r="G46" s="976" t="str">
        <f>IF($AP$3=List!$AC$3,HO46,(IF($AP$3=List!$AC$4,HP46,(IF($AP$3=List!$AC$5,HQ46,(IF($AP$3=List!$AC$6,HR46,"??:??")))))))</f>
        <v>??:??</v>
      </c>
      <c r="H46" s="977"/>
      <c r="I46" s="978"/>
      <c r="J46" s="68"/>
      <c r="K46" s="623" t="str">
        <f t="shared" si="13"/>
        <v/>
      </c>
      <c r="L46" s="623" t="str">
        <f t="shared" si="14"/>
        <v/>
      </c>
      <c r="M46" s="624" t="str">
        <f t="shared" si="15"/>
        <v/>
      </c>
      <c r="N46" s="1002" t="str">
        <f>IF($AP$3=List!$AC$3,HS46,(IF($AP$3=List!$AC$4,HT46,(IF($AP$3=List!$AC$5,HU46,(IF($AP$3=List!$AC$6,HV46,"??:??")))))))</f>
        <v>??:??</v>
      </c>
      <c r="O46" s="1003"/>
      <c r="P46" s="1004"/>
      <c r="Q46" s="69"/>
      <c r="R46" s="69"/>
      <c r="S46" s="1005"/>
      <c r="T46" s="1005"/>
      <c r="U46" s="1005"/>
      <c r="V46" s="1005"/>
      <c r="W46" s="57"/>
      <c r="X46" s="1069" t="s">
        <v>300</v>
      </c>
      <c r="Y46" s="1069"/>
      <c r="Z46" s="1069"/>
      <c r="AA46" s="1069"/>
      <c r="AB46" s="1069"/>
      <c r="AC46" s="1069"/>
      <c r="AD46" s="1069"/>
      <c r="AE46" s="1069"/>
      <c r="AF46" s="1069"/>
      <c r="AG46" s="1069"/>
      <c r="AH46" s="1069"/>
      <c r="AI46" s="1069"/>
      <c r="AJ46" s="1069"/>
      <c r="AK46" s="1069"/>
      <c r="AL46" s="1069"/>
      <c r="AM46" s="1069"/>
      <c r="AN46" s="831"/>
      <c r="AO46" s="58"/>
      <c r="AP46" s="139">
        <v>8</v>
      </c>
      <c r="AQ46" s="187"/>
      <c r="AR46" s="971"/>
      <c r="AS46" s="972"/>
      <c r="AT46" s="973"/>
      <c r="AU46" s="333"/>
      <c r="AV46" s="333"/>
      <c r="AW46" s="187"/>
      <c r="AX46" s="971"/>
      <c r="AY46" s="972"/>
      <c r="AZ46" s="973"/>
      <c r="BA46" s="334"/>
      <c r="BB46" s="334"/>
      <c r="BC46" s="58"/>
      <c r="BD46" s="58"/>
      <c r="BE46" s="58"/>
      <c r="BF46" s="58"/>
      <c r="BG46" s="58"/>
      <c r="BH46" s="58"/>
      <c r="BI46" s="58"/>
      <c r="BJ46" s="58"/>
      <c r="BK46" s="58"/>
      <c r="BL46" s="58"/>
      <c r="BM46" s="243"/>
      <c r="BN46" s="243"/>
      <c r="BO46" s="243"/>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166" t="str">
        <f t="shared" si="16"/>
        <v>:</v>
      </c>
      <c r="HP46" s="166" t="str">
        <f t="shared" si="17"/>
        <v>:</v>
      </c>
      <c r="HQ46" s="166" t="str">
        <f t="shared" si="18"/>
        <v>:</v>
      </c>
      <c r="HR46" s="166" t="str">
        <f t="shared" si="19"/>
        <v>:</v>
      </c>
      <c r="HS46" s="166" t="str">
        <f t="shared" si="20"/>
        <v>:</v>
      </c>
      <c r="HT46" s="166" t="str">
        <f t="shared" si="21"/>
        <v>:</v>
      </c>
      <c r="HU46" s="166" t="str">
        <f t="shared" si="22"/>
        <v>:</v>
      </c>
      <c r="HV46" s="166" t="str">
        <f t="shared" si="23"/>
        <v>:</v>
      </c>
    </row>
    <row r="47" spans="1:234" s="4" customFormat="1" ht="13.7" customHeight="1">
      <c r="A47" s="550" t="str">
        <f>IF(Visitor!C12="","",Visitor!C12)</f>
        <v/>
      </c>
      <c r="B47" s="974" t="str">
        <f>IF(Visitor!E12="","",Visitor!E12)</f>
        <v/>
      </c>
      <c r="C47" s="975" t="str">
        <f>IF(Home!F43="","",Home!F43)</f>
        <v/>
      </c>
      <c r="D47" s="135"/>
      <c r="E47" s="556" t="str">
        <f>IF(Visitor!F12="","",Visitor!F12)</f>
        <v/>
      </c>
      <c r="F47" s="778" t="str">
        <f t="shared" si="12"/>
        <v xml:space="preserve"> </v>
      </c>
      <c r="G47" s="976" t="str">
        <f>IF($AP$3=List!$AC$3,HO47,(IF($AP$3=List!$AC$4,HP47,(IF($AP$3=List!$AC$5,HQ47,(IF($AP$3=List!$AC$6,HR47,"??:??")))))))</f>
        <v>??:??</v>
      </c>
      <c r="H47" s="977"/>
      <c r="I47" s="978"/>
      <c r="J47" s="68"/>
      <c r="K47" s="623" t="str">
        <f t="shared" si="13"/>
        <v/>
      </c>
      <c r="L47" s="623" t="str">
        <f t="shared" si="14"/>
        <v/>
      </c>
      <c r="M47" s="624" t="str">
        <f t="shared" si="15"/>
        <v/>
      </c>
      <c r="N47" s="1002" t="str">
        <f>IF($AP$3=List!$AC$3,HS47,(IF($AP$3=List!$AC$4,HT47,(IF($AP$3=List!$AC$5,HU47,(IF($AP$3=List!$AC$6,HV47,"??:??")))))))</f>
        <v>??:??</v>
      </c>
      <c r="O47" s="1003"/>
      <c r="P47" s="1004"/>
      <c r="Q47" s="69"/>
      <c r="R47" s="69"/>
      <c r="S47" s="1005"/>
      <c r="T47" s="1005"/>
      <c r="U47" s="1005"/>
      <c r="V47" s="1005"/>
      <c r="W47" s="57"/>
      <c r="X47" s="1055" t="s">
        <v>2453</v>
      </c>
      <c r="Y47" s="1056"/>
      <c r="Z47" s="1056"/>
      <c r="AA47" s="1056"/>
      <c r="AB47" s="1056"/>
      <c r="AC47" s="1056"/>
      <c r="AD47" s="1057"/>
      <c r="AE47" s="1058"/>
      <c r="AF47" s="1059"/>
      <c r="AG47" s="1059"/>
      <c r="AH47" s="1059"/>
      <c r="AI47" s="1059"/>
      <c r="AJ47" s="1059"/>
      <c r="AK47" s="1059"/>
      <c r="AL47" s="1059"/>
      <c r="AM47" s="1060"/>
      <c r="AN47" s="833"/>
      <c r="AO47" s="58"/>
      <c r="AP47" s="139">
        <v>9</v>
      </c>
      <c r="AQ47" s="187"/>
      <c r="AR47" s="971"/>
      <c r="AS47" s="972"/>
      <c r="AT47" s="973"/>
      <c r="AU47" s="333"/>
      <c r="AV47" s="333"/>
      <c r="AW47" s="187"/>
      <c r="AX47" s="971"/>
      <c r="AY47" s="972"/>
      <c r="AZ47" s="973"/>
      <c r="BA47" s="334"/>
      <c r="BB47" s="334"/>
      <c r="BC47" s="58"/>
      <c r="BD47" s="58"/>
      <c r="BE47" s="58"/>
      <c r="BF47" s="58"/>
      <c r="BG47" s="58"/>
      <c r="BH47" s="58"/>
      <c r="BI47" s="58"/>
      <c r="BJ47" s="58"/>
      <c r="BK47" s="58"/>
      <c r="BL47" s="58"/>
      <c r="BM47" s="243"/>
      <c r="BN47" s="243"/>
      <c r="BO47" s="243"/>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166" t="str">
        <f t="shared" si="16"/>
        <v>:</v>
      </c>
      <c r="HP47" s="166" t="str">
        <f t="shared" si="17"/>
        <v>:</v>
      </c>
      <c r="HQ47" s="166" t="str">
        <f t="shared" si="18"/>
        <v>:</v>
      </c>
      <c r="HR47" s="166" t="str">
        <f t="shared" si="19"/>
        <v>:</v>
      </c>
      <c r="HS47" s="166" t="str">
        <f t="shared" si="20"/>
        <v>:</v>
      </c>
      <c r="HT47" s="166" t="str">
        <f t="shared" si="21"/>
        <v>:</v>
      </c>
      <c r="HU47" s="166" t="str">
        <f t="shared" si="22"/>
        <v>:</v>
      </c>
      <c r="HV47" s="166" t="str">
        <f t="shared" si="23"/>
        <v>:</v>
      </c>
    </row>
    <row r="48" spans="1:234" s="4" customFormat="1" ht="13.7" customHeight="1">
      <c r="A48" s="553" t="str">
        <f>IF(Visitor!C13="","",Visitor!C13)</f>
        <v/>
      </c>
      <c r="B48" s="974" t="str">
        <f>IF(Visitor!E13="","",Visitor!E13)</f>
        <v/>
      </c>
      <c r="C48" s="975" t="str">
        <f>IF(Home!F44="","",Home!F44)</f>
        <v/>
      </c>
      <c r="D48" s="132"/>
      <c r="E48" s="556" t="str">
        <f>IF(Visitor!F13="","",Visitor!F13)</f>
        <v/>
      </c>
      <c r="F48" s="778" t="str">
        <f t="shared" si="12"/>
        <v xml:space="preserve"> </v>
      </c>
      <c r="G48" s="976" t="str">
        <f>IF($AP$3=List!$AC$3,HO48,(IF($AP$3=List!$AC$4,HP48,(IF($AP$3=List!$AC$5,HQ48,(IF($AP$3=List!$AC$6,HR48,"??:??")))))))</f>
        <v>??:??</v>
      </c>
      <c r="H48" s="977"/>
      <c r="I48" s="978"/>
      <c r="J48" s="68"/>
      <c r="K48" s="623" t="str">
        <f t="shared" si="13"/>
        <v/>
      </c>
      <c r="L48" s="623" t="str">
        <f t="shared" si="14"/>
        <v/>
      </c>
      <c r="M48" s="624" t="str">
        <f t="shared" si="15"/>
        <v/>
      </c>
      <c r="N48" s="1002" t="str">
        <f>IF($AP$3=List!$AC$3,HS48,(IF($AP$3=List!$AC$4,HT48,(IF($AP$3=List!$AC$5,HU48,(IF($AP$3=List!$AC$6,HV48,"??:??")))))))</f>
        <v>??:??</v>
      </c>
      <c r="O48" s="1003"/>
      <c r="P48" s="1004"/>
      <c r="Q48" s="69"/>
      <c r="R48" s="69"/>
      <c r="S48" s="1005"/>
      <c r="T48" s="1005"/>
      <c r="U48" s="1005"/>
      <c r="V48" s="1005"/>
      <c r="W48" s="57"/>
      <c r="X48" s="1043" t="s">
        <v>2454</v>
      </c>
      <c r="Y48" s="1044"/>
      <c r="Z48" s="1044"/>
      <c r="AA48" s="1044"/>
      <c r="AB48" s="1044"/>
      <c r="AC48" s="1044"/>
      <c r="AD48" s="1045"/>
      <c r="AE48" s="1046"/>
      <c r="AF48" s="1047"/>
      <c r="AG48" s="1047"/>
      <c r="AH48" s="1047"/>
      <c r="AI48" s="1047"/>
      <c r="AJ48" s="1047"/>
      <c r="AK48" s="1047"/>
      <c r="AL48" s="1047"/>
      <c r="AM48" s="1048"/>
      <c r="AN48" s="833"/>
      <c r="AO48" s="58"/>
      <c r="AP48" s="139">
        <v>10</v>
      </c>
      <c r="AQ48" s="187"/>
      <c r="AR48" s="971"/>
      <c r="AS48" s="972"/>
      <c r="AT48" s="973"/>
      <c r="AU48" s="333"/>
      <c r="AV48" s="333"/>
      <c r="AW48" s="187"/>
      <c r="AX48" s="971"/>
      <c r="AY48" s="972"/>
      <c r="AZ48" s="973"/>
      <c r="BA48" s="334"/>
      <c r="BB48" s="334"/>
      <c r="BC48" s="58"/>
      <c r="BD48" s="58"/>
      <c r="BE48" s="58"/>
      <c r="BF48" s="58"/>
      <c r="BG48" s="58"/>
      <c r="BH48" s="58"/>
      <c r="BI48" s="58"/>
      <c r="BJ48" s="58"/>
      <c r="BK48" s="58"/>
      <c r="BL48" s="58"/>
      <c r="BM48" s="243"/>
      <c r="BN48" s="243"/>
      <c r="BO48" s="243"/>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166" t="str">
        <f t="shared" si="16"/>
        <v>:</v>
      </c>
      <c r="HP48" s="166" t="str">
        <f t="shared" si="17"/>
        <v>:</v>
      </c>
      <c r="HQ48" s="166" t="str">
        <f t="shared" si="18"/>
        <v>:</v>
      </c>
      <c r="HR48" s="166" t="str">
        <f t="shared" si="19"/>
        <v>:</v>
      </c>
      <c r="HS48" s="166" t="str">
        <f t="shared" si="20"/>
        <v>:</v>
      </c>
      <c r="HT48" s="166" t="str">
        <f t="shared" si="21"/>
        <v>:</v>
      </c>
      <c r="HU48" s="166" t="str">
        <f t="shared" si="22"/>
        <v>:</v>
      </c>
      <c r="HV48" s="166" t="str">
        <f t="shared" si="23"/>
        <v>:</v>
      </c>
    </row>
    <row r="49" spans="1:230" s="4" customFormat="1" ht="13.7" customHeight="1">
      <c r="A49" s="553" t="str">
        <f>IF(Visitor!C14="","",Visitor!C14)</f>
        <v/>
      </c>
      <c r="B49" s="974" t="str">
        <f>IF(Visitor!E14="","",Visitor!E14)</f>
        <v/>
      </c>
      <c r="C49" s="975" t="str">
        <f>IF(Home!F45="","",Home!F45)</f>
        <v/>
      </c>
      <c r="D49" s="132"/>
      <c r="E49" s="556" t="str">
        <f>IF(Visitor!F14="","",Visitor!F14)</f>
        <v/>
      </c>
      <c r="F49" s="778" t="str">
        <f t="shared" si="12"/>
        <v xml:space="preserve"> </v>
      </c>
      <c r="G49" s="976" t="str">
        <f>IF($AP$3=List!$AC$3,HO49,(IF($AP$3=List!$AC$4,HP49,(IF($AP$3=List!$AC$5,HQ49,(IF($AP$3=List!$AC$6,HR49,"??:??")))))))</f>
        <v>??:??</v>
      </c>
      <c r="H49" s="977"/>
      <c r="I49" s="978"/>
      <c r="J49" s="68"/>
      <c r="K49" s="623" t="str">
        <f t="shared" si="13"/>
        <v/>
      </c>
      <c r="L49" s="623" t="str">
        <f t="shared" si="14"/>
        <v/>
      </c>
      <c r="M49" s="624" t="str">
        <f t="shared" si="15"/>
        <v/>
      </c>
      <c r="N49" s="1002" t="str">
        <f>IF($AP$3=List!$AC$3,HS49,(IF($AP$3=List!$AC$4,HT49,(IF($AP$3=List!$AC$5,HU49,(IF($AP$3=List!$AC$6,HV49,"??:??")))))))</f>
        <v>??:??</v>
      </c>
      <c r="O49" s="1003"/>
      <c r="P49" s="1004"/>
      <c r="Q49" s="69"/>
      <c r="R49" s="69"/>
      <c r="S49" s="1005"/>
      <c r="T49" s="1005"/>
      <c r="U49" s="1005"/>
      <c r="V49" s="1005"/>
      <c r="W49" s="57"/>
      <c r="X49" s="1043" t="s">
        <v>2455</v>
      </c>
      <c r="Y49" s="1044"/>
      <c r="Z49" s="1044"/>
      <c r="AA49" s="1044"/>
      <c r="AB49" s="1044"/>
      <c r="AC49" s="1044"/>
      <c r="AD49" s="1045"/>
      <c r="AE49" s="1046"/>
      <c r="AF49" s="1047"/>
      <c r="AG49" s="1047"/>
      <c r="AH49" s="1047"/>
      <c r="AI49" s="1047"/>
      <c r="AJ49" s="1047"/>
      <c r="AK49" s="1047"/>
      <c r="AL49" s="1047"/>
      <c r="AM49" s="1048"/>
      <c r="AN49" s="833"/>
      <c r="AO49" s="58"/>
      <c r="AP49" s="139">
        <v>11</v>
      </c>
      <c r="AQ49" s="187"/>
      <c r="AR49" s="971"/>
      <c r="AS49" s="972"/>
      <c r="AT49" s="973"/>
      <c r="AU49" s="333"/>
      <c r="AV49" s="333"/>
      <c r="AW49" s="187"/>
      <c r="AX49" s="971"/>
      <c r="AY49" s="972"/>
      <c r="AZ49" s="973"/>
      <c r="BA49" s="334"/>
      <c r="BB49" s="334"/>
      <c r="BC49" s="58"/>
      <c r="BD49" s="58"/>
      <c r="BE49" s="58"/>
      <c r="BF49" s="58"/>
      <c r="BG49" s="58"/>
      <c r="BH49" s="58"/>
      <c r="BI49" s="58"/>
      <c r="BJ49" s="58"/>
      <c r="BK49" s="58"/>
      <c r="BL49" s="58"/>
      <c r="BM49" s="243"/>
      <c r="BN49" s="243"/>
      <c r="BO49" s="243"/>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166" t="str">
        <f t="shared" si="16"/>
        <v>:</v>
      </c>
      <c r="HP49" s="166" t="str">
        <f t="shared" si="17"/>
        <v>:</v>
      </c>
      <c r="HQ49" s="166" t="str">
        <f t="shared" si="18"/>
        <v>:</v>
      </c>
      <c r="HR49" s="166" t="str">
        <f t="shared" si="19"/>
        <v>:</v>
      </c>
      <c r="HS49" s="166" t="str">
        <f t="shared" si="20"/>
        <v>:</v>
      </c>
      <c r="HT49" s="166" t="str">
        <f t="shared" si="21"/>
        <v>:</v>
      </c>
      <c r="HU49" s="166" t="str">
        <f t="shared" si="22"/>
        <v>:</v>
      </c>
      <c r="HV49" s="166" t="str">
        <f t="shared" si="23"/>
        <v>:</v>
      </c>
    </row>
    <row r="50" spans="1:230" s="4" customFormat="1" ht="13.7" customHeight="1">
      <c r="A50" s="553" t="str">
        <f>IF(Visitor!C15="","",Visitor!C15)</f>
        <v/>
      </c>
      <c r="B50" s="974" t="str">
        <f>IF(Visitor!E15="","",Visitor!E15)</f>
        <v/>
      </c>
      <c r="C50" s="975" t="str">
        <f>IF(Home!F46="","",Home!F46)</f>
        <v/>
      </c>
      <c r="D50" s="132"/>
      <c r="E50" s="556" t="str">
        <f>IF(Visitor!F15="","",Visitor!F15)</f>
        <v/>
      </c>
      <c r="F50" s="778" t="str">
        <f t="shared" si="12"/>
        <v xml:space="preserve"> </v>
      </c>
      <c r="G50" s="976" t="str">
        <f>IF($AP$3=List!$AC$3,HO50,(IF($AP$3=List!$AC$4,HP50,(IF($AP$3=List!$AC$5,HQ50,(IF($AP$3=List!$AC$6,HR50,"??:??")))))))</f>
        <v>??:??</v>
      </c>
      <c r="H50" s="977"/>
      <c r="I50" s="978"/>
      <c r="J50" s="68"/>
      <c r="K50" s="623" t="str">
        <f t="shared" si="13"/>
        <v/>
      </c>
      <c r="L50" s="623" t="str">
        <f t="shared" si="14"/>
        <v/>
      </c>
      <c r="M50" s="624" t="str">
        <f t="shared" si="15"/>
        <v/>
      </c>
      <c r="N50" s="1002" t="str">
        <f>IF($AP$3=List!$AC$3,HS50,(IF($AP$3=List!$AC$4,HT50,(IF($AP$3=List!$AC$5,HU50,(IF($AP$3=List!$AC$6,HV50,"??:??")))))))</f>
        <v>??:??</v>
      </c>
      <c r="O50" s="1003"/>
      <c r="P50" s="1004"/>
      <c r="Q50" s="69"/>
      <c r="R50" s="69"/>
      <c r="S50" s="1005"/>
      <c r="T50" s="1005"/>
      <c r="U50" s="1005"/>
      <c r="V50" s="1005"/>
      <c r="W50" s="57"/>
      <c r="X50" s="1043" t="s">
        <v>2456</v>
      </c>
      <c r="Y50" s="1044"/>
      <c r="Z50" s="1044"/>
      <c r="AA50" s="1044"/>
      <c r="AB50" s="1044"/>
      <c r="AC50" s="1044"/>
      <c r="AD50" s="1045"/>
      <c r="AE50" s="1046"/>
      <c r="AF50" s="1047"/>
      <c r="AG50" s="1047"/>
      <c r="AH50" s="1047"/>
      <c r="AI50" s="1047"/>
      <c r="AJ50" s="1047"/>
      <c r="AK50" s="1047"/>
      <c r="AL50" s="1047"/>
      <c r="AM50" s="1048"/>
      <c r="AN50" s="833"/>
      <c r="AO50" s="58"/>
      <c r="AP50" s="139">
        <v>12</v>
      </c>
      <c r="AQ50" s="187"/>
      <c r="AR50" s="971"/>
      <c r="AS50" s="972"/>
      <c r="AT50" s="973"/>
      <c r="AU50" s="333"/>
      <c r="AV50" s="333"/>
      <c r="AW50" s="187"/>
      <c r="AX50" s="971"/>
      <c r="AY50" s="972"/>
      <c r="AZ50" s="973"/>
      <c r="BA50" s="334"/>
      <c r="BB50" s="334"/>
      <c r="BC50" s="58"/>
      <c r="BD50" s="58"/>
      <c r="BE50" s="58"/>
      <c r="BF50" s="58"/>
      <c r="BG50" s="58"/>
      <c r="BH50" s="58"/>
      <c r="BI50" s="58"/>
      <c r="BJ50" s="58"/>
      <c r="BK50" s="58"/>
      <c r="BL50" s="58"/>
      <c r="BM50" s="243"/>
      <c r="BN50" s="243"/>
      <c r="BO50" s="243"/>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166" t="str">
        <f t="shared" si="16"/>
        <v>:</v>
      </c>
      <c r="HP50" s="166" t="str">
        <f t="shared" si="17"/>
        <v>:</v>
      </c>
      <c r="HQ50" s="166" t="str">
        <f t="shared" si="18"/>
        <v>:</v>
      </c>
      <c r="HR50" s="166" t="str">
        <f t="shared" si="19"/>
        <v>:</v>
      </c>
      <c r="HS50" s="166" t="str">
        <f t="shared" si="20"/>
        <v>:</v>
      </c>
      <c r="HT50" s="166" t="str">
        <f t="shared" si="21"/>
        <v>:</v>
      </c>
      <c r="HU50" s="166" t="str">
        <f t="shared" si="22"/>
        <v>:</v>
      </c>
      <c r="HV50" s="166" t="str">
        <f t="shared" si="23"/>
        <v>:</v>
      </c>
    </row>
    <row r="51" spans="1:230" s="4" customFormat="1" ht="13.7" customHeight="1">
      <c r="A51" s="554" t="str">
        <f>IF(Visitor!C16="","",Visitor!C16)</f>
        <v/>
      </c>
      <c r="B51" s="979" t="str">
        <f>IF(Visitor!E16="","",Visitor!E16)</f>
        <v/>
      </c>
      <c r="C51" s="980" t="str">
        <f>IF(Home!F47="","",Home!F47)</f>
        <v/>
      </c>
      <c r="D51" s="298"/>
      <c r="E51" s="563" t="str">
        <f>IF(Visitor!F16="","",Visitor!F16)</f>
        <v/>
      </c>
      <c r="F51" s="778" t="str">
        <f t="shared" si="12"/>
        <v xml:space="preserve"> </v>
      </c>
      <c r="G51" s="976" t="str">
        <f>IF($AP$3=List!$AC$3,HO51,(IF($AP$3=List!$AC$4,HP51,(IF($AP$3=List!$AC$5,HQ51,(IF($AP$3=List!$AC$6,HR51,"??:??")))))))</f>
        <v>??:??</v>
      </c>
      <c r="H51" s="977"/>
      <c r="I51" s="978"/>
      <c r="J51" s="68"/>
      <c r="K51" s="623" t="str">
        <f t="shared" si="13"/>
        <v/>
      </c>
      <c r="L51" s="623" t="str">
        <f t="shared" si="14"/>
        <v/>
      </c>
      <c r="M51" s="624" t="str">
        <f t="shared" si="15"/>
        <v/>
      </c>
      <c r="N51" s="1002" t="str">
        <f>IF($AP$3=List!$AC$3,HS51,(IF($AP$3=List!$AC$4,HT51,(IF($AP$3=List!$AC$5,HU51,(IF($AP$3=List!$AC$6,HV51,"??:??")))))))</f>
        <v>??:??</v>
      </c>
      <c r="O51" s="1003"/>
      <c r="P51" s="1004"/>
      <c r="Q51" s="69"/>
      <c r="R51" s="69"/>
      <c r="S51" s="1005"/>
      <c r="T51" s="1005"/>
      <c r="U51" s="1005"/>
      <c r="V51" s="1005"/>
      <c r="W51" s="57"/>
      <c r="X51" s="1043" t="s">
        <v>2457</v>
      </c>
      <c r="Y51" s="1044"/>
      <c r="Z51" s="1044"/>
      <c r="AA51" s="1044"/>
      <c r="AB51" s="1044"/>
      <c r="AC51" s="1044"/>
      <c r="AD51" s="1045"/>
      <c r="AE51" s="1046"/>
      <c r="AF51" s="1047"/>
      <c r="AG51" s="1047"/>
      <c r="AH51" s="1047"/>
      <c r="AI51" s="1047"/>
      <c r="AJ51" s="1047"/>
      <c r="AK51" s="1047"/>
      <c r="AL51" s="1047"/>
      <c r="AM51" s="1048"/>
      <c r="AN51" s="833"/>
      <c r="AO51" s="58"/>
      <c r="AP51" s="139">
        <v>13</v>
      </c>
      <c r="AQ51" s="187"/>
      <c r="AR51" s="971"/>
      <c r="AS51" s="972"/>
      <c r="AT51" s="973"/>
      <c r="AU51" s="334"/>
      <c r="AV51" s="334"/>
      <c r="AW51" s="187"/>
      <c r="AX51" s="971"/>
      <c r="AY51" s="972"/>
      <c r="AZ51" s="973"/>
      <c r="BA51" s="334"/>
      <c r="BB51" s="334"/>
      <c r="BC51" s="58"/>
      <c r="BD51" s="58"/>
      <c r="BE51" s="58"/>
      <c r="BF51" s="58"/>
      <c r="BG51" s="58"/>
      <c r="BH51" s="58"/>
      <c r="BI51" s="58"/>
      <c r="BJ51" s="58"/>
      <c r="BK51" s="58"/>
      <c r="BL51" s="58"/>
      <c r="BM51" s="243"/>
      <c r="BN51" s="243"/>
      <c r="BO51" s="243"/>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166" t="str">
        <f t="shared" si="16"/>
        <v>:</v>
      </c>
      <c r="HP51" s="166" t="str">
        <f t="shared" si="17"/>
        <v>:</v>
      </c>
      <c r="HQ51" s="166" t="str">
        <f t="shared" si="18"/>
        <v>:</v>
      </c>
      <c r="HR51" s="166" t="str">
        <f t="shared" si="19"/>
        <v>:</v>
      </c>
      <c r="HS51" s="166" t="str">
        <f t="shared" si="20"/>
        <v>:</v>
      </c>
      <c r="HT51" s="166" t="str">
        <f t="shared" si="21"/>
        <v>:</v>
      </c>
      <c r="HU51" s="166" t="str">
        <f t="shared" si="22"/>
        <v>:</v>
      </c>
      <c r="HV51" s="166" t="str">
        <f t="shared" si="23"/>
        <v>:</v>
      </c>
    </row>
    <row r="52" spans="1:230" s="4" customFormat="1" ht="13.7" customHeight="1">
      <c r="A52" s="550" t="str">
        <f>IF(Visitor!C17="","",Visitor!C17)</f>
        <v/>
      </c>
      <c r="B52" s="974" t="str">
        <f>IF(Visitor!E17="","",Visitor!E17)</f>
        <v/>
      </c>
      <c r="C52" s="975" t="str">
        <f>IF(Home!F48="","",Home!F48)</f>
        <v/>
      </c>
      <c r="D52" s="135"/>
      <c r="E52" s="556" t="str">
        <f>IF(Visitor!F17="","",Visitor!F17)</f>
        <v/>
      </c>
      <c r="F52" s="778" t="str">
        <f t="shared" si="12"/>
        <v xml:space="preserve"> </v>
      </c>
      <c r="G52" s="976" t="str">
        <f>IF($AP$3=List!$AC$3,HO52,(IF($AP$3=List!$AC$4,HP52,(IF($AP$3=List!$AC$5,HQ52,(IF($AP$3=List!$AC$6,HR52,"??:??")))))))</f>
        <v>??:??</v>
      </c>
      <c r="H52" s="977"/>
      <c r="I52" s="978"/>
      <c r="J52" s="68"/>
      <c r="K52" s="623" t="str">
        <f t="shared" si="13"/>
        <v/>
      </c>
      <c r="L52" s="623" t="str">
        <f t="shared" si="14"/>
        <v/>
      </c>
      <c r="M52" s="624" t="str">
        <f t="shared" si="15"/>
        <v/>
      </c>
      <c r="N52" s="1002" t="str">
        <f>IF($AP$3=List!$AC$3,HS52,(IF($AP$3=List!$AC$4,HT52,(IF($AP$3=List!$AC$5,HU52,(IF($AP$3=List!$AC$6,HV52,"??:??")))))))</f>
        <v>??:??</v>
      </c>
      <c r="O52" s="1003"/>
      <c r="P52" s="1004"/>
      <c r="Q52" s="69"/>
      <c r="R52" s="69"/>
      <c r="S52" s="1005"/>
      <c r="T52" s="1005"/>
      <c r="U52" s="1005"/>
      <c r="V52" s="1005"/>
      <c r="W52" s="57"/>
      <c r="X52" s="1043" t="s">
        <v>93</v>
      </c>
      <c r="Y52" s="1044"/>
      <c r="Z52" s="1044"/>
      <c r="AA52" s="1044"/>
      <c r="AB52" s="1044"/>
      <c r="AC52" s="1044"/>
      <c r="AD52" s="1045"/>
      <c r="AE52" s="1046"/>
      <c r="AF52" s="1047"/>
      <c r="AG52" s="1047"/>
      <c r="AH52" s="1047"/>
      <c r="AI52" s="1047"/>
      <c r="AJ52" s="1047"/>
      <c r="AK52" s="1047"/>
      <c r="AL52" s="1047"/>
      <c r="AM52" s="1048"/>
      <c r="AN52" s="833"/>
      <c r="AO52" s="58"/>
      <c r="AP52" s="139">
        <v>14</v>
      </c>
      <c r="AQ52" s="187"/>
      <c r="AR52" s="971"/>
      <c r="AS52" s="972"/>
      <c r="AT52" s="973"/>
      <c r="AU52" s="334"/>
      <c r="AV52" s="334"/>
      <c r="AW52" s="187"/>
      <c r="AX52" s="971"/>
      <c r="AY52" s="972"/>
      <c r="AZ52" s="973"/>
      <c r="BA52" s="334"/>
      <c r="BB52" s="334"/>
      <c r="BC52" s="58"/>
      <c r="BD52" s="58"/>
      <c r="BE52" s="58"/>
      <c r="BF52" s="58"/>
      <c r="BG52" s="58"/>
      <c r="BH52" s="58"/>
      <c r="BI52" s="58"/>
      <c r="BJ52" s="58"/>
      <c r="BK52" s="58"/>
      <c r="BL52" s="58"/>
      <c r="BM52" s="243"/>
      <c r="BN52" s="243"/>
      <c r="BO52" s="243"/>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166" t="str">
        <f t="shared" si="16"/>
        <v>:</v>
      </c>
      <c r="HP52" s="166" t="str">
        <f t="shared" si="17"/>
        <v>:</v>
      </c>
      <c r="HQ52" s="166" t="str">
        <f t="shared" si="18"/>
        <v>:</v>
      </c>
      <c r="HR52" s="166" t="str">
        <f t="shared" si="19"/>
        <v>:</v>
      </c>
      <c r="HS52" s="166" t="str">
        <f t="shared" si="20"/>
        <v>:</v>
      </c>
      <c r="HT52" s="166" t="str">
        <f t="shared" si="21"/>
        <v>:</v>
      </c>
      <c r="HU52" s="166" t="str">
        <f t="shared" si="22"/>
        <v>:</v>
      </c>
      <c r="HV52" s="166" t="str">
        <f t="shared" si="23"/>
        <v>:</v>
      </c>
    </row>
    <row r="53" spans="1:230" s="4" customFormat="1" ht="13.7" customHeight="1">
      <c r="A53" s="553" t="str">
        <f>IF(Visitor!C18="","",Visitor!C18)</f>
        <v/>
      </c>
      <c r="B53" s="974" t="str">
        <f>IF(Visitor!E18="","",Visitor!E18)</f>
        <v/>
      </c>
      <c r="C53" s="975" t="str">
        <f>IF(Home!F49="","",Home!F49)</f>
        <v/>
      </c>
      <c r="D53" s="132"/>
      <c r="E53" s="556" t="str">
        <f>IF(Visitor!F18="","",Visitor!F18)</f>
        <v/>
      </c>
      <c r="F53" s="778" t="str">
        <f t="shared" si="12"/>
        <v xml:space="preserve"> </v>
      </c>
      <c r="G53" s="976" t="str">
        <f>IF($AP$3=List!$AC$3,HO53,(IF($AP$3=List!$AC$4,HP53,(IF($AP$3=List!$AC$5,HQ53,(IF($AP$3=List!$AC$6,HR53,"??:??")))))))</f>
        <v>??:??</v>
      </c>
      <c r="H53" s="977"/>
      <c r="I53" s="978"/>
      <c r="J53" s="68"/>
      <c r="K53" s="623" t="str">
        <f t="shared" si="13"/>
        <v/>
      </c>
      <c r="L53" s="623" t="str">
        <f t="shared" si="14"/>
        <v/>
      </c>
      <c r="M53" s="624" t="str">
        <f t="shared" si="15"/>
        <v/>
      </c>
      <c r="N53" s="1002" t="str">
        <f>IF($AP$3=List!$AC$3,HS53,(IF($AP$3=List!$AC$4,HT53,(IF($AP$3=List!$AC$5,HU53,(IF($AP$3=List!$AC$6,HV53,"??:??")))))))</f>
        <v>??:??</v>
      </c>
      <c r="O53" s="1003"/>
      <c r="P53" s="1004"/>
      <c r="Q53" s="69"/>
      <c r="R53" s="69"/>
      <c r="S53" s="1005"/>
      <c r="T53" s="1005"/>
      <c r="U53" s="1005"/>
      <c r="V53" s="1005"/>
      <c r="W53" s="57"/>
      <c r="X53" s="1043" t="s">
        <v>93</v>
      </c>
      <c r="Y53" s="1044"/>
      <c r="Z53" s="1044"/>
      <c r="AA53" s="1044"/>
      <c r="AB53" s="1044"/>
      <c r="AC53" s="1044"/>
      <c r="AD53" s="1045"/>
      <c r="AE53" s="1046"/>
      <c r="AF53" s="1047"/>
      <c r="AG53" s="1047"/>
      <c r="AH53" s="1047"/>
      <c r="AI53" s="1047"/>
      <c r="AJ53" s="1047"/>
      <c r="AK53" s="1047"/>
      <c r="AL53" s="1047"/>
      <c r="AM53" s="1048"/>
      <c r="AN53" s="833"/>
      <c r="AO53" s="58"/>
      <c r="AP53" s="139">
        <v>15</v>
      </c>
      <c r="AQ53" s="187"/>
      <c r="AR53" s="971"/>
      <c r="AS53" s="972"/>
      <c r="AT53" s="973"/>
      <c r="AU53" s="334"/>
      <c r="AV53" s="334"/>
      <c r="AW53" s="187"/>
      <c r="AX53" s="971"/>
      <c r="AY53" s="972"/>
      <c r="AZ53" s="973"/>
      <c r="BA53" s="334"/>
      <c r="BB53" s="334"/>
      <c r="BC53" s="58"/>
      <c r="BD53" s="58"/>
      <c r="BE53" s="58"/>
      <c r="BF53" s="58"/>
      <c r="BG53" s="58"/>
      <c r="BH53" s="58"/>
      <c r="BI53" s="58"/>
      <c r="BJ53" s="58"/>
      <c r="BK53" s="58"/>
      <c r="BL53" s="58"/>
      <c r="BM53" s="243"/>
      <c r="BN53" s="243"/>
      <c r="BO53" s="243"/>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166" t="str">
        <f t="shared" si="16"/>
        <v>:</v>
      </c>
      <c r="HP53" s="166" t="str">
        <f t="shared" si="17"/>
        <v>:</v>
      </c>
      <c r="HQ53" s="166" t="str">
        <f t="shared" si="18"/>
        <v>:</v>
      </c>
      <c r="HR53" s="166" t="str">
        <f t="shared" si="19"/>
        <v>:</v>
      </c>
      <c r="HS53" s="166" t="str">
        <f t="shared" si="20"/>
        <v>:</v>
      </c>
      <c r="HT53" s="166" t="str">
        <f t="shared" si="21"/>
        <v>:</v>
      </c>
      <c r="HU53" s="166" t="str">
        <f t="shared" si="22"/>
        <v>:</v>
      </c>
      <c r="HV53" s="166" t="str">
        <f t="shared" si="23"/>
        <v>:</v>
      </c>
    </row>
    <row r="54" spans="1:230" s="4" customFormat="1" ht="13.7" customHeight="1">
      <c r="A54" s="553" t="str">
        <f>IF(Visitor!C19="","",Visitor!C19)</f>
        <v/>
      </c>
      <c r="B54" s="974" t="str">
        <f>IF(Visitor!E19="","",Visitor!E19)</f>
        <v/>
      </c>
      <c r="C54" s="975" t="str">
        <f>IF(Home!F50="","",Home!F50)</f>
        <v/>
      </c>
      <c r="D54" s="132"/>
      <c r="E54" s="556" t="str">
        <f>IF(Visitor!F19="","",Visitor!F19)</f>
        <v/>
      </c>
      <c r="F54" s="778" t="str">
        <f t="shared" si="12"/>
        <v xml:space="preserve"> </v>
      </c>
      <c r="G54" s="976" t="str">
        <f>IF($AP$3=List!$AC$3,HO54,(IF($AP$3=List!$AC$4,HP54,(IF($AP$3=List!$AC$5,HQ54,(IF($AP$3=List!$AC$6,HR54,"??:??")))))))</f>
        <v>??:??</v>
      </c>
      <c r="H54" s="977"/>
      <c r="I54" s="978"/>
      <c r="J54" s="68"/>
      <c r="K54" s="623" t="str">
        <f t="shared" si="13"/>
        <v/>
      </c>
      <c r="L54" s="623" t="str">
        <f t="shared" si="14"/>
        <v/>
      </c>
      <c r="M54" s="624" t="str">
        <f t="shared" si="15"/>
        <v/>
      </c>
      <c r="N54" s="1002" t="str">
        <f>IF($AP$3=List!$AC$3,HS54,(IF($AP$3=List!$AC$4,HT54,(IF($AP$3=List!$AC$5,HU54,(IF($AP$3=List!$AC$6,HV54,"??:??")))))))</f>
        <v>??:??</v>
      </c>
      <c r="O54" s="1003"/>
      <c r="P54" s="1004"/>
      <c r="Q54" s="69"/>
      <c r="R54" s="69"/>
      <c r="S54" s="1005"/>
      <c r="T54" s="1005"/>
      <c r="U54" s="1005"/>
      <c r="V54" s="1005"/>
      <c r="W54" s="57"/>
      <c r="X54" s="1043" t="s">
        <v>2458</v>
      </c>
      <c r="Y54" s="1044"/>
      <c r="Z54" s="1044"/>
      <c r="AA54" s="1044"/>
      <c r="AB54" s="1044"/>
      <c r="AC54" s="1044"/>
      <c r="AD54" s="1045"/>
      <c r="AE54" s="1046"/>
      <c r="AF54" s="1047"/>
      <c r="AG54" s="1047"/>
      <c r="AH54" s="1047"/>
      <c r="AI54" s="1047"/>
      <c r="AJ54" s="1047"/>
      <c r="AK54" s="1047"/>
      <c r="AL54" s="1047"/>
      <c r="AM54" s="1048"/>
      <c r="AN54" s="833"/>
      <c r="AO54" s="58"/>
      <c r="AP54" s="139">
        <v>16</v>
      </c>
      <c r="AQ54" s="187"/>
      <c r="AR54" s="971"/>
      <c r="AS54" s="972"/>
      <c r="AT54" s="973"/>
      <c r="AU54" s="334"/>
      <c r="AV54" s="334"/>
      <c r="AW54" s="187"/>
      <c r="AX54" s="971"/>
      <c r="AY54" s="972"/>
      <c r="AZ54" s="973"/>
      <c r="BA54" s="334"/>
      <c r="BB54" s="334"/>
      <c r="BC54" s="58"/>
      <c r="BD54" s="58"/>
      <c r="BE54" s="58"/>
      <c r="BF54" s="58"/>
      <c r="BG54" s="58"/>
      <c r="BH54" s="58"/>
      <c r="BI54" s="58"/>
      <c r="BJ54" s="58"/>
      <c r="BK54" s="58"/>
      <c r="BL54" s="58"/>
      <c r="BM54" s="243"/>
      <c r="BN54" s="243"/>
      <c r="BO54" s="243"/>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166" t="str">
        <f t="shared" si="16"/>
        <v>:</v>
      </c>
      <c r="HP54" s="166" t="str">
        <f t="shared" si="17"/>
        <v>:</v>
      </c>
      <c r="HQ54" s="166" t="str">
        <f t="shared" si="18"/>
        <v>:</v>
      </c>
      <c r="HR54" s="166" t="str">
        <f t="shared" si="19"/>
        <v>:</v>
      </c>
      <c r="HS54" s="166" t="str">
        <f t="shared" si="20"/>
        <v>:</v>
      </c>
      <c r="HT54" s="166" t="str">
        <f t="shared" si="21"/>
        <v>:</v>
      </c>
      <c r="HU54" s="166" t="str">
        <f t="shared" si="22"/>
        <v>:</v>
      </c>
      <c r="HV54" s="166" t="str">
        <f t="shared" si="23"/>
        <v>:</v>
      </c>
    </row>
    <row r="55" spans="1:230" s="4" customFormat="1" ht="13.7" customHeight="1">
      <c r="A55" s="553" t="str">
        <f>IF(Visitor!C20="","",Visitor!C20)</f>
        <v/>
      </c>
      <c r="B55" s="974" t="str">
        <f>IF(Visitor!E20="","",Visitor!E20)</f>
        <v/>
      </c>
      <c r="C55" s="975" t="str">
        <f>IF(Home!F51="","",Home!F51)</f>
        <v/>
      </c>
      <c r="D55" s="132"/>
      <c r="E55" s="556" t="str">
        <f>IF(Visitor!F20="","",Visitor!F20)</f>
        <v/>
      </c>
      <c r="F55" s="778" t="str">
        <f t="shared" si="12"/>
        <v xml:space="preserve"> </v>
      </c>
      <c r="G55" s="976" t="str">
        <f>IF($AP$3=List!$AC$3,HO55,(IF($AP$3=List!$AC$4,HP55,(IF($AP$3=List!$AC$5,HQ55,(IF($AP$3=List!$AC$6,HR55,"??:??")))))))</f>
        <v>??:??</v>
      </c>
      <c r="H55" s="977"/>
      <c r="I55" s="978"/>
      <c r="J55" s="68"/>
      <c r="K55" s="623" t="str">
        <f t="shared" si="13"/>
        <v/>
      </c>
      <c r="L55" s="623" t="str">
        <f t="shared" si="14"/>
        <v/>
      </c>
      <c r="M55" s="624" t="str">
        <f t="shared" si="15"/>
        <v/>
      </c>
      <c r="N55" s="1002" t="str">
        <f>IF($AP$3=List!$AC$3,HS55,(IF($AP$3=List!$AC$4,HT55,(IF($AP$3=List!$AC$5,HU55,(IF($AP$3=List!$AC$6,HV55,"??:??")))))))</f>
        <v>??:??</v>
      </c>
      <c r="O55" s="1003"/>
      <c r="P55" s="1004"/>
      <c r="Q55" s="69"/>
      <c r="R55" s="69"/>
      <c r="S55" s="1005"/>
      <c r="T55" s="1005"/>
      <c r="U55" s="1005"/>
      <c r="V55" s="1005"/>
      <c r="W55" s="57"/>
      <c r="X55" s="1043" t="s">
        <v>2458</v>
      </c>
      <c r="Y55" s="1044"/>
      <c r="Z55" s="1044"/>
      <c r="AA55" s="1044"/>
      <c r="AB55" s="1044"/>
      <c r="AC55" s="1044"/>
      <c r="AD55" s="1045"/>
      <c r="AE55" s="1046"/>
      <c r="AF55" s="1047"/>
      <c r="AG55" s="1047"/>
      <c r="AH55" s="1047"/>
      <c r="AI55" s="1047"/>
      <c r="AJ55" s="1047"/>
      <c r="AK55" s="1047"/>
      <c r="AL55" s="1047"/>
      <c r="AM55" s="1048"/>
      <c r="AN55" s="833"/>
      <c r="AO55" s="58"/>
      <c r="AP55" s="139">
        <v>17</v>
      </c>
      <c r="AQ55" s="187"/>
      <c r="AR55" s="971"/>
      <c r="AS55" s="972"/>
      <c r="AT55" s="973"/>
      <c r="AU55" s="335"/>
      <c r="AV55" s="335"/>
      <c r="AW55" s="187"/>
      <c r="AX55" s="971"/>
      <c r="AY55" s="972"/>
      <c r="AZ55" s="973"/>
      <c r="BA55" s="334"/>
      <c r="BB55" s="334"/>
      <c r="BC55" s="58"/>
      <c r="BD55" s="58"/>
      <c r="BE55" s="58"/>
      <c r="BF55" s="58"/>
      <c r="BG55" s="58"/>
      <c r="BH55" s="58"/>
      <c r="BI55" s="58"/>
      <c r="BJ55" s="58"/>
      <c r="BK55" s="58"/>
      <c r="BL55" s="58"/>
      <c r="BM55" s="243"/>
      <c r="BN55" s="243"/>
      <c r="BO55" s="243"/>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166" t="str">
        <f t="shared" si="16"/>
        <v>:</v>
      </c>
      <c r="HP55" s="166" t="str">
        <f t="shared" si="17"/>
        <v>:</v>
      </c>
      <c r="HQ55" s="166" t="str">
        <f t="shared" si="18"/>
        <v>:</v>
      </c>
      <c r="HR55" s="166" t="str">
        <f t="shared" si="19"/>
        <v>:</v>
      </c>
      <c r="HS55" s="166" t="str">
        <f t="shared" si="20"/>
        <v>:</v>
      </c>
      <c r="HT55" s="166" t="str">
        <f t="shared" si="21"/>
        <v>:</v>
      </c>
      <c r="HU55" s="166" t="str">
        <f t="shared" si="22"/>
        <v>:</v>
      </c>
      <c r="HV55" s="166" t="str">
        <f t="shared" si="23"/>
        <v>:</v>
      </c>
    </row>
    <row r="56" spans="1:230" s="4" customFormat="1" ht="13.7" customHeight="1">
      <c r="A56" s="554" t="str">
        <f>IF(Visitor!C21="","",Visitor!C21)</f>
        <v/>
      </c>
      <c r="B56" s="979" t="str">
        <f>IF(Visitor!E21="","",Visitor!E21)</f>
        <v/>
      </c>
      <c r="C56" s="980" t="str">
        <f>IF(Home!F52="","",Home!F52)</f>
        <v/>
      </c>
      <c r="D56" s="298"/>
      <c r="E56" s="563" t="str">
        <f>IF(Visitor!F21="","",Visitor!F21)</f>
        <v/>
      </c>
      <c r="F56" s="778" t="str">
        <f t="shared" si="12"/>
        <v xml:space="preserve"> </v>
      </c>
      <c r="G56" s="976" t="str">
        <f>IF($AP$3=List!$AC$3,HO56,(IF($AP$3=List!$AC$4,HP56,(IF($AP$3=List!$AC$5,HQ56,(IF($AP$3=List!$AC$6,HR56,"??:??")))))))</f>
        <v>??:??</v>
      </c>
      <c r="H56" s="977"/>
      <c r="I56" s="978"/>
      <c r="J56" s="68"/>
      <c r="K56" s="623" t="str">
        <f t="shared" si="13"/>
        <v/>
      </c>
      <c r="L56" s="623" t="str">
        <f t="shared" si="14"/>
        <v/>
      </c>
      <c r="M56" s="624" t="str">
        <f t="shared" si="15"/>
        <v/>
      </c>
      <c r="N56" s="1002" t="str">
        <f>IF($AP$3=List!$AC$3,HS56,(IF($AP$3=List!$AC$4,HT56,(IF($AP$3=List!$AC$5,HU56,(IF($AP$3=List!$AC$6,HV56,"??:??")))))))</f>
        <v>??:??</v>
      </c>
      <c r="O56" s="1003"/>
      <c r="P56" s="1004"/>
      <c r="Q56" s="69"/>
      <c r="R56" s="69"/>
      <c r="S56" s="1005"/>
      <c r="T56" s="1005"/>
      <c r="U56" s="1005"/>
      <c r="V56" s="1005"/>
      <c r="W56" s="57"/>
      <c r="X56" s="1043" t="s">
        <v>2714</v>
      </c>
      <c r="Y56" s="1044"/>
      <c r="Z56" s="1044"/>
      <c r="AA56" s="1044"/>
      <c r="AB56" s="1044"/>
      <c r="AC56" s="1044"/>
      <c r="AD56" s="1045"/>
      <c r="AE56" s="1046"/>
      <c r="AF56" s="1047"/>
      <c r="AG56" s="1047"/>
      <c r="AH56" s="1047"/>
      <c r="AI56" s="1047"/>
      <c r="AJ56" s="1047"/>
      <c r="AK56" s="1047"/>
      <c r="AL56" s="1047"/>
      <c r="AM56" s="1048"/>
      <c r="AN56" s="833"/>
      <c r="AO56" s="58"/>
      <c r="AP56" s="139">
        <v>18</v>
      </c>
      <c r="AQ56" s="187"/>
      <c r="AR56" s="971"/>
      <c r="AS56" s="972"/>
      <c r="AT56" s="973"/>
      <c r="AU56" s="334"/>
      <c r="AV56" s="334"/>
      <c r="AW56" s="187"/>
      <c r="AX56" s="971"/>
      <c r="AY56" s="972"/>
      <c r="AZ56" s="973"/>
      <c r="BA56" s="334"/>
      <c r="BB56" s="334"/>
      <c r="BC56" s="58"/>
      <c r="BD56" s="58"/>
      <c r="BE56" s="58"/>
      <c r="BF56" s="58"/>
      <c r="BG56" s="58"/>
      <c r="BH56" s="58"/>
      <c r="BI56" s="58"/>
      <c r="BJ56" s="58"/>
      <c r="BK56" s="58"/>
      <c r="BL56" s="58"/>
      <c r="BM56" s="243"/>
      <c r="BN56" s="243"/>
      <c r="BO56" s="243"/>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166" t="str">
        <f t="shared" si="16"/>
        <v>:</v>
      </c>
      <c r="HP56" s="166" t="str">
        <f t="shared" si="17"/>
        <v>:</v>
      </c>
      <c r="HQ56" s="166" t="str">
        <f t="shared" si="18"/>
        <v>:</v>
      </c>
      <c r="HR56" s="166" t="str">
        <f t="shared" si="19"/>
        <v>:</v>
      </c>
      <c r="HS56" s="166" t="str">
        <f t="shared" si="20"/>
        <v>:</v>
      </c>
      <c r="HT56" s="166" t="str">
        <f t="shared" si="21"/>
        <v>:</v>
      </c>
      <c r="HU56" s="166" t="str">
        <f t="shared" si="22"/>
        <v>:</v>
      </c>
      <c r="HV56" s="166" t="str">
        <f t="shared" si="23"/>
        <v>:</v>
      </c>
    </row>
    <row r="57" spans="1:230" s="4" customFormat="1" ht="13.7" customHeight="1">
      <c r="A57" s="550" t="str">
        <f>IF(Visitor!C22="","",Visitor!C22)</f>
        <v/>
      </c>
      <c r="B57" s="974" t="str">
        <f>IF(Visitor!E22="","",Visitor!E22)</f>
        <v/>
      </c>
      <c r="C57" s="975" t="str">
        <f>IF(Home!F53="","",Home!F53)</f>
        <v/>
      </c>
      <c r="D57" s="135"/>
      <c r="E57" s="556" t="str">
        <f>IF(Visitor!F22="","",Visitor!F22)</f>
        <v/>
      </c>
      <c r="F57" s="778" t="str">
        <f t="shared" si="12"/>
        <v xml:space="preserve"> </v>
      </c>
      <c r="G57" s="976" t="str">
        <f>IF($AP$3=List!$AC$3,HO57,(IF($AP$3=List!$AC$4,HP57,(IF($AP$3=List!$AC$5,HQ57,(IF($AP$3=List!$AC$6,HR57,"??:??")))))))</f>
        <v>??:??</v>
      </c>
      <c r="H57" s="977"/>
      <c r="I57" s="978"/>
      <c r="J57" s="68"/>
      <c r="K57" s="623" t="str">
        <f t="shared" si="13"/>
        <v/>
      </c>
      <c r="L57" s="623" t="str">
        <f t="shared" si="14"/>
        <v/>
      </c>
      <c r="M57" s="624" t="str">
        <f t="shared" si="15"/>
        <v/>
      </c>
      <c r="N57" s="1002" t="str">
        <f>IF($AP$3=List!$AC$3,HS57,(IF($AP$3=List!$AC$4,HT57,(IF($AP$3=List!$AC$5,HU57,(IF($AP$3=List!$AC$6,HV57,"??:??")))))))</f>
        <v>??:??</v>
      </c>
      <c r="O57" s="1003"/>
      <c r="P57" s="1004"/>
      <c r="Q57" s="69"/>
      <c r="R57" s="69"/>
      <c r="S57" s="1005"/>
      <c r="T57" s="1005"/>
      <c r="U57" s="1005"/>
      <c r="V57" s="1005"/>
      <c r="W57" s="57"/>
      <c r="X57" s="1049" t="s">
        <v>2459</v>
      </c>
      <c r="Y57" s="1050"/>
      <c r="Z57" s="1050"/>
      <c r="AA57" s="1050"/>
      <c r="AB57" s="1050"/>
      <c r="AC57" s="1050"/>
      <c r="AD57" s="1051"/>
      <c r="AE57" s="1052"/>
      <c r="AF57" s="1053"/>
      <c r="AG57" s="1053"/>
      <c r="AH57" s="1053"/>
      <c r="AI57" s="1053"/>
      <c r="AJ57" s="1053"/>
      <c r="AK57" s="1053"/>
      <c r="AL57" s="1053"/>
      <c r="AM57" s="1054"/>
      <c r="AN57" s="833"/>
      <c r="AO57" s="58"/>
      <c r="AP57" s="139">
        <v>19</v>
      </c>
      <c r="AQ57" s="187"/>
      <c r="AR57" s="971"/>
      <c r="AS57" s="972"/>
      <c r="AT57" s="973"/>
      <c r="AU57" s="334"/>
      <c r="AV57" s="334"/>
      <c r="AW57" s="187"/>
      <c r="AX57" s="971"/>
      <c r="AY57" s="972"/>
      <c r="AZ57" s="973"/>
      <c r="BA57" s="334"/>
      <c r="BB57" s="334"/>
      <c r="BC57" s="58"/>
      <c r="BD57" s="58"/>
      <c r="BE57" s="58"/>
      <c r="BF57" s="58"/>
      <c r="BG57" s="58"/>
      <c r="BH57" s="58"/>
      <c r="BI57" s="58"/>
      <c r="BJ57" s="58"/>
      <c r="BK57" s="58"/>
      <c r="BL57" s="58"/>
      <c r="BM57" s="243"/>
      <c r="BN57" s="243"/>
      <c r="BO57" s="243"/>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166" t="str">
        <f t="shared" si="16"/>
        <v>:</v>
      </c>
      <c r="HP57" s="166" t="str">
        <f t="shared" si="17"/>
        <v>:</v>
      </c>
      <c r="HQ57" s="166" t="str">
        <f t="shared" si="18"/>
        <v>:</v>
      </c>
      <c r="HR57" s="166" t="str">
        <f t="shared" si="19"/>
        <v>:</v>
      </c>
      <c r="HS57" s="166" t="str">
        <f t="shared" si="20"/>
        <v>:</v>
      </c>
      <c r="HT57" s="166" t="str">
        <f t="shared" si="21"/>
        <v>:</v>
      </c>
      <c r="HU57" s="166" t="str">
        <f t="shared" si="22"/>
        <v>:</v>
      </c>
      <c r="HV57" s="166" t="str">
        <f t="shared" si="23"/>
        <v>:</v>
      </c>
    </row>
    <row r="58" spans="1:230" s="4" customFormat="1" ht="13.7" customHeight="1">
      <c r="A58" s="553" t="str">
        <f>IF(Visitor!C23="","",Visitor!C23)</f>
        <v/>
      </c>
      <c r="B58" s="974" t="str">
        <f>IF(Visitor!E23="","",Visitor!E23)</f>
        <v/>
      </c>
      <c r="C58" s="975" t="str">
        <f>IF(Home!F54="","",Home!F54)</f>
        <v/>
      </c>
      <c r="D58" s="132"/>
      <c r="E58" s="556" t="str">
        <f>IF(Visitor!F23="","",Visitor!F23)</f>
        <v/>
      </c>
      <c r="F58" s="778" t="str">
        <f t="shared" si="12"/>
        <v xml:space="preserve"> </v>
      </c>
      <c r="G58" s="976" t="str">
        <f>IF($AP$3=List!$AC$3,HO58,(IF($AP$3=List!$AC$4,HP58,(IF($AP$3=List!$AC$5,HQ58,(IF($AP$3=List!$AC$6,HR58,"??:??")))))))</f>
        <v>??:??</v>
      </c>
      <c r="H58" s="977"/>
      <c r="I58" s="978"/>
      <c r="J58" s="68"/>
      <c r="K58" s="623" t="str">
        <f t="shared" si="13"/>
        <v/>
      </c>
      <c r="L58" s="623" t="str">
        <f t="shared" si="14"/>
        <v/>
      </c>
      <c r="M58" s="624" t="str">
        <f t="shared" si="15"/>
        <v/>
      </c>
      <c r="N58" s="1002" t="str">
        <f>IF($AP$3=List!$AC$3,HS58,(IF($AP$3=List!$AC$4,HT58,(IF($AP$3=List!$AC$5,HU58,(IF($AP$3=List!$AC$6,HV58,"??:??")))))))</f>
        <v>??:??</v>
      </c>
      <c r="O58" s="1003"/>
      <c r="P58" s="1004"/>
      <c r="Q58" s="69"/>
      <c r="R58" s="69"/>
      <c r="S58" s="1005"/>
      <c r="T58" s="1005"/>
      <c r="U58" s="1005"/>
      <c r="V58" s="1005"/>
      <c r="W58" s="57"/>
      <c r="X58" s="1036" t="s">
        <v>301</v>
      </c>
      <c r="Y58" s="1036"/>
      <c r="Z58" s="1036"/>
      <c r="AA58" s="1036"/>
      <c r="AB58" s="1036"/>
      <c r="AC58" s="1036"/>
      <c r="AD58" s="1036"/>
      <c r="AE58" s="1036"/>
      <c r="AF58" s="1036"/>
      <c r="AG58" s="1036"/>
      <c r="AH58" s="1036"/>
      <c r="AI58" s="1036"/>
      <c r="AJ58" s="1036"/>
      <c r="AK58" s="1036"/>
      <c r="AL58" s="1036"/>
      <c r="AM58" s="1036"/>
      <c r="AN58" s="815"/>
      <c r="AO58" s="58"/>
      <c r="AP58" s="139">
        <v>20</v>
      </c>
      <c r="AQ58" s="187"/>
      <c r="AR58" s="971"/>
      <c r="AS58" s="972"/>
      <c r="AT58" s="973"/>
      <c r="AU58" s="334"/>
      <c r="AV58" s="334"/>
      <c r="AW58" s="187"/>
      <c r="AX58" s="971"/>
      <c r="AY58" s="972"/>
      <c r="AZ58" s="973"/>
      <c r="BA58" s="334"/>
      <c r="BB58" s="334"/>
      <c r="BC58" s="58"/>
      <c r="BD58" s="58"/>
      <c r="BE58" s="58"/>
      <c r="BF58" s="58"/>
      <c r="BG58" s="58"/>
      <c r="BH58" s="58"/>
      <c r="BI58" s="58"/>
      <c r="BJ58" s="58"/>
      <c r="BK58" s="58"/>
      <c r="BL58" s="58"/>
      <c r="BM58" s="243"/>
      <c r="BN58" s="243"/>
      <c r="BO58" s="243"/>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166" t="str">
        <f t="shared" si="16"/>
        <v>:</v>
      </c>
      <c r="HP58" s="166" t="str">
        <f t="shared" si="17"/>
        <v>:</v>
      </c>
      <c r="HQ58" s="166" t="str">
        <f t="shared" si="18"/>
        <v>:</v>
      </c>
      <c r="HR58" s="166" t="str">
        <f t="shared" si="19"/>
        <v>:</v>
      </c>
      <c r="HS58" s="166" t="str">
        <f t="shared" si="20"/>
        <v>:</v>
      </c>
      <c r="HT58" s="166" t="str">
        <f t="shared" si="21"/>
        <v>:</v>
      </c>
      <c r="HU58" s="166" t="str">
        <f t="shared" si="22"/>
        <v>:</v>
      </c>
      <c r="HV58" s="166" t="str">
        <f t="shared" si="23"/>
        <v>:</v>
      </c>
    </row>
    <row r="59" spans="1:230" s="4" customFormat="1" ht="13.7" customHeight="1">
      <c r="A59" s="553" t="str">
        <f>IF(Visitor!C24="","",Visitor!C24)</f>
        <v/>
      </c>
      <c r="B59" s="974" t="str">
        <f>IF(Visitor!E24="","",Visitor!E24)</f>
        <v/>
      </c>
      <c r="C59" s="975" t="str">
        <f>IF(Home!F55="","",Home!F55)</f>
        <v/>
      </c>
      <c r="D59" s="132"/>
      <c r="E59" s="556" t="str">
        <f>IF(Visitor!F24="","",Visitor!F24)</f>
        <v/>
      </c>
      <c r="F59" s="778" t="str">
        <f t="shared" si="12"/>
        <v xml:space="preserve"> </v>
      </c>
      <c r="G59" s="976" t="str">
        <f>IF($AP$3=List!$AC$3,HO59,(IF($AP$3=List!$AC$4,HP59,(IF($AP$3=List!$AC$5,HQ59,(IF($AP$3=List!$AC$6,HR59,"??:??")))))))</f>
        <v>??:??</v>
      </c>
      <c r="H59" s="977"/>
      <c r="I59" s="978"/>
      <c r="J59" s="68"/>
      <c r="K59" s="623" t="str">
        <f t="shared" si="13"/>
        <v/>
      </c>
      <c r="L59" s="623" t="str">
        <f t="shared" si="14"/>
        <v/>
      </c>
      <c r="M59" s="624" t="str">
        <f t="shared" si="15"/>
        <v/>
      </c>
      <c r="N59" s="1002" t="str">
        <f>IF($AP$3=List!$AC$3,HS59,(IF($AP$3=List!$AC$4,HT59,(IF($AP$3=List!$AC$5,HU59,(IF($AP$3=List!$AC$6,HV59,"??:??")))))))</f>
        <v>??:??</v>
      </c>
      <c r="O59" s="1003"/>
      <c r="P59" s="1004"/>
      <c r="Q59" s="69"/>
      <c r="R59" s="69"/>
      <c r="S59" s="1005"/>
      <c r="T59" s="1005"/>
      <c r="U59" s="1005"/>
      <c r="V59" s="1005"/>
      <c r="W59" s="57"/>
      <c r="X59" s="1037" t="s">
        <v>2866</v>
      </c>
      <c r="Y59" s="1038"/>
      <c r="Z59" s="1038"/>
      <c r="AA59" s="1038"/>
      <c r="AB59" s="1038"/>
      <c r="AC59" s="1038"/>
      <c r="AD59" s="1039"/>
      <c r="AE59" s="1040"/>
      <c r="AF59" s="1041"/>
      <c r="AG59" s="1041"/>
      <c r="AH59" s="1041"/>
      <c r="AI59" s="1041"/>
      <c r="AJ59" s="1041"/>
      <c r="AK59" s="1041"/>
      <c r="AL59" s="1041"/>
      <c r="AM59" s="1042"/>
      <c r="AN59" s="832"/>
      <c r="AO59" s="58"/>
      <c r="AP59" s="139">
        <v>21</v>
      </c>
      <c r="AQ59" s="187"/>
      <c r="AR59" s="971"/>
      <c r="AS59" s="972"/>
      <c r="AT59" s="973"/>
      <c r="AU59" s="334"/>
      <c r="AV59" s="334"/>
      <c r="AW59" s="187"/>
      <c r="AX59" s="971"/>
      <c r="AY59" s="972"/>
      <c r="AZ59" s="973"/>
      <c r="BA59" s="334"/>
      <c r="BB59" s="334"/>
      <c r="BC59" s="58"/>
      <c r="BD59" s="58"/>
      <c r="BE59" s="58"/>
      <c r="BF59" s="58"/>
      <c r="BG59" s="58"/>
      <c r="BH59" s="58"/>
      <c r="BI59" s="58"/>
      <c r="BJ59" s="58"/>
      <c r="BK59" s="58"/>
      <c r="BL59" s="58"/>
      <c r="BM59" s="243"/>
      <c r="BN59" s="243"/>
      <c r="BO59" s="243"/>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166" t="str">
        <f t="shared" si="16"/>
        <v>:</v>
      </c>
      <c r="HP59" s="166" t="str">
        <f t="shared" si="17"/>
        <v>:</v>
      </c>
      <c r="HQ59" s="166" t="str">
        <f t="shared" si="18"/>
        <v>:</v>
      </c>
      <c r="HR59" s="166" t="str">
        <f t="shared" si="19"/>
        <v>:</v>
      </c>
      <c r="HS59" s="166" t="str">
        <f t="shared" si="20"/>
        <v>:</v>
      </c>
      <c r="HT59" s="166" t="str">
        <f t="shared" si="21"/>
        <v>:</v>
      </c>
      <c r="HU59" s="166" t="str">
        <f t="shared" si="22"/>
        <v>:</v>
      </c>
      <c r="HV59" s="166" t="str">
        <f t="shared" si="23"/>
        <v>:</v>
      </c>
    </row>
    <row r="60" spans="1:230" s="4" customFormat="1" ht="13.7" customHeight="1">
      <c r="A60" s="553" t="str">
        <f>IF(Visitor!C25="","",Visitor!C25)</f>
        <v/>
      </c>
      <c r="B60" s="974" t="str">
        <f>IF(Visitor!E25="","",Visitor!E25)</f>
        <v/>
      </c>
      <c r="C60" s="975" t="str">
        <f>IF(Home!F56="","",Home!F56)</f>
        <v/>
      </c>
      <c r="D60" s="132"/>
      <c r="E60" s="556" t="str">
        <f>IF(Visitor!F25="","",Visitor!F25)</f>
        <v/>
      </c>
      <c r="F60" s="778" t="str">
        <f t="shared" si="12"/>
        <v xml:space="preserve"> </v>
      </c>
      <c r="G60" s="976" t="str">
        <f>IF($AP$3=List!$AC$3,HO60,(IF($AP$3=List!$AC$4,HP60,(IF($AP$3=List!$AC$5,HQ60,(IF($AP$3=List!$AC$6,HR60,"??:??")))))))</f>
        <v>??:??</v>
      </c>
      <c r="H60" s="977"/>
      <c r="I60" s="978"/>
      <c r="J60" s="68"/>
      <c r="K60" s="623" t="str">
        <f t="shared" si="13"/>
        <v/>
      </c>
      <c r="L60" s="623" t="str">
        <f t="shared" si="14"/>
        <v/>
      </c>
      <c r="M60" s="624" t="str">
        <f t="shared" si="15"/>
        <v/>
      </c>
      <c r="N60" s="1002" t="str">
        <f>IF($AP$3=List!$AC$3,HS60,(IF($AP$3=List!$AC$4,HT60,(IF($AP$3=List!$AC$5,HU60,(IF($AP$3=List!$AC$6,HV60,"??:??")))))))</f>
        <v>??:??</v>
      </c>
      <c r="O60" s="1003"/>
      <c r="P60" s="1004"/>
      <c r="Q60" s="69"/>
      <c r="R60" s="69"/>
      <c r="S60" s="1005"/>
      <c r="T60" s="1005"/>
      <c r="U60" s="1005"/>
      <c r="V60" s="1005"/>
      <c r="W60" s="57"/>
      <c r="X60" s="1006" t="s">
        <v>2866</v>
      </c>
      <c r="Y60" s="1007"/>
      <c r="Z60" s="1007"/>
      <c r="AA60" s="1007"/>
      <c r="AB60" s="1007"/>
      <c r="AC60" s="1007"/>
      <c r="AD60" s="1008"/>
      <c r="AE60" s="1009"/>
      <c r="AF60" s="1010"/>
      <c r="AG60" s="1010"/>
      <c r="AH60" s="1010"/>
      <c r="AI60" s="1010"/>
      <c r="AJ60" s="1010"/>
      <c r="AK60" s="1010"/>
      <c r="AL60" s="1010"/>
      <c r="AM60" s="1011"/>
      <c r="AN60" s="832"/>
      <c r="AO60" s="58"/>
      <c r="AP60" s="139">
        <v>22</v>
      </c>
      <c r="AQ60" s="187"/>
      <c r="AR60" s="971"/>
      <c r="AS60" s="972"/>
      <c r="AT60" s="973"/>
      <c r="AU60" s="334"/>
      <c r="AV60" s="334"/>
      <c r="AW60" s="187"/>
      <c r="AX60" s="971"/>
      <c r="AY60" s="972"/>
      <c r="AZ60" s="973"/>
      <c r="BA60" s="334"/>
      <c r="BB60" s="334"/>
      <c r="BC60" s="58"/>
      <c r="BD60" s="58"/>
      <c r="BE60" s="58"/>
      <c r="BF60" s="58"/>
      <c r="BG60" s="58"/>
      <c r="BH60" s="58"/>
      <c r="BI60" s="58"/>
      <c r="BJ60" s="58"/>
      <c r="BK60" s="58"/>
      <c r="BL60" s="58"/>
      <c r="BM60" s="243"/>
      <c r="BN60" s="243"/>
      <c r="BO60" s="243"/>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166" t="str">
        <f t="shared" si="16"/>
        <v>:</v>
      </c>
      <c r="HP60" s="166" t="str">
        <f t="shared" si="17"/>
        <v>:</v>
      </c>
      <c r="HQ60" s="166" t="str">
        <f t="shared" si="18"/>
        <v>:</v>
      </c>
      <c r="HR60" s="166" t="str">
        <f t="shared" si="19"/>
        <v>:</v>
      </c>
      <c r="HS60" s="166" t="str">
        <f t="shared" si="20"/>
        <v>:</v>
      </c>
      <c r="HT60" s="166" t="str">
        <f t="shared" si="21"/>
        <v>:</v>
      </c>
      <c r="HU60" s="166" t="str">
        <f t="shared" si="22"/>
        <v>:</v>
      </c>
      <c r="HV60" s="166" t="str">
        <f t="shared" si="23"/>
        <v>:</v>
      </c>
    </row>
    <row r="61" spans="1:230" s="4" customFormat="1" ht="13.7" customHeight="1">
      <c r="A61" s="554" t="str">
        <f>IF(Visitor!C26="","",Visitor!C26)</f>
        <v/>
      </c>
      <c r="B61" s="979" t="str">
        <f>IF(Visitor!E26="","",Visitor!E26)</f>
        <v/>
      </c>
      <c r="C61" s="980" t="str">
        <f>IF(Home!F57="","",Home!F57)</f>
        <v/>
      </c>
      <c r="D61" s="298"/>
      <c r="E61" s="563" t="str">
        <f>IF(Visitor!F26="","",Visitor!F26)</f>
        <v/>
      </c>
      <c r="F61" s="778" t="str">
        <f t="shared" si="12"/>
        <v xml:space="preserve"> </v>
      </c>
      <c r="G61" s="976" t="str">
        <f>IF($AP$3=List!$AC$3,HO61,(IF($AP$3=List!$AC$4,HP61,(IF($AP$3=List!$AC$5,HQ61,(IF($AP$3=List!$AC$6,HR61,"??:??")))))))</f>
        <v>??:??</v>
      </c>
      <c r="H61" s="977"/>
      <c r="I61" s="978"/>
      <c r="J61" s="68"/>
      <c r="K61" s="623" t="str">
        <f t="shared" si="13"/>
        <v/>
      </c>
      <c r="L61" s="623" t="str">
        <f t="shared" si="14"/>
        <v/>
      </c>
      <c r="M61" s="624" t="str">
        <f t="shared" si="15"/>
        <v/>
      </c>
      <c r="N61" s="1002" t="str">
        <f>IF($AP$3=List!$AC$3,HS61,(IF($AP$3=List!$AC$4,HT61,(IF($AP$3=List!$AC$5,HU61,(IF($AP$3=List!$AC$6,HV61,"??:??")))))))</f>
        <v>??:??</v>
      </c>
      <c r="O61" s="1003"/>
      <c r="P61" s="1004"/>
      <c r="Q61" s="69"/>
      <c r="R61" s="69"/>
      <c r="S61" s="1005"/>
      <c r="T61" s="1005"/>
      <c r="U61" s="1005"/>
      <c r="V61" s="1005"/>
      <c r="W61" s="57"/>
      <c r="X61" s="1006" t="s">
        <v>160</v>
      </c>
      <c r="Y61" s="1007"/>
      <c r="Z61" s="1007"/>
      <c r="AA61" s="1007"/>
      <c r="AB61" s="1007"/>
      <c r="AC61" s="1007"/>
      <c r="AD61" s="1008"/>
      <c r="AE61" s="1009"/>
      <c r="AF61" s="1010"/>
      <c r="AG61" s="1010"/>
      <c r="AH61" s="1010"/>
      <c r="AI61" s="1010"/>
      <c r="AJ61" s="1010"/>
      <c r="AK61" s="1010"/>
      <c r="AL61" s="1010"/>
      <c r="AM61" s="1011"/>
      <c r="AN61" s="832"/>
      <c r="AO61" s="58"/>
      <c r="AP61" s="139">
        <v>23</v>
      </c>
      <c r="AQ61" s="187"/>
      <c r="AR61" s="971"/>
      <c r="AS61" s="972"/>
      <c r="AT61" s="973"/>
      <c r="AU61" s="334"/>
      <c r="AV61" s="334"/>
      <c r="AW61" s="187"/>
      <c r="AX61" s="971"/>
      <c r="AY61" s="972"/>
      <c r="AZ61" s="973"/>
      <c r="BA61" s="334"/>
      <c r="BB61" s="334"/>
      <c r="BC61" s="58"/>
      <c r="BD61" s="58"/>
      <c r="BE61" s="58"/>
      <c r="BF61" s="58"/>
      <c r="BG61" s="58"/>
      <c r="BH61" s="58"/>
      <c r="BI61" s="58"/>
      <c r="BJ61" s="58"/>
      <c r="BK61" s="58"/>
      <c r="BL61" s="58"/>
      <c r="BM61" s="243"/>
      <c r="BN61" s="243"/>
      <c r="BO61" s="243"/>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166" t="str">
        <f t="shared" si="16"/>
        <v>:</v>
      </c>
      <c r="HP61" s="166" t="str">
        <f t="shared" si="17"/>
        <v>:</v>
      </c>
      <c r="HQ61" s="166" t="str">
        <f t="shared" si="18"/>
        <v>:</v>
      </c>
      <c r="HR61" s="166" t="str">
        <f t="shared" si="19"/>
        <v>:</v>
      </c>
      <c r="HS61" s="166" t="str">
        <f t="shared" si="20"/>
        <v>:</v>
      </c>
      <c r="HT61" s="166" t="str">
        <f t="shared" si="21"/>
        <v>:</v>
      </c>
      <c r="HU61" s="166" t="str">
        <f t="shared" si="22"/>
        <v>:</v>
      </c>
      <c r="HV61" s="166" t="str">
        <f t="shared" si="23"/>
        <v>:</v>
      </c>
    </row>
    <row r="62" spans="1:230" s="4" customFormat="1" ht="13.7" customHeight="1">
      <c r="A62" s="550" t="str">
        <f>IF(Visitor!C27="","",Visitor!C27)</f>
        <v/>
      </c>
      <c r="B62" s="974" t="str">
        <f>IF(Visitor!E27="","",Visitor!E27)</f>
        <v/>
      </c>
      <c r="C62" s="975" t="str">
        <f>IF(Home!F58="","",Home!F58)</f>
        <v/>
      </c>
      <c r="D62" s="135"/>
      <c r="E62" s="556" t="str">
        <f>IF(Visitor!F27="","",Visitor!F27)</f>
        <v/>
      </c>
      <c r="F62" s="778" t="str">
        <f t="shared" si="12"/>
        <v xml:space="preserve"> </v>
      </c>
      <c r="G62" s="976" t="str">
        <f>IF($AP$3=List!$AC$3,HO62,(IF($AP$3=List!$AC$4,HP62,(IF($AP$3=List!$AC$5,HQ62,(IF($AP$3=List!$AC$6,HR62,"??:??")))))))</f>
        <v>??:??</v>
      </c>
      <c r="H62" s="977"/>
      <c r="I62" s="978"/>
      <c r="J62" s="68"/>
      <c r="K62" s="623" t="str">
        <f t="shared" si="13"/>
        <v/>
      </c>
      <c r="L62" s="623" t="str">
        <f t="shared" si="14"/>
        <v/>
      </c>
      <c r="M62" s="624" t="str">
        <f t="shared" si="15"/>
        <v/>
      </c>
      <c r="N62" s="1002" t="str">
        <f>IF($AP$3=List!$AC$3,HS62,(IF($AP$3=List!$AC$4,HT62,(IF($AP$3=List!$AC$5,HU62,(IF($AP$3=List!$AC$6,HV62,"??:??")))))))</f>
        <v>??:??</v>
      </c>
      <c r="O62" s="1003"/>
      <c r="P62" s="1004"/>
      <c r="Q62" s="69"/>
      <c r="R62" s="69"/>
      <c r="S62" s="1012"/>
      <c r="T62" s="1012"/>
      <c r="U62" s="1012"/>
      <c r="V62" s="1013"/>
      <c r="W62" s="51"/>
      <c r="X62" s="1006" t="s">
        <v>160</v>
      </c>
      <c r="Y62" s="1007"/>
      <c r="Z62" s="1007"/>
      <c r="AA62" s="1007"/>
      <c r="AB62" s="1007"/>
      <c r="AC62" s="1007"/>
      <c r="AD62" s="1008"/>
      <c r="AE62" s="1009"/>
      <c r="AF62" s="1010"/>
      <c r="AG62" s="1010"/>
      <c r="AH62" s="1010"/>
      <c r="AI62" s="1010"/>
      <c r="AJ62" s="1010"/>
      <c r="AK62" s="1010"/>
      <c r="AL62" s="1010"/>
      <c r="AM62" s="1011"/>
      <c r="AN62" s="832"/>
      <c r="AO62" s="58"/>
      <c r="AP62" s="139">
        <v>24</v>
      </c>
      <c r="AQ62" s="187"/>
      <c r="AR62" s="971"/>
      <c r="AS62" s="972"/>
      <c r="AT62" s="973"/>
      <c r="AU62" s="334"/>
      <c r="AV62" s="334"/>
      <c r="AW62" s="187"/>
      <c r="AX62" s="971"/>
      <c r="AY62" s="972"/>
      <c r="AZ62" s="973"/>
      <c r="BA62" s="334"/>
      <c r="BB62" s="334"/>
      <c r="BC62" s="58"/>
      <c r="BD62" s="58"/>
      <c r="BE62" s="58"/>
      <c r="BF62" s="58"/>
      <c r="BG62" s="58"/>
      <c r="BH62" s="58"/>
      <c r="BI62" s="58"/>
      <c r="BJ62" s="58"/>
      <c r="BK62" s="58"/>
      <c r="BL62" s="58"/>
      <c r="BM62" s="243"/>
      <c r="BN62" s="243"/>
      <c r="BO62" s="243"/>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166" t="str">
        <f t="shared" si="16"/>
        <v>:</v>
      </c>
      <c r="HP62" s="166" t="str">
        <f t="shared" si="17"/>
        <v>:</v>
      </c>
      <c r="HQ62" s="166" t="str">
        <f t="shared" si="18"/>
        <v>:</v>
      </c>
      <c r="HR62" s="166" t="str">
        <f t="shared" si="19"/>
        <v>:</v>
      </c>
      <c r="HS62" s="166" t="str">
        <f t="shared" si="20"/>
        <v>:</v>
      </c>
      <c r="HT62" s="166" t="str">
        <f t="shared" si="21"/>
        <v>:</v>
      </c>
      <c r="HU62" s="166" t="str">
        <f t="shared" si="22"/>
        <v>:</v>
      </c>
      <c r="HV62" s="166" t="str">
        <f t="shared" si="23"/>
        <v>:</v>
      </c>
    </row>
    <row r="63" spans="1:230" s="4" customFormat="1" ht="13.7" customHeight="1">
      <c r="A63" s="553" t="str">
        <f>IF(Visitor!C28="","",Visitor!C28)</f>
        <v/>
      </c>
      <c r="B63" s="974" t="str">
        <f>IF(Visitor!E28="","",Visitor!E28)</f>
        <v/>
      </c>
      <c r="C63" s="975" t="str">
        <f>IF(Home!F59="","",Home!F59)</f>
        <v/>
      </c>
      <c r="D63" s="132"/>
      <c r="E63" s="556" t="str">
        <f>IF(Visitor!F28="","",Visitor!F28)</f>
        <v/>
      </c>
      <c r="F63" s="778" t="str">
        <f t="shared" si="12"/>
        <v xml:space="preserve"> </v>
      </c>
      <c r="G63" s="976" t="str">
        <f>IF($AP$3=List!$AC$3,HO63,(IF($AP$3=List!$AC$4,HP63,(IF($AP$3=List!$AC$5,HQ63,(IF($AP$3=List!$AC$6,HR63,"??:??")))))))</f>
        <v>??:??</v>
      </c>
      <c r="H63" s="977"/>
      <c r="I63" s="978"/>
      <c r="J63" s="68"/>
      <c r="K63" s="623" t="str">
        <f t="shared" si="13"/>
        <v/>
      </c>
      <c r="L63" s="623" t="str">
        <f t="shared" si="14"/>
        <v/>
      </c>
      <c r="M63" s="624" t="str">
        <f t="shared" si="15"/>
        <v/>
      </c>
      <c r="N63" s="1002" t="str">
        <f>IF($AP$3=List!$AC$3,HS63,(IF($AP$3=List!$AC$4,HT63,(IF($AP$3=List!$AC$5,HU63,(IF($AP$3=List!$AC$6,HV63,"??:??")))))))</f>
        <v>??:??</v>
      </c>
      <c r="O63" s="1003"/>
      <c r="P63" s="1004"/>
      <c r="Q63" s="69"/>
      <c r="R63" s="69"/>
      <c r="S63" s="1005"/>
      <c r="T63" s="1005"/>
      <c r="U63" s="1005"/>
      <c r="V63" s="1014"/>
      <c r="W63" s="51"/>
      <c r="X63" s="1015" t="s">
        <v>161</v>
      </c>
      <c r="Y63" s="1016"/>
      <c r="Z63" s="1016"/>
      <c r="AA63" s="1016"/>
      <c r="AB63" s="1016"/>
      <c r="AC63" s="1016"/>
      <c r="AD63" s="1017"/>
      <c r="AE63" s="1024"/>
      <c r="AF63" s="1025"/>
      <c r="AG63" s="1025"/>
      <c r="AH63" s="1025"/>
      <c r="AI63" s="1025"/>
      <c r="AJ63" s="1025"/>
      <c r="AK63" s="1025"/>
      <c r="AL63" s="1025"/>
      <c r="AM63" s="1026"/>
      <c r="AN63" s="833"/>
      <c r="AO63" s="58"/>
      <c r="AP63" s="139">
        <v>25</v>
      </c>
      <c r="AQ63" s="187"/>
      <c r="AR63" s="971"/>
      <c r="AS63" s="972"/>
      <c r="AT63" s="973"/>
      <c r="AU63" s="334"/>
      <c r="AV63" s="334"/>
      <c r="AW63" s="187"/>
      <c r="AX63" s="971"/>
      <c r="AY63" s="972"/>
      <c r="AZ63" s="973"/>
      <c r="BA63" s="334"/>
      <c r="BB63" s="334"/>
      <c r="BC63" s="58"/>
      <c r="BD63" s="58"/>
      <c r="BE63" s="58"/>
      <c r="BF63" s="58"/>
      <c r="BG63" s="58"/>
      <c r="BH63" s="58"/>
      <c r="BI63" s="58"/>
      <c r="BJ63" s="58"/>
      <c r="BK63" s="58"/>
      <c r="BL63" s="58"/>
      <c r="BM63" s="243"/>
      <c r="BN63" s="243"/>
      <c r="BO63" s="243"/>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166" t="str">
        <f t="shared" si="16"/>
        <v>:</v>
      </c>
      <c r="HP63" s="166" t="str">
        <f t="shared" si="17"/>
        <v>:</v>
      </c>
      <c r="HQ63" s="166" t="str">
        <f t="shared" si="18"/>
        <v>:</v>
      </c>
      <c r="HR63" s="166" t="str">
        <f t="shared" si="19"/>
        <v>:</v>
      </c>
      <c r="HS63" s="166" t="str">
        <f t="shared" si="20"/>
        <v>:</v>
      </c>
      <c r="HT63" s="166" t="str">
        <f t="shared" si="21"/>
        <v>:</v>
      </c>
      <c r="HU63" s="166" t="str">
        <f t="shared" si="22"/>
        <v>:</v>
      </c>
      <c r="HV63" s="166" t="str">
        <f t="shared" si="23"/>
        <v>:</v>
      </c>
    </row>
    <row r="64" spans="1:230" s="4" customFormat="1" ht="13.7" customHeight="1">
      <c r="A64" s="553" t="str">
        <f>IF(Visitor!C29="","",Visitor!C29)</f>
        <v/>
      </c>
      <c r="B64" s="974" t="str">
        <f>IF(Visitor!E29="","",Visitor!E29)</f>
        <v/>
      </c>
      <c r="C64" s="975" t="str">
        <f>IF(Home!F60="","",Home!F60)</f>
        <v/>
      </c>
      <c r="D64" s="132"/>
      <c r="E64" s="556" t="str">
        <f>IF(Visitor!F29="","",Visitor!F29)</f>
        <v/>
      </c>
      <c r="F64" s="781" t="str">
        <f t="shared" si="12"/>
        <v xml:space="preserve"> </v>
      </c>
      <c r="G64" s="976" t="str">
        <f>IF($AP$3=List!$AC$3,HO64,(IF($AP$3=List!$AC$4,HP64,(IF($AP$3=List!$AC$5,HQ64,(IF($AP$3=List!$AC$6,HR64,"??:??")))))))</f>
        <v>??:??</v>
      </c>
      <c r="H64" s="977"/>
      <c r="I64" s="978"/>
      <c r="J64" s="68"/>
      <c r="K64" s="623" t="str">
        <f t="shared" si="13"/>
        <v/>
      </c>
      <c r="L64" s="623" t="str">
        <f t="shared" si="14"/>
        <v/>
      </c>
      <c r="M64" s="624" t="str">
        <f t="shared" si="15"/>
        <v/>
      </c>
      <c r="N64" s="1002" t="str">
        <f>IF($AP$3=List!$AC$3,HS64,(IF($AP$3=List!$AC$4,HT64,(IF($AP$3=List!$AC$5,HU64,(IF($AP$3=List!$AC$6,HV64,"??:??")))))))</f>
        <v>??:??</v>
      </c>
      <c r="O64" s="1003"/>
      <c r="P64" s="1004"/>
      <c r="Q64" s="69"/>
      <c r="R64" s="69"/>
      <c r="S64" s="1005"/>
      <c r="T64" s="1005"/>
      <c r="U64" s="1005"/>
      <c r="V64" s="1014"/>
      <c r="W64" s="59"/>
      <c r="X64" s="1018"/>
      <c r="Y64" s="1019"/>
      <c r="Z64" s="1019"/>
      <c r="AA64" s="1019"/>
      <c r="AB64" s="1019"/>
      <c r="AC64" s="1019"/>
      <c r="AD64" s="1020"/>
      <c r="AE64" s="1027"/>
      <c r="AF64" s="1028"/>
      <c r="AG64" s="1028"/>
      <c r="AH64" s="1028"/>
      <c r="AI64" s="1028"/>
      <c r="AJ64" s="1028"/>
      <c r="AK64" s="1028"/>
      <c r="AL64" s="1028"/>
      <c r="AM64" s="1029"/>
      <c r="AN64" s="833"/>
      <c r="AO64" s="58"/>
      <c r="AP64" s="139">
        <v>26</v>
      </c>
      <c r="AQ64" s="187"/>
      <c r="AR64" s="971"/>
      <c r="AS64" s="972"/>
      <c r="AT64" s="973"/>
      <c r="AU64" s="334"/>
      <c r="AV64" s="334"/>
      <c r="AW64" s="187"/>
      <c r="AX64" s="971"/>
      <c r="AY64" s="972"/>
      <c r="AZ64" s="973"/>
      <c r="BA64" s="334"/>
      <c r="BB64" s="334"/>
      <c r="BC64" s="58"/>
      <c r="BD64" s="58"/>
      <c r="BE64" s="58"/>
      <c r="BF64" s="58"/>
      <c r="BG64" s="58"/>
      <c r="BH64" s="58"/>
      <c r="BI64" s="58"/>
      <c r="BJ64" s="58"/>
      <c r="BK64" s="58"/>
      <c r="BL64" s="58"/>
      <c r="BM64" s="243"/>
      <c r="BN64" s="243"/>
      <c r="BO64" s="243"/>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166" t="str">
        <f t="shared" si="16"/>
        <v>:</v>
      </c>
      <c r="HP64" s="166" t="str">
        <f t="shared" si="17"/>
        <v>:</v>
      </c>
      <c r="HQ64" s="166" t="str">
        <f t="shared" si="18"/>
        <v>:</v>
      </c>
      <c r="HR64" s="166" t="str">
        <f t="shared" si="19"/>
        <v>:</v>
      </c>
      <c r="HS64" s="166" t="str">
        <f t="shared" si="20"/>
        <v>:</v>
      </c>
      <c r="HT64" s="166" t="str">
        <f t="shared" si="21"/>
        <v>:</v>
      </c>
      <c r="HU64" s="166" t="str">
        <f t="shared" si="22"/>
        <v>:</v>
      </c>
      <c r="HV64" s="166" t="str">
        <f t="shared" si="23"/>
        <v>:</v>
      </c>
    </row>
    <row r="65" spans="1:230" s="4" customFormat="1" ht="13.7" customHeight="1">
      <c r="A65" s="553" t="str">
        <f>IF(Visitor!C30="","",Visitor!C30)</f>
        <v/>
      </c>
      <c r="B65" s="974" t="str">
        <f>IF(Visitor!E30="","",Visitor!E30)</f>
        <v/>
      </c>
      <c r="C65" s="975" t="str">
        <f>IF(Home!F61="","",Home!F61)</f>
        <v/>
      </c>
      <c r="D65" s="132"/>
      <c r="E65" s="556" t="str">
        <f>IF(Visitor!F30="","",Visitor!F30)</f>
        <v/>
      </c>
      <c r="F65" s="781" t="str">
        <f t="shared" si="12"/>
        <v xml:space="preserve"> </v>
      </c>
      <c r="G65" s="976" t="str">
        <f>IF($AP$3=List!$AC$3,HO65,(IF($AP$3=List!$AC$4,HP65,(IF($AP$3=List!$AC$5,HQ65,(IF($AP$3=List!$AC$6,HR65,"??:??")))))))</f>
        <v>??:??</v>
      </c>
      <c r="H65" s="977"/>
      <c r="I65" s="978"/>
      <c r="J65" s="68"/>
      <c r="K65" s="623" t="str">
        <f t="shared" si="13"/>
        <v/>
      </c>
      <c r="L65" s="623" t="str">
        <f t="shared" si="14"/>
        <v/>
      </c>
      <c r="M65" s="624" t="str">
        <f t="shared" si="15"/>
        <v/>
      </c>
      <c r="N65" s="1002" t="str">
        <f>IF($AP$3=List!$AC$3,HS65,(IF($AP$3=List!$AC$4,HT65,(IF($AP$3=List!$AC$5,HU65,(IF($AP$3=List!$AC$6,HV65,"??:??")))))))</f>
        <v>??:??</v>
      </c>
      <c r="O65" s="1003"/>
      <c r="P65" s="1004"/>
      <c r="Q65" s="69"/>
      <c r="R65" s="69"/>
      <c r="S65" s="1005"/>
      <c r="T65" s="1005"/>
      <c r="U65" s="1005"/>
      <c r="V65" s="1014"/>
      <c r="W65" s="67"/>
      <c r="X65" s="1018"/>
      <c r="Y65" s="1019"/>
      <c r="Z65" s="1019"/>
      <c r="AA65" s="1019"/>
      <c r="AB65" s="1019"/>
      <c r="AC65" s="1019"/>
      <c r="AD65" s="1020"/>
      <c r="AE65" s="1030"/>
      <c r="AF65" s="1031"/>
      <c r="AG65" s="1031"/>
      <c r="AH65" s="1031"/>
      <c r="AI65" s="1031"/>
      <c r="AJ65" s="1031"/>
      <c r="AK65" s="1031"/>
      <c r="AL65" s="1031"/>
      <c r="AM65" s="1032"/>
      <c r="AN65" s="833"/>
      <c r="AO65" s="58"/>
      <c r="AP65" s="139">
        <v>27</v>
      </c>
      <c r="AQ65" s="187"/>
      <c r="AR65" s="971"/>
      <c r="AS65" s="972"/>
      <c r="AT65" s="973"/>
      <c r="AU65" s="334"/>
      <c r="AV65" s="334"/>
      <c r="AW65" s="187"/>
      <c r="AX65" s="971"/>
      <c r="AY65" s="972"/>
      <c r="AZ65" s="973"/>
      <c r="BA65" s="334"/>
      <c r="BB65" s="334"/>
      <c r="BC65" s="58"/>
      <c r="BD65" s="58"/>
      <c r="BE65" s="58"/>
      <c r="BF65" s="58"/>
      <c r="BG65" s="58"/>
      <c r="BH65" s="58"/>
      <c r="BI65" s="58"/>
      <c r="BJ65" s="58"/>
      <c r="BK65" s="58"/>
      <c r="BL65" s="58"/>
      <c r="BM65" s="243"/>
      <c r="BN65" s="243"/>
      <c r="BO65" s="243"/>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166" t="str">
        <f t="shared" si="16"/>
        <v>:</v>
      </c>
      <c r="HP65" s="166" t="str">
        <f t="shared" si="17"/>
        <v>:</v>
      </c>
      <c r="HQ65" s="166" t="str">
        <f t="shared" si="18"/>
        <v>:</v>
      </c>
      <c r="HR65" s="166" t="str">
        <f t="shared" si="19"/>
        <v>:</v>
      </c>
      <c r="HS65" s="166" t="str">
        <f t="shared" si="20"/>
        <v>:</v>
      </c>
      <c r="HT65" s="166" t="str">
        <f t="shared" si="21"/>
        <v>:</v>
      </c>
      <c r="HU65" s="166" t="str">
        <f t="shared" si="22"/>
        <v>:</v>
      </c>
      <c r="HV65" s="166" t="str">
        <f t="shared" si="23"/>
        <v>:</v>
      </c>
    </row>
    <row r="66" spans="1:230" s="4" customFormat="1" ht="13.7" customHeight="1" thickBot="1">
      <c r="A66" s="554" t="str">
        <f>IF(Visitor!C31="","",Visitor!C31)</f>
        <v/>
      </c>
      <c r="B66" s="979" t="str">
        <f>IF(Visitor!E31="","",Visitor!E31)</f>
        <v/>
      </c>
      <c r="C66" s="980" t="str">
        <f>IF(Home!F62="","",Home!F62)</f>
        <v/>
      </c>
      <c r="D66" s="298"/>
      <c r="E66" s="563" t="str">
        <f>IF(Visitor!F31="","",Visitor!F31)</f>
        <v/>
      </c>
      <c r="F66" s="782" t="str">
        <f t="shared" si="12"/>
        <v xml:space="preserve"> </v>
      </c>
      <c r="G66" s="981" t="str">
        <f>IF($AP$3=List!$AC$3,HO66,(IF($AP$3=List!$AC$4,HP66,(IF($AP$3=List!$AC$5,HQ66,(IF($AP$3=List!$AC$6,HR66,"??:??")))))))</f>
        <v>??:??</v>
      </c>
      <c r="H66" s="982"/>
      <c r="I66" s="983"/>
      <c r="J66" s="70"/>
      <c r="K66" s="625" t="str">
        <f t="shared" si="13"/>
        <v/>
      </c>
      <c r="L66" s="625" t="str">
        <f t="shared" si="14"/>
        <v/>
      </c>
      <c r="M66" s="626" t="str">
        <f t="shared" si="15"/>
        <v/>
      </c>
      <c r="N66" s="984" t="str">
        <f>IF($AP$3=List!$AC$3,HS66,(IF($AP$3=List!$AC$4,HT66,(IF($AP$3=List!$AC$5,HU66,(IF($AP$3=List!$AC$6,HV66,"??:??")))))))</f>
        <v>??:??</v>
      </c>
      <c r="O66" s="985"/>
      <c r="P66" s="986"/>
      <c r="Q66" s="134"/>
      <c r="R66" s="134"/>
      <c r="S66" s="987"/>
      <c r="T66" s="987"/>
      <c r="U66" s="987"/>
      <c r="V66" s="988"/>
      <c r="W66" s="67"/>
      <c r="X66" s="1021"/>
      <c r="Y66" s="1022"/>
      <c r="Z66" s="1022"/>
      <c r="AA66" s="1022"/>
      <c r="AB66" s="1022"/>
      <c r="AC66" s="1022"/>
      <c r="AD66" s="1023"/>
      <c r="AE66" s="1033"/>
      <c r="AF66" s="1034"/>
      <c r="AG66" s="1034"/>
      <c r="AH66" s="1034"/>
      <c r="AI66" s="1034"/>
      <c r="AJ66" s="1034"/>
      <c r="AK66" s="1034"/>
      <c r="AL66" s="1034"/>
      <c r="AM66" s="1035"/>
      <c r="AN66" s="833"/>
      <c r="AO66" s="58"/>
      <c r="AP66" s="140">
        <v>28</v>
      </c>
      <c r="AQ66" s="188"/>
      <c r="AR66" s="989"/>
      <c r="AS66" s="990"/>
      <c r="AT66" s="991"/>
      <c r="AU66" s="334"/>
      <c r="AV66" s="334"/>
      <c r="AW66" s="188"/>
      <c r="AX66" s="989"/>
      <c r="AY66" s="990"/>
      <c r="AZ66" s="991"/>
      <c r="BA66" s="334"/>
      <c r="BB66" s="334"/>
      <c r="BC66" s="58"/>
      <c r="BD66" s="58"/>
      <c r="BE66" s="58"/>
      <c r="BF66" s="58"/>
      <c r="BG66" s="58"/>
      <c r="BH66" s="58"/>
      <c r="BI66" s="58"/>
      <c r="BJ66" s="58"/>
      <c r="BK66" s="58"/>
      <c r="BL66" s="58"/>
      <c r="BM66" s="243"/>
      <c r="BN66" s="243"/>
      <c r="BO66" s="243"/>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166" t="str">
        <f t="shared" si="16"/>
        <v>:</v>
      </c>
      <c r="HP66" s="166" t="str">
        <f t="shared" si="17"/>
        <v>:</v>
      </c>
      <c r="HQ66" s="166" t="str">
        <f t="shared" si="18"/>
        <v>:</v>
      </c>
      <c r="HR66" s="166" t="str">
        <f t="shared" si="19"/>
        <v>:</v>
      </c>
      <c r="HS66" s="166" t="str">
        <f t="shared" si="20"/>
        <v>:</v>
      </c>
      <c r="HT66" s="166" t="str">
        <f t="shared" si="21"/>
        <v>:</v>
      </c>
      <c r="HU66" s="166" t="str">
        <f t="shared" si="22"/>
        <v>:</v>
      </c>
      <c r="HV66" s="166" t="str">
        <f t="shared" si="23"/>
        <v>:</v>
      </c>
    </row>
    <row r="67" spans="1:230" ht="8.25" customHeight="1" thickTop="1">
      <c r="A67" s="52"/>
      <c r="B67" s="52"/>
      <c r="C67" s="52"/>
      <c r="D67" s="52"/>
      <c r="E67" s="52"/>
      <c r="F67" s="52"/>
      <c r="G67" s="52"/>
      <c r="H67" s="52"/>
      <c r="I67" s="52"/>
      <c r="J67" s="52"/>
      <c r="K67" s="52"/>
      <c r="L67" s="52"/>
      <c r="M67" s="52"/>
      <c r="N67" s="52"/>
      <c r="O67" s="52"/>
      <c r="P67" s="52"/>
      <c r="Q67" s="52"/>
      <c r="R67" s="52"/>
      <c r="S67" s="52"/>
      <c r="T67" s="52"/>
      <c r="U67" s="52"/>
      <c r="V67" s="52"/>
      <c r="W67" s="59"/>
      <c r="X67" s="52"/>
      <c r="Y67" s="52"/>
      <c r="Z67" s="52"/>
      <c r="AA67" s="52"/>
      <c r="AB67" s="52"/>
      <c r="AC67" s="52"/>
      <c r="AD67" s="52"/>
      <c r="AE67" s="52"/>
      <c r="AF67" s="52"/>
      <c r="AG67" s="52"/>
      <c r="AH67" s="52"/>
      <c r="AI67" s="52"/>
      <c r="AJ67" s="52"/>
      <c r="AK67" s="52"/>
      <c r="AL67" s="52"/>
      <c r="AM67" s="52"/>
      <c r="AN67" s="240"/>
      <c r="AO67" s="52"/>
      <c r="AP67" s="52"/>
      <c r="AQ67" s="52"/>
      <c r="AR67" s="52"/>
      <c r="AS67" s="52"/>
      <c r="AT67" s="52"/>
      <c r="AU67" s="327"/>
      <c r="AV67" s="327"/>
      <c r="AW67" s="52"/>
      <c r="AX67" s="52"/>
      <c r="AY67" s="52"/>
      <c r="AZ67" s="52"/>
      <c r="BA67" s="327"/>
      <c r="BB67" s="327"/>
      <c r="BC67" s="52"/>
      <c r="BD67" s="52"/>
      <c r="BE67" s="52"/>
      <c r="BF67" s="52"/>
      <c r="BG67" s="52"/>
      <c r="BH67" s="52"/>
      <c r="BI67" s="52"/>
      <c r="BJ67" s="52"/>
      <c r="BK67" s="52"/>
      <c r="BL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row>
    <row r="68" spans="1:230" ht="13.5" customHeight="1">
      <c r="A68" s="52"/>
      <c r="B68" s="52"/>
      <c r="C68" s="52"/>
      <c r="D68" s="52"/>
      <c r="E68" s="52"/>
      <c r="F68" s="52"/>
      <c r="G68" s="52"/>
      <c r="H68" s="52"/>
      <c r="I68" s="52"/>
      <c r="J68" s="52"/>
      <c r="K68" s="52"/>
      <c r="L68" s="52"/>
      <c r="M68" s="52"/>
      <c r="N68" s="52"/>
      <c r="O68" s="52"/>
      <c r="P68" s="52"/>
      <c r="Q68" s="52"/>
      <c r="R68" s="52"/>
      <c r="S68" s="52"/>
      <c r="T68" s="52"/>
      <c r="U68" s="52"/>
      <c r="V68" s="52"/>
      <c r="W68" s="59"/>
      <c r="X68" s="992" t="s">
        <v>429</v>
      </c>
      <c r="Y68" s="993"/>
      <c r="Z68" s="993"/>
      <c r="AA68" s="993"/>
      <c r="AB68" s="993"/>
      <c r="AC68" s="993"/>
      <c r="AD68" s="994"/>
      <c r="AE68" s="995" t="s">
        <v>428</v>
      </c>
      <c r="AF68" s="996"/>
      <c r="AG68" s="995" t="s">
        <v>484</v>
      </c>
      <c r="AH68" s="996"/>
      <c r="AI68" s="995" t="s">
        <v>482</v>
      </c>
      <c r="AJ68" s="997"/>
      <c r="AK68" s="997"/>
      <c r="AL68" s="997"/>
      <c r="AM68" s="998"/>
      <c r="AN68" s="240"/>
      <c r="AO68" s="52"/>
      <c r="AP68" s="52"/>
      <c r="AQ68" s="52"/>
      <c r="AR68" s="52"/>
      <c r="AS68" s="52"/>
      <c r="AT68" s="52"/>
      <c r="AU68" s="327"/>
      <c r="AV68" s="327"/>
      <c r="AW68" s="52"/>
      <c r="AX68" s="52"/>
      <c r="AY68" s="52"/>
      <c r="AZ68" s="52"/>
      <c r="BA68" s="327"/>
      <c r="BB68" s="327"/>
      <c r="BC68" s="52"/>
      <c r="BD68" s="52"/>
      <c r="BE68" s="52"/>
      <c r="BF68" s="52"/>
      <c r="BG68" s="52"/>
      <c r="BH68" s="52"/>
      <c r="BI68" s="52"/>
      <c r="BJ68" s="52"/>
      <c r="BK68" s="52"/>
      <c r="BL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row>
    <row r="69" spans="1:230" ht="13.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42"/>
      <c r="X69" s="343"/>
      <c r="Y69" s="343"/>
      <c r="Z69" s="343"/>
      <c r="AA69" s="343"/>
      <c r="AB69" s="343"/>
      <c r="AC69" s="343"/>
      <c r="AD69" s="343"/>
      <c r="AE69" s="344"/>
      <c r="AF69" s="344"/>
      <c r="AG69" s="344"/>
      <c r="AH69" s="344"/>
      <c r="AI69" s="345"/>
      <c r="AJ69" s="345"/>
      <c r="AK69" s="345"/>
      <c r="AL69" s="345"/>
      <c r="AM69" s="345"/>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8"/>
      <c r="BN69" s="328"/>
      <c r="BO69" s="328"/>
      <c r="BP69" s="327"/>
      <c r="BQ69" s="327"/>
      <c r="BR69" s="327"/>
      <c r="BS69" s="327"/>
      <c r="BT69" s="327"/>
      <c r="BU69" s="327"/>
      <c r="BV69" s="327"/>
      <c r="BW69" s="327"/>
      <c r="BX69" s="327"/>
      <c r="BY69" s="327"/>
      <c r="BZ69" s="327"/>
      <c r="CA69" s="327"/>
      <c r="CB69" s="327"/>
      <c r="CC69" s="327"/>
      <c r="CD69" s="327"/>
      <c r="CE69" s="327"/>
      <c r="CF69" s="327"/>
      <c r="CG69" s="327"/>
      <c r="CH69" s="327"/>
      <c r="CI69" s="327"/>
      <c r="CJ69" s="327"/>
      <c r="CK69" s="327"/>
      <c r="CL69" s="327"/>
      <c r="CM69" s="327"/>
      <c r="CN69" s="327"/>
      <c r="CO69" s="327"/>
      <c r="CP69" s="327"/>
      <c r="CQ69" s="327"/>
      <c r="CR69" s="327"/>
      <c r="CS69" s="327"/>
      <c r="CT69" s="327"/>
      <c r="CU69" s="327"/>
      <c r="CV69" s="327"/>
      <c r="CW69" s="327"/>
      <c r="CX69" s="327"/>
      <c r="CY69" s="327"/>
      <c r="CZ69" s="327"/>
      <c r="DA69" s="327"/>
      <c r="DB69" s="327"/>
      <c r="DC69" s="327"/>
      <c r="DD69" s="327"/>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row>
    <row r="70" spans="1:230">
      <c r="A70" s="327"/>
      <c r="B70" s="327"/>
      <c r="C70" s="327"/>
      <c r="D70" s="327"/>
      <c r="E70" s="327"/>
      <c r="F70" s="327"/>
      <c r="G70" s="327"/>
      <c r="H70" s="327"/>
      <c r="I70" s="327"/>
      <c r="J70" s="327"/>
      <c r="K70" s="327"/>
      <c r="L70" s="327"/>
      <c r="M70" s="327"/>
      <c r="N70" s="327"/>
      <c r="O70" s="327"/>
      <c r="P70" s="327"/>
      <c r="Q70" s="327"/>
      <c r="R70" s="327"/>
      <c r="S70" s="327"/>
      <c r="T70" s="327"/>
      <c r="U70" s="327"/>
      <c r="V70" s="327"/>
      <c r="W70" s="342"/>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8"/>
      <c r="BN70" s="328"/>
      <c r="BO70" s="328"/>
      <c r="BP70" s="327"/>
      <c r="BQ70" s="327"/>
      <c r="BR70" s="327"/>
      <c r="BS70" s="327"/>
      <c r="BT70" s="327"/>
      <c r="BU70" s="327"/>
      <c r="BV70" s="327"/>
      <c r="BW70" s="327"/>
      <c r="BX70" s="327"/>
      <c r="BY70" s="327"/>
      <c r="BZ70" s="327"/>
      <c r="CA70" s="327"/>
      <c r="CB70" s="327"/>
      <c r="CC70" s="327"/>
      <c r="CD70" s="327"/>
      <c r="CE70" s="327"/>
      <c r="CF70" s="327"/>
      <c r="CG70" s="327"/>
      <c r="CH70" s="327"/>
      <c r="CI70" s="327"/>
      <c r="CJ70" s="327"/>
      <c r="CK70" s="327"/>
      <c r="CL70" s="327"/>
      <c r="CM70" s="327"/>
      <c r="CN70" s="327"/>
      <c r="CO70" s="327"/>
      <c r="CP70" s="327"/>
      <c r="CQ70" s="327"/>
      <c r="CR70" s="327"/>
      <c r="CS70" s="327"/>
      <c r="CT70" s="327"/>
      <c r="CU70" s="327"/>
      <c r="CV70" s="327"/>
      <c r="CW70" s="327"/>
      <c r="CX70" s="327"/>
      <c r="CY70" s="327"/>
      <c r="CZ70" s="327"/>
      <c r="DA70" s="327"/>
      <c r="DB70" s="327"/>
      <c r="DC70" s="327"/>
      <c r="DD70" s="327"/>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row>
    <row r="71" spans="1:230">
      <c r="A71" s="327"/>
      <c r="B71" s="327"/>
      <c r="C71" s="327"/>
      <c r="D71" s="327"/>
      <c r="E71" s="327"/>
      <c r="F71" s="327"/>
      <c r="G71" s="327"/>
      <c r="H71" s="327"/>
      <c r="I71" s="327"/>
      <c r="J71" s="327"/>
      <c r="K71" s="327"/>
      <c r="L71" s="327"/>
      <c r="M71" s="327"/>
      <c r="N71" s="327"/>
      <c r="O71" s="327"/>
      <c r="P71" s="327"/>
      <c r="Q71" s="327"/>
      <c r="R71" s="327"/>
      <c r="S71" s="327"/>
      <c r="T71" s="327"/>
      <c r="U71" s="327"/>
      <c r="V71" s="327"/>
      <c r="W71" s="342"/>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8"/>
      <c r="BN71" s="328"/>
      <c r="BO71" s="328"/>
      <c r="BP71" s="327"/>
      <c r="BQ71" s="327"/>
      <c r="BR71" s="327"/>
      <c r="BS71" s="327"/>
      <c r="BT71" s="327"/>
      <c r="BU71" s="327"/>
      <c r="BV71" s="327"/>
      <c r="BW71" s="327"/>
      <c r="BX71" s="327"/>
      <c r="BY71" s="327"/>
      <c r="BZ71" s="327"/>
      <c r="CA71" s="327"/>
      <c r="CB71" s="327"/>
      <c r="CC71" s="327"/>
      <c r="CD71" s="327"/>
      <c r="CE71" s="327"/>
      <c r="CF71" s="327"/>
      <c r="CG71" s="327"/>
      <c r="CH71" s="327"/>
      <c r="CI71" s="327"/>
      <c r="CJ71" s="327"/>
      <c r="CK71" s="327"/>
      <c r="CL71" s="327"/>
      <c r="CM71" s="327"/>
      <c r="CN71" s="327"/>
      <c r="CO71" s="327"/>
      <c r="CP71" s="327"/>
      <c r="CQ71" s="327"/>
      <c r="CR71" s="327"/>
      <c r="CS71" s="327"/>
      <c r="CT71" s="327"/>
      <c r="CU71" s="327"/>
      <c r="CV71" s="327"/>
      <c r="CW71" s="327"/>
      <c r="CX71" s="327"/>
      <c r="CY71" s="327"/>
      <c r="CZ71" s="327"/>
      <c r="DA71" s="327"/>
      <c r="DB71" s="327"/>
      <c r="DC71" s="327"/>
      <c r="DD71" s="327"/>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row>
    <row r="72" spans="1:230">
      <c r="A72" s="329"/>
      <c r="B72" s="329"/>
      <c r="C72" s="329"/>
      <c r="D72" s="329"/>
      <c r="E72" s="329"/>
      <c r="F72" s="329"/>
      <c r="G72" s="329"/>
      <c r="H72" s="329"/>
      <c r="I72" s="329"/>
      <c r="J72" s="329"/>
      <c r="K72" s="329"/>
      <c r="L72" s="329"/>
      <c r="M72" s="329"/>
      <c r="N72" s="329"/>
      <c r="O72" s="329"/>
      <c r="P72" s="329"/>
      <c r="Q72" s="329"/>
      <c r="R72" s="329"/>
      <c r="S72" s="329"/>
      <c r="T72" s="329"/>
      <c r="U72" s="329"/>
      <c r="V72" s="329"/>
      <c r="W72" s="622"/>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7"/>
      <c r="BB72" s="327"/>
      <c r="BC72" s="327"/>
      <c r="BD72" s="327"/>
      <c r="BE72" s="327"/>
      <c r="BF72" s="327"/>
      <c r="BG72" s="327"/>
      <c r="BH72" s="327"/>
      <c r="BI72" s="327"/>
      <c r="BJ72" s="327"/>
      <c r="BK72" s="327"/>
      <c r="BL72" s="327"/>
      <c r="BM72" s="328"/>
      <c r="BN72" s="328"/>
      <c r="BO72" s="328"/>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7"/>
      <c r="CP72" s="327"/>
      <c r="CQ72" s="327"/>
      <c r="CR72" s="327"/>
      <c r="CS72" s="327"/>
      <c r="CT72" s="327"/>
      <c r="CU72" s="327"/>
      <c r="CV72" s="327"/>
      <c r="CW72" s="327"/>
      <c r="CX72" s="327"/>
      <c r="CY72" s="327"/>
      <c r="CZ72" s="327"/>
      <c r="DA72" s="327"/>
      <c r="DB72" s="327"/>
      <c r="DC72" s="327"/>
      <c r="DD72" s="327"/>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row>
    <row r="73" spans="1:230">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7"/>
      <c r="BB73" s="327"/>
      <c r="BC73" s="327"/>
      <c r="BD73" s="327"/>
      <c r="BE73" s="327"/>
      <c r="BF73" s="327"/>
      <c r="BG73" s="327"/>
      <c r="BH73" s="327"/>
      <c r="BI73" s="327"/>
      <c r="BJ73" s="327"/>
      <c r="BK73" s="327"/>
      <c r="BL73" s="327"/>
      <c r="BM73" s="328"/>
      <c r="BN73" s="328"/>
      <c r="BO73" s="328"/>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row>
    <row r="74" spans="1:230" s="612" customFormat="1" ht="13.5">
      <c r="A74" s="999" t="s">
        <v>2810</v>
      </c>
      <c r="B74" s="1000"/>
      <c r="C74" s="1000"/>
      <c r="D74" s="1000"/>
      <c r="E74" s="1000"/>
      <c r="F74" s="1000"/>
      <c r="G74" s="1000"/>
      <c r="H74" s="1000"/>
      <c r="I74" s="1000"/>
      <c r="J74" s="1000"/>
      <c r="K74" s="1000"/>
      <c r="L74" s="1000"/>
      <c r="M74" s="1000"/>
      <c r="N74" s="1000"/>
      <c r="O74" s="1000"/>
      <c r="P74" s="1000"/>
      <c r="Q74" s="1000"/>
      <c r="R74" s="1000"/>
      <c r="S74" s="1000"/>
      <c r="T74" s="1000"/>
      <c r="U74" s="1000"/>
      <c r="V74" s="1000"/>
      <c r="W74" s="1000"/>
      <c r="X74" s="1000"/>
      <c r="Y74" s="1000"/>
      <c r="Z74" s="1000"/>
      <c r="AA74" s="1000"/>
      <c r="AB74" s="1000"/>
      <c r="AC74" s="1000"/>
      <c r="AD74" s="1000"/>
      <c r="AE74" s="1000"/>
      <c r="AF74" s="1000"/>
      <c r="AG74" s="1000"/>
      <c r="AH74" s="1000"/>
      <c r="AI74" s="1000"/>
      <c r="AJ74" s="1000"/>
      <c r="AK74" s="1000"/>
      <c r="AL74" s="1000"/>
      <c r="AM74" s="1000"/>
      <c r="AN74" s="1000"/>
      <c r="AO74" s="1000"/>
      <c r="AP74" s="1000"/>
      <c r="AQ74" s="1000"/>
      <c r="AR74" s="1000"/>
      <c r="AS74" s="1000"/>
      <c r="AT74" s="1000"/>
      <c r="AU74" s="1000"/>
      <c r="AV74" s="1000"/>
      <c r="AW74" s="1000"/>
      <c r="AX74" s="1000"/>
      <c r="AY74" s="1000"/>
      <c r="AZ74" s="1000"/>
      <c r="BA74" s="609"/>
      <c r="BB74" s="609"/>
      <c r="BC74" s="609"/>
      <c r="BD74" s="609"/>
      <c r="BE74" s="609"/>
      <c r="BF74" s="609"/>
      <c r="BG74" s="609"/>
      <c r="BH74" s="609"/>
      <c r="BI74" s="609"/>
      <c r="BJ74" s="609"/>
      <c r="BK74" s="609"/>
      <c r="BL74" s="609"/>
      <c r="BM74" s="610"/>
      <c r="BN74" s="610"/>
      <c r="BO74" s="610"/>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c r="CU74" s="609"/>
      <c r="CV74" s="609"/>
      <c r="CW74" s="609"/>
      <c r="CX74" s="609"/>
      <c r="CY74" s="609"/>
      <c r="CZ74" s="609"/>
      <c r="DA74" s="609"/>
      <c r="DB74" s="609"/>
      <c r="DC74" s="609"/>
      <c r="DD74" s="609"/>
      <c r="DE74" s="611"/>
      <c r="DF74" s="611"/>
      <c r="DG74" s="611"/>
      <c r="DH74" s="611"/>
      <c r="DI74" s="611"/>
      <c r="DJ74" s="611"/>
      <c r="DK74" s="611"/>
      <c r="DL74" s="611"/>
      <c r="DM74" s="611"/>
      <c r="DN74" s="611"/>
      <c r="DO74" s="611"/>
      <c r="DP74" s="611"/>
      <c r="DQ74" s="611"/>
      <c r="DR74" s="611"/>
      <c r="DS74" s="611"/>
      <c r="DT74" s="611"/>
      <c r="DU74" s="611"/>
      <c r="DV74" s="611"/>
      <c r="DW74" s="611"/>
      <c r="DX74" s="611"/>
      <c r="DY74" s="611"/>
      <c r="DZ74" s="611"/>
      <c r="EA74" s="611"/>
      <c r="EB74" s="611"/>
      <c r="EC74" s="611"/>
      <c r="ED74" s="611"/>
      <c r="EE74" s="611"/>
      <c r="EF74" s="611"/>
      <c r="EG74" s="611"/>
      <c r="EH74" s="611"/>
      <c r="EI74" s="611"/>
      <c r="EJ74" s="611"/>
      <c r="EK74" s="611"/>
      <c r="EL74" s="611"/>
      <c r="EM74" s="611"/>
      <c r="EN74" s="611"/>
      <c r="EO74" s="611"/>
      <c r="EP74" s="611"/>
      <c r="EQ74" s="611"/>
      <c r="ER74" s="611"/>
      <c r="ES74" s="611"/>
      <c r="ET74" s="611"/>
      <c r="EU74" s="611"/>
      <c r="EV74" s="611"/>
      <c r="EW74" s="611"/>
      <c r="EX74" s="611"/>
      <c r="EY74" s="611"/>
      <c r="EZ74" s="611"/>
      <c r="FA74" s="611"/>
      <c r="FB74" s="611"/>
      <c r="FC74" s="611"/>
      <c r="FD74" s="611"/>
      <c r="FE74" s="611"/>
      <c r="FF74" s="611"/>
      <c r="FG74" s="611"/>
      <c r="FH74" s="611"/>
      <c r="FI74" s="611"/>
      <c r="FJ74" s="611"/>
      <c r="FK74" s="611"/>
      <c r="FL74" s="611"/>
      <c r="FM74" s="611"/>
      <c r="FN74" s="611"/>
      <c r="FO74" s="611"/>
      <c r="FP74" s="611"/>
      <c r="FQ74" s="611"/>
      <c r="FR74" s="611"/>
      <c r="FS74" s="611"/>
      <c r="FT74" s="611"/>
      <c r="FU74" s="611"/>
      <c r="FV74" s="611"/>
      <c r="FW74" s="611"/>
      <c r="FX74" s="611"/>
      <c r="FY74" s="611"/>
      <c r="FZ74" s="611"/>
      <c r="GA74" s="611"/>
      <c r="GB74" s="611"/>
      <c r="GC74" s="611"/>
      <c r="GD74" s="611"/>
      <c r="GE74" s="611"/>
      <c r="GF74" s="611"/>
      <c r="GG74" s="611"/>
      <c r="GH74" s="611"/>
      <c r="GI74" s="611"/>
      <c r="GJ74" s="611"/>
      <c r="GK74" s="611"/>
      <c r="GL74" s="611"/>
      <c r="GM74" s="611"/>
      <c r="GN74" s="611"/>
      <c r="GO74" s="611"/>
      <c r="GP74" s="611"/>
      <c r="GQ74" s="611"/>
      <c r="GR74" s="611"/>
      <c r="GS74" s="611"/>
      <c r="GT74" s="611"/>
      <c r="GU74" s="611"/>
      <c r="GV74" s="611"/>
      <c r="GW74" s="611"/>
      <c r="GX74" s="611"/>
      <c r="GY74" s="611"/>
      <c r="GZ74" s="611"/>
      <c r="HA74" s="611"/>
      <c r="HB74" s="611"/>
      <c r="HC74" s="611"/>
      <c r="HD74" s="611"/>
      <c r="HE74" s="611"/>
      <c r="HF74" s="611"/>
      <c r="HG74" s="611"/>
      <c r="HH74" s="611"/>
      <c r="HI74" s="611"/>
      <c r="HJ74" s="611"/>
      <c r="HK74" s="611"/>
      <c r="HL74" s="611"/>
      <c r="HM74" s="611"/>
      <c r="HN74" s="611"/>
    </row>
    <row r="75" spans="1:230" s="612" customFormat="1" ht="13.5">
      <c r="A75" s="999" t="s">
        <v>2811</v>
      </c>
      <c r="B75" s="1001"/>
      <c r="C75" s="1001"/>
      <c r="D75" s="1001"/>
      <c r="E75" s="1001"/>
      <c r="F75" s="1001"/>
      <c r="G75" s="1001"/>
      <c r="H75" s="1001"/>
      <c r="I75" s="1001"/>
      <c r="J75" s="1001"/>
      <c r="K75" s="1001"/>
      <c r="L75" s="1001"/>
      <c r="M75" s="1001"/>
      <c r="N75" s="1001"/>
      <c r="O75" s="1001"/>
      <c r="P75" s="1001"/>
      <c r="Q75" s="1001"/>
      <c r="R75" s="1001"/>
      <c r="S75" s="1001"/>
      <c r="T75" s="1001"/>
      <c r="U75" s="1001"/>
      <c r="V75" s="1001"/>
      <c r="W75" s="1001"/>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1"/>
      <c r="AY75" s="1001"/>
      <c r="AZ75" s="1001"/>
      <c r="BA75" s="609"/>
      <c r="BB75" s="609"/>
      <c r="BC75" s="609"/>
      <c r="BD75" s="609"/>
      <c r="BE75" s="609"/>
      <c r="BF75" s="609"/>
      <c r="BG75" s="609"/>
      <c r="BH75" s="609"/>
      <c r="BI75" s="609"/>
      <c r="BJ75" s="609"/>
      <c r="BK75" s="609"/>
      <c r="BL75" s="609"/>
      <c r="BM75" s="610"/>
      <c r="BN75" s="610"/>
      <c r="BO75" s="610"/>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c r="CU75" s="609"/>
      <c r="CV75" s="609"/>
      <c r="CW75" s="609"/>
      <c r="CX75" s="609"/>
      <c r="CY75" s="609"/>
      <c r="CZ75" s="609"/>
      <c r="DA75" s="609"/>
      <c r="DB75" s="609"/>
      <c r="DC75" s="609"/>
      <c r="DD75" s="609"/>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c r="EU75" s="611"/>
      <c r="EV75" s="611"/>
      <c r="EW75" s="611"/>
      <c r="EX75" s="611"/>
      <c r="EY75" s="611"/>
      <c r="EZ75" s="611"/>
      <c r="FA75" s="611"/>
      <c r="FB75" s="611"/>
      <c r="FC75" s="611"/>
      <c r="FD75" s="611"/>
      <c r="FE75" s="611"/>
      <c r="FF75" s="611"/>
      <c r="FG75" s="611"/>
      <c r="FH75" s="611"/>
      <c r="FI75" s="611"/>
      <c r="FJ75" s="611"/>
      <c r="FK75" s="611"/>
      <c r="FL75" s="611"/>
      <c r="FM75" s="611"/>
      <c r="FN75" s="611"/>
      <c r="FO75" s="611"/>
      <c r="FP75" s="611"/>
      <c r="FQ75" s="611"/>
      <c r="FR75" s="611"/>
      <c r="FS75" s="611"/>
      <c r="FT75" s="611"/>
      <c r="FU75" s="611"/>
      <c r="FV75" s="611"/>
      <c r="FW75" s="611"/>
      <c r="FX75" s="611"/>
      <c r="FY75" s="611"/>
      <c r="FZ75" s="611"/>
      <c r="GA75" s="611"/>
      <c r="GB75" s="611"/>
      <c r="GC75" s="611"/>
      <c r="GD75" s="611"/>
      <c r="GE75" s="611"/>
      <c r="GF75" s="611"/>
      <c r="GG75" s="611"/>
      <c r="GH75" s="611"/>
      <c r="GI75" s="611"/>
      <c r="GJ75" s="611"/>
      <c r="GK75" s="611"/>
      <c r="GL75" s="611"/>
      <c r="GM75" s="611"/>
      <c r="GN75" s="611"/>
      <c r="GO75" s="611"/>
      <c r="GP75" s="611"/>
      <c r="GQ75" s="611"/>
      <c r="GR75" s="611"/>
      <c r="GS75" s="611"/>
      <c r="GT75" s="611"/>
      <c r="GU75" s="611"/>
      <c r="GV75" s="611"/>
      <c r="GW75" s="611"/>
      <c r="GX75" s="611"/>
      <c r="GY75" s="611"/>
      <c r="GZ75" s="611"/>
      <c r="HA75" s="611"/>
      <c r="HB75" s="611"/>
      <c r="HC75" s="611"/>
      <c r="HD75" s="611"/>
      <c r="HE75" s="611"/>
      <c r="HF75" s="611"/>
      <c r="HG75" s="611"/>
      <c r="HH75" s="611"/>
      <c r="HI75" s="611"/>
      <c r="HJ75" s="611"/>
      <c r="HK75" s="611"/>
      <c r="HL75" s="611"/>
      <c r="HM75" s="611"/>
      <c r="HN75" s="611"/>
    </row>
    <row r="76" spans="1:230" s="612" customFormat="1">
      <c r="A76" s="609"/>
      <c r="B76" s="609"/>
      <c r="C76" s="609"/>
      <c r="D76" s="609"/>
      <c r="E76" s="609"/>
      <c r="F76" s="609"/>
      <c r="G76" s="609"/>
      <c r="H76" s="609"/>
      <c r="I76" s="609"/>
      <c r="J76" s="609"/>
      <c r="K76" s="609"/>
      <c r="L76" s="609"/>
      <c r="M76" s="609"/>
      <c r="N76" s="609"/>
      <c r="O76" s="609"/>
      <c r="P76" s="609"/>
      <c r="Q76" s="609"/>
      <c r="R76" s="609"/>
      <c r="S76" s="609"/>
      <c r="T76" s="609"/>
      <c r="U76" s="609"/>
      <c r="V76" s="609"/>
      <c r="W76" s="613"/>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10"/>
      <c r="BN76" s="610"/>
      <c r="BO76" s="610"/>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c r="CU76" s="609"/>
      <c r="CV76" s="609"/>
      <c r="CW76" s="609"/>
      <c r="CX76" s="609"/>
      <c r="CY76" s="609"/>
      <c r="CZ76" s="609"/>
      <c r="DA76" s="609"/>
      <c r="DB76" s="609"/>
      <c r="DC76" s="609"/>
      <c r="DD76" s="609"/>
      <c r="DE76" s="611"/>
      <c r="DF76" s="611"/>
      <c r="DG76" s="611"/>
      <c r="DH76" s="611"/>
      <c r="DI76" s="611"/>
      <c r="DJ76" s="611"/>
      <c r="DK76" s="611"/>
      <c r="DL76" s="611"/>
      <c r="DM76" s="611"/>
      <c r="DN76" s="611"/>
      <c r="DO76" s="611"/>
      <c r="DP76" s="611"/>
      <c r="DQ76" s="611"/>
      <c r="DR76" s="611"/>
      <c r="DS76" s="611"/>
      <c r="DT76" s="611"/>
      <c r="DU76" s="611"/>
      <c r="DV76" s="611"/>
      <c r="DW76" s="611"/>
      <c r="DX76" s="611"/>
      <c r="DY76" s="611"/>
      <c r="DZ76" s="611"/>
      <c r="EA76" s="611"/>
      <c r="EB76" s="611"/>
      <c r="EC76" s="611"/>
      <c r="ED76" s="611"/>
      <c r="EE76" s="611"/>
      <c r="EF76" s="611"/>
      <c r="EG76" s="611"/>
      <c r="EH76" s="611"/>
      <c r="EI76" s="611"/>
      <c r="EJ76" s="611"/>
      <c r="EK76" s="611"/>
      <c r="EL76" s="611"/>
      <c r="EM76" s="611"/>
      <c r="EN76" s="611"/>
      <c r="EO76" s="611"/>
      <c r="EP76" s="611"/>
      <c r="EQ76" s="611"/>
      <c r="ER76" s="611"/>
      <c r="ES76" s="611"/>
      <c r="ET76" s="611"/>
      <c r="EU76" s="611"/>
      <c r="EV76" s="611"/>
      <c r="EW76" s="611"/>
      <c r="EX76" s="611"/>
      <c r="EY76" s="611"/>
      <c r="EZ76" s="611"/>
      <c r="FA76" s="611"/>
      <c r="FB76" s="611"/>
      <c r="FC76" s="611"/>
      <c r="FD76" s="611"/>
      <c r="FE76" s="611"/>
      <c r="FF76" s="611"/>
      <c r="FG76" s="611"/>
      <c r="FH76" s="611"/>
      <c r="FI76" s="611"/>
      <c r="FJ76" s="611"/>
      <c r="FK76" s="611"/>
      <c r="FL76" s="611"/>
      <c r="FM76" s="611"/>
      <c r="FN76" s="611"/>
      <c r="FO76" s="611"/>
      <c r="FP76" s="611"/>
      <c r="FQ76" s="611"/>
      <c r="FR76" s="611"/>
      <c r="FS76" s="611"/>
      <c r="FT76" s="611"/>
      <c r="FU76" s="611"/>
      <c r="FV76" s="611"/>
      <c r="FW76" s="611"/>
      <c r="FX76" s="611"/>
      <c r="FY76" s="611"/>
      <c r="FZ76" s="611"/>
      <c r="GA76" s="611"/>
      <c r="GB76" s="611"/>
      <c r="GC76" s="611"/>
      <c r="GD76" s="611"/>
      <c r="GE76" s="611"/>
      <c r="GF76" s="611"/>
      <c r="GG76" s="611"/>
      <c r="GH76" s="611"/>
      <c r="GI76" s="611"/>
      <c r="GJ76" s="611"/>
      <c r="GK76" s="611"/>
      <c r="GL76" s="611"/>
      <c r="GM76" s="611"/>
      <c r="GN76" s="611"/>
      <c r="GO76" s="611"/>
      <c r="GP76" s="611"/>
      <c r="GQ76" s="611"/>
      <c r="GR76" s="611"/>
      <c r="GS76" s="611"/>
      <c r="GT76" s="611"/>
      <c r="GU76" s="611"/>
      <c r="GV76" s="611"/>
      <c r="GW76" s="611"/>
      <c r="GX76" s="611"/>
      <c r="GY76" s="611"/>
      <c r="GZ76" s="611"/>
      <c r="HA76" s="611"/>
      <c r="HB76" s="611"/>
      <c r="HC76" s="611"/>
      <c r="HD76" s="611"/>
      <c r="HE76" s="611"/>
      <c r="HF76" s="611"/>
      <c r="HG76" s="611"/>
      <c r="HH76" s="611"/>
      <c r="HI76" s="611"/>
      <c r="HJ76" s="611"/>
      <c r="HK76" s="611"/>
      <c r="HL76" s="611"/>
      <c r="HM76" s="611"/>
      <c r="HN76" s="611"/>
    </row>
    <row r="77" spans="1:230" s="612" customFormat="1" ht="11.25">
      <c r="A77" s="609"/>
      <c r="B77" s="609"/>
      <c r="C77" s="609"/>
      <c r="D77" s="609"/>
      <c r="E77" s="609"/>
      <c r="F77" s="614" t="s">
        <v>2292</v>
      </c>
      <c r="G77" s="615"/>
      <c r="H77" s="615"/>
      <c r="I77" s="615"/>
      <c r="J77" s="615"/>
      <c r="K77" s="615"/>
      <c r="L77" s="615"/>
      <c r="M77" s="615"/>
      <c r="N77" s="616" t="s">
        <v>2291</v>
      </c>
      <c r="O77" s="615"/>
      <c r="P77" s="615"/>
      <c r="Q77" s="615"/>
      <c r="R77" s="615"/>
      <c r="S77" s="615"/>
      <c r="T77" s="615"/>
      <c r="U77" s="615"/>
      <c r="V77" s="615"/>
      <c r="W77" s="613"/>
      <c r="X77" s="609"/>
      <c r="Y77" s="609"/>
      <c r="Z77" s="609"/>
      <c r="AA77" s="609"/>
      <c r="AB77" s="609"/>
      <c r="AC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10"/>
      <c r="BN77" s="610"/>
      <c r="BO77" s="610"/>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c r="CU77" s="609"/>
      <c r="CV77" s="609"/>
      <c r="CW77" s="609"/>
      <c r="CX77" s="609"/>
      <c r="CY77" s="609"/>
      <c r="CZ77" s="609"/>
      <c r="DA77" s="609"/>
      <c r="DB77" s="609"/>
      <c r="DC77" s="609"/>
      <c r="DD77" s="609"/>
      <c r="DE77" s="611"/>
      <c r="DF77" s="611"/>
      <c r="DG77" s="611"/>
      <c r="DH77" s="611"/>
      <c r="DI77" s="611"/>
      <c r="DJ77" s="611"/>
      <c r="DK77" s="611"/>
      <c r="DL77" s="611"/>
      <c r="DM77" s="611"/>
      <c r="DN77" s="611"/>
      <c r="DO77" s="611"/>
      <c r="DP77" s="611"/>
      <c r="DQ77" s="611"/>
      <c r="DR77" s="611"/>
      <c r="DS77" s="611"/>
      <c r="DT77" s="611"/>
      <c r="DU77" s="611"/>
      <c r="DV77" s="611"/>
      <c r="DW77" s="611"/>
      <c r="DX77" s="611"/>
      <c r="DY77" s="611"/>
      <c r="DZ77" s="611"/>
      <c r="EA77" s="611"/>
      <c r="EB77" s="611"/>
      <c r="EC77" s="611"/>
      <c r="ED77" s="611"/>
      <c r="EE77" s="611"/>
      <c r="EF77" s="611"/>
      <c r="EG77" s="611"/>
      <c r="EH77" s="611"/>
      <c r="EI77" s="611"/>
      <c r="EJ77" s="611"/>
      <c r="EK77" s="611"/>
      <c r="EL77" s="611"/>
      <c r="EM77" s="611"/>
      <c r="EN77" s="611"/>
      <c r="EO77" s="611"/>
      <c r="EP77" s="611"/>
      <c r="EQ77" s="611"/>
      <c r="ER77" s="611"/>
      <c r="ES77" s="611"/>
      <c r="ET77" s="611"/>
      <c r="EU77" s="611"/>
      <c r="EV77" s="611"/>
      <c r="EW77" s="611"/>
      <c r="EX77" s="611"/>
      <c r="EY77" s="611"/>
      <c r="EZ77" s="611"/>
      <c r="FA77" s="611"/>
      <c r="FB77" s="611"/>
      <c r="FC77" s="611"/>
      <c r="FD77" s="611"/>
      <c r="FE77" s="611"/>
      <c r="FF77" s="611"/>
      <c r="FG77" s="611"/>
      <c r="FH77" s="611"/>
      <c r="FI77" s="611"/>
      <c r="FJ77" s="611"/>
      <c r="FK77" s="611"/>
      <c r="FL77" s="611"/>
      <c r="FM77" s="611"/>
      <c r="FN77" s="611"/>
      <c r="FO77" s="611"/>
      <c r="FP77" s="611"/>
      <c r="FQ77" s="611"/>
      <c r="FR77" s="611"/>
      <c r="FS77" s="611"/>
      <c r="FT77" s="611"/>
      <c r="FU77" s="611"/>
      <c r="FV77" s="611"/>
      <c r="FW77" s="611"/>
      <c r="FX77" s="611"/>
      <c r="FY77" s="611"/>
      <c r="FZ77" s="611"/>
      <c r="GA77" s="611"/>
      <c r="GB77" s="611"/>
      <c r="GC77" s="611"/>
      <c r="GD77" s="611"/>
      <c r="GE77" s="611"/>
      <c r="GF77" s="611"/>
      <c r="GG77" s="611"/>
      <c r="GH77" s="611"/>
      <c r="GI77" s="611"/>
      <c r="GJ77" s="611"/>
      <c r="GK77" s="611"/>
      <c r="GL77" s="611"/>
      <c r="GM77" s="611"/>
      <c r="GN77" s="611"/>
      <c r="GO77" s="611"/>
      <c r="GP77" s="611"/>
      <c r="GQ77" s="611"/>
      <c r="GR77" s="611"/>
      <c r="GS77" s="611"/>
      <c r="GT77" s="611"/>
      <c r="GU77" s="611"/>
      <c r="GV77" s="611"/>
      <c r="GW77" s="611"/>
      <c r="GX77" s="611"/>
      <c r="GY77" s="611"/>
      <c r="GZ77" s="611"/>
      <c r="HA77" s="611"/>
      <c r="HB77" s="611"/>
      <c r="HC77" s="611"/>
      <c r="HD77" s="611"/>
      <c r="HE77" s="611"/>
      <c r="HF77" s="611"/>
      <c r="HG77" s="611"/>
      <c r="HH77" s="611"/>
      <c r="HI77" s="611"/>
      <c r="HJ77" s="611"/>
      <c r="HK77" s="611"/>
      <c r="HL77" s="611"/>
      <c r="HM77" s="611"/>
      <c r="HN77" s="611"/>
    </row>
    <row r="78" spans="1:230" s="612" customFormat="1" ht="12">
      <c r="A78" s="609"/>
      <c r="B78" s="609"/>
      <c r="C78" s="609"/>
      <c r="D78" s="609"/>
      <c r="E78" s="609"/>
      <c r="F78" s="619" t="s">
        <v>2758</v>
      </c>
      <c r="G78" s="620"/>
      <c r="H78" s="620"/>
      <c r="I78" s="620"/>
      <c r="J78" s="620"/>
      <c r="K78" s="620"/>
      <c r="L78" s="620"/>
      <c r="M78" s="620"/>
      <c r="N78" s="621" t="s">
        <v>2303</v>
      </c>
      <c r="O78" s="620"/>
      <c r="P78" s="620"/>
      <c r="Q78" s="620"/>
      <c r="R78" s="620"/>
      <c r="S78" s="620"/>
      <c r="T78" s="620"/>
      <c r="U78" s="620"/>
      <c r="V78" s="620"/>
      <c r="W78" s="613"/>
      <c r="X78" s="609"/>
      <c r="Y78" s="609"/>
      <c r="Z78" s="609"/>
      <c r="AA78" s="609"/>
      <c r="AB78" s="609"/>
      <c r="AC78" s="609"/>
      <c r="AD78" s="609"/>
      <c r="AE78" s="609"/>
      <c r="AF78" s="609"/>
      <c r="AG78" s="609"/>
      <c r="AH78" s="609"/>
      <c r="AI78" s="609"/>
      <c r="AJ78" s="609"/>
      <c r="AK78" s="609"/>
      <c r="AL78" s="609"/>
      <c r="AM78" s="609"/>
      <c r="AN78" s="609"/>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10"/>
      <c r="BN78" s="610"/>
      <c r="BO78" s="610"/>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c r="CU78" s="609"/>
      <c r="CV78" s="609"/>
      <c r="CW78" s="609"/>
      <c r="CX78" s="609"/>
      <c r="CY78" s="609"/>
      <c r="CZ78" s="609"/>
      <c r="DA78" s="609"/>
      <c r="DB78" s="609"/>
      <c r="DC78" s="609"/>
      <c r="DD78" s="609"/>
      <c r="DE78" s="611"/>
      <c r="DF78" s="611"/>
      <c r="DG78" s="611"/>
      <c r="DH78" s="611"/>
      <c r="DI78" s="611"/>
      <c r="DJ78" s="611"/>
      <c r="DK78" s="611"/>
      <c r="DL78" s="611"/>
      <c r="DM78" s="611"/>
      <c r="DN78" s="611"/>
      <c r="DO78" s="611"/>
      <c r="DP78" s="611"/>
      <c r="DQ78" s="611"/>
      <c r="DR78" s="611"/>
      <c r="DS78" s="611"/>
      <c r="DT78" s="611"/>
      <c r="DU78" s="611"/>
      <c r="DV78" s="611"/>
      <c r="DW78" s="611"/>
      <c r="DX78" s="611"/>
      <c r="DY78" s="611"/>
      <c r="DZ78" s="611"/>
      <c r="EA78" s="611"/>
      <c r="EB78" s="611"/>
      <c r="EC78" s="611"/>
      <c r="ED78" s="611"/>
      <c r="EE78" s="611"/>
      <c r="EF78" s="611"/>
      <c r="EG78" s="611"/>
      <c r="EH78" s="611"/>
      <c r="EI78" s="611"/>
      <c r="EJ78" s="611"/>
      <c r="EK78" s="611"/>
      <c r="EL78" s="611"/>
      <c r="EM78" s="611"/>
      <c r="EN78" s="611"/>
      <c r="EO78" s="611"/>
      <c r="EP78" s="611"/>
      <c r="EQ78" s="611"/>
      <c r="ER78" s="611"/>
      <c r="ES78" s="611"/>
      <c r="ET78" s="611"/>
      <c r="EU78" s="611"/>
      <c r="EV78" s="611"/>
      <c r="EW78" s="611"/>
      <c r="EX78" s="611"/>
      <c r="EY78" s="611"/>
      <c r="EZ78" s="611"/>
      <c r="FA78" s="611"/>
      <c r="FB78" s="611"/>
      <c r="FC78" s="611"/>
      <c r="FD78" s="611"/>
      <c r="FE78" s="611"/>
      <c r="FF78" s="611"/>
      <c r="FG78" s="611"/>
      <c r="FH78" s="611"/>
      <c r="FI78" s="611"/>
      <c r="FJ78" s="611"/>
      <c r="FK78" s="611"/>
      <c r="FL78" s="611"/>
      <c r="FM78" s="611"/>
      <c r="FN78" s="611"/>
      <c r="FO78" s="611"/>
      <c r="FP78" s="611"/>
      <c r="FQ78" s="611"/>
      <c r="FR78" s="611"/>
      <c r="FS78" s="611"/>
      <c r="FT78" s="611"/>
      <c r="FU78" s="611"/>
      <c r="FV78" s="611"/>
      <c r="FW78" s="611"/>
      <c r="FX78" s="611"/>
      <c r="FY78" s="611"/>
      <c r="FZ78" s="611"/>
      <c r="GA78" s="611"/>
      <c r="GB78" s="611"/>
      <c r="GC78" s="611"/>
      <c r="GD78" s="611"/>
      <c r="GE78" s="611"/>
      <c r="GF78" s="611"/>
      <c r="GG78" s="611"/>
      <c r="GH78" s="611"/>
      <c r="GI78" s="611"/>
      <c r="GJ78" s="611"/>
      <c r="GK78" s="611"/>
      <c r="GL78" s="611"/>
      <c r="GM78" s="611"/>
      <c r="GN78" s="611"/>
      <c r="GO78" s="611"/>
      <c r="GP78" s="611"/>
      <c r="GQ78" s="611"/>
      <c r="GR78" s="611"/>
      <c r="GS78" s="611"/>
      <c r="GT78" s="611"/>
      <c r="GU78" s="611"/>
      <c r="GV78" s="611"/>
      <c r="GW78" s="611"/>
      <c r="GX78" s="611"/>
      <c r="GY78" s="611"/>
      <c r="GZ78" s="611"/>
      <c r="HA78" s="611"/>
      <c r="HB78" s="611"/>
      <c r="HC78" s="611"/>
      <c r="HD78" s="611"/>
      <c r="HE78" s="611"/>
      <c r="HF78" s="611"/>
      <c r="HG78" s="611"/>
      <c r="HH78" s="611"/>
      <c r="HI78" s="611"/>
      <c r="HJ78" s="611"/>
      <c r="HK78" s="611"/>
      <c r="HL78" s="611"/>
      <c r="HM78" s="611"/>
      <c r="HN78" s="611"/>
    </row>
    <row r="79" spans="1:230" s="612" customFormat="1" ht="12">
      <c r="A79" s="609"/>
      <c r="B79" s="609"/>
      <c r="C79" s="609"/>
      <c r="D79" s="609"/>
      <c r="E79" s="609"/>
      <c r="F79" s="619" t="s">
        <v>2759</v>
      </c>
      <c r="G79" s="620"/>
      <c r="H79" s="620"/>
      <c r="I79" s="620"/>
      <c r="J79" s="620"/>
      <c r="K79" s="620"/>
      <c r="L79" s="620"/>
      <c r="M79" s="620"/>
      <c r="N79" s="621" t="s">
        <v>2760</v>
      </c>
      <c r="O79" s="620"/>
      <c r="P79" s="620"/>
      <c r="Q79" s="620"/>
      <c r="R79" s="620"/>
      <c r="S79" s="620"/>
      <c r="T79" s="620"/>
      <c r="U79" s="620"/>
      <c r="V79" s="620"/>
      <c r="W79" s="613"/>
      <c r="X79" s="609"/>
      <c r="Y79" s="609"/>
      <c r="Z79" s="609"/>
      <c r="AA79" s="609"/>
      <c r="AB79" s="609"/>
      <c r="AC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c r="AY79" s="609"/>
      <c r="AZ79" s="609"/>
      <c r="BA79" s="609"/>
      <c r="BB79" s="609"/>
      <c r="BC79" s="609"/>
      <c r="BD79" s="609"/>
      <c r="BE79" s="609"/>
      <c r="BF79" s="609"/>
      <c r="BG79" s="609"/>
      <c r="BH79" s="609"/>
      <c r="BI79" s="609"/>
      <c r="BJ79" s="609"/>
      <c r="BK79" s="609"/>
      <c r="BL79" s="609"/>
      <c r="BM79" s="610"/>
      <c r="BN79" s="610"/>
      <c r="BO79" s="610"/>
      <c r="BP79" s="609"/>
      <c r="BQ79" s="609"/>
      <c r="BR79" s="609"/>
      <c r="BS79" s="609"/>
      <c r="BT79" s="609"/>
      <c r="BU79" s="609"/>
      <c r="BV79" s="609"/>
      <c r="BW79" s="609"/>
      <c r="BX79" s="609"/>
      <c r="BY79" s="609"/>
      <c r="BZ79" s="609"/>
      <c r="CA79" s="609"/>
      <c r="CB79" s="609"/>
      <c r="CC79" s="609"/>
      <c r="CD79" s="609"/>
      <c r="CE79" s="609"/>
      <c r="CF79" s="609"/>
      <c r="CG79" s="609"/>
      <c r="CH79" s="609"/>
      <c r="CI79" s="609"/>
      <c r="CJ79" s="609"/>
      <c r="CK79" s="609"/>
      <c r="CL79" s="609"/>
      <c r="CM79" s="609"/>
      <c r="CN79" s="609"/>
      <c r="CO79" s="609"/>
      <c r="CP79" s="609"/>
      <c r="CQ79" s="609"/>
      <c r="CR79" s="609"/>
      <c r="CS79" s="609"/>
      <c r="CT79" s="609"/>
      <c r="CU79" s="609"/>
      <c r="CV79" s="609"/>
      <c r="CW79" s="609"/>
      <c r="CX79" s="609"/>
      <c r="CY79" s="609"/>
      <c r="CZ79" s="609"/>
      <c r="DA79" s="609"/>
      <c r="DB79" s="609"/>
      <c r="DC79" s="609"/>
      <c r="DD79" s="609"/>
      <c r="DE79" s="611"/>
      <c r="DF79" s="611"/>
      <c r="DG79" s="611"/>
      <c r="DH79" s="611"/>
      <c r="DI79" s="611"/>
      <c r="DJ79" s="611"/>
      <c r="DK79" s="611"/>
      <c r="DL79" s="611"/>
      <c r="DM79" s="611"/>
      <c r="DN79" s="611"/>
      <c r="DO79" s="611"/>
      <c r="DP79" s="611"/>
      <c r="DQ79" s="611"/>
      <c r="DR79" s="611"/>
      <c r="DS79" s="611"/>
      <c r="DT79" s="611"/>
      <c r="DU79" s="611"/>
      <c r="DV79" s="611"/>
      <c r="DW79" s="611"/>
      <c r="DX79" s="611"/>
      <c r="DY79" s="611"/>
      <c r="DZ79" s="611"/>
      <c r="EA79" s="611"/>
      <c r="EB79" s="611"/>
      <c r="EC79" s="611"/>
      <c r="ED79" s="611"/>
      <c r="EE79" s="611"/>
      <c r="EF79" s="611"/>
      <c r="EG79" s="611"/>
      <c r="EH79" s="611"/>
      <c r="EI79" s="611"/>
      <c r="EJ79" s="611"/>
      <c r="EK79" s="611"/>
      <c r="EL79" s="611"/>
      <c r="EM79" s="611"/>
      <c r="EN79" s="611"/>
      <c r="EO79" s="611"/>
      <c r="EP79" s="611"/>
      <c r="EQ79" s="611"/>
      <c r="ER79" s="611"/>
      <c r="ES79" s="611"/>
      <c r="ET79" s="611"/>
      <c r="EU79" s="611"/>
      <c r="EV79" s="611"/>
      <c r="EW79" s="611"/>
      <c r="EX79" s="611"/>
      <c r="EY79" s="611"/>
      <c r="EZ79" s="611"/>
      <c r="FA79" s="611"/>
      <c r="FB79" s="611"/>
      <c r="FC79" s="611"/>
      <c r="FD79" s="611"/>
      <c r="FE79" s="611"/>
      <c r="FF79" s="611"/>
      <c r="FG79" s="611"/>
      <c r="FH79" s="611"/>
      <c r="FI79" s="611"/>
      <c r="FJ79" s="611"/>
      <c r="FK79" s="611"/>
      <c r="FL79" s="611"/>
      <c r="FM79" s="611"/>
      <c r="FN79" s="611"/>
      <c r="FO79" s="611"/>
      <c r="FP79" s="611"/>
      <c r="FQ79" s="611"/>
      <c r="FR79" s="611"/>
      <c r="FS79" s="611"/>
      <c r="FT79" s="611"/>
      <c r="FU79" s="611"/>
      <c r="FV79" s="611"/>
      <c r="FW79" s="611"/>
      <c r="FX79" s="611"/>
      <c r="FY79" s="611"/>
      <c r="FZ79" s="611"/>
      <c r="GA79" s="611"/>
      <c r="GB79" s="611"/>
      <c r="GC79" s="611"/>
      <c r="GD79" s="611"/>
      <c r="GE79" s="611"/>
      <c r="GF79" s="611"/>
      <c r="GG79" s="611"/>
      <c r="GH79" s="611"/>
      <c r="GI79" s="611"/>
      <c r="GJ79" s="611"/>
      <c r="GK79" s="611"/>
      <c r="GL79" s="611"/>
      <c r="GM79" s="611"/>
      <c r="GN79" s="611"/>
      <c r="GO79" s="611"/>
      <c r="GP79" s="611"/>
      <c r="GQ79" s="611"/>
      <c r="GR79" s="611"/>
      <c r="GS79" s="611"/>
      <c r="GT79" s="611"/>
      <c r="GU79" s="611"/>
      <c r="GV79" s="611"/>
      <c r="GW79" s="611"/>
      <c r="GX79" s="611"/>
      <c r="GY79" s="611"/>
      <c r="GZ79" s="611"/>
      <c r="HA79" s="611"/>
      <c r="HB79" s="611"/>
      <c r="HC79" s="611"/>
      <c r="HD79" s="611"/>
      <c r="HE79" s="611"/>
      <c r="HF79" s="611"/>
      <c r="HG79" s="611"/>
      <c r="HH79" s="611"/>
      <c r="HI79" s="611"/>
      <c r="HJ79" s="611"/>
      <c r="HK79" s="611"/>
      <c r="HL79" s="611"/>
      <c r="HM79" s="611"/>
      <c r="HN79" s="611"/>
    </row>
    <row r="80" spans="1:230" s="612" customFormat="1" ht="12">
      <c r="A80" s="609"/>
      <c r="B80" s="609"/>
      <c r="C80" s="609"/>
      <c r="D80" s="609"/>
      <c r="E80" s="609"/>
      <c r="F80" s="619" t="s">
        <v>2761</v>
      </c>
      <c r="G80" s="620"/>
      <c r="H80" s="620"/>
      <c r="I80" s="620"/>
      <c r="J80" s="620"/>
      <c r="K80" s="620"/>
      <c r="L80" s="620"/>
      <c r="M80" s="620"/>
      <c r="N80" s="621" t="s">
        <v>2762</v>
      </c>
      <c r="O80" s="620"/>
      <c r="P80" s="620"/>
      <c r="Q80" s="620"/>
      <c r="R80" s="620"/>
      <c r="S80" s="620"/>
      <c r="T80" s="620"/>
      <c r="U80" s="620"/>
      <c r="V80" s="620"/>
      <c r="W80" s="613"/>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10"/>
      <c r="BN80" s="610"/>
      <c r="BO80" s="610"/>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11"/>
      <c r="DF80" s="611"/>
      <c r="DG80" s="611"/>
      <c r="DH80" s="611"/>
      <c r="DI80" s="611"/>
      <c r="DJ80" s="611"/>
      <c r="DK80" s="611"/>
      <c r="DL80" s="611"/>
      <c r="DM80" s="611"/>
      <c r="DN80" s="611"/>
      <c r="DO80" s="611"/>
      <c r="DP80" s="611"/>
      <c r="DQ80" s="611"/>
      <c r="DR80" s="611"/>
      <c r="DS80" s="611"/>
      <c r="DT80" s="611"/>
      <c r="DU80" s="611"/>
      <c r="DV80" s="611"/>
      <c r="DW80" s="611"/>
      <c r="DX80" s="611"/>
      <c r="DY80" s="611"/>
      <c r="DZ80" s="611"/>
      <c r="EA80" s="611"/>
      <c r="EB80" s="611"/>
      <c r="EC80" s="611"/>
      <c r="ED80" s="611"/>
      <c r="EE80" s="611"/>
      <c r="EF80" s="611"/>
      <c r="EG80" s="611"/>
      <c r="EH80" s="611"/>
      <c r="EI80" s="611"/>
      <c r="EJ80" s="611"/>
      <c r="EK80" s="611"/>
      <c r="EL80" s="611"/>
      <c r="EM80" s="611"/>
      <c r="EN80" s="611"/>
      <c r="EO80" s="611"/>
      <c r="EP80" s="611"/>
      <c r="EQ80" s="611"/>
      <c r="ER80" s="611"/>
      <c r="ES80" s="611"/>
      <c r="ET80" s="611"/>
      <c r="EU80" s="611"/>
      <c r="EV80" s="611"/>
      <c r="EW80" s="611"/>
      <c r="EX80" s="611"/>
      <c r="EY80" s="611"/>
      <c r="EZ80" s="611"/>
      <c r="FA80" s="611"/>
      <c r="FB80" s="611"/>
      <c r="FC80" s="611"/>
      <c r="FD80" s="611"/>
      <c r="FE80" s="611"/>
      <c r="FF80" s="611"/>
      <c r="FG80" s="611"/>
      <c r="FH80" s="611"/>
      <c r="FI80" s="611"/>
      <c r="FJ80" s="611"/>
      <c r="FK80" s="611"/>
      <c r="FL80" s="611"/>
      <c r="FM80" s="611"/>
      <c r="FN80" s="611"/>
      <c r="FO80" s="611"/>
      <c r="FP80" s="611"/>
      <c r="FQ80" s="611"/>
      <c r="FR80" s="611"/>
      <c r="FS80" s="611"/>
      <c r="FT80" s="611"/>
      <c r="FU80" s="611"/>
      <c r="FV80" s="611"/>
      <c r="FW80" s="611"/>
      <c r="FX80" s="611"/>
      <c r="FY80" s="611"/>
      <c r="FZ80" s="611"/>
      <c r="GA80" s="611"/>
      <c r="GB80" s="611"/>
      <c r="GC80" s="611"/>
      <c r="GD80" s="611"/>
      <c r="GE80" s="611"/>
      <c r="GF80" s="611"/>
      <c r="GG80" s="611"/>
      <c r="GH80" s="611"/>
      <c r="GI80" s="611"/>
      <c r="GJ80" s="611"/>
      <c r="GK80" s="611"/>
      <c r="GL80" s="611"/>
      <c r="GM80" s="611"/>
      <c r="GN80" s="611"/>
      <c r="GO80" s="611"/>
      <c r="GP80" s="611"/>
      <c r="GQ80" s="611"/>
      <c r="GR80" s="611"/>
      <c r="GS80" s="611"/>
      <c r="GT80" s="611"/>
      <c r="GU80" s="611"/>
      <c r="GV80" s="611"/>
      <c r="GW80" s="611"/>
      <c r="GX80" s="611"/>
      <c r="GY80" s="611"/>
      <c r="GZ80" s="611"/>
      <c r="HA80" s="611"/>
      <c r="HB80" s="611"/>
      <c r="HC80" s="611"/>
      <c r="HD80" s="611"/>
      <c r="HE80" s="611"/>
      <c r="HF80" s="611"/>
      <c r="HG80" s="611"/>
      <c r="HH80" s="611"/>
      <c r="HI80" s="611"/>
      <c r="HJ80" s="611"/>
      <c r="HK80" s="611"/>
      <c r="HL80" s="611"/>
      <c r="HM80" s="611"/>
      <c r="HN80" s="611"/>
    </row>
    <row r="81" spans="1:222">
      <c r="A81" s="327"/>
      <c r="B81" s="327"/>
      <c r="C81" s="327"/>
      <c r="D81" s="327"/>
      <c r="E81" s="327"/>
      <c r="F81" s="327"/>
      <c r="G81" s="327"/>
      <c r="H81" s="327"/>
      <c r="I81" s="327"/>
      <c r="J81" s="327"/>
      <c r="K81" s="327"/>
      <c r="L81" s="327"/>
      <c r="M81" s="327"/>
      <c r="N81" s="327"/>
      <c r="O81" s="327"/>
      <c r="P81" s="327"/>
      <c r="Q81" s="327"/>
      <c r="R81" s="327"/>
      <c r="S81" s="327"/>
      <c r="T81" s="327"/>
      <c r="U81" s="327"/>
      <c r="V81" s="327"/>
      <c r="W81" s="342"/>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8"/>
      <c r="BN81" s="328"/>
      <c r="BO81" s="328"/>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52"/>
      <c r="DF81" s="52"/>
      <c r="DG81" s="52"/>
      <c r="DH81" s="52"/>
      <c r="DI81" s="52"/>
      <c r="DJ81" s="52"/>
      <c r="DK81" s="52"/>
      <c r="DL81" s="52"/>
      <c r="DM81" s="52"/>
      <c r="DN81" s="52"/>
      <c r="DO81" s="52"/>
      <c r="DP81" s="52"/>
      <c r="DQ81" s="52"/>
      <c r="DR81" s="52"/>
      <c r="DS81" s="52"/>
      <c r="DT81" s="52"/>
      <c r="DU81" s="52"/>
      <c r="DV81" s="52"/>
      <c r="DW81" s="52"/>
      <c r="DX81" s="52"/>
      <c r="DY81" s="52"/>
      <c r="DZ81" s="52"/>
      <c r="EA81" s="52"/>
      <c r="EB81" s="52"/>
      <c r="EC81" s="52"/>
      <c r="ED81" s="52"/>
      <c r="EE81" s="52"/>
      <c r="EF81" s="52"/>
      <c r="EG81" s="52"/>
      <c r="EH81" s="52"/>
      <c r="EI81" s="52"/>
      <c r="EJ81" s="52"/>
      <c r="EK81" s="52"/>
      <c r="EL81" s="52"/>
      <c r="EM81" s="52"/>
      <c r="EN81" s="52"/>
      <c r="EO81" s="52"/>
      <c r="EP81" s="52"/>
      <c r="EQ81" s="52"/>
      <c r="ER81" s="52"/>
      <c r="ES81" s="52"/>
      <c r="ET81" s="52"/>
      <c r="EU81" s="52"/>
      <c r="EV81" s="52"/>
      <c r="EW81" s="52"/>
      <c r="EX81" s="52"/>
      <c r="EY81" s="52"/>
      <c r="EZ81" s="52"/>
      <c r="FA81" s="52"/>
      <c r="FB81" s="52"/>
      <c r="FC81" s="52"/>
      <c r="FD81" s="52"/>
      <c r="FE81" s="52"/>
      <c r="FF81" s="52"/>
      <c r="FG81" s="52"/>
      <c r="FH81" s="52"/>
      <c r="FI81" s="52"/>
      <c r="FJ81" s="52"/>
      <c r="FK81" s="52"/>
      <c r="FL81" s="52"/>
      <c r="FM81" s="52"/>
      <c r="FN81" s="52"/>
      <c r="FO81" s="52"/>
      <c r="FP81" s="52"/>
      <c r="FQ81" s="52"/>
      <c r="FR81" s="52"/>
      <c r="FS81" s="52"/>
      <c r="FT81" s="52"/>
      <c r="FU81" s="52"/>
      <c r="FV81" s="52"/>
      <c r="FW81" s="52"/>
      <c r="FX81" s="52"/>
      <c r="FY81" s="52"/>
      <c r="FZ81" s="52"/>
      <c r="GA81" s="52"/>
      <c r="GB81" s="52"/>
      <c r="GC81" s="52"/>
      <c r="GD81" s="52"/>
      <c r="GE81" s="52"/>
      <c r="GF81" s="52"/>
      <c r="GG81" s="52"/>
      <c r="GH81" s="52"/>
      <c r="GI81" s="52"/>
      <c r="GJ81" s="52"/>
      <c r="GK81" s="52"/>
      <c r="GL81" s="52"/>
      <c r="GM81" s="52"/>
      <c r="GN81" s="52"/>
      <c r="GO81" s="52"/>
      <c r="GP81" s="52"/>
      <c r="GQ81" s="52"/>
      <c r="GR81" s="52"/>
      <c r="GS81" s="52"/>
      <c r="GT81" s="52"/>
      <c r="GU81" s="52"/>
      <c r="GV81" s="52"/>
      <c r="GW81" s="52"/>
      <c r="GX81" s="52"/>
      <c r="GY81" s="52"/>
      <c r="GZ81" s="52"/>
      <c r="HA81" s="52"/>
      <c r="HB81" s="52"/>
      <c r="HC81" s="52"/>
      <c r="HD81" s="52"/>
      <c r="HE81" s="52"/>
      <c r="HF81" s="52"/>
      <c r="HG81" s="52"/>
      <c r="HH81" s="52"/>
      <c r="HI81" s="52"/>
      <c r="HJ81" s="52"/>
      <c r="HK81" s="52"/>
      <c r="HL81" s="52"/>
      <c r="HM81" s="52"/>
      <c r="HN81" s="52"/>
    </row>
    <row r="82" spans="1:222">
      <c r="A82" s="327"/>
      <c r="B82" s="327"/>
      <c r="C82" s="327"/>
      <c r="D82" s="327"/>
      <c r="E82" s="327"/>
      <c r="F82" s="327"/>
      <c r="G82" s="327"/>
      <c r="H82" s="327"/>
      <c r="I82" s="327"/>
      <c r="J82" s="327"/>
      <c r="K82" s="327"/>
      <c r="L82" s="327"/>
      <c r="M82" s="327"/>
      <c r="N82" s="327"/>
      <c r="O82" s="327"/>
      <c r="P82" s="327"/>
      <c r="Q82" s="327"/>
      <c r="R82" s="327"/>
      <c r="S82" s="327"/>
      <c r="T82" s="327"/>
      <c r="U82" s="327"/>
      <c r="V82" s="327"/>
      <c r="W82" s="342"/>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8"/>
      <c r="BN82" s="328"/>
      <c r="BO82" s="328"/>
      <c r="BP82" s="327"/>
      <c r="BQ82" s="327"/>
      <c r="BR82" s="327"/>
      <c r="BS82" s="327"/>
      <c r="BT82" s="327"/>
      <c r="BU82" s="327"/>
      <c r="BV82" s="327"/>
      <c r="BW82" s="327"/>
      <c r="BX82" s="327"/>
      <c r="BY82" s="327"/>
      <c r="BZ82" s="327"/>
      <c r="CA82" s="327"/>
      <c r="CB82" s="327"/>
      <c r="CC82" s="327"/>
      <c r="CD82" s="327"/>
      <c r="CE82" s="327"/>
      <c r="CF82" s="327"/>
      <c r="CG82" s="327"/>
      <c r="CH82" s="327"/>
      <c r="CI82" s="327"/>
      <c r="CJ82" s="327"/>
      <c r="CK82" s="327"/>
      <c r="CL82" s="327"/>
      <c r="CM82" s="327"/>
      <c r="CN82" s="327"/>
      <c r="CO82" s="327"/>
      <c r="CP82" s="327"/>
      <c r="CQ82" s="327"/>
      <c r="CR82" s="327"/>
      <c r="CS82" s="327"/>
      <c r="CT82" s="327"/>
      <c r="CU82" s="327"/>
      <c r="CV82" s="327"/>
      <c r="CW82" s="327"/>
      <c r="CX82" s="327"/>
      <c r="CY82" s="327"/>
      <c r="CZ82" s="327"/>
      <c r="DA82" s="327"/>
      <c r="DB82" s="327"/>
      <c r="DC82" s="327"/>
      <c r="DD82" s="327"/>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52"/>
      <c r="GC82" s="52"/>
      <c r="GD82" s="52"/>
      <c r="GE82" s="52"/>
      <c r="GF82" s="52"/>
      <c r="GG82" s="52"/>
      <c r="GH82" s="52"/>
      <c r="GI82" s="52"/>
      <c r="GJ82" s="52"/>
      <c r="GK82" s="52"/>
      <c r="GL82" s="52"/>
      <c r="GM82" s="52"/>
      <c r="GN82" s="52"/>
      <c r="GO82" s="52"/>
      <c r="GP82" s="52"/>
      <c r="GQ82" s="52"/>
      <c r="GR82" s="52"/>
      <c r="GS82" s="52"/>
      <c r="GT82" s="52"/>
      <c r="GU82" s="52"/>
      <c r="GV82" s="52"/>
      <c r="GW82" s="52"/>
      <c r="GX82" s="52"/>
      <c r="GY82" s="52"/>
      <c r="GZ82" s="52"/>
      <c r="HA82" s="52"/>
      <c r="HB82" s="52"/>
      <c r="HC82" s="52"/>
      <c r="HD82" s="52"/>
      <c r="HE82" s="52"/>
      <c r="HF82" s="52"/>
      <c r="HG82" s="52"/>
      <c r="HH82" s="52"/>
      <c r="HI82" s="52"/>
      <c r="HJ82" s="52"/>
      <c r="HK82" s="52"/>
      <c r="HL82" s="52"/>
      <c r="HM82" s="52"/>
      <c r="HN82" s="52"/>
    </row>
    <row r="83" spans="1:222">
      <c r="A83" s="327"/>
      <c r="B83" s="327"/>
      <c r="C83" s="327"/>
      <c r="D83" s="327"/>
      <c r="E83" s="327"/>
      <c r="F83" s="327"/>
      <c r="G83" s="327"/>
      <c r="H83" s="327"/>
      <c r="I83" s="327"/>
      <c r="J83" s="327"/>
      <c r="K83" s="327"/>
      <c r="L83" s="327"/>
      <c r="M83" s="327"/>
      <c r="N83" s="327"/>
      <c r="O83" s="327"/>
      <c r="P83" s="327"/>
      <c r="Q83" s="327"/>
      <c r="R83" s="327"/>
      <c r="S83" s="327"/>
      <c r="T83" s="327"/>
      <c r="U83" s="327"/>
      <c r="V83" s="327"/>
      <c r="W83" s="342"/>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c r="BN83" s="328"/>
      <c r="BO83" s="328"/>
      <c r="BP83" s="327"/>
      <c r="BQ83" s="327"/>
      <c r="BR83" s="327"/>
      <c r="BS83" s="327"/>
      <c r="BT83" s="327"/>
      <c r="BU83" s="327"/>
      <c r="BV83" s="327"/>
      <c r="BW83" s="327"/>
      <c r="BX83" s="327"/>
      <c r="BY83" s="327"/>
      <c r="BZ83" s="327"/>
      <c r="CA83" s="327"/>
      <c r="CB83" s="327"/>
      <c r="CC83" s="327"/>
      <c r="CD83" s="327"/>
      <c r="CE83" s="327"/>
      <c r="CF83" s="327"/>
      <c r="CG83" s="327"/>
      <c r="CH83" s="327"/>
      <c r="CI83" s="327"/>
      <c r="CJ83" s="327"/>
      <c r="CK83" s="327"/>
      <c r="CL83" s="327"/>
      <c r="CM83" s="327"/>
      <c r="CN83" s="327"/>
      <c r="CO83" s="327"/>
      <c r="CP83" s="327"/>
      <c r="CQ83" s="327"/>
      <c r="CR83" s="327"/>
      <c r="CS83" s="327"/>
      <c r="CT83" s="327"/>
      <c r="CU83" s="327"/>
      <c r="CV83" s="327"/>
      <c r="CW83" s="327"/>
      <c r="CX83" s="327"/>
      <c r="CY83" s="327"/>
      <c r="CZ83" s="327"/>
      <c r="DA83" s="327"/>
      <c r="DB83" s="327"/>
      <c r="DC83" s="327"/>
      <c r="DD83" s="327"/>
      <c r="DE83" s="52"/>
      <c r="DF83" s="52"/>
      <c r="DG83" s="52"/>
      <c r="DH83" s="52"/>
      <c r="DI83" s="52"/>
      <c r="DJ83" s="52"/>
      <c r="DK83" s="52"/>
      <c r="DL83" s="52"/>
      <c r="DM83" s="52"/>
      <c r="DN83" s="52"/>
      <c r="DO83" s="52"/>
      <c r="DP83" s="52"/>
      <c r="DQ83" s="52"/>
      <c r="DR83" s="52"/>
      <c r="DS83" s="52"/>
      <c r="DT83" s="52"/>
      <c r="DU83" s="52"/>
      <c r="DV83" s="52"/>
      <c r="DW83" s="52"/>
      <c r="DX83" s="52"/>
      <c r="DY83" s="52"/>
      <c r="DZ83" s="52"/>
      <c r="EA83" s="52"/>
      <c r="EB83" s="52"/>
      <c r="EC83" s="52"/>
      <c r="ED83" s="52"/>
      <c r="EE83" s="52"/>
      <c r="EF83" s="52"/>
      <c r="EG83" s="52"/>
      <c r="EH83" s="52"/>
      <c r="EI83" s="52"/>
      <c r="EJ83" s="52"/>
      <c r="EK83" s="52"/>
      <c r="EL83" s="52"/>
      <c r="EM83" s="52"/>
      <c r="EN83" s="52"/>
      <c r="EO83" s="52"/>
      <c r="EP83" s="52"/>
      <c r="EQ83" s="52"/>
      <c r="ER83" s="52"/>
      <c r="ES83" s="52"/>
      <c r="ET83" s="52"/>
      <c r="EU83" s="52"/>
      <c r="EV83" s="52"/>
      <c r="EW83" s="52"/>
      <c r="EX83" s="52"/>
      <c r="EY83" s="52"/>
      <c r="EZ83" s="52"/>
      <c r="FA83" s="52"/>
      <c r="FB83" s="52"/>
      <c r="FC83" s="52"/>
      <c r="FD83" s="52"/>
      <c r="FE83" s="52"/>
      <c r="FF83" s="52"/>
      <c r="FG83" s="52"/>
      <c r="FH83" s="52"/>
      <c r="FI83" s="52"/>
      <c r="FJ83" s="52"/>
      <c r="FK83" s="52"/>
      <c r="FL83" s="52"/>
      <c r="FM83" s="52"/>
      <c r="FN83" s="52"/>
      <c r="FO83" s="52"/>
      <c r="FP83" s="52"/>
      <c r="FQ83" s="52"/>
      <c r="FR83" s="52"/>
      <c r="FS83" s="52"/>
      <c r="FT83" s="52"/>
      <c r="FU83" s="52"/>
      <c r="FV83" s="52"/>
      <c r="FW83" s="52"/>
      <c r="FX83" s="52"/>
      <c r="FY83" s="52"/>
      <c r="FZ83" s="52"/>
      <c r="GA83" s="52"/>
      <c r="GB83" s="52"/>
      <c r="GC83" s="52"/>
      <c r="GD83" s="52"/>
      <c r="GE83" s="52"/>
      <c r="GF83" s="52"/>
      <c r="GG83" s="52"/>
      <c r="GH83" s="52"/>
      <c r="GI83" s="52"/>
      <c r="GJ83" s="52"/>
      <c r="GK83" s="52"/>
      <c r="GL83" s="52"/>
      <c r="GM83" s="52"/>
      <c r="GN83" s="52"/>
      <c r="GO83" s="52"/>
      <c r="GP83" s="52"/>
      <c r="GQ83" s="52"/>
      <c r="GR83" s="52"/>
      <c r="GS83" s="52"/>
      <c r="GT83" s="52"/>
      <c r="GU83" s="52"/>
      <c r="GV83" s="52"/>
      <c r="GW83" s="52"/>
      <c r="GX83" s="52"/>
      <c r="GY83" s="52"/>
      <c r="GZ83" s="52"/>
      <c r="HA83" s="52"/>
      <c r="HB83" s="52"/>
      <c r="HC83" s="52"/>
      <c r="HD83" s="52"/>
      <c r="HE83" s="52"/>
      <c r="HF83" s="52"/>
      <c r="HG83" s="52"/>
      <c r="HH83" s="52"/>
      <c r="HI83" s="52"/>
      <c r="HJ83" s="52"/>
      <c r="HK83" s="52"/>
      <c r="HL83" s="52"/>
      <c r="HM83" s="52"/>
      <c r="HN83" s="52"/>
    </row>
    <row r="84" spans="1:222">
      <c r="A84" s="327"/>
      <c r="B84" s="327"/>
      <c r="C84" s="327"/>
      <c r="D84" s="327"/>
      <c r="E84" s="327"/>
      <c r="F84" s="327"/>
      <c r="G84" s="327"/>
      <c r="H84" s="327"/>
      <c r="I84" s="327"/>
      <c r="J84" s="327"/>
      <c r="K84" s="327"/>
      <c r="L84" s="327"/>
      <c r="M84" s="327"/>
      <c r="N84" s="327"/>
      <c r="O84" s="327"/>
      <c r="P84" s="327"/>
      <c r="Q84" s="327"/>
      <c r="R84" s="327"/>
      <c r="S84" s="327"/>
      <c r="T84" s="327"/>
      <c r="U84" s="327"/>
      <c r="V84" s="327"/>
      <c r="W84" s="342"/>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c r="BN84" s="328"/>
      <c r="BO84" s="328"/>
      <c r="BP84" s="327"/>
      <c r="BQ84" s="327"/>
      <c r="BR84" s="327"/>
      <c r="BS84" s="327"/>
      <c r="BT84" s="327"/>
      <c r="BU84" s="327"/>
      <c r="BV84" s="327"/>
      <c r="BW84" s="327"/>
      <c r="BX84" s="327"/>
      <c r="BY84" s="327"/>
      <c r="BZ84" s="327"/>
      <c r="CA84" s="327"/>
      <c r="CB84" s="327"/>
      <c r="CC84" s="327"/>
      <c r="CD84" s="327"/>
      <c r="CE84" s="327"/>
      <c r="CF84" s="327"/>
      <c r="CG84" s="327"/>
      <c r="CH84" s="327"/>
      <c r="CI84" s="327"/>
      <c r="CJ84" s="327"/>
      <c r="CK84" s="327"/>
      <c r="CL84" s="327"/>
      <c r="CM84" s="327"/>
      <c r="CN84" s="327"/>
      <c r="CO84" s="327"/>
      <c r="CP84" s="327"/>
      <c r="CQ84" s="327"/>
      <c r="CR84" s="327"/>
      <c r="CS84" s="327"/>
      <c r="CT84" s="327"/>
      <c r="CU84" s="327"/>
      <c r="CV84" s="327"/>
      <c r="CW84" s="327"/>
      <c r="CX84" s="327"/>
      <c r="CY84" s="327"/>
      <c r="CZ84" s="327"/>
      <c r="DA84" s="327"/>
      <c r="DB84" s="327"/>
      <c r="DC84" s="327"/>
      <c r="DD84" s="327"/>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c r="FL84" s="52"/>
      <c r="FM84" s="52"/>
      <c r="FN84" s="52"/>
      <c r="FO84" s="52"/>
      <c r="FP84" s="52"/>
      <c r="FQ84" s="52"/>
      <c r="FR84" s="52"/>
      <c r="FS84" s="52"/>
      <c r="FT84" s="52"/>
      <c r="FU84" s="52"/>
      <c r="FV84" s="52"/>
      <c r="FW84" s="52"/>
      <c r="FX84" s="52"/>
      <c r="FY84" s="52"/>
      <c r="FZ84" s="52"/>
      <c r="GA84" s="52"/>
      <c r="GB84" s="52"/>
      <c r="GC84" s="52"/>
      <c r="GD84" s="52"/>
      <c r="GE84" s="52"/>
      <c r="GF84" s="52"/>
      <c r="GG84" s="52"/>
      <c r="GH84" s="52"/>
      <c r="GI84" s="52"/>
      <c r="GJ84" s="52"/>
      <c r="GK84" s="52"/>
      <c r="GL84" s="52"/>
      <c r="GM84" s="52"/>
      <c r="GN84" s="52"/>
      <c r="GO84" s="52"/>
      <c r="GP84" s="52"/>
      <c r="GQ84" s="52"/>
      <c r="GR84" s="52"/>
      <c r="GS84" s="52"/>
      <c r="GT84" s="52"/>
      <c r="GU84" s="52"/>
      <c r="GV84" s="52"/>
      <c r="GW84" s="52"/>
      <c r="GX84" s="52"/>
      <c r="GY84" s="52"/>
      <c r="GZ84" s="52"/>
      <c r="HA84" s="52"/>
      <c r="HB84" s="52"/>
      <c r="HC84" s="52"/>
      <c r="HD84" s="52"/>
      <c r="HE84" s="52"/>
      <c r="HF84" s="52"/>
      <c r="HG84" s="52"/>
      <c r="HH84" s="52"/>
      <c r="HI84" s="52"/>
      <c r="HJ84" s="52"/>
      <c r="HK84" s="52"/>
      <c r="HL84" s="52"/>
      <c r="HM84" s="52"/>
      <c r="HN84" s="52"/>
    </row>
    <row r="85" spans="1:222">
      <c r="A85" s="327"/>
      <c r="B85" s="327"/>
      <c r="C85" s="327"/>
      <c r="D85" s="327"/>
      <c r="E85" s="327"/>
      <c r="F85" s="327"/>
      <c r="G85" s="327"/>
      <c r="H85" s="327"/>
      <c r="I85" s="327"/>
      <c r="J85" s="327"/>
      <c r="K85" s="327"/>
      <c r="L85" s="327"/>
      <c r="M85" s="327"/>
      <c r="N85" s="327"/>
      <c r="O85" s="327"/>
      <c r="P85" s="327"/>
      <c r="Q85" s="327"/>
      <c r="R85" s="327"/>
      <c r="S85" s="327"/>
      <c r="T85" s="327"/>
      <c r="U85" s="327"/>
      <c r="V85" s="327"/>
      <c r="W85" s="342"/>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c r="BN85" s="328"/>
      <c r="BO85" s="328"/>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7"/>
      <c r="CX85" s="327"/>
      <c r="CY85" s="327"/>
      <c r="CZ85" s="327"/>
      <c r="DA85" s="327"/>
      <c r="DB85" s="327"/>
      <c r="DC85" s="327"/>
      <c r="DD85" s="327"/>
      <c r="DE85" s="52"/>
      <c r="DF85" s="52"/>
      <c r="DG85" s="52"/>
      <c r="DH85" s="52"/>
      <c r="DI85" s="52"/>
      <c r="DJ85" s="52"/>
      <c r="DK85" s="52"/>
      <c r="DL85" s="52"/>
      <c r="DM85" s="52"/>
      <c r="DN85" s="52"/>
      <c r="DO85" s="52"/>
      <c r="DP85" s="52"/>
      <c r="DQ85" s="52"/>
      <c r="DR85" s="52"/>
      <c r="DS85" s="52"/>
      <c r="DT85" s="52"/>
      <c r="DU85" s="52"/>
      <c r="DV85" s="52"/>
      <c r="DW85" s="52"/>
      <c r="DX85" s="52"/>
      <c r="DY85" s="52"/>
      <c r="DZ85" s="52"/>
      <c r="EA85" s="52"/>
      <c r="EB85" s="52"/>
      <c r="EC85" s="52"/>
      <c r="ED85" s="52"/>
      <c r="EE85" s="52"/>
      <c r="EF85" s="52"/>
      <c r="EG85" s="52"/>
      <c r="EH85" s="52"/>
      <c r="EI85" s="52"/>
      <c r="EJ85" s="52"/>
      <c r="EK85" s="52"/>
      <c r="EL85" s="52"/>
      <c r="EM85" s="52"/>
      <c r="EN85" s="52"/>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row>
    <row r="86" spans="1:222">
      <c r="A86" s="327"/>
      <c r="B86" s="327"/>
      <c r="C86" s="327"/>
      <c r="D86" s="327"/>
      <c r="E86" s="327"/>
      <c r="F86" s="327"/>
      <c r="G86" s="327"/>
      <c r="H86" s="327"/>
      <c r="I86" s="327"/>
      <c r="J86" s="327"/>
      <c r="K86" s="327"/>
      <c r="L86" s="327"/>
      <c r="M86" s="327"/>
      <c r="N86" s="327"/>
      <c r="O86" s="327"/>
      <c r="P86" s="327"/>
      <c r="Q86" s="327"/>
      <c r="R86" s="327"/>
      <c r="S86" s="327"/>
      <c r="T86" s="327"/>
      <c r="U86" s="327"/>
      <c r="V86" s="327"/>
      <c r="W86" s="342"/>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c r="BN86" s="328"/>
      <c r="BO86" s="328"/>
      <c r="BP86" s="327"/>
      <c r="BQ86" s="327"/>
      <c r="BR86" s="327"/>
      <c r="BS86" s="327"/>
      <c r="BT86" s="327"/>
      <c r="BU86" s="327"/>
      <c r="BV86" s="327"/>
      <c r="BW86" s="327"/>
      <c r="BX86" s="327"/>
      <c r="BY86" s="327"/>
      <c r="BZ86" s="327"/>
      <c r="CA86" s="327"/>
      <c r="CB86" s="327"/>
      <c r="CC86" s="327"/>
      <c r="CD86" s="327"/>
      <c r="CE86" s="327"/>
      <c r="CF86" s="327"/>
      <c r="CG86" s="327"/>
      <c r="CH86" s="327"/>
      <c r="CI86" s="327"/>
      <c r="CJ86" s="327"/>
      <c r="CK86" s="327"/>
      <c r="CL86" s="327"/>
      <c r="CM86" s="327"/>
      <c r="CN86" s="327"/>
      <c r="CO86" s="327"/>
      <c r="CP86" s="327"/>
      <c r="CQ86" s="327"/>
      <c r="CR86" s="327"/>
      <c r="CS86" s="327"/>
      <c r="CT86" s="327"/>
      <c r="CU86" s="327"/>
      <c r="CV86" s="327"/>
      <c r="CW86" s="327"/>
      <c r="CX86" s="327"/>
      <c r="CY86" s="327"/>
      <c r="CZ86" s="327"/>
      <c r="DA86" s="327"/>
      <c r="DB86" s="327"/>
      <c r="DC86" s="327"/>
      <c r="DD86" s="327"/>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row>
    <row r="87" spans="1:222">
      <c r="A87" s="327"/>
      <c r="B87" s="327"/>
      <c r="C87" s="327"/>
      <c r="D87" s="327"/>
      <c r="E87" s="327"/>
      <c r="F87" s="327"/>
      <c r="G87" s="327"/>
      <c r="H87" s="327"/>
      <c r="I87" s="327"/>
      <c r="J87" s="327"/>
      <c r="K87" s="327"/>
      <c r="L87" s="327"/>
      <c r="M87" s="327"/>
      <c r="N87" s="327"/>
      <c r="O87" s="327"/>
      <c r="P87" s="327"/>
      <c r="Q87" s="327"/>
      <c r="R87" s="327"/>
      <c r="S87" s="327"/>
      <c r="T87" s="327"/>
      <c r="U87" s="327"/>
      <c r="V87" s="327"/>
      <c r="W87" s="342"/>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8"/>
      <c r="BN87" s="328"/>
      <c r="BO87" s="328"/>
      <c r="BP87" s="327"/>
      <c r="BQ87" s="327"/>
      <c r="BR87" s="327"/>
      <c r="BS87" s="327"/>
      <c r="BT87" s="327"/>
      <c r="BU87" s="327"/>
      <c r="BV87" s="327"/>
      <c r="BW87" s="327"/>
      <c r="BX87" s="327"/>
      <c r="BY87" s="327"/>
      <c r="BZ87" s="327"/>
      <c r="CA87" s="327"/>
      <c r="CB87" s="327"/>
      <c r="CC87" s="327"/>
      <c r="CD87" s="327"/>
      <c r="CE87" s="327"/>
      <c r="CF87" s="327"/>
      <c r="CG87" s="327"/>
      <c r="CH87" s="327"/>
      <c r="CI87" s="327"/>
      <c r="CJ87" s="327"/>
      <c r="CK87" s="327"/>
      <c r="CL87" s="327"/>
      <c r="CM87" s="327"/>
      <c r="CN87" s="327"/>
      <c r="CO87" s="327"/>
      <c r="CP87" s="327"/>
      <c r="CQ87" s="327"/>
      <c r="CR87" s="327"/>
      <c r="CS87" s="327"/>
      <c r="CT87" s="327"/>
      <c r="CU87" s="327"/>
      <c r="CV87" s="327"/>
      <c r="CW87" s="327"/>
      <c r="CX87" s="327"/>
      <c r="CY87" s="327"/>
      <c r="CZ87" s="327"/>
      <c r="DA87" s="327"/>
      <c r="DB87" s="327"/>
      <c r="DC87" s="327"/>
      <c r="DD87" s="327"/>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row>
    <row r="88" spans="1:222">
      <c r="A88" s="327"/>
      <c r="B88" s="327"/>
      <c r="C88" s="327"/>
      <c r="D88" s="327"/>
      <c r="E88" s="327"/>
      <c r="F88" s="327"/>
      <c r="G88" s="327"/>
      <c r="H88" s="327"/>
      <c r="I88" s="327"/>
      <c r="J88" s="327"/>
      <c r="K88" s="327"/>
      <c r="L88" s="327"/>
      <c r="M88" s="327"/>
      <c r="N88" s="327"/>
      <c r="O88" s="327"/>
      <c r="P88" s="327"/>
      <c r="Q88" s="327"/>
      <c r="R88" s="327"/>
      <c r="S88" s="327"/>
      <c r="T88" s="327"/>
      <c r="U88" s="327"/>
      <c r="V88" s="327"/>
      <c r="W88" s="342"/>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8"/>
      <c r="BN88" s="328"/>
      <c r="BO88" s="328"/>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row>
    <row r="89" spans="1:222">
      <c r="A89" s="327"/>
      <c r="B89" s="327"/>
      <c r="C89" s="327"/>
      <c r="D89" s="327"/>
      <c r="E89" s="327"/>
      <c r="F89" s="327"/>
      <c r="G89" s="327"/>
      <c r="H89" s="327"/>
      <c r="I89" s="327"/>
      <c r="J89" s="327"/>
      <c r="K89" s="327"/>
      <c r="L89" s="327"/>
      <c r="M89" s="327"/>
      <c r="N89" s="327"/>
      <c r="O89" s="327"/>
      <c r="P89" s="327"/>
      <c r="Q89" s="327"/>
      <c r="R89" s="327"/>
      <c r="S89" s="327"/>
      <c r="T89" s="327"/>
      <c r="U89" s="327"/>
      <c r="V89" s="327"/>
      <c r="W89" s="342"/>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8"/>
      <c r="BN89" s="328"/>
      <c r="BO89" s="328"/>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7"/>
      <c r="CP89" s="327"/>
      <c r="CQ89" s="327"/>
      <c r="CR89" s="327"/>
      <c r="CS89" s="327"/>
      <c r="CT89" s="327"/>
      <c r="CU89" s="327"/>
      <c r="CV89" s="327"/>
      <c r="CW89" s="327"/>
      <c r="CX89" s="327"/>
      <c r="CY89" s="327"/>
      <c r="CZ89" s="327"/>
      <c r="DA89" s="327"/>
      <c r="DB89" s="327"/>
      <c r="DC89" s="327"/>
      <c r="DD89" s="327"/>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52"/>
      <c r="FM89" s="52"/>
      <c r="FN89" s="52"/>
      <c r="FO89" s="52"/>
      <c r="FP89" s="52"/>
      <c r="FQ89" s="52"/>
      <c r="FR89" s="52"/>
      <c r="FS89" s="52"/>
      <c r="FT89" s="52"/>
      <c r="FU89" s="52"/>
      <c r="FV89" s="52"/>
      <c r="FW89" s="52"/>
      <c r="FX89" s="52"/>
      <c r="FY89" s="52"/>
      <c r="FZ89" s="52"/>
      <c r="GA89" s="52"/>
      <c r="GB89" s="52"/>
      <c r="GC89" s="52"/>
      <c r="GD89" s="52"/>
      <c r="GE89" s="52"/>
      <c r="GF89" s="52"/>
      <c r="GG89" s="52"/>
      <c r="GH89" s="52"/>
      <c r="GI89" s="52"/>
      <c r="GJ89" s="52"/>
      <c r="GK89" s="52"/>
      <c r="GL89" s="52"/>
      <c r="GM89" s="52"/>
      <c r="GN89" s="52"/>
      <c r="GO89" s="52"/>
      <c r="GP89" s="52"/>
      <c r="GQ89" s="52"/>
      <c r="GR89" s="52"/>
      <c r="GS89" s="52"/>
      <c r="GT89" s="52"/>
      <c r="GU89" s="52"/>
      <c r="GV89" s="52"/>
      <c r="GW89" s="52"/>
      <c r="GX89" s="52"/>
      <c r="GY89" s="52"/>
      <c r="GZ89" s="52"/>
      <c r="HA89" s="52"/>
      <c r="HB89" s="52"/>
      <c r="HC89" s="52"/>
      <c r="HD89" s="52"/>
      <c r="HE89" s="52"/>
      <c r="HF89" s="52"/>
      <c r="HG89" s="52"/>
      <c r="HH89" s="52"/>
      <c r="HI89" s="52"/>
      <c r="HJ89" s="52"/>
      <c r="HK89" s="52"/>
      <c r="HL89" s="52"/>
      <c r="HM89" s="52"/>
      <c r="HN89" s="52"/>
    </row>
    <row r="90" spans="1:222">
      <c r="A90" s="327"/>
      <c r="B90" s="327"/>
      <c r="C90" s="327"/>
      <c r="D90" s="327"/>
      <c r="E90" s="327"/>
      <c r="F90" s="327"/>
      <c r="G90" s="327"/>
      <c r="H90" s="327"/>
      <c r="I90" s="327"/>
      <c r="J90" s="327"/>
      <c r="K90" s="327"/>
      <c r="L90" s="327"/>
      <c r="M90" s="327"/>
      <c r="N90" s="327"/>
      <c r="O90" s="327"/>
      <c r="P90" s="327"/>
      <c r="Q90" s="327"/>
      <c r="R90" s="327"/>
      <c r="S90" s="327"/>
      <c r="T90" s="327"/>
      <c r="U90" s="327"/>
      <c r="V90" s="327"/>
      <c r="W90" s="342"/>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8"/>
      <c r="BN90" s="328"/>
      <c r="BO90" s="328"/>
      <c r="BP90" s="327"/>
      <c r="BQ90" s="327"/>
      <c r="BR90" s="327"/>
      <c r="BS90" s="327"/>
      <c r="BT90" s="327"/>
      <c r="BU90" s="327"/>
      <c r="BV90" s="327"/>
      <c r="BW90" s="327"/>
      <c r="BX90" s="327"/>
      <c r="BY90" s="327"/>
      <c r="BZ90" s="327"/>
      <c r="CA90" s="327"/>
      <c r="CB90" s="327"/>
      <c r="CC90" s="327"/>
      <c r="CD90" s="327"/>
      <c r="CE90" s="327"/>
      <c r="CF90" s="327"/>
      <c r="CG90" s="327"/>
      <c r="CH90" s="327"/>
      <c r="CI90" s="327"/>
      <c r="CJ90" s="327"/>
      <c r="CK90" s="327"/>
      <c r="CL90" s="327"/>
      <c r="CM90" s="327"/>
      <c r="CN90" s="327"/>
      <c r="CO90" s="327"/>
      <c r="CP90" s="327"/>
      <c r="CQ90" s="327"/>
      <c r="CR90" s="327"/>
      <c r="CS90" s="327"/>
      <c r="CT90" s="327"/>
      <c r="CU90" s="327"/>
      <c r="CV90" s="327"/>
      <c r="CW90" s="327"/>
      <c r="CX90" s="327"/>
      <c r="CY90" s="327"/>
      <c r="CZ90" s="327"/>
      <c r="DA90" s="327"/>
      <c r="DB90" s="327"/>
      <c r="DC90" s="327"/>
      <c r="DD90" s="327"/>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row>
    <row r="91" spans="1:222">
      <c r="A91" s="327"/>
      <c r="B91" s="327"/>
      <c r="C91" s="327"/>
      <c r="D91" s="327"/>
      <c r="E91" s="327"/>
      <c r="F91" s="327"/>
      <c r="G91" s="327"/>
      <c r="H91" s="327"/>
      <c r="I91" s="327"/>
      <c r="J91" s="327"/>
      <c r="K91" s="327"/>
      <c r="L91" s="327"/>
      <c r="M91" s="327"/>
      <c r="N91" s="327"/>
      <c r="O91" s="327"/>
      <c r="P91" s="327"/>
      <c r="Q91" s="327"/>
      <c r="R91" s="327"/>
      <c r="S91" s="327"/>
      <c r="T91" s="327"/>
      <c r="U91" s="327"/>
      <c r="V91" s="327"/>
      <c r="W91" s="342"/>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8"/>
      <c r="BN91" s="328"/>
      <c r="BO91" s="328"/>
      <c r="BP91" s="327"/>
      <c r="BQ91" s="327"/>
      <c r="BR91" s="327"/>
      <c r="BS91" s="327"/>
      <c r="BT91" s="327"/>
      <c r="BU91" s="327"/>
      <c r="BV91" s="327"/>
      <c r="BW91" s="327"/>
      <c r="BX91" s="327"/>
      <c r="BY91" s="327"/>
      <c r="BZ91" s="327"/>
      <c r="CA91" s="327"/>
      <c r="CB91" s="327"/>
      <c r="CC91" s="327"/>
      <c r="CD91" s="327"/>
      <c r="CE91" s="327"/>
      <c r="CF91" s="327"/>
      <c r="CG91" s="327"/>
      <c r="CH91" s="327"/>
      <c r="CI91" s="327"/>
      <c r="CJ91" s="327"/>
      <c r="CK91" s="327"/>
      <c r="CL91" s="327"/>
      <c r="CM91" s="327"/>
      <c r="CN91" s="327"/>
      <c r="CO91" s="327"/>
      <c r="CP91" s="327"/>
      <c r="CQ91" s="327"/>
      <c r="CR91" s="327"/>
      <c r="CS91" s="327"/>
      <c r="CT91" s="327"/>
      <c r="CU91" s="327"/>
      <c r="CV91" s="327"/>
      <c r="CW91" s="327"/>
      <c r="CX91" s="327"/>
      <c r="CY91" s="327"/>
      <c r="CZ91" s="327"/>
      <c r="DA91" s="327"/>
      <c r="DB91" s="327"/>
      <c r="DC91" s="327"/>
      <c r="DD91" s="327"/>
      <c r="DE91" s="52"/>
      <c r="DF91" s="52"/>
      <c r="DG91" s="52"/>
      <c r="DH91" s="52"/>
      <c r="DI91" s="52"/>
      <c r="DJ91" s="52"/>
      <c r="DK91" s="52"/>
      <c r="DL91" s="52"/>
      <c r="DM91" s="52"/>
      <c r="DN91" s="52"/>
      <c r="DO91" s="52"/>
      <c r="DP91" s="52"/>
      <c r="DQ91" s="52"/>
      <c r="DR91" s="52"/>
      <c r="DS91" s="52"/>
      <c r="DT91" s="52"/>
      <c r="DU91" s="52"/>
      <c r="DV91" s="52"/>
      <c r="DW91" s="52"/>
      <c r="DX91" s="52"/>
      <c r="DY91" s="52"/>
      <c r="DZ91" s="52"/>
      <c r="EA91" s="52"/>
      <c r="EB91" s="52"/>
      <c r="EC91" s="52"/>
      <c r="ED91" s="52"/>
      <c r="EE91" s="52"/>
      <c r="EF91" s="52"/>
      <c r="EG91" s="52"/>
      <c r="EH91" s="52"/>
      <c r="EI91" s="52"/>
      <c r="EJ91" s="52"/>
      <c r="EK91" s="52"/>
      <c r="EL91" s="52"/>
      <c r="EM91" s="52"/>
      <c r="EN91" s="52"/>
      <c r="EO91" s="52"/>
      <c r="EP91" s="52"/>
      <c r="EQ91" s="52"/>
      <c r="ER91" s="52"/>
      <c r="ES91" s="52"/>
      <c r="ET91" s="52"/>
      <c r="EU91" s="52"/>
      <c r="EV91" s="52"/>
      <c r="EW91" s="52"/>
      <c r="EX91" s="52"/>
      <c r="EY91" s="52"/>
      <c r="EZ91" s="52"/>
      <c r="FA91" s="52"/>
      <c r="FB91" s="52"/>
      <c r="FC91" s="52"/>
      <c r="FD91" s="52"/>
      <c r="FE91" s="52"/>
      <c r="FF91" s="52"/>
      <c r="FG91" s="52"/>
      <c r="FH91" s="52"/>
      <c r="FI91" s="52"/>
      <c r="FJ91" s="52"/>
      <c r="FK91" s="52"/>
      <c r="FL91" s="52"/>
      <c r="FM91" s="52"/>
      <c r="FN91" s="52"/>
      <c r="FO91" s="52"/>
      <c r="FP91" s="52"/>
      <c r="FQ91" s="52"/>
      <c r="FR91" s="52"/>
      <c r="FS91" s="52"/>
      <c r="FT91" s="52"/>
      <c r="FU91" s="52"/>
      <c r="FV91" s="52"/>
      <c r="FW91" s="52"/>
      <c r="FX91" s="52"/>
      <c r="FY91" s="52"/>
      <c r="FZ91" s="52"/>
      <c r="GA91" s="52"/>
      <c r="GB91" s="52"/>
      <c r="GC91" s="52"/>
      <c r="GD91" s="52"/>
      <c r="GE91" s="52"/>
      <c r="GF91" s="52"/>
      <c r="GG91" s="52"/>
      <c r="GH91" s="52"/>
      <c r="GI91" s="52"/>
      <c r="GJ91" s="52"/>
      <c r="GK91" s="52"/>
      <c r="GL91" s="52"/>
      <c r="GM91" s="52"/>
      <c r="GN91" s="52"/>
      <c r="GO91" s="52"/>
      <c r="GP91" s="52"/>
      <c r="GQ91" s="52"/>
      <c r="GR91" s="52"/>
      <c r="GS91" s="52"/>
      <c r="GT91" s="52"/>
      <c r="GU91" s="52"/>
      <c r="GV91" s="52"/>
      <c r="GW91" s="52"/>
      <c r="GX91" s="52"/>
      <c r="GY91" s="52"/>
      <c r="GZ91" s="52"/>
      <c r="HA91" s="52"/>
      <c r="HB91" s="52"/>
      <c r="HC91" s="52"/>
      <c r="HD91" s="52"/>
      <c r="HE91" s="52"/>
      <c r="HF91" s="52"/>
      <c r="HG91" s="52"/>
      <c r="HH91" s="52"/>
      <c r="HI91" s="52"/>
      <c r="HJ91" s="52"/>
      <c r="HK91" s="52"/>
      <c r="HL91" s="52"/>
      <c r="HM91" s="52"/>
      <c r="HN91" s="52"/>
    </row>
    <row r="92" spans="1:222">
      <c r="A92" s="327"/>
      <c r="B92" s="327"/>
      <c r="C92" s="327"/>
      <c r="D92" s="327"/>
      <c r="E92" s="327"/>
      <c r="F92" s="327"/>
      <c r="G92" s="327"/>
      <c r="H92" s="327"/>
      <c r="I92" s="327"/>
      <c r="J92" s="327"/>
      <c r="K92" s="327"/>
      <c r="L92" s="327"/>
      <c r="M92" s="327"/>
      <c r="N92" s="327"/>
      <c r="O92" s="327"/>
      <c r="P92" s="327"/>
      <c r="Q92" s="327"/>
      <c r="R92" s="327"/>
      <c r="S92" s="327"/>
      <c r="T92" s="327"/>
      <c r="U92" s="327"/>
      <c r="V92" s="327"/>
      <c r="W92" s="342"/>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8"/>
      <c r="BN92" s="328"/>
      <c r="BO92" s="328"/>
      <c r="BP92" s="327"/>
      <c r="BQ92" s="327"/>
      <c r="BR92" s="327"/>
      <c r="BS92" s="327"/>
      <c r="BT92" s="327"/>
      <c r="BU92" s="327"/>
      <c r="BV92" s="327"/>
      <c r="BW92" s="327"/>
      <c r="BX92" s="327"/>
      <c r="BY92" s="327"/>
      <c r="BZ92" s="327"/>
      <c r="CA92" s="327"/>
      <c r="CB92" s="327"/>
      <c r="CC92" s="327"/>
      <c r="CD92" s="327"/>
      <c r="CE92" s="327"/>
      <c r="CF92" s="327"/>
      <c r="CG92" s="327"/>
      <c r="CH92" s="327"/>
      <c r="CI92" s="327"/>
      <c r="CJ92" s="327"/>
      <c r="CK92" s="327"/>
      <c r="CL92" s="327"/>
      <c r="CM92" s="327"/>
      <c r="CN92" s="327"/>
      <c r="CO92" s="327"/>
      <c r="CP92" s="327"/>
      <c r="CQ92" s="327"/>
      <c r="CR92" s="327"/>
      <c r="CS92" s="327"/>
      <c r="CT92" s="327"/>
      <c r="CU92" s="327"/>
      <c r="CV92" s="327"/>
      <c r="CW92" s="327"/>
      <c r="CX92" s="327"/>
      <c r="CY92" s="327"/>
      <c r="CZ92" s="327"/>
      <c r="DA92" s="327"/>
      <c r="DB92" s="327"/>
      <c r="DC92" s="327"/>
      <c r="DD92" s="327"/>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2"/>
      <c r="EV92" s="52"/>
      <c r="EW92" s="52"/>
      <c r="EX92" s="52"/>
      <c r="EY92" s="52"/>
      <c r="EZ92" s="52"/>
      <c r="FA92" s="52"/>
      <c r="FB92" s="52"/>
      <c r="FC92" s="52"/>
      <c r="FD92" s="52"/>
      <c r="FE92" s="52"/>
      <c r="FF92" s="52"/>
      <c r="FG92" s="52"/>
      <c r="FH92" s="52"/>
      <c r="FI92" s="52"/>
      <c r="FJ92" s="52"/>
      <c r="FK92" s="52"/>
      <c r="FL92" s="52"/>
      <c r="FM92" s="52"/>
      <c r="FN92" s="52"/>
      <c r="FO92" s="52"/>
      <c r="FP92" s="52"/>
      <c r="FQ92" s="52"/>
      <c r="FR92" s="52"/>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2"/>
      <c r="GQ92" s="52"/>
      <c r="GR92" s="52"/>
      <c r="GS92" s="52"/>
      <c r="GT92" s="52"/>
      <c r="GU92" s="52"/>
      <c r="GV92" s="52"/>
      <c r="GW92" s="52"/>
      <c r="GX92" s="52"/>
      <c r="GY92" s="52"/>
      <c r="GZ92" s="52"/>
      <c r="HA92" s="52"/>
      <c r="HB92" s="52"/>
      <c r="HC92" s="52"/>
      <c r="HD92" s="52"/>
      <c r="HE92" s="52"/>
      <c r="HF92" s="52"/>
      <c r="HG92" s="52"/>
      <c r="HH92" s="52"/>
      <c r="HI92" s="52"/>
      <c r="HJ92" s="52"/>
      <c r="HK92" s="52"/>
      <c r="HL92" s="52"/>
      <c r="HM92" s="52"/>
      <c r="HN92" s="52"/>
    </row>
    <row r="93" spans="1:222">
      <c r="A93" s="327"/>
      <c r="B93" s="327"/>
      <c r="C93" s="327"/>
      <c r="D93" s="327"/>
      <c r="E93" s="327"/>
      <c r="F93" s="327"/>
      <c r="G93" s="327"/>
      <c r="H93" s="327"/>
      <c r="I93" s="327"/>
      <c r="J93" s="327"/>
      <c r="K93" s="327"/>
      <c r="L93" s="327"/>
      <c r="M93" s="327"/>
      <c r="N93" s="327"/>
      <c r="O93" s="327"/>
      <c r="P93" s="327"/>
      <c r="Q93" s="327"/>
      <c r="R93" s="327"/>
      <c r="S93" s="327"/>
      <c r="T93" s="327"/>
      <c r="U93" s="327"/>
      <c r="V93" s="327"/>
      <c r="W93" s="342"/>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8"/>
      <c r="BN93" s="328"/>
      <c r="BO93" s="328"/>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52"/>
      <c r="DF93" s="52"/>
      <c r="DG93" s="52"/>
      <c r="DH93" s="52"/>
      <c r="DI93" s="52"/>
      <c r="DJ93" s="52"/>
      <c r="DK93" s="52"/>
      <c r="DL93" s="52"/>
      <c r="DM93" s="52"/>
      <c r="DN93" s="52"/>
      <c r="DO93" s="52"/>
      <c r="DP93" s="52"/>
      <c r="DQ93" s="52"/>
      <c r="DR93" s="52"/>
      <c r="DS93" s="52"/>
      <c r="DT93" s="52"/>
      <c r="DU93" s="52"/>
      <c r="DV93" s="52"/>
      <c r="DW93" s="52"/>
      <c r="DX93" s="52"/>
      <c r="DY93" s="52"/>
      <c r="DZ93" s="52"/>
      <c r="EA93" s="52"/>
      <c r="EB93" s="52"/>
      <c r="EC93" s="52"/>
      <c r="ED93" s="52"/>
      <c r="EE93" s="52"/>
      <c r="EF93" s="52"/>
      <c r="EG93" s="52"/>
      <c r="EH93" s="52"/>
      <c r="EI93" s="52"/>
      <c r="EJ93" s="52"/>
      <c r="EK93" s="52"/>
      <c r="EL93" s="52"/>
      <c r="EM93" s="52"/>
      <c r="EN93" s="52"/>
      <c r="EO93" s="52"/>
      <c r="EP93" s="52"/>
      <c r="EQ93" s="52"/>
      <c r="ER93" s="52"/>
      <c r="ES93" s="52"/>
      <c r="ET93" s="52"/>
      <c r="EU93" s="52"/>
      <c r="EV93" s="52"/>
      <c r="EW93" s="52"/>
      <c r="EX93" s="52"/>
      <c r="EY93" s="52"/>
      <c r="EZ93" s="52"/>
      <c r="FA93" s="52"/>
      <c r="FB93" s="52"/>
      <c r="FC93" s="52"/>
      <c r="FD93" s="52"/>
      <c r="FE93" s="52"/>
      <c r="FF93" s="52"/>
      <c r="FG93" s="52"/>
      <c r="FH93" s="52"/>
      <c r="FI93" s="52"/>
      <c r="FJ93" s="52"/>
      <c r="FK93" s="52"/>
      <c r="FL93" s="52"/>
      <c r="FM93" s="52"/>
      <c r="FN93" s="52"/>
      <c r="FO93" s="52"/>
      <c r="FP93" s="52"/>
      <c r="FQ93" s="52"/>
      <c r="FR93" s="52"/>
      <c r="FS93" s="52"/>
      <c r="FT93" s="52"/>
      <c r="FU93" s="52"/>
      <c r="FV93" s="52"/>
      <c r="FW93" s="52"/>
      <c r="FX93" s="52"/>
      <c r="FY93" s="52"/>
      <c r="FZ93" s="52"/>
      <c r="GA93" s="52"/>
      <c r="GB93" s="52"/>
      <c r="GC93" s="52"/>
      <c r="GD93" s="52"/>
      <c r="GE93" s="52"/>
      <c r="GF93" s="52"/>
      <c r="GG93" s="52"/>
      <c r="GH93" s="52"/>
      <c r="GI93" s="52"/>
      <c r="GJ93" s="52"/>
      <c r="GK93" s="52"/>
      <c r="GL93" s="52"/>
      <c r="GM93" s="52"/>
      <c r="GN93" s="52"/>
      <c r="GO93" s="52"/>
      <c r="GP93" s="52"/>
      <c r="GQ93" s="52"/>
      <c r="GR93" s="52"/>
      <c r="GS93" s="52"/>
      <c r="GT93" s="52"/>
      <c r="GU93" s="52"/>
      <c r="GV93" s="52"/>
      <c r="GW93" s="52"/>
      <c r="GX93" s="52"/>
      <c r="GY93" s="52"/>
      <c r="GZ93" s="52"/>
      <c r="HA93" s="52"/>
      <c r="HB93" s="52"/>
      <c r="HC93" s="52"/>
      <c r="HD93" s="52"/>
      <c r="HE93" s="52"/>
      <c r="HF93" s="52"/>
      <c r="HG93" s="52"/>
      <c r="HH93" s="52"/>
      <c r="HI93" s="52"/>
      <c r="HJ93" s="52"/>
      <c r="HK93" s="52"/>
      <c r="HL93" s="52"/>
      <c r="HM93" s="52"/>
      <c r="HN93" s="52"/>
    </row>
    <row r="94" spans="1:222">
      <c r="A94" s="327"/>
      <c r="B94" s="327"/>
      <c r="C94" s="327"/>
      <c r="D94" s="327"/>
      <c r="E94" s="327"/>
      <c r="F94" s="327"/>
      <c r="G94" s="327"/>
      <c r="H94" s="327"/>
      <c r="I94" s="327"/>
      <c r="J94" s="327"/>
      <c r="K94" s="327"/>
      <c r="L94" s="327"/>
      <c r="M94" s="327"/>
      <c r="N94" s="327"/>
      <c r="O94" s="327"/>
      <c r="P94" s="327"/>
      <c r="Q94" s="327"/>
      <c r="R94" s="327"/>
      <c r="S94" s="327"/>
      <c r="T94" s="327"/>
      <c r="U94" s="327"/>
      <c r="V94" s="327"/>
      <c r="W94" s="342"/>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8"/>
      <c r="BN94" s="328"/>
      <c r="BO94" s="328"/>
      <c r="BP94" s="327"/>
      <c r="BQ94" s="327"/>
      <c r="BR94" s="327"/>
      <c r="BS94" s="327"/>
      <c r="BT94" s="327"/>
      <c r="BU94" s="327"/>
      <c r="BV94" s="327"/>
      <c r="BW94" s="327"/>
      <c r="BX94" s="327"/>
      <c r="BY94" s="327"/>
      <c r="BZ94" s="327"/>
      <c r="CA94" s="327"/>
      <c r="CB94" s="327"/>
      <c r="CC94" s="327"/>
      <c r="CD94" s="327"/>
      <c r="CE94" s="327"/>
      <c r="CF94" s="327"/>
      <c r="CG94" s="327"/>
      <c r="CH94" s="327"/>
      <c r="CI94" s="327"/>
      <c r="CJ94" s="327"/>
      <c r="CK94" s="327"/>
      <c r="CL94" s="327"/>
      <c r="CM94" s="327"/>
      <c r="CN94" s="327"/>
      <c r="CO94" s="327"/>
      <c r="CP94" s="327"/>
      <c r="CQ94" s="327"/>
      <c r="CR94" s="327"/>
      <c r="CS94" s="327"/>
      <c r="CT94" s="327"/>
      <c r="CU94" s="327"/>
      <c r="CV94" s="327"/>
      <c r="CW94" s="327"/>
      <c r="CX94" s="327"/>
      <c r="CY94" s="327"/>
      <c r="CZ94" s="327"/>
      <c r="DA94" s="327"/>
      <c r="DB94" s="327"/>
      <c r="DC94" s="327"/>
      <c r="DD94" s="327"/>
      <c r="DE94" s="52"/>
      <c r="DF94" s="52"/>
      <c r="DG94" s="52"/>
      <c r="DH94" s="52"/>
      <c r="DI94" s="52"/>
      <c r="DJ94" s="52"/>
      <c r="DK94" s="52"/>
      <c r="DL94" s="52"/>
      <c r="DM94" s="52"/>
      <c r="DN94" s="52"/>
      <c r="DO94" s="52"/>
      <c r="DP94" s="52"/>
      <c r="DQ94" s="52"/>
      <c r="DR94" s="52"/>
      <c r="DS94" s="52"/>
      <c r="DT94" s="52"/>
      <c r="DU94" s="52"/>
      <c r="DV94" s="52"/>
      <c r="DW94" s="52"/>
      <c r="DX94" s="52"/>
      <c r="DY94" s="52"/>
      <c r="DZ94" s="52"/>
      <c r="EA94" s="52"/>
      <c r="EB94" s="52"/>
      <c r="EC94" s="52"/>
      <c r="ED94" s="52"/>
      <c r="EE94" s="52"/>
      <c r="EF94" s="52"/>
      <c r="EG94" s="52"/>
      <c r="EH94" s="52"/>
      <c r="EI94" s="52"/>
      <c r="EJ94" s="52"/>
      <c r="EK94" s="52"/>
      <c r="EL94" s="52"/>
      <c r="EM94" s="52"/>
      <c r="EN94" s="52"/>
      <c r="EO94" s="52"/>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row>
    <row r="95" spans="1:222">
      <c r="A95" s="327"/>
      <c r="B95" s="327"/>
      <c r="C95" s="327"/>
      <c r="D95" s="327"/>
      <c r="E95" s="327"/>
      <c r="F95" s="327"/>
      <c r="G95" s="327"/>
      <c r="H95" s="327"/>
      <c r="I95" s="327"/>
      <c r="J95" s="327"/>
      <c r="K95" s="327"/>
      <c r="L95" s="327"/>
      <c r="M95" s="327"/>
      <c r="N95" s="327"/>
      <c r="O95" s="327"/>
      <c r="P95" s="327"/>
      <c r="Q95" s="327"/>
      <c r="R95" s="327"/>
      <c r="S95" s="327"/>
      <c r="T95" s="327"/>
      <c r="U95" s="327"/>
      <c r="V95" s="327"/>
      <c r="W95" s="342"/>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8"/>
      <c r="BN95" s="328"/>
      <c r="BO95" s="328"/>
      <c r="BP95" s="327"/>
      <c r="BQ95" s="327"/>
      <c r="BR95" s="327"/>
      <c r="BS95" s="327"/>
      <c r="BT95" s="327"/>
      <c r="BU95" s="327"/>
      <c r="BV95" s="327"/>
      <c r="BW95" s="327"/>
      <c r="BX95" s="327"/>
      <c r="BY95" s="327"/>
      <c r="BZ95" s="327"/>
      <c r="CA95" s="327"/>
      <c r="CB95" s="327"/>
      <c r="CC95" s="327"/>
      <c r="CD95" s="327"/>
      <c r="CE95" s="327"/>
      <c r="CF95" s="327"/>
      <c r="CG95" s="327"/>
      <c r="CH95" s="327"/>
      <c r="CI95" s="327"/>
      <c r="CJ95" s="327"/>
      <c r="CK95" s="327"/>
      <c r="CL95" s="327"/>
      <c r="CM95" s="327"/>
      <c r="CN95" s="327"/>
      <c r="CO95" s="327"/>
      <c r="CP95" s="327"/>
      <c r="CQ95" s="327"/>
      <c r="CR95" s="327"/>
      <c r="CS95" s="327"/>
      <c r="CT95" s="327"/>
      <c r="CU95" s="327"/>
      <c r="CV95" s="327"/>
      <c r="CW95" s="327"/>
      <c r="CX95" s="327"/>
      <c r="CY95" s="327"/>
      <c r="CZ95" s="327"/>
      <c r="DA95" s="327"/>
      <c r="DB95" s="327"/>
      <c r="DC95" s="327"/>
      <c r="DD95" s="327"/>
      <c r="DE95" s="52"/>
      <c r="DF95" s="52"/>
      <c r="DG95" s="52"/>
      <c r="DH95" s="52"/>
      <c r="DI95" s="52"/>
      <c r="DJ95" s="52"/>
      <c r="DK95" s="52"/>
      <c r="DL95" s="52"/>
      <c r="DM95" s="52"/>
      <c r="DN95" s="52"/>
      <c r="DO95" s="52"/>
      <c r="DP95" s="52"/>
      <c r="DQ95" s="52"/>
      <c r="DR95" s="52"/>
      <c r="DS95" s="52"/>
      <c r="DT95" s="52"/>
      <c r="DU95" s="52"/>
      <c r="DV95" s="52"/>
      <c r="DW95" s="52"/>
      <c r="DX95" s="52"/>
      <c r="DY95" s="52"/>
      <c r="DZ95" s="52"/>
      <c r="EA95" s="52"/>
      <c r="EB95" s="52"/>
      <c r="EC95" s="52"/>
      <c r="ED95" s="52"/>
      <c r="EE95" s="52"/>
      <c r="EF95" s="52"/>
      <c r="EG95" s="52"/>
      <c r="EH95" s="52"/>
      <c r="EI95" s="52"/>
      <c r="EJ95" s="52"/>
      <c r="EK95" s="52"/>
      <c r="EL95" s="52"/>
      <c r="EM95" s="52"/>
      <c r="EN95" s="52"/>
      <c r="EO95" s="52"/>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row>
    <row r="96" spans="1:222">
      <c r="A96" s="327"/>
      <c r="B96" s="327"/>
      <c r="C96" s="327"/>
      <c r="D96" s="327"/>
      <c r="E96" s="327"/>
      <c r="F96" s="327"/>
      <c r="G96" s="327"/>
      <c r="H96" s="327"/>
      <c r="I96" s="327"/>
      <c r="J96" s="327"/>
      <c r="K96" s="327"/>
      <c r="L96" s="327"/>
      <c r="M96" s="327"/>
      <c r="N96" s="327"/>
      <c r="O96" s="327"/>
      <c r="P96" s="327"/>
      <c r="Q96" s="327"/>
      <c r="R96" s="327"/>
      <c r="S96" s="327"/>
      <c r="T96" s="327"/>
      <c r="U96" s="327"/>
      <c r="V96" s="327"/>
      <c r="W96" s="342"/>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8"/>
      <c r="BN96" s="328"/>
      <c r="BO96" s="328"/>
      <c r="BP96" s="327"/>
      <c r="BQ96" s="327"/>
      <c r="BR96" s="327"/>
      <c r="BS96" s="327"/>
      <c r="BT96" s="327"/>
      <c r="BU96" s="327"/>
      <c r="BV96" s="327"/>
      <c r="BW96" s="327"/>
      <c r="BX96" s="327"/>
      <c r="BY96" s="327"/>
      <c r="BZ96" s="327"/>
      <c r="CA96" s="327"/>
      <c r="CB96" s="327"/>
      <c r="CC96" s="327"/>
      <c r="CD96" s="327"/>
      <c r="CE96" s="327"/>
      <c r="CF96" s="327"/>
      <c r="CG96" s="327"/>
      <c r="CH96" s="327"/>
      <c r="CI96" s="327"/>
      <c r="CJ96" s="327"/>
      <c r="CK96" s="327"/>
      <c r="CL96" s="327"/>
      <c r="CM96" s="327"/>
      <c r="CN96" s="327"/>
      <c r="CO96" s="327"/>
      <c r="CP96" s="327"/>
      <c r="CQ96" s="327"/>
      <c r="CR96" s="327"/>
      <c r="CS96" s="327"/>
      <c r="CT96" s="327"/>
      <c r="CU96" s="327"/>
      <c r="CV96" s="327"/>
      <c r="CW96" s="327"/>
      <c r="CX96" s="327"/>
      <c r="CY96" s="327"/>
      <c r="CZ96" s="327"/>
      <c r="DA96" s="327"/>
      <c r="DB96" s="327"/>
      <c r="DC96" s="327"/>
      <c r="DD96" s="327"/>
      <c r="DE96" s="52"/>
      <c r="DF96" s="52"/>
      <c r="DG96" s="52"/>
      <c r="DH96" s="52"/>
      <c r="DI96" s="52"/>
      <c r="DJ96" s="52"/>
      <c r="DK96" s="52"/>
      <c r="DL96" s="52"/>
      <c r="DM96" s="52"/>
      <c r="DN96" s="52"/>
      <c r="DO96" s="52"/>
      <c r="DP96" s="52"/>
      <c r="DQ96" s="52"/>
      <c r="DR96" s="52"/>
      <c r="DS96" s="52"/>
      <c r="DT96" s="52"/>
      <c r="DU96" s="52"/>
      <c r="DV96" s="52"/>
      <c r="DW96" s="52"/>
      <c r="DX96" s="52"/>
      <c r="DY96" s="52"/>
      <c r="DZ96" s="52"/>
      <c r="EA96" s="52"/>
      <c r="EB96" s="52"/>
      <c r="EC96" s="52"/>
      <c r="ED96" s="52"/>
      <c r="EE96" s="52"/>
      <c r="EF96" s="52"/>
      <c r="EG96" s="52"/>
      <c r="EH96" s="52"/>
      <c r="EI96" s="52"/>
      <c r="EJ96" s="52"/>
      <c r="EK96" s="52"/>
      <c r="EL96" s="52"/>
      <c r="EM96" s="52"/>
      <c r="EN96" s="52"/>
      <c r="EO96" s="52"/>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row>
    <row r="97" spans="1:222">
      <c r="A97" s="52"/>
      <c r="B97" s="52"/>
      <c r="C97" s="52"/>
      <c r="D97" s="52"/>
      <c r="E97" s="52"/>
      <c r="F97" s="52"/>
      <c r="G97" s="52"/>
      <c r="H97" s="52"/>
      <c r="I97" s="52"/>
      <c r="J97" s="52"/>
      <c r="K97" s="52"/>
      <c r="L97" s="52"/>
      <c r="M97" s="52"/>
      <c r="N97" s="52"/>
      <c r="O97" s="52"/>
      <c r="P97" s="52"/>
      <c r="Q97" s="52"/>
      <c r="R97" s="52"/>
      <c r="S97" s="52"/>
      <c r="T97" s="52"/>
      <c r="U97" s="52"/>
      <c r="V97" s="52"/>
      <c r="W97" s="59"/>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row>
    <row r="98" spans="1:222">
      <c r="A98" s="52"/>
      <c r="B98" s="52"/>
      <c r="C98" s="52"/>
      <c r="D98" s="52"/>
      <c r="E98" s="52"/>
      <c r="F98" s="52"/>
      <c r="G98" s="52"/>
      <c r="H98" s="52"/>
      <c r="I98" s="52"/>
      <c r="J98" s="52"/>
      <c r="K98" s="52"/>
      <c r="L98" s="52"/>
      <c r="M98" s="52"/>
      <c r="N98" s="52"/>
      <c r="O98" s="52"/>
      <c r="P98" s="52"/>
      <c r="Q98" s="52"/>
      <c r="R98" s="52"/>
      <c r="S98" s="52"/>
      <c r="T98" s="52"/>
      <c r="U98" s="52"/>
      <c r="V98" s="52"/>
      <c r="W98" s="59"/>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row>
    <row r="99" spans="1:222">
      <c r="A99" s="52"/>
      <c r="B99" s="52"/>
      <c r="C99" s="52"/>
      <c r="D99" s="52"/>
      <c r="E99" s="52"/>
      <c r="F99" s="52"/>
      <c r="G99" s="52"/>
      <c r="H99" s="52"/>
      <c r="I99" s="52"/>
      <c r="J99" s="52"/>
      <c r="K99" s="52"/>
      <c r="L99" s="52"/>
      <c r="M99" s="52"/>
      <c r="N99" s="52"/>
      <c r="O99" s="52"/>
      <c r="P99" s="52"/>
      <c r="Q99" s="52"/>
      <c r="R99" s="52"/>
      <c r="S99" s="52"/>
      <c r="T99" s="52"/>
      <c r="U99" s="52"/>
      <c r="V99" s="52"/>
      <c r="W99" s="59"/>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c r="DV99" s="52"/>
      <c r="DW99" s="52"/>
      <c r="DX99" s="52"/>
      <c r="DY99" s="52"/>
      <c r="DZ99" s="52"/>
      <c r="EA99" s="52"/>
      <c r="EB99" s="52"/>
      <c r="EC99" s="52"/>
      <c r="ED99" s="52"/>
      <c r="EE99" s="52"/>
      <c r="EF99" s="52"/>
      <c r="EG99" s="52"/>
      <c r="EH99" s="52"/>
      <c r="EI99" s="52"/>
      <c r="EJ99" s="52"/>
      <c r="EK99" s="52"/>
      <c r="EL99" s="52"/>
      <c r="EM99" s="52"/>
      <c r="EN99" s="52"/>
      <c r="EO99" s="52"/>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row>
    <row r="100" spans="1:222">
      <c r="A100" s="52"/>
      <c r="B100" s="52"/>
      <c r="C100" s="52"/>
      <c r="D100" s="52"/>
      <c r="E100" s="52"/>
      <c r="F100" s="52"/>
      <c r="G100" s="52"/>
      <c r="H100" s="52"/>
      <c r="I100" s="52"/>
      <c r="J100" s="52"/>
      <c r="K100" s="52"/>
      <c r="L100" s="52"/>
      <c r="M100" s="52"/>
      <c r="N100" s="52"/>
      <c r="O100" s="52"/>
      <c r="P100" s="52"/>
      <c r="Q100" s="52"/>
      <c r="R100" s="52"/>
      <c r="S100" s="52"/>
      <c r="T100" s="52"/>
      <c r="U100" s="52"/>
      <c r="V100" s="52"/>
      <c r="W100" s="59"/>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row>
    <row r="101" spans="1:222">
      <c r="A101" s="52"/>
      <c r="B101" s="52"/>
      <c r="C101" s="52"/>
      <c r="D101" s="52"/>
      <c r="E101" s="52"/>
      <c r="F101" s="52"/>
      <c r="G101" s="52"/>
      <c r="H101" s="52"/>
      <c r="I101" s="52"/>
      <c r="J101" s="52"/>
      <c r="K101" s="52"/>
      <c r="L101" s="52"/>
      <c r="M101" s="52"/>
      <c r="N101" s="52"/>
      <c r="O101" s="52"/>
      <c r="P101" s="52"/>
      <c r="Q101" s="52"/>
      <c r="R101" s="52"/>
      <c r="S101" s="52"/>
      <c r="T101" s="52"/>
      <c r="U101" s="52"/>
      <c r="V101" s="52"/>
      <c r="W101" s="59"/>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row>
    <row r="102" spans="1:222">
      <c r="A102" s="52"/>
      <c r="B102" s="52"/>
      <c r="C102" s="52"/>
      <c r="D102" s="52"/>
      <c r="E102" s="52"/>
      <c r="F102" s="52"/>
      <c r="G102" s="52"/>
      <c r="H102" s="52"/>
      <c r="I102" s="52"/>
      <c r="J102" s="52"/>
      <c r="K102" s="52"/>
      <c r="L102" s="52"/>
      <c r="M102" s="52"/>
      <c r="N102" s="52"/>
      <c r="O102" s="52"/>
      <c r="P102" s="52"/>
      <c r="Q102" s="52"/>
      <c r="R102" s="52"/>
      <c r="S102" s="52"/>
      <c r="T102" s="52"/>
      <c r="U102" s="52"/>
      <c r="V102" s="52"/>
      <c r="W102" s="59"/>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row>
    <row r="103" spans="1:222">
      <c r="A103" s="52"/>
      <c r="B103" s="52"/>
      <c r="C103" s="52"/>
      <c r="D103" s="52"/>
      <c r="E103" s="52"/>
      <c r="F103" s="52"/>
      <c r="G103" s="52"/>
      <c r="H103" s="52"/>
      <c r="I103" s="52"/>
      <c r="J103" s="52"/>
      <c r="K103" s="52"/>
      <c r="L103" s="52"/>
      <c r="M103" s="52"/>
      <c r="N103" s="52"/>
      <c r="O103" s="52"/>
      <c r="P103" s="52"/>
      <c r="Q103" s="52"/>
      <c r="R103" s="52"/>
      <c r="S103" s="52"/>
      <c r="T103" s="52"/>
      <c r="U103" s="52"/>
      <c r="V103" s="52"/>
      <c r="W103" s="59"/>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c r="DV103" s="52"/>
      <c r="DW103" s="52"/>
      <c r="DX103" s="52"/>
      <c r="DY103" s="52"/>
      <c r="DZ103" s="52"/>
      <c r="EA103" s="52"/>
      <c r="EB103" s="52"/>
      <c r="EC103" s="52"/>
      <c r="ED103" s="52"/>
      <c r="EE103" s="52"/>
      <c r="EF103" s="52"/>
      <c r="EG103" s="52"/>
      <c r="EH103" s="52"/>
      <c r="EI103" s="52"/>
      <c r="EJ103" s="52"/>
      <c r="EK103" s="52"/>
      <c r="EL103" s="52"/>
      <c r="EM103" s="52"/>
      <c r="EN103" s="52"/>
      <c r="EO103" s="52"/>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row>
    <row r="104" spans="1:222">
      <c r="A104" s="52"/>
      <c r="B104" s="52"/>
      <c r="C104" s="52"/>
      <c r="D104" s="52"/>
      <c r="E104" s="52"/>
      <c r="F104" s="52"/>
      <c r="G104" s="52"/>
      <c r="H104" s="52"/>
      <c r="I104" s="52"/>
      <c r="J104" s="52"/>
      <c r="K104" s="52"/>
      <c r="L104" s="52"/>
      <c r="M104" s="52"/>
      <c r="N104" s="52"/>
      <c r="O104" s="52"/>
      <c r="P104" s="52"/>
      <c r="Q104" s="52"/>
      <c r="R104" s="52"/>
      <c r="S104" s="52"/>
      <c r="T104" s="52"/>
      <c r="U104" s="52"/>
      <c r="V104" s="52"/>
      <c r="W104" s="59"/>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c r="DV104" s="52"/>
      <c r="DW104" s="52"/>
      <c r="DX104" s="52"/>
      <c r="DY104" s="52"/>
      <c r="DZ104" s="52"/>
      <c r="EA104" s="52"/>
      <c r="EB104" s="52"/>
      <c r="EC104" s="52"/>
      <c r="ED104" s="52"/>
      <c r="EE104" s="52"/>
      <c r="EF104" s="52"/>
      <c r="EG104" s="52"/>
      <c r="EH104" s="52"/>
      <c r="EI104" s="52"/>
      <c r="EJ104" s="52"/>
      <c r="EK104" s="52"/>
      <c r="EL104" s="52"/>
      <c r="EM104" s="52"/>
      <c r="EN104" s="52"/>
      <c r="EO104" s="52"/>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row>
    <row r="105" spans="1:222">
      <c r="A105" s="52"/>
      <c r="B105" s="52"/>
      <c r="C105" s="52"/>
      <c r="D105" s="52"/>
      <c r="E105" s="52"/>
      <c r="F105" s="52"/>
      <c r="G105" s="52"/>
      <c r="H105" s="52"/>
      <c r="I105" s="52"/>
      <c r="J105" s="52"/>
      <c r="K105" s="52"/>
      <c r="L105" s="52"/>
      <c r="M105" s="52"/>
      <c r="N105" s="52"/>
      <c r="O105" s="52"/>
      <c r="P105" s="52"/>
      <c r="Q105" s="52"/>
      <c r="R105" s="52"/>
      <c r="S105" s="52"/>
      <c r="T105" s="52"/>
      <c r="U105" s="52"/>
      <c r="V105" s="52"/>
      <c r="W105" s="59"/>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52"/>
      <c r="DW105" s="52"/>
      <c r="DX105" s="52"/>
      <c r="DY105" s="52"/>
      <c r="DZ105" s="52"/>
      <c r="EA105" s="52"/>
      <c r="EB105" s="52"/>
      <c r="EC105" s="52"/>
      <c r="ED105" s="52"/>
      <c r="EE105" s="52"/>
      <c r="EF105" s="52"/>
      <c r="EG105" s="52"/>
      <c r="EH105" s="52"/>
      <c r="EI105" s="52"/>
      <c r="EJ105" s="52"/>
      <c r="EK105" s="52"/>
      <c r="EL105" s="52"/>
      <c r="EM105" s="52"/>
      <c r="EN105" s="52"/>
      <c r="EO105" s="52"/>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row>
    <row r="106" spans="1:222">
      <c r="A106" s="52"/>
      <c r="B106" s="52"/>
      <c r="C106" s="52"/>
      <c r="D106" s="52"/>
      <c r="E106" s="52"/>
      <c r="F106" s="52"/>
      <c r="G106" s="52"/>
      <c r="H106" s="52"/>
      <c r="I106" s="52"/>
      <c r="J106" s="52"/>
      <c r="K106" s="52"/>
      <c r="L106" s="52"/>
      <c r="M106" s="52"/>
      <c r="N106" s="52"/>
      <c r="O106" s="52"/>
      <c r="P106" s="52"/>
      <c r="Q106" s="52"/>
      <c r="R106" s="52"/>
      <c r="S106" s="52"/>
      <c r="T106" s="52"/>
      <c r="U106" s="52"/>
      <c r="V106" s="52"/>
      <c r="W106" s="59"/>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row>
    <row r="107" spans="1:222">
      <c r="A107" s="52"/>
      <c r="B107" s="52"/>
      <c r="C107" s="52"/>
      <c r="D107" s="52"/>
      <c r="E107" s="52"/>
      <c r="F107" s="52"/>
      <c r="G107" s="52"/>
      <c r="H107" s="52"/>
      <c r="I107" s="52"/>
      <c r="J107" s="52"/>
      <c r="K107" s="52"/>
      <c r="L107" s="52"/>
      <c r="M107" s="52"/>
      <c r="N107" s="52"/>
      <c r="O107" s="52"/>
      <c r="P107" s="52"/>
      <c r="Q107" s="52"/>
      <c r="R107" s="52"/>
      <c r="S107" s="52"/>
      <c r="T107" s="52"/>
      <c r="U107" s="52"/>
      <c r="V107" s="52"/>
      <c r="W107" s="59"/>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c r="DV107" s="52"/>
      <c r="DW107" s="52"/>
      <c r="DX107" s="52"/>
      <c r="DY107" s="52"/>
      <c r="DZ107" s="52"/>
      <c r="EA107" s="52"/>
      <c r="EB107" s="52"/>
      <c r="EC107" s="52"/>
      <c r="ED107" s="52"/>
      <c r="EE107" s="52"/>
      <c r="EF107" s="52"/>
      <c r="EG107" s="52"/>
      <c r="EH107" s="52"/>
      <c r="EI107" s="52"/>
      <c r="EJ107" s="52"/>
      <c r="EK107" s="52"/>
      <c r="EL107" s="52"/>
      <c r="EM107" s="52"/>
      <c r="EN107" s="52"/>
      <c r="EO107" s="52"/>
      <c r="EP107" s="52"/>
      <c r="EQ107" s="52"/>
      <c r="ER107" s="52"/>
      <c r="ES107" s="52"/>
      <c r="ET107" s="52"/>
      <c r="EU107" s="52"/>
      <c r="EV107" s="52"/>
      <c r="EW107" s="52"/>
      <c r="EX107" s="52"/>
      <c r="EY107" s="52"/>
      <c r="EZ107" s="52"/>
      <c r="FA107" s="52"/>
      <c r="FB107" s="52"/>
      <c r="FC107" s="52"/>
      <c r="FD107" s="52"/>
      <c r="FE107" s="52"/>
      <c r="FF107" s="52"/>
      <c r="FG107" s="52"/>
      <c r="FH107" s="52"/>
      <c r="FI107" s="52"/>
      <c r="FJ107" s="52"/>
      <c r="FK107" s="52"/>
      <c r="FL107" s="52"/>
      <c r="FM107" s="52"/>
      <c r="FN107" s="52"/>
      <c r="FO107" s="52"/>
      <c r="FP107" s="52"/>
      <c r="FQ107" s="52"/>
      <c r="FR107" s="52"/>
      <c r="FS107" s="52"/>
      <c r="FT107" s="52"/>
      <c r="FU107" s="52"/>
      <c r="FV107" s="52"/>
      <c r="FW107" s="52"/>
      <c r="FX107" s="52"/>
      <c r="FY107" s="52"/>
      <c r="FZ107" s="52"/>
      <c r="GA107" s="52"/>
      <c r="GB107" s="52"/>
      <c r="GC107" s="52"/>
      <c r="GD107" s="52"/>
      <c r="GE107" s="52"/>
      <c r="GF107" s="52"/>
      <c r="GG107" s="52"/>
      <c r="GH107" s="52"/>
      <c r="GI107" s="52"/>
      <c r="GJ107" s="52"/>
      <c r="GK107" s="52"/>
      <c r="GL107" s="52"/>
      <c r="GM107" s="52"/>
      <c r="GN107" s="52"/>
      <c r="GO107" s="52"/>
      <c r="GP107" s="52"/>
      <c r="GQ107" s="52"/>
      <c r="GR107" s="52"/>
      <c r="GS107" s="52"/>
      <c r="GT107" s="52"/>
      <c r="GU107" s="52"/>
      <c r="GV107" s="52"/>
      <c r="GW107" s="52"/>
      <c r="GX107" s="52"/>
      <c r="GY107" s="52"/>
      <c r="GZ107" s="52"/>
      <c r="HA107" s="52"/>
      <c r="HB107" s="52"/>
      <c r="HC107" s="52"/>
      <c r="HD107" s="52"/>
      <c r="HE107" s="52"/>
      <c r="HF107" s="52"/>
      <c r="HG107" s="52"/>
      <c r="HH107" s="52"/>
      <c r="HI107" s="52"/>
      <c r="HJ107" s="52"/>
      <c r="HK107" s="52"/>
      <c r="HL107" s="52"/>
      <c r="HM107" s="52"/>
      <c r="HN107" s="52"/>
    </row>
    <row r="108" spans="1:222">
      <c r="A108" s="52"/>
      <c r="B108" s="52"/>
      <c r="C108" s="52"/>
      <c r="D108" s="52"/>
      <c r="E108" s="52"/>
      <c r="F108" s="52"/>
      <c r="G108" s="52"/>
      <c r="H108" s="52"/>
      <c r="I108" s="52"/>
      <c r="J108" s="52"/>
      <c r="K108" s="52"/>
      <c r="L108" s="52"/>
      <c r="M108" s="52"/>
      <c r="N108" s="52"/>
      <c r="O108" s="52"/>
      <c r="P108" s="52"/>
      <c r="Q108" s="52"/>
      <c r="R108" s="52"/>
      <c r="S108" s="52"/>
      <c r="T108" s="52"/>
      <c r="U108" s="52"/>
      <c r="V108" s="52"/>
      <c r="W108" s="59"/>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52"/>
      <c r="DW108" s="52"/>
      <c r="DX108" s="52"/>
      <c r="DY108" s="52"/>
      <c r="DZ108" s="52"/>
      <c r="EA108" s="52"/>
      <c r="EB108" s="52"/>
      <c r="EC108" s="52"/>
      <c r="ED108" s="52"/>
      <c r="EE108" s="52"/>
      <c r="EF108" s="52"/>
      <c r="EG108" s="52"/>
      <c r="EH108" s="52"/>
      <c r="EI108" s="52"/>
      <c r="EJ108" s="52"/>
      <c r="EK108" s="52"/>
      <c r="EL108" s="52"/>
      <c r="EM108" s="52"/>
      <c r="EN108" s="52"/>
      <c r="EO108" s="52"/>
      <c r="EP108" s="52"/>
      <c r="EQ108" s="52"/>
      <c r="ER108" s="52"/>
      <c r="ES108" s="52"/>
      <c r="ET108" s="52"/>
      <c r="EU108" s="52"/>
      <c r="EV108" s="52"/>
      <c r="EW108" s="52"/>
      <c r="EX108" s="52"/>
      <c r="EY108" s="52"/>
      <c r="EZ108" s="52"/>
      <c r="FA108" s="52"/>
      <c r="FB108" s="52"/>
      <c r="FC108" s="52"/>
      <c r="FD108" s="52"/>
      <c r="FE108" s="52"/>
      <c r="FF108" s="52"/>
      <c r="FG108" s="52"/>
      <c r="FH108" s="52"/>
      <c r="FI108" s="52"/>
      <c r="FJ108" s="52"/>
      <c r="FK108" s="52"/>
      <c r="FL108" s="52"/>
      <c r="FM108" s="52"/>
      <c r="FN108" s="52"/>
      <c r="FO108" s="52"/>
      <c r="FP108" s="52"/>
      <c r="FQ108" s="52"/>
      <c r="FR108" s="52"/>
      <c r="FS108" s="52"/>
      <c r="FT108" s="52"/>
      <c r="FU108" s="52"/>
      <c r="FV108" s="52"/>
      <c r="FW108" s="52"/>
      <c r="FX108" s="52"/>
      <c r="FY108" s="52"/>
      <c r="FZ108" s="52"/>
      <c r="GA108" s="52"/>
      <c r="GB108" s="52"/>
      <c r="GC108" s="52"/>
      <c r="GD108" s="52"/>
      <c r="GE108" s="52"/>
      <c r="GF108" s="52"/>
      <c r="GG108" s="52"/>
      <c r="GH108" s="52"/>
      <c r="GI108" s="52"/>
      <c r="GJ108" s="52"/>
      <c r="GK108" s="52"/>
      <c r="GL108" s="52"/>
      <c r="GM108" s="52"/>
      <c r="GN108" s="52"/>
      <c r="GO108" s="52"/>
      <c r="GP108" s="52"/>
      <c r="GQ108" s="52"/>
      <c r="GR108" s="52"/>
      <c r="GS108" s="52"/>
      <c r="GT108" s="52"/>
      <c r="GU108" s="52"/>
      <c r="GV108" s="52"/>
      <c r="GW108" s="52"/>
      <c r="GX108" s="52"/>
      <c r="GY108" s="52"/>
      <c r="GZ108" s="52"/>
      <c r="HA108" s="52"/>
      <c r="HB108" s="52"/>
      <c r="HC108" s="52"/>
      <c r="HD108" s="52"/>
      <c r="HE108" s="52"/>
      <c r="HF108" s="52"/>
      <c r="HG108" s="52"/>
      <c r="HH108" s="52"/>
      <c r="HI108" s="52"/>
      <c r="HJ108" s="52"/>
      <c r="HK108" s="52"/>
      <c r="HL108" s="52"/>
      <c r="HM108" s="52"/>
      <c r="HN108" s="52"/>
    </row>
    <row r="109" spans="1:222">
      <c r="A109" s="52"/>
      <c r="B109" s="52"/>
      <c r="C109" s="52"/>
      <c r="D109" s="52"/>
      <c r="E109" s="52"/>
      <c r="F109" s="52"/>
      <c r="G109" s="52"/>
      <c r="H109" s="52"/>
      <c r="I109" s="52"/>
      <c r="J109" s="52"/>
      <c r="K109" s="52"/>
      <c r="L109" s="52"/>
      <c r="M109" s="52"/>
      <c r="N109" s="52"/>
      <c r="O109" s="52"/>
      <c r="P109" s="52"/>
      <c r="Q109" s="52"/>
      <c r="R109" s="52"/>
      <c r="S109" s="52"/>
      <c r="T109" s="52"/>
      <c r="U109" s="52"/>
      <c r="V109" s="52"/>
      <c r="W109" s="59"/>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B109" s="52"/>
      <c r="EC109" s="52"/>
      <c r="ED109" s="52"/>
      <c r="EE109" s="52"/>
      <c r="EF109" s="52"/>
      <c r="EG109" s="52"/>
      <c r="EH109" s="52"/>
      <c r="EI109" s="52"/>
      <c r="EJ109" s="52"/>
      <c r="EK109" s="52"/>
      <c r="EL109" s="52"/>
      <c r="EM109" s="52"/>
      <c r="EN109" s="52"/>
      <c r="EO109" s="52"/>
      <c r="EP109" s="52"/>
      <c r="EQ109" s="52"/>
      <c r="ER109" s="52"/>
      <c r="ES109" s="52"/>
      <c r="ET109" s="52"/>
      <c r="EU109" s="52"/>
      <c r="EV109" s="52"/>
      <c r="EW109" s="52"/>
      <c r="EX109" s="52"/>
      <c r="EY109" s="52"/>
      <c r="EZ109" s="52"/>
      <c r="FA109" s="52"/>
      <c r="FB109" s="52"/>
      <c r="FC109" s="52"/>
      <c r="FD109" s="52"/>
      <c r="FE109" s="52"/>
      <c r="FF109" s="52"/>
      <c r="FG109" s="52"/>
      <c r="FH109" s="52"/>
      <c r="FI109" s="52"/>
      <c r="FJ109" s="52"/>
      <c r="FK109" s="52"/>
      <c r="FL109" s="52"/>
      <c r="FM109" s="52"/>
      <c r="FN109" s="52"/>
      <c r="FO109" s="52"/>
      <c r="FP109" s="52"/>
      <c r="FQ109" s="52"/>
      <c r="FR109" s="52"/>
      <c r="FS109" s="52"/>
      <c r="FT109" s="52"/>
      <c r="FU109" s="52"/>
      <c r="FV109" s="52"/>
      <c r="FW109" s="52"/>
      <c r="FX109" s="52"/>
      <c r="FY109" s="52"/>
      <c r="FZ109" s="52"/>
      <c r="GA109" s="52"/>
      <c r="GB109" s="52"/>
      <c r="GC109" s="52"/>
      <c r="GD109" s="52"/>
      <c r="GE109" s="52"/>
      <c r="GF109" s="52"/>
      <c r="GG109" s="52"/>
      <c r="GH109" s="52"/>
      <c r="GI109" s="52"/>
      <c r="GJ109" s="52"/>
      <c r="GK109" s="52"/>
      <c r="GL109" s="52"/>
      <c r="GM109" s="52"/>
      <c r="GN109" s="52"/>
      <c r="GO109" s="52"/>
      <c r="GP109" s="52"/>
      <c r="GQ109" s="52"/>
      <c r="GR109" s="52"/>
      <c r="GS109" s="52"/>
      <c r="GT109" s="52"/>
      <c r="GU109" s="52"/>
      <c r="GV109" s="52"/>
      <c r="GW109" s="52"/>
      <c r="GX109" s="52"/>
      <c r="GY109" s="52"/>
      <c r="GZ109" s="52"/>
      <c r="HA109" s="52"/>
      <c r="HB109" s="52"/>
      <c r="HC109" s="52"/>
      <c r="HD109" s="52"/>
      <c r="HE109" s="52"/>
      <c r="HF109" s="52"/>
      <c r="HG109" s="52"/>
      <c r="HH109" s="52"/>
      <c r="HI109" s="52"/>
      <c r="HJ109" s="52"/>
      <c r="HK109" s="52"/>
      <c r="HL109" s="52"/>
      <c r="HM109" s="52"/>
      <c r="HN109" s="52"/>
    </row>
    <row r="110" spans="1:222">
      <c r="A110" s="52"/>
      <c r="B110" s="52"/>
      <c r="C110" s="52"/>
      <c r="D110" s="52"/>
      <c r="E110" s="52"/>
      <c r="F110" s="52"/>
      <c r="G110" s="52"/>
      <c r="H110" s="52"/>
      <c r="I110" s="52"/>
      <c r="J110" s="52"/>
      <c r="K110" s="52"/>
      <c r="L110" s="52"/>
      <c r="M110" s="52"/>
      <c r="N110" s="52"/>
      <c r="O110" s="52"/>
      <c r="P110" s="52"/>
      <c r="Q110" s="52"/>
      <c r="R110" s="52"/>
      <c r="S110" s="52"/>
      <c r="T110" s="52"/>
      <c r="U110" s="52"/>
      <c r="V110" s="52"/>
      <c r="W110" s="59"/>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c r="HD110" s="52"/>
      <c r="HE110" s="52"/>
      <c r="HF110" s="52"/>
      <c r="HG110" s="52"/>
      <c r="HH110" s="52"/>
      <c r="HI110" s="52"/>
      <c r="HJ110" s="52"/>
      <c r="HK110" s="52"/>
      <c r="HL110" s="52"/>
      <c r="HM110" s="52"/>
      <c r="HN110" s="52"/>
    </row>
    <row r="111" spans="1:222">
      <c r="A111" s="52"/>
      <c r="B111" s="52"/>
      <c r="C111" s="52"/>
      <c r="D111" s="52"/>
      <c r="E111" s="52"/>
      <c r="F111" s="52"/>
      <c r="G111" s="52"/>
      <c r="H111" s="52"/>
      <c r="I111" s="52"/>
      <c r="J111" s="52"/>
      <c r="K111" s="52"/>
      <c r="L111" s="52"/>
      <c r="M111" s="52"/>
      <c r="N111" s="52"/>
      <c r="O111" s="52"/>
      <c r="P111" s="52"/>
      <c r="Q111" s="52"/>
      <c r="R111" s="52"/>
      <c r="S111" s="52"/>
      <c r="T111" s="52"/>
      <c r="U111" s="52"/>
      <c r="V111" s="52"/>
      <c r="W111" s="59"/>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c r="DJ111" s="52"/>
      <c r="DK111" s="52"/>
      <c r="DL111" s="52"/>
      <c r="DM111" s="52"/>
      <c r="DN111" s="52"/>
      <c r="DO111" s="52"/>
      <c r="DP111" s="52"/>
      <c r="DQ111" s="52"/>
      <c r="DR111" s="52"/>
      <c r="DS111" s="52"/>
      <c r="DT111" s="52"/>
      <c r="DU111" s="52"/>
      <c r="DV111" s="52"/>
      <c r="DW111" s="52"/>
      <c r="DX111" s="52"/>
      <c r="DY111" s="52"/>
      <c r="DZ111" s="52"/>
      <c r="EA111" s="52"/>
      <c r="EB111" s="52"/>
      <c r="EC111" s="52"/>
      <c r="ED111" s="52"/>
      <c r="EE111" s="52"/>
      <c r="EF111" s="52"/>
      <c r="EG111" s="52"/>
      <c r="EH111" s="52"/>
      <c r="EI111" s="52"/>
      <c r="EJ111" s="52"/>
      <c r="EK111" s="52"/>
      <c r="EL111" s="52"/>
      <c r="EM111" s="52"/>
      <c r="EN111" s="52"/>
      <c r="EO111" s="52"/>
      <c r="EP111" s="52"/>
      <c r="EQ111" s="52"/>
      <c r="ER111" s="52"/>
      <c r="ES111" s="52"/>
      <c r="ET111" s="52"/>
      <c r="EU111" s="52"/>
      <c r="EV111" s="52"/>
      <c r="EW111" s="52"/>
      <c r="EX111" s="52"/>
      <c r="EY111" s="52"/>
      <c r="EZ111" s="52"/>
      <c r="FA111" s="52"/>
      <c r="FB111" s="52"/>
      <c r="FC111" s="52"/>
      <c r="FD111" s="52"/>
      <c r="FE111" s="52"/>
      <c r="FF111" s="52"/>
      <c r="FG111" s="52"/>
      <c r="FH111" s="52"/>
      <c r="FI111" s="52"/>
      <c r="FJ111" s="52"/>
      <c r="FK111" s="52"/>
      <c r="FL111" s="52"/>
      <c r="FM111" s="52"/>
      <c r="FN111" s="52"/>
      <c r="FO111" s="52"/>
      <c r="FP111" s="52"/>
      <c r="FQ111" s="52"/>
      <c r="FR111" s="52"/>
      <c r="FS111" s="52"/>
      <c r="FT111" s="52"/>
      <c r="FU111" s="52"/>
      <c r="FV111" s="52"/>
      <c r="FW111" s="52"/>
      <c r="FX111" s="52"/>
      <c r="FY111" s="52"/>
      <c r="FZ111" s="52"/>
      <c r="GA111" s="52"/>
      <c r="GB111" s="52"/>
      <c r="GC111" s="52"/>
      <c r="GD111" s="52"/>
      <c r="GE111" s="52"/>
      <c r="GF111" s="52"/>
      <c r="GG111" s="52"/>
      <c r="GH111" s="52"/>
      <c r="GI111" s="52"/>
      <c r="GJ111" s="52"/>
      <c r="GK111" s="52"/>
      <c r="GL111" s="52"/>
      <c r="GM111" s="52"/>
      <c r="GN111" s="52"/>
      <c r="GO111" s="52"/>
      <c r="GP111" s="52"/>
      <c r="GQ111" s="52"/>
      <c r="GR111" s="52"/>
      <c r="GS111" s="52"/>
      <c r="GT111" s="52"/>
      <c r="GU111" s="52"/>
      <c r="GV111" s="52"/>
      <c r="GW111" s="52"/>
      <c r="GX111" s="52"/>
      <c r="GY111" s="52"/>
      <c r="GZ111" s="52"/>
      <c r="HA111" s="52"/>
      <c r="HB111" s="52"/>
      <c r="HC111" s="52"/>
      <c r="HD111" s="52"/>
      <c r="HE111" s="52"/>
      <c r="HF111" s="52"/>
      <c r="HG111" s="52"/>
      <c r="HH111" s="52"/>
      <c r="HI111" s="52"/>
      <c r="HJ111" s="52"/>
      <c r="HK111" s="52"/>
      <c r="HL111" s="52"/>
      <c r="HM111" s="52"/>
      <c r="HN111" s="52"/>
    </row>
    <row r="112" spans="1:222">
      <c r="A112" s="52"/>
      <c r="B112" s="52"/>
      <c r="C112" s="52"/>
      <c r="D112" s="52"/>
      <c r="E112" s="52"/>
      <c r="F112" s="52"/>
      <c r="G112" s="52"/>
      <c r="H112" s="52"/>
      <c r="I112" s="52"/>
      <c r="J112" s="52"/>
      <c r="K112" s="52"/>
      <c r="L112" s="52"/>
      <c r="M112" s="52"/>
      <c r="N112" s="52"/>
      <c r="O112" s="52"/>
      <c r="P112" s="52"/>
      <c r="Q112" s="52"/>
      <c r="R112" s="52"/>
      <c r="S112" s="52"/>
      <c r="T112" s="52"/>
      <c r="U112" s="52"/>
      <c r="V112" s="52"/>
      <c r="W112" s="59"/>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2"/>
      <c r="DN112" s="52"/>
      <c r="DO112" s="52"/>
      <c r="DP112" s="52"/>
      <c r="DQ112" s="52"/>
      <c r="DR112" s="52"/>
      <c r="DS112" s="52"/>
      <c r="DT112" s="52"/>
      <c r="DU112" s="52"/>
      <c r="DV112" s="52"/>
      <c r="DW112" s="52"/>
      <c r="DX112" s="52"/>
      <c r="DY112" s="52"/>
      <c r="DZ112" s="52"/>
      <c r="EA112" s="52"/>
      <c r="EB112" s="52"/>
      <c r="EC112" s="52"/>
      <c r="ED112" s="52"/>
      <c r="EE112" s="52"/>
      <c r="EF112" s="52"/>
      <c r="EG112" s="52"/>
      <c r="EH112" s="52"/>
      <c r="EI112" s="52"/>
      <c r="EJ112" s="52"/>
      <c r="EK112" s="52"/>
      <c r="EL112" s="52"/>
      <c r="EM112" s="52"/>
      <c r="EN112" s="52"/>
      <c r="EO112" s="52"/>
      <c r="EP112" s="52"/>
      <c r="EQ112" s="52"/>
      <c r="ER112" s="52"/>
      <c r="ES112" s="52"/>
      <c r="ET112" s="52"/>
      <c r="EU112" s="52"/>
      <c r="EV112" s="52"/>
      <c r="EW112" s="52"/>
      <c r="EX112" s="52"/>
      <c r="EY112" s="52"/>
      <c r="EZ112" s="52"/>
      <c r="FA112" s="52"/>
      <c r="FB112" s="52"/>
      <c r="FC112" s="52"/>
      <c r="FD112" s="52"/>
      <c r="FE112" s="52"/>
      <c r="FF112" s="52"/>
      <c r="FG112" s="52"/>
      <c r="FH112" s="52"/>
      <c r="FI112" s="52"/>
      <c r="FJ112" s="52"/>
      <c r="FK112" s="52"/>
      <c r="FL112" s="52"/>
      <c r="FM112" s="52"/>
      <c r="FN112" s="52"/>
      <c r="FO112" s="52"/>
      <c r="FP112" s="52"/>
      <c r="FQ112" s="52"/>
      <c r="FR112" s="52"/>
      <c r="FS112" s="52"/>
      <c r="FT112" s="52"/>
      <c r="FU112" s="52"/>
      <c r="FV112" s="52"/>
      <c r="FW112" s="52"/>
      <c r="FX112" s="52"/>
      <c r="FY112" s="52"/>
      <c r="FZ112" s="52"/>
      <c r="GA112" s="52"/>
      <c r="GB112" s="52"/>
      <c r="GC112" s="52"/>
      <c r="GD112" s="52"/>
      <c r="GE112" s="52"/>
      <c r="GF112" s="52"/>
      <c r="GG112" s="52"/>
      <c r="GH112" s="52"/>
      <c r="GI112" s="52"/>
      <c r="GJ112" s="52"/>
      <c r="GK112" s="52"/>
      <c r="GL112" s="52"/>
      <c r="GM112" s="52"/>
      <c r="GN112" s="52"/>
      <c r="GO112" s="52"/>
      <c r="GP112" s="52"/>
      <c r="GQ112" s="52"/>
      <c r="GR112" s="52"/>
      <c r="GS112" s="52"/>
      <c r="GT112" s="52"/>
      <c r="GU112" s="52"/>
      <c r="GV112" s="52"/>
      <c r="GW112" s="52"/>
      <c r="GX112" s="52"/>
      <c r="GY112" s="52"/>
      <c r="GZ112" s="52"/>
      <c r="HA112" s="52"/>
      <c r="HB112" s="52"/>
      <c r="HC112" s="52"/>
      <c r="HD112" s="52"/>
      <c r="HE112" s="52"/>
      <c r="HF112" s="52"/>
      <c r="HG112" s="52"/>
      <c r="HH112" s="52"/>
      <c r="HI112" s="52"/>
      <c r="HJ112" s="52"/>
      <c r="HK112" s="52"/>
      <c r="HL112" s="52"/>
      <c r="HM112" s="52"/>
      <c r="HN112" s="52"/>
    </row>
    <row r="113" spans="1:222">
      <c r="A113" s="52"/>
      <c r="B113" s="52"/>
      <c r="C113" s="52"/>
      <c r="D113" s="52"/>
      <c r="E113" s="52"/>
      <c r="F113" s="52"/>
      <c r="G113" s="52"/>
      <c r="H113" s="52"/>
      <c r="I113" s="52"/>
      <c r="J113" s="52"/>
      <c r="K113" s="52"/>
      <c r="L113" s="52"/>
      <c r="M113" s="52"/>
      <c r="N113" s="52"/>
      <c r="O113" s="52"/>
      <c r="P113" s="52"/>
      <c r="Q113" s="52"/>
      <c r="R113" s="52"/>
      <c r="S113" s="52"/>
      <c r="T113" s="52"/>
      <c r="U113" s="52"/>
      <c r="V113" s="52"/>
      <c r="W113" s="59"/>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c r="DV113" s="52"/>
      <c r="DW113" s="52"/>
      <c r="DX113" s="52"/>
      <c r="DY113" s="52"/>
      <c r="DZ113" s="52"/>
      <c r="EA113" s="52"/>
      <c r="EB113" s="52"/>
      <c r="EC113" s="52"/>
      <c r="ED113" s="52"/>
      <c r="EE113" s="52"/>
      <c r="EF113" s="52"/>
      <c r="EG113" s="52"/>
      <c r="EH113" s="52"/>
      <c r="EI113" s="52"/>
      <c r="EJ113" s="52"/>
      <c r="EK113" s="52"/>
      <c r="EL113" s="52"/>
      <c r="EM113" s="52"/>
      <c r="EN113" s="52"/>
      <c r="EO113" s="52"/>
      <c r="EP113" s="52"/>
      <c r="EQ113" s="52"/>
      <c r="ER113" s="52"/>
      <c r="ES113" s="52"/>
      <c r="ET113" s="52"/>
      <c r="EU113" s="52"/>
      <c r="EV113" s="52"/>
      <c r="EW113" s="52"/>
      <c r="EX113" s="52"/>
      <c r="EY113" s="52"/>
      <c r="EZ113" s="52"/>
      <c r="FA113" s="52"/>
      <c r="FB113" s="52"/>
      <c r="FC113" s="52"/>
      <c r="FD113" s="52"/>
      <c r="FE113" s="52"/>
      <c r="FF113" s="52"/>
      <c r="FG113" s="52"/>
      <c r="FH113" s="52"/>
      <c r="FI113" s="52"/>
      <c r="FJ113" s="52"/>
      <c r="FK113" s="52"/>
      <c r="FL113" s="52"/>
      <c r="FM113" s="52"/>
      <c r="FN113" s="52"/>
      <c r="FO113" s="52"/>
      <c r="FP113" s="52"/>
      <c r="FQ113" s="52"/>
      <c r="FR113" s="52"/>
      <c r="FS113" s="52"/>
      <c r="FT113" s="52"/>
      <c r="FU113" s="52"/>
      <c r="FV113" s="52"/>
      <c r="FW113" s="52"/>
      <c r="FX113" s="52"/>
      <c r="FY113" s="52"/>
      <c r="FZ113" s="52"/>
      <c r="GA113" s="52"/>
      <c r="GB113" s="52"/>
      <c r="GC113" s="52"/>
      <c r="GD113" s="52"/>
      <c r="GE113" s="52"/>
      <c r="GF113" s="52"/>
      <c r="GG113" s="52"/>
      <c r="GH113" s="52"/>
      <c r="GI113" s="52"/>
      <c r="GJ113" s="52"/>
      <c r="GK113" s="52"/>
      <c r="GL113" s="52"/>
      <c r="GM113" s="52"/>
      <c r="GN113" s="52"/>
      <c r="GO113" s="52"/>
      <c r="GP113" s="52"/>
      <c r="GQ113" s="52"/>
      <c r="GR113" s="52"/>
      <c r="GS113" s="52"/>
      <c r="GT113" s="52"/>
      <c r="GU113" s="52"/>
      <c r="GV113" s="52"/>
      <c r="GW113" s="52"/>
      <c r="GX113" s="52"/>
      <c r="GY113" s="52"/>
      <c r="GZ113" s="52"/>
      <c r="HA113" s="52"/>
      <c r="HB113" s="52"/>
      <c r="HC113" s="52"/>
      <c r="HD113" s="52"/>
      <c r="HE113" s="52"/>
      <c r="HF113" s="52"/>
      <c r="HG113" s="52"/>
      <c r="HH113" s="52"/>
      <c r="HI113" s="52"/>
      <c r="HJ113" s="52"/>
      <c r="HK113" s="52"/>
      <c r="HL113" s="52"/>
      <c r="HM113" s="52"/>
      <c r="HN113" s="52"/>
    </row>
    <row r="114" spans="1:222">
      <c r="A114" s="52"/>
      <c r="B114" s="52"/>
      <c r="C114" s="52"/>
      <c r="D114" s="52"/>
      <c r="E114" s="52"/>
      <c r="F114" s="52"/>
      <c r="G114" s="52"/>
      <c r="H114" s="52"/>
      <c r="I114" s="52"/>
      <c r="J114" s="52"/>
      <c r="K114" s="52"/>
      <c r="L114" s="52"/>
      <c r="M114" s="52"/>
      <c r="N114" s="52"/>
      <c r="O114" s="52"/>
      <c r="P114" s="52"/>
      <c r="Q114" s="52"/>
      <c r="R114" s="52"/>
      <c r="S114" s="52"/>
      <c r="T114" s="52"/>
      <c r="U114" s="52"/>
      <c r="V114" s="52"/>
      <c r="W114" s="59"/>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c r="FH114" s="52"/>
      <c r="FI114" s="52"/>
      <c r="FJ114" s="52"/>
      <c r="FK114" s="52"/>
      <c r="FL114" s="52"/>
      <c r="FM114" s="52"/>
      <c r="FN114" s="52"/>
      <c r="FO114" s="52"/>
      <c r="FP114" s="52"/>
      <c r="FQ114" s="52"/>
      <c r="FR114" s="52"/>
      <c r="FS114" s="52"/>
      <c r="FT114" s="52"/>
      <c r="FU114" s="52"/>
      <c r="FV114" s="52"/>
      <c r="FW114" s="52"/>
      <c r="FX114" s="52"/>
      <c r="FY114" s="52"/>
      <c r="FZ114" s="52"/>
      <c r="GA114" s="52"/>
      <c r="GB114" s="52"/>
      <c r="GC114" s="52"/>
      <c r="GD114" s="52"/>
      <c r="GE114" s="52"/>
      <c r="GF114" s="52"/>
      <c r="GG114" s="52"/>
      <c r="GH114" s="52"/>
      <c r="GI114" s="52"/>
      <c r="GJ114" s="52"/>
      <c r="GK114" s="52"/>
      <c r="GL114" s="52"/>
      <c r="GM114" s="52"/>
      <c r="GN114" s="52"/>
      <c r="GO114" s="52"/>
      <c r="GP114" s="52"/>
      <c r="GQ114" s="52"/>
      <c r="GR114" s="52"/>
      <c r="GS114" s="52"/>
      <c r="GT114" s="52"/>
      <c r="GU114" s="52"/>
      <c r="GV114" s="52"/>
      <c r="GW114" s="52"/>
      <c r="GX114" s="52"/>
      <c r="GY114" s="52"/>
      <c r="GZ114" s="52"/>
      <c r="HA114" s="52"/>
      <c r="HB114" s="52"/>
      <c r="HC114" s="52"/>
      <c r="HD114" s="52"/>
      <c r="HE114" s="52"/>
      <c r="HF114" s="52"/>
      <c r="HG114" s="52"/>
      <c r="HH114" s="52"/>
      <c r="HI114" s="52"/>
      <c r="HJ114" s="52"/>
      <c r="HK114" s="52"/>
      <c r="HL114" s="52"/>
      <c r="HM114" s="52"/>
      <c r="HN114" s="52"/>
    </row>
    <row r="115" spans="1:222">
      <c r="A115" s="52"/>
      <c r="B115" s="52"/>
      <c r="C115" s="52"/>
      <c r="D115" s="52"/>
      <c r="E115" s="52"/>
      <c r="F115" s="52"/>
      <c r="G115" s="52"/>
      <c r="H115" s="52"/>
      <c r="I115" s="52"/>
      <c r="J115" s="52"/>
      <c r="K115" s="52"/>
      <c r="L115" s="52"/>
      <c r="M115" s="52"/>
      <c r="N115" s="52"/>
      <c r="O115" s="52"/>
      <c r="P115" s="52"/>
      <c r="Q115" s="52"/>
      <c r="R115" s="52"/>
      <c r="S115" s="52"/>
      <c r="T115" s="52"/>
      <c r="U115" s="52"/>
      <c r="V115" s="52"/>
      <c r="W115" s="59"/>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c r="FH115" s="52"/>
      <c r="FI115" s="52"/>
      <c r="FJ115" s="52"/>
      <c r="FK115" s="52"/>
      <c r="FL115" s="52"/>
      <c r="FM115" s="52"/>
      <c r="FN115" s="52"/>
      <c r="FO115" s="52"/>
      <c r="FP115" s="52"/>
      <c r="FQ115" s="52"/>
      <c r="FR115" s="52"/>
      <c r="FS115" s="52"/>
      <c r="FT115" s="52"/>
      <c r="FU115" s="52"/>
      <c r="FV115" s="52"/>
      <c r="FW115" s="52"/>
      <c r="FX115" s="52"/>
      <c r="FY115" s="52"/>
      <c r="FZ115" s="52"/>
      <c r="GA115" s="52"/>
      <c r="GB115" s="52"/>
      <c r="GC115" s="52"/>
      <c r="GD115" s="52"/>
      <c r="GE115" s="52"/>
      <c r="GF115" s="52"/>
      <c r="GG115" s="52"/>
      <c r="GH115" s="52"/>
      <c r="GI115" s="52"/>
      <c r="GJ115" s="52"/>
      <c r="GK115" s="52"/>
      <c r="GL115" s="52"/>
      <c r="GM115" s="52"/>
      <c r="GN115" s="52"/>
      <c r="GO115" s="52"/>
      <c r="GP115" s="52"/>
      <c r="GQ115" s="52"/>
      <c r="GR115" s="52"/>
      <c r="GS115" s="52"/>
      <c r="GT115" s="52"/>
      <c r="GU115" s="52"/>
      <c r="GV115" s="52"/>
      <c r="GW115" s="52"/>
      <c r="GX115" s="52"/>
      <c r="GY115" s="52"/>
      <c r="GZ115" s="52"/>
      <c r="HA115" s="52"/>
      <c r="HB115" s="52"/>
      <c r="HC115" s="52"/>
      <c r="HD115" s="52"/>
      <c r="HE115" s="52"/>
      <c r="HF115" s="52"/>
      <c r="HG115" s="52"/>
      <c r="HH115" s="52"/>
      <c r="HI115" s="52"/>
      <c r="HJ115" s="52"/>
      <c r="HK115" s="52"/>
      <c r="HL115" s="52"/>
      <c r="HM115" s="52"/>
      <c r="HN115" s="52"/>
    </row>
    <row r="116" spans="1:222">
      <c r="A116" s="52"/>
      <c r="B116" s="52"/>
      <c r="C116" s="52"/>
      <c r="D116" s="52"/>
      <c r="E116" s="52"/>
      <c r="F116" s="52"/>
      <c r="G116" s="52"/>
      <c r="H116" s="52"/>
      <c r="I116" s="52"/>
      <c r="J116" s="52"/>
      <c r="K116" s="52"/>
      <c r="L116" s="52"/>
      <c r="M116" s="52"/>
      <c r="N116" s="52"/>
      <c r="O116" s="52"/>
      <c r="P116" s="52"/>
      <c r="Q116" s="52"/>
      <c r="R116" s="52"/>
      <c r="S116" s="52"/>
      <c r="T116" s="52"/>
      <c r="U116" s="52"/>
      <c r="V116" s="52"/>
      <c r="W116" s="59"/>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c r="FH116" s="52"/>
      <c r="FI116" s="52"/>
      <c r="FJ116" s="52"/>
      <c r="FK116" s="52"/>
      <c r="FL116" s="52"/>
      <c r="FM116" s="52"/>
      <c r="FN116" s="52"/>
      <c r="FO116" s="52"/>
      <c r="FP116" s="52"/>
      <c r="FQ116" s="52"/>
      <c r="FR116" s="52"/>
      <c r="FS116" s="52"/>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52"/>
      <c r="GQ116" s="52"/>
      <c r="GR116" s="52"/>
      <c r="GS116" s="52"/>
      <c r="GT116" s="52"/>
      <c r="GU116" s="52"/>
      <c r="GV116" s="52"/>
      <c r="GW116" s="52"/>
      <c r="GX116" s="52"/>
      <c r="GY116" s="52"/>
      <c r="GZ116" s="52"/>
      <c r="HA116" s="52"/>
      <c r="HB116" s="52"/>
      <c r="HC116" s="52"/>
      <c r="HD116" s="52"/>
      <c r="HE116" s="52"/>
      <c r="HF116" s="52"/>
      <c r="HG116" s="52"/>
      <c r="HH116" s="52"/>
      <c r="HI116" s="52"/>
      <c r="HJ116" s="52"/>
      <c r="HK116" s="52"/>
      <c r="HL116" s="52"/>
      <c r="HM116" s="52"/>
      <c r="HN116" s="52"/>
    </row>
    <row r="117" spans="1:222">
      <c r="A117" s="52"/>
      <c r="B117" s="52"/>
      <c r="C117" s="52"/>
      <c r="D117" s="52"/>
      <c r="E117" s="52"/>
      <c r="F117" s="52"/>
      <c r="G117" s="52"/>
      <c r="H117" s="52"/>
      <c r="I117" s="52"/>
      <c r="J117" s="52"/>
      <c r="K117" s="52"/>
      <c r="L117" s="52"/>
      <c r="M117" s="52"/>
      <c r="N117" s="52"/>
      <c r="O117" s="52"/>
      <c r="P117" s="52"/>
      <c r="Q117" s="52"/>
      <c r="R117" s="52"/>
      <c r="S117" s="52"/>
      <c r="T117" s="52"/>
      <c r="U117" s="52"/>
      <c r="V117" s="52"/>
      <c r="W117" s="59"/>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c r="FL117" s="52"/>
      <c r="FM117" s="52"/>
      <c r="FN117" s="52"/>
      <c r="FO117" s="52"/>
      <c r="FP117" s="52"/>
      <c r="FQ117" s="52"/>
      <c r="FR117" s="52"/>
      <c r="FS117" s="52"/>
      <c r="FT117" s="52"/>
      <c r="FU117" s="52"/>
      <c r="FV117" s="52"/>
      <c r="FW117" s="52"/>
      <c r="FX117" s="52"/>
      <c r="FY117" s="52"/>
      <c r="FZ117" s="52"/>
      <c r="GA117" s="52"/>
      <c r="GB117" s="52"/>
      <c r="GC117" s="52"/>
      <c r="GD117" s="52"/>
      <c r="GE117" s="52"/>
      <c r="GF117" s="52"/>
      <c r="GG117" s="52"/>
      <c r="GH117" s="52"/>
      <c r="GI117" s="52"/>
      <c r="GJ117" s="52"/>
      <c r="GK117" s="52"/>
      <c r="GL117" s="52"/>
      <c r="GM117" s="52"/>
      <c r="GN117" s="52"/>
      <c r="GO117" s="52"/>
      <c r="GP117" s="52"/>
      <c r="GQ117" s="52"/>
      <c r="GR117" s="52"/>
      <c r="GS117" s="52"/>
      <c r="GT117" s="52"/>
      <c r="GU117" s="52"/>
      <c r="GV117" s="52"/>
      <c r="GW117" s="52"/>
      <c r="GX117" s="52"/>
      <c r="GY117" s="52"/>
      <c r="GZ117" s="52"/>
      <c r="HA117" s="52"/>
      <c r="HB117" s="52"/>
      <c r="HC117" s="52"/>
      <c r="HD117" s="52"/>
      <c r="HE117" s="52"/>
      <c r="HF117" s="52"/>
      <c r="HG117" s="52"/>
      <c r="HH117" s="52"/>
      <c r="HI117" s="52"/>
      <c r="HJ117" s="52"/>
      <c r="HK117" s="52"/>
      <c r="HL117" s="52"/>
      <c r="HM117" s="52"/>
      <c r="HN117" s="52"/>
    </row>
    <row r="118" spans="1:222">
      <c r="A118" s="52"/>
      <c r="B118" s="52"/>
      <c r="C118" s="52"/>
      <c r="D118" s="52"/>
      <c r="E118" s="52"/>
      <c r="F118" s="52"/>
      <c r="G118" s="52"/>
      <c r="H118" s="52"/>
      <c r="I118" s="52"/>
      <c r="J118" s="52"/>
      <c r="K118" s="52"/>
      <c r="L118" s="52"/>
      <c r="M118" s="52"/>
      <c r="N118" s="52"/>
      <c r="O118" s="52"/>
      <c r="P118" s="52"/>
      <c r="Q118" s="52"/>
      <c r="R118" s="52"/>
      <c r="S118" s="52"/>
      <c r="T118" s="52"/>
      <c r="U118" s="52"/>
      <c r="V118" s="52"/>
      <c r="W118" s="59"/>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row>
    <row r="119" spans="1:222">
      <c r="A119" s="52"/>
      <c r="B119" s="52"/>
      <c r="C119" s="52"/>
      <c r="D119" s="52"/>
      <c r="E119" s="52"/>
      <c r="F119" s="52"/>
      <c r="G119" s="52"/>
      <c r="H119" s="52"/>
      <c r="I119" s="52"/>
      <c r="J119" s="52"/>
      <c r="K119" s="52"/>
      <c r="L119" s="52"/>
      <c r="M119" s="52"/>
      <c r="N119" s="52"/>
      <c r="O119" s="52"/>
      <c r="P119" s="52"/>
      <c r="Q119" s="52"/>
      <c r="R119" s="52"/>
      <c r="S119" s="52"/>
      <c r="T119" s="52"/>
      <c r="U119" s="52"/>
      <c r="V119" s="52"/>
      <c r="W119" s="59"/>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row>
    <row r="120" spans="1:222">
      <c r="A120" s="52"/>
      <c r="B120" s="52"/>
      <c r="C120" s="52"/>
      <c r="D120" s="52"/>
      <c r="E120" s="52"/>
      <c r="F120" s="52"/>
      <c r="G120" s="52"/>
      <c r="H120" s="52"/>
      <c r="I120" s="52"/>
      <c r="J120" s="52"/>
      <c r="K120" s="52"/>
      <c r="L120" s="52"/>
      <c r="M120" s="52"/>
      <c r="N120" s="52"/>
      <c r="O120" s="52"/>
      <c r="P120" s="52"/>
      <c r="Q120" s="52"/>
      <c r="R120" s="52"/>
      <c r="S120" s="52"/>
      <c r="T120" s="52"/>
      <c r="U120" s="52"/>
      <c r="V120" s="52"/>
      <c r="W120" s="59"/>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row>
    <row r="121" spans="1:222">
      <c r="A121" s="52"/>
      <c r="B121" s="52"/>
      <c r="C121" s="52"/>
      <c r="D121" s="52"/>
      <c r="E121" s="52"/>
      <c r="F121" s="52"/>
      <c r="G121" s="52"/>
      <c r="H121" s="52"/>
      <c r="I121" s="52"/>
      <c r="J121" s="52"/>
      <c r="K121" s="52"/>
      <c r="L121" s="52"/>
      <c r="M121" s="52"/>
      <c r="N121" s="52"/>
      <c r="O121" s="52"/>
      <c r="P121" s="52"/>
      <c r="Q121" s="52"/>
      <c r="R121" s="52"/>
      <c r="S121" s="52"/>
      <c r="T121" s="52"/>
      <c r="U121" s="52"/>
      <c r="V121" s="52"/>
      <c r="W121" s="59"/>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row>
    <row r="122" spans="1:222">
      <c r="A122" s="52"/>
      <c r="B122" s="52"/>
      <c r="C122" s="52"/>
      <c r="D122" s="52"/>
      <c r="E122" s="52"/>
      <c r="F122" s="52"/>
      <c r="G122" s="52"/>
      <c r="H122" s="52"/>
      <c r="I122" s="52"/>
      <c r="J122" s="52"/>
      <c r="K122" s="52"/>
      <c r="L122" s="52"/>
      <c r="M122" s="52"/>
      <c r="N122" s="52"/>
      <c r="O122" s="52"/>
      <c r="P122" s="52"/>
      <c r="Q122" s="52"/>
      <c r="R122" s="52"/>
      <c r="S122" s="52"/>
      <c r="T122" s="52"/>
      <c r="U122" s="52"/>
      <c r="V122" s="52"/>
      <c r="W122" s="59"/>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row>
    <row r="123" spans="1:222" ht="10.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9"/>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row>
    <row r="124" spans="1:222">
      <c r="A124" s="52"/>
      <c r="B124" s="52"/>
      <c r="C124" s="52"/>
      <c r="D124" s="52"/>
      <c r="E124" s="52"/>
      <c r="F124" s="52"/>
      <c r="G124" s="52"/>
      <c r="H124" s="52"/>
      <c r="I124" s="52"/>
      <c r="J124" s="52"/>
      <c r="K124" s="52"/>
      <c r="L124" s="52"/>
      <c r="M124" s="52"/>
      <c r="N124" s="52"/>
      <c r="O124" s="52"/>
      <c r="P124" s="52"/>
      <c r="Q124" s="52"/>
      <c r="R124" s="52"/>
      <c r="S124" s="52"/>
      <c r="T124" s="52"/>
      <c r="U124" s="52"/>
      <c r="V124" s="52"/>
      <c r="W124" s="59"/>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row>
    <row r="125" spans="1:222">
      <c r="A125" s="52"/>
      <c r="B125" s="52"/>
      <c r="C125" s="52"/>
      <c r="D125" s="52"/>
      <c r="E125" s="52"/>
      <c r="F125" s="52"/>
      <c r="G125" s="52"/>
      <c r="H125" s="52"/>
      <c r="I125" s="52"/>
      <c r="J125" s="52"/>
      <c r="K125" s="52"/>
      <c r="L125" s="52"/>
      <c r="M125" s="52"/>
      <c r="N125" s="52"/>
      <c r="O125" s="52"/>
      <c r="P125" s="52"/>
      <c r="Q125" s="52"/>
      <c r="R125" s="52"/>
      <c r="S125" s="52"/>
      <c r="T125" s="52"/>
      <c r="U125" s="52"/>
      <c r="V125" s="52"/>
      <c r="W125" s="59"/>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row>
    <row r="126" spans="1:222">
      <c r="A126" s="52"/>
      <c r="B126" s="52"/>
      <c r="C126" s="52"/>
      <c r="D126" s="52"/>
      <c r="E126" s="52"/>
      <c r="F126" s="52"/>
      <c r="G126" s="52"/>
      <c r="H126" s="52"/>
      <c r="I126" s="52"/>
      <c r="J126" s="52"/>
      <c r="K126" s="52"/>
      <c r="L126" s="52"/>
      <c r="M126" s="52"/>
      <c r="N126" s="52"/>
      <c r="O126" s="52"/>
      <c r="P126" s="52"/>
      <c r="Q126" s="52"/>
      <c r="R126" s="52"/>
      <c r="S126" s="52"/>
      <c r="T126" s="52"/>
      <c r="U126" s="52"/>
      <c r="V126" s="52"/>
      <c r="W126" s="59"/>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row>
    <row r="127" spans="1:222">
      <c r="A127" s="52"/>
      <c r="B127" s="52"/>
      <c r="C127" s="52"/>
      <c r="D127" s="52"/>
      <c r="E127" s="52"/>
      <c r="F127" s="52"/>
      <c r="G127" s="52"/>
      <c r="H127" s="52"/>
      <c r="I127" s="52"/>
      <c r="J127" s="52"/>
      <c r="K127" s="52"/>
      <c r="L127" s="52"/>
      <c r="M127" s="52"/>
      <c r="N127" s="52"/>
      <c r="O127" s="52"/>
      <c r="P127" s="52"/>
      <c r="Q127" s="52"/>
      <c r="R127" s="52"/>
      <c r="S127" s="52"/>
      <c r="T127" s="52"/>
      <c r="U127" s="52"/>
      <c r="V127" s="52"/>
      <c r="W127" s="59"/>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row>
    <row r="128" spans="1:222">
      <c r="A128" s="52"/>
      <c r="B128" s="52"/>
      <c r="C128" s="52"/>
      <c r="D128" s="52"/>
      <c r="E128" s="52"/>
      <c r="F128" s="52"/>
      <c r="G128" s="52"/>
      <c r="H128" s="52"/>
      <c r="I128" s="52"/>
      <c r="J128" s="52"/>
      <c r="K128" s="52"/>
      <c r="L128" s="52"/>
      <c r="M128" s="52"/>
      <c r="N128" s="52"/>
      <c r="O128" s="52"/>
      <c r="P128" s="52"/>
      <c r="Q128" s="52"/>
      <c r="R128" s="52"/>
      <c r="S128" s="52"/>
      <c r="T128" s="52"/>
      <c r="U128" s="52"/>
      <c r="V128" s="52"/>
      <c r="W128" s="59"/>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row>
    <row r="129" spans="1:222">
      <c r="A129" s="52"/>
      <c r="B129" s="52"/>
      <c r="C129" s="52"/>
      <c r="D129" s="52"/>
      <c r="E129" s="52"/>
      <c r="F129" s="52"/>
      <c r="G129" s="52"/>
      <c r="H129" s="52"/>
      <c r="I129" s="52"/>
      <c r="J129" s="52"/>
      <c r="K129" s="52"/>
      <c r="L129" s="52"/>
      <c r="M129" s="52"/>
      <c r="N129" s="52"/>
      <c r="O129" s="52"/>
      <c r="P129" s="52"/>
      <c r="Q129" s="52"/>
      <c r="R129" s="52"/>
      <c r="S129" s="52"/>
      <c r="T129" s="52"/>
      <c r="U129" s="52"/>
      <c r="V129" s="52"/>
      <c r="W129" s="59"/>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row>
    <row r="130" spans="1:222">
      <c r="A130" s="52"/>
      <c r="B130" s="52"/>
      <c r="C130" s="52"/>
      <c r="D130" s="52"/>
      <c r="E130" s="52"/>
      <c r="F130" s="52"/>
      <c r="G130" s="52"/>
      <c r="H130" s="52"/>
      <c r="I130" s="52"/>
      <c r="J130" s="52"/>
      <c r="K130" s="52"/>
      <c r="L130" s="52"/>
      <c r="M130" s="52"/>
      <c r="N130" s="52"/>
      <c r="O130" s="52"/>
      <c r="P130" s="52"/>
      <c r="Q130" s="52"/>
      <c r="R130" s="52"/>
      <c r="S130" s="52"/>
      <c r="T130" s="52"/>
      <c r="U130" s="52"/>
      <c r="V130" s="52"/>
      <c r="W130" s="59"/>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row>
    <row r="131" spans="1:222">
      <c r="A131" s="52"/>
      <c r="B131" s="52"/>
      <c r="C131" s="52"/>
      <c r="D131" s="52"/>
      <c r="E131" s="52"/>
      <c r="F131" s="52"/>
      <c r="G131" s="52"/>
      <c r="H131" s="52"/>
      <c r="I131" s="52"/>
      <c r="J131" s="52"/>
      <c r="K131" s="52"/>
      <c r="L131" s="52"/>
      <c r="M131" s="52"/>
      <c r="N131" s="52"/>
      <c r="O131" s="52"/>
      <c r="P131" s="52"/>
      <c r="Q131" s="52"/>
      <c r="R131" s="52"/>
      <c r="S131" s="52"/>
      <c r="T131" s="52"/>
      <c r="U131" s="52"/>
      <c r="V131" s="52"/>
      <c r="W131" s="59"/>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row>
    <row r="132" spans="1:222">
      <c r="A132" s="52"/>
      <c r="B132" s="52"/>
      <c r="C132" s="52"/>
      <c r="D132" s="52"/>
      <c r="E132" s="52"/>
      <c r="F132" s="52"/>
      <c r="G132" s="52"/>
      <c r="H132" s="52"/>
      <c r="I132" s="52"/>
      <c r="J132" s="52"/>
      <c r="K132" s="52"/>
      <c r="L132" s="52"/>
      <c r="M132" s="52"/>
      <c r="N132" s="52"/>
      <c r="O132" s="52"/>
      <c r="P132" s="52"/>
      <c r="Q132" s="52"/>
      <c r="R132" s="52"/>
      <c r="S132" s="52"/>
      <c r="T132" s="52"/>
      <c r="U132" s="52"/>
      <c r="V132" s="52"/>
      <c r="W132" s="59"/>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row>
    <row r="133" spans="1:222">
      <c r="A133" s="52"/>
      <c r="B133" s="52"/>
      <c r="C133" s="52"/>
      <c r="D133" s="52"/>
      <c r="E133" s="52"/>
      <c r="F133" s="52"/>
      <c r="G133" s="52"/>
      <c r="H133" s="52"/>
      <c r="I133" s="52"/>
      <c r="J133" s="52"/>
      <c r="K133" s="52"/>
      <c r="L133" s="52"/>
      <c r="M133" s="52"/>
      <c r="N133" s="52"/>
      <c r="O133" s="52"/>
      <c r="P133" s="52"/>
      <c r="Q133" s="52"/>
      <c r="R133" s="52"/>
      <c r="S133" s="52"/>
      <c r="T133" s="52"/>
      <c r="U133" s="52"/>
      <c r="V133" s="52"/>
      <c r="W133" s="59"/>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row>
    <row r="134" spans="1:222">
      <c r="A134" s="52"/>
      <c r="B134" s="52"/>
      <c r="C134" s="52"/>
      <c r="D134" s="52"/>
      <c r="E134" s="52"/>
      <c r="F134" s="52"/>
      <c r="G134" s="52"/>
      <c r="H134" s="52"/>
      <c r="I134" s="52"/>
      <c r="J134" s="52"/>
      <c r="K134" s="52"/>
      <c r="L134" s="52"/>
      <c r="M134" s="52"/>
      <c r="N134" s="52"/>
      <c r="O134" s="52"/>
      <c r="P134" s="52"/>
      <c r="Q134" s="52"/>
      <c r="R134" s="52"/>
      <c r="S134" s="52"/>
      <c r="T134" s="52"/>
      <c r="U134" s="52"/>
      <c r="V134" s="52"/>
      <c r="W134" s="59"/>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row>
    <row r="135" spans="1:222" s="672" customFormat="1" hidden="1">
      <c r="W135" s="673"/>
    </row>
    <row r="136" spans="1:222" ht="13.5" hidden="1"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9"/>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52"/>
      <c r="GQ136" s="52"/>
      <c r="GR136" s="52"/>
      <c r="GS136" s="52"/>
      <c r="GT136" s="52"/>
      <c r="GU136" s="52"/>
      <c r="GV136" s="52"/>
      <c r="GW136" s="52"/>
      <c r="GX136" s="52"/>
      <c r="GY136" s="52"/>
      <c r="GZ136" s="52"/>
      <c r="HA136" s="52"/>
      <c r="HB136" s="52"/>
      <c r="HC136" s="52"/>
      <c r="HD136" s="52"/>
      <c r="HE136" s="52"/>
      <c r="HF136" s="52"/>
      <c r="HG136" s="52"/>
      <c r="HH136" s="52"/>
      <c r="HI136" s="52"/>
      <c r="HJ136" s="52"/>
      <c r="HK136" s="52"/>
      <c r="HL136" s="52"/>
      <c r="HM136" s="52"/>
      <c r="HN136" s="52"/>
    </row>
    <row r="137" spans="1:222" ht="11.25" hidden="1" thickBot="1">
      <c r="A137" s="52"/>
      <c r="B137" s="52"/>
      <c r="C137" s="52"/>
      <c r="D137" s="52"/>
      <c r="E137" s="52"/>
      <c r="F137" s="52"/>
      <c r="G137" s="52"/>
      <c r="H137" s="52"/>
      <c r="I137" s="52"/>
      <c r="J137" s="52"/>
      <c r="K137" s="52"/>
      <c r="L137" s="52"/>
      <c r="M137" s="52"/>
      <c r="N137" s="52"/>
      <c r="O137" s="52"/>
      <c r="P137" s="52"/>
      <c r="Q137" s="52"/>
      <c r="R137" s="52"/>
      <c r="S137" s="52"/>
      <c r="T137" s="52"/>
      <c r="U137" s="52"/>
      <c r="V137" s="52"/>
      <c r="W137" s="59"/>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row>
    <row r="138" spans="1:222" ht="11.25" hidden="1" thickTop="1">
      <c r="A138" s="52"/>
      <c r="B138" s="52"/>
      <c r="C138" s="52"/>
      <c r="D138" s="194"/>
      <c r="E138" s="195"/>
      <c r="F138" s="195"/>
      <c r="G138" s="195"/>
      <c r="H138" s="195"/>
      <c r="I138" s="195"/>
      <c r="J138" s="195"/>
      <c r="K138" s="195"/>
      <c r="L138" s="195"/>
      <c r="M138" s="195"/>
      <c r="N138" s="195"/>
      <c r="O138" s="195"/>
      <c r="P138" s="195"/>
      <c r="Q138" s="195"/>
      <c r="R138" s="195"/>
      <c r="S138" s="195"/>
      <c r="T138" s="195"/>
      <c r="U138" s="195"/>
      <c r="V138" s="195"/>
      <c r="W138" s="196"/>
      <c r="X138" s="195"/>
      <c r="Y138" s="195"/>
      <c r="Z138" s="195"/>
      <c r="AA138" s="195"/>
      <c r="AB138" s="195"/>
      <c r="AC138" s="195"/>
      <c r="AD138" s="195"/>
      <c r="AE138" s="197"/>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52"/>
      <c r="FY138" s="52"/>
      <c r="FZ138" s="52"/>
      <c r="GA138" s="52"/>
      <c r="GB138" s="52"/>
      <c r="GC138" s="52"/>
      <c r="GD138" s="52"/>
      <c r="GE138" s="52"/>
      <c r="GF138" s="52"/>
      <c r="GG138" s="52"/>
      <c r="GH138" s="52"/>
      <c r="GI138" s="52"/>
      <c r="GJ138" s="52"/>
      <c r="GK138" s="52"/>
      <c r="GL138" s="52"/>
      <c r="GM138" s="52"/>
      <c r="GN138" s="52"/>
      <c r="GO138" s="52"/>
      <c r="GP138" s="52"/>
      <c r="GQ138" s="52"/>
      <c r="GR138" s="52"/>
      <c r="GS138" s="52"/>
      <c r="GT138" s="52"/>
      <c r="GU138" s="52"/>
      <c r="GV138" s="52"/>
      <c r="GW138" s="52"/>
      <c r="GX138" s="52"/>
      <c r="GY138" s="52"/>
      <c r="GZ138" s="52"/>
      <c r="HA138" s="52"/>
      <c r="HB138" s="52"/>
      <c r="HC138" s="52"/>
      <c r="HD138" s="52"/>
      <c r="HE138" s="52"/>
      <c r="HF138" s="52"/>
      <c r="HG138" s="52"/>
      <c r="HH138" s="52"/>
      <c r="HI138" s="52"/>
      <c r="HJ138" s="52"/>
      <c r="HK138" s="52"/>
      <c r="HL138" s="52"/>
      <c r="HM138" s="52"/>
      <c r="HN138" s="52"/>
    </row>
    <row r="139" spans="1:222" ht="12" hidden="1" customHeight="1">
      <c r="A139" s="52"/>
      <c r="B139" s="52"/>
      <c r="C139" s="52"/>
      <c r="D139" s="198"/>
      <c r="E139" s="54"/>
      <c r="F139" s="130" t="s">
        <v>19</v>
      </c>
      <c r="G139" s="965" t="s">
        <v>20</v>
      </c>
      <c r="H139" s="965"/>
      <c r="I139" s="965"/>
      <c r="J139" s="190"/>
      <c r="K139" s="190" t="s">
        <v>422</v>
      </c>
      <c r="L139" s="190"/>
      <c r="M139" s="190"/>
      <c r="N139" s="190"/>
      <c r="O139" s="190"/>
      <c r="P139" s="190"/>
      <c r="Q139" s="190"/>
      <c r="R139" s="190"/>
      <c r="S139" s="190"/>
      <c r="T139" s="190"/>
      <c r="U139" s="190"/>
      <c r="V139" s="190"/>
      <c r="W139" s="191"/>
      <c r="X139" s="168" t="e">
        <f>FIND(15,$AP$3,1)</f>
        <v>#VALUE!</v>
      </c>
      <c r="Y139" s="970" t="s">
        <v>419</v>
      </c>
      <c r="Z139" s="970"/>
      <c r="AA139" s="970"/>
      <c r="AB139" s="970"/>
      <c r="AC139" s="970"/>
      <c r="AD139" s="970"/>
      <c r="AE139" s="199"/>
      <c r="AF139" s="52"/>
      <c r="AG139" s="52"/>
      <c r="AH139" s="52"/>
      <c r="AI139" s="52"/>
      <c r="AJ139" s="52"/>
      <c r="AK139" s="52"/>
      <c r="AL139" s="52"/>
      <c r="AM139" s="52"/>
      <c r="AN139" s="52"/>
      <c r="AO139" s="52"/>
      <c r="AP139" s="52"/>
      <c r="AQ139" s="169"/>
      <c r="AR139" s="964"/>
      <c r="AS139" s="964"/>
      <c r="AT139" s="964"/>
      <c r="AU139" s="52"/>
      <c r="AV139" s="52"/>
      <c r="AW139" s="52"/>
      <c r="AX139" s="52"/>
      <c r="AY139" s="52"/>
      <c r="AZ139" s="52"/>
      <c r="BA139" s="52"/>
      <c r="BB139" s="52"/>
      <c r="BC139" s="52"/>
      <c r="BD139" s="52"/>
      <c r="BE139" s="52"/>
      <c r="BF139" s="52"/>
      <c r="BG139" s="52"/>
      <c r="BH139" s="52"/>
      <c r="BI139" s="52"/>
      <c r="BJ139" s="52"/>
      <c r="BK139" s="52"/>
      <c r="BL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row>
    <row r="140" spans="1:222" ht="12" hidden="1" customHeight="1">
      <c r="A140" s="52"/>
      <c r="B140" s="52"/>
      <c r="C140" s="52"/>
      <c r="D140" s="198"/>
      <c r="E140" s="54"/>
      <c r="F140" s="131" t="s">
        <v>359</v>
      </c>
      <c r="G140" s="966" t="str">
        <f>X142</f>
        <v>&lt;=15:00</v>
      </c>
      <c r="H140" s="966"/>
      <c r="I140" s="966"/>
      <c r="J140" s="54"/>
      <c r="K140" s="54"/>
      <c r="L140" s="54"/>
      <c r="M140" s="54"/>
      <c r="N140" s="54"/>
      <c r="O140" s="54"/>
      <c r="P140" s="54"/>
      <c r="Q140" s="54"/>
      <c r="R140" s="54"/>
      <c r="S140" s="54"/>
      <c r="T140" s="54"/>
      <c r="U140" s="54"/>
      <c r="V140" s="54"/>
      <c r="W140" s="192"/>
      <c r="X140" s="168" t="e">
        <f>FIND(20,$AP$3,1)</f>
        <v>#VALUE!</v>
      </c>
      <c r="Y140" s="970" t="s">
        <v>420</v>
      </c>
      <c r="Z140" s="970"/>
      <c r="AA140" s="970"/>
      <c r="AB140" s="970"/>
      <c r="AC140" s="970"/>
      <c r="AD140" s="970"/>
      <c r="AE140" s="199"/>
      <c r="AF140" s="52"/>
      <c r="AG140" s="52"/>
      <c r="AH140" s="52"/>
      <c r="AI140" s="52"/>
      <c r="AJ140" s="52"/>
      <c r="AK140" s="52"/>
      <c r="AL140" s="52"/>
      <c r="AM140" s="52"/>
      <c r="AN140" s="52"/>
      <c r="AO140" s="52"/>
      <c r="AP140" s="52"/>
      <c r="AQ140" s="169"/>
      <c r="AR140" s="964"/>
      <c r="AS140" s="964"/>
      <c r="AT140" s="964"/>
      <c r="AU140" s="52"/>
      <c r="AV140" s="52"/>
      <c r="AW140" s="52"/>
      <c r="AX140" s="52"/>
      <c r="AY140" s="52"/>
      <c r="AZ140" s="52"/>
      <c r="BA140" s="52"/>
      <c r="BB140" s="52"/>
      <c r="BC140" s="52"/>
      <c r="BD140" s="52"/>
      <c r="BE140" s="52"/>
      <c r="BF140" s="52"/>
      <c r="BG140" s="52"/>
      <c r="BH140" s="52"/>
      <c r="BI140" s="52"/>
      <c r="BJ140" s="52"/>
      <c r="BK140" s="52"/>
      <c r="BL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row>
    <row r="141" spans="1:222" ht="12" hidden="1" customHeight="1">
      <c r="A141" s="52"/>
      <c r="B141" s="52"/>
      <c r="C141" s="52"/>
      <c r="D141" s="198"/>
      <c r="E141" s="54"/>
      <c r="F141" s="130" t="s">
        <v>19</v>
      </c>
      <c r="G141" s="965" t="s">
        <v>20</v>
      </c>
      <c r="H141" s="965"/>
      <c r="I141" s="965"/>
      <c r="J141" s="54"/>
      <c r="K141" s="54"/>
      <c r="L141" s="54"/>
      <c r="M141" s="54"/>
      <c r="N141" s="54"/>
      <c r="O141" s="54"/>
      <c r="P141" s="54"/>
      <c r="Q141" s="54"/>
      <c r="R141" s="54"/>
      <c r="S141" s="54"/>
      <c r="T141" s="54"/>
      <c r="U141" s="54"/>
      <c r="V141" s="54"/>
      <c r="W141" s="192"/>
      <c r="X141" s="193" t="s">
        <v>421</v>
      </c>
      <c r="Y141" s="54"/>
      <c r="Z141" s="54"/>
      <c r="AA141" s="54"/>
      <c r="AB141" s="54"/>
      <c r="AC141" s="54"/>
      <c r="AD141" s="54"/>
      <c r="AE141" s="199"/>
      <c r="AF141" s="52"/>
      <c r="AG141" s="52"/>
      <c r="AH141" s="52"/>
      <c r="AI141" s="52"/>
      <c r="AJ141" s="52"/>
      <c r="AK141" s="52"/>
      <c r="AL141" s="52"/>
      <c r="AM141" s="52"/>
      <c r="AN141" s="52"/>
      <c r="AO141" s="52"/>
      <c r="AP141" s="52"/>
      <c r="AQ141" s="169"/>
      <c r="AR141" s="964"/>
      <c r="AS141" s="964"/>
      <c r="AT141" s="964"/>
      <c r="AU141" s="52"/>
      <c r="AV141" s="52"/>
      <c r="AW141" s="52"/>
      <c r="AX141" s="52"/>
      <c r="AY141" s="52"/>
      <c r="AZ141" s="52"/>
      <c r="BA141" s="52"/>
      <c r="BB141" s="52"/>
      <c r="BC141" s="52"/>
      <c r="BD141" s="52"/>
      <c r="BE141" s="52"/>
      <c r="BF141" s="52"/>
      <c r="BG141" s="52"/>
      <c r="BH141" s="52"/>
      <c r="BI141" s="52"/>
      <c r="BJ141" s="52"/>
      <c r="BK141" s="52"/>
      <c r="BL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row>
    <row r="142" spans="1:222" ht="12" hidden="1" customHeight="1">
      <c r="A142" s="52"/>
      <c r="B142" s="52"/>
      <c r="C142" s="52"/>
      <c r="D142" s="198"/>
      <c r="E142" s="54"/>
      <c r="F142" s="131" t="s">
        <v>359</v>
      </c>
      <c r="G142" s="966" t="str">
        <f>X143</f>
        <v>&lt;=30:00</v>
      </c>
      <c r="H142" s="966"/>
      <c r="I142" s="966"/>
      <c r="J142" s="54"/>
      <c r="K142" s="190" t="s">
        <v>423</v>
      </c>
      <c r="L142" s="54"/>
      <c r="M142" s="54"/>
      <c r="N142" s="54"/>
      <c r="O142" s="54"/>
      <c r="P142" s="54"/>
      <c r="Q142" s="54"/>
      <c r="R142" s="54"/>
      <c r="S142" s="54"/>
      <c r="T142" s="54"/>
      <c r="U142" s="54"/>
      <c r="V142" s="54"/>
      <c r="W142" s="192"/>
      <c r="X142" s="967" t="str">
        <f>IF(ISNUMBER(X140),"&lt;=20:00","&lt;=15:00")</f>
        <v>&lt;=15:00</v>
      </c>
      <c r="Y142" s="968"/>
      <c r="Z142" s="969"/>
      <c r="AA142" s="54"/>
      <c r="AB142" s="54"/>
      <c r="AC142" s="54"/>
      <c r="AD142" s="54"/>
      <c r="AE142" s="199"/>
      <c r="AF142" s="52"/>
      <c r="AG142" s="52"/>
      <c r="AH142" s="52"/>
      <c r="AI142" s="52"/>
      <c r="AJ142" s="52"/>
      <c r="AK142" s="52"/>
      <c r="AL142" s="52"/>
      <c r="AM142" s="52"/>
      <c r="AN142" s="52"/>
      <c r="AO142" s="52"/>
      <c r="AP142" s="52"/>
      <c r="AQ142" s="169"/>
      <c r="AR142" s="964"/>
      <c r="AS142" s="964"/>
      <c r="AT142" s="964"/>
      <c r="AU142" s="52"/>
      <c r="AV142" s="52"/>
      <c r="AW142" s="52"/>
      <c r="AX142" s="52"/>
      <c r="AY142" s="52"/>
      <c r="AZ142" s="52"/>
      <c r="BA142" s="52"/>
      <c r="BB142" s="52"/>
      <c r="BC142" s="52"/>
      <c r="BD142" s="52"/>
      <c r="BE142" s="52"/>
      <c r="BF142" s="52"/>
      <c r="BG142" s="52"/>
      <c r="BH142" s="52"/>
      <c r="BI142" s="52"/>
      <c r="BJ142" s="52"/>
      <c r="BK142" s="52"/>
      <c r="BL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row>
    <row r="143" spans="1:222" ht="12" hidden="1" customHeight="1">
      <c r="A143" s="52"/>
      <c r="B143" s="52"/>
      <c r="C143" s="52"/>
      <c r="D143" s="198"/>
      <c r="E143" s="54"/>
      <c r="F143" s="130" t="s">
        <v>19</v>
      </c>
      <c r="G143" s="965" t="s">
        <v>20</v>
      </c>
      <c r="H143" s="965"/>
      <c r="I143" s="965"/>
      <c r="J143" s="54"/>
      <c r="K143" s="54"/>
      <c r="L143" s="54"/>
      <c r="M143" s="54"/>
      <c r="N143" s="54"/>
      <c r="O143" s="54"/>
      <c r="P143" s="54"/>
      <c r="Q143" s="54"/>
      <c r="R143" s="54"/>
      <c r="S143" s="54"/>
      <c r="T143" s="54"/>
      <c r="U143" s="54"/>
      <c r="V143" s="54"/>
      <c r="W143" s="192"/>
      <c r="X143" s="967" t="str">
        <f>IF(ISNUMBER(X140),"&lt;=40:00","&lt;=30:00")</f>
        <v>&lt;=30:00</v>
      </c>
      <c r="Y143" s="968"/>
      <c r="Z143" s="969"/>
      <c r="AA143" s="54"/>
      <c r="AB143" s="54"/>
      <c r="AC143" s="54"/>
      <c r="AD143" s="54"/>
      <c r="AE143" s="199"/>
      <c r="AF143" s="52"/>
      <c r="AG143" s="52"/>
      <c r="AH143" s="52"/>
      <c r="AI143" s="52"/>
      <c r="AJ143" s="52"/>
      <c r="AK143" s="52"/>
      <c r="AL143" s="52"/>
      <c r="AM143" s="52"/>
      <c r="AN143" s="52"/>
      <c r="AO143" s="52"/>
      <c r="AP143" s="52"/>
      <c r="AQ143" s="169"/>
      <c r="AR143" s="964"/>
      <c r="AS143" s="964"/>
      <c r="AT143" s="964"/>
      <c r="AU143" s="52"/>
      <c r="AV143" s="52"/>
      <c r="AW143" s="52"/>
      <c r="AX143" s="52"/>
      <c r="AY143" s="52"/>
      <c r="AZ143" s="52"/>
      <c r="BA143" s="52"/>
      <c r="BB143" s="52"/>
      <c r="BC143" s="52"/>
      <c r="BD143" s="52"/>
      <c r="BE143" s="52"/>
      <c r="BF143" s="52"/>
      <c r="BG143" s="52"/>
      <c r="BH143" s="52"/>
      <c r="BI143" s="52"/>
      <c r="BJ143" s="52"/>
      <c r="BK143" s="52"/>
      <c r="BL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row>
    <row r="144" spans="1:222" ht="12" hidden="1" customHeight="1">
      <c r="A144" s="52"/>
      <c r="B144" s="52"/>
      <c r="C144" s="52"/>
      <c r="D144" s="198"/>
      <c r="E144" s="54"/>
      <c r="F144" s="131" t="s">
        <v>359</v>
      </c>
      <c r="G144" s="966" t="str">
        <f>X144</f>
        <v>&lt;=45:00</v>
      </c>
      <c r="H144" s="966"/>
      <c r="I144" s="966"/>
      <c r="J144" s="54"/>
      <c r="K144" s="54"/>
      <c r="L144" s="54"/>
      <c r="M144" s="54"/>
      <c r="N144" s="54"/>
      <c r="O144" s="54"/>
      <c r="P144" s="54"/>
      <c r="Q144" s="54"/>
      <c r="R144" s="54"/>
      <c r="S144" s="54"/>
      <c r="T144" s="54"/>
      <c r="U144" s="54"/>
      <c r="V144" s="54"/>
      <c r="W144" s="192"/>
      <c r="X144" s="967" t="str">
        <f>IF(ISNUMBER(X140),"&lt;=60:00","&lt;=45:00")</f>
        <v>&lt;=45:00</v>
      </c>
      <c r="Y144" s="968"/>
      <c r="Z144" s="969"/>
      <c r="AA144" s="54"/>
      <c r="AB144" s="54"/>
      <c r="AC144" s="54"/>
      <c r="AD144" s="54"/>
      <c r="AE144" s="199"/>
      <c r="AF144" s="52"/>
      <c r="AG144" s="52"/>
      <c r="AH144" s="52"/>
      <c r="AI144" s="52"/>
      <c r="AJ144" s="52"/>
      <c r="AK144" s="52"/>
      <c r="AL144" s="52"/>
      <c r="AM144" s="52"/>
      <c r="AN144" s="52"/>
      <c r="AO144" s="52"/>
      <c r="AP144" s="52"/>
      <c r="AQ144" s="169"/>
      <c r="AR144" s="964"/>
      <c r="AS144" s="964"/>
      <c r="AT144" s="964"/>
      <c r="AU144" s="52"/>
      <c r="AV144" s="52"/>
      <c r="AW144" s="52"/>
      <c r="AX144" s="52"/>
      <c r="AY144" s="52"/>
      <c r="AZ144" s="52"/>
      <c r="BA144" s="52"/>
      <c r="BB144" s="52"/>
      <c r="BC144" s="52"/>
      <c r="BD144" s="52"/>
      <c r="BE144" s="52"/>
      <c r="BF144" s="52"/>
      <c r="BG144" s="52"/>
      <c r="BH144" s="52"/>
      <c r="BI144" s="52"/>
      <c r="BJ144" s="52"/>
      <c r="BK144" s="52"/>
      <c r="BL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row>
    <row r="145" spans="1:222" ht="12" hidden="1" customHeight="1">
      <c r="A145" s="52"/>
      <c r="B145" s="52"/>
      <c r="C145" s="52"/>
      <c r="D145" s="198"/>
      <c r="E145" s="54"/>
      <c r="F145" s="130" t="s">
        <v>19</v>
      </c>
      <c r="G145" s="965" t="s">
        <v>20</v>
      </c>
      <c r="H145" s="965"/>
      <c r="I145" s="965"/>
      <c r="J145" s="54"/>
      <c r="K145" s="54"/>
      <c r="L145" s="54"/>
      <c r="M145" s="54"/>
      <c r="N145" s="54"/>
      <c r="O145" s="54"/>
      <c r="P145" s="54"/>
      <c r="Q145" s="54"/>
      <c r="R145" s="54"/>
      <c r="S145" s="54"/>
      <c r="T145" s="54"/>
      <c r="U145" s="54"/>
      <c r="V145" s="54"/>
      <c r="W145" s="192"/>
      <c r="X145" s="967" t="str">
        <f>IF(ISNUMBER(X140),"&gt;60:00","&gt;45:00")</f>
        <v>&gt;45:00</v>
      </c>
      <c r="Y145" s="968"/>
      <c r="Z145" s="969"/>
      <c r="AA145" s="54"/>
      <c r="AB145" s="54"/>
      <c r="AC145" s="54"/>
      <c r="AD145" s="54"/>
      <c r="AE145" s="199"/>
      <c r="AF145" s="52"/>
      <c r="AG145" s="52"/>
      <c r="AH145" s="52"/>
      <c r="AI145" s="52"/>
      <c r="AJ145" s="52"/>
      <c r="AK145" s="52"/>
      <c r="AL145" s="52"/>
      <c r="AM145" s="52"/>
      <c r="AN145" s="52"/>
      <c r="AO145" s="52"/>
      <c r="AP145" s="52"/>
      <c r="AQ145" s="169"/>
      <c r="AR145" s="964"/>
      <c r="AS145" s="964"/>
      <c r="AT145" s="964"/>
      <c r="AU145" s="52"/>
      <c r="AV145" s="52"/>
      <c r="AW145" s="52"/>
      <c r="AX145" s="52"/>
      <c r="AY145" s="52"/>
      <c r="AZ145" s="52"/>
      <c r="BA145" s="52"/>
      <c r="BB145" s="52"/>
      <c r="BC145" s="52"/>
      <c r="BD145" s="52"/>
      <c r="BE145" s="52"/>
      <c r="BF145" s="52"/>
      <c r="BG145" s="52"/>
      <c r="BH145" s="52"/>
      <c r="BI145" s="52"/>
      <c r="BJ145" s="52"/>
      <c r="BK145" s="52"/>
      <c r="BL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row>
    <row r="146" spans="1:222" ht="12" hidden="1" customHeight="1">
      <c r="A146" s="52"/>
      <c r="B146" s="52"/>
      <c r="C146" s="52"/>
      <c r="D146" s="198"/>
      <c r="E146" s="54"/>
      <c r="F146" s="131" t="s">
        <v>359</v>
      </c>
      <c r="G146" s="966" t="str">
        <f>X145</f>
        <v>&gt;45:00</v>
      </c>
      <c r="H146" s="966"/>
      <c r="I146" s="966"/>
      <c r="J146" s="54"/>
      <c r="K146" s="54"/>
      <c r="L146" s="54"/>
      <c r="M146" s="54"/>
      <c r="N146" s="54"/>
      <c r="O146" s="54"/>
      <c r="P146" s="54"/>
      <c r="Q146" s="54"/>
      <c r="R146" s="54"/>
      <c r="S146" s="54"/>
      <c r="T146" s="54"/>
      <c r="U146" s="54"/>
      <c r="V146" s="54"/>
      <c r="W146" s="192"/>
      <c r="X146" s="54"/>
      <c r="Y146" s="54"/>
      <c r="Z146" s="54"/>
      <c r="AA146" s="54"/>
      <c r="AB146" s="54"/>
      <c r="AC146" s="54"/>
      <c r="AD146" s="54"/>
      <c r="AE146" s="199"/>
      <c r="AF146" s="52"/>
      <c r="AG146" s="52"/>
      <c r="AH146" s="52"/>
      <c r="AI146" s="52"/>
      <c r="AJ146" s="52"/>
      <c r="AK146" s="52"/>
      <c r="AL146" s="52"/>
      <c r="AM146" s="52"/>
      <c r="AN146" s="52"/>
      <c r="AO146" s="52"/>
      <c r="AP146" s="52"/>
      <c r="AQ146" s="169"/>
      <c r="AR146" s="964"/>
      <c r="AS146" s="964"/>
      <c r="AT146" s="964"/>
      <c r="AU146" s="52"/>
      <c r="AV146" s="52"/>
      <c r="AW146" s="52"/>
      <c r="AX146" s="52"/>
      <c r="AY146" s="52"/>
      <c r="AZ146" s="52"/>
      <c r="BA146" s="52"/>
      <c r="BB146" s="52"/>
      <c r="BC146" s="52"/>
      <c r="BD146" s="52"/>
      <c r="BE146" s="52"/>
      <c r="BF146" s="52"/>
      <c r="BG146" s="52"/>
      <c r="BH146" s="52"/>
      <c r="BI146" s="52"/>
      <c r="BJ146" s="52"/>
      <c r="BK146" s="52"/>
      <c r="BL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row>
    <row r="147" spans="1:222" ht="10.5" hidden="1" customHeight="1" thickBot="1">
      <c r="A147" s="52"/>
      <c r="B147" s="52"/>
      <c r="C147" s="52"/>
      <c r="D147" s="200"/>
      <c r="E147" s="201"/>
      <c r="F147" s="201"/>
      <c r="G147" s="201"/>
      <c r="H147" s="201"/>
      <c r="I147" s="201"/>
      <c r="J147" s="201"/>
      <c r="K147" s="201"/>
      <c r="L147" s="201"/>
      <c r="M147" s="201"/>
      <c r="N147" s="201"/>
      <c r="O147" s="201"/>
      <c r="P147" s="201"/>
      <c r="Q147" s="201"/>
      <c r="R147" s="201"/>
      <c r="S147" s="201"/>
      <c r="T147" s="201"/>
      <c r="U147" s="201"/>
      <c r="V147" s="201"/>
      <c r="W147" s="202"/>
      <c r="X147" s="201"/>
      <c r="Y147" s="201"/>
      <c r="Z147" s="201"/>
      <c r="AA147" s="201"/>
      <c r="AB147" s="201"/>
      <c r="AC147" s="201"/>
      <c r="AD147" s="201"/>
      <c r="AE147" s="203"/>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row>
    <row r="148" spans="1:222" ht="10.5" hidden="1" customHeight="1" thickTop="1">
      <c r="A148" s="52"/>
      <c r="B148" s="52"/>
      <c r="C148" s="52"/>
      <c r="D148" s="52"/>
      <c r="E148" s="52"/>
      <c r="F148" s="52"/>
      <c r="G148" s="52"/>
      <c r="H148" s="52"/>
      <c r="I148" s="52"/>
      <c r="J148" s="52"/>
      <c r="K148" s="52"/>
      <c r="L148" s="52"/>
      <c r="M148" s="52"/>
      <c r="N148" s="52"/>
      <c r="O148" s="52"/>
      <c r="P148" s="52"/>
      <c r="Q148" s="52"/>
      <c r="R148" s="52"/>
      <c r="S148" s="52"/>
      <c r="T148" s="52"/>
      <c r="U148" s="52"/>
      <c r="V148" s="52"/>
      <c r="W148" s="59"/>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row>
    <row r="149" spans="1:222" ht="10.5" hidden="1" customHeight="1" thickBot="1">
      <c r="A149" s="52"/>
      <c r="B149" s="52"/>
      <c r="C149" s="52"/>
      <c r="D149" s="52"/>
      <c r="E149" s="52"/>
      <c r="F149" s="52"/>
      <c r="G149" s="52"/>
      <c r="H149" s="52"/>
      <c r="I149" s="52"/>
      <c r="J149" s="52"/>
      <c r="K149" s="52"/>
      <c r="L149" s="52"/>
      <c r="M149" s="52"/>
      <c r="N149" s="52"/>
      <c r="O149" s="52"/>
      <c r="P149" s="52"/>
      <c r="Q149" s="52"/>
      <c r="R149" s="52"/>
      <c r="S149" s="52"/>
      <c r="T149" s="52"/>
      <c r="U149" s="52"/>
      <c r="V149" s="52"/>
      <c r="W149" s="59"/>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row>
    <row r="150" spans="1:222" ht="10.5" hidden="1" customHeight="1" thickTop="1">
      <c r="A150" s="52"/>
      <c r="B150" s="52"/>
      <c r="C150" s="52"/>
      <c r="D150" s="210"/>
      <c r="E150" s="195"/>
      <c r="F150" s="195"/>
      <c r="G150" s="195"/>
      <c r="H150" s="195"/>
      <c r="I150" s="195"/>
      <c r="J150" s="195"/>
      <c r="K150" s="195"/>
      <c r="L150" s="195"/>
      <c r="M150" s="195"/>
      <c r="N150" s="195"/>
      <c r="O150" s="195"/>
      <c r="P150" s="195"/>
      <c r="Q150" s="195"/>
      <c r="R150" s="195"/>
      <c r="S150" s="195"/>
      <c r="T150" s="195"/>
      <c r="U150" s="195"/>
      <c r="V150" s="195"/>
      <c r="W150" s="196"/>
      <c r="X150" s="195"/>
      <c r="Y150" s="195"/>
      <c r="Z150" s="195"/>
      <c r="AA150" s="195"/>
      <c r="AB150" s="195"/>
      <c r="AC150" s="195"/>
      <c r="AD150" s="195"/>
      <c r="AE150" s="197"/>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row>
    <row r="151" spans="1:222" ht="10.5" hidden="1" customHeight="1">
      <c r="A151" s="52"/>
      <c r="B151" s="52"/>
      <c r="C151" s="52"/>
      <c r="D151" s="198"/>
      <c r="E151" s="54"/>
      <c r="F151" s="1325" t="s">
        <v>478</v>
      </c>
      <c r="G151" s="1326"/>
      <c r="H151" s="1327"/>
      <c r="I151" s="1325" t="s">
        <v>479</v>
      </c>
      <c r="J151" s="1326"/>
      <c r="K151" s="1326"/>
      <c r="L151" s="1326"/>
      <c r="M151" s="1326"/>
      <c r="N151" s="1326"/>
      <c r="O151" s="1326"/>
      <c r="P151" s="1326"/>
      <c r="Q151" s="1327"/>
      <c r="R151" s="1325" t="s">
        <v>480</v>
      </c>
      <c r="S151" s="1326"/>
      <c r="T151" s="1326"/>
      <c r="U151" s="1326"/>
      <c r="V151" s="1326"/>
      <c r="W151" s="1326"/>
      <c r="X151" s="1326"/>
      <c r="Y151" s="1326"/>
      <c r="Z151" s="1326"/>
      <c r="AA151" s="1327"/>
      <c r="AB151" s="2"/>
      <c r="AC151" s="2"/>
      <c r="AD151" s="2"/>
      <c r="AE151" s="211"/>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row>
    <row r="152" spans="1:222" ht="10.5" hidden="1" customHeight="1">
      <c r="A152" s="52"/>
      <c r="B152" s="52"/>
      <c r="C152" s="52"/>
      <c r="D152" s="198"/>
      <c r="E152" s="54"/>
      <c r="F152" s="959" t="str">
        <f>IF((AI68&amp;AE68&amp;AG68=I152),"ok",(IF(AI68&amp;AE68&amp;AG68=I153,"ok",(IF(AI68&amp;AE68&amp;AG68=I154,"ok",(IF(AI68&amp;AE68&amp;AG68=I155,"ok","error")))))))</f>
        <v>ok</v>
      </c>
      <c r="G152" s="960"/>
      <c r="H152" s="961"/>
      <c r="I152" s="1328" t="str">
        <f>CONCATENATE(List!Z3,List!X3,List!Y3)</f>
        <v>see reverse sideν NoYes</v>
      </c>
      <c r="J152" s="1329"/>
      <c r="K152" s="1329"/>
      <c r="L152" s="1329"/>
      <c r="M152" s="1329"/>
      <c r="N152" s="1329"/>
      <c r="O152" s="1329"/>
      <c r="P152" s="1329"/>
      <c r="Q152" s="1330"/>
      <c r="R152" s="1328" t="str">
        <f>CONCATENATE(List!Z3,List!X3,List!Y4)</f>
        <v>see reverse sideν Noν Yes</v>
      </c>
      <c r="S152" s="1329"/>
      <c r="T152" s="1329"/>
      <c r="U152" s="1329"/>
      <c r="V152" s="1329"/>
      <c r="W152" s="1329"/>
      <c r="X152" s="1329"/>
      <c r="Y152" s="1329"/>
      <c r="Z152" s="1329"/>
      <c r="AA152" s="1330"/>
      <c r="AB152" s="2"/>
      <c r="AC152" s="2"/>
      <c r="AD152" s="2"/>
      <c r="AE152" s="211"/>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row>
    <row r="153" spans="1:222" ht="10.5" hidden="1" customHeight="1">
      <c r="A153" s="52"/>
      <c r="B153" s="52"/>
      <c r="C153" s="52"/>
      <c r="D153" s="198"/>
      <c r="E153" s="54"/>
      <c r="F153" s="54"/>
      <c r="G153" s="54"/>
      <c r="H153" s="54"/>
      <c r="I153" s="1328" t="str">
        <f>CONCATENATE(List!Z3,List!X4,List!Y4)</f>
        <v>see reverse side Noν Yes</v>
      </c>
      <c r="J153" s="1329"/>
      <c r="K153" s="1329"/>
      <c r="L153" s="1329"/>
      <c r="M153" s="1329"/>
      <c r="N153" s="1329"/>
      <c r="O153" s="1329"/>
      <c r="P153" s="1329"/>
      <c r="Q153" s="1330"/>
      <c r="R153" s="1328" t="str">
        <f>CONCATENATE(List!Z3,List!X4,List!Y3)</f>
        <v>see reverse side NoYes</v>
      </c>
      <c r="S153" s="1329"/>
      <c r="T153" s="1329"/>
      <c r="U153" s="1329"/>
      <c r="V153" s="1329"/>
      <c r="W153" s="1329"/>
      <c r="X153" s="1329"/>
      <c r="Y153" s="1329"/>
      <c r="Z153" s="1329"/>
      <c r="AA153" s="1330"/>
      <c r="AB153" s="2"/>
      <c r="AC153" s="2"/>
      <c r="AD153" s="2"/>
      <c r="AE153" s="211"/>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row>
    <row r="154" spans="1:222" ht="10.5" hidden="1" customHeight="1">
      <c r="A154" s="52"/>
      <c r="B154" s="52"/>
      <c r="C154" s="52"/>
      <c r="D154" s="198"/>
      <c r="E154" s="54"/>
      <c r="F154" s="54"/>
      <c r="G154" s="54"/>
      <c r="H154" s="54"/>
      <c r="I154" s="952" t="str">
        <f>CONCATENATE(List!Z4,List!X4,List!Y4)</f>
        <v>see next page Noν Yes</v>
      </c>
      <c r="J154" s="953"/>
      <c r="K154" s="953"/>
      <c r="L154" s="953"/>
      <c r="M154" s="953"/>
      <c r="N154" s="953"/>
      <c r="O154" s="953"/>
      <c r="P154" s="953"/>
      <c r="Q154" s="954"/>
      <c r="R154" s="952" t="str">
        <f>CONCATENATE(List!Z4,List!X3,List!Y3)</f>
        <v>see next pageν NoYes</v>
      </c>
      <c r="S154" s="953"/>
      <c r="T154" s="953"/>
      <c r="U154" s="953"/>
      <c r="V154" s="953"/>
      <c r="W154" s="953"/>
      <c r="X154" s="953"/>
      <c r="Y154" s="953"/>
      <c r="Z154" s="953"/>
      <c r="AA154" s="954"/>
      <c r="AB154" s="2"/>
      <c r="AC154" s="2"/>
      <c r="AD154" s="2"/>
      <c r="AE154" s="211"/>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row>
    <row r="155" spans="1:222" ht="10.5" hidden="1" customHeight="1">
      <c r="A155" s="52"/>
      <c r="B155" s="52"/>
      <c r="C155" s="52"/>
      <c r="D155" s="198"/>
      <c r="E155" s="54"/>
      <c r="F155" s="54"/>
      <c r="G155" s="54"/>
      <c r="H155" s="54"/>
      <c r="I155" s="955" t="str">
        <f>CONCATENATE(List!Z5,List!X4,List!Y4)</f>
        <v>see reverse of page.1 Noν Yes</v>
      </c>
      <c r="J155" s="956"/>
      <c r="K155" s="956"/>
      <c r="L155" s="956"/>
      <c r="M155" s="956"/>
      <c r="N155" s="956"/>
      <c r="O155" s="956"/>
      <c r="P155" s="956"/>
      <c r="Q155" s="957"/>
      <c r="R155" s="952" t="str">
        <f>CONCATENATE(List!Z4,List!X4,List!Y3)</f>
        <v>see next page NoYes</v>
      </c>
      <c r="S155" s="953"/>
      <c r="T155" s="953"/>
      <c r="U155" s="953"/>
      <c r="V155" s="953"/>
      <c r="W155" s="953"/>
      <c r="X155" s="953"/>
      <c r="Y155" s="953"/>
      <c r="Z155" s="953"/>
      <c r="AA155" s="954"/>
      <c r="AB155" s="2"/>
      <c r="AC155" s="2"/>
      <c r="AD155" s="2"/>
      <c r="AE155" s="211"/>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row>
    <row r="156" spans="1:222" hidden="1">
      <c r="A156" s="52"/>
      <c r="B156" s="52"/>
      <c r="C156" s="52"/>
      <c r="D156" s="198"/>
      <c r="E156" s="54"/>
      <c r="F156" s="54"/>
      <c r="G156" s="54"/>
      <c r="H156" s="54"/>
      <c r="I156" s="204"/>
      <c r="J156" s="204"/>
      <c r="K156" s="204"/>
      <c r="L156" s="204"/>
      <c r="M156" s="204"/>
      <c r="N156" s="204"/>
      <c r="O156" s="204"/>
      <c r="P156" s="204"/>
      <c r="Q156" s="205"/>
      <c r="R156" s="952" t="str">
        <f>CONCATENATE(List!Z4,List!X3,List!Y4)</f>
        <v>see next pageν Noν Yes</v>
      </c>
      <c r="S156" s="953"/>
      <c r="T156" s="953"/>
      <c r="U156" s="953"/>
      <c r="V156" s="953"/>
      <c r="W156" s="953"/>
      <c r="X156" s="953"/>
      <c r="Y156" s="953"/>
      <c r="Z156" s="953"/>
      <c r="AA156" s="954"/>
      <c r="AB156" s="2"/>
      <c r="AC156" s="2"/>
      <c r="AD156" s="2"/>
      <c r="AE156" s="211"/>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row>
    <row r="157" spans="1:222" hidden="1">
      <c r="A157" s="52"/>
      <c r="B157" s="52"/>
      <c r="C157" s="52"/>
      <c r="D157" s="198"/>
      <c r="E157" s="54"/>
      <c r="F157" s="54"/>
      <c r="G157" s="54"/>
      <c r="H157" s="54"/>
      <c r="I157" s="228" t="s">
        <v>488</v>
      </c>
      <c r="J157" s="192"/>
      <c r="K157" s="192"/>
      <c r="L157" s="192"/>
      <c r="M157" s="192"/>
      <c r="N157" s="192"/>
      <c r="O157" s="192"/>
      <c r="P157" s="192"/>
      <c r="Q157" s="206"/>
      <c r="R157" s="955" t="str">
        <f>CONCATENATE(List!Z5,List!X3,List!Y3)</f>
        <v>see reverse of page.1ν NoYes</v>
      </c>
      <c r="S157" s="956"/>
      <c r="T157" s="956"/>
      <c r="U157" s="956"/>
      <c r="V157" s="956"/>
      <c r="W157" s="956"/>
      <c r="X157" s="956"/>
      <c r="Y157" s="956"/>
      <c r="Z157" s="956"/>
      <c r="AA157" s="957"/>
      <c r="AB157" s="2"/>
      <c r="AC157" s="2"/>
      <c r="AD157" s="2"/>
      <c r="AE157" s="211"/>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row>
    <row r="158" spans="1:222" hidden="1">
      <c r="A158" s="52"/>
      <c r="B158" s="52"/>
      <c r="C158" s="52"/>
      <c r="D158" s="198"/>
      <c r="E158" s="54"/>
      <c r="F158" s="958" t="s">
        <v>481</v>
      </c>
      <c r="G158" s="958"/>
      <c r="H158" s="958"/>
      <c r="I158" s="958"/>
      <c r="J158" s="958"/>
      <c r="K158" s="958"/>
      <c r="L158" s="958"/>
      <c r="M158" s="958"/>
      <c r="N158" s="958"/>
      <c r="O158" s="958"/>
      <c r="P158" s="958"/>
      <c r="Q158" s="227" t="s">
        <v>487</v>
      </c>
      <c r="R158" s="955" t="str">
        <f>CONCATENATE(List!Z5,List!X4,List!Y3)</f>
        <v>see reverse of page.1 NoYes</v>
      </c>
      <c r="S158" s="956"/>
      <c r="T158" s="956"/>
      <c r="U158" s="956"/>
      <c r="V158" s="956"/>
      <c r="W158" s="956"/>
      <c r="X158" s="956"/>
      <c r="Y158" s="956"/>
      <c r="Z158" s="956"/>
      <c r="AA158" s="957"/>
      <c r="AB158" s="2"/>
      <c r="AC158" s="2"/>
      <c r="AD158" s="2"/>
      <c r="AE158" s="211"/>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row>
    <row r="159" spans="1:222" hidden="1">
      <c r="A159" s="52"/>
      <c r="B159" s="52"/>
      <c r="C159" s="52"/>
      <c r="D159" s="198"/>
      <c r="E159" s="54"/>
      <c r="F159" s="54"/>
      <c r="G159" s="54"/>
      <c r="H159" s="54"/>
      <c r="I159" s="228" t="s">
        <v>421</v>
      </c>
      <c r="J159" s="192"/>
      <c r="K159" s="192"/>
      <c r="L159" s="192"/>
      <c r="M159" s="192"/>
      <c r="N159" s="192"/>
      <c r="O159" s="192"/>
      <c r="P159" s="192"/>
      <c r="Q159" s="206"/>
      <c r="R159" s="207" t="str">
        <f>CONCATENATE(List!Z5,List!X3,List!Y4)</f>
        <v>see reverse of page.1ν Noν Yes</v>
      </c>
      <c r="S159" s="208"/>
      <c r="T159" s="208"/>
      <c r="U159" s="208"/>
      <c r="V159" s="208"/>
      <c r="W159" s="208"/>
      <c r="X159" s="208"/>
      <c r="Y159" s="208"/>
      <c r="Z159" s="208"/>
      <c r="AA159" s="209"/>
      <c r="AB159" s="2"/>
      <c r="AC159" s="2"/>
      <c r="AD159" s="2"/>
      <c r="AE159" s="211"/>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row>
    <row r="160" spans="1:222" hidden="1">
      <c r="A160" s="52"/>
      <c r="B160" s="52"/>
      <c r="C160" s="52"/>
      <c r="D160" s="198"/>
      <c r="E160" s="54"/>
      <c r="F160" s="54"/>
      <c r="G160" s="54"/>
      <c r="H160" s="54"/>
      <c r="I160" s="54"/>
      <c r="J160" s="54"/>
      <c r="K160" s="54"/>
      <c r="L160" s="54"/>
      <c r="M160" s="54"/>
      <c r="N160" s="54"/>
      <c r="O160" s="54"/>
      <c r="P160" s="54"/>
      <c r="Q160" s="54"/>
      <c r="R160" s="54"/>
      <c r="S160" s="54"/>
      <c r="T160" s="54"/>
      <c r="U160" s="54"/>
      <c r="V160" s="54"/>
      <c r="W160" s="192"/>
      <c r="X160" s="54"/>
      <c r="Y160" s="54"/>
      <c r="Z160" s="54"/>
      <c r="AA160" s="54"/>
      <c r="AB160" s="54"/>
      <c r="AC160" s="54"/>
      <c r="AD160" s="54"/>
      <c r="AE160" s="199"/>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row>
    <row r="161" spans="1:222" hidden="1">
      <c r="A161" s="52"/>
      <c r="B161" s="52"/>
      <c r="C161" s="52"/>
      <c r="D161" s="198"/>
      <c r="E161" s="54"/>
      <c r="F161" s="959" t="str">
        <f>IF(AL8&gt;F35,(IF(AI68&amp;AE68&amp;AG68=I161,"ok","error")),(IF(AL10&gt;F66,(IF(AI68&amp;AE68&amp;AG68=I161,"ok","error")),"ok")))</f>
        <v>ok</v>
      </c>
      <c r="G161" s="960"/>
      <c r="H161" s="961"/>
      <c r="I161" s="952" t="str">
        <f>CONCATENATE(List!Z4,List!X4,List!Y4)</f>
        <v>see next page Noν Yes</v>
      </c>
      <c r="J161" s="953"/>
      <c r="K161" s="953"/>
      <c r="L161" s="953"/>
      <c r="M161" s="953"/>
      <c r="N161" s="953"/>
      <c r="O161" s="953"/>
      <c r="P161" s="953"/>
      <c r="Q161" s="954"/>
      <c r="R161" s="54"/>
      <c r="S161" s="54"/>
      <c r="T161" s="54"/>
      <c r="U161" s="54"/>
      <c r="V161" s="54"/>
      <c r="W161" s="192"/>
      <c r="X161" s="54"/>
      <c r="Y161" s="54"/>
      <c r="Z161" s="54"/>
      <c r="AA161" s="54"/>
      <c r="AB161" s="54"/>
      <c r="AC161" s="54"/>
      <c r="AD161" s="54"/>
      <c r="AE161" s="199"/>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row>
    <row r="162" spans="1:222" hidden="1">
      <c r="A162" s="52"/>
      <c r="B162" s="52"/>
      <c r="C162" s="52"/>
      <c r="D162" s="198"/>
      <c r="E162" s="54"/>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9"/>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row>
    <row r="163" spans="1:222" hidden="1">
      <c r="A163" s="52"/>
      <c r="B163" s="52"/>
      <c r="C163" s="52"/>
      <c r="D163" s="198"/>
      <c r="E163" s="54"/>
      <c r="F163" s="54"/>
      <c r="G163" s="54"/>
      <c r="H163" s="54"/>
      <c r="I163" s="54"/>
      <c r="J163" s="54"/>
      <c r="K163" s="54"/>
      <c r="L163" s="54"/>
      <c r="M163" s="54"/>
      <c r="N163" s="54"/>
      <c r="O163" s="54"/>
      <c r="P163" s="54"/>
      <c r="Q163" s="54"/>
      <c r="R163" s="54"/>
      <c r="S163" s="54"/>
      <c r="T163" s="54"/>
      <c r="U163" s="54"/>
      <c r="V163" s="54"/>
      <c r="W163" s="192"/>
      <c r="X163" s="54"/>
      <c r="Y163" s="54"/>
      <c r="Z163" s="54"/>
      <c r="AA163" s="54"/>
      <c r="AB163" s="54"/>
      <c r="AC163" s="54"/>
      <c r="AD163" s="54"/>
      <c r="AE163" s="199"/>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row>
    <row r="164" spans="1:222" hidden="1">
      <c r="A164" s="52"/>
      <c r="B164" s="52"/>
      <c r="C164" s="52"/>
      <c r="D164" s="198"/>
      <c r="E164" s="54"/>
      <c r="F164" s="959" t="str">
        <f>IF(Reverse!C80 &lt;&gt; "",(IF(AI68&amp;AE68&amp;AG68=I164,"ok","error")),"ok")</f>
        <v>ok</v>
      </c>
      <c r="G164" s="960"/>
      <c r="H164" s="961"/>
      <c r="I164" s="952" t="str">
        <f>CONCATENATE(List!Z3,List!X4,List!Y4)</f>
        <v>see reverse side Noν Yes</v>
      </c>
      <c r="J164" s="953"/>
      <c r="K164" s="953"/>
      <c r="L164" s="953"/>
      <c r="M164" s="953"/>
      <c r="N164" s="953"/>
      <c r="O164" s="953"/>
      <c r="P164" s="953"/>
      <c r="Q164" s="954"/>
      <c r="R164" s="54"/>
      <c r="S164" s="54"/>
      <c r="T164" s="54"/>
      <c r="U164" s="54"/>
      <c r="V164" s="54"/>
      <c r="W164" s="192"/>
      <c r="X164" s="54"/>
      <c r="Y164" s="54"/>
      <c r="Z164" s="54"/>
      <c r="AA164" s="54"/>
      <c r="AB164" s="54"/>
      <c r="AC164" s="54"/>
      <c r="AD164" s="54"/>
      <c r="AE164" s="199"/>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row>
    <row r="165" spans="1:222" ht="11.25" hidden="1" thickBot="1">
      <c r="A165" s="52"/>
      <c r="B165" s="52"/>
      <c r="C165" s="52"/>
      <c r="D165" s="200"/>
      <c r="E165" s="201"/>
      <c r="F165" s="201"/>
      <c r="G165" s="201"/>
      <c r="H165" s="201"/>
      <c r="I165" s="201"/>
      <c r="J165" s="201"/>
      <c r="K165" s="201"/>
      <c r="L165" s="201"/>
      <c r="M165" s="201"/>
      <c r="N165" s="201"/>
      <c r="O165" s="201"/>
      <c r="P165" s="201"/>
      <c r="Q165" s="201"/>
      <c r="R165" s="201"/>
      <c r="S165" s="201"/>
      <c r="T165" s="201"/>
      <c r="U165" s="201"/>
      <c r="V165" s="201"/>
      <c r="W165" s="202"/>
      <c r="X165" s="201"/>
      <c r="Y165" s="201"/>
      <c r="Z165" s="201"/>
      <c r="AA165" s="201"/>
      <c r="AB165" s="201"/>
      <c r="AC165" s="201"/>
      <c r="AD165" s="201"/>
      <c r="AE165" s="203"/>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row>
    <row r="166" spans="1:222" ht="11.25" hidden="1" thickTop="1">
      <c r="A166" s="52"/>
      <c r="B166" s="52"/>
      <c r="C166" s="52"/>
      <c r="D166" s="52"/>
      <c r="E166" s="52"/>
      <c r="F166" s="52"/>
      <c r="G166" s="52"/>
      <c r="H166" s="52"/>
      <c r="I166" s="52"/>
      <c r="J166" s="52"/>
      <c r="K166" s="52"/>
      <c r="L166" s="52"/>
      <c r="M166" s="52"/>
      <c r="N166" s="52"/>
      <c r="O166" s="52"/>
      <c r="P166" s="52"/>
      <c r="Q166" s="52"/>
      <c r="R166" s="52"/>
      <c r="S166" s="52"/>
      <c r="T166" s="52"/>
      <c r="U166" s="52"/>
      <c r="V166" s="52"/>
      <c r="W166" s="59"/>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row>
    <row r="167" spans="1:222" ht="11.25" hidden="1" thickBot="1">
      <c r="A167" s="52"/>
      <c r="B167" s="52"/>
      <c r="C167" s="52"/>
      <c r="D167" s="52"/>
      <c r="E167" s="52"/>
      <c r="F167" s="52"/>
      <c r="G167" s="52"/>
      <c r="H167" s="52"/>
      <c r="I167" s="52"/>
      <c r="J167" s="52"/>
      <c r="K167" s="52"/>
      <c r="L167" s="52"/>
      <c r="M167" s="52"/>
      <c r="N167" s="52"/>
      <c r="O167" s="52"/>
      <c r="P167" s="52"/>
      <c r="Q167" s="52"/>
      <c r="R167" s="52"/>
      <c r="S167" s="52"/>
      <c r="T167" s="52"/>
      <c r="U167" s="52"/>
      <c r="V167" s="52"/>
      <c r="W167" s="59"/>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row>
    <row r="168" spans="1:222" ht="11.25" hidden="1" thickTop="1">
      <c r="A168" s="52"/>
      <c r="B168" s="52"/>
      <c r="C168" s="52"/>
      <c r="D168" s="194"/>
      <c r="E168" s="195"/>
      <c r="F168" s="195"/>
      <c r="G168" s="195"/>
      <c r="H168" s="195"/>
      <c r="I168" s="195"/>
      <c r="J168" s="195"/>
      <c r="K168" s="195"/>
      <c r="L168" s="195"/>
      <c r="M168" s="195"/>
      <c r="N168" s="195"/>
      <c r="O168" s="195"/>
      <c r="P168" s="195"/>
      <c r="Q168" s="195"/>
      <c r="R168" s="195"/>
      <c r="S168" s="195"/>
      <c r="T168" s="195"/>
      <c r="U168" s="195"/>
      <c r="V168" s="195"/>
      <c r="W168" s="196"/>
      <c r="X168" s="195"/>
      <c r="Y168" s="195"/>
      <c r="Z168" s="195"/>
      <c r="AA168" s="195"/>
      <c r="AB168" s="195"/>
      <c r="AC168" s="195"/>
      <c r="AD168" s="195"/>
      <c r="AE168" s="197"/>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row>
    <row r="169" spans="1:222" hidden="1">
      <c r="A169" s="52"/>
      <c r="B169" s="52"/>
      <c r="C169" s="52"/>
      <c r="D169" s="198"/>
      <c r="E169" s="54"/>
      <c r="F169" s="857" t="s">
        <v>485</v>
      </c>
      <c r="G169" s="857"/>
      <c r="H169" s="857"/>
      <c r="I169" s="722" t="str">
        <f>IF(AH8 = "-","-",":")</f>
        <v>:</v>
      </c>
      <c r="J169" s="54"/>
      <c r="K169" s="190" t="s">
        <v>489</v>
      </c>
      <c r="L169" s="190" t="s">
        <v>481</v>
      </c>
      <c r="M169" s="54"/>
      <c r="N169" s="54"/>
      <c r="O169" s="54"/>
      <c r="P169" s="54"/>
      <c r="Q169" s="54"/>
      <c r="R169" s="54"/>
      <c r="S169" s="54"/>
      <c r="T169" s="54"/>
      <c r="U169" s="54"/>
      <c r="V169" s="54"/>
      <c r="W169" s="192"/>
      <c r="X169" s="54"/>
      <c r="Y169" s="54"/>
      <c r="Z169" s="54"/>
      <c r="AA169" s="54"/>
      <c r="AB169" s="54"/>
      <c r="AC169" s="54"/>
      <c r="AD169" s="54"/>
      <c r="AE169" s="199"/>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row>
    <row r="170" spans="1:222" hidden="1">
      <c r="A170" s="52"/>
      <c r="B170" s="52"/>
      <c r="C170" s="52"/>
      <c r="D170" s="198"/>
      <c r="E170" s="54"/>
      <c r="F170" s="857" t="s">
        <v>486</v>
      </c>
      <c r="G170" s="857"/>
      <c r="H170" s="857"/>
      <c r="I170" s="723" t="str">
        <f>IF(AH10 = "-","-",":")</f>
        <v>:</v>
      </c>
      <c r="J170" s="54"/>
      <c r="K170" s="54"/>
      <c r="L170" s="54"/>
      <c r="M170" s="54"/>
      <c r="N170" s="54"/>
      <c r="O170" s="54"/>
      <c r="P170" s="54"/>
      <c r="Q170" s="54"/>
      <c r="R170" s="54"/>
      <c r="S170" s="54"/>
      <c r="T170" s="54"/>
      <c r="U170" s="54"/>
      <c r="V170" s="54"/>
      <c r="W170" s="192"/>
      <c r="X170" s="54"/>
      <c r="Y170" s="54"/>
      <c r="Z170" s="54"/>
      <c r="AA170" s="54"/>
      <c r="AB170" s="54"/>
      <c r="AC170" s="54"/>
      <c r="AD170" s="54"/>
      <c r="AE170" s="199"/>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row>
    <row r="171" spans="1:222" ht="11.25" hidden="1" thickBot="1">
      <c r="A171" s="52"/>
      <c r="B171" s="52"/>
      <c r="C171" s="52"/>
      <c r="D171" s="200"/>
      <c r="E171" s="201"/>
      <c r="F171" s="201"/>
      <c r="G171" s="201"/>
      <c r="H171" s="201"/>
      <c r="I171" s="201"/>
      <c r="J171" s="201"/>
      <c r="K171" s="201"/>
      <c r="L171" s="201"/>
      <c r="M171" s="201"/>
      <c r="N171" s="201"/>
      <c r="O171" s="201"/>
      <c r="P171" s="201"/>
      <c r="Q171" s="201"/>
      <c r="R171" s="201"/>
      <c r="S171" s="201"/>
      <c r="T171" s="201"/>
      <c r="U171" s="201"/>
      <c r="V171" s="201"/>
      <c r="W171" s="202"/>
      <c r="X171" s="201"/>
      <c r="Y171" s="201"/>
      <c r="Z171" s="201"/>
      <c r="AA171" s="201"/>
      <c r="AB171" s="201"/>
      <c r="AC171" s="201"/>
      <c r="AD171" s="201"/>
      <c r="AE171" s="203"/>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row>
    <row r="172" spans="1:222" ht="11.25" hidden="1" thickTop="1">
      <c r="A172" s="52"/>
      <c r="B172" s="52"/>
      <c r="C172" s="52"/>
      <c r="D172" s="52"/>
      <c r="E172" s="52"/>
      <c r="F172" s="52"/>
      <c r="G172" s="52"/>
      <c r="H172" s="52"/>
      <c r="I172" s="52"/>
      <c r="J172" s="52"/>
      <c r="K172" s="52"/>
      <c r="L172" s="52"/>
      <c r="M172" s="52"/>
      <c r="N172" s="52"/>
      <c r="O172" s="52"/>
      <c r="P172" s="52"/>
      <c r="Q172" s="52"/>
      <c r="R172" s="52"/>
      <c r="S172" s="52"/>
      <c r="T172" s="52"/>
      <c r="U172" s="52"/>
      <c r="V172" s="52"/>
      <c r="W172" s="59"/>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row>
    <row r="173" spans="1:222" ht="11.25" hidden="1" thickBot="1">
      <c r="A173" s="52"/>
      <c r="B173" s="52"/>
      <c r="C173" s="52"/>
      <c r="D173" s="52"/>
      <c r="E173" s="52"/>
      <c r="F173" s="52"/>
      <c r="G173" s="52"/>
      <c r="H173" s="52"/>
      <c r="I173" s="52"/>
      <c r="J173" s="52"/>
      <c r="K173" s="52"/>
      <c r="L173" s="52"/>
      <c r="M173" s="52"/>
      <c r="N173" s="52"/>
      <c r="O173" s="52"/>
      <c r="P173" s="52"/>
      <c r="Q173" s="52"/>
      <c r="R173" s="52"/>
      <c r="S173" s="52"/>
      <c r="T173" s="52"/>
      <c r="U173" s="52"/>
      <c r="V173" s="52"/>
      <c r="W173" s="59"/>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row>
    <row r="174" spans="1:222" ht="11.25" hidden="1" thickTop="1">
      <c r="A174" s="52"/>
      <c r="B174" s="52"/>
      <c r="C174" s="52"/>
      <c r="D174" s="194"/>
      <c r="E174" s="195"/>
      <c r="F174" s="195"/>
      <c r="G174" s="195"/>
      <c r="H174" s="195"/>
      <c r="I174" s="195"/>
      <c r="J174" s="195"/>
      <c r="K174" s="195"/>
      <c r="L174" s="195"/>
      <c r="M174" s="195"/>
      <c r="N174" s="195"/>
      <c r="O174" s="195"/>
      <c r="P174" s="195"/>
      <c r="Q174" s="195"/>
      <c r="R174" s="195"/>
      <c r="S174" s="195"/>
      <c r="T174" s="195"/>
      <c r="U174" s="195"/>
      <c r="V174" s="195"/>
      <c r="W174" s="196"/>
      <c r="X174" s="195"/>
      <c r="Y174" s="195"/>
      <c r="Z174" s="195"/>
      <c r="AA174" s="195"/>
      <c r="AB174" s="195"/>
      <c r="AC174" s="195"/>
      <c r="AD174" s="195"/>
      <c r="AE174" s="197"/>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row>
    <row r="175" spans="1:222" ht="11.25" hidden="1">
      <c r="A175" s="52"/>
      <c r="B175" s="52"/>
      <c r="C175" s="52"/>
      <c r="D175" s="198"/>
      <c r="E175" s="54"/>
      <c r="F175" s="857" t="s">
        <v>516</v>
      </c>
      <c r="G175" s="857"/>
      <c r="H175" s="857"/>
      <c r="I175" s="857"/>
      <c r="J175" s="962" t="s">
        <v>403</v>
      </c>
      <c r="K175" s="962"/>
      <c r="L175" s="962"/>
      <c r="M175" s="962"/>
      <c r="N175" s="962"/>
      <c r="O175" s="962"/>
      <c r="P175" s="54"/>
      <c r="Q175" s="190" t="s">
        <v>489</v>
      </c>
      <c r="R175" s="190" t="s">
        <v>481</v>
      </c>
      <c r="S175" s="54"/>
      <c r="T175" s="54"/>
      <c r="U175" s="54"/>
      <c r="V175" s="54"/>
      <c r="W175" s="192"/>
      <c r="X175" s="54"/>
      <c r="Y175" s="54"/>
      <c r="Z175" s="54"/>
      <c r="AA175" s="54"/>
      <c r="AB175" s="54"/>
      <c r="AC175" s="54"/>
      <c r="AD175" s="54"/>
      <c r="AE175" s="199"/>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52"/>
      <c r="EO175" s="52"/>
      <c r="EP175" s="52"/>
      <c r="EQ175" s="52"/>
      <c r="ER175" s="52"/>
      <c r="ES175" s="52"/>
      <c r="ET175" s="52"/>
      <c r="EU175" s="52"/>
      <c r="EV175" s="52"/>
      <c r="EW175" s="52"/>
      <c r="EX175" s="52"/>
      <c r="EY175" s="52"/>
      <c r="EZ175" s="52"/>
      <c r="FA175" s="52"/>
      <c r="FB175" s="52"/>
      <c r="FC175" s="52"/>
      <c r="FD175" s="52"/>
      <c r="FE175" s="52"/>
      <c r="FF175" s="52"/>
      <c r="FG175" s="52"/>
      <c r="FH175" s="52"/>
      <c r="FI175" s="52"/>
      <c r="FJ175" s="52"/>
      <c r="FK175" s="52"/>
      <c r="FL175" s="52"/>
      <c r="FM175" s="52"/>
      <c r="FN175" s="52"/>
      <c r="FO175" s="52"/>
      <c r="FP175" s="52"/>
      <c r="FQ175" s="52"/>
      <c r="FR175" s="52"/>
      <c r="FS175" s="52"/>
      <c r="FT175" s="52"/>
      <c r="FU175" s="52"/>
      <c r="FV175" s="52"/>
      <c r="FW175" s="52"/>
      <c r="FX175" s="52"/>
      <c r="FY175" s="52"/>
      <c r="FZ175" s="52"/>
      <c r="GA175" s="52"/>
      <c r="GB175" s="52"/>
      <c r="GC175" s="52"/>
      <c r="GD175" s="52"/>
      <c r="GE175" s="52"/>
      <c r="GF175" s="52"/>
      <c r="GG175" s="52"/>
      <c r="GH175" s="52"/>
      <c r="GI175" s="52"/>
      <c r="GJ175" s="52"/>
      <c r="GK175" s="52"/>
      <c r="GL175" s="52"/>
      <c r="GM175" s="52"/>
      <c r="GN175" s="52"/>
      <c r="GO175" s="52"/>
      <c r="GP175" s="52"/>
      <c r="GQ175" s="52"/>
      <c r="GR175" s="52"/>
      <c r="GS175" s="52"/>
      <c r="GT175" s="52"/>
      <c r="GU175" s="52"/>
      <c r="GV175" s="52"/>
      <c r="GW175" s="52"/>
      <c r="GX175" s="52"/>
      <c r="GY175" s="52"/>
      <c r="GZ175" s="52"/>
      <c r="HA175" s="52"/>
      <c r="HB175" s="52"/>
      <c r="HC175" s="52"/>
      <c r="HD175" s="52"/>
      <c r="HE175" s="52"/>
      <c r="HF175" s="52"/>
      <c r="HG175" s="52"/>
      <c r="HH175" s="52"/>
      <c r="HI175" s="52"/>
      <c r="HJ175" s="52"/>
      <c r="HK175" s="52"/>
      <c r="HL175" s="52"/>
      <c r="HM175" s="52"/>
      <c r="HN175" s="52"/>
    </row>
    <row r="176" spans="1:222" ht="11.25" hidden="1" thickBot="1">
      <c r="A176" s="52"/>
      <c r="B176" s="52"/>
      <c r="C176" s="52"/>
      <c r="D176" s="200"/>
      <c r="E176" s="201"/>
      <c r="F176" s="201"/>
      <c r="G176" s="201"/>
      <c r="H176" s="201"/>
      <c r="I176" s="201"/>
      <c r="J176" s="201"/>
      <c r="K176" s="201"/>
      <c r="L176" s="201"/>
      <c r="M176" s="201"/>
      <c r="N176" s="201"/>
      <c r="O176" s="201"/>
      <c r="P176" s="201"/>
      <c r="Q176" s="201"/>
      <c r="R176" s="201"/>
      <c r="S176" s="201"/>
      <c r="T176" s="201"/>
      <c r="U176" s="201"/>
      <c r="V176" s="201"/>
      <c r="W176" s="202"/>
      <c r="X176" s="201"/>
      <c r="Y176" s="201"/>
      <c r="Z176" s="201"/>
      <c r="AA176" s="201"/>
      <c r="AB176" s="201"/>
      <c r="AC176" s="201"/>
      <c r="AD176" s="201"/>
      <c r="AE176" s="203"/>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c r="FF176" s="52"/>
      <c r="FG176" s="52"/>
      <c r="FH176" s="52"/>
      <c r="FI176" s="52"/>
      <c r="FJ176" s="52"/>
      <c r="FK176" s="52"/>
      <c r="FL176" s="52"/>
      <c r="FM176" s="52"/>
      <c r="FN176" s="52"/>
      <c r="FO176" s="52"/>
      <c r="FP176" s="52"/>
      <c r="FQ176" s="52"/>
      <c r="FR176" s="52"/>
      <c r="FS176" s="52"/>
      <c r="FT176" s="52"/>
      <c r="FU176" s="52"/>
      <c r="FV176" s="52"/>
      <c r="FW176" s="52"/>
      <c r="FX176" s="52"/>
      <c r="FY176" s="52"/>
      <c r="FZ176" s="52"/>
      <c r="GA176" s="52"/>
      <c r="GB176" s="52"/>
      <c r="GC176" s="52"/>
      <c r="GD176" s="52"/>
      <c r="GE176" s="52"/>
      <c r="GF176" s="52"/>
      <c r="GG176" s="52"/>
      <c r="GH176" s="52"/>
      <c r="GI176" s="52"/>
      <c r="GJ176" s="52"/>
      <c r="GK176" s="52"/>
      <c r="GL176" s="52"/>
      <c r="GM176" s="52"/>
      <c r="GN176" s="52"/>
      <c r="GO176" s="52"/>
      <c r="GP176" s="52"/>
      <c r="GQ176" s="52"/>
      <c r="GR176" s="52"/>
      <c r="GS176" s="52"/>
      <c r="GT176" s="52"/>
      <c r="GU176" s="52"/>
      <c r="GV176" s="52"/>
      <c r="GW176" s="52"/>
      <c r="GX176" s="52"/>
      <c r="GY176" s="52"/>
      <c r="GZ176" s="52"/>
      <c r="HA176" s="52"/>
      <c r="HB176" s="52"/>
      <c r="HC176" s="52"/>
      <c r="HD176" s="52"/>
      <c r="HE176" s="52"/>
      <c r="HF176" s="52"/>
      <c r="HG176" s="52"/>
      <c r="HH176" s="52"/>
      <c r="HI176" s="52"/>
      <c r="HJ176" s="52"/>
      <c r="HK176" s="52"/>
      <c r="HL176" s="52"/>
      <c r="HM176" s="52"/>
      <c r="HN176" s="52"/>
    </row>
    <row r="177" spans="1:222" ht="11.25" hidden="1" thickTop="1">
      <c r="A177" s="52"/>
      <c r="B177" s="52"/>
      <c r="C177" s="52"/>
      <c r="D177" s="52"/>
      <c r="E177" s="52"/>
      <c r="F177" s="52"/>
      <c r="G177" s="52"/>
      <c r="H177" s="52"/>
      <c r="I177" s="52"/>
      <c r="J177" s="52"/>
      <c r="K177" s="52"/>
      <c r="L177" s="52"/>
      <c r="M177" s="52"/>
      <c r="N177" s="52"/>
      <c r="O177" s="52"/>
      <c r="P177" s="52"/>
      <c r="Q177" s="52"/>
      <c r="R177" s="52"/>
      <c r="S177" s="52"/>
      <c r="T177" s="52"/>
      <c r="U177" s="52"/>
      <c r="V177" s="52"/>
      <c r="W177" s="59"/>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52"/>
      <c r="EO177" s="52"/>
      <c r="EP177" s="52"/>
      <c r="EQ177" s="52"/>
      <c r="ER177" s="52"/>
      <c r="ES177" s="52"/>
      <c r="ET177" s="52"/>
      <c r="EU177" s="52"/>
      <c r="EV177" s="52"/>
      <c r="EW177" s="52"/>
      <c r="EX177" s="52"/>
      <c r="EY177" s="52"/>
      <c r="EZ177" s="52"/>
      <c r="FA177" s="52"/>
      <c r="FB177" s="52"/>
      <c r="FC177" s="52"/>
      <c r="FD177" s="52"/>
      <c r="FE177" s="52"/>
      <c r="FF177" s="52"/>
      <c r="FG177" s="52"/>
      <c r="FH177" s="52"/>
      <c r="FI177" s="52"/>
      <c r="FJ177" s="52"/>
      <c r="FK177" s="52"/>
      <c r="FL177" s="52"/>
      <c r="FM177" s="52"/>
      <c r="FN177" s="52"/>
      <c r="FO177" s="52"/>
      <c r="FP177" s="52"/>
      <c r="FQ177" s="52"/>
      <c r="FR177" s="52"/>
      <c r="FS177" s="52"/>
      <c r="FT177" s="52"/>
      <c r="FU177" s="52"/>
      <c r="FV177" s="52"/>
      <c r="FW177" s="52"/>
      <c r="FX177" s="52"/>
      <c r="FY177" s="52"/>
      <c r="FZ177" s="52"/>
      <c r="GA177" s="52"/>
      <c r="GB177" s="52"/>
      <c r="GC177" s="52"/>
      <c r="GD177" s="52"/>
      <c r="GE177" s="52"/>
      <c r="GF177" s="52"/>
      <c r="GG177" s="52"/>
      <c r="GH177" s="52"/>
      <c r="GI177" s="52"/>
      <c r="GJ177" s="52"/>
      <c r="GK177" s="52"/>
      <c r="GL177" s="52"/>
      <c r="GM177" s="52"/>
      <c r="GN177" s="52"/>
      <c r="GO177" s="52"/>
      <c r="GP177" s="52"/>
      <c r="GQ177" s="52"/>
      <c r="GR177" s="52"/>
      <c r="GS177" s="52"/>
      <c r="GT177" s="52"/>
      <c r="GU177" s="52"/>
      <c r="GV177" s="52"/>
      <c r="GW177" s="52"/>
      <c r="GX177" s="52"/>
      <c r="GY177" s="52"/>
      <c r="GZ177" s="52"/>
      <c r="HA177" s="52"/>
      <c r="HB177" s="52"/>
      <c r="HC177" s="52"/>
      <c r="HD177" s="52"/>
      <c r="HE177" s="52"/>
      <c r="HF177" s="52"/>
      <c r="HG177" s="52"/>
      <c r="HH177" s="52"/>
      <c r="HI177" s="52"/>
      <c r="HJ177" s="52"/>
      <c r="HK177" s="52"/>
      <c r="HL177" s="52"/>
      <c r="HM177" s="52"/>
      <c r="HN177" s="52"/>
    </row>
    <row r="178" spans="1:222" ht="11.25" hidden="1" thickBot="1">
      <c r="A178" s="52"/>
      <c r="B178" s="52"/>
      <c r="C178" s="52"/>
      <c r="D178" s="52"/>
      <c r="E178" s="52"/>
      <c r="F178" s="52"/>
      <c r="G178" s="52"/>
      <c r="H178" s="52"/>
      <c r="I178" s="52"/>
      <c r="J178" s="52"/>
      <c r="K178" s="52"/>
      <c r="L178" s="52"/>
      <c r="M178" s="52"/>
      <c r="N178" s="52"/>
      <c r="O178" s="52"/>
      <c r="P178" s="52"/>
      <c r="Q178" s="52"/>
      <c r="R178" s="52"/>
      <c r="S178" s="52"/>
      <c r="T178" s="52"/>
      <c r="U178" s="52"/>
      <c r="V178" s="52"/>
      <c r="W178" s="59"/>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52"/>
      <c r="DW178" s="52"/>
      <c r="DX178" s="52"/>
      <c r="DY178" s="52"/>
      <c r="DZ178" s="52"/>
      <c r="EA178" s="52"/>
      <c r="EB178" s="52"/>
      <c r="EC178" s="52"/>
      <c r="ED178" s="52"/>
      <c r="EE178" s="52"/>
      <c r="EF178" s="52"/>
      <c r="EG178" s="52"/>
      <c r="EH178" s="52"/>
      <c r="EI178" s="52"/>
      <c r="EJ178" s="52"/>
      <c r="EK178" s="52"/>
      <c r="EL178" s="52"/>
      <c r="EM178" s="52"/>
      <c r="EN178" s="52"/>
      <c r="EO178" s="52"/>
      <c r="EP178" s="52"/>
      <c r="EQ178" s="52"/>
      <c r="ER178" s="52"/>
      <c r="ES178" s="52"/>
      <c r="ET178" s="52"/>
      <c r="EU178" s="52"/>
      <c r="EV178" s="52"/>
      <c r="EW178" s="52"/>
      <c r="EX178" s="52"/>
      <c r="EY178" s="52"/>
      <c r="EZ178" s="52"/>
      <c r="FA178" s="52"/>
      <c r="FB178" s="52"/>
      <c r="FC178" s="52"/>
      <c r="FD178" s="52"/>
      <c r="FE178" s="52"/>
      <c r="FF178" s="52"/>
      <c r="FG178" s="52"/>
      <c r="FH178" s="52"/>
      <c r="FI178" s="52"/>
      <c r="FJ178" s="52"/>
      <c r="FK178" s="52"/>
      <c r="FL178" s="52"/>
      <c r="FM178" s="52"/>
      <c r="FN178" s="52"/>
      <c r="FO178" s="52"/>
      <c r="FP178" s="52"/>
      <c r="FQ178" s="52"/>
      <c r="FR178" s="52"/>
      <c r="FS178" s="52"/>
      <c r="FT178" s="52"/>
      <c r="FU178" s="52"/>
      <c r="FV178" s="52"/>
      <c r="FW178" s="52"/>
      <c r="FX178" s="52"/>
      <c r="FY178" s="52"/>
      <c r="FZ178" s="52"/>
      <c r="GA178" s="52"/>
      <c r="GB178" s="52"/>
      <c r="GC178" s="52"/>
      <c r="GD178" s="52"/>
      <c r="GE178" s="52"/>
      <c r="GF178" s="52"/>
      <c r="GG178" s="52"/>
      <c r="GH178" s="52"/>
      <c r="GI178" s="52"/>
      <c r="GJ178" s="52"/>
      <c r="GK178" s="52"/>
      <c r="GL178" s="52"/>
      <c r="GM178" s="52"/>
      <c r="GN178" s="52"/>
      <c r="GO178" s="52"/>
      <c r="GP178" s="52"/>
      <c r="GQ178" s="52"/>
      <c r="GR178" s="52"/>
      <c r="GS178" s="52"/>
      <c r="GT178" s="52"/>
      <c r="GU178" s="52"/>
      <c r="GV178" s="52"/>
      <c r="GW178" s="52"/>
      <c r="GX178" s="52"/>
      <c r="GY178" s="52"/>
      <c r="GZ178" s="52"/>
      <c r="HA178" s="52"/>
      <c r="HB178" s="52"/>
      <c r="HC178" s="52"/>
      <c r="HD178" s="52"/>
      <c r="HE178" s="52"/>
      <c r="HF178" s="52"/>
      <c r="HG178" s="52"/>
      <c r="HH178" s="52"/>
      <c r="HI178" s="52"/>
      <c r="HJ178" s="52"/>
      <c r="HK178" s="52"/>
      <c r="HL178" s="52"/>
      <c r="HM178" s="52"/>
      <c r="HN178" s="52"/>
    </row>
    <row r="179" spans="1:222" ht="11.25" hidden="1" thickTop="1">
      <c r="A179" s="52"/>
      <c r="B179" s="52"/>
      <c r="C179" s="52"/>
      <c r="D179" s="194"/>
      <c r="E179" s="195"/>
      <c r="F179" s="195"/>
      <c r="G179" s="195"/>
      <c r="H179" s="195"/>
      <c r="I179" s="195"/>
      <c r="J179" s="195"/>
      <c r="K179" s="195"/>
      <c r="L179" s="195"/>
      <c r="M179" s="195"/>
      <c r="N179" s="195"/>
      <c r="O179" s="195"/>
      <c r="P179" s="195"/>
      <c r="Q179" s="195"/>
      <c r="R179" s="195"/>
      <c r="S179" s="195"/>
      <c r="T179" s="195"/>
      <c r="U179" s="195"/>
      <c r="V179" s="195"/>
      <c r="W179" s="196"/>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244"/>
      <c r="BN179" s="244"/>
      <c r="BO179" s="244"/>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7"/>
      <c r="DR179" s="52"/>
      <c r="DS179" s="52"/>
      <c r="DT179" s="52"/>
      <c r="DU179" s="52"/>
      <c r="DV179" s="52"/>
      <c r="DW179" s="52"/>
      <c r="DX179" s="52"/>
      <c r="DY179" s="52"/>
      <c r="DZ179" s="52"/>
      <c r="EA179" s="52"/>
      <c r="EB179" s="52"/>
      <c r="EC179" s="52"/>
      <c r="ED179" s="52"/>
      <c r="EE179" s="52"/>
      <c r="EF179" s="52"/>
      <c r="EG179" s="52"/>
      <c r="EH179" s="52"/>
      <c r="EI179" s="52"/>
      <c r="EJ179" s="52"/>
      <c r="EK179" s="52"/>
      <c r="EL179" s="52"/>
      <c r="EM179" s="52"/>
      <c r="EN179" s="52"/>
      <c r="EO179" s="52"/>
      <c r="EP179" s="52"/>
      <c r="EQ179" s="52"/>
      <c r="ER179" s="52"/>
      <c r="ES179" s="52"/>
      <c r="ET179" s="52"/>
      <c r="EU179" s="52"/>
      <c r="EV179" s="52"/>
      <c r="EW179" s="52"/>
      <c r="EX179" s="52"/>
      <c r="EY179" s="52"/>
      <c r="EZ179" s="52"/>
      <c r="FA179" s="52"/>
      <c r="FB179" s="52"/>
      <c r="FC179" s="52"/>
      <c r="FD179" s="52"/>
      <c r="FE179" s="52"/>
      <c r="FF179" s="52"/>
      <c r="FG179" s="52"/>
      <c r="FH179" s="52"/>
      <c r="FI179" s="52"/>
      <c r="FJ179" s="52"/>
      <c r="FK179" s="52"/>
      <c r="FL179" s="52"/>
      <c r="FM179" s="52"/>
      <c r="FN179" s="52"/>
      <c r="FO179" s="52"/>
      <c r="FP179" s="52"/>
      <c r="FQ179" s="52"/>
      <c r="FR179" s="52"/>
      <c r="FS179" s="52"/>
      <c r="FT179" s="52"/>
      <c r="FU179" s="52"/>
      <c r="FV179" s="52"/>
      <c r="FW179" s="52"/>
      <c r="FX179" s="52"/>
      <c r="FY179" s="52"/>
      <c r="FZ179" s="52"/>
      <c r="GA179" s="52"/>
      <c r="GB179" s="52"/>
      <c r="GC179" s="52"/>
      <c r="GD179" s="52"/>
      <c r="GE179" s="52"/>
      <c r="GF179" s="52"/>
      <c r="GG179" s="52"/>
      <c r="GH179" s="52"/>
      <c r="GI179" s="52"/>
      <c r="GJ179" s="52"/>
      <c r="GK179" s="52"/>
      <c r="GL179" s="52"/>
      <c r="GM179" s="52"/>
      <c r="GN179" s="52"/>
      <c r="GO179" s="52"/>
      <c r="GP179" s="52"/>
      <c r="GQ179" s="52"/>
      <c r="GR179" s="52"/>
      <c r="GS179" s="52"/>
      <c r="GT179" s="52"/>
      <c r="GU179" s="52"/>
      <c r="GV179" s="52"/>
      <c r="GW179" s="52"/>
      <c r="GX179" s="52"/>
      <c r="GY179" s="52"/>
      <c r="GZ179" s="52"/>
      <c r="HA179" s="52"/>
      <c r="HB179" s="52"/>
      <c r="HC179" s="52"/>
      <c r="HD179" s="52"/>
      <c r="HE179" s="52"/>
      <c r="HF179" s="52"/>
      <c r="HG179" s="52"/>
      <c r="HH179" s="52"/>
      <c r="HI179" s="52"/>
      <c r="HJ179" s="52"/>
      <c r="HK179" s="52"/>
      <c r="HL179" s="52"/>
      <c r="HM179" s="52"/>
      <c r="HN179" s="52"/>
    </row>
    <row r="180" spans="1:222" hidden="1">
      <c r="A180" s="52"/>
      <c r="B180" s="52"/>
      <c r="C180" s="52"/>
      <c r="D180" s="198"/>
      <c r="E180" s="54"/>
      <c r="F180" s="239" t="s">
        <v>1525</v>
      </c>
      <c r="G180" s="54"/>
      <c r="H180" s="54"/>
      <c r="I180" s="54"/>
      <c r="J180" s="54"/>
      <c r="K180" s="54"/>
      <c r="L180" s="54"/>
      <c r="M180" s="54"/>
      <c r="N180" s="54"/>
      <c r="O180" s="54"/>
      <c r="P180" s="54"/>
      <c r="Q180" s="54"/>
      <c r="R180" s="54"/>
      <c r="S180" s="54"/>
      <c r="T180" s="54"/>
      <c r="U180" s="54"/>
      <c r="V180" s="54"/>
      <c r="W180" s="192"/>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241"/>
      <c r="BN180" s="241"/>
      <c r="BO180" s="241"/>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199"/>
      <c r="DR180" s="52"/>
      <c r="DS180" s="52"/>
      <c r="DT180" s="52"/>
      <c r="DU180" s="52"/>
      <c r="DV180" s="52"/>
      <c r="DW180" s="52"/>
      <c r="DX180" s="52"/>
      <c r="DY180" s="52"/>
      <c r="DZ180" s="52"/>
      <c r="EA180" s="52"/>
      <c r="EB180" s="52"/>
      <c r="EC180" s="52"/>
      <c r="ED180" s="52"/>
      <c r="EE180" s="52"/>
      <c r="EF180" s="52"/>
      <c r="EG180" s="52"/>
      <c r="EH180" s="52"/>
      <c r="EI180" s="52"/>
      <c r="EJ180" s="52"/>
      <c r="EK180" s="52"/>
      <c r="EL180" s="52"/>
      <c r="EM180" s="52"/>
      <c r="EN180" s="52"/>
      <c r="EO180" s="52"/>
      <c r="EP180" s="52"/>
      <c r="EQ180" s="52"/>
      <c r="ER180" s="52"/>
      <c r="ES180" s="52"/>
      <c r="ET180" s="52"/>
      <c r="EU180" s="52"/>
      <c r="EV180" s="52"/>
      <c r="EW180" s="52"/>
      <c r="EX180" s="52"/>
      <c r="EY180" s="52"/>
      <c r="EZ180" s="52"/>
      <c r="FA180" s="52"/>
      <c r="FB180" s="52"/>
      <c r="FC180" s="52"/>
      <c r="FD180" s="52"/>
      <c r="FE180" s="52"/>
      <c r="FF180" s="52"/>
      <c r="FG180" s="52"/>
      <c r="FH180" s="52"/>
      <c r="FI180" s="52"/>
      <c r="FJ180" s="52"/>
      <c r="FK180" s="52"/>
      <c r="FL180" s="52"/>
      <c r="FM180" s="52"/>
      <c r="FN180" s="52"/>
      <c r="FO180" s="52"/>
      <c r="FP180" s="52"/>
      <c r="FQ180" s="52"/>
      <c r="FR180" s="52"/>
      <c r="FS180" s="52"/>
      <c r="FT180" s="52"/>
      <c r="FU180" s="52"/>
      <c r="FV180" s="52"/>
      <c r="FW180" s="52"/>
      <c r="FX180" s="52"/>
      <c r="FY180" s="52"/>
      <c r="FZ180" s="52"/>
      <c r="GA180" s="52"/>
      <c r="GB180" s="52"/>
      <c r="GC180" s="52"/>
      <c r="GD180" s="52"/>
      <c r="GE180" s="52"/>
      <c r="GF180" s="52"/>
      <c r="GG180" s="52"/>
      <c r="GH180" s="52"/>
      <c r="GI180" s="52"/>
      <c r="GJ180" s="52"/>
      <c r="GK180" s="52"/>
      <c r="GL180" s="52"/>
      <c r="GM180" s="52"/>
      <c r="GN180" s="52"/>
      <c r="GO180" s="52"/>
      <c r="GP180" s="52"/>
      <c r="GQ180" s="52"/>
      <c r="GR180" s="52"/>
      <c r="GS180" s="52"/>
      <c r="GT180" s="52"/>
      <c r="GU180" s="52"/>
      <c r="GV180" s="52"/>
      <c r="GW180" s="52"/>
      <c r="GX180" s="52"/>
      <c r="GY180" s="52"/>
      <c r="GZ180" s="52"/>
      <c r="HA180" s="52"/>
      <c r="HB180" s="52"/>
      <c r="HC180" s="52"/>
      <c r="HD180" s="52"/>
      <c r="HE180" s="52"/>
      <c r="HF180" s="52"/>
      <c r="HG180" s="52"/>
      <c r="HH180" s="52"/>
      <c r="HI180" s="52"/>
      <c r="HJ180" s="52"/>
      <c r="HK180" s="52"/>
      <c r="HL180" s="52"/>
      <c r="HM180" s="52"/>
      <c r="HN180" s="52"/>
    </row>
    <row r="181" spans="1:222" hidden="1">
      <c r="A181" s="52"/>
      <c r="B181" s="52"/>
      <c r="C181" s="52"/>
      <c r="D181" s="198"/>
      <c r="E181" s="54"/>
      <c r="F181" s="54"/>
      <c r="G181" s="54"/>
      <c r="H181" s="54"/>
      <c r="I181" s="54"/>
      <c r="J181" s="54"/>
      <c r="K181" s="54"/>
      <c r="L181" s="54"/>
      <c r="M181" s="54"/>
      <c r="N181" s="54"/>
      <c r="O181" s="54"/>
      <c r="P181" s="54"/>
      <c r="Q181" s="54"/>
      <c r="R181" s="54"/>
      <c r="S181" s="54"/>
      <c r="T181" s="54"/>
      <c r="U181" s="54"/>
      <c r="V181" s="54"/>
      <c r="W181" s="192"/>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241"/>
      <c r="BN181" s="241"/>
      <c r="BO181" s="241"/>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199"/>
      <c r="DR181" s="52"/>
      <c r="DS181" s="52"/>
      <c r="DT181" s="52"/>
      <c r="DU181" s="52"/>
      <c r="DV181" s="52"/>
      <c r="DW181" s="52"/>
      <c r="DX181" s="52"/>
      <c r="DY181" s="52"/>
      <c r="DZ181" s="52"/>
      <c r="EA181" s="52"/>
      <c r="EB181" s="52"/>
      <c r="EC181" s="52"/>
      <c r="ED181" s="52"/>
      <c r="EE181" s="52"/>
      <c r="EF181" s="52"/>
      <c r="EG181" s="52"/>
      <c r="EH181" s="52"/>
      <c r="EI181" s="52"/>
      <c r="EJ181" s="52"/>
      <c r="EK181" s="52"/>
      <c r="EL181" s="52"/>
      <c r="EM181" s="52"/>
      <c r="EN181" s="52"/>
      <c r="EO181" s="52"/>
      <c r="EP181" s="52"/>
      <c r="EQ181" s="52"/>
      <c r="ER181" s="52"/>
      <c r="ES181" s="52"/>
      <c r="ET181" s="52"/>
      <c r="EU181" s="52"/>
      <c r="EV181" s="52"/>
      <c r="EW181" s="52"/>
      <c r="EX181" s="52"/>
      <c r="EY181" s="52"/>
      <c r="EZ181" s="52"/>
      <c r="FA181" s="52"/>
      <c r="FB181" s="52"/>
      <c r="FC181" s="52"/>
      <c r="FD181" s="52"/>
      <c r="FE181" s="52"/>
      <c r="FF181" s="52"/>
      <c r="FG181" s="52"/>
      <c r="FH181" s="52"/>
      <c r="FI181" s="52"/>
      <c r="FJ181" s="52"/>
      <c r="FK181" s="52"/>
      <c r="FL181" s="52"/>
      <c r="FM181" s="52"/>
      <c r="FN181" s="52"/>
      <c r="FO181" s="52"/>
      <c r="FP181" s="52"/>
      <c r="FQ181" s="52"/>
      <c r="FR181" s="52"/>
      <c r="FS181" s="52"/>
      <c r="FT181" s="52"/>
      <c r="FU181" s="52"/>
      <c r="FV181" s="52"/>
      <c r="FW181" s="52"/>
      <c r="FX181" s="52"/>
      <c r="FY181" s="52"/>
      <c r="FZ181" s="52"/>
      <c r="GA181" s="52"/>
      <c r="GB181" s="52"/>
      <c r="GC181" s="52"/>
      <c r="GD181" s="52"/>
      <c r="GE181" s="52"/>
      <c r="GF181" s="52"/>
      <c r="GG181" s="52"/>
      <c r="GH181" s="52"/>
      <c r="GI181" s="52"/>
      <c r="GJ181" s="52"/>
      <c r="GK181" s="52"/>
      <c r="GL181" s="52"/>
      <c r="GM181" s="52"/>
      <c r="GN181" s="52"/>
      <c r="GO181" s="52"/>
      <c r="GP181" s="52"/>
      <c r="GQ181" s="52"/>
      <c r="GR181" s="52"/>
      <c r="GS181" s="52"/>
      <c r="GT181" s="52"/>
      <c r="GU181" s="52"/>
      <c r="GV181" s="52"/>
      <c r="GW181" s="52"/>
      <c r="GX181" s="52"/>
      <c r="GY181" s="52"/>
      <c r="GZ181" s="52"/>
      <c r="HA181" s="52"/>
      <c r="HB181" s="52"/>
      <c r="HC181" s="52"/>
      <c r="HD181" s="52"/>
      <c r="HE181" s="52"/>
      <c r="HF181" s="52"/>
      <c r="HG181" s="52"/>
      <c r="HH181" s="52"/>
      <c r="HI181" s="52"/>
      <c r="HJ181" s="52"/>
      <c r="HK181" s="52"/>
      <c r="HL181" s="52"/>
      <c r="HM181" s="52"/>
      <c r="HN181" s="52"/>
    </row>
    <row r="182" spans="1:222" ht="12" hidden="1">
      <c r="A182" s="52"/>
      <c r="B182" s="52"/>
      <c r="C182" s="52"/>
      <c r="D182" s="198"/>
      <c r="E182" s="54"/>
      <c r="F182" s="54"/>
      <c r="G182" s="963" t="s">
        <v>514</v>
      </c>
      <c r="H182" s="963"/>
      <c r="I182" s="963"/>
      <c r="J182" s="963"/>
      <c r="K182" s="963"/>
      <c r="L182" s="963"/>
      <c r="M182" s="963"/>
      <c r="N182" s="963"/>
      <c r="O182" s="963"/>
      <c r="P182" s="963"/>
      <c r="Q182" s="54"/>
      <c r="R182" s="54"/>
      <c r="S182" s="238" t="s">
        <v>515</v>
      </c>
      <c r="T182" s="54"/>
      <c r="U182" s="54"/>
      <c r="V182" s="54"/>
      <c r="W182" s="963" t="s">
        <v>513</v>
      </c>
      <c r="X182" s="963"/>
      <c r="Y182" s="963"/>
      <c r="Z182" s="963"/>
      <c r="AA182" s="963"/>
      <c r="AB182" s="963"/>
      <c r="AC182" s="963"/>
      <c r="AD182" s="963"/>
      <c r="AE182" s="963"/>
      <c r="AF182" s="963"/>
      <c r="AG182" s="54"/>
      <c r="AH182" s="54"/>
      <c r="AI182" s="238" t="s">
        <v>515</v>
      </c>
      <c r="AJ182" s="54"/>
      <c r="AK182" s="54"/>
      <c r="AL182" s="54"/>
      <c r="AM182" s="963" t="s">
        <v>1517</v>
      </c>
      <c r="AN182" s="963"/>
      <c r="AO182" s="963"/>
      <c r="AP182" s="963"/>
      <c r="AQ182" s="963"/>
      <c r="AR182" s="192"/>
      <c r="AS182" s="192"/>
      <c r="AT182" s="238" t="s">
        <v>515</v>
      </c>
      <c r="AU182" s="192"/>
      <c r="AV182" s="192"/>
      <c r="AW182" s="892" t="s">
        <v>1518</v>
      </c>
      <c r="AX182" s="892"/>
      <c r="AY182" s="892"/>
      <c r="AZ182" s="892"/>
      <c r="BA182" s="892"/>
      <c r="BB182" s="892"/>
      <c r="BC182" s="892"/>
      <c r="BD182" s="892"/>
      <c r="BE182" s="892"/>
      <c r="BF182" s="892"/>
      <c r="BG182" s="892"/>
      <c r="BH182" s="892"/>
      <c r="BI182" s="892"/>
      <c r="BJ182" s="892"/>
      <c r="BK182" s="892"/>
      <c r="BL182" s="54"/>
      <c r="BM182" s="241"/>
      <c r="BN182" s="246" t="s">
        <v>515</v>
      </c>
      <c r="BO182" s="241"/>
      <c r="BP182" s="54"/>
      <c r="BQ182" s="892" t="s">
        <v>1523</v>
      </c>
      <c r="BR182" s="892"/>
      <c r="BS182" s="892"/>
      <c r="BT182" s="892"/>
      <c r="BU182" s="892"/>
      <c r="BV182" s="892"/>
      <c r="BW182" s="892"/>
      <c r="BX182" s="892"/>
      <c r="BY182" s="892"/>
      <c r="BZ182" s="892"/>
      <c r="CA182" s="892"/>
      <c r="CB182" s="892"/>
      <c r="CC182" s="892"/>
      <c r="CD182" s="892"/>
      <c r="CE182" s="892"/>
      <c r="CF182" s="892"/>
      <c r="CG182" s="892"/>
      <c r="CH182" s="54"/>
      <c r="CI182" s="54"/>
      <c r="CJ182" s="238" t="s">
        <v>515</v>
      </c>
      <c r="CK182" s="54"/>
      <c r="CL182" s="54"/>
      <c r="CM182" s="892" t="s">
        <v>1527</v>
      </c>
      <c r="CN182" s="892"/>
      <c r="CO182" s="892"/>
      <c r="CP182" s="892"/>
      <c r="CQ182" s="892"/>
      <c r="CR182" s="892"/>
      <c r="CS182" s="892"/>
      <c r="CT182" s="892"/>
      <c r="CU182" s="892"/>
      <c r="CV182" s="892"/>
      <c r="CW182" s="892"/>
      <c r="CX182" s="892"/>
      <c r="CY182" s="892"/>
      <c r="CZ182" s="892"/>
      <c r="DA182" s="892"/>
      <c r="DB182" s="54"/>
      <c r="DC182" s="54"/>
      <c r="DD182" s="54"/>
      <c r="DE182" s="54"/>
      <c r="DF182" s="54"/>
      <c r="DG182" s="54"/>
      <c r="DH182" s="54"/>
      <c r="DI182" s="54"/>
      <c r="DJ182" s="54"/>
      <c r="DK182" s="54"/>
      <c r="DL182" s="54"/>
      <c r="DM182" s="54"/>
      <c r="DN182" s="54"/>
      <c r="DO182" s="54"/>
      <c r="DP182" s="54"/>
      <c r="DQ182" s="199"/>
      <c r="DR182" s="52"/>
      <c r="DS182" s="52"/>
      <c r="DT182" s="52"/>
      <c r="DU182" s="52"/>
      <c r="DV182" s="52"/>
      <c r="DW182" s="52"/>
      <c r="DX182" s="52"/>
      <c r="DY182" s="52"/>
      <c r="DZ182" s="52"/>
      <c r="EA182" s="52"/>
      <c r="EB182" s="52"/>
      <c r="EC182" s="52"/>
      <c r="ED182" s="52"/>
      <c r="EE182" s="52"/>
      <c r="EF182" s="52"/>
      <c r="EG182" s="52"/>
      <c r="EH182" s="52"/>
      <c r="EI182" s="52"/>
      <c r="EJ182" s="52"/>
      <c r="EK182" s="52"/>
      <c r="EL182" s="52"/>
      <c r="EM182" s="52"/>
      <c r="EN182" s="52"/>
      <c r="EO182" s="52"/>
      <c r="EP182" s="52"/>
      <c r="EQ182" s="52"/>
      <c r="ER182" s="52"/>
      <c r="ES182" s="52"/>
      <c r="ET182" s="52"/>
      <c r="EU182" s="52"/>
      <c r="EV182" s="52"/>
      <c r="EW182" s="52"/>
      <c r="EX182" s="52"/>
      <c r="EY182" s="52"/>
      <c r="EZ182" s="52"/>
      <c r="FA182" s="52"/>
      <c r="FB182" s="52"/>
      <c r="FC182" s="52"/>
      <c r="FD182" s="52"/>
      <c r="FE182" s="52"/>
      <c r="FF182" s="52"/>
      <c r="FG182" s="52"/>
      <c r="FH182" s="52"/>
      <c r="FI182" s="52"/>
      <c r="FJ182" s="52"/>
      <c r="FK182" s="52"/>
      <c r="FL182" s="52"/>
      <c r="FM182" s="52"/>
      <c r="FN182" s="52"/>
      <c r="FO182" s="52"/>
      <c r="FP182" s="52"/>
      <c r="FQ182" s="52"/>
      <c r="FR182" s="52"/>
      <c r="FS182" s="52"/>
      <c r="FT182" s="52"/>
      <c r="FU182" s="52"/>
      <c r="FV182" s="52"/>
      <c r="FW182" s="52"/>
      <c r="FX182" s="52"/>
      <c r="FY182" s="52"/>
      <c r="FZ182" s="52"/>
      <c r="GA182" s="52"/>
      <c r="GB182" s="52"/>
      <c r="GC182" s="52"/>
      <c r="GD182" s="52"/>
      <c r="GE182" s="52"/>
      <c r="GF182" s="52"/>
      <c r="GG182" s="52"/>
      <c r="GH182" s="52"/>
      <c r="GI182" s="52"/>
      <c r="GJ182" s="52"/>
      <c r="GK182" s="52"/>
      <c r="GL182" s="52"/>
      <c r="GM182" s="52"/>
      <c r="GN182" s="52"/>
      <c r="GO182" s="52"/>
      <c r="GP182" s="52"/>
      <c r="GQ182" s="52"/>
      <c r="GR182" s="52"/>
      <c r="GS182" s="52"/>
      <c r="GT182" s="52"/>
      <c r="GU182" s="52"/>
      <c r="GV182" s="52"/>
      <c r="GW182" s="52"/>
      <c r="GX182" s="52"/>
      <c r="GY182" s="52"/>
      <c r="GZ182" s="52"/>
      <c r="HA182" s="52"/>
      <c r="HB182" s="52"/>
      <c r="HC182" s="52"/>
      <c r="HD182" s="52"/>
      <c r="HE182" s="52"/>
      <c r="HF182" s="52"/>
      <c r="HG182" s="52"/>
      <c r="HH182" s="52"/>
      <c r="HI182" s="52"/>
      <c r="HJ182" s="52"/>
      <c r="HK182" s="52"/>
      <c r="HL182" s="52"/>
      <c r="HM182" s="52"/>
      <c r="HN182" s="52"/>
    </row>
    <row r="183" spans="1:222" ht="13.5" hidden="1" customHeight="1">
      <c r="A183" s="52"/>
      <c r="B183" s="52"/>
      <c r="C183" s="52"/>
      <c r="D183" s="198"/>
      <c r="E183" s="54"/>
      <c r="F183" s="724" t="s">
        <v>512</v>
      </c>
      <c r="G183" s="924" t="s">
        <v>510</v>
      </c>
      <c r="H183" s="924"/>
      <c r="I183" s="924"/>
      <c r="J183" s="924"/>
      <c r="K183" s="925"/>
      <c r="L183" s="923" t="s">
        <v>511</v>
      </c>
      <c r="M183" s="924"/>
      <c r="N183" s="924"/>
      <c r="O183" s="924"/>
      <c r="P183" s="925"/>
      <c r="Q183" s="192"/>
      <c r="R183" s="192"/>
      <c r="S183" s="192"/>
      <c r="T183" s="2"/>
      <c r="U183" s="2"/>
      <c r="V183" s="724" t="s">
        <v>512</v>
      </c>
      <c r="W183" s="924" t="s">
        <v>510</v>
      </c>
      <c r="X183" s="924"/>
      <c r="Y183" s="924"/>
      <c r="Z183" s="924"/>
      <c r="AA183" s="925"/>
      <c r="AB183" s="923" t="s">
        <v>511</v>
      </c>
      <c r="AC183" s="924"/>
      <c r="AD183" s="924"/>
      <c r="AE183" s="924"/>
      <c r="AF183" s="925"/>
      <c r="AG183" s="54"/>
      <c r="AH183" s="54"/>
      <c r="AI183" s="54"/>
      <c r="AJ183" s="54"/>
      <c r="AK183" s="54"/>
      <c r="AL183" s="724" t="s">
        <v>512</v>
      </c>
      <c r="AM183" s="924" t="s">
        <v>510</v>
      </c>
      <c r="AN183" s="924"/>
      <c r="AO183" s="924"/>
      <c r="AP183" s="924"/>
      <c r="AQ183" s="925"/>
      <c r="AR183" s="232"/>
      <c r="AS183" s="232"/>
      <c r="AT183" s="232"/>
      <c r="AU183" s="232"/>
      <c r="AV183" s="232"/>
      <c r="AW183" s="867" t="s">
        <v>1520</v>
      </c>
      <c r="AX183" s="867"/>
      <c r="AY183" s="867"/>
      <c r="AZ183" s="867"/>
      <c r="BA183" s="867"/>
      <c r="BB183" s="867"/>
      <c r="BC183" s="867"/>
      <c r="BD183" s="54"/>
      <c r="BE183" s="867" t="s">
        <v>1521</v>
      </c>
      <c r="BF183" s="867"/>
      <c r="BG183" s="867"/>
      <c r="BH183" s="867"/>
      <c r="BI183" s="867"/>
      <c r="BJ183" s="867"/>
      <c r="BK183" s="867"/>
      <c r="BL183" s="54"/>
      <c r="BM183" s="241"/>
      <c r="BN183" s="241"/>
      <c r="BO183" s="241"/>
      <c r="BP183" s="54"/>
      <c r="BQ183" s="867" t="s">
        <v>1520</v>
      </c>
      <c r="BR183" s="867"/>
      <c r="BS183" s="867"/>
      <c r="BT183" s="867"/>
      <c r="BU183" s="867"/>
      <c r="BV183" s="867"/>
      <c r="BW183" s="867"/>
      <c r="BX183" s="867"/>
      <c r="BY183" s="54"/>
      <c r="BZ183" s="867" t="s">
        <v>1522</v>
      </c>
      <c r="CA183" s="867"/>
      <c r="CB183" s="867"/>
      <c r="CC183" s="867"/>
      <c r="CD183" s="867"/>
      <c r="CE183" s="867"/>
      <c r="CF183" s="867"/>
      <c r="CG183" s="867"/>
      <c r="CH183" s="54"/>
      <c r="CI183" s="54"/>
      <c r="CJ183" s="54"/>
      <c r="CK183" s="54"/>
      <c r="CL183" s="54"/>
      <c r="CM183" s="867" t="s">
        <v>1520</v>
      </c>
      <c r="CN183" s="867"/>
      <c r="CO183" s="867"/>
      <c r="CP183" s="867"/>
      <c r="CQ183" s="867"/>
      <c r="CR183" s="867"/>
      <c r="CS183" s="867"/>
      <c r="CT183" s="232"/>
      <c r="CU183" s="867" t="s">
        <v>1522</v>
      </c>
      <c r="CV183" s="867"/>
      <c r="CW183" s="867"/>
      <c r="CX183" s="867"/>
      <c r="CY183" s="867"/>
      <c r="CZ183" s="867"/>
      <c r="DA183" s="867"/>
      <c r="DB183" s="54"/>
      <c r="DC183" s="54"/>
      <c r="DD183" s="54"/>
      <c r="DE183" s="54"/>
      <c r="DF183" s="54"/>
      <c r="DG183" s="54"/>
      <c r="DH183" s="54"/>
      <c r="DI183" s="54"/>
      <c r="DJ183" s="54"/>
      <c r="DK183" s="54"/>
      <c r="DL183" s="54"/>
      <c r="DM183" s="54"/>
      <c r="DN183" s="54"/>
      <c r="DO183" s="54"/>
      <c r="DP183" s="54"/>
      <c r="DQ183" s="199"/>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c r="FA183" s="52"/>
      <c r="FB183" s="52"/>
      <c r="FC183" s="52"/>
      <c r="FD183" s="52"/>
      <c r="FE183" s="52"/>
      <c r="FF183" s="52"/>
      <c r="FG183" s="52"/>
      <c r="FH183" s="52"/>
      <c r="FI183" s="52"/>
      <c r="FJ183" s="52"/>
      <c r="FK183" s="52"/>
      <c r="FL183" s="52"/>
      <c r="FM183" s="52"/>
      <c r="FN183" s="52"/>
      <c r="FO183" s="52"/>
      <c r="FP183" s="52"/>
      <c r="FQ183" s="52"/>
      <c r="FR183" s="52"/>
      <c r="FS183" s="52"/>
      <c r="FT183" s="52"/>
      <c r="FU183" s="52"/>
      <c r="FV183" s="52"/>
      <c r="FW183" s="52"/>
      <c r="FX183" s="52"/>
      <c r="FY183" s="52"/>
      <c r="FZ183" s="52"/>
      <c r="GA183" s="52"/>
      <c r="GB183" s="52"/>
      <c r="GC183" s="52"/>
      <c r="GD183" s="52"/>
      <c r="GE183" s="52"/>
      <c r="GF183" s="52"/>
      <c r="GG183" s="52"/>
      <c r="GH183" s="52"/>
      <c r="GI183" s="52"/>
      <c r="GJ183" s="52"/>
      <c r="GK183" s="52"/>
      <c r="GL183" s="52"/>
      <c r="GM183" s="52"/>
      <c r="GN183" s="52"/>
      <c r="GO183" s="52"/>
      <c r="GP183" s="52"/>
      <c r="GQ183" s="52"/>
      <c r="GR183" s="52"/>
      <c r="GS183" s="52"/>
      <c r="GT183" s="52"/>
      <c r="GU183" s="52"/>
      <c r="GV183" s="52"/>
      <c r="GW183" s="52"/>
      <c r="GX183" s="52"/>
      <c r="GY183" s="52"/>
      <c r="GZ183" s="52"/>
      <c r="HA183" s="52"/>
      <c r="HB183" s="52"/>
      <c r="HC183" s="52"/>
      <c r="HD183" s="52"/>
      <c r="HE183" s="52"/>
      <c r="HF183" s="52"/>
      <c r="HG183" s="52"/>
      <c r="HH183" s="52"/>
      <c r="HI183" s="52"/>
      <c r="HJ183" s="52"/>
      <c r="HK183" s="52"/>
      <c r="HL183" s="52"/>
      <c r="HM183" s="52"/>
      <c r="HN183" s="52"/>
    </row>
    <row r="184" spans="1:222" hidden="1">
      <c r="A184" s="52"/>
      <c r="B184" s="52"/>
      <c r="C184" s="52"/>
      <c r="D184" s="198"/>
      <c r="E184" s="54"/>
      <c r="F184" s="229">
        <v>1</v>
      </c>
      <c r="G184" s="941" t="str">
        <f>A8</f>
        <v/>
      </c>
      <c r="H184" s="942"/>
      <c r="I184" s="942"/>
      <c r="J184" s="942"/>
      <c r="K184" s="943"/>
      <c r="L184" s="920" t="str">
        <f>A39</f>
        <v/>
      </c>
      <c r="M184" s="921"/>
      <c r="N184" s="921"/>
      <c r="O184" s="921"/>
      <c r="P184" s="922"/>
      <c r="Q184" s="54"/>
      <c r="R184" s="54"/>
      <c r="S184" s="54"/>
      <c r="T184" s="2"/>
      <c r="U184" s="2"/>
      <c r="V184" s="229">
        <v>1</v>
      </c>
      <c r="W184" s="941" t="str">
        <f>IF(G184 = "","-",G184)</f>
        <v>-</v>
      </c>
      <c r="X184" s="942"/>
      <c r="Y184" s="942"/>
      <c r="Z184" s="942"/>
      <c r="AA184" s="943"/>
      <c r="AB184" s="920" t="str">
        <f>IF(L184 = "","-",L184)</f>
        <v>-</v>
      </c>
      <c r="AC184" s="921"/>
      <c r="AD184" s="921"/>
      <c r="AE184" s="921"/>
      <c r="AF184" s="922"/>
      <c r="AG184" s="54"/>
      <c r="AH184" s="54"/>
      <c r="AI184" s="54"/>
      <c r="AJ184" s="54"/>
      <c r="AK184" s="54"/>
      <c r="AL184" s="229">
        <v>1</v>
      </c>
      <c r="AM184" s="941" t="str">
        <f>IF(W184 = "-","-",ABS(W184))</f>
        <v>-</v>
      </c>
      <c r="AN184" s="942"/>
      <c r="AO184" s="942"/>
      <c r="AP184" s="942"/>
      <c r="AQ184" s="943"/>
      <c r="AR184" s="233"/>
      <c r="AS184" s="233"/>
      <c r="AT184" s="233"/>
      <c r="AU184" s="233"/>
      <c r="AV184" s="233"/>
      <c r="AW184" s="923" t="s">
        <v>517</v>
      </c>
      <c r="AX184" s="924"/>
      <c r="AY184" s="924"/>
      <c r="AZ184" s="924"/>
      <c r="BA184" s="925"/>
      <c r="BB184" s="923" t="s">
        <v>518</v>
      </c>
      <c r="BC184" s="925"/>
      <c r="BD184" s="54"/>
      <c r="BE184" s="923" t="s">
        <v>517</v>
      </c>
      <c r="BF184" s="924"/>
      <c r="BG184" s="924"/>
      <c r="BH184" s="924"/>
      <c r="BI184" s="925"/>
      <c r="BJ184" s="923" t="s">
        <v>518</v>
      </c>
      <c r="BK184" s="925"/>
      <c r="BL184" s="54"/>
      <c r="BM184" s="241"/>
      <c r="BN184" s="241"/>
      <c r="BO184" s="241"/>
      <c r="BP184" s="54"/>
      <c r="BQ184" s="724" t="s">
        <v>512</v>
      </c>
      <c r="BR184" s="857" t="s">
        <v>1519</v>
      </c>
      <c r="BS184" s="857"/>
      <c r="BT184" s="857"/>
      <c r="BU184" s="857"/>
      <c r="BV184" s="857"/>
      <c r="BW184" s="857"/>
      <c r="BX184" s="857"/>
      <c r="BY184" s="54"/>
      <c r="BZ184" s="724" t="s">
        <v>512</v>
      </c>
      <c r="CA184" s="857" t="s">
        <v>1519</v>
      </c>
      <c r="CB184" s="857"/>
      <c r="CC184" s="857"/>
      <c r="CD184" s="857"/>
      <c r="CE184" s="857"/>
      <c r="CF184" s="857"/>
      <c r="CG184" s="857"/>
      <c r="CH184" s="54"/>
      <c r="CI184" s="54"/>
      <c r="CJ184" s="54"/>
      <c r="CK184" s="54"/>
      <c r="CL184" s="54"/>
      <c r="CM184" s="724" t="s">
        <v>512</v>
      </c>
      <c r="CN184" s="867" t="s">
        <v>1524</v>
      </c>
      <c r="CO184" s="867"/>
      <c r="CP184" s="867"/>
      <c r="CQ184" s="867"/>
      <c r="CR184" s="867"/>
      <c r="CS184" s="867"/>
      <c r="CT184" s="237"/>
      <c r="CU184" s="724" t="s">
        <v>512</v>
      </c>
      <c r="CV184" s="867" t="s">
        <v>1524</v>
      </c>
      <c r="CW184" s="867"/>
      <c r="CX184" s="867"/>
      <c r="CY184" s="867"/>
      <c r="CZ184" s="867"/>
      <c r="DA184" s="867"/>
      <c r="DB184" s="54"/>
      <c r="DC184" s="54"/>
      <c r="DD184" s="54"/>
      <c r="DE184" s="54"/>
      <c r="DF184" s="54"/>
      <c r="DG184" s="54"/>
      <c r="DH184" s="54"/>
      <c r="DI184" s="54"/>
      <c r="DJ184" s="54"/>
      <c r="DK184" s="54"/>
      <c r="DL184" s="54"/>
      <c r="DM184" s="54"/>
      <c r="DN184" s="54"/>
      <c r="DO184" s="54"/>
      <c r="DP184" s="54"/>
      <c r="DQ184" s="199"/>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c r="FA184" s="52"/>
      <c r="FB184" s="52"/>
      <c r="FC184" s="52"/>
      <c r="FD184" s="52"/>
      <c r="FE184" s="52"/>
      <c r="FF184" s="52"/>
      <c r="FG184" s="52"/>
      <c r="FH184" s="52"/>
      <c r="FI184" s="52"/>
      <c r="FJ184" s="52"/>
      <c r="FK184" s="52"/>
      <c r="FL184" s="52"/>
      <c r="FM184" s="52"/>
      <c r="FN184" s="52"/>
      <c r="FO184" s="52"/>
      <c r="FP184" s="52"/>
      <c r="FQ184" s="52"/>
      <c r="FR184" s="52"/>
      <c r="FS184" s="52"/>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52"/>
      <c r="GQ184" s="52"/>
      <c r="GR184" s="52"/>
      <c r="GS184" s="52"/>
      <c r="GT184" s="52"/>
      <c r="GU184" s="52"/>
      <c r="GV184" s="52"/>
      <c r="GW184" s="52"/>
      <c r="GX184" s="52"/>
      <c r="GY184" s="52"/>
      <c r="GZ184" s="52"/>
      <c r="HA184" s="52"/>
      <c r="HB184" s="52"/>
      <c r="HC184" s="52"/>
      <c r="HD184" s="52"/>
      <c r="HE184" s="52"/>
      <c r="HF184" s="52"/>
      <c r="HG184" s="52"/>
      <c r="HH184" s="52"/>
      <c r="HI184" s="52"/>
      <c r="HJ184" s="52"/>
      <c r="HK184" s="52"/>
      <c r="HL184" s="52"/>
      <c r="HM184" s="52"/>
      <c r="HN184" s="52"/>
    </row>
    <row r="185" spans="1:222" hidden="1">
      <c r="A185" s="52"/>
      <c r="B185" s="52"/>
      <c r="C185" s="52"/>
      <c r="D185" s="198"/>
      <c r="E185" s="54"/>
      <c r="F185" s="230">
        <v>2</v>
      </c>
      <c r="G185" s="941" t="str">
        <f t="shared" ref="G185:G211" si="24">A9</f>
        <v/>
      </c>
      <c r="H185" s="942"/>
      <c r="I185" s="942"/>
      <c r="J185" s="942"/>
      <c r="K185" s="943"/>
      <c r="L185" s="920" t="str">
        <f t="shared" ref="L185:L203" si="25">A40</f>
        <v/>
      </c>
      <c r="M185" s="921"/>
      <c r="N185" s="921"/>
      <c r="O185" s="921"/>
      <c r="P185" s="922"/>
      <c r="Q185" s="54"/>
      <c r="R185" s="54"/>
      <c r="S185" s="54"/>
      <c r="T185" s="2"/>
      <c r="U185" s="2"/>
      <c r="V185" s="230">
        <v>2</v>
      </c>
      <c r="W185" s="941" t="str">
        <f t="shared" ref="W185:W211" si="26">IF(G185 = "","-",G185)</f>
        <v>-</v>
      </c>
      <c r="X185" s="942"/>
      <c r="Y185" s="942"/>
      <c r="Z185" s="942"/>
      <c r="AA185" s="943"/>
      <c r="AB185" s="920" t="str">
        <f t="shared" ref="AB185:AB211" si="27">IF(L185 = "","-",L185)</f>
        <v>-</v>
      </c>
      <c r="AC185" s="921"/>
      <c r="AD185" s="921"/>
      <c r="AE185" s="921"/>
      <c r="AF185" s="922"/>
      <c r="AG185" s="54"/>
      <c r="AH185" s="54"/>
      <c r="AI185" s="54"/>
      <c r="AJ185" s="54"/>
      <c r="AK185" s="54"/>
      <c r="AL185" s="230">
        <v>2</v>
      </c>
      <c r="AM185" s="941" t="str">
        <f t="shared" ref="AM185:AM211" si="28">IF(W185 = "-","-",ABS(W185))</f>
        <v>-</v>
      </c>
      <c r="AN185" s="942"/>
      <c r="AO185" s="942"/>
      <c r="AP185" s="942"/>
      <c r="AQ185" s="943"/>
      <c r="AR185" s="233"/>
      <c r="AS185" s="233"/>
      <c r="AT185" s="233"/>
      <c r="AU185" s="233"/>
      <c r="AV185" s="233"/>
      <c r="AW185" s="945" t="e">
        <f>RANK(BB185,$AM$184:$AM$211,1)</f>
        <v>#N/A</v>
      </c>
      <c r="AX185" s="946"/>
      <c r="AY185" s="946"/>
      <c r="AZ185" s="946"/>
      <c r="BA185" s="947"/>
      <c r="BB185" s="948" t="s">
        <v>519</v>
      </c>
      <c r="BC185" s="949"/>
      <c r="BD185" s="54"/>
      <c r="BE185" s="950" t="e">
        <f>RANK(BJ185,$AM$214:$AM$241,1)</f>
        <v>#N/A</v>
      </c>
      <c r="BF185" s="921"/>
      <c r="BG185" s="921"/>
      <c r="BH185" s="921"/>
      <c r="BI185" s="922"/>
      <c r="BJ185" s="951" t="s">
        <v>519</v>
      </c>
      <c r="BK185" s="949"/>
      <c r="BL185" s="54"/>
      <c r="BM185" s="241"/>
      <c r="BN185" s="241"/>
      <c r="BO185" s="241"/>
      <c r="BP185" s="54"/>
      <c r="BQ185" s="234">
        <v>1</v>
      </c>
      <c r="BR185" s="929" t="e">
        <f>VLOOKUP(BQ185,$AW$185:$BC$1184,6,FALSE)</f>
        <v>#N/A</v>
      </c>
      <c r="BS185" s="930"/>
      <c r="BT185" s="930"/>
      <c r="BU185" s="930"/>
      <c r="BV185" s="930"/>
      <c r="BW185" s="930"/>
      <c r="BX185" s="931"/>
      <c r="BY185" s="54"/>
      <c r="BZ185" s="234">
        <v>1</v>
      </c>
      <c r="CA185" s="932" t="e">
        <f>VLOOKUP(BZ185,$BE$185:$BK$1184,6,FALSE)</f>
        <v>#N/A</v>
      </c>
      <c r="CB185" s="933"/>
      <c r="CC185" s="933"/>
      <c r="CD185" s="933"/>
      <c r="CE185" s="933"/>
      <c r="CF185" s="933"/>
      <c r="CG185" s="934"/>
      <c r="CH185" s="54"/>
      <c r="CI185" s="54"/>
      <c r="CJ185" s="54"/>
      <c r="CK185" s="54"/>
      <c r="CL185" s="54"/>
      <c r="CM185" s="234"/>
      <c r="CN185" s="262"/>
      <c r="CO185" s="258"/>
      <c r="CP185" s="258"/>
      <c r="CQ185" s="237"/>
      <c r="CR185" s="237"/>
      <c r="CS185" s="237"/>
      <c r="CT185" s="54"/>
      <c r="CU185" s="234"/>
      <c r="CV185" s="264"/>
      <c r="CW185" s="261"/>
      <c r="CX185" s="261"/>
      <c r="CY185" s="237"/>
      <c r="CZ185" s="237"/>
      <c r="DA185" s="237"/>
      <c r="DB185" s="54"/>
      <c r="DC185" s="54"/>
      <c r="DD185" s="54"/>
      <c r="DE185" s="54"/>
      <c r="DF185" s="54"/>
      <c r="DG185" s="54"/>
      <c r="DH185" s="54"/>
      <c r="DI185" s="54"/>
      <c r="DJ185" s="54"/>
      <c r="DK185" s="54"/>
      <c r="DL185" s="54"/>
      <c r="DM185" s="54"/>
      <c r="DN185" s="54"/>
      <c r="DO185" s="54"/>
      <c r="DP185" s="54"/>
      <c r="DQ185" s="199"/>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52"/>
      <c r="EO185" s="52"/>
      <c r="EP185" s="52"/>
      <c r="EQ185" s="52"/>
      <c r="ER185" s="52"/>
      <c r="ES185" s="52"/>
      <c r="ET185" s="52"/>
      <c r="EU185" s="52"/>
      <c r="EV185" s="52"/>
      <c r="EW185" s="52"/>
      <c r="EX185" s="52"/>
      <c r="EY185" s="52"/>
      <c r="EZ185" s="52"/>
      <c r="FA185" s="52"/>
      <c r="FB185" s="52"/>
      <c r="FC185" s="52"/>
      <c r="FD185" s="52"/>
      <c r="FE185" s="52"/>
      <c r="FF185" s="52"/>
      <c r="FG185" s="52"/>
      <c r="FH185" s="52"/>
      <c r="FI185" s="52"/>
      <c r="FJ185" s="52"/>
      <c r="FK185" s="52"/>
      <c r="FL185" s="52"/>
      <c r="FM185" s="52"/>
      <c r="FN185" s="52"/>
      <c r="FO185" s="52"/>
      <c r="FP185" s="52"/>
      <c r="FQ185" s="52"/>
      <c r="FR185" s="52"/>
      <c r="FS185" s="52"/>
      <c r="FT185" s="52"/>
      <c r="FU185" s="52"/>
      <c r="FV185" s="52"/>
      <c r="FW185" s="52"/>
      <c r="FX185" s="52"/>
      <c r="FY185" s="52"/>
      <c r="FZ185" s="52"/>
      <c r="GA185" s="52"/>
      <c r="GB185" s="52"/>
      <c r="GC185" s="52"/>
      <c r="GD185" s="52"/>
      <c r="GE185" s="52"/>
      <c r="GF185" s="52"/>
      <c r="GG185" s="52"/>
      <c r="GH185" s="52"/>
      <c r="GI185" s="52"/>
      <c r="GJ185" s="52"/>
      <c r="GK185" s="52"/>
      <c r="GL185" s="52"/>
      <c r="GM185" s="52"/>
      <c r="GN185" s="52"/>
      <c r="GO185" s="52"/>
      <c r="GP185" s="52"/>
      <c r="GQ185" s="52"/>
      <c r="GR185" s="52"/>
      <c r="GS185" s="52"/>
      <c r="GT185" s="52"/>
      <c r="GU185" s="52"/>
      <c r="GV185" s="52"/>
      <c r="GW185" s="52"/>
      <c r="GX185" s="52"/>
      <c r="GY185" s="52"/>
      <c r="GZ185" s="52"/>
      <c r="HA185" s="52"/>
      <c r="HB185" s="52"/>
      <c r="HC185" s="52"/>
      <c r="HD185" s="52"/>
      <c r="HE185" s="52"/>
      <c r="HF185" s="52"/>
      <c r="HG185" s="52"/>
      <c r="HH185" s="52"/>
      <c r="HI185" s="52"/>
      <c r="HJ185" s="52"/>
      <c r="HK185" s="52"/>
      <c r="HL185" s="52"/>
      <c r="HM185" s="52"/>
      <c r="HN185" s="52"/>
    </row>
    <row r="186" spans="1:222" hidden="1">
      <c r="A186" s="52"/>
      <c r="B186" s="52"/>
      <c r="C186" s="52"/>
      <c r="D186" s="198"/>
      <c r="E186" s="54"/>
      <c r="F186" s="229">
        <v>3</v>
      </c>
      <c r="G186" s="941" t="str">
        <f t="shared" si="24"/>
        <v/>
      </c>
      <c r="H186" s="942"/>
      <c r="I186" s="942"/>
      <c r="J186" s="942"/>
      <c r="K186" s="943"/>
      <c r="L186" s="920" t="str">
        <f t="shared" si="25"/>
        <v/>
      </c>
      <c r="M186" s="921"/>
      <c r="N186" s="921"/>
      <c r="O186" s="921"/>
      <c r="P186" s="922"/>
      <c r="Q186" s="54"/>
      <c r="R186" s="54"/>
      <c r="S186" s="54"/>
      <c r="T186" s="2"/>
      <c r="U186" s="2"/>
      <c r="V186" s="229">
        <v>3</v>
      </c>
      <c r="W186" s="941" t="str">
        <f t="shared" si="26"/>
        <v>-</v>
      </c>
      <c r="X186" s="942"/>
      <c r="Y186" s="942"/>
      <c r="Z186" s="942"/>
      <c r="AA186" s="943"/>
      <c r="AB186" s="920" t="str">
        <f t="shared" si="27"/>
        <v>-</v>
      </c>
      <c r="AC186" s="921"/>
      <c r="AD186" s="921"/>
      <c r="AE186" s="921"/>
      <c r="AF186" s="922"/>
      <c r="AG186" s="54"/>
      <c r="AH186" s="54"/>
      <c r="AI186" s="54"/>
      <c r="AJ186" s="54"/>
      <c r="AK186" s="54"/>
      <c r="AL186" s="229">
        <v>3</v>
      </c>
      <c r="AM186" s="941" t="str">
        <f t="shared" si="28"/>
        <v>-</v>
      </c>
      <c r="AN186" s="942"/>
      <c r="AO186" s="942"/>
      <c r="AP186" s="942"/>
      <c r="AQ186" s="943"/>
      <c r="AR186" s="233"/>
      <c r="AS186" s="233"/>
      <c r="AT186" s="233"/>
      <c r="AU186" s="233"/>
      <c r="AV186" s="233"/>
      <c r="AW186" s="874" t="e">
        <f t="shared" ref="AW186:AW201" si="29">RANK(BB186,$AM$184:$AM$211,1)</f>
        <v>#N/A</v>
      </c>
      <c r="AX186" s="875"/>
      <c r="AY186" s="875"/>
      <c r="AZ186" s="875"/>
      <c r="BA186" s="876"/>
      <c r="BB186" s="877" t="s">
        <v>520</v>
      </c>
      <c r="BC186" s="878"/>
      <c r="BD186" s="54"/>
      <c r="BE186" s="879" t="e">
        <f>RANK(BJ186,$AM$214:$AM$241,1)</f>
        <v>#N/A</v>
      </c>
      <c r="BF186" s="880"/>
      <c r="BG186" s="880"/>
      <c r="BH186" s="880"/>
      <c r="BI186" s="881"/>
      <c r="BJ186" s="944" t="s">
        <v>520</v>
      </c>
      <c r="BK186" s="878"/>
      <c r="BL186" s="54"/>
      <c r="BM186" s="241"/>
      <c r="BN186" s="241"/>
      <c r="BO186" s="241"/>
      <c r="BP186" s="54"/>
      <c r="BQ186" s="235">
        <v>2</v>
      </c>
      <c r="BR186" s="929" t="e">
        <f t="shared" ref="BR186:BR212" si="30">VLOOKUP(BQ186,$AW$185:$BC$1184,6,FALSE)</f>
        <v>#N/A</v>
      </c>
      <c r="BS186" s="930"/>
      <c r="BT186" s="930"/>
      <c r="BU186" s="930"/>
      <c r="BV186" s="930"/>
      <c r="BW186" s="930"/>
      <c r="BX186" s="931"/>
      <c r="BY186" s="54"/>
      <c r="BZ186" s="235">
        <v>2</v>
      </c>
      <c r="CA186" s="932" t="e">
        <f t="shared" ref="CA186:CA212" si="31">VLOOKUP(BZ186,$BE$185:$BK$1184,6,FALSE)</f>
        <v>#N/A</v>
      </c>
      <c r="CB186" s="933"/>
      <c r="CC186" s="933"/>
      <c r="CD186" s="933"/>
      <c r="CE186" s="933"/>
      <c r="CF186" s="933"/>
      <c r="CG186" s="934"/>
      <c r="CH186" s="54"/>
      <c r="CI186" s="54"/>
      <c r="CJ186" s="54"/>
      <c r="CK186" s="54"/>
      <c r="CL186" s="54"/>
      <c r="CM186" s="234" t="s">
        <v>424</v>
      </c>
      <c r="CN186" s="252" t="s">
        <v>424</v>
      </c>
      <c r="CO186" s="252" t="str">
        <f>CN186</f>
        <v>-</v>
      </c>
      <c r="CP186" s="252" t="str">
        <f>CO186</f>
        <v>-</v>
      </c>
      <c r="CQ186" s="233"/>
      <c r="CR186" s="233"/>
      <c r="CS186" s="233"/>
      <c r="CT186" s="54"/>
      <c r="CU186" s="234" t="s">
        <v>424</v>
      </c>
      <c r="CV186" s="256" t="s">
        <v>424</v>
      </c>
      <c r="CW186" s="256" t="str">
        <f>CV186</f>
        <v>-</v>
      </c>
      <c r="CX186" s="256" t="str">
        <f>CW186</f>
        <v>-</v>
      </c>
      <c r="CY186" s="233"/>
      <c r="CZ186" s="233"/>
      <c r="DA186" s="233"/>
      <c r="DB186" s="54"/>
      <c r="DC186" s="54"/>
      <c r="DD186" s="54"/>
      <c r="DE186" s="54"/>
      <c r="DF186" s="54"/>
      <c r="DG186" s="54"/>
      <c r="DH186" s="54"/>
      <c r="DI186" s="54"/>
      <c r="DJ186" s="54"/>
      <c r="DK186" s="54"/>
      <c r="DL186" s="54"/>
      <c r="DM186" s="54"/>
      <c r="DN186" s="54"/>
      <c r="DO186" s="54"/>
      <c r="DP186" s="54"/>
      <c r="DQ186" s="199"/>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row>
    <row r="187" spans="1:222" hidden="1">
      <c r="A187" s="52"/>
      <c r="B187" s="52"/>
      <c r="C187" s="52"/>
      <c r="D187" s="198"/>
      <c r="E187" s="54"/>
      <c r="F187" s="230">
        <v>4</v>
      </c>
      <c r="G187" s="941" t="str">
        <f t="shared" si="24"/>
        <v/>
      </c>
      <c r="H187" s="942"/>
      <c r="I187" s="942"/>
      <c r="J187" s="942"/>
      <c r="K187" s="943"/>
      <c r="L187" s="920" t="str">
        <f t="shared" si="25"/>
        <v/>
      </c>
      <c r="M187" s="921"/>
      <c r="N187" s="921"/>
      <c r="O187" s="921"/>
      <c r="P187" s="922"/>
      <c r="Q187" s="54"/>
      <c r="R187" s="54"/>
      <c r="S187" s="54"/>
      <c r="T187" s="2"/>
      <c r="U187" s="2"/>
      <c r="V187" s="230">
        <v>4</v>
      </c>
      <c r="W187" s="941" t="str">
        <f t="shared" si="26"/>
        <v>-</v>
      </c>
      <c r="X187" s="942"/>
      <c r="Y187" s="942"/>
      <c r="Z187" s="942"/>
      <c r="AA187" s="943"/>
      <c r="AB187" s="920" t="str">
        <f t="shared" si="27"/>
        <v>-</v>
      </c>
      <c r="AC187" s="921"/>
      <c r="AD187" s="921"/>
      <c r="AE187" s="921"/>
      <c r="AF187" s="922"/>
      <c r="AG187" s="54"/>
      <c r="AH187" s="54"/>
      <c r="AI187" s="54"/>
      <c r="AJ187" s="54"/>
      <c r="AK187" s="54"/>
      <c r="AL187" s="230">
        <v>4</v>
      </c>
      <c r="AM187" s="941" t="str">
        <f t="shared" si="28"/>
        <v>-</v>
      </c>
      <c r="AN187" s="942"/>
      <c r="AO187" s="942"/>
      <c r="AP187" s="942"/>
      <c r="AQ187" s="943"/>
      <c r="AR187" s="233"/>
      <c r="AS187" s="233"/>
      <c r="AT187" s="233"/>
      <c r="AU187" s="233"/>
      <c r="AV187" s="233"/>
      <c r="AW187" s="874" t="e">
        <f t="shared" si="29"/>
        <v>#N/A</v>
      </c>
      <c r="AX187" s="875"/>
      <c r="AY187" s="875"/>
      <c r="AZ187" s="875"/>
      <c r="BA187" s="876"/>
      <c r="BB187" s="877" t="s">
        <v>521</v>
      </c>
      <c r="BC187" s="878"/>
      <c r="BD187" s="54"/>
      <c r="BE187" s="879" t="e">
        <f t="shared" ref="BE187:BE250" si="32">RANK(BJ187,$AM$214:$AM$241,1)</f>
        <v>#N/A</v>
      </c>
      <c r="BF187" s="880"/>
      <c r="BG187" s="880"/>
      <c r="BH187" s="880"/>
      <c r="BI187" s="881"/>
      <c r="BJ187" s="944" t="s">
        <v>521</v>
      </c>
      <c r="BK187" s="878"/>
      <c r="BL187" s="54"/>
      <c r="BM187" s="241"/>
      <c r="BN187" s="241"/>
      <c r="BO187" s="241"/>
      <c r="BP187" s="54"/>
      <c r="BQ187" s="234">
        <v>3</v>
      </c>
      <c r="BR187" s="929" t="e">
        <f t="shared" si="30"/>
        <v>#N/A</v>
      </c>
      <c r="BS187" s="930"/>
      <c r="BT187" s="930"/>
      <c r="BU187" s="930"/>
      <c r="BV187" s="930"/>
      <c r="BW187" s="930"/>
      <c r="BX187" s="931"/>
      <c r="BY187" s="54"/>
      <c r="BZ187" s="234">
        <v>3</v>
      </c>
      <c r="CA187" s="932" t="e">
        <f t="shared" si="31"/>
        <v>#N/A</v>
      </c>
      <c r="CB187" s="933"/>
      <c r="CC187" s="933"/>
      <c r="CD187" s="933"/>
      <c r="CE187" s="933"/>
      <c r="CF187" s="933"/>
      <c r="CG187" s="934"/>
      <c r="CH187" s="54"/>
      <c r="CI187" s="54"/>
      <c r="CJ187" s="54"/>
      <c r="CK187" s="54"/>
      <c r="CL187" s="54"/>
      <c r="CM187" s="234">
        <v>1</v>
      </c>
      <c r="CN187" s="251" t="str">
        <f t="shared" ref="CN187:CN214" si="33">IFERROR(BR185,"-")</f>
        <v>-</v>
      </c>
      <c r="CO187" s="259">
        <f>IF(COUNTIF(CN$187:$CN187,CN187)=1,MAX(CO$186:$CO186)+1,"")</f>
        <v>1</v>
      </c>
      <c r="CP187" s="251" t="str">
        <f>IF(CN187 &lt;&gt; "-",CN187,IF(CO187 = "","",CN187))</f>
        <v>-</v>
      </c>
      <c r="CQ187" s="233"/>
      <c r="CR187" s="233"/>
      <c r="CS187" s="233"/>
      <c r="CT187" s="54"/>
      <c r="CU187" s="234">
        <v>1</v>
      </c>
      <c r="CV187" s="255" t="str">
        <f t="shared" ref="CV187:CV214" si="34">IFERROR(CA185,"-")</f>
        <v>-</v>
      </c>
      <c r="CW187" s="259">
        <f>IF(COUNTIF($CV$187:CV187,CV187)=1,MAX($CW$186:CW186)+1,"")</f>
        <v>1</v>
      </c>
      <c r="CX187" s="255" t="str">
        <f>IF(CV187 &lt;&gt; "-",CV187,IF(CW187 = "","",CV187))</f>
        <v>-</v>
      </c>
      <c r="CY187" s="233"/>
      <c r="CZ187" s="233"/>
      <c r="DA187" s="233"/>
      <c r="DB187" s="54"/>
      <c r="DC187" s="54"/>
      <c r="DD187" s="54"/>
      <c r="DE187" s="54"/>
      <c r="DF187" s="54"/>
      <c r="DG187" s="54"/>
      <c r="DH187" s="54"/>
      <c r="DI187" s="54"/>
      <c r="DJ187" s="54"/>
      <c r="DK187" s="54"/>
      <c r="DL187" s="54"/>
      <c r="DM187" s="54"/>
      <c r="DN187" s="54"/>
      <c r="DO187" s="54"/>
      <c r="DP187" s="54"/>
      <c r="DQ187" s="199"/>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row>
    <row r="188" spans="1:222" hidden="1">
      <c r="A188" s="52"/>
      <c r="B188" s="52"/>
      <c r="C188" s="52"/>
      <c r="D188" s="198"/>
      <c r="E188" s="54"/>
      <c r="F188" s="229">
        <v>5</v>
      </c>
      <c r="G188" s="941" t="str">
        <f t="shared" si="24"/>
        <v/>
      </c>
      <c r="H188" s="942"/>
      <c r="I188" s="942"/>
      <c r="J188" s="942"/>
      <c r="K188" s="943"/>
      <c r="L188" s="920" t="str">
        <f t="shared" si="25"/>
        <v/>
      </c>
      <c r="M188" s="921"/>
      <c r="N188" s="921"/>
      <c r="O188" s="921"/>
      <c r="P188" s="922"/>
      <c r="Q188" s="54"/>
      <c r="R188" s="54"/>
      <c r="S188" s="54"/>
      <c r="T188" s="2"/>
      <c r="U188" s="2"/>
      <c r="V188" s="229">
        <v>5</v>
      </c>
      <c r="W188" s="941" t="str">
        <f t="shared" si="26"/>
        <v>-</v>
      </c>
      <c r="X188" s="942"/>
      <c r="Y188" s="942"/>
      <c r="Z188" s="942"/>
      <c r="AA188" s="943"/>
      <c r="AB188" s="920" t="str">
        <f t="shared" si="27"/>
        <v>-</v>
      </c>
      <c r="AC188" s="921"/>
      <c r="AD188" s="921"/>
      <c r="AE188" s="921"/>
      <c r="AF188" s="922"/>
      <c r="AG188" s="54"/>
      <c r="AH188" s="54"/>
      <c r="AI188" s="54"/>
      <c r="AJ188" s="54"/>
      <c r="AK188" s="54"/>
      <c r="AL188" s="229">
        <v>5</v>
      </c>
      <c r="AM188" s="941" t="str">
        <f t="shared" si="28"/>
        <v>-</v>
      </c>
      <c r="AN188" s="942"/>
      <c r="AO188" s="942"/>
      <c r="AP188" s="942"/>
      <c r="AQ188" s="943"/>
      <c r="AR188" s="233"/>
      <c r="AS188" s="233"/>
      <c r="AT188" s="233"/>
      <c r="AU188" s="233"/>
      <c r="AV188" s="233"/>
      <c r="AW188" s="874" t="e">
        <f t="shared" si="29"/>
        <v>#N/A</v>
      </c>
      <c r="AX188" s="875"/>
      <c r="AY188" s="875"/>
      <c r="AZ188" s="875"/>
      <c r="BA188" s="876"/>
      <c r="BB188" s="877" t="s">
        <v>522</v>
      </c>
      <c r="BC188" s="878"/>
      <c r="BD188" s="54"/>
      <c r="BE188" s="879" t="e">
        <f t="shared" si="32"/>
        <v>#N/A</v>
      </c>
      <c r="BF188" s="880"/>
      <c r="BG188" s="880"/>
      <c r="BH188" s="880"/>
      <c r="BI188" s="881"/>
      <c r="BJ188" s="944" t="s">
        <v>522</v>
      </c>
      <c r="BK188" s="878"/>
      <c r="BL188" s="54"/>
      <c r="BM188" s="241"/>
      <c r="BN188" s="241"/>
      <c r="BO188" s="241"/>
      <c r="BP188" s="54"/>
      <c r="BQ188" s="235">
        <v>4</v>
      </c>
      <c r="BR188" s="929" t="e">
        <f t="shared" si="30"/>
        <v>#N/A</v>
      </c>
      <c r="BS188" s="930"/>
      <c r="BT188" s="930"/>
      <c r="BU188" s="930"/>
      <c r="BV188" s="930"/>
      <c r="BW188" s="930"/>
      <c r="BX188" s="931"/>
      <c r="BY188" s="54"/>
      <c r="BZ188" s="235">
        <v>4</v>
      </c>
      <c r="CA188" s="932" t="e">
        <f t="shared" si="31"/>
        <v>#N/A</v>
      </c>
      <c r="CB188" s="933"/>
      <c r="CC188" s="933"/>
      <c r="CD188" s="933"/>
      <c r="CE188" s="933"/>
      <c r="CF188" s="933"/>
      <c r="CG188" s="934"/>
      <c r="CH188" s="54"/>
      <c r="CI188" s="54"/>
      <c r="CJ188" s="54"/>
      <c r="CK188" s="54"/>
      <c r="CL188" s="54"/>
      <c r="CM188" s="234">
        <v>2</v>
      </c>
      <c r="CN188" s="251" t="str">
        <f t="shared" si="33"/>
        <v>-</v>
      </c>
      <c r="CO188" s="259" t="str">
        <f>IF(COUNTIF(CN$187:$CN188,CN188)=1,MAX(CO$186:$CO187)+1,"")</f>
        <v/>
      </c>
      <c r="CP188" s="251" t="str">
        <f t="shared" ref="CP188:CP214" si="35">IF(CN188 &lt;&gt; "-",CN188,IF(CO188 = "","",CN188))</f>
        <v/>
      </c>
      <c r="CQ188" s="233"/>
      <c r="CR188" s="233"/>
      <c r="CS188" s="233"/>
      <c r="CT188" s="54"/>
      <c r="CU188" s="234">
        <v>2</v>
      </c>
      <c r="CV188" s="255" t="str">
        <f t="shared" si="34"/>
        <v>-</v>
      </c>
      <c r="CW188" s="259" t="str">
        <f>IF(COUNTIF($CV$187:CV188,CV188)=1,MAX($CW$186:CW187)+1,"")</f>
        <v/>
      </c>
      <c r="CX188" s="255" t="str">
        <f t="shared" ref="CX188:CX214" si="36">IF(CV188 &lt;&gt; "-",CV188,IF(CW188 = "","",CV188))</f>
        <v/>
      </c>
      <c r="CY188" s="233"/>
      <c r="CZ188" s="233"/>
      <c r="DA188" s="233"/>
      <c r="DB188" s="54"/>
      <c r="DC188" s="54"/>
      <c r="DD188" s="54"/>
      <c r="DE188" s="54"/>
      <c r="DF188" s="54"/>
      <c r="DG188" s="54"/>
      <c r="DH188" s="54"/>
      <c r="DI188" s="54"/>
      <c r="DJ188" s="54"/>
      <c r="DK188" s="54"/>
      <c r="DL188" s="54"/>
      <c r="DM188" s="54"/>
      <c r="DN188" s="54"/>
      <c r="DO188" s="54"/>
      <c r="DP188" s="54"/>
      <c r="DQ188" s="199"/>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row>
    <row r="189" spans="1:222" hidden="1">
      <c r="A189" s="52"/>
      <c r="B189" s="52"/>
      <c r="C189" s="52"/>
      <c r="D189" s="198"/>
      <c r="E189" s="54"/>
      <c r="F189" s="230">
        <v>6</v>
      </c>
      <c r="G189" s="941" t="str">
        <f t="shared" si="24"/>
        <v/>
      </c>
      <c r="H189" s="942"/>
      <c r="I189" s="942"/>
      <c r="J189" s="942"/>
      <c r="K189" s="943"/>
      <c r="L189" s="920" t="str">
        <f t="shared" si="25"/>
        <v/>
      </c>
      <c r="M189" s="921"/>
      <c r="N189" s="921"/>
      <c r="O189" s="921"/>
      <c r="P189" s="922"/>
      <c r="Q189" s="54"/>
      <c r="R189" s="54"/>
      <c r="S189" s="54"/>
      <c r="T189" s="2"/>
      <c r="U189" s="2"/>
      <c r="V189" s="230">
        <v>6</v>
      </c>
      <c r="W189" s="941" t="str">
        <f t="shared" si="26"/>
        <v>-</v>
      </c>
      <c r="X189" s="942"/>
      <c r="Y189" s="942"/>
      <c r="Z189" s="942"/>
      <c r="AA189" s="943"/>
      <c r="AB189" s="920" t="str">
        <f t="shared" si="27"/>
        <v>-</v>
      </c>
      <c r="AC189" s="921"/>
      <c r="AD189" s="921"/>
      <c r="AE189" s="921"/>
      <c r="AF189" s="922"/>
      <c r="AG189" s="54"/>
      <c r="AH189" s="54"/>
      <c r="AI189" s="54"/>
      <c r="AJ189" s="54"/>
      <c r="AK189" s="54"/>
      <c r="AL189" s="230">
        <v>6</v>
      </c>
      <c r="AM189" s="941" t="str">
        <f t="shared" si="28"/>
        <v>-</v>
      </c>
      <c r="AN189" s="942"/>
      <c r="AO189" s="942"/>
      <c r="AP189" s="942"/>
      <c r="AQ189" s="943"/>
      <c r="AR189" s="233"/>
      <c r="AS189" s="233"/>
      <c r="AT189" s="233"/>
      <c r="AU189" s="233"/>
      <c r="AV189" s="233"/>
      <c r="AW189" s="874" t="e">
        <f t="shared" si="29"/>
        <v>#N/A</v>
      </c>
      <c r="AX189" s="875"/>
      <c r="AY189" s="875"/>
      <c r="AZ189" s="875"/>
      <c r="BA189" s="876"/>
      <c r="BB189" s="877" t="s">
        <v>523</v>
      </c>
      <c r="BC189" s="878"/>
      <c r="BD189" s="54"/>
      <c r="BE189" s="879" t="e">
        <f t="shared" si="32"/>
        <v>#N/A</v>
      </c>
      <c r="BF189" s="880"/>
      <c r="BG189" s="880"/>
      <c r="BH189" s="880"/>
      <c r="BI189" s="881"/>
      <c r="BJ189" s="944" t="s">
        <v>523</v>
      </c>
      <c r="BK189" s="878"/>
      <c r="BL189" s="54"/>
      <c r="BM189" s="241"/>
      <c r="BN189" s="241"/>
      <c r="BO189" s="241"/>
      <c r="BP189" s="54"/>
      <c r="BQ189" s="234">
        <v>5</v>
      </c>
      <c r="BR189" s="929" t="e">
        <f t="shared" si="30"/>
        <v>#N/A</v>
      </c>
      <c r="BS189" s="930"/>
      <c r="BT189" s="930"/>
      <c r="BU189" s="930"/>
      <c r="BV189" s="930"/>
      <c r="BW189" s="930"/>
      <c r="BX189" s="931"/>
      <c r="BY189" s="54"/>
      <c r="BZ189" s="234">
        <v>5</v>
      </c>
      <c r="CA189" s="932" t="e">
        <f t="shared" si="31"/>
        <v>#N/A</v>
      </c>
      <c r="CB189" s="933"/>
      <c r="CC189" s="933"/>
      <c r="CD189" s="933"/>
      <c r="CE189" s="933"/>
      <c r="CF189" s="933"/>
      <c r="CG189" s="934"/>
      <c r="CH189" s="54"/>
      <c r="CI189" s="54"/>
      <c r="CJ189" s="54"/>
      <c r="CK189" s="54"/>
      <c r="CL189" s="54"/>
      <c r="CM189" s="234">
        <v>3</v>
      </c>
      <c r="CN189" s="251" t="str">
        <f t="shared" si="33"/>
        <v>-</v>
      </c>
      <c r="CO189" s="259" t="str">
        <f>IF(COUNTIF(CN$187:$CN189,CN189)=1,MAX(CO$186:$CO188)+1,"")</f>
        <v/>
      </c>
      <c r="CP189" s="251" t="str">
        <f t="shared" si="35"/>
        <v/>
      </c>
      <c r="CQ189" s="233"/>
      <c r="CR189" s="233"/>
      <c r="CS189" s="233"/>
      <c r="CT189" s="54"/>
      <c r="CU189" s="234">
        <v>3</v>
      </c>
      <c r="CV189" s="255" t="str">
        <f t="shared" si="34"/>
        <v>-</v>
      </c>
      <c r="CW189" s="259" t="str">
        <f>IF(COUNTIF($CV$187:CV189,CV189)=1,MAX($CW$186:CW188)+1,"")</f>
        <v/>
      </c>
      <c r="CX189" s="255" t="str">
        <f t="shared" si="36"/>
        <v/>
      </c>
      <c r="CY189" s="233"/>
      <c r="CZ189" s="233"/>
      <c r="DA189" s="233"/>
      <c r="DB189" s="54"/>
      <c r="DC189" s="54"/>
      <c r="DD189" s="54"/>
      <c r="DE189" s="54"/>
      <c r="DF189" s="54"/>
      <c r="DG189" s="54"/>
      <c r="DH189" s="54"/>
      <c r="DI189" s="54"/>
      <c r="DJ189" s="54"/>
      <c r="DK189" s="54"/>
      <c r="DL189" s="54"/>
      <c r="DM189" s="54"/>
      <c r="DN189" s="54"/>
      <c r="DO189" s="54"/>
      <c r="DP189" s="54"/>
      <c r="DQ189" s="199"/>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row>
    <row r="190" spans="1:222" hidden="1">
      <c r="A190" s="52"/>
      <c r="B190" s="52"/>
      <c r="C190" s="52"/>
      <c r="D190" s="198"/>
      <c r="E190" s="54"/>
      <c r="F190" s="229">
        <v>7</v>
      </c>
      <c r="G190" s="941" t="str">
        <f t="shared" si="24"/>
        <v/>
      </c>
      <c r="H190" s="942"/>
      <c r="I190" s="942"/>
      <c r="J190" s="942"/>
      <c r="K190" s="943"/>
      <c r="L190" s="920" t="str">
        <f t="shared" si="25"/>
        <v/>
      </c>
      <c r="M190" s="921"/>
      <c r="N190" s="921"/>
      <c r="O190" s="921"/>
      <c r="P190" s="922"/>
      <c r="Q190" s="54"/>
      <c r="R190" s="54"/>
      <c r="S190" s="54"/>
      <c r="T190" s="2"/>
      <c r="U190" s="2"/>
      <c r="V190" s="229">
        <v>7</v>
      </c>
      <c r="W190" s="941" t="str">
        <f t="shared" si="26"/>
        <v>-</v>
      </c>
      <c r="X190" s="942"/>
      <c r="Y190" s="942"/>
      <c r="Z190" s="942"/>
      <c r="AA190" s="943"/>
      <c r="AB190" s="920" t="str">
        <f t="shared" si="27"/>
        <v>-</v>
      </c>
      <c r="AC190" s="921"/>
      <c r="AD190" s="921"/>
      <c r="AE190" s="921"/>
      <c r="AF190" s="922"/>
      <c r="AG190" s="54"/>
      <c r="AH190" s="54"/>
      <c r="AI190" s="54"/>
      <c r="AJ190" s="54"/>
      <c r="AK190" s="54"/>
      <c r="AL190" s="229">
        <v>7</v>
      </c>
      <c r="AM190" s="941" t="str">
        <f t="shared" si="28"/>
        <v>-</v>
      </c>
      <c r="AN190" s="942"/>
      <c r="AO190" s="942"/>
      <c r="AP190" s="942"/>
      <c r="AQ190" s="943"/>
      <c r="AR190" s="233"/>
      <c r="AS190" s="233"/>
      <c r="AT190" s="233"/>
      <c r="AU190" s="233"/>
      <c r="AV190" s="233"/>
      <c r="AW190" s="874" t="e">
        <f t="shared" si="29"/>
        <v>#N/A</v>
      </c>
      <c r="AX190" s="875"/>
      <c r="AY190" s="875"/>
      <c r="AZ190" s="875"/>
      <c r="BA190" s="876"/>
      <c r="BB190" s="877" t="s">
        <v>524</v>
      </c>
      <c r="BC190" s="878"/>
      <c r="BD190" s="54"/>
      <c r="BE190" s="879" t="e">
        <f t="shared" si="32"/>
        <v>#N/A</v>
      </c>
      <c r="BF190" s="880"/>
      <c r="BG190" s="880"/>
      <c r="BH190" s="880"/>
      <c r="BI190" s="881"/>
      <c r="BJ190" s="944" t="s">
        <v>524</v>
      </c>
      <c r="BK190" s="878"/>
      <c r="BL190" s="54"/>
      <c r="BM190" s="241"/>
      <c r="BN190" s="241"/>
      <c r="BO190" s="241"/>
      <c r="BP190" s="54"/>
      <c r="BQ190" s="235">
        <v>6</v>
      </c>
      <c r="BR190" s="929" t="e">
        <f t="shared" si="30"/>
        <v>#N/A</v>
      </c>
      <c r="BS190" s="930"/>
      <c r="BT190" s="930"/>
      <c r="BU190" s="930"/>
      <c r="BV190" s="930"/>
      <c r="BW190" s="930"/>
      <c r="BX190" s="931"/>
      <c r="BY190" s="54"/>
      <c r="BZ190" s="235">
        <v>6</v>
      </c>
      <c r="CA190" s="932" t="e">
        <f t="shared" si="31"/>
        <v>#N/A</v>
      </c>
      <c r="CB190" s="933"/>
      <c r="CC190" s="933"/>
      <c r="CD190" s="933"/>
      <c r="CE190" s="933"/>
      <c r="CF190" s="933"/>
      <c r="CG190" s="934"/>
      <c r="CH190" s="54"/>
      <c r="CI190" s="54"/>
      <c r="CJ190" s="54"/>
      <c r="CK190" s="54"/>
      <c r="CL190" s="54"/>
      <c r="CM190" s="234">
        <v>4</v>
      </c>
      <c r="CN190" s="251" t="str">
        <f t="shared" si="33"/>
        <v>-</v>
      </c>
      <c r="CO190" s="259" t="str">
        <f>IF(COUNTIF(CN$187:$CN190,CN190)=1,MAX(CO$186:$CO189)+1,"")</f>
        <v/>
      </c>
      <c r="CP190" s="251" t="str">
        <f t="shared" si="35"/>
        <v/>
      </c>
      <c r="CQ190" s="233"/>
      <c r="CR190" s="233"/>
      <c r="CS190" s="233"/>
      <c r="CT190" s="54"/>
      <c r="CU190" s="234">
        <v>4</v>
      </c>
      <c r="CV190" s="255" t="str">
        <f t="shared" si="34"/>
        <v>-</v>
      </c>
      <c r="CW190" s="259" t="str">
        <f>IF(COUNTIF($CV$187:CV190,CV190)=1,MAX($CW$186:CW189)+1,"")</f>
        <v/>
      </c>
      <c r="CX190" s="255" t="str">
        <f t="shared" si="36"/>
        <v/>
      </c>
      <c r="CY190" s="233"/>
      <c r="CZ190" s="233"/>
      <c r="DA190" s="233"/>
      <c r="DB190" s="54"/>
      <c r="DC190" s="54"/>
      <c r="DD190" s="54"/>
      <c r="DE190" s="54"/>
      <c r="DF190" s="54"/>
      <c r="DG190" s="54"/>
      <c r="DH190" s="54"/>
      <c r="DI190" s="54"/>
      <c r="DJ190" s="54"/>
      <c r="DK190" s="54"/>
      <c r="DL190" s="54"/>
      <c r="DM190" s="54"/>
      <c r="DN190" s="54"/>
      <c r="DO190" s="54"/>
      <c r="DP190" s="54"/>
      <c r="DQ190" s="199"/>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row>
    <row r="191" spans="1:222" hidden="1">
      <c r="A191" s="52"/>
      <c r="B191" s="52"/>
      <c r="C191" s="52"/>
      <c r="D191" s="198"/>
      <c r="E191" s="54"/>
      <c r="F191" s="230">
        <v>8</v>
      </c>
      <c r="G191" s="941" t="str">
        <f t="shared" si="24"/>
        <v/>
      </c>
      <c r="H191" s="942"/>
      <c r="I191" s="942"/>
      <c r="J191" s="942"/>
      <c r="K191" s="943"/>
      <c r="L191" s="920" t="str">
        <f t="shared" si="25"/>
        <v/>
      </c>
      <c r="M191" s="921"/>
      <c r="N191" s="921"/>
      <c r="O191" s="921"/>
      <c r="P191" s="922"/>
      <c r="Q191" s="54"/>
      <c r="R191" s="54"/>
      <c r="S191" s="54"/>
      <c r="T191" s="2"/>
      <c r="U191" s="2"/>
      <c r="V191" s="230">
        <v>8</v>
      </c>
      <c r="W191" s="941" t="str">
        <f t="shared" si="26"/>
        <v>-</v>
      </c>
      <c r="X191" s="942"/>
      <c r="Y191" s="942"/>
      <c r="Z191" s="942"/>
      <c r="AA191" s="943"/>
      <c r="AB191" s="920" t="str">
        <f t="shared" si="27"/>
        <v>-</v>
      </c>
      <c r="AC191" s="921"/>
      <c r="AD191" s="921"/>
      <c r="AE191" s="921"/>
      <c r="AF191" s="922"/>
      <c r="AG191" s="54"/>
      <c r="AH191" s="54"/>
      <c r="AI191" s="54"/>
      <c r="AJ191" s="54"/>
      <c r="AK191" s="54"/>
      <c r="AL191" s="230">
        <v>8</v>
      </c>
      <c r="AM191" s="941" t="str">
        <f t="shared" si="28"/>
        <v>-</v>
      </c>
      <c r="AN191" s="942"/>
      <c r="AO191" s="942"/>
      <c r="AP191" s="942"/>
      <c r="AQ191" s="943"/>
      <c r="AR191" s="233"/>
      <c r="AS191" s="233"/>
      <c r="AT191" s="233"/>
      <c r="AU191" s="233"/>
      <c r="AV191" s="233"/>
      <c r="AW191" s="874" t="e">
        <f t="shared" si="29"/>
        <v>#N/A</v>
      </c>
      <c r="AX191" s="875"/>
      <c r="AY191" s="875"/>
      <c r="AZ191" s="875"/>
      <c r="BA191" s="876"/>
      <c r="BB191" s="877" t="s">
        <v>525</v>
      </c>
      <c r="BC191" s="878"/>
      <c r="BD191" s="54"/>
      <c r="BE191" s="879" t="e">
        <f t="shared" si="32"/>
        <v>#N/A</v>
      </c>
      <c r="BF191" s="880"/>
      <c r="BG191" s="880"/>
      <c r="BH191" s="880"/>
      <c r="BI191" s="881"/>
      <c r="BJ191" s="944" t="s">
        <v>525</v>
      </c>
      <c r="BK191" s="878"/>
      <c r="BL191" s="54"/>
      <c r="BM191" s="241"/>
      <c r="BN191" s="241"/>
      <c r="BO191" s="241"/>
      <c r="BP191" s="54"/>
      <c r="BQ191" s="234">
        <v>7</v>
      </c>
      <c r="BR191" s="929" t="e">
        <f t="shared" si="30"/>
        <v>#N/A</v>
      </c>
      <c r="BS191" s="930"/>
      <c r="BT191" s="930"/>
      <c r="BU191" s="930"/>
      <c r="BV191" s="930"/>
      <c r="BW191" s="930"/>
      <c r="BX191" s="931"/>
      <c r="BY191" s="54"/>
      <c r="BZ191" s="234">
        <v>7</v>
      </c>
      <c r="CA191" s="932" t="e">
        <f t="shared" si="31"/>
        <v>#N/A</v>
      </c>
      <c r="CB191" s="933"/>
      <c r="CC191" s="933"/>
      <c r="CD191" s="933"/>
      <c r="CE191" s="933"/>
      <c r="CF191" s="933"/>
      <c r="CG191" s="934"/>
      <c r="CH191" s="54"/>
      <c r="CI191" s="54"/>
      <c r="CJ191" s="54"/>
      <c r="CK191" s="54"/>
      <c r="CL191" s="54"/>
      <c r="CM191" s="234">
        <v>5</v>
      </c>
      <c r="CN191" s="251" t="str">
        <f t="shared" si="33"/>
        <v>-</v>
      </c>
      <c r="CO191" s="259" t="str">
        <f>IF(COUNTIF(CN$187:$CN191,CN191)=1,MAX(CO$186:$CO190)+1,"")</f>
        <v/>
      </c>
      <c r="CP191" s="251" t="str">
        <f t="shared" si="35"/>
        <v/>
      </c>
      <c r="CQ191" s="233"/>
      <c r="CR191" s="233"/>
      <c r="CS191" s="233"/>
      <c r="CT191" s="54"/>
      <c r="CU191" s="234">
        <v>5</v>
      </c>
      <c r="CV191" s="255" t="str">
        <f t="shared" si="34"/>
        <v>-</v>
      </c>
      <c r="CW191" s="259" t="str">
        <f>IF(COUNTIF($CV$187:CV191,CV191)=1,MAX($CW$186:CW190)+1,"")</f>
        <v/>
      </c>
      <c r="CX191" s="255" t="str">
        <f t="shared" si="36"/>
        <v/>
      </c>
      <c r="CY191" s="233"/>
      <c r="CZ191" s="233"/>
      <c r="DA191" s="233"/>
      <c r="DB191" s="54"/>
      <c r="DC191" s="54"/>
      <c r="DD191" s="54"/>
      <c r="DE191" s="54"/>
      <c r="DF191" s="54"/>
      <c r="DG191" s="54"/>
      <c r="DH191" s="54"/>
      <c r="DI191" s="54"/>
      <c r="DJ191" s="54"/>
      <c r="DK191" s="54"/>
      <c r="DL191" s="54"/>
      <c r="DM191" s="54"/>
      <c r="DN191" s="54"/>
      <c r="DO191" s="54"/>
      <c r="DP191" s="54"/>
      <c r="DQ191" s="199"/>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row>
    <row r="192" spans="1:222" hidden="1">
      <c r="A192" s="52"/>
      <c r="B192" s="52"/>
      <c r="C192" s="52"/>
      <c r="D192" s="198"/>
      <c r="E192" s="54"/>
      <c r="F192" s="229">
        <v>9</v>
      </c>
      <c r="G192" s="941" t="str">
        <f t="shared" si="24"/>
        <v/>
      </c>
      <c r="H192" s="942"/>
      <c r="I192" s="942"/>
      <c r="J192" s="942"/>
      <c r="K192" s="943"/>
      <c r="L192" s="920" t="str">
        <f t="shared" si="25"/>
        <v/>
      </c>
      <c r="M192" s="921"/>
      <c r="N192" s="921"/>
      <c r="O192" s="921"/>
      <c r="P192" s="922"/>
      <c r="Q192" s="54"/>
      <c r="R192" s="54"/>
      <c r="S192" s="54"/>
      <c r="T192" s="2"/>
      <c r="U192" s="2"/>
      <c r="V192" s="229">
        <v>9</v>
      </c>
      <c r="W192" s="941" t="str">
        <f t="shared" si="26"/>
        <v>-</v>
      </c>
      <c r="X192" s="942"/>
      <c r="Y192" s="942"/>
      <c r="Z192" s="942"/>
      <c r="AA192" s="943"/>
      <c r="AB192" s="920" t="str">
        <f t="shared" si="27"/>
        <v>-</v>
      </c>
      <c r="AC192" s="921"/>
      <c r="AD192" s="921"/>
      <c r="AE192" s="921"/>
      <c r="AF192" s="922"/>
      <c r="AG192" s="54"/>
      <c r="AH192" s="54"/>
      <c r="AI192" s="54"/>
      <c r="AJ192" s="54"/>
      <c r="AK192" s="54"/>
      <c r="AL192" s="229">
        <v>9</v>
      </c>
      <c r="AM192" s="941" t="str">
        <f t="shared" si="28"/>
        <v>-</v>
      </c>
      <c r="AN192" s="942"/>
      <c r="AO192" s="942"/>
      <c r="AP192" s="942"/>
      <c r="AQ192" s="943"/>
      <c r="AR192" s="233"/>
      <c r="AS192" s="233"/>
      <c r="AT192" s="233"/>
      <c r="AU192" s="233"/>
      <c r="AV192" s="233"/>
      <c r="AW192" s="874" t="e">
        <f t="shared" si="29"/>
        <v>#N/A</v>
      </c>
      <c r="AX192" s="875"/>
      <c r="AY192" s="875"/>
      <c r="AZ192" s="875"/>
      <c r="BA192" s="876"/>
      <c r="BB192" s="877" t="s">
        <v>526</v>
      </c>
      <c r="BC192" s="878"/>
      <c r="BD192" s="54"/>
      <c r="BE192" s="879" t="e">
        <f t="shared" si="32"/>
        <v>#N/A</v>
      </c>
      <c r="BF192" s="880"/>
      <c r="BG192" s="880"/>
      <c r="BH192" s="880"/>
      <c r="BI192" s="881"/>
      <c r="BJ192" s="944" t="s">
        <v>526</v>
      </c>
      <c r="BK192" s="878"/>
      <c r="BL192" s="54"/>
      <c r="BM192" s="241"/>
      <c r="BN192" s="241"/>
      <c r="BO192" s="241"/>
      <c r="BP192" s="54"/>
      <c r="BQ192" s="235">
        <v>8</v>
      </c>
      <c r="BR192" s="929" t="e">
        <f t="shared" si="30"/>
        <v>#N/A</v>
      </c>
      <c r="BS192" s="930"/>
      <c r="BT192" s="930"/>
      <c r="BU192" s="930"/>
      <c r="BV192" s="930"/>
      <c r="BW192" s="930"/>
      <c r="BX192" s="931"/>
      <c r="BY192" s="54"/>
      <c r="BZ192" s="235">
        <v>8</v>
      </c>
      <c r="CA192" s="932" t="e">
        <f t="shared" si="31"/>
        <v>#N/A</v>
      </c>
      <c r="CB192" s="933"/>
      <c r="CC192" s="933"/>
      <c r="CD192" s="933"/>
      <c r="CE192" s="933"/>
      <c r="CF192" s="933"/>
      <c r="CG192" s="934"/>
      <c r="CH192" s="54"/>
      <c r="CI192" s="54"/>
      <c r="CJ192" s="54"/>
      <c r="CK192" s="54"/>
      <c r="CL192" s="54"/>
      <c r="CM192" s="234">
        <v>6</v>
      </c>
      <c r="CN192" s="251" t="str">
        <f t="shared" si="33"/>
        <v>-</v>
      </c>
      <c r="CO192" s="259" t="str">
        <f>IF(COUNTIF(CN$187:$CN192,CN192)=1,MAX(CO$186:$CO191)+1,"")</f>
        <v/>
      </c>
      <c r="CP192" s="251" t="str">
        <f t="shared" si="35"/>
        <v/>
      </c>
      <c r="CQ192" s="233"/>
      <c r="CR192" s="233"/>
      <c r="CS192" s="233"/>
      <c r="CT192" s="54"/>
      <c r="CU192" s="234">
        <v>6</v>
      </c>
      <c r="CV192" s="255" t="str">
        <f t="shared" si="34"/>
        <v>-</v>
      </c>
      <c r="CW192" s="259" t="str">
        <f>IF(COUNTIF($CV$187:CV192,CV192)=1,MAX($CW$186:CW191)+1,"")</f>
        <v/>
      </c>
      <c r="CX192" s="255" t="str">
        <f t="shared" si="36"/>
        <v/>
      </c>
      <c r="CY192" s="233"/>
      <c r="CZ192" s="233"/>
      <c r="DA192" s="233"/>
      <c r="DB192" s="54"/>
      <c r="DC192" s="54"/>
      <c r="DD192" s="54"/>
      <c r="DE192" s="54"/>
      <c r="DF192" s="54"/>
      <c r="DG192" s="54"/>
      <c r="DH192" s="54"/>
      <c r="DI192" s="54"/>
      <c r="DJ192" s="54"/>
      <c r="DK192" s="54"/>
      <c r="DL192" s="54"/>
      <c r="DM192" s="54"/>
      <c r="DN192" s="54"/>
      <c r="DO192" s="54"/>
      <c r="DP192" s="54"/>
      <c r="DQ192" s="199"/>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row>
    <row r="193" spans="1:222" hidden="1">
      <c r="A193" s="52"/>
      <c r="B193" s="52"/>
      <c r="C193" s="52"/>
      <c r="D193" s="198"/>
      <c r="E193" s="54"/>
      <c r="F193" s="230">
        <v>10</v>
      </c>
      <c r="G193" s="941" t="str">
        <f t="shared" si="24"/>
        <v/>
      </c>
      <c r="H193" s="942"/>
      <c r="I193" s="942"/>
      <c r="J193" s="942"/>
      <c r="K193" s="943"/>
      <c r="L193" s="920" t="str">
        <f t="shared" si="25"/>
        <v/>
      </c>
      <c r="M193" s="921"/>
      <c r="N193" s="921"/>
      <c r="O193" s="921"/>
      <c r="P193" s="922"/>
      <c r="Q193" s="54"/>
      <c r="R193" s="54"/>
      <c r="S193" s="54"/>
      <c r="T193" s="2"/>
      <c r="U193" s="2"/>
      <c r="V193" s="230">
        <v>10</v>
      </c>
      <c r="W193" s="941" t="str">
        <f t="shared" si="26"/>
        <v>-</v>
      </c>
      <c r="X193" s="942"/>
      <c r="Y193" s="942"/>
      <c r="Z193" s="942"/>
      <c r="AA193" s="943"/>
      <c r="AB193" s="920" t="str">
        <f t="shared" si="27"/>
        <v>-</v>
      </c>
      <c r="AC193" s="921"/>
      <c r="AD193" s="921"/>
      <c r="AE193" s="921"/>
      <c r="AF193" s="922"/>
      <c r="AG193" s="54"/>
      <c r="AH193" s="54"/>
      <c r="AI193" s="54"/>
      <c r="AJ193" s="54"/>
      <c r="AK193" s="54"/>
      <c r="AL193" s="230">
        <v>10</v>
      </c>
      <c r="AM193" s="941" t="str">
        <f t="shared" si="28"/>
        <v>-</v>
      </c>
      <c r="AN193" s="942"/>
      <c r="AO193" s="942"/>
      <c r="AP193" s="942"/>
      <c r="AQ193" s="943"/>
      <c r="AR193" s="233"/>
      <c r="AS193" s="233"/>
      <c r="AT193" s="233"/>
      <c r="AU193" s="233"/>
      <c r="AV193" s="233"/>
      <c r="AW193" s="874" t="e">
        <f t="shared" si="29"/>
        <v>#N/A</v>
      </c>
      <c r="AX193" s="875"/>
      <c r="AY193" s="875"/>
      <c r="AZ193" s="875"/>
      <c r="BA193" s="876"/>
      <c r="BB193" s="877" t="s">
        <v>527</v>
      </c>
      <c r="BC193" s="878"/>
      <c r="BD193" s="54"/>
      <c r="BE193" s="879" t="e">
        <f t="shared" si="32"/>
        <v>#N/A</v>
      </c>
      <c r="BF193" s="880"/>
      <c r="BG193" s="880"/>
      <c r="BH193" s="880"/>
      <c r="BI193" s="881"/>
      <c r="BJ193" s="944" t="s">
        <v>527</v>
      </c>
      <c r="BK193" s="878"/>
      <c r="BL193" s="54"/>
      <c r="BM193" s="241"/>
      <c r="BN193" s="241"/>
      <c r="BO193" s="241"/>
      <c r="BP193" s="54"/>
      <c r="BQ193" s="234">
        <v>9</v>
      </c>
      <c r="BR193" s="929" t="e">
        <f t="shared" si="30"/>
        <v>#N/A</v>
      </c>
      <c r="BS193" s="930"/>
      <c r="BT193" s="930"/>
      <c r="BU193" s="930"/>
      <c r="BV193" s="930"/>
      <c r="BW193" s="930"/>
      <c r="BX193" s="931"/>
      <c r="BY193" s="54"/>
      <c r="BZ193" s="234">
        <v>9</v>
      </c>
      <c r="CA193" s="932" t="e">
        <f t="shared" si="31"/>
        <v>#N/A</v>
      </c>
      <c r="CB193" s="933"/>
      <c r="CC193" s="933"/>
      <c r="CD193" s="933"/>
      <c r="CE193" s="933"/>
      <c r="CF193" s="933"/>
      <c r="CG193" s="934"/>
      <c r="CH193" s="54"/>
      <c r="CI193" s="54"/>
      <c r="CJ193" s="54"/>
      <c r="CK193" s="54"/>
      <c r="CL193" s="54"/>
      <c r="CM193" s="234">
        <v>7</v>
      </c>
      <c r="CN193" s="251" t="str">
        <f t="shared" si="33"/>
        <v>-</v>
      </c>
      <c r="CO193" s="259" t="str">
        <f>IF(COUNTIF(CN$187:$CN193,CN193)=1,MAX(CO$186:$CO192)+1,"")</f>
        <v/>
      </c>
      <c r="CP193" s="251" t="str">
        <f t="shared" si="35"/>
        <v/>
      </c>
      <c r="CQ193" s="233"/>
      <c r="CR193" s="233"/>
      <c r="CS193" s="233"/>
      <c r="CT193" s="54"/>
      <c r="CU193" s="234">
        <v>7</v>
      </c>
      <c r="CV193" s="255" t="str">
        <f t="shared" si="34"/>
        <v>-</v>
      </c>
      <c r="CW193" s="259" t="str">
        <f>IF(COUNTIF($CV$187:CV193,CV193)=1,MAX($CW$186:CW192)+1,"")</f>
        <v/>
      </c>
      <c r="CX193" s="255" t="str">
        <f t="shared" si="36"/>
        <v/>
      </c>
      <c r="CY193" s="233"/>
      <c r="CZ193" s="233"/>
      <c r="DA193" s="233"/>
      <c r="DB193" s="54"/>
      <c r="DC193" s="54"/>
      <c r="DD193" s="54"/>
      <c r="DE193" s="54"/>
      <c r="DF193" s="54"/>
      <c r="DG193" s="54"/>
      <c r="DH193" s="54"/>
      <c r="DI193" s="54"/>
      <c r="DJ193" s="54"/>
      <c r="DK193" s="54"/>
      <c r="DL193" s="54"/>
      <c r="DM193" s="54"/>
      <c r="DN193" s="54"/>
      <c r="DO193" s="54"/>
      <c r="DP193" s="54"/>
      <c r="DQ193" s="199"/>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row>
    <row r="194" spans="1:222" hidden="1">
      <c r="A194" s="52"/>
      <c r="B194" s="52"/>
      <c r="C194" s="52"/>
      <c r="D194" s="198"/>
      <c r="E194" s="54"/>
      <c r="F194" s="229">
        <v>11</v>
      </c>
      <c r="G194" s="941" t="str">
        <f t="shared" si="24"/>
        <v/>
      </c>
      <c r="H194" s="942"/>
      <c r="I194" s="942"/>
      <c r="J194" s="942"/>
      <c r="K194" s="943"/>
      <c r="L194" s="920" t="str">
        <f t="shared" si="25"/>
        <v/>
      </c>
      <c r="M194" s="921"/>
      <c r="N194" s="921"/>
      <c r="O194" s="921"/>
      <c r="P194" s="922"/>
      <c r="Q194" s="54"/>
      <c r="R194" s="54"/>
      <c r="S194" s="54"/>
      <c r="T194" s="2"/>
      <c r="U194" s="2"/>
      <c r="V194" s="229">
        <v>11</v>
      </c>
      <c r="W194" s="941" t="str">
        <f t="shared" si="26"/>
        <v>-</v>
      </c>
      <c r="X194" s="942"/>
      <c r="Y194" s="942"/>
      <c r="Z194" s="942"/>
      <c r="AA194" s="943"/>
      <c r="AB194" s="920" t="str">
        <f t="shared" si="27"/>
        <v>-</v>
      </c>
      <c r="AC194" s="921"/>
      <c r="AD194" s="921"/>
      <c r="AE194" s="921"/>
      <c r="AF194" s="922"/>
      <c r="AG194" s="54"/>
      <c r="AH194" s="54"/>
      <c r="AI194" s="54"/>
      <c r="AJ194" s="54"/>
      <c r="AK194" s="54"/>
      <c r="AL194" s="229">
        <v>11</v>
      </c>
      <c r="AM194" s="941" t="str">
        <f t="shared" si="28"/>
        <v>-</v>
      </c>
      <c r="AN194" s="942"/>
      <c r="AO194" s="942"/>
      <c r="AP194" s="942"/>
      <c r="AQ194" s="943"/>
      <c r="AR194" s="233"/>
      <c r="AS194" s="233"/>
      <c r="AT194" s="233"/>
      <c r="AU194" s="233"/>
      <c r="AV194" s="233"/>
      <c r="AW194" s="874" t="e">
        <f t="shared" si="29"/>
        <v>#N/A</v>
      </c>
      <c r="AX194" s="875"/>
      <c r="AY194" s="875"/>
      <c r="AZ194" s="875"/>
      <c r="BA194" s="876"/>
      <c r="BB194" s="877" t="s">
        <v>528</v>
      </c>
      <c r="BC194" s="878"/>
      <c r="BD194" s="54"/>
      <c r="BE194" s="879" t="e">
        <f t="shared" si="32"/>
        <v>#N/A</v>
      </c>
      <c r="BF194" s="880"/>
      <c r="BG194" s="880"/>
      <c r="BH194" s="880"/>
      <c r="BI194" s="881"/>
      <c r="BJ194" s="882" t="s">
        <v>528</v>
      </c>
      <c r="BK194" s="878"/>
      <c r="BL194" s="54"/>
      <c r="BM194" s="241"/>
      <c r="BN194" s="241"/>
      <c r="BO194" s="241"/>
      <c r="BP194" s="54"/>
      <c r="BQ194" s="235">
        <v>10</v>
      </c>
      <c r="BR194" s="929" t="e">
        <f t="shared" si="30"/>
        <v>#N/A</v>
      </c>
      <c r="BS194" s="930"/>
      <c r="BT194" s="930"/>
      <c r="BU194" s="930"/>
      <c r="BV194" s="930"/>
      <c r="BW194" s="930"/>
      <c r="BX194" s="931"/>
      <c r="BY194" s="54"/>
      <c r="BZ194" s="235">
        <v>10</v>
      </c>
      <c r="CA194" s="932" t="e">
        <f t="shared" si="31"/>
        <v>#N/A</v>
      </c>
      <c r="CB194" s="933"/>
      <c r="CC194" s="933"/>
      <c r="CD194" s="933"/>
      <c r="CE194" s="933"/>
      <c r="CF194" s="933"/>
      <c r="CG194" s="934"/>
      <c r="CH194" s="54"/>
      <c r="CI194" s="54"/>
      <c r="CJ194" s="54"/>
      <c r="CK194" s="54"/>
      <c r="CL194" s="54"/>
      <c r="CM194" s="234">
        <v>8</v>
      </c>
      <c r="CN194" s="251" t="str">
        <f t="shared" si="33"/>
        <v>-</v>
      </c>
      <c r="CO194" s="259" t="str">
        <f>IF(COUNTIF(CN$187:$CN194,CN194)=1,MAX(CO$186:$CO193)+1,"")</f>
        <v/>
      </c>
      <c r="CP194" s="251" t="str">
        <f t="shared" si="35"/>
        <v/>
      </c>
      <c r="CQ194" s="233"/>
      <c r="CR194" s="233"/>
      <c r="CS194" s="233"/>
      <c r="CT194" s="54"/>
      <c r="CU194" s="234">
        <v>8</v>
      </c>
      <c r="CV194" s="255" t="str">
        <f t="shared" si="34"/>
        <v>-</v>
      </c>
      <c r="CW194" s="259" t="str">
        <f>IF(COUNTIF($CV$187:CV194,CV194)=1,MAX($CW$186:CW193)+1,"")</f>
        <v/>
      </c>
      <c r="CX194" s="255" t="str">
        <f t="shared" si="36"/>
        <v/>
      </c>
      <c r="CY194" s="233"/>
      <c r="CZ194" s="233"/>
      <c r="DA194" s="233"/>
      <c r="DB194" s="54"/>
      <c r="DC194" s="54"/>
      <c r="DD194" s="54"/>
      <c r="DE194" s="54"/>
      <c r="DF194" s="54"/>
      <c r="DG194" s="54"/>
      <c r="DH194" s="54"/>
      <c r="DI194" s="54"/>
      <c r="DJ194" s="54"/>
      <c r="DK194" s="54"/>
      <c r="DL194" s="54"/>
      <c r="DM194" s="54"/>
      <c r="DN194" s="54"/>
      <c r="DO194" s="54"/>
      <c r="DP194" s="54"/>
      <c r="DQ194" s="199"/>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row>
    <row r="195" spans="1:222" hidden="1">
      <c r="A195" s="52"/>
      <c r="B195" s="52"/>
      <c r="C195" s="52"/>
      <c r="D195" s="198"/>
      <c r="E195" s="54"/>
      <c r="F195" s="230">
        <v>12</v>
      </c>
      <c r="G195" s="941" t="str">
        <f t="shared" si="24"/>
        <v/>
      </c>
      <c r="H195" s="942"/>
      <c r="I195" s="942"/>
      <c r="J195" s="942"/>
      <c r="K195" s="943"/>
      <c r="L195" s="920" t="str">
        <f t="shared" si="25"/>
        <v/>
      </c>
      <c r="M195" s="921"/>
      <c r="N195" s="921"/>
      <c r="O195" s="921"/>
      <c r="P195" s="922"/>
      <c r="Q195" s="54"/>
      <c r="R195" s="54"/>
      <c r="S195" s="54"/>
      <c r="T195" s="2"/>
      <c r="U195" s="2"/>
      <c r="V195" s="230">
        <v>12</v>
      </c>
      <c r="W195" s="941" t="str">
        <f t="shared" si="26"/>
        <v>-</v>
      </c>
      <c r="X195" s="942"/>
      <c r="Y195" s="942"/>
      <c r="Z195" s="942"/>
      <c r="AA195" s="943"/>
      <c r="AB195" s="920" t="str">
        <f t="shared" si="27"/>
        <v>-</v>
      </c>
      <c r="AC195" s="921"/>
      <c r="AD195" s="921"/>
      <c r="AE195" s="921"/>
      <c r="AF195" s="922"/>
      <c r="AG195" s="54"/>
      <c r="AH195" s="54"/>
      <c r="AI195" s="54"/>
      <c r="AJ195" s="54"/>
      <c r="AK195" s="54"/>
      <c r="AL195" s="230">
        <v>12</v>
      </c>
      <c r="AM195" s="941" t="str">
        <f t="shared" si="28"/>
        <v>-</v>
      </c>
      <c r="AN195" s="942"/>
      <c r="AO195" s="942"/>
      <c r="AP195" s="942"/>
      <c r="AQ195" s="943"/>
      <c r="AR195" s="233"/>
      <c r="AS195" s="233"/>
      <c r="AT195" s="233"/>
      <c r="AU195" s="233"/>
      <c r="AV195" s="233"/>
      <c r="AW195" s="874" t="e">
        <f t="shared" si="29"/>
        <v>#N/A</v>
      </c>
      <c r="AX195" s="875"/>
      <c r="AY195" s="875"/>
      <c r="AZ195" s="875"/>
      <c r="BA195" s="876"/>
      <c r="BB195" s="877" t="s">
        <v>529</v>
      </c>
      <c r="BC195" s="878"/>
      <c r="BD195" s="54"/>
      <c r="BE195" s="879" t="e">
        <f t="shared" si="32"/>
        <v>#N/A</v>
      </c>
      <c r="BF195" s="880"/>
      <c r="BG195" s="880"/>
      <c r="BH195" s="880"/>
      <c r="BI195" s="881"/>
      <c r="BJ195" s="882" t="s">
        <v>529</v>
      </c>
      <c r="BK195" s="878"/>
      <c r="BL195" s="54"/>
      <c r="BM195" s="241"/>
      <c r="BN195" s="241"/>
      <c r="BO195" s="241"/>
      <c r="BP195" s="54"/>
      <c r="BQ195" s="234">
        <v>11</v>
      </c>
      <c r="BR195" s="929" t="e">
        <f t="shared" si="30"/>
        <v>#N/A</v>
      </c>
      <c r="BS195" s="930"/>
      <c r="BT195" s="930"/>
      <c r="BU195" s="930"/>
      <c r="BV195" s="930"/>
      <c r="BW195" s="930"/>
      <c r="BX195" s="931"/>
      <c r="BY195" s="54"/>
      <c r="BZ195" s="234">
        <v>11</v>
      </c>
      <c r="CA195" s="932" t="e">
        <f t="shared" si="31"/>
        <v>#N/A</v>
      </c>
      <c r="CB195" s="933"/>
      <c r="CC195" s="933"/>
      <c r="CD195" s="933"/>
      <c r="CE195" s="933"/>
      <c r="CF195" s="933"/>
      <c r="CG195" s="934"/>
      <c r="CH195" s="54"/>
      <c r="CI195" s="54"/>
      <c r="CJ195" s="54"/>
      <c r="CK195" s="54"/>
      <c r="CL195" s="54"/>
      <c r="CM195" s="234">
        <v>9</v>
      </c>
      <c r="CN195" s="251" t="str">
        <f t="shared" si="33"/>
        <v>-</v>
      </c>
      <c r="CO195" s="259" t="str">
        <f>IF(COUNTIF(CN$187:$CN195,CN195)=1,MAX(CO$186:$CO194)+1,"")</f>
        <v/>
      </c>
      <c r="CP195" s="251" t="str">
        <f t="shared" si="35"/>
        <v/>
      </c>
      <c r="CQ195" s="233"/>
      <c r="CR195" s="233"/>
      <c r="CS195" s="233"/>
      <c r="CT195" s="54"/>
      <c r="CU195" s="234">
        <v>9</v>
      </c>
      <c r="CV195" s="255" t="str">
        <f t="shared" si="34"/>
        <v>-</v>
      </c>
      <c r="CW195" s="259" t="str">
        <f>IF(COUNTIF($CV$187:CV195,CV195)=1,MAX($CW$186:CW194)+1,"")</f>
        <v/>
      </c>
      <c r="CX195" s="255" t="str">
        <f t="shared" si="36"/>
        <v/>
      </c>
      <c r="CY195" s="233"/>
      <c r="CZ195" s="233"/>
      <c r="DA195" s="233"/>
      <c r="DB195" s="54"/>
      <c r="DC195" s="54"/>
      <c r="DD195" s="54"/>
      <c r="DE195" s="54"/>
      <c r="DF195" s="54"/>
      <c r="DG195" s="54"/>
      <c r="DH195" s="54"/>
      <c r="DI195" s="54"/>
      <c r="DJ195" s="54"/>
      <c r="DK195" s="54"/>
      <c r="DL195" s="54"/>
      <c r="DM195" s="54"/>
      <c r="DN195" s="54"/>
      <c r="DO195" s="54"/>
      <c r="DP195" s="54"/>
      <c r="DQ195" s="199"/>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row>
    <row r="196" spans="1:222" hidden="1">
      <c r="A196" s="52"/>
      <c r="B196" s="52"/>
      <c r="C196" s="52"/>
      <c r="D196" s="198"/>
      <c r="E196" s="54"/>
      <c r="F196" s="229">
        <v>13</v>
      </c>
      <c r="G196" s="941" t="str">
        <f t="shared" si="24"/>
        <v/>
      </c>
      <c r="H196" s="942"/>
      <c r="I196" s="942"/>
      <c r="J196" s="942"/>
      <c r="K196" s="943"/>
      <c r="L196" s="920" t="str">
        <f t="shared" si="25"/>
        <v/>
      </c>
      <c r="M196" s="921"/>
      <c r="N196" s="921"/>
      <c r="O196" s="921"/>
      <c r="P196" s="922"/>
      <c r="Q196" s="54"/>
      <c r="R196" s="54"/>
      <c r="S196" s="54"/>
      <c r="T196" s="2"/>
      <c r="U196" s="2"/>
      <c r="V196" s="229">
        <v>13</v>
      </c>
      <c r="W196" s="941" t="str">
        <f t="shared" si="26"/>
        <v>-</v>
      </c>
      <c r="X196" s="942"/>
      <c r="Y196" s="942"/>
      <c r="Z196" s="942"/>
      <c r="AA196" s="943"/>
      <c r="AB196" s="920" t="str">
        <f t="shared" si="27"/>
        <v>-</v>
      </c>
      <c r="AC196" s="921"/>
      <c r="AD196" s="921"/>
      <c r="AE196" s="921"/>
      <c r="AF196" s="922"/>
      <c r="AG196" s="54"/>
      <c r="AH196" s="54"/>
      <c r="AI196" s="54"/>
      <c r="AJ196" s="54"/>
      <c r="AK196" s="54"/>
      <c r="AL196" s="229">
        <v>13</v>
      </c>
      <c r="AM196" s="941" t="str">
        <f t="shared" si="28"/>
        <v>-</v>
      </c>
      <c r="AN196" s="942"/>
      <c r="AO196" s="942"/>
      <c r="AP196" s="942"/>
      <c r="AQ196" s="943"/>
      <c r="AR196" s="233"/>
      <c r="AS196" s="233"/>
      <c r="AT196" s="233"/>
      <c r="AU196" s="233"/>
      <c r="AV196" s="233"/>
      <c r="AW196" s="874" t="e">
        <f t="shared" si="29"/>
        <v>#N/A</v>
      </c>
      <c r="AX196" s="875"/>
      <c r="AY196" s="875"/>
      <c r="AZ196" s="875"/>
      <c r="BA196" s="876"/>
      <c r="BB196" s="877" t="s">
        <v>530</v>
      </c>
      <c r="BC196" s="878"/>
      <c r="BD196" s="54"/>
      <c r="BE196" s="879" t="e">
        <f t="shared" si="32"/>
        <v>#N/A</v>
      </c>
      <c r="BF196" s="880"/>
      <c r="BG196" s="880"/>
      <c r="BH196" s="880"/>
      <c r="BI196" s="881"/>
      <c r="BJ196" s="882" t="s">
        <v>530</v>
      </c>
      <c r="BK196" s="878"/>
      <c r="BL196" s="54"/>
      <c r="BM196" s="241"/>
      <c r="BN196" s="241"/>
      <c r="BO196" s="241"/>
      <c r="BP196" s="54"/>
      <c r="BQ196" s="235">
        <v>12</v>
      </c>
      <c r="BR196" s="929" t="e">
        <f t="shared" si="30"/>
        <v>#N/A</v>
      </c>
      <c r="BS196" s="930"/>
      <c r="BT196" s="930"/>
      <c r="BU196" s="930"/>
      <c r="BV196" s="930"/>
      <c r="BW196" s="930"/>
      <c r="BX196" s="931"/>
      <c r="BY196" s="54"/>
      <c r="BZ196" s="235">
        <v>12</v>
      </c>
      <c r="CA196" s="932" t="e">
        <f t="shared" si="31"/>
        <v>#N/A</v>
      </c>
      <c r="CB196" s="933"/>
      <c r="CC196" s="933"/>
      <c r="CD196" s="933"/>
      <c r="CE196" s="933"/>
      <c r="CF196" s="933"/>
      <c r="CG196" s="934"/>
      <c r="CH196" s="54"/>
      <c r="CI196" s="54"/>
      <c r="CJ196" s="54"/>
      <c r="CK196" s="54"/>
      <c r="CL196" s="54"/>
      <c r="CM196" s="234">
        <v>10</v>
      </c>
      <c r="CN196" s="251" t="str">
        <f t="shared" si="33"/>
        <v>-</v>
      </c>
      <c r="CO196" s="259" t="str">
        <f>IF(COUNTIF(CN$187:$CN196,CN196)=1,MAX(CO$186:$CO195)+1,"")</f>
        <v/>
      </c>
      <c r="CP196" s="251" t="str">
        <f t="shared" si="35"/>
        <v/>
      </c>
      <c r="CQ196" s="233"/>
      <c r="CR196" s="233"/>
      <c r="CS196" s="233"/>
      <c r="CT196" s="54"/>
      <c r="CU196" s="234">
        <v>10</v>
      </c>
      <c r="CV196" s="255" t="str">
        <f t="shared" si="34"/>
        <v>-</v>
      </c>
      <c r="CW196" s="259" t="str">
        <f>IF(COUNTIF($CV$187:CV196,CV196)=1,MAX($CW$186:CW195)+1,"")</f>
        <v/>
      </c>
      <c r="CX196" s="255" t="str">
        <f t="shared" si="36"/>
        <v/>
      </c>
      <c r="CY196" s="233"/>
      <c r="CZ196" s="233"/>
      <c r="DA196" s="233"/>
      <c r="DB196" s="54"/>
      <c r="DC196" s="54"/>
      <c r="DD196" s="54"/>
      <c r="DE196" s="54"/>
      <c r="DF196" s="54"/>
      <c r="DG196" s="54"/>
      <c r="DH196" s="54"/>
      <c r="DI196" s="54"/>
      <c r="DJ196" s="54"/>
      <c r="DK196" s="54"/>
      <c r="DL196" s="54"/>
      <c r="DM196" s="54"/>
      <c r="DN196" s="54"/>
      <c r="DO196" s="54"/>
      <c r="DP196" s="54"/>
      <c r="DQ196" s="199"/>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2"/>
      <c r="FH196" s="52"/>
      <c r="FI196" s="52"/>
      <c r="FJ196" s="52"/>
      <c r="FK196" s="52"/>
      <c r="FL196" s="52"/>
      <c r="FM196" s="52"/>
      <c r="FN196" s="52"/>
      <c r="FO196" s="52"/>
      <c r="FP196" s="52"/>
      <c r="FQ196" s="52"/>
      <c r="FR196" s="52"/>
      <c r="FS196" s="52"/>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52"/>
      <c r="GQ196" s="52"/>
      <c r="GR196" s="52"/>
      <c r="GS196" s="52"/>
      <c r="GT196" s="52"/>
      <c r="GU196" s="52"/>
      <c r="GV196" s="52"/>
      <c r="GW196" s="52"/>
      <c r="GX196" s="52"/>
      <c r="GY196" s="52"/>
      <c r="GZ196" s="52"/>
      <c r="HA196" s="52"/>
      <c r="HB196" s="52"/>
      <c r="HC196" s="52"/>
      <c r="HD196" s="52"/>
      <c r="HE196" s="52"/>
      <c r="HF196" s="52"/>
      <c r="HG196" s="52"/>
      <c r="HH196" s="52"/>
      <c r="HI196" s="52"/>
      <c r="HJ196" s="52"/>
      <c r="HK196" s="52"/>
      <c r="HL196" s="52"/>
      <c r="HM196" s="52"/>
      <c r="HN196" s="52"/>
    </row>
    <row r="197" spans="1:222" hidden="1">
      <c r="A197" s="52"/>
      <c r="B197" s="52"/>
      <c r="C197" s="52"/>
      <c r="D197" s="198"/>
      <c r="E197" s="54"/>
      <c r="F197" s="230">
        <v>14</v>
      </c>
      <c r="G197" s="941" t="str">
        <f t="shared" si="24"/>
        <v/>
      </c>
      <c r="H197" s="942"/>
      <c r="I197" s="942"/>
      <c r="J197" s="942"/>
      <c r="K197" s="943"/>
      <c r="L197" s="920" t="str">
        <f t="shared" si="25"/>
        <v/>
      </c>
      <c r="M197" s="921"/>
      <c r="N197" s="921"/>
      <c r="O197" s="921"/>
      <c r="P197" s="922"/>
      <c r="Q197" s="54"/>
      <c r="R197" s="54"/>
      <c r="S197" s="54"/>
      <c r="T197" s="2"/>
      <c r="U197" s="2"/>
      <c r="V197" s="230">
        <v>14</v>
      </c>
      <c r="W197" s="941" t="str">
        <f t="shared" si="26"/>
        <v>-</v>
      </c>
      <c r="X197" s="942"/>
      <c r="Y197" s="942"/>
      <c r="Z197" s="942"/>
      <c r="AA197" s="943"/>
      <c r="AB197" s="920" t="str">
        <f t="shared" si="27"/>
        <v>-</v>
      </c>
      <c r="AC197" s="921"/>
      <c r="AD197" s="921"/>
      <c r="AE197" s="921"/>
      <c r="AF197" s="922"/>
      <c r="AG197" s="54"/>
      <c r="AH197" s="54"/>
      <c r="AI197" s="54"/>
      <c r="AJ197" s="54"/>
      <c r="AK197" s="54"/>
      <c r="AL197" s="230">
        <v>14</v>
      </c>
      <c r="AM197" s="941" t="str">
        <f t="shared" si="28"/>
        <v>-</v>
      </c>
      <c r="AN197" s="942"/>
      <c r="AO197" s="942"/>
      <c r="AP197" s="942"/>
      <c r="AQ197" s="943"/>
      <c r="AR197" s="233"/>
      <c r="AS197" s="233"/>
      <c r="AT197" s="233"/>
      <c r="AU197" s="233"/>
      <c r="AV197" s="233"/>
      <c r="AW197" s="874" t="e">
        <f t="shared" si="29"/>
        <v>#N/A</v>
      </c>
      <c r="AX197" s="875"/>
      <c r="AY197" s="875"/>
      <c r="AZ197" s="875"/>
      <c r="BA197" s="876"/>
      <c r="BB197" s="877" t="s">
        <v>531</v>
      </c>
      <c r="BC197" s="878"/>
      <c r="BD197" s="54"/>
      <c r="BE197" s="879" t="e">
        <f t="shared" si="32"/>
        <v>#N/A</v>
      </c>
      <c r="BF197" s="880"/>
      <c r="BG197" s="880"/>
      <c r="BH197" s="880"/>
      <c r="BI197" s="881"/>
      <c r="BJ197" s="882" t="s">
        <v>531</v>
      </c>
      <c r="BK197" s="878"/>
      <c r="BL197" s="54"/>
      <c r="BM197" s="241"/>
      <c r="BN197" s="241"/>
      <c r="BO197" s="241"/>
      <c r="BP197" s="54"/>
      <c r="BQ197" s="234">
        <v>13</v>
      </c>
      <c r="BR197" s="929" t="e">
        <f t="shared" si="30"/>
        <v>#N/A</v>
      </c>
      <c r="BS197" s="930"/>
      <c r="BT197" s="930"/>
      <c r="BU197" s="930"/>
      <c r="BV197" s="930"/>
      <c r="BW197" s="930"/>
      <c r="BX197" s="931"/>
      <c r="BY197" s="54"/>
      <c r="BZ197" s="234">
        <v>13</v>
      </c>
      <c r="CA197" s="932" t="e">
        <f t="shared" si="31"/>
        <v>#N/A</v>
      </c>
      <c r="CB197" s="933"/>
      <c r="CC197" s="933"/>
      <c r="CD197" s="933"/>
      <c r="CE197" s="933"/>
      <c r="CF197" s="933"/>
      <c r="CG197" s="934"/>
      <c r="CH197" s="54"/>
      <c r="CI197" s="54"/>
      <c r="CJ197" s="54"/>
      <c r="CK197" s="54"/>
      <c r="CL197" s="54"/>
      <c r="CM197" s="234">
        <v>11</v>
      </c>
      <c r="CN197" s="251" t="str">
        <f t="shared" si="33"/>
        <v>-</v>
      </c>
      <c r="CO197" s="259" t="str">
        <f>IF(COUNTIF(CN$187:$CN197,CN197)=1,MAX(CO$186:$CO196)+1,"")</f>
        <v/>
      </c>
      <c r="CP197" s="251" t="str">
        <f t="shared" si="35"/>
        <v/>
      </c>
      <c r="CQ197" s="233"/>
      <c r="CR197" s="233"/>
      <c r="CS197" s="233"/>
      <c r="CT197" s="54"/>
      <c r="CU197" s="234">
        <v>11</v>
      </c>
      <c r="CV197" s="255" t="str">
        <f t="shared" si="34"/>
        <v>-</v>
      </c>
      <c r="CW197" s="259" t="str">
        <f>IF(COUNTIF($CV$187:CV197,CV197)=1,MAX($CW$186:CW196)+1,"")</f>
        <v/>
      </c>
      <c r="CX197" s="255" t="str">
        <f t="shared" si="36"/>
        <v/>
      </c>
      <c r="CY197" s="233"/>
      <c r="CZ197" s="233"/>
      <c r="DA197" s="233"/>
      <c r="DB197" s="54"/>
      <c r="DC197" s="54"/>
      <c r="DD197" s="54"/>
      <c r="DE197" s="54"/>
      <c r="DF197" s="54"/>
      <c r="DG197" s="54"/>
      <c r="DH197" s="54"/>
      <c r="DI197" s="54"/>
      <c r="DJ197" s="54"/>
      <c r="DK197" s="54"/>
      <c r="DL197" s="54"/>
      <c r="DM197" s="54"/>
      <c r="DN197" s="54"/>
      <c r="DO197" s="54"/>
      <c r="DP197" s="54"/>
      <c r="DQ197" s="199"/>
      <c r="DR197" s="52"/>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52"/>
      <c r="FK197" s="52"/>
      <c r="FL197" s="52"/>
      <c r="FM197" s="52"/>
      <c r="FN197" s="52"/>
      <c r="FO197" s="52"/>
      <c r="FP197" s="52"/>
      <c r="FQ197" s="52"/>
      <c r="FR197" s="52"/>
      <c r="FS197" s="52"/>
      <c r="FT197" s="52"/>
      <c r="FU197" s="52"/>
      <c r="FV197" s="52"/>
      <c r="FW197" s="52"/>
      <c r="FX197" s="52"/>
      <c r="FY197" s="52"/>
      <c r="FZ197" s="52"/>
      <c r="GA197" s="52"/>
      <c r="GB197" s="52"/>
      <c r="GC197" s="52"/>
      <c r="GD197" s="52"/>
      <c r="GE197" s="52"/>
      <c r="GF197" s="52"/>
      <c r="GG197" s="52"/>
      <c r="GH197" s="52"/>
      <c r="GI197" s="52"/>
      <c r="GJ197" s="52"/>
      <c r="GK197" s="52"/>
      <c r="GL197" s="52"/>
      <c r="GM197" s="52"/>
      <c r="GN197" s="52"/>
      <c r="GO197" s="52"/>
      <c r="GP197" s="52"/>
      <c r="GQ197" s="52"/>
      <c r="GR197" s="52"/>
      <c r="GS197" s="52"/>
      <c r="GT197" s="52"/>
      <c r="GU197" s="52"/>
      <c r="GV197" s="52"/>
      <c r="GW197" s="52"/>
      <c r="GX197" s="52"/>
      <c r="GY197" s="52"/>
      <c r="GZ197" s="52"/>
      <c r="HA197" s="52"/>
      <c r="HB197" s="52"/>
      <c r="HC197" s="52"/>
      <c r="HD197" s="52"/>
      <c r="HE197" s="52"/>
      <c r="HF197" s="52"/>
      <c r="HG197" s="52"/>
      <c r="HH197" s="52"/>
      <c r="HI197" s="52"/>
      <c r="HJ197" s="52"/>
      <c r="HK197" s="52"/>
      <c r="HL197" s="52"/>
      <c r="HM197" s="52"/>
      <c r="HN197" s="52"/>
    </row>
    <row r="198" spans="1:222" hidden="1">
      <c r="A198" s="52"/>
      <c r="B198" s="52"/>
      <c r="C198" s="52"/>
      <c r="D198" s="198"/>
      <c r="E198" s="54"/>
      <c r="F198" s="229">
        <v>15</v>
      </c>
      <c r="G198" s="941" t="str">
        <f t="shared" si="24"/>
        <v/>
      </c>
      <c r="H198" s="942"/>
      <c r="I198" s="942"/>
      <c r="J198" s="942"/>
      <c r="K198" s="943"/>
      <c r="L198" s="920" t="str">
        <f t="shared" si="25"/>
        <v/>
      </c>
      <c r="M198" s="921"/>
      <c r="N198" s="921"/>
      <c r="O198" s="921"/>
      <c r="P198" s="922"/>
      <c r="Q198" s="54"/>
      <c r="R198" s="54"/>
      <c r="S198" s="54"/>
      <c r="T198" s="2"/>
      <c r="U198" s="2"/>
      <c r="V198" s="229">
        <v>15</v>
      </c>
      <c r="W198" s="941" t="str">
        <f t="shared" si="26"/>
        <v>-</v>
      </c>
      <c r="X198" s="942"/>
      <c r="Y198" s="942"/>
      <c r="Z198" s="942"/>
      <c r="AA198" s="943"/>
      <c r="AB198" s="920" t="str">
        <f t="shared" si="27"/>
        <v>-</v>
      </c>
      <c r="AC198" s="921"/>
      <c r="AD198" s="921"/>
      <c r="AE198" s="921"/>
      <c r="AF198" s="922"/>
      <c r="AG198" s="54"/>
      <c r="AH198" s="54"/>
      <c r="AI198" s="54"/>
      <c r="AJ198" s="54"/>
      <c r="AK198" s="54"/>
      <c r="AL198" s="229">
        <v>15</v>
      </c>
      <c r="AM198" s="941" t="str">
        <f t="shared" si="28"/>
        <v>-</v>
      </c>
      <c r="AN198" s="942"/>
      <c r="AO198" s="942"/>
      <c r="AP198" s="942"/>
      <c r="AQ198" s="943"/>
      <c r="AR198" s="233"/>
      <c r="AS198" s="233"/>
      <c r="AT198" s="233"/>
      <c r="AU198" s="233"/>
      <c r="AV198" s="233"/>
      <c r="AW198" s="874" t="e">
        <f t="shared" si="29"/>
        <v>#N/A</v>
      </c>
      <c r="AX198" s="875"/>
      <c r="AY198" s="875"/>
      <c r="AZ198" s="875"/>
      <c r="BA198" s="876"/>
      <c r="BB198" s="877" t="s">
        <v>532</v>
      </c>
      <c r="BC198" s="878"/>
      <c r="BD198" s="54"/>
      <c r="BE198" s="879" t="e">
        <f t="shared" si="32"/>
        <v>#N/A</v>
      </c>
      <c r="BF198" s="880"/>
      <c r="BG198" s="880"/>
      <c r="BH198" s="880"/>
      <c r="BI198" s="881"/>
      <c r="BJ198" s="882" t="s">
        <v>532</v>
      </c>
      <c r="BK198" s="878"/>
      <c r="BL198" s="54"/>
      <c r="BM198" s="241"/>
      <c r="BN198" s="241"/>
      <c r="BO198" s="241"/>
      <c r="BP198" s="54"/>
      <c r="BQ198" s="235">
        <v>14</v>
      </c>
      <c r="BR198" s="929" t="e">
        <f t="shared" si="30"/>
        <v>#N/A</v>
      </c>
      <c r="BS198" s="930"/>
      <c r="BT198" s="930"/>
      <c r="BU198" s="930"/>
      <c r="BV198" s="930"/>
      <c r="BW198" s="930"/>
      <c r="BX198" s="931"/>
      <c r="BY198" s="54"/>
      <c r="BZ198" s="235">
        <v>14</v>
      </c>
      <c r="CA198" s="932" t="e">
        <f t="shared" si="31"/>
        <v>#N/A</v>
      </c>
      <c r="CB198" s="933"/>
      <c r="CC198" s="933"/>
      <c r="CD198" s="933"/>
      <c r="CE198" s="933"/>
      <c r="CF198" s="933"/>
      <c r="CG198" s="934"/>
      <c r="CH198" s="54"/>
      <c r="CI198" s="54"/>
      <c r="CJ198" s="54"/>
      <c r="CK198" s="54"/>
      <c r="CL198" s="54"/>
      <c r="CM198" s="234">
        <v>12</v>
      </c>
      <c r="CN198" s="251" t="str">
        <f t="shared" si="33"/>
        <v>-</v>
      </c>
      <c r="CO198" s="259" t="str">
        <f>IF(COUNTIF(CN$187:$CN198,CN198)=1,MAX(CO$186:$CO197)+1,"")</f>
        <v/>
      </c>
      <c r="CP198" s="251" t="str">
        <f t="shared" si="35"/>
        <v/>
      </c>
      <c r="CQ198" s="233"/>
      <c r="CR198" s="233"/>
      <c r="CS198" s="233"/>
      <c r="CT198" s="54"/>
      <c r="CU198" s="234">
        <v>12</v>
      </c>
      <c r="CV198" s="255" t="str">
        <f t="shared" si="34"/>
        <v>-</v>
      </c>
      <c r="CW198" s="259" t="str">
        <f>IF(COUNTIF($CV$187:CV198,CV198)=1,MAX($CW$186:CW197)+1,"")</f>
        <v/>
      </c>
      <c r="CX198" s="255" t="str">
        <f t="shared" si="36"/>
        <v/>
      </c>
      <c r="CY198" s="233"/>
      <c r="CZ198" s="233"/>
      <c r="DA198" s="233"/>
      <c r="DB198" s="54"/>
      <c r="DC198" s="54"/>
      <c r="DD198" s="54"/>
      <c r="DE198" s="54"/>
      <c r="DF198" s="54"/>
      <c r="DG198" s="54"/>
      <c r="DH198" s="54"/>
      <c r="DI198" s="54"/>
      <c r="DJ198" s="54"/>
      <c r="DK198" s="54"/>
      <c r="DL198" s="54"/>
      <c r="DM198" s="54"/>
      <c r="DN198" s="54"/>
      <c r="DO198" s="54"/>
      <c r="DP198" s="54"/>
      <c r="DQ198" s="199"/>
      <c r="DR198" s="52"/>
      <c r="DS198" s="52"/>
      <c r="DT198" s="52"/>
      <c r="DU198" s="52"/>
      <c r="DV198" s="52"/>
      <c r="DW198" s="52"/>
      <c r="DX198" s="52"/>
      <c r="DY198" s="52"/>
      <c r="DZ198" s="52"/>
      <c r="EA198" s="52"/>
      <c r="EB198" s="52"/>
      <c r="EC198" s="52"/>
      <c r="ED198" s="52"/>
      <c r="EE198" s="52"/>
      <c r="EF198" s="52"/>
      <c r="EG198" s="52"/>
      <c r="EH198" s="52"/>
      <c r="EI198" s="52"/>
      <c r="EJ198" s="52"/>
      <c r="EK198" s="52"/>
      <c r="EL198" s="52"/>
      <c r="EM198" s="52"/>
      <c r="EN198" s="52"/>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52"/>
      <c r="FK198" s="52"/>
      <c r="FL198" s="52"/>
      <c r="FM198" s="52"/>
      <c r="FN198" s="52"/>
      <c r="FO198" s="52"/>
      <c r="FP198" s="52"/>
      <c r="FQ198" s="52"/>
      <c r="FR198" s="52"/>
      <c r="FS198" s="52"/>
      <c r="FT198" s="52"/>
      <c r="FU198" s="52"/>
      <c r="FV198" s="52"/>
      <c r="FW198" s="52"/>
      <c r="FX198" s="52"/>
      <c r="FY198" s="52"/>
      <c r="FZ198" s="52"/>
      <c r="GA198" s="52"/>
      <c r="GB198" s="52"/>
      <c r="GC198" s="52"/>
      <c r="GD198" s="52"/>
      <c r="GE198" s="52"/>
      <c r="GF198" s="52"/>
      <c r="GG198" s="52"/>
      <c r="GH198" s="52"/>
      <c r="GI198" s="52"/>
      <c r="GJ198" s="52"/>
      <c r="GK198" s="52"/>
      <c r="GL198" s="52"/>
      <c r="GM198" s="52"/>
      <c r="GN198" s="52"/>
      <c r="GO198" s="52"/>
      <c r="GP198" s="52"/>
      <c r="GQ198" s="52"/>
      <c r="GR198" s="52"/>
      <c r="GS198" s="52"/>
      <c r="GT198" s="52"/>
      <c r="GU198" s="52"/>
      <c r="GV198" s="52"/>
      <c r="GW198" s="52"/>
      <c r="GX198" s="52"/>
      <c r="GY198" s="52"/>
      <c r="GZ198" s="52"/>
      <c r="HA198" s="52"/>
      <c r="HB198" s="52"/>
      <c r="HC198" s="52"/>
      <c r="HD198" s="52"/>
      <c r="HE198" s="52"/>
      <c r="HF198" s="52"/>
      <c r="HG198" s="52"/>
      <c r="HH198" s="52"/>
      <c r="HI198" s="52"/>
      <c r="HJ198" s="52"/>
      <c r="HK198" s="52"/>
      <c r="HL198" s="52"/>
      <c r="HM198" s="52"/>
      <c r="HN198" s="52"/>
    </row>
    <row r="199" spans="1:222" hidden="1">
      <c r="A199" s="52"/>
      <c r="B199" s="52"/>
      <c r="C199" s="52"/>
      <c r="D199" s="198"/>
      <c r="E199" s="54"/>
      <c r="F199" s="230">
        <v>16</v>
      </c>
      <c r="G199" s="941" t="str">
        <f t="shared" si="24"/>
        <v/>
      </c>
      <c r="H199" s="942"/>
      <c r="I199" s="942"/>
      <c r="J199" s="942"/>
      <c r="K199" s="943"/>
      <c r="L199" s="920" t="str">
        <f t="shared" si="25"/>
        <v/>
      </c>
      <c r="M199" s="921"/>
      <c r="N199" s="921"/>
      <c r="O199" s="921"/>
      <c r="P199" s="922"/>
      <c r="Q199" s="54"/>
      <c r="R199" s="54"/>
      <c r="S199" s="54"/>
      <c r="T199" s="2"/>
      <c r="U199" s="2"/>
      <c r="V199" s="230">
        <v>16</v>
      </c>
      <c r="W199" s="941" t="str">
        <f t="shared" si="26"/>
        <v>-</v>
      </c>
      <c r="X199" s="942"/>
      <c r="Y199" s="942"/>
      <c r="Z199" s="942"/>
      <c r="AA199" s="943"/>
      <c r="AB199" s="920" t="str">
        <f t="shared" si="27"/>
        <v>-</v>
      </c>
      <c r="AC199" s="921"/>
      <c r="AD199" s="921"/>
      <c r="AE199" s="921"/>
      <c r="AF199" s="922"/>
      <c r="AG199" s="54"/>
      <c r="AH199" s="54"/>
      <c r="AI199" s="54"/>
      <c r="AJ199" s="54"/>
      <c r="AK199" s="54"/>
      <c r="AL199" s="230">
        <v>16</v>
      </c>
      <c r="AM199" s="941" t="str">
        <f t="shared" si="28"/>
        <v>-</v>
      </c>
      <c r="AN199" s="942"/>
      <c r="AO199" s="942"/>
      <c r="AP199" s="942"/>
      <c r="AQ199" s="943"/>
      <c r="AR199" s="233"/>
      <c r="AS199" s="233"/>
      <c r="AT199" s="233"/>
      <c r="AU199" s="233"/>
      <c r="AV199" s="233"/>
      <c r="AW199" s="874" t="e">
        <f t="shared" si="29"/>
        <v>#N/A</v>
      </c>
      <c r="AX199" s="875"/>
      <c r="AY199" s="875"/>
      <c r="AZ199" s="875"/>
      <c r="BA199" s="876"/>
      <c r="BB199" s="877" t="s">
        <v>533</v>
      </c>
      <c r="BC199" s="878"/>
      <c r="BD199" s="54"/>
      <c r="BE199" s="879" t="e">
        <f t="shared" si="32"/>
        <v>#N/A</v>
      </c>
      <c r="BF199" s="880"/>
      <c r="BG199" s="880"/>
      <c r="BH199" s="880"/>
      <c r="BI199" s="881"/>
      <c r="BJ199" s="882" t="s">
        <v>533</v>
      </c>
      <c r="BK199" s="878"/>
      <c r="BL199" s="54"/>
      <c r="BM199" s="241"/>
      <c r="BN199" s="241"/>
      <c r="BO199" s="241"/>
      <c r="BP199" s="54"/>
      <c r="BQ199" s="234">
        <v>15</v>
      </c>
      <c r="BR199" s="929" t="e">
        <f t="shared" si="30"/>
        <v>#N/A</v>
      </c>
      <c r="BS199" s="930"/>
      <c r="BT199" s="930"/>
      <c r="BU199" s="930"/>
      <c r="BV199" s="930"/>
      <c r="BW199" s="930"/>
      <c r="BX199" s="931"/>
      <c r="BY199" s="54"/>
      <c r="BZ199" s="234">
        <v>15</v>
      </c>
      <c r="CA199" s="932" t="e">
        <f t="shared" si="31"/>
        <v>#N/A</v>
      </c>
      <c r="CB199" s="933"/>
      <c r="CC199" s="933"/>
      <c r="CD199" s="933"/>
      <c r="CE199" s="933"/>
      <c r="CF199" s="933"/>
      <c r="CG199" s="934"/>
      <c r="CH199" s="54"/>
      <c r="CI199" s="54"/>
      <c r="CJ199" s="54"/>
      <c r="CK199" s="54"/>
      <c r="CL199" s="54"/>
      <c r="CM199" s="234">
        <v>13</v>
      </c>
      <c r="CN199" s="251" t="str">
        <f t="shared" si="33"/>
        <v>-</v>
      </c>
      <c r="CO199" s="259" t="str">
        <f>IF(COUNTIF(CN$187:$CN199,CN199)=1,MAX(CO$186:$CO198)+1,"")</f>
        <v/>
      </c>
      <c r="CP199" s="251" t="str">
        <f t="shared" si="35"/>
        <v/>
      </c>
      <c r="CQ199" s="233"/>
      <c r="CR199" s="233"/>
      <c r="CS199" s="233"/>
      <c r="CT199" s="54"/>
      <c r="CU199" s="234">
        <v>13</v>
      </c>
      <c r="CV199" s="255" t="str">
        <f t="shared" si="34"/>
        <v>-</v>
      </c>
      <c r="CW199" s="259" t="str">
        <f>IF(COUNTIF($CV$187:CV199,CV199)=1,MAX($CW$186:CW198)+1,"")</f>
        <v/>
      </c>
      <c r="CX199" s="255" t="str">
        <f t="shared" si="36"/>
        <v/>
      </c>
      <c r="CY199" s="233"/>
      <c r="CZ199" s="233"/>
      <c r="DA199" s="233"/>
      <c r="DB199" s="54"/>
      <c r="DC199" s="54"/>
      <c r="DD199" s="54"/>
      <c r="DE199" s="54"/>
      <c r="DF199" s="54"/>
      <c r="DG199" s="54"/>
      <c r="DH199" s="54"/>
      <c r="DI199" s="54"/>
      <c r="DJ199" s="54"/>
      <c r="DK199" s="54"/>
      <c r="DL199" s="54"/>
      <c r="DM199" s="54"/>
      <c r="DN199" s="54"/>
      <c r="DO199" s="54"/>
      <c r="DP199" s="54"/>
      <c r="DQ199" s="199"/>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row>
    <row r="200" spans="1:222" hidden="1">
      <c r="A200" s="52"/>
      <c r="B200" s="52"/>
      <c r="C200" s="52"/>
      <c r="D200" s="198"/>
      <c r="E200" s="54"/>
      <c r="F200" s="229">
        <v>17</v>
      </c>
      <c r="G200" s="941" t="str">
        <f t="shared" si="24"/>
        <v/>
      </c>
      <c r="H200" s="942"/>
      <c r="I200" s="942"/>
      <c r="J200" s="942"/>
      <c r="K200" s="943"/>
      <c r="L200" s="920" t="str">
        <f t="shared" si="25"/>
        <v/>
      </c>
      <c r="M200" s="921"/>
      <c r="N200" s="921"/>
      <c r="O200" s="921"/>
      <c r="P200" s="922"/>
      <c r="Q200" s="54"/>
      <c r="R200" s="54"/>
      <c r="S200" s="54"/>
      <c r="T200" s="2"/>
      <c r="U200" s="2"/>
      <c r="V200" s="229">
        <v>17</v>
      </c>
      <c r="W200" s="941" t="str">
        <f t="shared" si="26"/>
        <v>-</v>
      </c>
      <c r="X200" s="942"/>
      <c r="Y200" s="942"/>
      <c r="Z200" s="942"/>
      <c r="AA200" s="943"/>
      <c r="AB200" s="920" t="str">
        <f t="shared" si="27"/>
        <v>-</v>
      </c>
      <c r="AC200" s="921"/>
      <c r="AD200" s="921"/>
      <c r="AE200" s="921"/>
      <c r="AF200" s="922"/>
      <c r="AG200" s="54"/>
      <c r="AH200" s="54"/>
      <c r="AI200" s="54"/>
      <c r="AJ200" s="54"/>
      <c r="AK200" s="54"/>
      <c r="AL200" s="229">
        <v>17</v>
      </c>
      <c r="AM200" s="941" t="str">
        <f t="shared" si="28"/>
        <v>-</v>
      </c>
      <c r="AN200" s="942"/>
      <c r="AO200" s="942"/>
      <c r="AP200" s="942"/>
      <c r="AQ200" s="943"/>
      <c r="AR200" s="233"/>
      <c r="AS200" s="233"/>
      <c r="AT200" s="233"/>
      <c r="AU200" s="233"/>
      <c r="AV200" s="233"/>
      <c r="AW200" s="874" t="e">
        <f t="shared" si="29"/>
        <v>#N/A</v>
      </c>
      <c r="AX200" s="875"/>
      <c r="AY200" s="875"/>
      <c r="AZ200" s="875"/>
      <c r="BA200" s="876"/>
      <c r="BB200" s="877" t="s">
        <v>534</v>
      </c>
      <c r="BC200" s="878"/>
      <c r="BD200" s="54"/>
      <c r="BE200" s="879" t="e">
        <f t="shared" si="32"/>
        <v>#N/A</v>
      </c>
      <c r="BF200" s="880"/>
      <c r="BG200" s="880"/>
      <c r="BH200" s="880"/>
      <c r="BI200" s="881"/>
      <c r="BJ200" s="882" t="s">
        <v>534</v>
      </c>
      <c r="BK200" s="878"/>
      <c r="BL200" s="54"/>
      <c r="BM200" s="241"/>
      <c r="BN200" s="241"/>
      <c r="BO200" s="241"/>
      <c r="BP200" s="54"/>
      <c r="BQ200" s="235">
        <v>16</v>
      </c>
      <c r="BR200" s="929" t="e">
        <f t="shared" si="30"/>
        <v>#N/A</v>
      </c>
      <c r="BS200" s="930"/>
      <c r="BT200" s="930"/>
      <c r="BU200" s="930"/>
      <c r="BV200" s="930"/>
      <c r="BW200" s="930"/>
      <c r="BX200" s="931"/>
      <c r="BY200" s="54"/>
      <c r="BZ200" s="235">
        <v>16</v>
      </c>
      <c r="CA200" s="932" t="e">
        <f t="shared" si="31"/>
        <v>#N/A</v>
      </c>
      <c r="CB200" s="933"/>
      <c r="CC200" s="933"/>
      <c r="CD200" s="933"/>
      <c r="CE200" s="933"/>
      <c r="CF200" s="933"/>
      <c r="CG200" s="934"/>
      <c r="CH200" s="54"/>
      <c r="CI200" s="54"/>
      <c r="CJ200" s="54"/>
      <c r="CK200" s="54"/>
      <c r="CL200" s="54"/>
      <c r="CM200" s="234">
        <v>14</v>
      </c>
      <c r="CN200" s="251" t="str">
        <f t="shared" si="33"/>
        <v>-</v>
      </c>
      <c r="CO200" s="259" t="str">
        <f>IF(COUNTIF(CN$187:$CN200,CN200)=1,MAX(CO$186:$CO199)+1,"")</f>
        <v/>
      </c>
      <c r="CP200" s="251" t="str">
        <f t="shared" si="35"/>
        <v/>
      </c>
      <c r="CQ200" s="233"/>
      <c r="CR200" s="233"/>
      <c r="CS200" s="233"/>
      <c r="CT200" s="54"/>
      <c r="CU200" s="234">
        <v>14</v>
      </c>
      <c r="CV200" s="255" t="str">
        <f t="shared" si="34"/>
        <v>-</v>
      </c>
      <c r="CW200" s="259" t="str">
        <f>IF(COUNTIF($CV$187:CV200,CV200)=1,MAX($CW$186:CW199)+1,"")</f>
        <v/>
      </c>
      <c r="CX200" s="255" t="str">
        <f t="shared" si="36"/>
        <v/>
      </c>
      <c r="CY200" s="233"/>
      <c r="CZ200" s="233"/>
      <c r="DA200" s="233"/>
      <c r="DB200" s="54"/>
      <c r="DC200" s="54"/>
      <c r="DD200" s="54"/>
      <c r="DE200" s="54"/>
      <c r="DF200" s="54"/>
      <c r="DG200" s="54"/>
      <c r="DH200" s="54"/>
      <c r="DI200" s="54"/>
      <c r="DJ200" s="54"/>
      <c r="DK200" s="54"/>
      <c r="DL200" s="54"/>
      <c r="DM200" s="54"/>
      <c r="DN200" s="54"/>
      <c r="DO200" s="54"/>
      <c r="DP200" s="54"/>
      <c r="DQ200" s="199"/>
      <c r="DR200" s="52"/>
      <c r="DS200" s="52"/>
      <c r="DT200" s="52"/>
      <c r="DU200" s="52"/>
      <c r="DV200" s="52"/>
      <c r="DW200" s="52"/>
      <c r="DX200" s="52"/>
      <c r="DY200" s="52"/>
      <c r="DZ200" s="52"/>
      <c r="EA200" s="52"/>
      <c r="EB200" s="52"/>
      <c r="EC200" s="52"/>
      <c r="ED200" s="52"/>
      <c r="EE200" s="52"/>
      <c r="EF200" s="52"/>
      <c r="EG200" s="52"/>
      <c r="EH200" s="52"/>
      <c r="EI200" s="52"/>
      <c r="EJ200" s="52"/>
      <c r="EK200" s="52"/>
      <c r="EL200" s="52"/>
      <c r="EM200" s="52"/>
      <c r="EN200" s="52"/>
      <c r="EO200" s="52"/>
      <c r="EP200" s="52"/>
      <c r="EQ200" s="52"/>
      <c r="ER200" s="52"/>
      <c r="ES200" s="52"/>
      <c r="ET200" s="52"/>
      <c r="EU200" s="52"/>
      <c r="EV200" s="52"/>
      <c r="EW200" s="52"/>
      <c r="EX200" s="52"/>
      <c r="EY200" s="52"/>
      <c r="EZ200" s="52"/>
      <c r="FA200" s="52"/>
      <c r="FB200" s="52"/>
      <c r="FC200" s="52"/>
      <c r="FD200" s="52"/>
      <c r="FE200" s="52"/>
      <c r="FF200" s="52"/>
      <c r="FG200" s="52"/>
      <c r="FH200" s="52"/>
      <c r="FI200" s="52"/>
      <c r="FJ200" s="52"/>
      <c r="FK200" s="52"/>
      <c r="FL200" s="52"/>
      <c r="FM200" s="52"/>
      <c r="FN200" s="52"/>
      <c r="FO200" s="52"/>
      <c r="FP200" s="52"/>
      <c r="FQ200" s="52"/>
      <c r="FR200" s="52"/>
      <c r="FS200" s="52"/>
      <c r="FT200" s="52"/>
      <c r="FU200" s="52"/>
      <c r="FV200" s="52"/>
      <c r="FW200" s="52"/>
      <c r="FX200" s="52"/>
      <c r="FY200" s="52"/>
      <c r="FZ200" s="52"/>
      <c r="GA200" s="52"/>
      <c r="GB200" s="52"/>
      <c r="GC200" s="52"/>
      <c r="GD200" s="52"/>
      <c r="GE200" s="52"/>
      <c r="GF200" s="52"/>
      <c r="GG200" s="52"/>
      <c r="GH200" s="52"/>
      <c r="GI200" s="52"/>
      <c r="GJ200" s="52"/>
      <c r="GK200" s="52"/>
      <c r="GL200" s="52"/>
      <c r="GM200" s="52"/>
      <c r="GN200" s="52"/>
      <c r="GO200" s="52"/>
      <c r="GP200" s="52"/>
      <c r="GQ200" s="52"/>
      <c r="GR200" s="52"/>
      <c r="GS200" s="52"/>
      <c r="GT200" s="52"/>
      <c r="GU200" s="52"/>
      <c r="GV200" s="52"/>
      <c r="GW200" s="52"/>
      <c r="GX200" s="52"/>
      <c r="GY200" s="52"/>
      <c r="GZ200" s="52"/>
      <c r="HA200" s="52"/>
      <c r="HB200" s="52"/>
      <c r="HC200" s="52"/>
      <c r="HD200" s="52"/>
      <c r="HE200" s="52"/>
      <c r="HF200" s="52"/>
      <c r="HG200" s="52"/>
      <c r="HH200" s="52"/>
      <c r="HI200" s="52"/>
      <c r="HJ200" s="52"/>
      <c r="HK200" s="52"/>
      <c r="HL200" s="52"/>
      <c r="HM200" s="52"/>
      <c r="HN200" s="52"/>
    </row>
    <row r="201" spans="1:222" hidden="1">
      <c r="A201" s="52"/>
      <c r="B201" s="52"/>
      <c r="C201" s="52"/>
      <c r="D201" s="198"/>
      <c r="E201" s="54"/>
      <c r="F201" s="230">
        <v>18</v>
      </c>
      <c r="G201" s="941" t="str">
        <f t="shared" si="24"/>
        <v/>
      </c>
      <c r="H201" s="942"/>
      <c r="I201" s="942"/>
      <c r="J201" s="942"/>
      <c r="K201" s="943"/>
      <c r="L201" s="920" t="str">
        <f t="shared" si="25"/>
        <v/>
      </c>
      <c r="M201" s="921"/>
      <c r="N201" s="921"/>
      <c r="O201" s="921"/>
      <c r="P201" s="922"/>
      <c r="Q201" s="54"/>
      <c r="R201" s="54"/>
      <c r="S201" s="54"/>
      <c r="T201" s="2"/>
      <c r="U201" s="2"/>
      <c r="V201" s="230">
        <v>18</v>
      </c>
      <c r="W201" s="941" t="str">
        <f t="shared" si="26"/>
        <v>-</v>
      </c>
      <c r="X201" s="942"/>
      <c r="Y201" s="942"/>
      <c r="Z201" s="942"/>
      <c r="AA201" s="943"/>
      <c r="AB201" s="920" t="str">
        <f t="shared" si="27"/>
        <v>-</v>
      </c>
      <c r="AC201" s="921"/>
      <c r="AD201" s="921"/>
      <c r="AE201" s="921"/>
      <c r="AF201" s="922"/>
      <c r="AG201" s="54"/>
      <c r="AH201" s="54"/>
      <c r="AI201" s="54"/>
      <c r="AJ201" s="54"/>
      <c r="AK201" s="54"/>
      <c r="AL201" s="230">
        <v>18</v>
      </c>
      <c r="AM201" s="941" t="str">
        <f t="shared" si="28"/>
        <v>-</v>
      </c>
      <c r="AN201" s="942"/>
      <c r="AO201" s="942"/>
      <c r="AP201" s="942"/>
      <c r="AQ201" s="943"/>
      <c r="AR201" s="233"/>
      <c r="AS201" s="233"/>
      <c r="AT201" s="233"/>
      <c r="AU201" s="233"/>
      <c r="AV201" s="233"/>
      <c r="AW201" s="874" t="e">
        <f t="shared" si="29"/>
        <v>#N/A</v>
      </c>
      <c r="AX201" s="875"/>
      <c r="AY201" s="875"/>
      <c r="AZ201" s="875"/>
      <c r="BA201" s="876"/>
      <c r="BB201" s="877" t="s">
        <v>535</v>
      </c>
      <c r="BC201" s="878"/>
      <c r="BD201" s="54"/>
      <c r="BE201" s="879" t="e">
        <f t="shared" si="32"/>
        <v>#N/A</v>
      </c>
      <c r="BF201" s="880"/>
      <c r="BG201" s="880"/>
      <c r="BH201" s="880"/>
      <c r="BI201" s="881"/>
      <c r="BJ201" s="882" t="s">
        <v>535</v>
      </c>
      <c r="BK201" s="878"/>
      <c r="BL201" s="54"/>
      <c r="BM201" s="241"/>
      <c r="BN201" s="241"/>
      <c r="BO201" s="241"/>
      <c r="BP201" s="54"/>
      <c r="BQ201" s="234">
        <v>17</v>
      </c>
      <c r="BR201" s="929" t="e">
        <f t="shared" si="30"/>
        <v>#N/A</v>
      </c>
      <c r="BS201" s="930"/>
      <c r="BT201" s="930"/>
      <c r="BU201" s="930"/>
      <c r="BV201" s="930"/>
      <c r="BW201" s="930"/>
      <c r="BX201" s="931"/>
      <c r="BY201" s="54"/>
      <c r="BZ201" s="234">
        <v>17</v>
      </c>
      <c r="CA201" s="932" t="e">
        <f t="shared" si="31"/>
        <v>#N/A</v>
      </c>
      <c r="CB201" s="933"/>
      <c r="CC201" s="933"/>
      <c r="CD201" s="933"/>
      <c r="CE201" s="933"/>
      <c r="CF201" s="933"/>
      <c r="CG201" s="934"/>
      <c r="CH201" s="54"/>
      <c r="CI201" s="54"/>
      <c r="CJ201" s="54"/>
      <c r="CK201" s="54"/>
      <c r="CL201" s="54"/>
      <c r="CM201" s="234">
        <v>15</v>
      </c>
      <c r="CN201" s="251" t="str">
        <f t="shared" si="33"/>
        <v>-</v>
      </c>
      <c r="CO201" s="259" t="str">
        <f>IF(COUNTIF(CN$187:$CN201,CN201)=1,MAX(CO$186:$CO200)+1,"")</f>
        <v/>
      </c>
      <c r="CP201" s="251" t="str">
        <f t="shared" si="35"/>
        <v/>
      </c>
      <c r="CQ201" s="233"/>
      <c r="CR201" s="233"/>
      <c r="CS201" s="233"/>
      <c r="CT201" s="54"/>
      <c r="CU201" s="234">
        <v>15</v>
      </c>
      <c r="CV201" s="255" t="str">
        <f t="shared" si="34"/>
        <v>-</v>
      </c>
      <c r="CW201" s="259" t="str">
        <f>IF(COUNTIF($CV$187:CV201,CV201)=1,MAX($CW$186:CW200)+1,"")</f>
        <v/>
      </c>
      <c r="CX201" s="255" t="str">
        <f t="shared" si="36"/>
        <v/>
      </c>
      <c r="CY201" s="233"/>
      <c r="CZ201" s="233"/>
      <c r="DA201" s="233"/>
      <c r="DB201" s="54"/>
      <c r="DC201" s="54"/>
      <c r="DD201" s="54"/>
      <c r="DE201" s="54"/>
      <c r="DF201" s="54"/>
      <c r="DG201" s="54"/>
      <c r="DH201" s="54"/>
      <c r="DI201" s="54"/>
      <c r="DJ201" s="54"/>
      <c r="DK201" s="54"/>
      <c r="DL201" s="54"/>
      <c r="DM201" s="54"/>
      <c r="DN201" s="54"/>
      <c r="DO201" s="54"/>
      <c r="DP201" s="54"/>
      <c r="DQ201" s="199"/>
      <c r="DR201" s="52"/>
      <c r="DS201" s="52"/>
      <c r="DT201" s="52"/>
      <c r="DU201" s="52"/>
      <c r="DV201" s="52"/>
      <c r="DW201" s="52"/>
      <c r="DX201" s="52"/>
      <c r="DY201" s="52"/>
      <c r="DZ201" s="52"/>
      <c r="EA201" s="52"/>
      <c r="EB201" s="52"/>
      <c r="EC201" s="52"/>
      <c r="ED201" s="52"/>
      <c r="EE201" s="52"/>
      <c r="EF201" s="52"/>
      <c r="EG201" s="52"/>
      <c r="EH201" s="52"/>
      <c r="EI201" s="52"/>
      <c r="EJ201" s="52"/>
      <c r="EK201" s="52"/>
      <c r="EL201" s="52"/>
      <c r="EM201" s="52"/>
      <c r="EN201" s="52"/>
      <c r="EO201" s="52"/>
      <c r="EP201" s="52"/>
      <c r="EQ201" s="52"/>
      <c r="ER201" s="52"/>
      <c r="ES201" s="52"/>
      <c r="ET201" s="52"/>
      <c r="EU201" s="52"/>
      <c r="EV201" s="52"/>
      <c r="EW201" s="52"/>
      <c r="EX201" s="52"/>
      <c r="EY201" s="52"/>
      <c r="EZ201" s="52"/>
      <c r="FA201" s="52"/>
      <c r="FB201" s="52"/>
      <c r="FC201" s="52"/>
      <c r="FD201" s="52"/>
      <c r="FE201" s="52"/>
      <c r="FF201" s="52"/>
      <c r="FG201" s="52"/>
      <c r="FH201" s="52"/>
      <c r="FI201" s="52"/>
      <c r="FJ201" s="52"/>
      <c r="FK201" s="52"/>
      <c r="FL201" s="52"/>
      <c r="FM201" s="52"/>
      <c r="FN201" s="52"/>
      <c r="FO201" s="52"/>
      <c r="FP201" s="52"/>
      <c r="FQ201" s="52"/>
      <c r="FR201" s="52"/>
      <c r="FS201" s="52"/>
      <c r="FT201" s="52"/>
      <c r="FU201" s="52"/>
      <c r="FV201" s="52"/>
      <c r="FW201" s="52"/>
      <c r="FX201" s="52"/>
      <c r="FY201" s="52"/>
      <c r="FZ201" s="52"/>
      <c r="GA201" s="52"/>
      <c r="GB201" s="52"/>
      <c r="GC201" s="52"/>
      <c r="GD201" s="52"/>
      <c r="GE201" s="52"/>
      <c r="GF201" s="52"/>
      <c r="GG201" s="52"/>
      <c r="GH201" s="52"/>
      <c r="GI201" s="52"/>
      <c r="GJ201" s="52"/>
      <c r="GK201" s="52"/>
      <c r="GL201" s="52"/>
      <c r="GM201" s="52"/>
      <c r="GN201" s="52"/>
      <c r="GO201" s="52"/>
      <c r="GP201" s="52"/>
      <c r="GQ201" s="52"/>
      <c r="GR201" s="52"/>
      <c r="GS201" s="52"/>
      <c r="GT201" s="52"/>
      <c r="GU201" s="52"/>
      <c r="GV201" s="52"/>
      <c r="GW201" s="52"/>
      <c r="GX201" s="52"/>
      <c r="GY201" s="52"/>
      <c r="GZ201" s="52"/>
      <c r="HA201" s="52"/>
      <c r="HB201" s="52"/>
      <c r="HC201" s="52"/>
      <c r="HD201" s="52"/>
      <c r="HE201" s="52"/>
      <c r="HF201" s="52"/>
      <c r="HG201" s="52"/>
      <c r="HH201" s="52"/>
      <c r="HI201" s="52"/>
      <c r="HJ201" s="52"/>
      <c r="HK201" s="52"/>
      <c r="HL201" s="52"/>
      <c r="HM201" s="52"/>
      <c r="HN201" s="52"/>
    </row>
    <row r="202" spans="1:222" hidden="1">
      <c r="A202" s="52"/>
      <c r="B202" s="52"/>
      <c r="C202" s="52"/>
      <c r="D202" s="198"/>
      <c r="E202" s="54"/>
      <c r="F202" s="229">
        <v>19</v>
      </c>
      <c r="G202" s="941" t="str">
        <f t="shared" si="24"/>
        <v/>
      </c>
      <c r="H202" s="942"/>
      <c r="I202" s="942"/>
      <c r="J202" s="942"/>
      <c r="K202" s="943"/>
      <c r="L202" s="920" t="str">
        <f t="shared" si="25"/>
        <v/>
      </c>
      <c r="M202" s="921"/>
      <c r="N202" s="921"/>
      <c r="O202" s="921"/>
      <c r="P202" s="922"/>
      <c r="Q202" s="54"/>
      <c r="R202" s="54"/>
      <c r="S202" s="54"/>
      <c r="T202" s="2"/>
      <c r="U202" s="2"/>
      <c r="V202" s="229">
        <v>19</v>
      </c>
      <c r="W202" s="941" t="str">
        <f t="shared" si="26"/>
        <v>-</v>
      </c>
      <c r="X202" s="942"/>
      <c r="Y202" s="942"/>
      <c r="Z202" s="942"/>
      <c r="AA202" s="943"/>
      <c r="AB202" s="920" t="str">
        <f t="shared" si="27"/>
        <v>-</v>
      </c>
      <c r="AC202" s="921"/>
      <c r="AD202" s="921"/>
      <c r="AE202" s="921"/>
      <c r="AF202" s="922"/>
      <c r="AG202" s="54"/>
      <c r="AH202" s="54"/>
      <c r="AI202" s="54"/>
      <c r="AJ202" s="54"/>
      <c r="AK202" s="54"/>
      <c r="AL202" s="229">
        <v>19</v>
      </c>
      <c r="AM202" s="941" t="str">
        <f t="shared" si="28"/>
        <v>-</v>
      </c>
      <c r="AN202" s="942"/>
      <c r="AO202" s="942"/>
      <c r="AP202" s="942"/>
      <c r="AQ202" s="943"/>
      <c r="AR202" s="233"/>
      <c r="AS202" s="233"/>
      <c r="AT202" s="233"/>
      <c r="AU202" s="233"/>
      <c r="AV202" s="233"/>
      <c r="AW202" s="874" t="e">
        <f>RANK(BB202,$AM$184:$AM$211,1)</f>
        <v>#N/A</v>
      </c>
      <c r="AX202" s="875"/>
      <c r="AY202" s="875"/>
      <c r="AZ202" s="875"/>
      <c r="BA202" s="876"/>
      <c r="BB202" s="877" t="s">
        <v>536</v>
      </c>
      <c r="BC202" s="878"/>
      <c r="BD202" s="54"/>
      <c r="BE202" s="879" t="e">
        <f t="shared" si="32"/>
        <v>#N/A</v>
      </c>
      <c r="BF202" s="880"/>
      <c r="BG202" s="880"/>
      <c r="BH202" s="880"/>
      <c r="BI202" s="881"/>
      <c r="BJ202" s="882" t="s">
        <v>536</v>
      </c>
      <c r="BK202" s="878"/>
      <c r="BL202" s="54"/>
      <c r="BM202" s="241"/>
      <c r="BN202" s="241"/>
      <c r="BO202" s="241"/>
      <c r="BP202" s="54"/>
      <c r="BQ202" s="235">
        <v>18</v>
      </c>
      <c r="BR202" s="929" t="e">
        <f t="shared" si="30"/>
        <v>#N/A</v>
      </c>
      <c r="BS202" s="930"/>
      <c r="BT202" s="930"/>
      <c r="BU202" s="930"/>
      <c r="BV202" s="930"/>
      <c r="BW202" s="930"/>
      <c r="BX202" s="931"/>
      <c r="BY202" s="54"/>
      <c r="BZ202" s="235">
        <v>18</v>
      </c>
      <c r="CA202" s="932" t="e">
        <f t="shared" si="31"/>
        <v>#N/A</v>
      </c>
      <c r="CB202" s="933"/>
      <c r="CC202" s="933"/>
      <c r="CD202" s="933"/>
      <c r="CE202" s="933"/>
      <c r="CF202" s="933"/>
      <c r="CG202" s="934"/>
      <c r="CH202" s="54"/>
      <c r="CI202" s="54"/>
      <c r="CJ202" s="54"/>
      <c r="CK202" s="54"/>
      <c r="CL202" s="54"/>
      <c r="CM202" s="234">
        <v>16</v>
      </c>
      <c r="CN202" s="251" t="str">
        <f t="shared" si="33"/>
        <v>-</v>
      </c>
      <c r="CO202" s="259" t="str">
        <f>IF(COUNTIF(CN$187:$CN202,CN202)=1,MAX(CO$186:$CO201)+1,"")</f>
        <v/>
      </c>
      <c r="CP202" s="251" t="str">
        <f t="shared" si="35"/>
        <v/>
      </c>
      <c r="CQ202" s="233"/>
      <c r="CR202" s="233"/>
      <c r="CS202" s="233"/>
      <c r="CT202" s="54"/>
      <c r="CU202" s="234">
        <v>16</v>
      </c>
      <c r="CV202" s="255" t="str">
        <f t="shared" si="34"/>
        <v>-</v>
      </c>
      <c r="CW202" s="259" t="str">
        <f>IF(COUNTIF($CV$187:CV202,CV202)=1,MAX($CW$186:CW201)+1,"")</f>
        <v/>
      </c>
      <c r="CX202" s="255" t="str">
        <f t="shared" si="36"/>
        <v/>
      </c>
      <c r="CY202" s="233"/>
      <c r="CZ202" s="233"/>
      <c r="DA202" s="233"/>
      <c r="DB202" s="54"/>
      <c r="DC202" s="54"/>
      <c r="DD202" s="54"/>
      <c r="DE202" s="54"/>
      <c r="DF202" s="54"/>
      <c r="DG202" s="54"/>
      <c r="DH202" s="54"/>
      <c r="DI202" s="54"/>
      <c r="DJ202" s="54"/>
      <c r="DK202" s="54"/>
      <c r="DL202" s="54"/>
      <c r="DM202" s="54"/>
      <c r="DN202" s="54"/>
      <c r="DO202" s="54"/>
      <c r="DP202" s="54"/>
      <c r="DQ202" s="199"/>
      <c r="DR202" s="52"/>
      <c r="DS202" s="52"/>
      <c r="DT202" s="52"/>
      <c r="DU202" s="52"/>
      <c r="DV202" s="52"/>
      <c r="DW202" s="52"/>
      <c r="DX202" s="52"/>
      <c r="DY202" s="52"/>
      <c r="DZ202" s="52"/>
      <c r="EA202" s="52"/>
      <c r="EB202" s="52"/>
      <c r="EC202" s="52"/>
      <c r="ED202" s="52"/>
      <c r="EE202" s="52"/>
      <c r="EF202" s="52"/>
      <c r="EG202" s="52"/>
      <c r="EH202" s="52"/>
      <c r="EI202" s="52"/>
      <c r="EJ202" s="52"/>
      <c r="EK202" s="52"/>
      <c r="EL202" s="52"/>
      <c r="EM202" s="52"/>
      <c r="EN202" s="52"/>
      <c r="EO202" s="52"/>
      <c r="EP202" s="52"/>
      <c r="EQ202" s="52"/>
      <c r="ER202" s="52"/>
      <c r="ES202" s="52"/>
      <c r="ET202" s="52"/>
      <c r="EU202" s="52"/>
      <c r="EV202" s="52"/>
      <c r="EW202" s="52"/>
      <c r="EX202" s="52"/>
      <c r="EY202" s="52"/>
      <c r="EZ202" s="52"/>
      <c r="FA202" s="52"/>
      <c r="FB202" s="52"/>
      <c r="FC202" s="52"/>
      <c r="FD202" s="52"/>
      <c r="FE202" s="52"/>
      <c r="FF202" s="52"/>
      <c r="FG202" s="52"/>
      <c r="FH202" s="52"/>
      <c r="FI202" s="52"/>
      <c r="FJ202" s="52"/>
      <c r="FK202" s="52"/>
      <c r="FL202" s="52"/>
      <c r="FM202" s="52"/>
      <c r="FN202" s="52"/>
      <c r="FO202" s="52"/>
      <c r="FP202" s="52"/>
      <c r="FQ202" s="52"/>
      <c r="FR202" s="52"/>
      <c r="FS202" s="52"/>
      <c r="FT202" s="52"/>
      <c r="FU202" s="52"/>
      <c r="FV202" s="52"/>
      <c r="FW202" s="52"/>
      <c r="FX202" s="52"/>
      <c r="FY202" s="52"/>
      <c r="FZ202" s="52"/>
      <c r="GA202" s="52"/>
      <c r="GB202" s="52"/>
      <c r="GC202" s="52"/>
      <c r="GD202" s="52"/>
      <c r="GE202" s="52"/>
      <c r="GF202" s="52"/>
      <c r="GG202" s="52"/>
      <c r="GH202" s="52"/>
      <c r="GI202" s="52"/>
      <c r="GJ202" s="52"/>
      <c r="GK202" s="52"/>
      <c r="GL202" s="52"/>
      <c r="GM202" s="52"/>
      <c r="GN202" s="52"/>
      <c r="GO202" s="52"/>
      <c r="GP202" s="52"/>
      <c r="GQ202" s="52"/>
      <c r="GR202" s="52"/>
      <c r="GS202" s="52"/>
      <c r="GT202" s="52"/>
      <c r="GU202" s="52"/>
      <c r="GV202" s="52"/>
      <c r="GW202" s="52"/>
      <c r="GX202" s="52"/>
      <c r="GY202" s="52"/>
      <c r="GZ202" s="52"/>
      <c r="HA202" s="52"/>
      <c r="HB202" s="52"/>
      <c r="HC202" s="52"/>
      <c r="HD202" s="52"/>
      <c r="HE202" s="52"/>
      <c r="HF202" s="52"/>
      <c r="HG202" s="52"/>
      <c r="HH202" s="52"/>
      <c r="HI202" s="52"/>
      <c r="HJ202" s="52"/>
      <c r="HK202" s="52"/>
      <c r="HL202" s="52"/>
      <c r="HM202" s="52"/>
      <c r="HN202" s="52"/>
    </row>
    <row r="203" spans="1:222" hidden="1">
      <c r="A203" s="52"/>
      <c r="B203" s="52"/>
      <c r="C203" s="52"/>
      <c r="D203" s="198"/>
      <c r="E203" s="54"/>
      <c r="F203" s="230">
        <v>20</v>
      </c>
      <c r="G203" s="941" t="str">
        <f t="shared" si="24"/>
        <v/>
      </c>
      <c r="H203" s="942"/>
      <c r="I203" s="942"/>
      <c r="J203" s="942"/>
      <c r="K203" s="943"/>
      <c r="L203" s="920" t="str">
        <f t="shared" si="25"/>
        <v/>
      </c>
      <c r="M203" s="921"/>
      <c r="N203" s="921"/>
      <c r="O203" s="921"/>
      <c r="P203" s="922"/>
      <c r="Q203" s="54"/>
      <c r="R203" s="54"/>
      <c r="S203" s="54"/>
      <c r="T203" s="2"/>
      <c r="U203" s="2"/>
      <c r="V203" s="230">
        <v>20</v>
      </c>
      <c r="W203" s="941" t="str">
        <f t="shared" si="26"/>
        <v>-</v>
      </c>
      <c r="X203" s="942"/>
      <c r="Y203" s="942"/>
      <c r="Z203" s="942"/>
      <c r="AA203" s="943"/>
      <c r="AB203" s="920" t="str">
        <f t="shared" si="27"/>
        <v>-</v>
      </c>
      <c r="AC203" s="921"/>
      <c r="AD203" s="921"/>
      <c r="AE203" s="921"/>
      <c r="AF203" s="922"/>
      <c r="AG203" s="54"/>
      <c r="AH203" s="54"/>
      <c r="AI203" s="54"/>
      <c r="AJ203" s="54"/>
      <c r="AK203" s="54"/>
      <c r="AL203" s="230">
        <v>20</v>
      </c>
      <c r="AM203" s="941" t="str">
        <f t="shared" si="28"/>
        <v>-</v>
      </c>
      <c r="AN203" s="942"/>
      <c r="AO203" s="942"/>
      <c r="AP203" s="942"/>
      <c r="AQ203" s="943"/>
      <c r="AR203" s="233"/>
      <c r="AS203" s="233"/>
      <c r="AT203" s="233"/>
      <c r="AU203" s="233"/>
      <c r="AV203" s="233"/>
      <c r="AW203" s="874" t="e">
        <f t="shared" ref="AW203:AW266" si="37">RANK(BB203,$AM$184:$AM$211,1)</f>
        <v>#N/A</v>
      </c>
      <c r="AX203" s="875"/>
      <c r="AY203" s="875"/>
      <c r="AZ203" s="875"/>
      <c r="BA203" s="876"/>
      <c r="BB203" s="877" t="s">
        <v>537</v>
      </c>
      <c r="BC203" s="878"/>
      <c r="BD203" s="54"/>
      <c r="BE203" s="879" t="e">
        <f t="shared" si="32"/>
        <v>#N/A</v>
      </c>
      <c r="BF203" s="880"/>
      <c r="BG203" s="880"/>
      <c r="BH203" s="880"/>
      <c r="BI203" s="881"/>
      <c r="BJ203" s="882" t="s">
        <v>537</v>
      </c>
      <c r="BK203" s="878"/>
      <c r="BL203" s="54"/>
      <c r="BM203" s="241"/>
      <c r="BN203" s="241"/>
      <c r="BO203" s="241"/>
      <c r="BP203" s="54"/>
      <c r="BQ203" s="234">
        <v>19</v>
      </c>
      <c r="BR203" s="929" t="e">
        <f t="shared" si="30"/>
        <v>#N/A</v>
      </c>
      <c r="BS203" s="930"/>
      <c r="BT203" s="930"/>
      <c r="BU203" s="930"/>
      <c r="BV203" s="930"/>
      <c r="BW203" s="930"/>
      <c r="BX203" s="931"/>
      <c r="BY203" s="54"/>
      <c r="BZ203" s="234">
        <v>19</v>
      </c>
      <c r="CA203" s="932" t="e">
        <f t="shared" si="31"/>
        <v>#N/A</v>
      </c>
      <c r="CB203" s="933"/>
      <c r="CC203" s="933"/>
      <c r="CD203" s="933"/>
      <c r="CE203" s="933"/>
      <c r="CF203" s="933"/>
      <c r="CG203" s="934"/>
      <c r="CH203" s="54"/>
      <c r="CI203" s="54"/>
      <c r="CJ203" s="54"/>
      <c r="CK203" s="54"/>
      <c r="CL203" s="54"/>
      <c r="CM203" s="234">
        <v>17</v>
      </c>
      <c r="CN203" s="251" t="str">
        <f t="shared" si="33"/>
        <v>-</v>
      </c>
      <c r="CO203" s="259" t="str">
        <f>IF(COUNTIF(CN$187:$CN203,CN203)=1,MAX(CO$186:$CO202)+1,"")</f>
        <v/>
      </c>
      <c r="CP203" s="251" t="str">
        <f t="shared" si="35"/>
        <v/>
      </c>
      <c r="CQ203" s="233"/>
      <c r="CR203" s="233"/>
      <c r="CS203" s="233"/>
      <c r="CT203" s="54"/>
      <c r="CU203" s="234">
        <v>17</v>
      </c>
      <c r="CV203" s="255" t="str">
        <f t="shared" si="34"/>
        <v>-</v>
      </c>
      <c r="CW203" s="259" t="str">
        <f>IF(COUNTIF($CV$187:CV203,CV203)=1,MAX($CW$186:CW202)+1,"")</f>
        <v/>
      </c>
      <c r="CX203" s="255" t="str">
        <f t="shared" si="36"/>
        <v/>
      </c>
      <c r="CY203" s="233"/>
      <c r="CZ203" s="233"/>
      <c r="DA203" s="233"/>
      <c r="DB203" s="54"/>
      <c r="DC203" s="54"/>
      <c r="DD203" s="54"/>
      <c r="DE203" s="54"/>
      <c r="DF203" s="54"/>
      <c r="DG203" s="54"/>
      <c r="DH203" s="54"/>
      <c r="DI203" s="54"/>
      <c r="DJ203" s="54"/>
      <c r="DK203" s="54"/>
      <c r="DL203" s="54"/>
      <c r="DM203" s="54"/>
      <c r="DN203" s="54"/>
      <c r="DO203" s="54"/>
      <c r="DP203" s="54"/>
      <c r="DQ203" s="199"/>
      <c r="DR203" s="52"/>
      <c r="DS203" s="52"/>
      <c r="DT203" s="52"/>
      <c r="DU203" s="52"/>
      <c r="DV203" s="52"/>
      <c r="DW203" s="52"/>
      <c r="DX203" s="52"/>
      <c r="DY203" s="52"/>
      <c r="DZ203" s="52"/>
      <c r="EA203" s="52"/>
      <c r="EB203" s="52"/>
      <c r="EC203" s="52"/>
      <c r="ED203" s="52"/>
      <c r="EE203" s="52"/>
      <c r="EF203" s="52"/>
      <c r="EG203" s="52"/>
      <c r="EH203" s="52"/>
      <c r="EI203" s="52"/>
      <c r="EJ203" s="52"/>
      <c r="EK203" s="52"/>
      <c r="EL203" s="52"/>
      <c r="EM203" s="52"/>
      <c r="EN203" s="52"/>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52"/>
      <c r="FK203" s="52"/>
      <c r="FL203" s="52"/>
      <c r="FM203" s="52"/>
      <c r="FN203" s="52"/>
      <c r="FO203" s="52"/>
      <c r="FP203" s="52"/>
      <c r="FQ203" s="52"/>
      <c r="FR203" s="52"/>
      <c r="FS203" s="52"/>
      <c r="FT203" s="52"/>
      <c r="FU203" s="52"/>
      <c r="FV203" s="52"/>
      <c r="FW203" s="52"/>
      <c r="FX203" s="52"/>
      <c r="FY203" s="52"/>
      <c r="FZ203" s="52"/>
      <c r="GA203" s="52"/>
      <c r="GB203" s="52"/>
      <c r="GC203" s="52"/>
      <c r="GD203" s="52"/>
      <c r="GE203" s="52"/>
      <c r="GF203" s="52"/>
      <c r="GG203" s="52"/>
      <c r="GH203" s="52"/>
      <c r="GI203" s="52"/>
      <c r="GJ203" s="52"/>
      <c r="GK203" s="52"/>
      <c r="GL203" s="52"/>
      <c r="GM203" s="52"/>
      <c r="GN203" s="52"/>
      <c r="GO203" s="52"/>
      <c r="GP203" s="52"/>
      <c r="GQ203" s="52"/>
      <c r="GR203" s="52"/>
      <c r="GS203" s="52"/>
      <c r="GT203" s="52"/>
      <c r="GU203" s="52"/>
      <c r="GV203" s="52"/>
      <c r="GW203" s="52"/>
      <c r="GX203" s="52"/>
      <c r="GY203" s="52"/>
      <c r="GZ203" s="52"/>
      <c r="HA203" s="52"/>
      <c r="HB203" s="52"/>
      <c r="HC203" s="52"/>
      <c r="HD203" s="52"/>
      <c r="HE203" s="52"/>
      <c r="HF203" s="52"/>
      <c r="HG203" s="52"/>
      <c r="HH203" s="52"/>
      <c r="HI203" s="52"/>
      <c r="HJ203" s="52"/>
      <c r="HK203" s="52"/>
      <c r="HL203" s="52"/>
      <c r="HM203" s="52"/>
      <c r="HN203" s="52"/>
    </row>
    <row r="204" spans="1:222" hidden="1">
      <c r="A204" s="52"/>
      <c r="B204" s="52"/>
      <c r="C204" s="52"/>
      <c r="D204" s="198"/>
      <c r="E204" s="54"/>
      <c r="F204" s="229">
        <v>21</v>
      </c>
      <c r="G204" s="941" t="str">
        <f t="shared" si="24"/>
        <v/>
      </c>
      <c r="H204" s="942"/>
      <c r="I204" s="942"/>
      <c r="J204" s="942"/>
      <c r="K204" s="943"/>
      <c r="L204" s="920" t="str">
        <f>A59</f>
        <v/>
      </c>
      <c r="M204" s="921"/>
      <c r="N204" s="921"/>
      <c r="O204" s="921"/>
      <c r="P204" s="922"/>
      <c r="Q204" s="54"/>
      <c r="R204" s="54"/>
      <c r="S204" s="54"/>
      <c r="T204" s="2"/>
      <c r="U204" s="2"/>
      <c r="V204" s="229">
        <v>21</v>
      </c>
      <c r="W204" s="941" t="str">
        <f t="shared" si="26"/>
        <v>-</v>
      </c>
      <c r="X204" s="942"/>
      <c r="Y204" s="942"/>
      <c r="Z204" s="942"/>
      <c r="AA204" s="943"/>
      <c r="AB204" s="920" t="str">
        <f t="shared" si="27"/>
        <v>-</v>
      </c>
      <c r="AC204" s="921"/>
      <c r="AD204" s="921"/>
      <c r="AE204" s="921"/>
      <c r="AF204" s="922"/>
      <c r="AG204" s="54"/>
      <c r="AH204" s="54"/>
      <c r="AI204" s="54"/>
      <c r="AJ204" s="54"/>
      <c r="AK204" s="54"/>
      <c r="AL204" s="229">
        <v>21</v>
      </c>
      <c r="AM204" s="941" t="str">
        <f t="shared" si="28"/>
        <v>-</v>
      </c>
      <c r="AN204" s="942"/>
      <c r="AO204" s="942"/>
      <c r="AP204" s="942"/>
      <c r="AQ204" s="943"/>
      <c r="AR204" s="233"/>
      <c r="AS204" s="233"/>
      <c r="AT204" s="233"/>
      <c r="AU204" s="233"/>
      <c r="AV204" s="233"/>
      <c r="AW204" s="874" t="e">
        <f t="shared" si="37"/>
        <v>#N/A</v>
      </c>
      <c r="AX204" s="875"/>
      <c r="AY204" s="875"/>
      <c r="AZ204" s="875"/>
      <c r="BA204" s="876"/>
      <c r="BB204" s="877" t="s">
        <v>538</v>
      </c>
      <c r="BC204" s="878"/>
      <c r="BD204" s="54"/>
      <c r="BE204" s="879" t="e">
        <f t="shared" si="32"/>
        <v>#N/A</v>
      </c>
      <c r="BF204" s="880"/>
      <c r="BG204" s="880"/>
      <c r="BH204" s="880"/>
      <c r="BI204" s="881"/>
      <c r="BJ204" s="882" t="s">
        <v>538</v>
      </c>
      <c r="BK204" s="878"/>
      <c r="BL204" s="54"/>
      <c r="BM204" s="241"/>
      <c r="BN204" s="241"/>
      <c r="BO204" s="241"/>
      <c r="BP204" s="54"/>
      <c r="BQ204" s="235">
        <v>20</v>
      </c>
      <c r="BR204" s="929" t="e">
        <f t="shared" si="30"/>
        <v>#N/A</v>
      </c>
      <c r="BS204" s="930"/>
      <c r="BT204" s="930"/>
      <c r="BU204" s="930"/>
      <c r="BV204" s="930"/>
      <c r="BW204" s="930"/>
      <c r="BX204" s="931"/>
      <c r="BY204" s="54"/>
      <c r="BZ204" s="235">
        <v>20</v>
      </c>
      <c r="CA204" s="932" t="e">
        <f t="shared" si="31"/>
        <v>#N/A</v>
      </c>
      <c r="CB204" s="933"/>
      <c r="CC204" s="933"/>
      <c r="CD204" s="933"/>
      <c r="CE204" s="933"/>
      <c r="CF204" s="933"/>
      <c r="CG204" s="934"/>
      <c r="CH204" s="54"/>
      <c r="CI204" s="54"/>
      <c r="CJ204" s="54"/>
      <c r="CK204" s="54"/>
      <c r="CL204" s="54"/>
      <c r="CM204" s="234">
        <v>18</v>
      </c>
      <c r="CN204" s="251" t="str">
        <f t="shared" si="33"/>
        <v>-</v>
      </c>
      <c r="CO204" s="259" t="str">
        <f>IF(COUNTIF(CN$187:$CN204,CN204)=1,MAX(CO$186:$CO203)+1,"")</f>
        <v/>
      </c>
      <c r="CP204" s="251" t="str">
        <f t="shared" si="35"/>
        <v/>
      </c>
      <c r="CQ204" s="233"/>
      <c r="CR204" s="233"/>
      <c r="CS204" s="233"/>
      <c r="CT204" s="54"/>
      <c r="CU204" s="234">
        <v>18</v>
      </c>
      <c r="CV204" s="255" t="str">
        <f t="shared" si="34"/>
        <v>-</v>
      </c>
      <c r="CW204" s="259" t="str">
        <f>IF(COUNTIF($CV$187:CV204,CV204)=1,MAX($CW$186:CW203)+1,"")</f>
        <v/>
      </c>
      <c r="CX204" s="255" t="str">
        <f t="shared" si="36"/>
        <v/>
      </c>
      <c r="CY204" s="233"/>
      <c r="CZ204" s="233"/>
      <c r="DA204" s="233"/>
      <c r="DB204" s="54"/>
      <c r="DC204" s="54"/>
      <c r="DD204" s="54"/>
      <c r="DE204" s="54"/>
      <c r="DF204" s="54"/>
      <c r="DG204" s="54"/>
      <c r="DH204" s="54"/>
      <c r="DI204" s="54"/>
      <c r="DJ204" s="54"/>
      <c r="DK204" s="54"/>
      <c r="DL204" s="54"/>
      <c r="DM204" s="54"/>
      <c r="DN204" s="54"/>
      <c r="DO204" s="54"/>
      <c r="DP204" s="54"/>
      <c r="DQ204" s="199"/>
      <c r="DR204" s="52"/>
      <c r="DS204" s="52"/>
      <c r="DT204" s="52"/>
      <c r="DU204" s="52"/>
      <c r="DV204" s="52"/>
      <c r="DW204" s="52"/>
      <c r="DX204" s="52"/>
      <c r="DY204" s="52"/>
      <c r="DZ204" s="52"/>
      <c r="EA204" s="52"/>
      <c r="EB204" s="52"/>
      <c r="EC204" s="52"/>
      <c r="ED204" s="52"/>
      <c r="EE204" s="52"/>
      <c r="EF204" s="52"/>
      <c r="EG204" s="52"/>
      <c r="EH204" s="52"/>
      <c r="EI204" s="52"/>
      <c r="EJ204" s="52"/>
      <c r="EK204" s="52"/>
      <c r="EL204" s="52"/>
      <c r="EM204" s="52"/>
      <c r="EN204" s="52"/>
      <c r="EO204" s="52"/>
      <c r="EP204" s="52"/>
      <c r="EQ204" s="52"/>
      <c r="ER204" s="52"/>
      <c r="ES204" s="52"/>
      <c r="ET204" s="52"/>
      <c r="EU204" s="52"/>
      <c r="EV204" s="52"/>
      <c r="EW204" s="52"/>
      <c r="EX204" s="52"/>
      <c r="EY204" s="52"/>
      <c r="EZ204" s="52"/>
      <c r="FA204" s="52"/>
      <c r="FB204" s="52"/>
      <c r="FC204" s="52"/>
      <c r="FD204" s="52"/>
      <c r="FE204" s="52"/>
      <c r="FF204" s="52"/>
      <c r="FG204" s="52"/>
      <c r="FH204" s="52"/>
      <c r="FI204" s="52"/>
      <c r="FJ204" s="52"/>
      <c r="FK204" s="52"/>
      <c r="FL204" s="52"/>
      <c r="FM204" s="52"/>
      <c r="FN204" s="52"/>
      <c r="FO204" s="52"/>
      <c r="FP204" s="52"/>
      <c r="FQ204" s="52"/>
      <c r="FR204" s="52"/>
      <c r="FS204" s="52"/>
      <c r="FT204" s="52"/>
      <c r="FU204" s="52"/>
      <c r="FV204" s="52"/>
      <c r="FW204" s="52"/>
      <c r="FX204" s="52"/>
      <c r="FY204" s="52"/>
      <c r="FZ204" s="52"/>
      <c r="GA204" s="52"/>
      <c r="GB204" s="52"/>
      <c r="GC204" s="52"/>
      <c r="GD204" s="52"/>
      <c r="GE204" s="52"/>
      <c r="GF204" s="52"/>
      <c r="GG204" s="52"/>
      <c r="GH204" s="52"/>
      <c r="GI204" s="52"/>
      <c r="GJ204" s="52"/>
      <c r="GK204" s="52"/>
      <c r="GL204" s="52"/>
      <c r="GM204" s="52"/>
      <c r="GN204" s="52"/>
      <c r="GO204" s="52"/>
      <c r="GP204" s="52"/>
      <c r="GQ204" s="52"/>
      <c r="GR204" s="52"/>
      <c r="GS204" s="52"/>
      <c r="GT204" s="52"/>
      <c r="GU204" s="52"/>
      <c r="GV204" s="52"/>
      <c r="GW204" s="52"/>
      <c r="GX204" s="52"/>
      <c r="GY204" s="52"/>
      <c r="GZ204" s="52"/>
      <c r="HA204" s="52"/>
      <c r="HB204" s="52"/>
      <c r="HC204" s="52"/>
      <c r="HD204" s="52"/>
      <c r="HE204" s="52"/>
      <c r="HF204" s="52"/>
      <c r="HG204" s="52"/>
      <c r="HH204" s="52"/>
      <c r="HI204" s="52"/>
      <c r="HJ204" s="52"/>
      <c r="HK204" s="52"/>
      <c r="HL204" s="52"/>
      <c r="HM204" s="52"/>
      <c r="HN204" s="52"/>
    </row>
    <row r="205" spans="1:222" hidden="1">
      <c r="A205" s="52"/>
      <c r="B205" s="52"/>
      <c r="C205" s="52"/>
      <c r="D205" s="198"/>
      <c r="E205" s="54"/>
      <c r="F205" s="230">
        <v>22</v>
      </c>
      <c r="G205" s="941" t="str">
        <f t="shared" si="24"/>
        <v/>
      </c>
      <c r="H205" s="942"/>
      <c r="I205" s="942"/>
      <c r="J205" s="942"/>
      <c r="K205" s="943"/>
      <c r="L205" s="920" t="str">
        <f t="shared" ref="L205:L211" si="38">A60</f>
        <v/>
      </c>
      <c r="M205" s="921"/>
      <c r="N205" s="921"/>
      <c r="O205" s="921"/>
      <c r="P205" s="922"/>
      <c r="Q205" s="54"/>
      <c r="R205" s="54"/>
      <c r="S205" s="54"/>
      <c r="T205" s="2"/>
      <c r="U205" s="2"/>
      <c r="V205" s="230">
        <v>22</v>
      </c>
      <c r="W205" s="941" t="str">
        <f t="shared" si="26"/>
        <v>-</v>
      </c>
      <c r="X205" s="942"/>
      <c r="Y205" s="942"/>
      <c r="Z205" s="942"/>
      <c r="AA205" s="943"/>
      <c r="AB205" s="920" t="str">
        <f t="shared" si="27"/>
        <v>-</v>
      </c>
      <c r="AC205" s="921"/>
      <c r="AD205" s="921"/>
      <c r="AE205" s="921"/>
      <c r="AF205" s="922"/>
      <c r="AG205" s="54"/>
      <c r="AH205" s="54"/>
      <c r="AI205" s="54"/>
      <c r="AJ205" s="54"/>
      <c r="AK205" s="54"/>
      <c r="AL205" s="230">
        <v>22</v>
      </c>
      <c r="AM205" s="941" t="str">
        <f t="shared" si="28"/>
        <v>-</v>
      </c>
      <c r="AN205" s="942"/>
      <c r="AO205" s="942"/>
      <c r="AP205" s="942"/>
      <c r="AQ205" s="943"/>
      <c r="AR205" s="233"/>
      <c r="AS205" s="233"/>
      <c r="AT205" s="233"/>
      <c r="AU205" s="233"/>
      <c r="AV205" s="233"/>
      <c r="AW205" s="874" t="e">
        <f t="shared" si="37"/>
        <v>#N/A</v>
      </c>
      <c r="AX205" s="875"/>
      <c r="AY205" s="875"/>
      <c r="AZ205" s="875"/>
      <c r="BA205" s="876"/>
      <c r="BB205" s="877" t="s">
        <v>539</v>
      </c>
      <c r="BC205" s="878"/>
      <c r="BD205" s="54"/>
      <c r="BE205" s="879" t="e">
        <f t="shared" si="32"/>
        <v>#N/A</v>
      </c>
      <c r="BF205" s="880"/>
      <c r="BG205" s="880"/>
      <c r="BH205" s="880"/>
      <c r="BI205" s="881"/>
      <c r="BJ205" s="882" t="s">
        <v>539</v>
      </c>
      <c r="BK205" s="878"/>
      <c r="BL205" s="54"/>
      <c r="BM205" s="241"/>
      <c r="BN205" s="241"/>
      <c r="BO205" s="241"/>
      <c r="BP205" s="54"/>
      <c r="BQ205" s="234">
        <v>21</v>
      </c>
      <c r="BR205" s="929" t="e">
        <f t="shared" si="30"/>
        <v>#N/A</v>
      </c>
      <c r="BS205" s="930"/>
      <c r="BT205" s="930"/>
      <c r="BU205" s="930"/>
      <c r="BV205" s="930"/>
      <c r="BW205" s="930"/>
      <c r="BX205" s="931"/>
      <c r="BY205" s="54"/>
      <c r="BZ205" s="234">
        <v>21</v>
      </c>
      <c r="CA205" s="932" t="e">
        <f t="shared" si="31"/>
        <v>#N/A</v>
      </c>
      <c r="CB205" s="933"/>
      <c r="CC205" s="933"/>
      <c r="CD205" s="933"/>
      <c r="CE205" s="933"/>
      <c r="CF205" s="933"/>
      <c r="CG205" s="934"/>
      <c r="CH205" s="54"/>
      <c r="CI205" s="54"/>
      <c r="CJ205" s="54"/>
      <c r="CK205" s="54"/>
      <c r="CL205" s="54"/>
      <c r="CM205" s="234">
        <v>19</v>
      </c>
      <c r="CN205" s="251" t="str">
        <f t="shared" si="33"/>
        <v>-</v>
      </c>
      <c r="CO205" s="259" t="str">
        <f>IF(COUNTIF(CN$187:$CN205,CN205)=1,MAX(CO$186:$CO204)+1,"")</f>
        <v/>
      </c>
      <c r="CP205" s="251" t="str">
        <f t="shared" si="35"/>
        <v/>
      </c>
      <c r="CQ205" s="233"/>
      <c r="CR205" s="233"/>
      <c r="CS205" s="233"/>
      <c r="CT205" s="54"/>
      <c r="CU205" s="234">
        <v>19</v>
      </c>
      <c r="CV205" s="255" t="str">
        <f t="shared" si="34"/>
        <v>-</v>
      </c>
      <c r="CW205" s="259" t="str">
        <f>IF(COUNTIF($CV$187:CV205,CV205)=1,MAX($CW$186:CW204)+1,"")</f>
        <v/>
      </c>
      <c r="CX205" s="255" t="str">
        <f t="shared" si="36"/>
        <v/>
      </c>
      <c r="CY205" s="233"/>
      <c r="CZ205" s="233"/>
      <c r="DA205" s="233"/>
      <c r="DB205" s="54"/>
      <c r="DC205" s="54"/>
      <c r="DD205" s="54"/>
      <c r="DE205" s="54"/>
      <c r="DF205" s="54"/>
      <c r="DG205" s="54"/>
      <c r="DH205" s="54"/>
      <c r="DI205" s="54"/>
      <c r="DJ205" s="54"/>
      <c r="DK205" s="54"/>
      <c r="DL205" s="54"/>
      <c r="DM205" s="54"/>
      <c r="DN205" s="54"/>
      <c r="DO205" s="54"/>
      <c r="DP205" s="54"/>
      <c r="DQ205" s="199"/>
      <c r="DR205" s="52"/>
      <c r="DS205" s="52"/>
      <c r="DT205" s="52"/>
      <c r="DU205" s="52"/>
      <c r="DV205" s="52"/>
      <c r="DW205" s="52"/>
      <c r="DX205" s="52"/>
      <c r="DY205" s="52"/>
      <c r="DZ205" s="52"/>
      <c r="EA205" s="52"/>
      <c r="EB205" s="52"/>
      <c r="EC205" s="52"/>
      <c r="ED205" s="52"/>
      <c r="EE205" s="52"/>
      <c r="EF205" s="52"/>
      <c r="EG205" s="52"/>
      <c r="EH205" s="52"/>
      <c r="EI205" s="52"/>
      <c r="EJ205" s="52"/>
      <c r="EK205" s="52"/>
      <c r="EL205" s="52"/>
      <c r="EM205" s="52"/>
      <c r="EN205" s="52"/>
      <c r="EO205" s="52"/>
      <c r="EP205" s="52"/>
      <c r="EQ205" s="52"/>
      <c r="ER205" s="52"/>
      <c r="ES205" s="52"/>
      <c r="ET205" s="52"/>
      <c r="EU205" s="52"/>
      <c r="EV205" s="52"/>
      <c r="EW205" s="52"/>
      <c r="EX205" s="52"/>
      <c r="EY205" s="52"/>
      <c r="EZ205" s="52"/>
      <c r="FA205" s="52"/>
      <c r="FB205" s="52"/>
      <c r="FC205" s="52"/>
      <c r="FD205" s="52"/>
      <c r="FE205" s="52"/>
      <c r="FF205" s="52"/>
      <c r="FG205" s="52"/>
      <c r="FH205" s="52"/>
      <c r="FI205" s="52"/>
      <c r="FJ205" s="52"/>
      <c r="FK205" s="52"/>
      <c r="FL205" s="52"/>
      <c r="FM205" s="52"/>
      <c r="FN205" s="52"/>
      <c r="FO205" s="52"/>
      <c r="FP205" s="52"/>
      <c r="FQ205" s="52"/>
      <c r="FR205" s="52"/>
      <c r="FS205" s="52"/>
      <c r="FT205" s="52"/>
      <c r="FU205" s="52"/>
      <c r="FV205" s="52"/>
      <c r="FW205" s="52"/>
      <c r="FX205" s="52"/>
      <c r="FY205" s="52"/>
      <c r="FZ205" s="52"/>
      <c r="GA205" s="52"/>
      <c r="GB205" s="52"/>
      <c r="GC205" s="52"/>
      <c r="GD205" s="52"/>
      <c r="GE205" s="52"/>
      <c r="GF205" s="52"/>
      <c r="GG205" s="52"/>
      <c r="GH205" s="52"/>
      <c r="GI205" s="52"/>
      <c r="GJ205" s="52"/>
      <c r="GK205" s="52"/>
      <c r="GL205" s="52"/>
      <c r="GM205" s="52"/>
      <c r="GN205" s="52"/>
      <c r="GO205" s="52"/>
      <c r="GP205" s="52"/>
      <c r="GQ205" s="52"/>
      <c r="GR205" s="52"/>
      <c r="GS205" s="52"/>
      <c r="GT205" s="52"/>
      <c r="GU205" s="52"/>
      <c r="GV205" s="52"/>
      <c r="GW205" s="52"/>
      <c r="GX205" s="52"/>
      <c r="GY205" s="52"/>
      <c r="GZ205" s="52"/>
      <c r="HA205" s="52"/>
      <c r="HB205" s="52"/>
      <c r="HC205" s="52"/>
      <c r="HD205" s="52"/>
      <c r="HE205" s="52"/>
      <c r="HF205" s="52"/>
      <c r="HG205" s="52"/>
      <c r="HH205" s="52"/>
      <c r="HI205" s="52"/>
      <c r="HJ205" s="52"/>
      <c r="HK205" s="52"/>
      <c r="HL205" s="52"/>
      <c r="HM205" s="52"/>
      <c r="HN205" s="52"/>
    </row>
    <row r="206" spans="1:222" hidden="1">
      <c r="A206" s="52"/>
      <c r="B206" s="52"/>
      <c r="C206" s="52"/>
      <c r="D206" s="198"/>
      <c r="E206" s="54"/>
      <c r="F206" s="229">
        <v>23</v>
      </c>
      <c r="G206" s="941" t="str">
        <f t="shared" si="24"/>
        <v/>
      </c>
      <c r="H206" s="942"/>
      <c r="I206" s="942"/>
      <c r="J206" s="942"/>
      <c r="K206" s="943"/>
      <c r="L206" s="920" t="str">
        <f t="shared" si="38"/>
        <v/>
      </c>
      <c r="M206" s="921"/>
      <c r="N206" s="921"/>
      <c r="O206" s="921"/>
      <c r="P206" s="922"/>
      <c r="Q206" s="54"/>
      <c r="R206" s="54"/>
      <c r="S206" s="54"/>
      <c r="T206" s="2"/>
      <c r="U206" s="2"/>
      <c r="V206" s="229">
        <v>23</v>
      </c>
      <c r="W206" s="941" t="str">
        <f t="shared" si="26"/>
        <v>-</v>
      </c>
      <c r="X206" s="942"/>
      <c r="Y206" s="942"/>
      <c r="Z206" s="942"/>
      <c r="AA206" s="943"/>
      <c r="AB206" s="920" t="str">
        <f t="shared" si="27"/>
        <v>-</v>
      </c>
      <c r="AC206" s="921"/>
      <c r="AD206" s="921"/>
      <c r="AE206" s="921"/>
      <c r="AF206" s="922"/>
      <c r="AG206" s="54"/>
      <c r="AH206" s="54"/>
      <c r="AI206" s="54"/>
      <c r="AJ206" s="54"/>
      <c r="AK206" s="54"/>
      <c r="AL206" s="229">
        <v>23</v>
      </c>
      <c r="AM206" s="941" t="str">
        <f t="shared" si="28"/>
        <v>-</v>
      </c>
      <c r="AN206" s="942"/>
      <c r="AO206" s="942"/>
      <c r="AP206" s="942"/>
      <c r="AQ206" s="943"/>
      <c r="AR206" s="233"/>
      <c r="AS206" s="233"/>
      <c r="AT206" s="233"/>
      <c r="AU206" s="233"/>
      <c r="AV206" s="233"/>
      <c r="AW206" s="874" t="e">
        <f t="shared" si="37"/>
        <v>#N/A</v>
      </c>
      <c r="AX206" s="875"/>
      <c r="AY206" s="875"/>
      <c r="AZ206" s="875"/>
      <c r="BA206" s="876"/>
      <c r="BB206" s="877" t="s">
        <v>540</v>
      </c>
      <c r="BC206" s="878"/>
      <c r="BD206" s="54"/>
      <c r="BE206" s="879" t="e">
        <f t="shared" si="32"/>
        <v>#N/A</v>
      </c>
      <c r="BF206" s="880"/>
      <c r="BG206" s="880"/>
      <c r="BH206" s="880"/>
      <c r="BI206" s="881"/>
      <c r="BJ206" s="882" t="s">
        <v>540</v>
      </c>
      <c r="BK206" s="878"/>
      <c r="BL206" s="54"/>
      <c r="BM206" s="241"/>
      <c r="BN206" s="241"/>
      <c r="BO206" s="241"/>
      <c r="BP206" s="54"/>
      <c r="BQ206" s="235">
        <v>22</v>
      </c>
      <c r="BR206" s="929" t="e">
        <f t="shared" si="30"/>
        <v>#N/A</v>
      </c>
      <c r="BS206" s="930"/>
      <c r="BT206" s="930"/>
      <c r="BU206" s="930"/>
      <c r="BV206" s="930"/>
      <c r="BW206" s="930"/>
      <c r="BX206" s="931"/>
      <c r="BY206" s="54"/>
      <c r="BZ206" s="235">
        <v>22</v>
      </c>
      <c r="CA206" s="932" t="e">
        <f t="shared" si="31"/>
        <v>#N/A</v>
      </c>
      <c r="CB206" s="933"/>
      <c r="CC206" s="933"/>
      <c r="CD206" s="933"/>
      <c r="CE206" s="933"/>
      <c r="CF206" s="933"/>
      <c r="CG206" s="934"/>
      <c r="CH206" s="54"/>
      <c r="CI206" s="54"/>
      <c r="CJ206" s="54"/>
      <c r="CK206" s="54"/>
      <c r="CL206" s="54"/>
      <c r="CM206" s="234">
        <v>20</v>
      </c>
      <c r="CN206" s="251" t="str">
        <f t="shared" si="33"/>
        <v>-</v>
      </c>
      <c r="CO206" s="259" t="str">
        <f>IF(COUNTIF(CN$187:$CN206,CN206)=1,MAX(CO$186:$CO205)+1,"")</f>
        <v/>
      </c>
      <c r="CP206" s="251" t="str">
        <f t="shared" si="35"/>
        <v/>
      </c>
      <c r="CQ206" s="233"/>
      <c r="CR206" s="233"/>
      <c r="CS206" s="233"/>
      <c r="CT206" s="54"/>
      <c r="CU206" s="234">
        <v>20</v>
      </c>
      <c r="CV206" s="255" t="str">
        <f t="shared" si="34"/>
        <v>-</v>
      </c>
      <c r="CW206" s="259" t="str">
        <f>IF(COUNTIF($CV$187:CV206,CV206)=1,MAX($CW$186:CW205)+1,"")</f>
        <v/>
      </c>
      <c r="CX206" s="255" t="str">
        <f t="shared" si="36"/>
        <v/>
      </c>
      <c r="CY206" s="233"/>
      <c r="CZ206" s="233"/>
      <c r="DA206" s="233"/>
      <c r="DB206" s="54"/>
      <c r="DC206" s="54"/>
      <c r="DD206" s="54"/>
      <c r="DE206" s="54"/>
      <c r="DF206" s="54"/>
      <c r="DG206" s="54"/>
      <c r="DH206" s="54"/>
      <c r="DI206" s="54"/>
      <c r="DJ206" s="54"/>
      <c r="DK206" s="54"/>
      <c r="DL206" s="54"/>
      <c r="DM206" s="54"/>
      <c r="DN206" s="54"/>
      <c r="DO206" s="54"/>
      <c r="DP206" s="54"/>
      <c r="DQ206" s="199"/>
      <c r="DR206" s="52"/>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c r="FA206" s="52"/>
      <c r="FB206" s="52"/>
      <c r="FC206" s="52"/>
      <c r="FD206" s="52"/>
      <c r="FE206" s="52"/>
      <c r="FF206" s="52"/>
      <c r="FG206" s="52"/>
      <c r="FH206" s="52"/>
      <c r="FI206" s="52"/>
      <c r="FJ206" s="52"/>
      <c r="FK206" s="52"/>
      <c r="FL206" s="52"/>
      <c r="FM206" s="52"/>
      <c r="FN206" s="52"/>
      <c r="FO206" s="52"/>
      <c r="FP206" s="52"/>
      <c r="FQ206" s="52"/>
      <c r="FR206" s="52"/>
      <c r="FS206" s="52"/>
      <c r="FT206" s="52"/>
      <c r="FU206" s="52"/>
      <c r="FV206" s="52"/>
      <c r="FW206" s="52"/>
      <c r="FX206" s="52"/>
      <c r="FY206" s="52"/>
      <c r="FZ206" s="52"/>
      <c r="GA206" s="52"/>
      <c r="GB206" s="52"/>
      <c r="GC206" s="52"/>
      <c r="GD206" s="52"/>
      <c r="GE206" s="52"/>
      <c r="GF206" s="52"/>
      <c r="GG206" s="52"/>
      <c r="GH206" s="52"/>
      <c r="GI206" s="52"/>
      <c r="GJ206" s="52"/>
      <c r="GK206" s="52"/>
      <c r="GL206" s="52"/>
      <c r="GM206" s="52"/>
      <c r="GN206" s="52"/>
      <c r="GO206" s="52"/>
      <c r="GP206" s="52"/>
      <c r="GQ206" s="52"/>
      <c r="GR206" s="52"/>
      <c r="GS206" s="52"/>
      <c r="GT206" s="52"/>
      <c r="GU206" s="52"/>
      <c r="GV206" s="52"/>
      <c r="GW206" s="52"/>
      <c r="GX206" s="52"/>
      <c r="GY206" s="52"/>
      <c r="GZ206" s="52"/>
      <c r="HA206" s="52"/>
      <c r="HB206" s="52"/>
      <c r="HC206" s="52"/>
      <c r="HD206" s="52"/>
      <c r="HE206" s="52"/>
      <c r="HF206" s="52"/>
      <c r="HG206" s="52"/>
      <c r="HH206" s="52"/>
      <c r="HI206" s="52"/>
      <c r="HJ206" s="52"/>
      <c r="HK206" s="52"/>
      <c r="HL206" s="52"/>
      <c r="HM206" s="52"/>
      <c r="HN206" s="52"/>
    </row>
    <row r="207" spans="1:222" hidden="1">
      <c r="A207" s="52"/>
      <c r="B207" s="52"/>
      <c r="C207" s="52"/>
      <c r="D207" s="198"/>
      <c r="E207" s="54"/>
      <c r="F207" s="230">
        <v>24</v>
      </c>
      <c r="G207" s="941" t="str">
        <f t="shared" si="24"/>
        <v/>
      </c>
      <c r="H207" s="942"/>
      <c r="I207" s="942"/>
      <c r="J207" s="942"/>
      <c r="K207" s="943"/>
      <c r="L207" s="920" t="str">
        <f t="shared" si="38"/>
        <v/>
      </c>
      <c r="M207" s="921"/>
      <c r="N207" s="921"/>
      <c r="O207" s="921"/>
      <c r="P207" s="922"/>
      <c r="Q207" s="54"/>
      <c r="R207" s="54"/>
      <c r="S207" s="54"/>
      <c r="T207" s="2"/>
      <c r="U207" s="2"/>
      <c r="V207" s="230">
        <v>24</v>
      </c>
      <c r="W207" s="941" t="str">
        <f t="shared" si="26"/>
        <v>-</v>
      </c>
      <c r="X207" s="942"/>
      <c r="Y207" s="942"/>
      <c r="Z207" s="942"/>
      <c r="AA207" s="943"/>
      <c r="AB207" s="920" t="str">
        <f t="shared" si="27"/>
        <v>-</v>
      </c>
      <c r="AC207" s="921"/>
      <c r="AD207" s="921"/>
      <c r="AE207" s="921"/>
      <c r="AF207" s="922"/>
      <c r="AG207" s="54"/>
      <c r="AH207" s="54"/>
      <c r="AI207" s="54"/>
      <c r="AJ207" s="54"/>
      <c r="AK207" s="54"/>
      <c r="AL207" s="230">
        <v>24</v>
      </c>
      <c r="AM207" s="941" t="str">
        <f t="shared" si="28"/>
        <v>-</v>
      </c>
      <c r="AN207" s="942"/>
      <c r="AO207" s="942"/>
      <c r="AP207" s="942"/>
      <c r="AQ207" s="943"/>
      <c r="AR207" s="233"/>
      <c r="AS207" s="233"/>
      <c r="AT207" s="233"/>
      <c r="AU207" s="233"/>
      <c r="AV207" s="233"/>
      <c r="AW207" s="874" t="e">
        <f t="shared" si="37"/>
        <v>#N/A</v>
      </c>
      <c r="AX207" s="875"/>
      <c r="AY207" s="875"/>
      <c r="AZ207" s="875"/>
      <c r="BA207" s="876"/>
      <c r="BB207" s="877" t="s">
        <v>541</v>
      </c>
      <c r="BC207" s="878"/>
      <c r="BD207" s="54"/>
      <c r="BE207" s="879" t="e">
        <f t="shared" si="32"/>
        <v>#N/A</v>
      </c>
      <c r="BF207" s="880"/>
      <c r="BG207" s="880"/>
      <c r="BH207" s="880"/>
      <c r="BI207" s="881"/>
      <c r="BJ207" s="882" t="s">
        <v>541</v>
      </c>
      <c r="BK207" s="878"/>
      <c r="BL207" s="54"/>
      <c r="BM207" s="241"/>
      <c r="BN207" s="241"/>
      <c r="BO207" s="241"/>
      <c r="BP207" s="54"/>
      <c r="BQ207" s="234">
        <v>23</v>
      </c>
      <c r="BR207" s="929" t="e">
        <f t="shared" si="30"/>
        <v>#N/A</v>
      </c>
      <c r="BS207" s="930"/>
      <c r="BT207" s="930"/>
      <c r="BU207" s="930"/>
      <c r="BV207" s="930"/>
      <c r="BW207" s="930"/>
      <c r="BX207" s="931"/>
      <c r="BY207" s="54"/>
      <c r="BZ207" s="234">
        <v>23</v>
      </c>
      <c r="CA207" s="932" t="e">
        <f t="shared" si="31"/>
        <v>#N/A</v>
      </c>
      <c r="CB207" s="933"/>
      <c r="CC207" s="933"/>
      <c r="CD207" s="933"/>
      <c r="CE207" s="933"/>
      <c r="CF207" s="933"/>
      <c r="CG207" s="934"/>
      <c r="CH207" s="54"/>
      <c r="CI207" s="54"/>
      <c r="CJ207" s="54"/>
      <c r="CK207" s="54"/>
      <c r="CL207" s="54"/>
      <c r="CM207" s="234">
        <v>21</v>
      </c>
      <c r="CN207" s="251" t="str">
        <f t="shared" si="33"/>
        <v>-</v>
      </c>
      <c r="CO207" s="259" t="str">
        <f>IF(COUNTIF(CN$187:$CN207,CN207)=1,MAX(CO$186:$CO206)+1,"")</f>
        <v/>
      </c>
      <c r="CP207" s="251" t="str">
        <f t="shared" si="35"/>
        <v/>
      </c>
      <c r="CQ207" s="233"/>
      <c r="CR207" s="233"/>
      <c r="CS207" s="233"/>
      <c r="CT207" s="54"/>
      <c r="CU207" s="234">
        <v>21</v>
      </c>
      <c r="CV207" s="255" t="str">
        <f t="shared" si="34"/>
        <v>-</v>
      </c>
      <c r="CW207" s="259" t="str">
        <f>IF(COUNTIF($CV$187:CV207,CV207)=1,MAX($CW$186:CW206)+1,"")</f>
        <v/>
      </c>
      <c r="CX207" s="255" t="str">
        <f t="shared" si="36"/>
        <v/>
      </c>
      <c r="CY207" s="233"/>
      <c r="CZ207" s="233"/>
      <c r="DA207" s="233"/>
      <c r="DB207" s="54"/>
      <c r="DC207" s="54"/>
      <c r="DD207" s="54"/>
      <c r="DE207" s="54"/>
      <c r="DF207" s="54"/>
      <c r="DG207" s="54"/>
      <c r="DH207" s="54"/>
      <c r="DI207" s="54"/>
      <c r="DJ207" s="54"/>
      <c r="DK207" s="54"/>
      <c r="DL207" s="54"/>
      <c r="DM207" s="54"/>
      <c r="DN207" s="54"/>
      <c r="DO207" s="54"/>
      <c r="DP207" s="54"/>
      <c r="DQ207" s="199"/>
      <c r="DR207" s="52"/>
      <c r="DS207" s="52"/>
      <c r="DT207" s="52"/>
      <c r="DU207" s="52"/>
      <c r="DV207" s="52"/>
      <c r="DW207" s="52"/>
      <c r="DX207" s="52"/>
      <c r="DY207" s="52"/>
      <c r="DZ207" s="52"/>
      <c r="EA207" s="52"/>
      <c r="EB207" s="52"/>
      <c r="EC207" s="52"/>
      <c r="ED207" s="52"/>
      <c r="EE207" s="52"/>
      <c r="EF207" s="52"/>
      <c r="EG207" s="52"/>
      <c r="EH207" s="52"/>
      <c r="EI207" s="52"/>
      <c r="EJ207" s="52"/>
      <c r="EK207" s="52"/>
      <c r="EL207" s="52"/>
      <c r="EM207" s="52"/>
      <c r="EN207" s="52"/>
      <c r="EO207" s="52"/>
      <c r="EP207" s="52"/>
      <c r="EQ207" s="52"/>
      <c r="ER207" s="52"/>
      <c r="ES207" s="52"/>
      <c r="ET207" s="52"/>
      <c r="EU207" s="52"/>
      <c r="EV207" s="52"/>
      <c r="EW207" s="52"/>
      <c r="EX207" s="52"/>
      <c r="EY207" s="52"/>
      <c r="EZ207" s="52"/>
      <c r="FA207" s="52"/>
      <c r="FB207" s="52"/>
      <c r="FC207" s="52"/>
      <c r="FD207" s="52"/>
      <c r="FE207" s="52"/>
      <c r="FF207" s="52"/>
      <c r="FG207" s="52"/>
      <c r="FH207" s="52"/>
      <c r="FI207" s="52"/>
      <c r="FJ207" s="52"/>
      <c r="FK207" s="52"/>
      <c r="FL207" s="52"/>
      <c r="FM207" s="52"/>
      <c r="FN207" s="52"/>
      <c r="FO207" s="52"/>
      <c r="FP207" s="52"/>
      <c r="FQ207" s="52"/>
      <c r="FR207" s="52"/>
      <c r="FS207" s="52"/>
      <c r="FT207" s="52"/>
      <c r="FU207" s="52"/>
      <c r="FV207" s="52"/>
      <c r="FW207" s="52"/>
      <c r="FX207" s="52"/>
      <c r="FY207" s="52"/>
      <c r="FZ207" s="52"/>
      <c r="GA207" s="52"/>
      <c r="GB207" s="52"/>
      <c r="GC207" s="52"/>
      <c r="GD207" s="52"/>
      <c r="GE207" s="52"/>
      <c r="GF207" s="52"/>
      <c r="GG207" s="52"/>
      <c r="GH207" s="52"/>
      <c r="GI207" s="52"/>
      <c r="GJ207" s="52"/>
      <c r="GK207" s="52"/>
      <c r="GL207" s="52"/>
      <c r="GM207" s="52"/>
      <c r="GN207" s="52"/>
      <c r="GO207" s="52"/>
      <c r="GP207" s="52"/>
      <c r="GQ207" s="52"/>
      <c r="GR207" s="52"/>
      <c r="GS207" s="52"/>
      <c r="GT207" s="52"/>
      <c r="GU207" s="52"/>
      <c r="GV207" s="52"/>
      <c r="GW207" s="52"/>
      <c r="GX207" s="52"/>
      <c r="GY207" s="52"/>
      <c r="GZ207" s="52"/>
      <c r="HA207" s="52"/>
      <c r="HB207" s="52"/>
      <c r="HC207" s="52"/>
      <c r="HD207" s="52"/>
      <c r="HE207" s="52"/>
      <c r="HF207" s="52"/>
      <c r="HG207" s="52"/>
      <c r="HH207" s="52"/>
      <c r="HI207" s="52"/>
      <c r="HJ207" s="52"/>
      <c r="HK207" s="52"/>
      <c r="HL207" s="52"/>
      <c r="HM207" s="52"/>
      <c r="HN207" s="52"/>
    </row>
    <row r="208" spans="1:222" hidden="1">
      <c r="A208" s="52"/>
      <c r="B208" s="52"/>
      <c r="C208" s="52"/>
      <c r="D208" s="198"/>
      <c r="E208" s="54"/>
      <c r="F208" s="229">
        <v>25</v>
      </c>
      <c r="G208" s="941" t="str">
        <f t="shared" si="24"/>
        <v/>
      </c>
      <c r="H208" s="942"/>
      <c r="I208" s="942"/>
      <c r="J208" s="942"/>
      <c r="K208" s="943"/>
      <c r="L208" s="920" t="str">
        <f t="shared" si="38"/>
        <v/>
      </c>
      <c r="M208" s="921"/>
      <c r="N208" s="921"/>
      <c r="O208" s="921"/>
      <c r="P208" s="922"/>
      <c r="Q208" s="54"/>
      <c r="R208" s="54"/>
      <c r="S208" s="54"/>
      <c r="T208" s="2"/>
      <c r="U208" s="2"/>
      <c r="V208" s="229">
        <v>25</v>
      </c>
      <c r="W208" s="941" t="str">
        <f t="shared" si="26"/>
        <v>-</v>
      </c>
      <c r="X208" s="942"/>
      <c r="Y208" s="942"/>
      <c r="Z208" s="942"/>
      <c r="AA208" s="943"/>
      <c r="AB208" s="920" t="str">
        <f t="shared" si="27"/>
        <v>-</v>
      </c>
      <c r="AC208" s="921"/>
      <c r="AD208" s="921"/>
      <c r="AE208" s="921"/>
      <c r="AF208" s="922"/>
      <c r="AG208" s="54"/>
      <c r="AH208" s="54"/>
      <c r="AI208" s="54"/>
      <c r="AJ208" s="54"/>
      <c r="AK208" s="54"/>
      <c r="AL208" s="229">
        <v>25</v>
      </c>
      <c r="AM208" s="941" t="str">
        <f t="shared" si="28"/>
        <v>-</v>
      </c>
      <c r="AN208" s="942"/>
      <c r="AO208" s="942"/>
      <c r="AP208" s="942"/>
      <c r="AQ208" s="943"/>
      <c r="AR208" s="233"/>
      <c r="AS208" s="233"/>
      <c r="AT208" s="233"/>
      <c r="AU208" s="233"/>
      <c r="AV208" s="233"/>
      <c r="AW208" s="874" t="e">
        <f t="shared" si="37"/>
        <v>#N/A</v>
      </c>
      <c r="AX208" s="875"/>
      <c r="AY208" s="875"/>
      <c r="AZ208" s="875"/>
      <c r="BA208" s="876"/>
      <c r="BB208" s="877" t="s">
        <v>542</v>
      </c>
      <c r="BC208" s="878"/>
      <c r="BD208" s="54"/>
      <c r="BE208" s="879" t="e">
        <f t="shared" si="32"/>
        <v>#N/A</v>
      </c>
      <c r="BF208" s="880"/>
      <c r="BG208" s="880"/>
      <c r="BH208" s="880"/>
      <c r="BI208" s="881"/>
      <c r="BJ208" s="882" t="s">
        <v>542</v>
      </c>
      <c r="BK208" s="878"/>
      <c r="BL208" s="54"/>
      <c r="BM208" s="241"/>
      <c r="BN208" s="241"/>
      <c r="BO208" s="241"/>
      <c r="BP208" s="54"/>
      <c r="BQ208" s="235">
        <v>24</v>
      </c>
      <c r="BR208" s="929" t="e">
        <f t="shared" si="30"/>
        <v>#N/A</v>
      </c>
      <c r="BS208" s="930"/>
      <c r="BT208" s="930"/>
      <c r="BU208" s="930"/>
      <c r="BV208" s="930"/>
      <c r="BW208" s="930"/>
      <c r="BX208" s="931"/>
      <c r="BY208" s="54"/>
      <c r="BZ208" s="235">
        <v>24</v>
      </c>
      <c r="CA208" s="932" t="e">
        <f t="shared" si="31"/>
        <v>#N/A</v>
      </c>
      <c r="CB208" s="933"/>
      <c r="CC208" s="933"/>
      <c r="CD208" s="933"/>
      <c r="CE208" s="933"/>
      <c r="CF208" s="933"/>
      <c r="CG208" s="934"/>
      <c r="CH208" s="54"/>
      <c r="CI208" s="54"/>
      <c r="CJ208" s="54"/>
      <c r="CK208" s="54"/>
      <c r="CL208" s="54"/>
      <c r="CM208" s="234">
        <v>22</v>
      </c>
      <c r="CN208" s="251" t="str">
        <f t="shared" si="33"/>
        <v>-</v>
      </c>
      <c r="CO208" s="259" t="str">
        <f>IF(COUNTIF(CN$187:$CN208,CN208)=1,MAX(CO$186:$CO207)+1,"")</f>
        <v/>
      </c>
      <c r="CP208" s="251" t="str">
        <f t="shared" si="35"/>
        <v/>
      </c>
      <c r="CQ208" s="233"/>
      <c r="CR208" s="233"/>
      <c r="CS208" s="233"/>
      <c r="CT208" s="54"/>
      <c r="CU208" s="234">
        <v>22</v>
      </c>
      <c r="CV208" s="255" t="str">
        <f t="shared" si="34"/>
        <v>-</v>
      </c>
      <c r="CW208" s="259" t="str">
        <f>IF(COUNTIF($CV$187:CV208,CV208)=1,MAX($CW$186:CW207)+1,"")</f>
        <v/>
      </c>
      <c r="CX208" s="255" t="str">
        <f t="shared" si="36"/>
        <v/>
      </c>
      <c r="CY208" s="233"/>
      <c r="CZ208" s="233"/>
      <c r="DA208" s="233"/>
      <c r="DB208" s="54"/>
      <c r="DC208" s="54"/>
      <c r="DD208" s="54"/>
      <c r="DE208" s="54"/>
      <c r="DF208" s="54"/>
      <c r="DG208" s="54"/>
      <c r="DH208" s="54"/>
      <c r="DI208" s="54"/>
      <c r="DJ208" s="54"/>
      <c r="DK208" s="54"/>
      <c r="DL208" s="54"/>
      <c r="DM208" s="54"/>
      <c r="DN208" s="54"/>
      <c r="DO208" s="54"/>
      <c r="DP208" s="54"/>
      <c r="DQ208" s="199"/>
      <c r="DR208" s="52"/>
      <c r="DS208" s="52"/>
      <c r="DT208" s="52"/>
      <c r="DU208" s="52"/>
      <c r="DV208" s="52"/>
      <c r="DW208" s="52"/>
      <c r="DX208" s="52"/>
      <c r="DY208" s="52"/>
      <c r="DZ208" s="52"/>
      <c r="EA208" s="52"/>
      <c r="EB208" s="52"/>
      <c r="EC208" s="52"/>
      <c r="ED208" s="52"/>
      <c r="EE208" s="52"/>
      <c r="EF208" s="52"/>
      <c r="EG208" s="52"/>
      <c r="EH208" s="52"/>
      <c r="EI208" s="52"/>
      <c r="EJ208" s="52"/>
      <c r="EK208" s="52"/>
      <c r="EL208" s="52"/>
      <c r="EM208" s="52"/>
      <c r="EN208" s="52"/>
      <c r="EO208" s="52"/>
      <c r="EP208" s="52"/>
      <c r="EQ208" s="52"/>
      <c r="ER208" s="52"/>
      <c r="ES208" s="52"/>
      <c r="ET208" s="52"/>
      <c r="EU208" s="52"/>
      <c r="EV208" s="52"/>
      <c r="EW208" s="52"/>
      <c r="EX208" s="52"/>
      <c r="EY208" s="52"/>
      <c r="EZ208" s="52"/>
      <c r="FA208" s="52"/>
      <c r="FB208" s="52"/>
      <c r="FC208" s="52"/>
      <c r="FD208" s="52"/>
      <c r="FE208" s="52"/>
      <c r="FF208" s="52"/>
      <c r="FG208" s="52"/>
      <c r="FH208" s="52"/>
      <c r="FI208" s="52"/>
      <c r="FJ208" s="52"/>
      <c r="FK208" s="52"/>
      <c r="FL208" s="52"/>
      <c r="FM208" s="52"/>
      <c r="FN208" s="52"/>
      <c r="FO208" s="52"/>
      <c r="FP208" s="52"/>
      <c r="FQ208" s="52"/>
      <c r="FR208" s="52"/>
      <c r="FS208" s="52"/>
      <c r="FT208" s="52"/>
      <c r="FU208" s="52"/>
      <c r="FV208" s="52"/>
      <c r="FW208" s="52"/>
      <c r="FX208" s="52"/>
      <c r="FY208" s="52"/>
      <c r="FZ208" s="52"/>
      <c r="GA208" s="52"/>
      <c r="GB208" s="52"/>
      <c r="GC208" s="52"/>
      <c r="GD208" s="52"/>
      <c r="GE208" s="52"/>
      <c r="GF208" s="52"/>
      <c r="GG208" s="52"/>
      <c r="GH208" s="52"/>
      <c r="GI208" s="52"/>
      <c r="GJ208" s="52"/>
      <c r="GK208" s="52"/>
      <c r="GL208" s="52"/>
      <c r="GM208" s="52"/>
      <c r="GN208" s="52"/>
      <c r="GO208" s="52"/>
      <c r="GP208" s="52"/>
      <c r="GQ208" s="52"/>
      <c r="GR208" s="52"/>
      <c r="GS208" s="52"/>
      <c r="GT208" s="52"/>
      <c r="GU208" s="52"/>
      <c r="GV208" s="52"/>
      <c r="GW208" s="52"/>
      <c r="GX208" s="52"/>
      <c r="GY208" s="52"/>
      <c r="GZ208" s="52"/>
      <c r="HA208" s="52"/>
      <c r="HB208" s="52"/>
      <c r="HC208" s="52"/>
      <c r="HD208" s="52"/>
      <c r="HE208" s="52"/>
      <c r="HF208" s="52"/>
      <c r="HG208" s="52"/>
      <c r="HH208" s="52"/>
      <c r="HI208" s="52"/>
      <c r="HJ208" s="52"/>
      <c r="HK208" s="52"/>
      <c r="HL208" s="52"/>
      <c r="HM208" s="52"/>
      <c r="HN208" s="52"/>
    </row>
    <row r="209" spans="1:222" hidden="1">
      <c r="A209" s="52"/>
      <c r="B209" s="52"/>
      <c r="C209" s="52"/>
      <c r="D209" s="198"/>
      <c r="E209" s="54"/>
      <c r="F209" s="230">
        <v>26</v>
      </c>
      <c r="G209" s="941" t="str">
        <f t="shared" si="24"/>
        <v/>
      </c>
      <c r="H209" s="942"/>
      <c r="I209" s="942"/>
      <c r="J209" s="942"/>
      <c r="K209" s="943"/>
      <c r="L209" s="920" t="str">
        <f t="shared" si="38"/>
        <v/>
      </c>
      <c r="M209" s="921"/>
      <c r="N209" s="921"/>
      <c r="O209" s="921"/>
      <c r="P209" s="922"/>
      <c r="Q209" s="54"/>
      <c r="R209" s="54"/>
      <c r="S209" s="54"/>
      <c r="T209" s="2"/>
      <c r="U209" s="2"/>
      <c r="V209" s="229">
        <v>26</v>
      </c>
      <c r="W209" s="941" t="str">
        <f t="shared" si="26"/>
        <v>-</v>
      </c>
      <c r="X209" s="942"/>
      <c r="Y209" s="942"/>
      <c r="Z209" s="942"/>
      <c r="AA209" s="943"/>
      <c r="AB209" s="920" t="str">
        <f t="shared" si="27"/>
        <v>-</v>
      </c>
      <c r="AC209" s="921"/>
      <c r="AD209" s="921"/>
      <c r="AE209" s="921"/>
      <c r="AF209" s="922"/>
      <c r="AG209" s="54"/>
      <c r="AH209" s="54"/>
      <c r="AI209" s="54"/>
      <c r="AJ209" s="54"/>
      <c r="AK209" s="54"/>
      <c r="AL209" s="229">
        <v>26</v>
      </c>
      <c r="AM209" s="941" t="str">
        <f t="shared" si="28"/>
        <v>-</v>
      </c>
      <c r="AN209" s="942"/>
      <c r="AO209" s="942"/>
      <c r="AP209" s="942"/>
      <c r="AQ209" s="943"/>
      <c r="AR209" s="233"/>
      <c r="AS209" s="233"/>
      <c r="AT209" s="233"/>
      <c r="AU209" s="233"/>
      <c r="AV209" s="233"/>
      <c r="AW209" s="874" t="e">
        <f t="shared" si="37"/>
        <v>#N/A</v>
      </c>
      <c r="AX209" s="875"/>
      <c r="AY209" s="875"/>
      <c r="AZ209" s="875"/>
      <c r="BA209" s="876"/>
      <c r="BB209" s="877" t="s">
        <v>543</v>
      </c>
      <c r="BC209" s="878"/>
      <c r="BD209" s="54"/>
      <c r="BE209" s="879" t="e">
        <f t="shared" si="32"/>
        <v>#N/A</v>
      </c>
      <c r="BF209" s="880"/>
      <c r="BG209" s="880"/>
      <c r="BH209" s="880"/>
      <c r="BI209" s="881"/>
      <c r="BJ209" s="882" t="s">
        <v>543</v>
      </c>
      <c r="BK209" s="878"/>
      <c r="BL209" s="54"/>
      <c r="BM209" s="241"/>
      <c r="BN209" s="241"/>
      <c r="BO209" s="241"/>
      <c r="BP209" s="54"/>
      <c r="BQ209" s="234">
        <v>25</v>
      </c>
      <c r="BR209" s="929" t="e">
        <f t="shared" si="30"/>
        <v>#N/A</v>
      </c>
      <c r="BS209" s="930"/>
      <c r="BT209" s="930"/>
      <c r="BU209" s="930"/>
      <c r="BV209" s="930"/>
      <c r="BW209" s="930"/>
      <c r="BX209" s="931"/>
      <c r="BY209" s="54"/>
      <c r="BZ209" s="234">
        <v>25</v>
      </c>
      <c r="CA209" s="932" t="e">
        <f t="shared" si="31"/>
        <v>#N/A</v>
      </c>
      <c r="CB209" s="933"/>
      <c r="CC209" s="933"/>
      <c r="CD209" s="933"/>
      <c r="CE209" s="933"/>
      <c r="CF209" s="933"/>
      <c r="CG209" s="934"/>
      <c r="CH209" s="54"/>
      <c r="CI209" s="54"/>
      <c r="CJ209" s="54"/>
      <c r="CK209" s="54"/>
      <c r="CL209" s="54"/>
      <c r="CM209" s="234">
        <v>23</v>
      </c>
      <c r="CN209" s="251" t="str">
        <f t="shared" si="33"/>
        <v>-</v>
      </c>
      <c r="CO209" s="259" t="str">
        <f>IF(COUNTIF(CN$187:$CN209,CN209)=1,MAX(CO$186:$CO208)+1,"")</f>
        <v/>
      </c>
      <c r="CP209" s="251" t="str">
        <f t="shared" si="35"/>
        <v/>
      </c>
      <c r="CQ209" s="233"/>
      <c r="CR209" s="233"/>
      <c r="CS209" s="233"/>
      <c r="CT209" s="54"/>
      <c r="CU209" s="234">
        <v>23</v>
      </c>
      <c r="CV209" s="255" t="str">
        <f t="shared" si="34"/>
        <v>-</v>
      </c>
      <c r="CW209" s="259" t="str">
        <f>IF(COUNTIF($CV$187:CV209,CV209)=1,MAX($CW$186:CW208)+1,"")</f>
        <v/>
      </c>
      <c r="CX209" s="255" t="str">
        <f t="shared" si="36"/>
        <v/>
      </c>
      <c r="CY209" s="233"/>
      <c r="CZ209" s="233"/>
      <c r="DA209" s="233"/>
      <c r="DB209" s="54"/>
      <c r="DC209" s="54"/>
      <c r="DD209" s="54"/>
      <c r="DE209" s="54"/>
      <c r="DF209" s="54"/>
      <c r="DG209" s="54"/>
      <c r="DH209" s="54"/>
      <c r="DI209" s="54"/>
      <c r="DJ209" s="54"/>
      <c r="DK209" s="54"/>
      <c r="DL209" s="54"/>
      <c r="DM209" s="54"/>
      <c r="DN209" s="54"/>
      <c r="DO209" s="54"/>
      <c r="DP209" s="54"/>
      <c r="DQ209" s="199"/>
      <c r="DR209" s="52"/>
      <c r="DS209" s="52"/>
      <c r="DT209" s="52"/>
      <c r="DU209" s="52"/>
      <c r="DV209" s="52"/>
      <c r="DW209" s="52"/>
      <c r="DX209" s="52"/>
      <c r="DY209" s="52"/>
      <c r="DZ209" s="52"/>
      <c r="EA209" s="52"/>
      <c r="EB209" s="52"/>
      <c r="EC209" s="52"/>
      <c r="ED209" s="52"/>
      <c r="EE209" s="52"/>
      <c r="EF209" s="52"/>
      <c r="EG209" s="52"/>
      <c r="EH209" s="52"/>
      <c r="EI209" s="52"/>
      <c r="EJ209" s="52"/>
      <c r="EK209" s="52"/>
      <c r="EL209" s="52"/>
      <c r="EM209" s="52"/>
      <c r="EN209" s="52"/>
      <c r="EO209" s="52"/>
      <c r="EP209" s="52"/>
      <c r="EQ209" s="52"/>
      <c r="ER209" s="52"/>
      <c r="ES209" s="52"/>
      <c r="ET209" s="52"/>
      <c r="EU209" s="52"/>
      <c r="EV209" s="52"/>
      <c r="EW209" s="52"/>
      <c r="EX209" s="52"/>
      <c r="EY209" s="52"/>
      <c r="EZ209" s="52"/>
      <c r="FA209" s="52"/>
      <c r="FB209" s="52"/>
      <c r="FC209" s="52"/>
      <c r="FD209" s="52"/>
      <c r="FE209" s="52"/>
      <c r="FF209" s="52"/>
      <c r="FG209" s="52"/>
      <c r="FH209" s="52"/>
      <c r="FI209" s="52"/>
      <c r="FJ209" s="52"/>
      <c r="FK209" s="52"/>
      <c r="FL209" s="52"/>
      <c r="FM209" s="52"/>
      <c r="FN209" s="52"/>
      <c r="FO209" s="52"/>
      <c r="FP209" s="52"/>
      <c r="FQ209" s="52"/>
      <c r="FR209" s="52"/>
      <c r="FS209" s="52"/>
      <c r="FT209" s="52"/>
      <c r="FU209" s="52"/>
      <c r="FV209" s="52"/>
      <c r="FW209" s="52"/>
      <c r="FX209" s="52"/>
      <c r="FY209" s="52"/>
      <c r="FZ209" s="52"/>
      <c r="GA209" s="52"/>
      <c r="GB209" s="52"/>
      <c r="GC209" s="52"/>
      <c r="GD209" s="52"/>
      <c r="GE209" s="52"/>
      <c r="GF209" s="52"/>
      <c r="GG209" s="52"/>
      <c r="GH209" s="52"/>
      <c r="GI209" s="52"/>
      <c r="GJ209" s="52"/>
      <c r="GK209" s="52"/>
      <c r="GL209" s="52"/>
      <c r="GM209" s="52"/>
      <c r="GN209" s="52"/>
      <c r="GO209" s="52"/>
      <c r="GP209" s="52"/>
      <c r="GQ209" s="52"/>
      <c r="GR209" s="52"/>
      <c r="GS209" s="52"/>
      <c r="GT209" s="52"/>
      <c r="GU209" s="52"/>
      <c r="GV209" s="52"/>
      <c r="GW209" s="52"/>
      <c r="GX209" s="52"/>
      <c r="GY209" s="52"/>
      <c r="GZ209" s="52"/>
      <c r="HA209" s="52"/>
      <c r="HB209" s="52"/>
      <c r="HC209" s="52"/>
      <c r="HD209" s="52"/>
      <c r="HE209" s="52"/>
      <c r="HF209" s="52"/>
      <c r="HG209" s="52"/>
      <c r="HH209" s="52"/>
      <c r="HI209" s="52"/>
      <c r="HJ209" s="52"/>
      <c r="HK209" s="52"/>
      <c r="HL209" s="52"/>
      <c r="HM209" s="52"/>
      <c r="HN209" s="52"/>
    </row>
    <row r="210" spans="1:222" hidden="1">
      <c r="A210" s="52"/>
      <c r="B210" s="52"/>
      <c r="C210" s="52"/>
      <c r="D210" s="198"/>
      <c r="E210" s="54"/>
      <c r="F210" s="229">
        <v>27</v>
      </c>
      <c r="G210" s="941" t="str">
        <f t="shared" si="24"/>
        <v/>
      </c>
      <c r="H210" s="942"/>
      <c r="I210" s="942"/>
      <c r="J210" s="942"/>
      <c r="K210" s="943"/>
      <c r="L210" s="920" t="str">
        <f t="shared" si="38"/>
        <v/>
      </c>
      <c r="M210" s="921"/>
      <c r="N210" s="921"/>
      <c r="O210" s="921"/>
      <c r="P210" s="922"/>
      <c r="Q210" s="54"/>
      <c r="R210" s="54"/>
      <c r="S210" s="54"/>
      <c r="T210" s="2"/>
      <c r="U210" s="2"/>
      <c r="V210" s="230">
        <v>27</v>
      </c>
      <c r="W210" s="941" t="str">
        <f t="shared" si="26"/>
        <v>-</v>
      </c>
      <c r="X210" s="942"/>
      <c r="Y210" s="942"/>
      <c r="Z210" s="942"/>
      <c r="AA210" s="943"/>
      <c r="AB210" s="920" t="str">
        <f t="shared" si="27"/>
        <v>-</v>
      </c>
      <c r="AC210" s="921"/>
      <c r="AD210" s="921"/>
      <c r="AE210" s="921"/>
      <c r="AF210" s="922"/>
      <c r="AG210" s="54"/>
      <c r="AH210" s="54"/>
      <c r="AI210" s="54"/>
      <c r="AJ210" s="54"/>
      <c r="AK210" s="54"/>
      <c r="AL210" s="229">
        <v>27</v>
      </c>
      <c r="AM210" s="941" t="str">
        <f t="shared" si="28"/>
        <v>-</v>
      </c>
      <c r="AN210" s="942"/>
      <c r="AO210" s="942"/>
      <c r="AP210" s="942"/>
      <c r="AQ210" s="943"/>
      <c r="AR210" s="233"/>
      <c r="AS210" s="233"/>
      <c r="AT210" s="233"/>
      <c r="AU210" s="233"/>
      <c r="AV210" s="233"/>
      <c r="AW210" s="874" t="e">
        <f t="shared" si="37"/>
        <v>#N/A</v>
      </c>
      <c r="AX210" s="875"/>
      <c r="AY210" s="875"/>
      <c r="AZ210" s="875"/>
      <c r="BA210" s="876"/>
      <c r="BB210" s="877" t="s">
        <v>544</v>
      </c>
      <c r="BC210" s="878"/>
      <c r="BD210" s="54"/>
      <c r="BE210" s="879" t="e">
        <f t="shared" si="32"/>
        <v>#N/A</v>
      </c>
      <c r="BF210" s="880"/>
      <c r="BG210" s="880"/>
      <c r="BH210" s="880"/>
      <c r="BI210" s="881"/>
      <c r="BJ210" s="882" t="s">
        <v>544</v>
      </c>
      <c r="BK210" s="878"/>
      <c r="BL210" s="54"/>
      <c r="BM210" s="241"/>
      <c r="BN210" s="241"/>
      <c r="BO210" s="241"/>
      <c r="BP210" s="54"/>
      <c r="BQ210" s="234">
        <v>26</v>
      </c>
      <c r="BR210" s="929" t="e">
        <f t="shared" si="30"/>
        <v>#N/A</v>
      </c>
      <c r="BS210" s="930"/>
      <c r="BT210" s="930"/>
      <c r="BU210" s="930"/>
      <c r="BV210" s="930"/>
      <c r="BW210" s="930"/>
      <c r="BX210" s="931"/>
      <c r="BY210" s="54"/>
      <c r="BZ210" s="234">
        <v>26</v>
      </c>
      <c r="CA210" s="932" t="e">
        <f t="shared" si="31"/>
        <v>#N/A</v>
      </c>
      <c r="CB210" s="933"/>
      <c r="CC210" s="933"/>
      <c r="CD210" s="933"/>
      <c r="CE210" s="933"/>
      <c r="CF210" s="933"/>
      <c r="CG210" s="934"/>
      <c r="CH210" s="54"/>
      <c r="CI210" s="54"/>
      <c r="CJ210" s="54"/>
      <c r="CK210" s="54"/>
      <c r="CL210" s="54"/>
      <c r="CM210" s="234">
        <v>24</v>
      </c>
      <c r="CN210" s="251" t="str">
        <f t="shared" si="33"/>
        <v>-</v>
      </c>
      <c r="CO210" s="259" t="str">
        <f>IF(COUNTIF(CN$187:$CN210,CN210)=1,MAX(CO$186:$CO209)+1,"")</f>
        <v/>
      </c>
      <c r="CP210" s="251" t="str">
        <f t="shared" si="35"/>
        <v/>
      </c>
      <c r="CQ210" s="233"/>
      <c r="CR210" s="233"/>
      <c r="CS210" s="233"/>
      <c r="CT210" s="54"/>
      <c r="CU210" s="234">
        <v>24</v>
      </c>
      <c r="CV210" s="255" t="str">
        <f t="shared" si="34"/>
        <v>-</v>
      </c>
      <c r="CW210" s="259" t="str">
        <f>IF(COUNTIF($CV$187:CV210,CV210)=1,MAX($CW$186:CW209)+1,"")</f>
        <v/>
      </c>
      <c r="CX210" s="255" t="str">
        <f t="shared" si="36"/>
        <v/>
      </c>
      <c r="CY210" s="233"/>
      <c r="CZ210" s="233"/>
      <c r="DA210" s="233"/>
      <c r="DB210" s="54"/>
      <c r="DC210" s="54"/>
      <c r="DD210" s="54"/>
      <c r="DE210" s="54"/>
      <c r="DF210" s="54"/>
      <c r="DG210" s="54"/>
      <c r="DH210" s="54"/>
      <c r="DI210" s="54"/>
      <c r="DJ210" s="54"/>
      <c r="DK210" s="54"/>
      <c r="DL210" s="54"/>
      <c r="DM210" s="54"/>
      <c r="DN210" s="54"/>
      <c r="DO210" s="54"/>
      <c r="DP210" s="54"/>
      <c r="DQ210" s="199"/>
      <c r="DR210" s="52"/>
      <c r="DS210" s="52"/>
      <c r="DT210" s="52"/>
      <c r="DU210" s="52"/>
      <c r="DV210" s="52"/>
      <c r="DW210" s="52"/>
      <c r="DX210" s="52"/>
      <c r="DY210" s="52"/>
      <c r="DZ210" s="52"/>
      <c r="EA210" s="52"/>
      <c r="EB210" s="52"/>
      <c r="EC210" s="52"/>
      <c r="ED210" s="52"/>
      <c r="EE210" s="52"/>
      <c r="EF210" s="52"/>
      <c r="EG210" s="52"/>
      <c r="EH210" s="52"/>
      <c r="EI210" s="52"/>
      <c r="EJ210" s="52"/>
      <c r="EK210" s="52"/>
      <c r="EL210" s="52"/>
      <c r="EM210" s="52"/>
      <c r="EN210" s="52"/>
      <c r="EO210" s="52"/>
      <c r="EP210" s="52"/>
      <c r="EQ210" s="52"/>
      <c r="ER210" s="52"/>
      <c r="ES210" s="52"/>
      <c r="ET210" s="52"/>
      <c r="EU210" s="52"/>
      <c r="EV210" s="52"/>
      <c r="EW210" s="52"/>
      <c r="EX210" s="52"/>
      <c r="EY210" s="52"/>
      <c r="EZ210" s="52"/>
      <c r="FA210" s="52"/>
      <c r="FB210" s="52"/>
      <c r="FC210" s="52"/>
      <c r="FD210" s="52"/>
      <c r="FE210" s="52"/>
      <c r="FF210" s="52"/>
      <c r="FG210" s="52"/>
      <c r="FH210" s="52"/>
      <c r="FI210" s="52"/>
      <c r="FJ210" s="52"/>
      <c r="FK210" s="52"/>
      <c r="FL210" s="52"/>
      <c r="FM210" s="52"/>
      <c r="FN210" s="52"/>
      <c r="FO210" s="52"/>
      <c r="FP210" s="52"/>
      <c r="FQ210" s="52"/>
      <c r="FR210" s="52"/>
      <c r="FS210" s="52"/>
      <c r="FT210" s="52"/>
      <c r="FU210" s="52"/>
      <c r="FV210" s="52"/>
      <c r="FW210" s="52"/>
      <c r="FX210" s="52"/>
      <c r="FY210" s="52"/>
      <c r="FZ210" s="52"/>
      <c r="GA210" s="52"/>
      <c r="GB210" s="52"/>
      <c r="GC210" s="52"/>
      <c r="GD210" s="52"/>
      <c r="GE210" s="52"/>
      <c r="GF210" s="52"/>
      <c r="GG210" s="52"/>
      <c r="GH210" s="52"/>
      <c r="GI210" s="52"/>
      <c r="GJ210" s="52"/>
      <c r="GK210" s="52"/>
      <c r="GL210" s="52"/>
      <c r="GM210" s="52"/>
      <c r="GN210" s="52"/>
      <c r="GO210" s="52"/>
      <c r="GP210" s="52"/>
      <c r="GQ210" s="52"/>
      <c r="GR210" s="52"/>
      <c r="GS210" s="52"/>
      <c r="GT210" s="52"/>
      <c r="GU210" s="52"/>
      <c r="GV210" s="52"/>
      <c r="GW210" s="52"/>
      <c r="GX210" s="52"/>
      <c r="GY210" s="52"/>
      <c r="GZ210" s="52"/>
      <c r="HA210" s="52"/>
      <c r="HB210" s="52"/>
      <c r="HC210" s="52"/>
      <c r="HD210" s="52"/>
      <c r="HE210" s="52"/>
      <c r="HF210" s="52"/>
      <c r="HG210" s="52"/>
      <c r="HH210" s="52"/>
      <c r="HI210" s="52"/>
      <c r="HJ210" s="52"/>
      <c r="HK210" s="52"/>
      <c r="HL210" s="52"/>
      <c r="HM210" s="52"/>
      <c r="HN210" s="52"/>
    </row>
    <row r="211" spans="1:222" hidden="1">
      <c r="A211" s="52"/>
      <c r="B211" s="52"/>
      <c r="C211" s="52"/>
      <c r="D211" s="198"/>
      <c r="E211" s="54"/>
      <c r="F211" s="231">
        <v>28</v>
      </c>
      <c r="G211" s="883" t="str">
        <f t="shared" si="24"/>
        <v/>
      </c>
      <c r="H211" s="884"/>
      <c r="I211" s="884"/>
      <c r="J211" s="884"/>
      <c r="K211" s="926"/>
      <c r="L211" s="927" t="str">
        <f t="shared" si="38"/>
        <v/>
      </c>
      <c r="M211" s="889"/>
      <c r="N211" s="889"/>
      <c r="O211" s="889"/>
      <c r="P211" s="890"/>
      <c r="Q211" s="54"/>
      <c r="R211" s="54"/>
      <c r="S211" s="54"/>
      <c r="T211" s="2"/>
      <c r="U211" s="2"/>
      <c r="V211" s="231">
        <v>28</v>
      </c>
      <c r="W211" s="928" t="str">
        <f t="shared" si="26"/>
        <v>-</v>
      </c>
      <c r="X211" s="884"/>
      <c r="Y211" s="884"/>
      <c r="Z211" s="884"/>
      <c r="AA211" s="926"/>
      <c r="AB211" s="927" t="str">
        <f t="shared" si="27"/>
        <v>-</v>
      </c>
      <c r="AC211" s="889"/>
      <c r="AD211" s="889"/>
      <c r="AE211" s="889"/>
      <c r="AF211" s="890"/>
      <c r="AG211" s="54"/>
      <c r="AH211" s="54"/>
      <c r="AI211" s="54"/>
      <c r="AJ211" s="54"/>
      <c r="AK211" s="54"/>
      <c r="AL211" s="231">
        <v>28</v>
      </c>
      <c r="AM211" s="883" t="str">
        <f t="shared" si="28"/>
        <v>-</v>
      </c>
      <c r="AN211" s="884"/>
      <c r="AO211" s="884"/>
      <c r="AP211" s="884"/>
      <c r="AQ211" s="926"/>
      <c r="AR211" s="233"/>
      <c r="AS211" s="233"/>
      <c r="AT211" s="233"/>
      <c r="AU211" s="233"/>
      <c r="AV211" s="233"/>
      <c r="AW211" s="874" t="e">
        <f t="shared" si="37"/>
        <v>#N/A</v>
      </c>
      <c r="AX211" s="875"/>
      <c r="AY211" s="875"/>
      <c r="AZ211" s="875"/>
      <c r="BA211" s="876"/>
      <c r="BB211" s="877" t="s">
        <v>545</v>
      </c>
      <c r="BC211" s="878"/>
      <c r="BD211" s="54"/>
      <c r="BE211" s="879" t="e">
        <f t="shared" si="32"/>
        <v>#N/A</v>
      </c>
      <c r="BF211" s="880"/>
      <c r="BG211" s="880"/>
      <c r="BH211" s="880"/>
      <c r="BI211" s="881"/>
      <c r="BJ211" s="882" t="s">
        <v>545</v>
      </c>
      <c r="BK211" s="878"/>
      <c r="BL211" s="54"/>
      <c r="BM211" s="241"/>
      <c r="BN211" s="241"/>
      <c r="BO211" s="241"/>
      <c r="BP211" s="54"/>
      <c r="BQ211" s="234">
        <v>27</v>
      </c>
      <c r="BR211" s="929" t="e">
        <f t="shared" si="30"/>
        <v>#N/A</v>
      </c>
      <c r="BS211" s="930"/>
      <c r="BT211" s="930"/>
      <c r="BU211" s="930"/>
      <c r="BV211" s="930"/>
      <c r="BW211" s="930"/>
      <c r="BX211" s="931"/>
      <c r="BY211" s="54"/>
      <c r="BZ211" s="234">
        <v>27</v>
      </c>
      <c r="CA211" s="932" t="e">
        <f t="shared" si="31"/>
        <v>#N/A</v>
      </c>
      <c r="CB211" s="933"/>
      <c r="CC211" s="933"/>
      <c r="CD211" s="933"/>
      <c r="CE211" s="933"/>
      <c r="CF211" s="933"/>
      <c r="CG211" s="934"/>
      <c r="CH211" s="54"/>
      <c r="CI211" s="54"/>
      <c r="CJ211" s="54"/>
      <c r="CK211" s="54"/>
      <c r="CL211" s="54"/>
      <c r="CM211" s="234">
        <v>25</v>
      </c>
      <c r="CN211" s="251" t="str">
        <f t="shared" si="33"/>
        <v>-</v>
      </c>
      <c r="CO211" s="259" t="str">
        <f>IF(COUNTIF(CN$187:$CN211,CN211)=1,MAX(CO$186:$CO210)+1,"")</f>
        <v/>
      </c>
      <c r="CP211" s="251" t="str">
        <f t="shared" si="35"/>
        <v/>
      </c>
      <c r="CQ211" s="233"/>
      <c r="CR211" s="233"/>
      <c r="CS211" s="233"/>
      <c r="CT211" s="54"/>
      <c r="CU211" s="234">
        <v>25</v>
      </c>
      <c r="CV211" s="255" t="str">
        <f t="shared" si="34"/>
        <v>-</v>
      </c>
      <c r="CW211" s="259" t="str">
        <f>IF(COUNTIF($CV$187:CV211,CV211)=1,MAX($CW$186:CW210)+1,"")</f>
        <v/>
      </c>
      <c r="CX211" s="255" t="str">
        <f t="shared" si="36"/>
        <v/>
      </c>
      <c r="CY211" s="233"/>
      <c r="CZ211" s="233"/>
      <c r="DA211" s="233"/>
      <c r="DB211" s="54"/>
      <c r="DC211" s="54"/>
      <c r="DD211" s="54"/>
      <c r="DE211" s="54"/>
      <c r="DF211" s="54"/>
      <c r="DG211" s="54"/>
      <c r="DH211" s="54"/>
      <c r="DI211" s="54"/>
      <c r="DJ211" s="54"/>
      <c r="DK211" s="54"/>
      <c r="DL211" s="54"/>
      <c r="DM211" s="54"/>
      <c r="DN211" s="54"/>
      <c r="DO211" s="54"/>
      <c r="DP211" s="54"/>
      <c r="DQ211" s="199"/>
      <c r="DR211" s="52"/>
      <c r="DS211" s="52"/>
      <c r="DT211" s="52"/>
      <c r="DU211" s="52"/>
      <c r="DV211" s="52"/>
      <c r="DW211" s="52"/>
      <c r="DX211" s="52"/>
      <c r="DY211" s="52"/>
      <c r="DZ211" s="52"/>
      <c r="EA211" s="52"/>
      <c r="EB211" s="52"/>
      <c r="EC211" s="52"/>
      <c r="ED211" s="52"/>
      <c r="EE211" s="52"/>
      <c r="EF211" s="52"/>
      <c r="EG211" s="52"/>
      <c r="EH211" s="52"/>
      <c r="EI211" s="52"/>
      <c r="EJ211" s="52"/>
      <c r="EK211" s="52"/>
      <c r="EL211" s="52"/>
      <c r="EM211" s="52"/>
      <c r="EN211" s="52"/>
      <c r="EO211" s="52"/>
      <c r="EP211" s="52"/>
      <c r="EQ211" s="52"/>
      <c r="ER211" s="52"/>
      <c r="ES211" s="52"/>
      <c r="ET211" s="52"/>
      <c r="EU211" s="52"/>
      <c r="EV211" s="52"/>
      <c r="EW211" s="52"/>
      <c r="EX211" s="52"/>
      <c r="EY211" s="52"/>
      <c r="EZ211" s="52"/>
      <c r="FA211" s="52"/>
      <c r="FB211" s="52"/>
      <c r="FC211" s="52"/>
      <c r="FD211" s="52"/>
      <c r="FE211" s="52"/>
      <c r="FF211" s="52"/>
      <c r="FG211" s="52"/>
      <c r="FH211" s="52"/>
      <c r="FI211" s="52"/>
      <c r="FJ211" s="52"/>
      <c r="FK211" s="52"/>
      <c r="FL211" s="52"/>
      <c r="FM211" s="52"/>
      <c r="FN211" s="52"/>
      <c r="FO211" s="52"/>
      <c r="FP211" s="52"/>
      <c r="FQ211" s="52"/>
      <c r="FR211" s="52"/>
      <c r="FS211" s="52"/>
      <c r="FT211" s="52"/>
      <c r="FU211" s="52"/>
      <c r="FV211" s="52"/>
      <c r="FW211" s="52"/>
      <c r="FX211" s="52"/>
      <c r="FY211" s="52"/>
      <c r="FZ211" s="52"/>
      <c r="GA211" s="52"/>
      <c r="GB211" s="52"/>
      <c r="GC211" s="52"/>
      <c r="GD211" s="52"/>
      <c r="GE211" s="52"/>
      <c r="GF211" s="52"/>
      <c r="GG211" s="52"/>
      <c r="GH211" s="52"/>
      <c r="GI211" s="52"/>
      <c r="GJ211" s="52"/>
      <c r="GK211" s="52"/>
      <c r="GL211" s="52"/>
      <c r="GM211" s="52"/>
      <c r="GN211" s="52"/>
      <c r="GO211" s="52"/>
      <c r="GP211" s="52"/>
      <c r="GQ211" s="52"/>
      <c r="GR211" s="52"/>
      <c r="GS211" s="52"/>
      <c r="GT211" s="52"/>
      <c r="GU211" s="52"/>
      <c r="GV211" s="52"/>
      <c r="GW211" s="52"/>
      <c r="GX211" s="52"/>
      <c r="GY211" s="52"/>
      <c r="GZ211" s="52"/>
      <c r="HA211" s="52"/>
      <c r="HB211" s="52"/>
      <c r="HC211" s="52"/>
      <c r="HD211" s="52"/>
      <c r="HE211" s="52"/>
      <c r="HF211" s="52"/>
      <c r="HG211" s="52"/>
      <c r="HH211" s="52"/>
      <c r="HI211" s="52"/>
      <c r="HJ211" s="52"/>
      <c r="HK211" s="52"/>
      <c r="HL211" s="52"/>
      <c r="HM211" s="52"/>
      <c r="HN211" s="52"/>
    </row>
    <row r="212" spans="1:222" hidden="1">
      <c r="A212" s="52"/>
      <c r="B212" s="52"/>
      <c r="C212" s="52"/>
      <c r="D212" s="198"/>
      <c r="E212" s="54"/>
      <c r="F212" s="54"/>
      <c r="G212" s="54"/>
      <c r="H212" s="54"/>
      <c r="I212" s="54"/>
      <c r="J212" s="54"/>
      <c r="K212" s="54"/>
      <c r="L212" s="54"/>
      <c r="M212" s="54"/>
      <c r="N212" s="54"/>
      <c r="O212" s="54"/>
      <c r="P212" s="54"/>
      <c r="Q212" s="54"/>
      <c r="R212" s="54"/>
      <c r="S212" s="54"/>
      <c r="T212" s="54"/>
      <c r="U212" s="54"/>
      <c r="V212" s="54"/>
      <c r="W212" s="192"/>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874" t="e">
        <f t="shared" si="37"/>
        <v>#N/A</v>
      </c>
      <c r="AX212" s="875"/>
      <c r="AY212" s="875"/>
      <c r="AZ212" s="875"/>
      <c r="BA212" s="876"/>
      <c r="BB212" s="877" t="s">
        <v>546</v>
      </c>
      <c r="BC212" s="878"/>
      <c r="BD212" s="54"/>
      <c r="BE212" s="879" t="e">
        <f t="shared" si="32"/>
        <v>#N/A</v>
      </c>
      <c r="BF212" s="880"/>
      <c r="BG212" s="880"/>
      <c r="BH212" s="880"/>
      <c r="BI212" s="881"/>
      <c r="BJ212" s="882" t="s">
        <v>546</v>
      </c>
      <c r="BK212" s="878"/>
      <c r="BL212" s="54"/>
      <c r="BM212" s="241"/>
      <c r="BN212" s="241"/>
      <c r="BO212" s="241"/>
      <c r="BP212" s="54"/>
      <c r="BQ212" s="236">
        <v>28</v>
      </c>
      <c r="BR212" s="935" t="e">
        <f t="shared" si="30"/>
        <v>#N/A</v>
      </c>
      <c r="BS212" s="936"/>
      <c r="BT212" s="936"/>
      <c r="BU212" s="936"/>
      <c r="BV212" s="936"/>
      <c r="BW212" s="936"/>
      <c r="BX212" s="937"/>
      <c r="BY212" s="54"/>
      <c r="BZ212" s="236">
        <v>28</v>
      </c>
      <c r="CA212" s="938" t="e">
        <f t="shared" si="31"/>
        <v>#N/A</v>
      </c>
      <c r="CB212" s="939"/>
      <c r="CC212" s="939"/>
      <c r="CD212" s="939"/>
      <c r="CE212" s="939"/>
      <c r="CF212" s="939"/>
      <c r="CG212" s="940"/>
      <c r="CH212" s="54"/>
      <c r="CI212" s="54"/>
      <c r="CJ212" s="54"/>
      <c r="CK212" s="54"/>
      <c r="CL212" s="54"/>
      <c r="CM212" s="234">
        <v>26</v>
      </c>
      <c r="CN212" s="251" t="str">
        <f t="shared" si="33"/>
        <v>-</v>
      </c>
      <c r="CO212" s="259" t="str">
        <f>IF(COUNTIF(CN$187:$CN212,CN212)=1,MAX(CO$186:$CO211)+1,"")</f>
        <v/>
      </c>
      <c r="CP212" s="251" t="str">
        <f t="shared" si="35"/>
        <v/>
      </c>
      <c r="CQ212" s="233"/>
      <c r="CR212" s="233"/>
      <c r="CS212" s="233"/>
      <c r="CT212" s="54"/>
      <c r="CU212" s="234">
        <v>26</v>
      </c>
      <c r="CV212" s="255" t="str">
        <f t="shared" si="34"/>
        <v>-</v>
      </c>
      <c r="CW212" s="259" t="str">
        <f>IF(COUNTIF($CV$187:CV212,CV212)=1,MAX($CW$186:CW211)+1,"")</f>
        <v/>
      </c>
      <c r="CX212" s="255" t="str">
        <f t="shared" si="36"/>
        <v/>
      </c>
      <c r="CY212" s="233"/>
      <c r="CZ212" s="233"/>
      <c r="DA212" s="233"/>
      <c r="DB212" s="54"/>
      <c r="DC212" s="54"/>
      <c r="DD212" s="54"/>
      <c r="DE212" s="54"/>
      <c r="DF212" s="54"/>
      <c r="DG212" s="54"/>
      <c r="DH212" s="54"/>
      <c r="DI212" s="54"/>
      <c r="DJ212" s="54"/>
      <c r="DK212" s="54"/>
      <c r="DL212" s="54"/>
      <c r="DM212" s="54"/>
      <c r="DN212" s="54"/>
      <c r="DO212" s="54"/>
      <c r="DP212" s="54"/>
      <c r="DQ212" s="199"/>
      <c r="DR212" s="52"/>
      <c r="DS212" s="52"/>
      <c r="DT212" s="52"/>
      <c r="DU212" s="52"/>
      <c r="DV212" s="52"/>
      <c r="DW212" s="52"/>
      <c r="DX212" s="52"/>
      <c r="DY212" s="52"/>
      <c r="DZ212" s="52"/>
      <c r="EA212" s="52"/>
      <c r="EB212" s="52"/>
      <c r="EC212" s="52"/>
      <c r="ED212" s="52"/>
      <c r="EE212" s="52"/>
      <c r="EF212" s="52"/>
      <c r="EG212" s="52"/>
      <c r="EH212" s="52"/>
      <c r="EI212" s="52"/>
      <c r="EJ212" s="52"/>
      <c r="EK212" s="52"/>
      <c r="EL212" s="52"/>
      <c r="EM212" s="52"/>
      <c r="EN212" s="52"/>
      <c r="EO212" s="52"/>
      <c r="EP212" s="52"/>
      <c r="EQ212" s="52"/>
      <c r="ER212" s="52"/>
      <c r="ES212" s="52"/>
      <c r="ET212" s="52"/>
      <c r="EU212" s="52"/>
      <c r="EV212" s="52"/>
      <c r="EW212" s="52"/>
      <c r="EX212" s="52"/>
      <c r="EY212" s="52"/>
      <c r="EZ212" s="52"/>
      <c r="FA212" s="52"/>
      <c r="FB212" s="52"/>
      <c r="FC212" s="52"/>
      <c r="FD212" s="52"/>
      <c r="FE212" s="52"/>
      <c r="FF212" s="52"/>
      <c r="FG212" s="52"/>
      <c r="FH212" s="52"/>
      <c r="FI212" s="52"/>
      <c r="FJ212" s="52"/>
      <c r="FK212" s="52"/>
      <c r="FL212" s="52"/>
      <c r="FM212" s="52"/>
      <c r="FN212" s="52"/>
      <c r="FO212" s="52"/>
      <c r="FP212" s="52"/>
      <c r="FQ212" s="52"/>
      <c r="FR212" s="52"/>
      <c r="FS212" s="52"/>
      <c r="FT212" s="52"/>
      <c r="FU212" s="52"/>
      <c r="FV212" s="52"/>
      <c r="FW212" s="52"/>
      <c r="FX212" s="52"/>
      <c r="FY212" s="52"/>
      <c r="FZ212" s="52"/>
      <c r="GA212" s="52"/>
      <c r="GB212" s="52"/>
      <c r="GC212" s="52"/>
      <c r="GD212" s="52"/>
      <c r="GE212" s="52"/>
      <c r="GF212" s="52"/>
      <c r="GG212" s="52"/>
      <c r="GH212" s="52"/>
      <c r="GI212" s="52"/>
      <c r="GJ212" s="52"/>
      <c r="GK212" s="52"/>
      <c r="GL212" s="52"/>
      <c r="GM212" s="52"/>
      <c r="GN212" s="52"/>
      <c r="GO212" s="52"/>
      <c r="GP212" s="52"/>
      <c r="GQ212" s="52"/>
      <c r="GR212" s="52"/>
      <c r="GS212" s="52"/>
      <c r="GT212" s="52"/>
      <c r="GU212" s="52"/>
      <c r="GV212" s="52"/>
      <c r="GW212" s="52"/>
      <c r="GX212" s="52"/>
      <c r="GY212" s="52"/>
      <c r="GZ212" s="52"/>
      <c r="HA212" s="52"/>
      <c r="HB212" s="52"/>
      <c r="HC212" s="52"/>
      <c r="HD212" s="52"/>
      <c r="HE212" s="52"/>
      <c r="HF212" s="52"/>
      <c r="HG212" s="52"/>
      <c r="HH212" s="52"/>
      <c r="HI212" s="52"/>
      <c r="HJ212" s="52"/>
      <c r="HK212" s="52"/>
      <c r="HL212" s="52"/>
      <c r="HM212" s="52"/>
      <c r="HN212" s="52"/>
    </row>
    <row r="213" spans="1:222" hidden="1">
      <c r="A213" s="52"/>
      <c r="B213" s="52"/>
      <c r="C213" s="52"/>
      <c r="D213" s="198"/>
      <c r="E213" s="54"/>
      <c r="F213" s="54"/>
      <c r="G213" s="54"/>
      <c r="H213" s="54"/>
      <c r="I213" s="54"/>
      <c r="J213" s="54"/>
      <c r="K213" s="54"/>
      <c r="L213" s="54"/>
      <c r="M213" s="54"/>
      <c r="N213" s="54"/>
      <c r="O213" s="54"/>
      <c r="P213" s="54"/>
      <c r="Q213" s="54"/>
      <c r="R213" s="54"/>
      <c r="S213" s="54"/>
      <c r="T213" s="54"/>
      <c r="U213" s="54"/>
      <c r="V213" s="54"/>
      <c r="W213" s="192"/>
      <c r="X213" s="54"/>
      <c r="Y213" s="54"/>
      <c r="Z213" s="54"/>
      <c r="AA213" s="54"/>
      <c r="AB213" s="54"/>
      <c r="AC213" s="54"/>
      <c r="AD213" s="54"/>
      <c r="AE213" s="54"/>
      <c r="AF213" s="54"/>
      <c r="AG213" s="54"/>
      <c r="AH213" s="54"/>
      <c r="AI213" s="54"/>
      <c r="AJ213" s="54"/>
      <c r="AK213" s="54"/>
      <c r="AL213" s="724" t="s">
        <v>512</v>
      </c>
      <c r="AM213" s="923" t="s">
        <v>511</v>
      </c>
      <c r="AN213" s="924"/>
      <c r="AO213" s="924"/>
      <c r="AP213" s="924"/>
      <c r="AQ213" s="925"/>
      <c r="AR213" s="54"/>
      <c r="AS213" s="54"/>
      <c r="AT213" s="54"/>
      <c r="AU213" s="54"/>
      <c r="AV213" s="54"/>
      <c r="AW213" s="874" t="e">
        <f t="shared" si="37"/>
        <v>#N/A</v>
      </c>
      <c r="AX213" s="875"/>
      <c r="AY213" s="875"/>
      <c r="AZ213" s="875"/>
      <c r="BA213" s="876"/>
      <c r="BB213" s="877" t="s">
        <v>547</v>
      </c>
      <c r="BC213" s="878"/>
      <c r="BD213" s="54"/>
      <c r="BE213" s="879" t="e">
        <f t="shared" si="32"/>
        <v>#N/A</v>
      </c>
      <c r="BF213" s="880"/>
      <c r="BG213" s="880"/>
      <c r="BH213" s="880"/>
      <c r="BI213" s="881"/>
      <c r="BJ213" s="882" t="s">
        <v>547</v>
      </c>
      <c r="BK213" s="878"/>
      <c r="BL213" s="54"/>
      <c r="BM213" s="241"/>
      <c r="BN213" s="241"/>
      <c r="BO213" s="241"/>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234">
        <v>27</v>
      </c>
      <c r="CN213" s="251" t="str">
        <f t="shared" si="33"/>
        <v>-</v>
      </c>
      <c r="CO213" s="259" t="str">
        <f>IF(COUNTIF(CN$187:$CN213,CN213)=1,MAX(CO$186:$CO212)+1,"")</f>
        <v/>
      </c>
      <c r="CP213" s="251" t="str">
        <f t="shared" si="35"/>
        <v/>
      </c>
      <c r="CQ213" s="233"/>
      <c r="CR213" s="233"/>
      <c r="CS213" s="233"/>
      <c r="CT213" s="54"/>
      <c r="CU213" s="234">
        <v>27</v>
      </c>
      <c r="CV213" s="255" t="str">
        <f t="shared" si="34"/>
        <v>-</v>
      </c>
      <c r="CW213" s="259" t="str">
        <f>IF(COUNTIF($CV$187:CV213,CV213)=1,MAX($CW$186:CW212)+1,"")</f>
        <v/>
      </c>
      <c r="CX213" s="255" t="str">
        <f t="shared" si="36"/>
        <v/>
      </c>
      <c r="CY213" s="233"/>
      <c r="CZ213" s="233"/>
      <c r="DA213" s="233"/>
      <c r="DB213" s="54"/>
      <c r="DC213" s="54"/>
      <c r="DD213" s="54"/>
      <c r="DE213" s="54"/>
      <c r="DF213" s="54"/>
      <c r="DG213" s="54"/>
      <c r="DH213" s="54"/>
      <c r="DI213" s="54"/>
      <c r="DJ213" s="54"/>
      <c r="DK213" s="54"/>
      <c r="DL213" s="54"/>
      <c r="DM213" s="54"/>
      <c r="DN213" s="54"/>
      <c r="DO213" s="54"/>
      <c r="DP213" s="54"/>
      <c r="DQ213" s="199"/>
      <c r="DR213" s="52"/>
      <c r="DS213" s="52"/>
      <c r="DT213" s="52"/>
      <c r="DU213" s="52"/>
      <c r="DV213" s="52"/>
      <c r="DW213" s="52"/>
      <c r="DX213" s="52"/>
      <c r="DY213" s="52"/>
      <c r="DZ213" s="52"/>
      <c r="EA213" s="52"/>
      <c r="EB213" s="52"/>
      <c r="EC213" s="52"/>
      <c r="ED213" s="52"/>
      <c r="EE213" s="52"/>
      <c r="EF213" s="52"/>
      <c r="EG213" s="52"/>
      <c r="EH213" s="52"/>
      <c r="EI213" s="52"/>
      <c r="EJ213" s="52"/>
      <c r="EK213" s="52"/>
      <c r="EL213" s="52"/>
      <c r="EM213" s="52"/>
      <c r="EN213" s="52"/>
      <c r="EO213" s="52"/>
      <c r="EP213" s="52"/>
      <c r="EQ213" s="52"/>
      <c r="ER213" s="52"/>
      <c r="ES213" s="52"/>
      <c r="ET213" s="52"/>
      <c r="EU213" s="52"/>
      <c r="EV213" s="52"/>
      <c r="EW213" s="52"/>
      <c r="EX213" s="52"/>
      <c r="EY213" s="52"/>
      <c r="EZ213" s="52"/>
      <c r="FA213" s="52"/>
      <c r="FB213" s="52"/>
      <c r="FC213" s="52"/>
      <c r="FD213" s="52"/>
      <c r="FE213" s="52"/>
      <c r="FF213" s="52"/>
      <c r="FG213" s="52"/>
      <c r="FH213" s="52"/>
      <c r="FI213" s="52"/>
      <c r="FJ213" s="52"/>
      <c r="FK213" s="52"/>
      <c r="FL213" s="52"/>
      <c r="FM213" s="52"/>
      <c r="FN213" s="52"/>
      <c r="FO213" s="52"/>
      <c r="FP213" s="52"/>
      <c r="FQ213" s="52"/>
      <c r="FR213" s="52"/>
      <c r="FS213" s="52"/>
      <c r="FT213" s="52"/>
      <c r="FU213" s="52"/>
      <c r="FV213" s="52"/>
      <c r="FW213" s="52"/>
      <c r="FX213" s="52"/>
      <c r="FY213" s="52"/>
      <c r="FZ213" s="52"/>
      <c r="GA213" s="52"/>
      <c r="GB213" s="52"/>
      <c r="GC213" s="52"/>
      <c r="GD213" s="52"/>
      <c r="GE213" s="52"/>
      <c r="GF213" s="52"/>
      <c r="GG213" s="52"/>
      <c r="GH213" s="52"/>
      <c r="GI213" s="52"/>
      <c r="GJ213" s="52"/>
      <c r="GK213" s="52"/>
      <c r="GL213" s="52"/>
      <c r="GM213" s="52"/>
      <c r="GN213" s="52"/>
      <c r="GO213" s="52"/>
      <c r="GP213" s="52"/>
      <c r="GQ213" s="52"/>
      <c r="GR213" s="52"/>
      <c r="GS213" s="52"/>
      <c r="GT213" s="52"/>
      <c r="GU213" s="52"/>
      <c r="GV213" s="52"/>
      <c r="GW213" s="52"/>
      <c r="GX213" s="52"/>
      <c r="GY213" s="52"/>
      <c r="GZ213" s="52"/>
      <c r="HA213" s="52"/>
      <c r="HB213" s="52"/>
      <c r="HC213" s="52"/>
      <c r="HD213" s="52"/>
      <c r="HE213" s="52"/>
      <c r="HF213" s="52"/>
      <c r="HG213" s="52"/>
      <c r="HH213" s="52"/>
      <c r="HI213" s="52"/>
      <c r="HJ213" s="52"/>
      <c r="HK213" s="52"/>
      <c r="HL213" s="52"/>
      <c r="HM213" s="52"/>
      <c r="HN213" s="52"/>
    </row>
    <row r="214" spans="1:222" hidden="1">
      <c r="A214" s="52"/>
      <c r="B214" s="52"/>
      <c r="C214" s="52"/>
      <c r="D214" s="198"/>
      <c r="E214" s="54"/>
      <c r="F214" s="54"/>
      <c r="G214" s="54"/>
      <c r="H214" s="54"/>
      <c r="I214" s="54"/>
      <c r="J214" s="54"/>
      <c r="K214" s="54"/>
      <c r="L214" s="54"/>
      <c r="M214" s="54"/>
      <c r="N214" s="54"/>
      <c r="O214" s="54"/>
      <c r="P214" s="54"/>
      <c r="Q214" s="54"/>
      <c r="R214" s="54"/>
      <c r="S214" s="54"/>
      <c r="T214" s="54"/>
      <c r="U214" s="54"/>
      <c r="V214" s="54"/>
      <c r="W214" s="192"/>
      <c r="X214" s="54"/>
      <c r="Y214" s="54"/>
      <c r="Z214" s="54"/>
      <c r="AA214" s="54"/>
      <c r="AB214" s="54"/>
      <c r="AC214" s="54"/>
      <c r="AD214" s="54"/>
      <c r="AE214" s="54"/>
      <c r="AF214" s="54"/>
      <c r="AG214" s="54"/>
      <c r="AH214" s="54"/>
      <c r="AI214" s="54"/>
      <c r="AJ214" s="54"/>
      <c r="AK214" s="54"/>
      <c r="AL214" s="229">
        <v>1</v>
      </c>
      <c r="AM214" s="920" t="str">
        <f>IF(AB184 = "-","-",ABS(AB184))</f>
        <v>-</v>
      </c>
      <c r="AN214" s="921"/>
      <c r="AO214" s="921"/>
      <c r="AP214" s="921"/>
      <c r="AQ214" s="922"/>
      <c r="AR214" s="54"/>
      <c r="AS214" s="54"/>
      <c r="AT214" s="54"/>
      <c r="AU214" s="54"/>
      <c r="AV214" s="54"/>
      <c r="AW214" s="874" t="e">
        <f t="shared" si="37"/>
        <v>#N/A</v>
      </c>
      <c r="AX214" s="875"/>
      <c r="AY214" s="875"/>
      <c r="AZ214" s="875"/>
      <c r="BA214" s="876"/>
      <c r="BB214" s="877" t="s">
        <v>548</v>
      </c>
      <c r="BC214" s="878"/>
      <c r="BD214" s="54"/>
      <c r="BE214" s="879" t="e">
        <f t="shared" si="32"/>
        <v>#N/A</v>
      </c>
      <c r="BF214" s="880"/>
      <c r="BG214" s="880"/>
      <c r="BH214" s="880"/>
      <c r="BI214" s="881"/>
      <c r="BJ214" s="882" t="s">
        <v>548</v>
      </c>
      <c r="BK214" s="878"/>
      <c r="BL214" s="54"/>
      <c r="BM214" s="241"/>
      <c r="BN214" s="241"/>
      <c r="BO214" s="241"/>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236">
        <v>28</v>
      </c>
      <c r="CN214" s="263" t="str">
        <f t="shared" si="33"/>
        <v>-</v>
      </c>
      <c r="CO214" s="260" t="str">
        <f>IF(COUNTIF(CN$187:$CN214,CN214)=1,MAX(CO$186:$CO213)+1,"")</f>
        <v/>
      </c>
      <c r="CP214" s="263" t="str">
        <f t="shared" si="35"/>
        <v/>
      </c>
      <c r="CQ214" s="54"/>
      <c r="CR214" s="54"/>
      <c r="CS214" s="54"/>
      <c r="CT214" s="54"/>
      <c r="CU214" s="236">
        <v>28</v>
      </c>
      <c r="CV214" s="265" t="str">
        <f t="shared" si="34"/>
        <v>-</v>
      </c>
      <c r="CW214" s="259" t="str">
        <f>IF(COUNTIF($CV$187:CV214,CV214)=1,MAX($CW$186:CW213)+1,"")</f>
        <v/>
      </c>
      <c r="CX214" s="265" t="str">
        <f t="shared" si="36"/>
        <v/>
      </c>
      <c r="CY214" s="54"/>
      <c r="CZ214" s="54"/>
      <c r="DA214" s="54"/>
      <c r="DB214" s="54"/>
      <c r="DC214" s="54"/>
      <c r="DD214" s="54"/>
      <c r="DE214" s="54"/>
      <c r="DF214" s="54"/>
      <c r="DG214" s="54"/>
      <c r="DH214" s="54"/>
      <c r="DI214" s="54"/>
      <c r="DJ214" s="54"/>
      <c r="DK214" s="54"/>
      <c r="DL214" s="54"/>
      <c r="DM214" s="54"/>
      <c r="DN214" s="54"/>
      <c r="DO214" s="54"/>
      <c r="DP214" s="54"/>
      <c r="DQ214" s="199"/>
      <c r="DR214" s="52"/>
      <c r="DS214" s="52"/>
      <c r="DT214" s="52"/>
      <c r="DU214" s="52"/>
      <c r="DV214" s="52"/>
      <c r="DW214" s="52"/>
      <c r="DX214" s="52"/>
      <c r="DY214" s="52"/>
      <c r="DZ214" s="52"/>
      <c r="EA214" s="52"/>
      <c r="EB214" s="52"/>
      <c r="EC214" s="52"/>
      <c r="ED214" s="52"/>
      <c r="EE214" s="52"/>
      <c r="EF214" s="52"/>
      <c r="EG214" s="52"/>
      <c r="EH214" s="52"/>
      <c r="EI214" s="52"/>
      <c r="EJ214" s="52"/>
      <c r="EK214" s="52"/>
      <c r="EL214" s="52"/>
      <c r="EM214" s="52"/>
      <c r="EN214" s="52"/>
      <c r="EO214" s="52"/>
      <c r="EP214" s="52"/>
      <c r="EQ214" s="52"/>
      <c r="ER214" s="52"/>
      <c r="ES214" s="52"/>
      <c r="ET214" s="52"/>
      <c r="EU214" s="52"/>
      <c r="EV214" s="52"/>
      <c r="EW214" s="52"/>
      <c r="EX214" s="52"/>
      <c r="EY214" s="52"/>
      <c r="EZ214" s="52"/>
      <c r="FA214" s="52"/>
      <c r="FB214" s="52"/>
      <c r="FC214" s="52"/>
      <c r="FD214" s="52"/>
      <c r="FE214" s="52"/>
      <c r="FF214" s="52"/>
      <c r="FG214" s="52"/>
      <c r="FH214" s="52"/>
      <c r="FI214" s="52"/>
      <c r="FJ214" s="52"/>
      <c r="FK214" s="52"/>
      <c r="FL214" s="52"/>
      <c r="FM214" s="52"/>
      <c r="FN214" s="52"/>
      <c r="FO214" s="52"/>
      <c r="FP214" s="52"/>
      <c r="FQ214" s="52"/>
      <c r="FR214" s="52"/>
      <c r="FS214" s="52"/>
      <c r="FT214" s="52"/>
      <c r="FU214" s="52"/>
      <c r="FV214" s="52"/>
      <c r="FW214" s="52"/>
      <c r="FX214" s="52"/>
      <c r="FY214" s="52"/>
      <c r="FZ214" s="52"/>
      <c r="GA214" s="52"/>
      <c r="GB214" s="52"/>
      <c r="GC214" s="52"/>
      <c r="GD214" s="52"/>
      <c r="GE214" s="52"/>
      <c r="GF214" s="52"/>
      <c r="GG214" s="52"/>
      <c r="GH214" s="52"/>
      <c r="GI214" s="52"/>
      <c r="GJ214" s="52"/>
      <c r="GK214" s="52"/>
      <c r="GL214" s="52"/>
      <c r="GM214" s="52"/>
      <c r="GN214" s="52"/>
      <c r="GO214" s="52"/>
      <c r="GP214" s="52"/>
      <c r="GQ214" s="52"/>
      <c r="GR214" s="52"/>
      <c r="GS214" s="52"/>
      <c r="GT214" s="52"/>
      <c r="GU214" s="52"/>
      <c r="GV214" s="52"/>
      <c r="GW214" s="52"/>
      <c r="GX214" s="52"/>
      <c r="GY214" s="52"/>
      <c r="GZ214" s="52"/>
      <c r="HA214" s="52"/>
      <c r="HB214" s="52"/>
      <c r="HC214" s="52"/>
      <c r="HD214" s="52"/>
      <c r="HE214" s="52"/>
      <c r="HF214" s="52"/>
      <c r="HG214" s="52"/>
      <c r="HH214" s="52"/>
      <c r="HI214" s="52"/>
      <c r="HJ214" s="52"/>
      <c r="HK214" s="52"/>
      <c r="HL214" s="52"/>
      <c r="HM214" s="52"/>
      <c r="HN214" s="52"/>
    </row>
    <row r="215" spans="1:222" hidden="1">
      <c r="A215" s="52"/>
      <c r="B215" s="52"/>
      <c r="C215" s="52"/>
      <c r="D215" s="198"/>
      <c r="E215" s="54"/>
      <c r="F215" s="54"/>
      <c r="G215" s="54"/>
      <c r="H215" s="54"/>
      <c r="I215" s="54"/>
      <c r="J215" s="54"/>
      <c r="K215" s="54"/>
      <c r="L215" s="54"/>
      <c r="M215" s="54"/>
      <c r="N215" s="54"/>
      <c r="O215" s="54"/>
      <c r="P215" s="54"/>
      <c r="Q215" s="54"/>
      <c r="R215" s="54"/>
      <c r="S215" s="54"/>
      <c r="T215" s="54"/>
      <c r="U215" s="54"/>
      <c r="V215" s="54"/>
      <c r="W215" s="192"/>
      <c r="X215" s="54"/>
      <c r="Y215" s="54"/>
      <c r="Z215" s="54"/>
      <c r="AA215" s="54"/>
      <c r="AB215" s="54"/>
      <c r="AC215" s="54"/>
      <c r="AD215" s="54"/>
      <c r="AE215" s="54"/>
      <c r="AF215" s="54"/>
      <c r="AG215" s="54"/>
      <c r="AH215" s="54"/>
      <c r="AI215" s="54"/>
      <c r="AJ215" s="54"/>
      <c r="AK215" s="54"/>
      <c r="AL215" s="230">
        <v>2</v>
      </c>
      <c r="AM215" s="920" t="str">
        <f t="shared" ref="AM215:AM241" si="39">IF(AB185 = "-","-",ABS(AB185))</f>
        <v>-</v>
      </c>
      <c r="AN215" s="921"/>
      <c r="AO215" s="921"/>
      <c r="AP215" s="921"/>
      <c r="AQ215" s="922"/>
      <c r="AR215" s="54"/>
      <c r="AS215" s="54"/>
      <c r="AT215" s="54"/>
      <c r="AU215" s="54"/>
      <c r="AV215" s="54"/>
      <c r="AW215" s="874" t="e">
        <f t="shared" si="37"/>
        <v>#N/A</v>
      </c>
      <c r="AX215" s="875"/>
      <c r="AY215" s="875"/>
      <c r="AZ215" s="875"/>
      <c r="BA215" s="876"/>
      <c r="BB215" s="877" t="s">
        <v>549</v>
      </c>
      <c r="BC215" s="878"/>
      <c r="BD215" s="54"/>
      <c r="BE215" s="879" t="e">
        <f t="shared" si="32"/>
        <v>#N/A</v>
      </c>
      <c r="BF215" s="880"/>
      <c r="BG215" s="880"/>
      <c r="BH215" s="880"/>
      <c r="BI215" s="881"/>
      <c r="BJ215" s="882" t="s">
        <v>549</v>
      </c>
      <c r="BK215" s="878"/>
      <c r="BL215" s="54"/>
      <c r="BM215" s="241"/>
      <c r="BN215" s="241"/>
      <c r="BO215" s="241"/>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199"/>
      <c r="DR215" s="52"/>
      <c r="DS215" s="52"/>
      <c r="DT215" s="52"/>
      <c r="DU215" s="52"/>
      <c r="DV215" s="52"/>
      <c r="DW215" s="52"/>
      <c r="DX215" s="52"/>
      <c r="DY215" s="52"/>
      <c r="DZ215" s="52"/>
      <c r="EA215" s="52"/>
      <c r="EB215" s="52"/>
      <c r="EC215" s="52"/>
      <c r="ED215" s="52"/>
      <c r="EE215" s="52"/>
      <c r="EF215" s="52"/>
      <c r="EG215" s="52"/>
      <c r="EH215" s="52"/>
      <c r="EI215" s="52"/>
      <c r="EJ215" s="52"/>
      <c r="EK215" s="52"/>
      <c r="EL215" s="52"/>
      <c r="EM215" s="52"/>
      <c r="EN215" s="52"/>
      <c r="EO215" s="52"/>
      <c r="EP215" s="52"/>
      <c r="EQ215" s="52"/>
      <c r="ER215" s="52"/>
      <c r="ES215" s="52"/>
      <c r="ET215" s="52"/>
      <c r="EU215" s="52"/>
      <c r="EV215" s="52"/>
      <c r="EW215" s="52"/>
      <c r="EX215" s="52"/>
      <c r="EY215" s="52"/>
      <c r="EZ215" s="52"/>
      <c r="FA215" s="52"/>
      <c r="FB215" s="52"/>
      <c r="FC215" s="52"/>
      <c r="FD215" s="52"/>
      <c r="FE215" s="52"/>
      <c r="FF215" s="52"/>
      <c r="FG215" s="52"/>
      <c r="FH215" s="52"/>
      <c r="FI215" s="52"/>
      <c r="FJ215" s="52"/>
      <c r="FK215" s="52"/>
      <c r="FL215" s="52"/>
      <c r="FM215" s="52"/>
      <c r="FN215" s="52"/>
      <c r="FO215" s="52"/>
      <c r="FP215" s="52"/>
      <c r="FQ215" s="52"/>
      <c r="FR215" s="52"/>
      <c r="FS215" s="52"/>
      <c r="FT215" s="52"/>
      <c r="FU215" s="52"/>
      <c r="FV215" s="52"/>
      <c r="FW215" s="52"/>
      <c r="FX215" s="52"/>
      <c r="FY215" s="52"/>
      <c r="FZ215" s="52"/>
      <c r="GA215" s="52"/>
      <c r="GB215" s="52"/>
      <c r="GC215" s="52"/>
      <c r="GD215" s="52"/>
      <c r="GE215" s="52"/>
      <c r="GF215" s="52"/>
      <c r="GG215" s="52"/>
      <c r="GH215" s="52"/>
      <c r="GI215" s="52"/>
      <c r="GJ215" s="52"/>
      <c r="GK215" s="52"/>
      <c r="GL215" s="52"/>
      <c r="GM215" s="52"/>
      <c r="GN215" s="52"/>
      <c r="GO215" s="52"/>
      <c r="GP215" s="52"/>
      <c r="GQ215" s="52"/>
      <c r="GR215" s="52"/>
      <c r="GS215" s="52"/>
      <c r="GT215" s="52"/>
      <c r="GU215" s="52"/>
      <c r="GV215" s="52"/>
      <c r="GW215" s="52"/>
      <c r="GX215" s="52"/>
      <c r="GY215" s="52"/>
      <c r="GZ215" s="52"/>
      <c r="HA215" s="52"/>
      <c r="HB215" s="52"/>
      <c r="HC215" s="52"/>
      <c r="HD215" s="52"/>
      <c r="HE215" s="52"/>
      <c r="HF215" s="52"/>
      <c r="HG215" s="52"/>
      <c r="HH215" s="52"/>
      <c r="HI215" s="52"/>
      <c r="HJ215" s="52"/>
      <c r="HK215" s="52"/>
      <c r="HL215" s="52"/>
      <c r="HM215" s="52"/>
      <c r="HN215" s="52"/>
    </row>
    <row r="216" spans="1:222" hidden="1">
      <c r="A216" s="52"/>
      <c r="B216" s="52"/>
      <c r="C216" s="52"/>
      <c r="D216" s="198"/>
      <c r="E216" s="54"/>
      <c r="F216" s="54"/>
      <c r="G216" s="54"/>
      <c r="H216" s="54"/>
      <c r="I216" s="54"/>
      <c r="J216" s="54"/>
      <c r="K216" s="54"/>
      <c r="L216" s="54"/>
      <c r="M216" s="54"/>
      <c r="N216" s="54"/>
      <c r="O216" s="54"/>
      <c r="P216" s="54"/>
      <c r="Q216" s="54"/>
      <c r="R216" s="54"/>
      <c r="S216" s="54"/>
      <c r="T216" s="54"/>
      <c r="U216" s="54"/>
      <c r="V216" s="54"/>
      <c r="W216" s="192"/>
      <c r="X216" s="54"/>
      <c r="Y216" s="54"/>
      <c r="Z216" s="54"/>
      <c r="AA216" s="54"/>
      <c r="AB216" s="54"/>
      <c r="AC216" s="54"/>
      <c r="AD216" s="54"/>
      <c r="AE216" s="54"/>
      <c r="AF216" s="54"/>
      <c r="AG216" s="54"/>
      <c r="AH216" s="54"/>
      <c r="AI216" s="54"/>
      <c r="AJ216" s="54"/>
      <c r="AK216" s="54"/>
      <c r="AL216" s="229">
        <v>3</v>
      </c>
      <c r="AM216" s="920" t="str">
        <f t="shared" si="39"/>
        <v>-</v>
      </c>
      <c r="AN216" s="921"/>
      <c r="AO216" s="921"/>
      <c r="AP216" s="921"/>
      <c r="AQ216" s="922"/>
      <c r="AR216" s="54"/>
      <c r="AS216" s="54"/>
      <c r="AT216" s="54"/>
      <c r="AU216" s="54"/>
      <c r="AV216" s="54"/>
      <c r="AW216" s="874" t="e">
        <f t="shared" si="37"/>
        <v>#N/A</v>
      </c>
      <c r="AX216" s="875"/>
      <c r="AY216" s="875"/>
      <c r="AZ216" s="875"/>
      <c r="BA216" s="876"/>
      <c r="BB216" s="877" t="s">
        <v>550</v>
      </c>
      <c r="BC216" s="878"/>
      <c r="BD216" s="54"/>
      <c r="BE216" s="879" t="e">
        <f t="shared" si="32"/>
        <v>#N/A</v>
      </c>
      <c r="BF216" s="880"/>
      <c r="BG216" s="880"/>
      <c r="BH216" s="880"/>
      <c r="BI216" s="881"/>
      <c r="BJ216" s="882" t="s">
        <v>550</v>
      </c>
      <c r="BK216" s="878"/>
      <c r="BL216" s="54"/>
      <c r="BM216" s="241"/>
      <c r="BN216" s="241"/>
      <c r="BO216" s="241"/>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199"/>
      <c r="DR216" s="52"/>
      <c r="DS216" s="52"/>
      <c r="DT216" s="52"/>
      <c r="DU216" s="52"/>
      <c r="DV216" s="52"/>
      <c r="DW216" s="52"/>
      <c r="DX216" s="52"/>
      <c r="DY216" s="52"/>
      <c r="DZ216" s="52"/>
      <c r="EA216" s="52"/>
      <c r="EB216" s="52"/>
      <c r="EC216" s="52"/>
      <c r="ED216" s="52"/>
      <c r="EE216" s="52"/>
      <c r="EF216" s="52"/>
      <c r="EG216" s="52"/>
      <c r="EH216" s="52"/>
      <c r="EI216" s="52"/>
      <c r="EJ216" s="52"/>
      <c r="EK216" s="52"/>
      <c r="EL216" s="52"/>
      <c r="EM216" s="52"/>
      <c r="EN216" s="52"/>
      <c r="EO216" s="52"/>
      <c r="EP216" s="52"/>
      <c r="EQ216" s="52"/>
      <c r="ER216" s="52"/>
      <c r="ES216" s="52"/>
      <c r="ET216" s="52"/>
      <c r="EU216" s="52"/>
      <c r="EV216" s="52"/>
      <c r="EW216" s="52"/>
      <c r="EX216" s="52"/>
      <c r="EY216" s="52"/>
      <c r="EZ216" s="52"/>
      <c r="FA216" s="52"/>
      <c r="FB216" s="52"/>
      <c r="FC216" s="52"/>
      <c r="FD216" s="52"/>
      <c r="FE216" s="52"/>
      <c r="FF216" s="52"/>
      <c r="FG216" s="52"/>
      <c r="FH216" s="52"/>
      <c r="FI216" s="52"/>
      <c r="FJ216" s="52"/>
      <c r="FK216" s="52"/>
      <c r="FL216" s="52"/>
      <c r="FM216" s="52"/>
      <c r="FN216" s="52"/>
      <c r="FO216" s="52"/>
      <c r="FP216" s="52"/>
      <c r="FQ216" s="52"/>
      <c r="FR216" s="52"/>
      <c r="FS216" s="52"/>
      <c r="FT216" s="52"/>
      <c r="FU216" s="52"/>
      <c r="FV216" s="52"/>
      <c r="FW216" s="52"/>
      <c r="FX216" s="52"/>
      <c r="FY216" s="52"/>
      <c r="FZ216" s="52"/>
      <c r="GA216" s="52"/>
      <c r="GB216" s="52"/>
      <c r="GC216" s="52"/>
      <c r="GD216" s="52"/>
      <c r="GE216" s="52"/>
      <c r="GF216" s="52"/>
      <c r="GG216" s="52"/>
      <c r="GH216" s="52"/>
      <c r="GI216" s="52"/>
      <c r="GJ216" s="52"/>
      <c r="GK216" s="52"/>
      <c r="GL216" s="52"/>
      <c r="GM216" s="52"/>
      <c r="GN216" s="52"/>
      <c r="GO216" s="52"/>
      <c r="GP216" s="52"/>
      <c r="GQ216" s="52"/>
      <c r="GR216" s="52"/>
      <c r="GS216" s="52"/>
      <c r="GT216" s="52"/>
      <c r="GU216" s="52"/>
      <c r="GV216" s="52"/>
      <c r="GW216" s="52"/>
      <c r="GX216" s="52"/>
      <c r="GY216" s="52"/>
      <c r="GZ216" s="52"/>
      <c r="HA216" s="52"/>
      <c r="HB216" s="52"/>
      <c r="HC216" s="52"/>
      <c r="HD216" s="52"/>
      <c r="HE216" s="52"/>
      <c r="HF216" s="52"/>
      <c r="HG216" s="52"/>
      <c r="HH216" s="52"/>
      <c r="HI216" s="52"/>
      <c r="HJ216" s="52"/>
      <c r="HK216" s="52"/>
      <c r="HL216" s="52"/>
      <c r="HM216" s="52"/>
      <c r="HN216" s="52"/>
    </row>
    <row r="217" spans="1:222" ht="12" hidden="1">
      <c r="A217" s="52"/>
      <c r="B217" s="52"/>
      <c r="C217" s="52"/>
      <c r="D217" s="198"/>
      <c r="E217" s="54"/>
      <c r="F217" s="54"/>
      <c r="G217" s="54"/>
      <c r="H217" s="54"/>
      <c r="I217" s="54"/>
      <c r="J217" s="54"/>
      <c r="K217" s="54"/>
      <c r="L217" s="54"/>
      <c r="M217" s="54"/>
      <c r="N217" s="54"/>
      <c r="O217" s="54"/>
      <c r="P217" s="54"/>
      <c r="Q217" s="54"/>
      <c r="R217" s="54"/>
      <c r="S217" s="54"/>
      <c r="T217" s="54"/>
      <c r="U217" s="54"/>
      <c r="V217" s="54"/>
      <c r="W217" s="192"/>
      <c r="X217" s="54"/>
      <c r="Y217" s="54"/>
      <c r="Z217" s="54"/>
      <c r="AA217" s="54"/>
      <c r="AB217" s="54"/>
      <c r="AC217" s="54"/>
      <c r="AD217" s="54"/>
      <c r="AE217" s="54"/>
      <c r="AF217" s="54"/>
      <c r="AG217" s="54"/>
      <c r="AH217" s="54"/>
      <c r="AI217" s="54"/>
      <c r="AJ217" s="54"/>
      <c r="AK217" s="54"/>
      <c r="AL217" s="230">
        <v>4</v>
      </c>
      <c r="AM217" s="920" t="str">
        <f t="shared" si="39"/>
        <v>-</v>
      </c>
      <c r="AN217" s="921"/>
      <c r="AO217" s="921"/>
      <c r="AP217" s="921"/>
      <c r="AQ217" s="922"/>
      <c r="AR217" s="54"/>
      <c r="AS217" s="54"/>
      <c r="AT217" s="54"/>
      <c r="AU217" s="54"/>
      <c r="AV217" s="54"/>
      <c r="AW217" s="874" t="e">
        <f t="shared" si="37"/>
        <v>#N/A</v>
      </c>
      <c r="AX217" s="875"/>
      <c r="AY217" s="875"/>
      <c r="AZ217" s="875"/>
      <c r="BA217" s="876"/>
      <c r="BB217" s="877" t="s">
        <v>551</v>
      </c>
      <c r="BC217" s="878"/>
      <c r="BD217" s="54"/>
      <c r="BE217" s="879" t="e">
        <f t="shared" si="32"/>
        <v>#N/A</v>
      </c>
      <c r="BF217" s="880"/>
      <c r="BG217" s="880"/>
      <c r="BH217" s="880"/>
      <c r="BI217" s="881"/>
      <c r="BJ217" s="882" t="s">
        <v>551</v>
      </c>
      <c r="BK217" s="878"/>
      <c r="BL217" s="54"/>
      <c r="BM217" s="241"/>
      <c r="BN217" s="241"/>
      <c r="BO217" s="241"/>
      <c r="BP217" s="54"/>
      <c r="BQ217" s="54"/>
      <c r="BR217" s="54"/>
      <c r="BS217" s="54"/>
      <c r="BT217" s="54"/>
      <c r="BU217" s="54"/>
      <c r="BV217" s="54"/>
      <c r="BW217" s="54"/>
      <c r="BX217" s="54"/>
      <c r="BY217" s="54"/>
      <c r="BZ217" s="54"/>
      <c r="CA217" s="54"/>
      <c r="CB217" s="54"/>
      <c r="CC217" s="54"/>
      <c r="CD217" s="54"/>
      <c r="CE217" s="54"/>
      <c r="CF217" s="54"/>
      <c r="CG217" s="54"/>
      <c r="CH217" s="54"/>
      <c r="CI217" s="54"/>
      <c r="CJ217" s="238" t="s">
        <v>515</v>
      </c>
      <c r="CK217" s="54"/>
      <c r="CL217" s="54"/>
      <c r="CM217" s="892" t="s">
        <v>1528</v>
      </c>
      <c r="CN217" s="892"/>
      <c r="CO217" s="892"/>
      <c r="CP217" s="892"/>
      <c r="CQ217" s="892"/>
      <c r="CR217" s="892"/>
      <c r="CS217" s="892"/>
      <c r="CT217" s="892"/>
      <c r="CU217" s="892"/>
      <c r="CV217" s="892"/>
      <c r="CW217" s="892"/>
      <c r="CX217" s="892"/>
      <c r="CY217" s="892"/>
      <c r="CZ217" s="892"/>
      <c r="DA217" s="892"/>
      <c r="DB217" s="892"/>
      <c r="DC217" s="892"/>
      <c r="DD217" s="892"/>
      <c r="DE217" s="892"/>
      <c r="DF217" s="892"/>
      <c r="DG217" s="892"/>
      <c r="DH217" s="892"/>
      <c r="DI217" s="892"/>
      <c r="DJ217" s="892"/>
      <c r="DK217" s="892"/>
      <c r="DL217" s="892"/>
      <c r="DM217" s="892"/>
      <c r="DN217" s="54"/>
      <c r="DO217" s="54"/>
      <c r="DP217" s="54"/>
      <c r="DQ217" s="199"/>
      <c r="DR217" s="52"/>
      <c r="DS217" s="52"/>
      <c r="DT217" s="52"/>
      <c r="DU217" s="52"/>
      <c r="DV217" s="52"/>
      <c r="DW217" s="52"/>
      <c r="DX217" s="52"/>
      <c r="DY217" s="52"/>
      <c r="DZ217" s="52"/>
      <c r="EA217" s="52"/>
      <c r="EB217" s="52"/>
      <c r="EC217" s="52"/>
      <c r="ED217" s="52"/>
      <c r="EE217" s="52"/>
      <c r="EF217" s="52"/>
      <c r="EG217" s="52"/>
      <c r="EH217" s="52"/>
      <c r="EI217" s="52"/>
      <c r="EJ217" s="52"/>
      <c r="EK217" s="52"/>
      <c r="EL217" s="52"/>
      <c r="EM217" s="52"/>
      <c r="EN217" s="52"/>
      <c r="EO217" s="52"/>
      <c r="EP217" s="52"/>
      <c r="EQ217" s="52"/>
      <c r="ER217" s="52"/>
      <c r="ES217" s="52"/>
      <c r="ET217" s="52"/>
      <c r="EU217" s="52"/>
      <c r="EV217" s="52"/>
      <c r="EW217" s="52"/>
      <c r="EX217" s="52"/>
      <c r="EY217" s="52"/>
      <c r="EZ217" s="52"/>
      <c r="FA217" s="52"/>
      <c r="FB217" s="52"/>
      <c r="FC217" s="52"/>
      <c r="FD217" s="52"/>
      <c r="FE217" s="52"/>
      <c r="FF217" s="52"/>
      <c r="FG217" s="52"/>
      <c r="FH217" s="52"/>
      <c r="FI217" s="52"/>
      <c r="FJ217" s="52"/>
      <c r="FK217" s="52"/>
      <c r="FL217" s="52"/>
      <c r="FM217" s="52"/>
      <c r="FN217" s="52"/>
      <c r="FO217" s="52"/>
      <c r="FP217" s="52"/>
      <c r="FQ217" s="52"/>
      <c r="FR217" s="52"/>
      <c r="FS217" s="52"/>
      <c r="FT217" s="52"/>
      <c r="FU217" s="52"/>
      <c r="FV217" s="52"/>
      <c r="FW217" s="52"/>
      <c r="FX217" s="52"/>
      <c r="FY217" s="52"/>
      <c r="FZ217" s="52"/>
      <c r="GA217" s="52"/>
      <c r="GB217" s="52"/>
      <c r="GC217" s="52"/>
      <c r="GD217" s="52"/>
      <c r="GE217" s="52"/>
      <c r="GF217" s="52"/>
      <c r="GG217" s="52"/>
      <c r="GH217" s="52"/>
      <c r="GI217" s="52"/>
      <c r="GJ217" s="52"/>
      <c r="GK217" s="52"/>
      <c r="GL217" s="52"/>
      <c r="GM217" s="52"/>
      <c r="GN217" s="52"/>
      <c r="GO217" s="52"/>
      <c r="GP217" s="52"/>
      <c r="GQ217" s="52"/>
      <c r="GR217" s="52"/>
      <c r="GS217" s="52"/>
      <c r="GT217" s="52"/>
      <c r="GU217" s="52"/>
      <c r="GV217" s="52"/>
      <c r="GW217" s="52"/>
      <c r="GX217" s="52"/>
      <c r="GY217" s="52"/>
      <c r="GZ217" s="52"/>
      <c r="HA217" s="52"/>
      <c r="HB217" s="52"/>
      <c r="HC217" s="52"/>
      <c r="HD217" s="52"/>
      <c r="HE217" s="52"/>
      <c r="HF217" s="52"/>
      <c r="HG217" s="52"/>
      <c r="HH217" s="52"/>
      <c r="HI217" s="52"/>
      <c r="HJ217" s="52"/>
      <c r="HK217" s="52"/>
      <c r="HL217" s="52"/>
      <c r="HM217" s="52"/>
      <c r="HN217" s="52"/>
    </row>
    <row r="218" spans="1:222" hidden="1">
      <c r="A218" s="52"/>
      <c r="B218" s="52"/>
      <c r="C218" s="52"/>
      <c r="D218" s="198"/>
      <c r="E218" s="54"/>
      <c r="F218" s="54"/>
      <c r="G218" s="54"/>
      <c r="H218" s="54"/>
      <c r="I218" s="54"/>
      <c r="J218" s="54"/>
      <c r="K218" s="54"/>
      <c r="L218" s="54"/>
      <c r="M218" s="54"/>
      <c r="N218" s="54"/>
      <c r="O218" s="54"/>
      <c r="P218" s="54"/>
      <c r="Q218" s="54"/>
      <c r="R218" s="54"/>
      <c r="S218" s="54"/>
      <c r="T218" s="54"/>
      <c r="U218" s="54"/>
      <c r="V218" s="54"/>
      <c r="W218" s="192"/>
      <c r="X218" s="54"/>
      <c r="Y218" s="54"/>
      <c r="Z218" s="54"/>
      <c r="AA218" s="54"/>
      <c r="AB218" s="54"/>
      <c r="AC218" s="54"/>
      <c r="AD218" s="54"/>
      <c r="AE218" s="54"/>
      <c r="AF218" s="54"/>
      <c r="AG218" s="54"/>
      <c r="AH218" s="54"/>
      <c r="AI218" s="54"/>
      <c r="AJ218" s="54"/>
      <c r="AK218" s="54"/>
      <c r="AL218" s="229">
        <v>5</v>
      </c>
      <c r="AM218" s="920" t="str">
        <f t="shared" si="39"/>
        <v>-</v>
      </c>
      <c r="AN218" s="921"/>
      <c r="AO218" s="921"/>
      <c r="AP218" s="921"/>
      <c r="AQ218" s="922"/>
      <c r="AR218" s="54"/>
      <c r="AS218" s="54"/>
      <c r="AT218" s="54"/>
      <c r="AU218" s="54"/>
      <c r="AV218" s="54"/>
      <c r="AW218" s="874" t="e">
        <f t="shared" si="37"/>
        <v>#N/A</v>
      </c>
      <c r="AX218" s="875"/>
      <c r="AY218" s="875"/>
      <c r="AZ218" s="875"/>
      <c r="BA218" s="876"/>
      <c r="BB218" s="877" t="s">
        <v>552</v>
      </c>
      <c r="BC218" s="878"/>
      <c r="BD218" s="54"/>
      <c r="BE218" s="879" t="e">
        <f t="shared" si="32"/>
        <v>#N/A</v>
      </c>
      <c r="BF218" s="880"/>
      <c r="BG218" s="880"/>
      <c r="BH218" s="880"/>
      <c r="BI218" s="881"/>
      <c r="BJ218" s="882" t="s">
        <v>552</v>
      </c>
      <c r="BK218" s="878"/>
      <c r="BL218" s="54"/>
      <c r="BM218" s="241"/>
      <c r="BN218" s="241"/>
      <c r="BO218" s="241"/>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867" t="s">
        <v>1520</v>
      </c>
      <c r="CN218" s="867"/>
      <c r="CO218" s="867"/>
      <c r="CP218" s="867"/>
      <c r="CQ218" s="867"/>
      <c r="CR218" s="867"/>
      <c r="CS218" s="867"/>
      <c r="CT218" s="867"/>
      <c r="CU218" s="867"/>
      <c r="CV218" s="867"/>
      <c r="CW218" s="867"/>
      <c r="CX218" s="867"/>
      <c r="CY218" s="867"/>
      <c r="CZ218" s="232"/>
      <c r="DA218" s="867" t="s">
        <v>1521</v>
      </c>
      <c r="DB218" s="867"/>
      <c r="DC218" s="867"/>
      <c r="DD218" s="867"/>
      <c r="DE218" s="867"/>
      <c r="DF218" s="867"/>
      <c r="DG218" s="867"/>
      <c r="DH218" s="867"/>
      <c r="DI218" s="867"/>
      <c r="DJ218" s="867"/>
      <c r="DK218" s="867"/>
      <c r="DL218" s="867"/>
      <c r="DM218" s="867"/>
      <c r="DN218" s="54"/>
      <c r="DO218" s="54"/>
      <c r="DP218" s="54"/>
      <c r="DQ218" s="199"/>
      <c r="DR218" s="52"/>
      <c r="DS218" s="52"/>
      <c r="DT218" s="52"/>
      <c r="DU218" s="52"/>
      <c r="DV218" s="52"/>
      <c r="DW218" s="52"/>
      <c r="DX218" s="52"/>
      <c r="DY218" s="52"/>
      <c r="DZ218" s="52"/>
      <c r="EA218" s="52"/>
      <c r="EB218" s="52"/>
      <c r="EC218" s="52"/>
      <c r="ED218" s="52"/>
      <c r="EE218" s="52"/>
      <c r="EF218" s="52"/>
      <c r="EG218" s="52"/>
      <c r="EH218" s="52"/>
      <c r="EI218" s="52"/>
      <c r="EJ218" s="52"/>
      <c r="EK218" s="52"/>
      <c r="EL218" s="52"/>
      <c r="EM218" s="52"/>
      <c r="EN218" s="52"/>
      <c r="EO218" s="52"/>
      <c r="EP218" s="52"/>
      <c r="EQ218" s="52"/>
      <c r="ER218" s="52"/>
      <c r="ES218" s="52"/>
      <c r="ET218" s="52"/>
      <c r="EU218" s="52"/>
      <c r="EV218" s="52"/>
      <c r="EW218" s="52"/>
      <c r="EX218" s="52"/>
      <c r="EY218" s="52"/>
      <c r="EZ218" s="52"/>
      <c r="FA218" s="52"/>
      <c r="FB218" s="52"/>
      <c r="FC218" s="52"/>
      <c r="FD218" s="52"/>
      <c r="FE218" s="52"/>
      <c r="FF218" s="52"/>
      <c r="FG218" s="52"/>
      <c r="FH218" s="52"/>
      <c r="FI218" s="52"/>
      <c r="FJ218" s="52"/>
      <c r="FK218" s="52"/>
      <c r="FL218" s="52"/>
      <c r="FM218" s="52"/>
      <c r="FN218" s="52"/>
      <c r="FO218" s="52"/>
      <c r="FP218" s="52"/>
      <c r="FQ218" s="52"/>
      <c r="FR218" s="52"/>
      <c r="FS218" s="52"/>
      <c r="FT218" s="52"/>
      <c r="FU218" s="52"/>
      <c r="FV218" s="52"/>
      <c r="FW218" s="52"/>
      <c r="FX218" s="52"/>
      <c r="FY218" s="52"/>
      <c r="FZ218" s="52"/>
      <c r="GA218" s="52"/>
      <c r="GB218" s="52"/>
      <c r="GC218" s="52"/>
      <c r="GD218" s="52"/>
      <c r="GE218" s="52"/>
      <c r="GF218" s="52"/>
      <c r="GG218" s="52"/>
      <c r="GH218" s="52"/>
      <c r="GI218" s="52"/>
      <c r="GJ218" s="52"/>
      <c r="GK218" s="52"/>
      <c r="GL218" s="52"/>
      <c r="GM218" s="52"/>
      <c r="GN218" s="52"/>
      <c r="GO218" s="52"/>
      <c r="GP218" s="52"/>
      <c r="GQ218" s="52"/>
      <c r="GR218" s="52"/>
      <c r="GS218" s="52"/>
      <c r="GT218" s="52"/>
      <c r="GU218" s="52"/>
      <c r="GV218" s="52"/>
      <c r="GW218" s="52"/>
      <c r="GX218" s="52"/>
      <c r="GY218" s="52"/>
      <c r="GZ218" s="52"/>
      <c r="HA218" s="52"/>
      <c r="HB218" s="52"/>
      <c r="HC218" s="52"/>
      <c r="HD218" s="52"/>
      <c r="HE218" s="52"/>
      <c r="HF218" s="52"/>
      <c r="HG218" s="52"/>
      <c r="HH218" s="52"/>
      <c r="HI218" s="52"/>
      <c r="HJ218" s="52"/>
      <c r="HK218" s="52"/>
      <c r="HL218" s="52"/>
      <c r="HM218" s="52"/>
      <c r="HN218" s="52"/>
    </row>
    <row r="219" spans="1:222" hidden="1">
      <c r="A219" s="52"/>
      <c r="B219" s="52"/>
      <c r="C219" s="52"/>
      <c r="D219" s="198"/>
      <c r="E219" s="54"/>
      <c r="F219" s="54"/>
      <c r="G219" s="54"/>
      <c r="H219" s="54"/>
      <c r="I219" s="54"/>
      <c r="J219" s="54"/>
      <c r="K219" s="54"/>
      <c r="L219" s="54"/>
      <c r="M219" s="54"/>
      <c r="N219" s="54"/>
      <c r="O219" s="54"/>
      <c r="P219" s="54"/>
      <c r="Q219" s="54"/>
      <c r="R219" s="54"/>
      <c r="S219" s="54"/>
      <c r="T219" s="54"/>
      <c r="U219" s="54"/>
      <c r="V219" s="54"/>
      <c r="W219" s="192"/>
      <c r="X219" s="54"/>
      <c r="Y219" s="54"/>
      <c r="Z219" s="54"/>
      <c r="AA219" s="54"/>
      <c r="AB219" s="54"/>
      <c r="AC219" s="54"/>
      <c r="AD219" s="54"/>
      <c r="AE219" s="54"/>
      <c r="AF219" s="54"/>
      <c r="AG219" s="54"/>
      <c r="AH219" s="54"/>
      <c r="AI219" s="54"/>
      <c r="AJ219" s="54"/>
      <c r="AK219" s="54"/>
      <c r="AL219" s="230">
        <v>6</v>
      </c>
      <c r="AM219" s="920" t="str">
        <f t="shared" si="39"/>
        <v>-</v>
      </c>
      <c r="AN219" s="921"/>
      <c r="AO219" s="921"/>
      <c r="AP219" s="921"/>
      <c r="AQ219" s="922"/>
      <c r="AR219" s="54"/>
      <c r="AS219" s="54"/>
      <c r="AT219" s="54"/>
      <c r="AU219" s="54"/>
      <c r="AV219" s="54"/>
      <c r="AW219" s="874" t="e">
        <f t="shared" si="37"/>
        <v>#N/A</v>
      </c>
      <c r="AX219" s="875"/>
      <c r="AY219" s="875"/>
      <c r="AZ219" s="875"/>
      <c r="BA219" s="876"/>
      <c r="BB219" s="877" t="s">
        <v>553</v>
      </c>
      <c r="BC219" s="878"/>
      <c r="BD219" s="54"/>
      <c r="BE219" s="879" t="e">
        <f t="shared" si="32"/>
        <v>#N/A</v>
      </c>
      <c r="BF219" s="880"/>
      <c r="BG219" s="880"/>
      <c r="BH219" s="880"/>
      <c r="BI219" s="881"/>
      <c r="BJ219" s="882" t="s">
        <v>553</v>
      </c>
      <c r="BK219" s="878"/>
      <c r="BL219" s="54"/>
      <c r="BM219" s="241"/>
      <c r="BN219" s="241"/>
      <c r="BO219" s="241"/>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724" t="s">
        <v>512</v>
      </c>
      <c r="CN219" s="867" t="s">
        <v>1526</v>
      </c>
      <c r="CO219" s="867"/>
      <c r="CP219" s="867"/>
      <c r="CQ219" s="867"/>
      <c r="CR219" s="867"/>
      <c r="CS219" s="867"/>
      <c r="CT219" s="857" t="s">
        <v>1547</v>
      </c>
      <c r="CU219" s="857"/>
      <c r="CV219" s="857"/>
      <c r="CW219" s="857"/>
      <c r="CX219" s="857"/>
      <c r="CY219" s="857"/>
      <c r="CZ219" s="232"/>
      <c r="DA219" s="724" t="s">
        <v>512</v>
      </c>
      <c r="DB219" s="867" t="s">
        <v>1526</v>
      </c>
      <c r="DC219" s="867"/>
      <c r="DD219" s="867"/>
      <c r="DE219" s="867"/>
      <c r="DF219" s="867"/>
      <c r="DG219" s="867"/>
      <c r="DH219" s="857" t="s">
        <v>1547</v>
      </c>
      <c r="DI219" s="857"/>
      <c r="DJ219" s="857"/>
      <c r="DK219" s="857"/>
      <c r="DL219" s="857"/>
      <c r="DM219" s="857"/>
      <c r="DN219" s="54"/>
      <c r="DO219" s="54"/>
      <c r="DP219" s="54"/>
      <c r="DQ219" s="199"/>
      <c r="DR219" s="52"/>
      <c r="DS219" s="52"/>
      <c r="DT219" s="52"/>
      <c r="DU219" s="52"/>
      <c r="DV219" s="52"/>
      <c r="DW219" s="52"/>
      <c r="DX219" s="52"/>
      <c r="DY219" s="52"/>
      <c r="DZ219" s="52"/>
      <c r="EA219" s="52"/>
      <c r="EB219" s="52"/>
      <c r="EC219" s="52"/>
      <c r="ED219" s="52"/>
      <c r="EE219" s="52"/>
      <c r="EF219" s="52"/>
      <c r="EG219" s="52"/>
      <c r="EH219" s="52"/>
      <c r="EI219" s="52"/>
      <c r="EJ219" s="52"/>
      <c r="EK219" s="52"/>
      <c r="EL219" s="52"/>
      <c r="EM219" s="52"/>
      <c r="EN219" s="52"/>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52"/>
      <c r="FK219" s="52"/>
      <c r="FL219" s="52"/>
      <c r="FM219" s="52"/>
      <c r="FN219" s="52"/>
      <c r="FO219" s="52"/>
      <c r="FP219" s="52"/>
      <c r="FQ219" s="52"/>
      <c r="FR219" s="52"/>
      <c r="FS219" s="52"/>
      <c r="FT219" s="52"/>
      <c r="FU219" s="52"/>
      <c r="FV219" s="52"/>
      <c r="FW219" s="52"/>
      <c r="FX219" s="52"/>
      <c r="FY219" s="52"/>
      <c r="FZ219" s="52"/>
      <c r="GA219" s="52"/>
      <c r="GB219" s="52"/>
      <c r="GC219" s="52"/>
      <c r="GD219" s="52"/>
      <c r="GE219" s="52"/>
      <c r="GF219" s="52"/>
      <c r="GG219" s="52"/>
      <c r="GH219" s="52"/>
      <c r="GI219" s="52"/>
      <c r="GJ219" s="52"/>
      <c r="GK219" s="52"/>
      <c r="GL219" s="52"/>
      <c r="GM219" s="52"/>
      <c r="GN219" s="52"/>
      <c r="GO219" s="52"/>
      <c r="GP219" s="52"/>
      <c r="GQ219" s="52"/>
      <c r="GR219" s="52"/>
      <c r="GS219" s="52"/>
      <c r="GT219" s="52"/>
      <c r="GU219" s="52"/>
      <c r="GV219" s="52"/>
      <c r="GW219" s="52"/>
      <c r="GX219" s="52"/>
      <c r="GY219" s="52"/>
      <c r="GZ219" s="52"/>
      <c r="HA219" s="52"/>
      <c r="HB219" s="52"/>
      <c r="HC219" s="52"/>
      <c r="HD219" s="52"/>
      <c r="HE219" s="52"/>
      <c r="HF219" s="52"/>
      <c r="HG219" s="52"/>
      <c r="HH219" s="52"/>
      <c r="HI219" s="52"/>
      <c r="HJ219" s="52"/>
      <c r="HK219" s="52"/>
      <c r="HL219" s="52"/>
      <c r="HM219" s="52"/>
      <c r="HN219" s="52"/>
    </row>
    <row r="220" spans="1:222" hidden="1">
      <c r="A220" s="52"/>
      <c r="B220" s="52"/>
      <c r="C220" s="52"/>
      <c r="D220" s="198"/>
      <c r="E220" s="54"/>
      <c r="F220" s="54"/>
      <c r="G220" s="54"/>
      <c r="H220" s="54"/>
      <c r="I220" s="54"/>
      <c r="J220" s="54"/>
      <c r="K220" s="54"/>
      <c r="L220" s="54"/>
      <c r="M220" s="54"/>
      <c r="N220" s="54"/>
      <c r="O220" s="54"/>
      <c r="P220" s="54"/>
      <c r="Q220" s="54"/>
      <c r="R220" s="54"/>
      <c r="S220" s="54"/>
      <c r="T220" s="54"/>
      <c r="U220" s="54"/>
      <c r="V220" s="54"/>
      <c r="W220" s="192"/>
      <c r="X220" s="54"/>
      <c r="Y220" s="54"/>
      <c r="Z220" s="54"/>
      <c r="AA220" s="54"/>
      <c r="AB220" s="54"/>
      <c r="AC220" s="54"/>
      <c r="AD220" s="54"/>
      <c r="AE220" s="54"/>
      <c r="AF220" s="54"/>
      <c r="AG220" s="54"/>
      <c r="AH220" s="54"/>
      <c r="AI220" s="54"/>
      <c r="AJ220" s="54"/>
      <c r="AK220" s="54"/>
      <c r="AL220" s="229">
        <v>7</v>
      </c>
      <c r="AM220" s="920" t="str">
        <f t="shared" si="39"/>
        <v>-</v>
      </c>
      <c r="AN220" s="921"/>
      <c r="AO220" s="921"/>
      <c r="AP220" s="921"/>
      <c r="AQ220" s="922"/>
      <c r="AR220" s="54"/>
      <c r="AS220" s="54"/>
      <c r="AT220" s="54"/>
      <c r="AU220" s="54"/>
      <c r="AV220" s="54"/>
      <c r="AW220" s="874" t="e">
        <f t="shared" si="37"/>
        <v>#N/A</v>
      </c>
      <c r="AX220" s="875"/>
      <c r="AY220" s="875"/>
      <c r="AZ220" s="875"/>
      <c r="BA220" s="876"/>
      <c r="BB220" s="877" t="s">
        <v>554</v>
      </c>
      <c r="BC220" s="878"/>
      <c r="BD220" s="54"/>
      <c r="BE220" s="879" t="e">
        <f t="shared" si="32"/>
        <v>#N/A</v>
      </c>
      <c r="BF220" s="880"/>
      <c r="BG220" s="880"/>
      <c r="BH220" s="880"/>
      <c r="BI220" s="881"/>
      <c r="BJ220" s="882" t="s">
        <v>554</v>
      </c>
      <c r="BK220" s="878"/>
      <c r="BL220" s="54"/>
      <c r="BM220" s="241"/>
      <c r="BN220" s="241"/>
      <c r="BO220" s="241"/>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234"/>
      <c r="CN220" s="911"/>
      <c r="CO220" s="912"/>
      <c r="CP220" s="912"/>
      <c r="CQ220" s="912"/>
      <c r="CR220" s="912"/>
      <c r="CS220" s="913"/>
      <c r="CT220" s="266"/>
      <c r="CU220" s="266"/>
      <c r="CV220" s="258"/>
      <c r="CW220" s="258"/>
      <c r="CX220" s="233"/>
      <c r="CY220" s="233"/>
      <c r="CZ220" s="233"/>
      <c r="DA220" s="234"/>
      <c r="DB220" s="914"/>
      <c r="DC220" s="915"/>
      <c r="DD220" s="915"/>
      <c r="DE220" s="915"/>
      <c r="DF220" s="915"/>
      <c r="DG220" s="916"/>
      <c r="DH220" s="267"/>
      <c r="DI220" s="267"/>
      <c r="DJ220" s="261"/>
      <c r="DK220" s="261"/>
      <c r="DL220" s="233"/>
      <c r="DM220" s="233"/>
      <c r="DN220" s="54"/>
      <c r="DO220" s="54"/>
      <c r="DP220" s="54"/>
      <c r="DQ220" s="199"/>
      <c r="DR220" s="52"/>
      <c r="DS220" s="52"/>
      <c r="DT220" s="52"/>
      <c r="DU220" s="52"/>
      <c r="DV220" s="52"/>
      <c r="DW220" s="52"/>
      <c r="DX220" s="52"/>
      <c r="DY220" s="52"/>
      <c r="DZ220" s="52"/>
      <c r="EA220" s="52"/>
      <c r="EB220" s="52"/>
      <c r="EC220" s="52"/>
      <c r="ED220" s="52"/>
      <c r="EE220" s="52"/>
      <c r="EF220" s="52"/>
      <c r="EG220" s="52"/>
      <c r="EH220" s="52"/>
      <c r="EI220" s="52"/>
      <c r="EJ220" s="52"/>
      <c r="EK220" s="52"/>
      <c r="EL220" s="52"/>
      <c r="EM220" s="52"/>
      <c r="EN220" s="52"/>
      <c r="EO220" s="52"/>
      <c r="EP220" s="52"/>
      <c r="EQ220" s="52"/>
      <c r="ER220" s="52"/>
      <c r="ES220" s="52"/>
      <c r="ET220" s="52"/>
      <c r="EU220" s="52"/>
      <c r="EV220" s="52"/>
      <c r="EW220" s="52"/>
      <c r="EX220" s="52"/>
      <c r="EY220" s="52"/>
      <c r="EZ220" s="52"/>
      <c r="FA220" s="52"/>
      <c r="FB220" s="52"/>
      <c r="FC220" s="52"/>
      <c r="FD220" s="52"/>
      <c r="FE220" s="52"/>
      <c r="FF220" s="52"/>
      <c r="FG220" s="52"/>
      <c r="FH220" s="52"/>
      <c r="FI220" s="52"/>
      <c r="FJ220" s="52"/>
      <c r="FK220" s="52"/>
      <c r="FL220" s="52"/>
      <c r="FM220" s="52"/>
      <c r="FN220" s="52"/>
      <c r="FO220" s="52"/>
      <c r="FP220" s="52"/>
      <c r="FQ220" s="52"/>
      <c r="FR220" s="52"/>
      <c r="FS220" s="52"/>
      <c r="FT220" s="52"/>
      <c r="FU220" s="52"/>
      <c r="FV220" s="52"/>
      <c r="FW220" s="52"/>
      <c r="FX220" s="52"/>
      <c r="FY220" s="52"/>
      <c r="FZ220" s="52"/>
      <c r="GA220" s="52"/>
      <c r="GB220" s="52"/>
      <c r="GC220" s="52"/>
      <c r="GD220" s="52"/>
      <c r="GE220" s="52"/>
      <c r="GF220" s="52"/>
      <c r="GG220" s="52"/>
      <c r="GH220" s="52"/>
      <c r="GI220" s="52"/>
      <c r="GJ220" s="52"/>
      <c r="GK220" s="52"/>
      <c r="GL220" s="52"/>
      <c r="GM220" s="52"/>
      <c r="GN220" s="52"/>
      <c r="GO220" s="52"/>
      <c r="GP220" s="52"/>
      <c r="GQ220" s="52"/>
      <c r="GR220" s="52"/>
      <c r="GS220" s="52"/>
      <c r="GT220" s="52"/>
      <c r="GU220" s="52"/>
      <c r="GV220" s="52"/>
      <c r="GW220" s="52"/>
      <c r="GX220" s="52"/>
      <c r="GY220" s="52"/>
      <c r="GZ220" s="52"/>
      <c r="HA220" s="52"/>
      <c r="HB220" s="52"/>
      <c r="HC220" s="52"/>
      <c r="HD220" s="52"/>
      <c r="HE220" s="52"/>
      <c r="HF220" s="52"/>
      <c r="HG220" s="52"/>
      <c r="HH220" s="52"/>
      <c r="HI220" s="52"/>
      <c r="HJ220" s="52"/>
      <c r="HK220" s="52"/>
      <c r="HL220" s="52"/>
      <c r="HM220" s="52"/>
      <c r="HN220" s="52"/>
    </row>
    <row r="221" spans="1:222" hidden="1">
      <c r="A221" s="52"/>
      <c r="B221" s="52"/>
      <c r="C221" s="52"/>
      <c r="D221" s="198"/>
      <c r="E221" s="54"/>
      <c r="F221" s="54"/>
      <c r="G221" s="54"/>
      <c r="H221" s="54"/>
      <c r="I221" s="54"/>
      <c r="J221" s="54"/>
      <c r="K221" s="54"/>
      <c r="L221" s="54"/>
      <c r="M221" s="54"/>
      <c r="N221" s="54"/>
      <c r="O221" s="54"/>
      <c r="P221" s="54"/>
      <c r="Q221" s="54"/>
      <c r="R221" s="54"/>
      <c r="S221" s="54"/>
      <c r="T221" s="54"/>
      <c r="U221" s="54"/>
      <c r="V221" s="54"/>
      <c r="W221" s="192"/>
      <c r="X221" s="54"/>
      <c r="Y221" s="54"/>
      <c r="Z221" s="54"/>
      <c r="AA221" s="54"/>
      <c r="AB221" s="54"/>
      <c r="AC221" s="54"/>
      <c r="AD221" s="54"/>
      <c r="AE221" s="54"/>
      <c r="AF221" s="54"/>
      <c r="AG221" s="54"/>
      <c r="AH221" s="54"/>
      <c r="AI221" s="54"/>
      <c r="AJ221" s="54"/>
      <c r="AK221" s="54"/>
      <c r="AL221" s="230">
        <v>8</v>
      </c>
      <c r="AM221" s="920" t="str">
        <f t="shared" si="39"/>
        <v>-</v>
      </c>
      <c r="AN221" s="921"/>
      <c r="AO221" s="921"/>
      <c r="AP221" s="921"/>
      <c r="AQ221" s="922"/>
      <c r="AR221" s="54"/>
      <c r="AS221" s="54"/>
      <c r="AT221" s="54"/>
      <c r="AU221" s="54"/>
      <c r="AV221" s="54"/>
      <c r="AW221" s="874" t="e">
        <f t="shared" si="37"/>
        <v>#N/A</v>
      </c>
      <c r="AX221" s="875"/>
      <c r="AY221" s="875"/>
      <c r="AZ221" s="875"/>
      <c r="BA221" s="876"/>
      <c r="BB221" s="877" t="s">
        <v>555</v>
      </c>
      <c r="BC221" s="878"/>
      <c r="BD221" s="54"/>
      <c r="BE221" s="879" t="e">
        <f t="shared" si="32"/>
        <v>#N/A</v>
      </c>
      <c r="BF221" s="880"/>
      <c r="BG221" s="880"/>
      <c r="BH221" s="880"/>
      <c r="BI221" s="881"/>
      <c r="BJ221" s="882" t="s">
        <v>555</v>
      </c>
      <c r="BK221" s="878"/>
      <c r="BL221" s="54"/>
      <c r="BM221" s="241"/>
      <c r="BN221" s="241"/>
      <c r="BO221" s="241"/>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234">
        <v>1</v>
      </c>
      <c r="CN221" s="905" t="str">
        <f t="shared" ref="CN221:CN248" si="40">IFERROR(BR185,"|")</f>
        <v>|</v>
      </c>
      <c r="CO221" s="906"/>
      <c r="CP221" s="906"/>
      <c r="CQ221" s="906"/>
      <c r="CR221" s="906"/>
      <c r="CS221" s="907"/>
      <c r="CT221" s="251" t="str">
        <f t="shared" ref="CT221:CT248" si="41">IFERROR(CN221,"-")</f>
        <v>|</v>
      </c>
      <c r="CU221" s="251" t="str">
        <f>IF(CT221 = "|","",CT221)</f>
        <v/>
      </c>
      <c r="CV221" s="268" t="str">
        <f t="array" ref="CV221">IF(ROW(A1)&gt;COUNTA(CU$221:CU$277),"",INDEX(CU:CU,SMALL(IF(CU$221:CU$277&lt;&gt;"",ROW(CU$221:CU$277),""),ROW(A1))))</f>
        <v>T</v>
      </c>
      <c r="CW221" s="250" t="str">
        <f t="shared" ref="CW221:CW252" si="42">IFERROR(CV221,"")</f>
        <v>T</v>
      </c>
      <c r="CX221" s="233"/>
      <c r="CY221" s="233"/>
      <c r="CZ221" s="233"/>
      <c r="DA221" s="234">
        <v>1</v>
      </c>
      <c r="DB221" s="908" t="str">
        <f t="shared" ref="DB221:DB248" si="43">IFERROR(CA185,"|")</f>
        <v>|</v>
      </c>
      <c r="DC221" s="909"/>
      <c r="DD221" s="909"/>
      <c r="DE221" s="909"/>
      <c r="DF221" s="909"/>
      <c r="DG221" s="910"/>
      <c r="DH221" s="255" t="str">
        <f t="shared" ref="DH221:DH248" si="44">IFERROR(DB221,"-")</f>
        <v>|</v>
      </c>
      <c r="DI221" s="255" t="str">
        <f>IF(DH221 = "|","",DH221)</f>
        <v/>
      </c>
      <c r="DJ221" s="270" t="str">
        <f t="array" ref="DJ221">IF(ROW(O1)&gt;COUNTA(DI$221:DI$277),"",INDEX(DI:DI,SMALL(IF(DI$221:DI$277&lt;&gt;"",ROW(DI$221:DI$277),""),ROW(O1))))</f>
        <v>T</v>
      </c>
      <c r="DK221" s="254" t="str">
        <f t="shared" ref="DK221:DK252" si="45">IFERROR(DJ221,"")</f>
        <v>T</v>
      </c>
      <c r="DL221" s="233"/>
      <c r="DM221" s="233"/>
      <c r="DN221" s="54"/>
      <c r="DO221" s="54"/>
      <c r="DP221" s="54"/>
      <c r="DQ221" s="199"/>
      <c r="DR221" s="52"/>
      <c r="DS221" s="52"/>
      <c r="DT221" s="52"/>
      <c r="DU221" s="52"/>
      <c r="DV221" s="52"/>
      <c r="DW221" s="52"/>
      <c r="DX221" s="52"/>
      <c r="DY221" s="52"/>
      <c r="DZ221" s="52"/>
      <c r="EA221" s="52"/>
      <c r="EB221" s="52"/>
      <c r="EC221" s="52"/>
      <c r="ED221" s="52"/>
      <c r="EE221" s="52"/>
      <c r="EF221" s="52"/>
      <c r="EG221" s="52"/>
      <c r="EH221" s="52"/>
      <c r="EI221" s="52"/>
      <c r="EJ221" s="52"/>
      <c r="EK221" s="52"/>
      <c r="EL221" s="52"/>
      <c r="EM221" s="52"/>
      <c r="EN221" s="52"/>
      <c r="EO221" s="52"/>
      <c r="EP221" s="52"/>
      <c r="EQ221" s="52"/>
      <c r="ER221" s="52"/>
      <c r="ES221" s="52"/>
      <c r="ET221" s="52"/>
      <c r="EU221" s="52"/>
      <c r="EV221" s="52"/>
      <c r="EW221" s="52"/>
      <c r="EX221" s="52"/>
      <c r="EY221" s="52"/>
      <c r="EZ221" s="52"/>
      <c r="FA221" s="52"/>
      <c r="FB221" s="52"/>
      <c r="FC221" s="52"/>
      <c r="FD221" s="52"/>
      <c r="FE221" s="52"/>
      <c r="FF221" s="52"/>
      <c r="FG221" s="52"/>
      <c r="FH221" s="52"/>
      <c r="FI221" s="52"/>
      <c r="FJ221" s="52"/>
      <c r="FK221" s="52"/>
      <c r="FL221" s="52"/>
      <c r="FM221" s="52"/>
      <c r="FN221" s="52"/>
      <c r="FO221" s="52"/>
      <c r="FP221" s="52"/>
      <c r="FQ221" s="52"/>
      <c r="FR221" s="52"/>
      <c r="FS221" s="52"/>
      <c r="FT221" s="52"/>
      <c r="FU221" s="52"/>
      <c r="FV221" s="52"/>
      <c r="FW221" s="52"/>
      <c r="FX221" s="52"/>
      <c r="FY221" s="52"/>
      <c r="FZ221" s="52"/>
      <c r="GA221" s="52"/>
      <c r="GB221" s="52"/>
      <c r="GC221" s="52"/>
      <c r="GD221" s="52"/>
      <c r="GE221" s="52"/>
      <c r="GF221" s="52"/>
      <c r="GG221" s="52"/>
      <c r="GH221" s="52"/>
      <c r="GI221" s="52"/>
      <c r="GJ221" s="52"/>
      <c r="GK221" s="52"/>
      <c r="GL221" s="52"/>
      <c r="GM221" s="52"/>
      <c r="GN221" s="52"/>
      <c r="GO221" s="52"/>
      <c r="GP221" s="52"/>
      <c r="GQ221" s="52"/>
      <c r="GR221" s="52"/>
      <c r="GS221" s="52"/>
      <c r="GT221" s="52"/>
      <c r="GU221" s="52"/>
      <c r="GV221" s="52"/>
      <c r="GW221" s="52"/>
      <c r="GX221" s="52"/>
      <c r="GY221" s="52"/>
      <c r="GZ221" s="52"/>
      <c r="HA221" s="52"/>
      <c r="HB221" s="52"/>
      <c r="HC221" s="52"/>
      <c r="HD221" s="52"/>
      <c r="HE221" s="52"/>
      <c r="HF221" s="52"/>
      <c r="HG221" s="52"/>
      <c r="HH221" s="52"/>
      <c r="HI221" s="52"/>
      <c r="HJ221" s="52"/>
      <c r="HK221" s="52"/>
      <c r="HL221" s="52"/>
      <c r="HM221" s="52"/>
      <c r="HN221" s="52"/>
    </row>
    <row r="222" spans="1:222" hidden="1">
      <c r="A222" s="52"/>
      <c r="B222" s="52"/>
      <c r="C222" s="52"/>
      <c r="D222" s="198"/>
      <c r="E222" s="54"/>
      <c r="F222" s="54"/>
      <c r="G222" s="54"/>
      <c r="H222" s="54"/>
      <c r="I222" s="54"/>
      <c r="J222" s="54"/>
      <c r="K222" s="54"/>
      <c r="L222" s="54"/>
      <c r="M222" s="54"/>
      <c r="N222" s="54"/>
      <c r="O222" s="54"/>
      <c r="P222" s="54"/>
      <c r="Q222" s="54"/>
      <c r="R222" s="54"/>
      <c r="S222" s="54"/>
      <c r="T222" s="54"/>
      <c r="U222" s="54"/>
      <c r="V222" s="54"/>
      <c r="W222" s="192"/>
      <c r="X222" s="54"/>
      <c r="Y222" s="54"/>
      <c r="Z222" s="54"/>
      <c r="AA222" s="54"/>
      <c r="AB222" s="54"/>
      <c r="AC222" s="54"/>
      <c r="AD222" s="54"/>
      <c r="AE222" s="54"/>
      <c r="AF222" s="54"/>
      <c r="AG222" s="54"/>
      <c r="AH222" s="54"/>
      <c r="AI222" s="54"/>
      <c r="AJ222" s="54"/>
      <c r="AK222" s="54"/>
      <c r="AL222" s="229">
        <v>9</v>
      </c>
      <c r="AM222" s="920" t="str">
        <f t="shared" si="39"/>
        <v>-</v>
      </c>
      <c r="AN222" s="921"/>
      <c r="AO222" s="921"/>
      <c r="AP222" s="921"/>
      <c r="AQ222" s="922"/>
      <c r="AR222" s="54"/>
      <c r="AS222" s="54"/>
      <c r="AT222" s="54"/>
      <c r="AU222" s="54"/>
      <c r="AV222" s="54"/>
      <c r="AW222" s="874" t="e">
        <f t="shared" si="37"/>
        <v>#N/A</v>
      </c>
      <c r="AX222" s="875"/>
      <c r="AY222" s="875"/>
      <c r="AZ222" s="875"/>
      <c r="BA222" s="876"/>
      <c r="BB222" s="877" t="s">
        <v>556</v>
      </c>
      <c r="BC222" s="878"/>
      <c r="BD222" s="54"/>
      <c r="BE222" s="879" t="e">
        <f t="shared" si="32"/>
        <v>#N/A</v>
      </c>
      <c r="BF222" s="880"/>
      <c r="BG222" s="880"/>
      <c r="BH222" s="880"/>
      <c r="BI222" s="881"/>
      <c r="BJ222" s="882" t="s">
        <v>556</v>
      </c>
      <c r="BK222" s="878"/>
      <c r="BL222" s="54"/>
      <c r="BM222" s="241"/>
      <c r="BN222" s="241"/>
      <c r="BO222" s="241"/>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234">
        <v>2</v>
      </c>
      <c r="CN222" s="905" t="str">
        <f t="shared" si="40"/>
        <v>|</v>
      </c>
      <c r="CO222" s="906"/>
      <c r="CP222" s="906"/>
      <c r="CQ222" s="906"/>
      <c r="CR222" s="906"/>
      <c r="CS222" s="907"/>
      <c r="CT222" s="251" t="str">
        <f t="shared" si="41"/>
        <v>|</v>
      </c>
      <c r="CU222" s="251" t="str">
        <f t="shared" ref="CU222:CU248" si="46">IF(CT222 = "|","",CT222)</f>
        <v/>
      </c>
      <c r="CV222" s="268" t="e">
        <f t="array" ref="CV222">IF(ROW(A2)&gt;COUNTA(CU$221:CU$277),"",INDEX(CU:CU,SMALL(IF(CU$221:CU$277&lt;&gt;"",ROW(CU$221:CU$277),""),ROW(A2))))</f>
        <v>#NUM!</v>
      </c>
      <c r="CW222" s="251" t="str">
        <f t="shared" si="42"/>
        <v/>
      </c>
      <c r="CX222" s="233"/>
      <c r="CY222" s="233"/>
      <c r="CZ222" s="233"/>
      <c r="DA222" s="234">
        <v>2</v>
      </c>
      <c r="DB222" s="908" t="str">
        <f t="shared" si="43"/>
        <v>|</v>
      </c>
      <c r="DC222" s="909"/>
      <c r="DD222" s="909"/>
      <c r="DE222" s="909"/>
      <c r="DF222" s="909"/>
      <c r="DG222" s="910"/>
      <c r="DH222" s="255" t="str">
        <f t="shared" si="44"/>
        <v>|</v>
      </c>
      <c r="DI222" s="255" t="str">
        <f t="shared" ref="DI222:DI248" si="47">IF(DH222 = "|","",DH222)</f>
        <v/>
      </c>
      <c r="DJ222" s="270" t="e">
        <f t="array" ref="DJ222">IF(ROW(O2)&gt;COUNTA(DI$221:DI$277),"",INDEX(DI:DI,SMALL(IF(DI$221:DI$277&lt;&gt;"",ROW(DI$221:DI$277),""),ROW(O2))))</f>
        <v>#NUM!</v>
      </c>
      <c r="DK222" s="255" t="str">
        <f t="shared" si="45"/>
        <v/>
      </c>
      <c r="DL222" s="233"/>
      <c r="DM222" s="233"/>
      <c r="DN222" s="54"/>
      <c r="DO222" s="54"/>
      <c r="DP222" s="54"/>
      <c r="DQ222" s="199"/>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52"/>
      <c r="EO222" s="52"/>
      <c r="EP222" s="52"/>
      <c r="EQ222" s="52"/>
      <c r="ER222" s="52"/>
      <c r="ES222" s="52"/>
      <c r="ET222" s="52"/>
      <c r="EU222" s="52"/>
      <c r="EV222" s="52"/>
      <c r="EW222" s="52"/>
      <c r="EX222" s="52"/>
      <c r="EY222" s="52"/>
      <c r="EZ222" s="52"/>
      <c r="FA222" s="52"/>
      <c r="FB222" s="52"/>
      <c r="FC222" s="52"/>
      <c r="FD222" s="52"/>
      <c r="FE222" s="52"/>
      <c r="FF222" s="52"/>
      <c r="FG222" s="52"/>
      <c r="FH222" s="52"/>
      <c r="FI222" s="52"/>
      <c r="FJ222" s="52"/>
      <c r="FK222" s="52"/>
      <c r="FL222" s="52"/>
      <c r="FM222" s="52"/>
      <c r="FN222" s="52"/>
      <c r="FO222" s="52"/>
      <c r="FP222" s="52"/>
      <c r="FQ222" s="52"/>
      <c r="FR222" s="52"/>
      <c r="FS222" s="52"/>
      <c r="FT222" s="52"/>
      <c r="FU222" s="52"/>
      <c r="FV222" s="52"/>
      <c r="FW222" s="52"/>
      <c r="FX222" s="52"/>
      <c r="FY222" s="52"/>
      <c r="FZ222" s="52"/>
      <c r="GA222" s="52"/>
      <c r="GB222" s="52"/>
      <c r="GC222" s="52"/>
      <c r="GD222" s="52"/>
      <c r="GE222" s="52"/>
      <c r="GF222" s="52"/>
      <c r="GG222" s="52"/>
      <c r="GH222" s="52"/>
      <c r="GI222" s="52"/>
      <c r="GJ222" s="52"/>
      <c r="GK222" s="52"/>
      <c r="GL222" s="52"/>
      <c r="GM222" s="52"/>
      <c r="GN222" s="52"/>
      <c r="GO222" s="52"/>
      <c r="GP222" s="52"/>
      <c r="GQ222" s="52"/>
      <c r="GR222" s="52"/>
      <c r="GS222" s="52"/>
      <c r="GT222" s="52"/>
      <c r="GU222" s="52"/>
      <c r="GV222" s="52"/>
      <c r="GW222" s="52"/>
      <c r="GX222" s="52"/>
      <c r="GY222" s="52"/>
      <c r="GZ222" s="52"/>
      <c r="HA222" s="52"/>
      <c r="HB222" s="52"/>
      <c r="HC222" s="52"/>
      <c r="HD222" s="52"/>
      <c r="HE222" s="52"/>
      <c r="HF222" s="52"/>
      <c r="HG222" s="52"/>
      <c r="HH222" s="52"/>
      <c r="HI222" s="52"/>
      <c r="HJ222" s="52"/>
      <c r="HK222" s="52"/>
      <c r="HL222" s="52"/>
      <c r="HM222" s="52"/>
      <c r="HN222" s="52"/>
    </row>
    <row r="223" spans="1:222" hidden="1">
      <c r="A223" s="52"/>
      <c r="B223" s="52"/>
      <c r="C223" s="52"/>
      <c r="D223" s="198"/>
      <c r="E223" s="54"/>
      <c r="F223" s="54"/>
      <c r="G223" s="54"/>
      <c r="H223" s="54"/>
      <c r="I223" s="54"/>
      <c r="J223" s="54"/>
      <c r="K223" s="54"/>
      <c r="L223" s="54"/>
      <c r="M223" s="54"/>
      <c r="N223" s="54"/>
      <c r="O223" s="54"/>
      <c r="P223" s="54"/>
      <c r="Q223" s="54"/>
      <c r="R223" s="54"/>
      <c r="S223" s="54"/>
      <c r="T223" s="54"/>
      <c r="U223" s="54"/>
      <c r="V223" s="54"/>
      <c r="W223" s="192"/>
      <c r="X223" s="54"/>
      <c r="Y223" s="54"/>
      <c r="Z223" s="54"/>
      <c r="AA223" s="54"/>
      <c r="AB223" s="54"/>
      <c r="AC223" s="54"/>
      <c r="AD223" s="54"/>
      <c r="AE223" s="54"/>
      <c r="AF223" s="54"/>
      <c r="AG223" s="54"/>
      <c r="AH223" s="54"/>
      <c r="AI223" s="54"/>
      <c r="AJ223" s="54"/>
      <c r="AK223" s="54"/>
      <c r="AL223" s="230">
        <v>10</v>
      </c>
      <c r="AM223" s="920" t="str">
        <f t="shared" si="39"/>
        <v>-</v>
      </c>
      <c r="AN223" s="921"/>
      <c r="AO223" s="921"/>
      <c r="AP223" s="921"/>
      <c r="AQ223" s="922"/>
      <c r="AR223" s="54"/>
      <c r="AS223" s="54"/>
      <c r="AT223" s="54"/>
      <c r="AU223" s="54"/>
      <c r="AV223" s="54"/>
      <c r="AW223" s="874" t="e">
        <f t="shared" si="37"/>
        <v>#N/A</v>
      </c>
      <c r="AX223" s="875"/>
      <c r="AY223" s="875"/>
      <c r="AZ223" s="875"/>
      <c r="BA223" s="876"/>
      <c r="BB223" s="877" t="s">
        <v>77</v>
      </c>
      <c r="BC223" s="878"/>
      <c r="BD223" s="54"/>
      <c r="BE223" s="879" t="e">
        <f t="shared" si="32"/>
        <v>#N/A</v>
      </c>
      <c r="BF223" s="880"/>
      <c r="BG223" s="880"/>
      <c r="BH223" s="880"/>
      <c r="BI223" s="881"/>
      <c r="BJ223" s="882" t="s">
        <v>77</v>
      </c>
      <c r="BK223" s="878"/>
      <c r="BL223" s="54"/>
      <c r="BM223" s="241"/>
      <c r="BN223" s="241"/>
      <c r="BO223" s="241"/>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234">
        <v>3</v>
      </c>
      <c r="CN223" s="905" t="str">
        <f t="shared" si="40"/>
        <v>|</v>
      </c>
      <c r="CO223" s="906"/>
      <c r="CP223" s="906"/>
      <c r="CQ223" s="906"/>
      <c r="CR223" s="906"/>
      <c r="CS223" s="907"/>
      <c r="CT223" s="251" t="str">
        <f t="shared" si="41"/>
        <v>|</v>
      </c>
      <c r="CU223" s="251" t="str">
        <f t="shared" si="46"/>
        <v/>
      </c>
      <c r="CV223" s="268" t="e">
        <f t="array" ref="CV223">IF(ROW(A3)&gt;COUNTA(CU$221:CU$277),"",INDEX(CU:CU,SMALL(IF(CU$221:CU$277&lt;&gt;"",ROW(CU$221:CU$277),""),ROW(A3))))</f>
        <v>#NUM!</v>
      </c>
      <c r="CW223" s="251" t="str">
        <f t="shared" si="42"/>
        <v/>
      </c>
      <c r="CX223" s="233"/>
      <c r="CY223" s="233"/>
      <c r="CZ223" s="233"/>
      <c r="DA223" s="234">
        <v>3</v>
      </c>
      <c r="DB223" s="908" t="str">
        <f t="shared" si="43"/>
        <v>|</v>
      </c>
      <c r="DC223" s="909"/>
      <c r="DD223" s="909"/>
      <c r="DE223" s="909"/>
      <c r="DF223" s="909"/>
      <c r="DG223" s="910"/>
      <c r="DH223" s="255" t="str">
        <f t="shared" si="44"/>
        <v>|</v>
      </c>
      <c r="DI223" s="255" t="str">
        <f t="shared" si="47"/>
        <v/>
      </c>
      <c r="DJ223" s="270" t="e">
        <f t="array" ref="DJ223">IF(ROW(O3)&gt;COUNTA(DI$221:DI$277),"",INDEX(DI:DI,SMALL(IF(DI$221:DI$277&lt;&gt;"",ROW(DI$221:DI$277),""),ROW(O3))))</f>
        <v>#NUM!</v>
      </c>
      <c r="DK223" s="255" t="str">
        <f t="shared" si="45"/>
        <v/>
      </c>
      <c r="DL223" s="233"/>
      <c r="DM223" s="233"/>
      <c r="DN223" s="54"/>
      <c r="DO223" s="54"/>
      <c r="DP223" s="54"/>
      <c r="DQ223" s="199"/>
      <c r="DR223" s="52"/>
      <c r="DS223" s="52"/>
      <c r="DT223" s="52"/>
      <c r="DU223" s="52"/>
      <c r="DV223" s="52"/>
      <c r="DW223" s="52"/>
      <c r="DX223" s="52"/>
      <c r="DY223" s="52"/>
      <c r="DZ223" s="52"/>
      <c r="EA223" s="52"/>
      <c r="EB223" s="52"/>
      <c r="EC223" s="52"/>
      <c r="ED223" s="52"/>
      <c r="EE223" s="52"/>
      <c r="EF223" s="52"/>
      <c r="EG223" s="52"/>
      <c r="EH223" s="52"/>
      <c r="EI223" s="52"/>
      <c r="EJ223" s="52"/>
      <c r="EK223" s="52"/>
      <c r="EL223" s="52"/>
      <c r="EM223" s="52"/>
      <c r="EN223" s="52"/>
      <c r="EO223" s="52"/>
      <c r="EP223" s="52"/>
      <c r="EQ223" s="52"/>
      <c r="ER223" s="52"/>
      <c r="ES223" s="52"/>
      <c r="ET223" s="52"/>
      <c r="EU223" s="52"/>
      <c r="EV223" s="52"/>
      <c r="EW223" s="52"/>
      <c r="EX223" s="52"/>
      <c r="EY223" s="52"/>
      <c r="EZ223" s="52"/>
      <c r="FA223" s="52"/>
      <c r="FB223" s="52"/>
      <c r="FC223" s="52"/>
      <c r="FD223" s="52"/>
      <c r="FE223" s="52"/>
      <c r="FF223" s="52"/>
      <c r="FG223" s="52"/>
      <c r="FH223" s="52"/>
      <c r="FI223" s="52"/>
      <c r="FJ223" s="52"/>
      <c r="FK223" s="52"/>
      <c r="FL223" s="52"/>
      <c r="FM223" s="52"/>
      <c r="FN223" s="52"/>
      <c r="FO223" s="52"/>
      <c r="FP223" s="52"/>
      <c r="FQ223" s="52"/>
      <c r="FR223" s="52"/>
      <c r="FS223" s="52"/>
      <c r="FT223" s="52"/>
      <c r="FU223" s="52"/>
      <c r="FV223" s="52"/>
      <c r="FW223" s="52"/>
      <c r="FX223" s="52"/>
      <c r="FY223" s="52"/>
      <c r="FZ223" s="52"/>
      <c r="GA223" s="52"/>
      <c r="GB223" s="52"/>
      <c r="GC223" s="52"/>
      <c r="GD223" s="52"/>
      <c r="GE223" s="52"/>
      <c r="GF223" s="52"/>
      <c r="GG223" s="52"/>
      <c r="GH223" s="52"/>
      <c r="GI223" s="52"/>
      <c r="GJ223" s="52"/>
      <c r="GK223" s="52"/>
      <c r="GL223" s="52"/>
      <c r="GM223" s="52"/>
      <c r="GN223" s="52"/>
      <c r="GO223" s="52"/>
      <c r="GP223" s="52"/>
      <c r="GQ223" s="52"/>
      <c r="GR223" s="52"/>
      <c r="GS223" s="52"/>
      <c r="GT223" s="52"/>
      <c r="GU223" s="52"/>
      <c r="GV223" s="52"/>
      <c r="GW223" s="52"/>
      <c r="GX223" s="52"/>
      <c r="GY223" s="52"/>
      <c r="GZ223" s="52"/>
      <c r="HA223" s="52"/>
      <c r="HB223" s="52"/>
      <c r="HC223" s="52"/>
      <c r="HD223" s="52"/>
      <c r="HE223" s="52"/>
      <c r="HF223" s="52"/>
      <c r="HG223" s="52"/>
      <c r="HH223" s="52"/>
      <c r="HI223" s="52"/>
      <c r="HJ223" s="52"/>
      <c r="HK223" s="52"/>
      <c r="HL223" s="52"/>
      <c r="HM223" s="52"/>
      <c r="HN223" s="52"/>
    </row>
    <row r="224" spans="1:222" hidden="1">
      <c r="A224" s="52"/>
      <c r="B224" s="52"/>
      <c r="C224" s="52"/>
      <c r="D224" s="198"/>
      <c r="E224" s="54"/>
      <c r="F224" s="54"/>
      <c r="G224" s="54"/>
      <c r="H224" s="54"/>
      <c r="I224" s="54"/>
      <c r="J224" s="54"/>
      <c r="K224" s="54"/>
      <c r="L224" s="54"/>
      <c r="M224" s="54"/>
      <c r="N224" s="54"/>
      <c r="O224" s="54"/>
      <c r="P224" s="54"/>
      <c r="Q224" s="54"/>
      <c r="R224" s="54"/>
      <c r="S224" s="54"/>
      <c r="T224" s="54"/>
      <c r="U224" s="54"/>
      <c r="V224" s="54"/>
      <c r="W224" s="192"/>
      <c r="X224" s="54"/>
      <c r="Y224" s="54"/>
      <c r="Z224" s="54"/>
      <c r="AA224" s="54"/>
      <c r="AB224" s="54"/>
      <c r="AC224" s="54"/>
      <c r="AD224" s="54"/>
      <c r="AE224" s="54"/>
      <c r="AF224" s="54"/>
      <c r="AG224" s="54"/>
      <c r="AH224" s="54"/>
      <c r="AI224" s="54"/>
      <c r="AJ224" s="54"/>
      <c r="AK224" s="54"/>
      <c r="AL224" s="229">
        <v>11</v>
      </c>
      <c r="AM224" s="920" t="str">
        <f t="shared" si="39"/>
        <v>-</v>
      </c>
      <c r="AN224" s="921"/>
      <c r="AO224" s="921"/>
      <c r="AP224" s="921"/>
      <c r="AQ224" s="922"/>
      <c r="AR224" s="54"/>
      <c r="AS224" s="54"/>
      <c r="AT224" s="54"/>
      <c r="AU224" s="54"/>
      <c r="AV224" s="54"/>
      <c r="AW224" s="874" t="e">
        <f t="shared" si="37"/>
        <v>#N/A</v>
      </c>
      <c r="AX224" s="875"/>
      <c r="AY224" s="875"/>
      <c r="AZ224" s="875"/>
      <c r="BA224" s="876"/>
      <c r="BB224" s="877" t="s">
        <v>78</v>
      </c>
      <c r="BC224" s="878"/>
      <c r="BD224" s="54"/>
      <c r="BE224" s="879" t="e">
        <f t="shared" si="32"/>
        <v>#N/A</v>
      </c>
      <c r="BF224" s="880"/>
      <c r="BG224" s="880"/>
      <c r="BH224" s="880"/>
      <c r="BI224" s="881"/>
      <c r="BJ224" s="882" t="s">
        <v>78</v>
      </c>
      <c r="BK224" s="878"/>
      <c r="BL224" s="54"/>
      <c r="BM224" s="241"/>
      <c r="BN224" s="241"/>
      <c r="BO224" s="241"/>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234">
        <v>4</v>
      </c>
      <c r="CN224" s="905" t="str">
        <f t="shared" si="40"/>
        <v>|</v>
      </c>
      <c r="CO224" s="906"/>
      <c r="CP224" s="906"/>
      <c r="CQ224" s="906"/>
      <c r="CR224" s="906"/>
      <c r="CS224" s="907"/>
      <c r="CT224" s="251" t="str">
        <f t="shared" si="41"/>
        <v>|</v>
      </c>
      <c r="CU224" s="251" t="str">
        <f t="shared" si="46"/>
        <v/>
      </c>
      <c r="CV224" s="268" t="e">
        <f t="array" ref="CV224">IF(ROW(A4)&gt;COUNTA(CU$221:CU$277),"",INDEX(CU:CU,SMALL(IF(CU$221:CU$277&lt;&gt;"",ROW(CU$221:CU$277),""),ROW(A4))))</f>
        <v>#NUM!</v>
      </c>
      <c r="CW224" s="251" t="str">
        <f t="shared" si="42"/>
        <v/>
      </c>
      <c r="CX224" s="233"/>
      <c r="CY224" s="233"/>
      <c r="CZ224" s="233"/>
      <c r="DA224" s="234">
        <v>4</v>
      </c>
      <c r="DB224" s="908" t="str">
        <f t="shared" si="43"/>
        <v>|</v>
      </c>
      <c r="DC224" s="909"/>
      <c r="DD224" s="909"/>
      <c r="DE224" s="909"/>
      <c r="DF224" s="909"/>
      <c r="DG224" s="910"/>
      <c r="DH224" s="255" t="str">
        <f t="shared" si="44"/>
        <v>|</v>
      </c>
      <c r="DI224" s="255" t="str">
        <f t="shared" si="47"/>
        <v/>
      </c>
      <c r="DJ224" s="270" t="e">
        <f t="array" ref="DJ224">IF(ROW(O4)&gt;COUNTA(DI$221:DI$277),"",INDEX(DI:DI,SMALL(IF(DI$221:DI$277&lt;&gt;"",ROW(DI$221:DI$277),""),ROW(O4))))</f>
        <v>#NUM!</v>
      </c>
      <c r="DK224" s="255" t="str">
        <f t="shared" si="45"/>
        <v/>
      </c>
      <c r="DL224" s="233"/>
      <c r="DM224" s="233"/>
      <c r="DN224" s="54"/>
      <c r="DO224" s="54"/>
      <c r="DP224" s="54"/>
      <c r="DQ224" s="199"/>
      <c r="DR224" s="52"/>
      <c r="DS224" s="52"/>
      <c r="DT224" s="52"/>
      <c r="DU224" s="52"/>
      <c r="DV224" s="52"/>
      <c r="DW224" s="52"/>
      <c r="DX224" s="52"/>
      <c r="DY224" s="52"/>
      <c r="DZ224" s="52"/>
      <c r="EA224" s="52"/>
      <c r="EB224" s="52"/>
      <c r="EC224" s="52"/>
      <c r="ED224" s="52"/>
      <c r="EE224" s="52"/>
      <c r="EF224" s="52"/>
      <c r="EG224" s="52"/>
      <c r="EH224" s="52"/>
      <c r="EI224" s="52"/>
      <c r="EJ224" s="52"/>
      <c r="EK224" s="52"/>
      <c r="EL224" s="52"/>
      <c r="EM224" s="52"/>
      <c r="EN224" s="52"/>
      <c r="EO224" s="52"/>
      <c r="EP224" s="52"/>
      <c r="EQ224" s="52"/>
      <c r="ER224" s="52"/>
      <c r="ES224" s="52"/>
      <c r="ET224" s="52"/>
      <c r="EU224" s="52"/>
      <c r="EV224" s="52"/>
      <c r="EW224" s="52"/>
      <c r="EX224" s="52"/>
      <c r="EY224" s="52"/>
      <c r="EZ224" s="52"/>
      <c r="FA224" s="52"/>
      <c r="FB224" s="52"/>
      <c r="FC224" s="52"/>
      <c r="FD224" s="52"/>
      <c r="FE224" s="52"/>
      <c r="FF224" s="52"/>
      <c r="FG224" s="52"/>
      <c r="FH224" s="52"/>
      <c r="FI224" s="52"/>
      <c r="FJ224" s="52"/>
      <c r="FK224" s="52"/>
      <c r="FL224" s="52"/>
      <c r="FM224" s="52"/>
      <c r="FN224" s="52"/>
      <c r="FO224" s="52"/>
      <c r="FP224" s="52"/>
      <c r="FQ224" s="52"/>
      <c r="FR224" s="52"/>
      <c r="FS224" s="52"/>
      <c r="FT224" s="52"/>
      <c r="FU224" s="52"/>
      <c r="FV224" s="52"/>
      <c r="FW224" s="52"/>
      <c r="FX224" s="52"/>
      <c r="FY224" s="52"/>
      <c r="FZ224" s="52"/>
      <c r="GA224" s="52"/>
      <c r="GB224" s="52"/>
      <c r="GC224" s="52"/>
      <c r="GD224" s="52"/>
      <c r="GE224" s="52"/>
      <c r="GF224" s="52"/>
      <c r="GG224" s="52"/>
      <c r="GH224" s="52"/>
      <c r="GI224" s="52"/>
      <c r="GJ224" s="52"/>
      <c r="GK224" s="52"/>
      <c r="GL224" s="52"/>
      <c r="GM224" s="52"/>
      <c r="GN224" s="52"/>
      <c r="GO224" s="52"/>
      <c r="GP224" s="52"/>
      <c r="GQ224" s="52"/>
      <c r="GR224" s="52"/>
      <c r="GS224" s="52"/>
      <c r="GT224" s="52"/>
      <c r="GU224" s="52"/>
      <c r="GV224" s="52"/>
      <c r="GW224" s="52"/>
      <c r="GX224" s="52"/>
      <c r="GY224" s="52"/>
      <c r="GZ224" s="52"/>
      <c r="HA224" s="52"/>
      <c r="HB224" s="52"/>
      <c r="HC224" s="52"/>
      <c r="HD224" s="52"/>
      <c r="HE224" s="52"/>
      <c r="HF224" s="52"/>
      <c r="HG224" s="52"/>
      <c r="HH224" s="52"/>
      <c r="HI224" s="52"/>
      <c r="HJ224" s="52"/>
      <c r="HK224" s="52"/>
      <c r="HL224" s="52"/>
      <c r="HM224" s="52"/>
      <c r="HN224" s="52"/>
    </row>
    <row r="225" spans="1:222" hidden="1">
      <c r="A225" s="52"/>
      <c r="B225" s="52"/>
      <c r="C225" s="52"/>
      <c r="D225" s="198"/>
      <c r="E225" s="54"/>
      <c r="F225" s="54"/>
      <c r="G225" s="54"/>
      <c r="H225" s="54"/>
      <c r="I225" s="54"/>
      <c r="J225" s="54"/>
      <c r="K225" s="54"/>
      <c r="L225" s="54"/>
      <c r="M225" s="54"/>
      <c r="N225" s="54"/>
      <c r="O225" s="54"/>
      <c r="P225" s="54"/>
      <c r="Q225" s="54"/>
      <c r="R225" s="54"/>
      <c r="S225" s="54"/>
      <c r="T225" s="54"/>
      <c r="U225" s="54"/>
      <c r="V225" s="54"/>
      <c r="W225" s="192"/>
      <c r="X225" s="54"/>
      <c r="Y225" s="54"/>
      <c r="Z225" s="54"/>
      <c r="AA225" s="54"/>
      <c r="AB225" s="54"/>
      <c r="AC225" s="54"/>
      <c r="AD225" s="54"/>
      <c r="AE225" s="54"/>
      <c r="AF225" s="54"/>
      <c r="AG225" s="54"/>
      <c r="AH225" s="54"/>
      <c r="AI225" s="54"/>
      <c r="AJ225" s="54"/>
      <c r="AK225" s="54"/>
      <c r="AL225" s="230">
        <v>12</v>
      </c>
      <c r="AM225" s="920" t="str">
        <f t="shared" si="39"/>
        <v>-</v>
      </c>
      <c r="AN225" s="921"/>
      <c r="AO225" s="921"/>
      <c r="AP225" s="921"/>
      <c r="AQ225" s="922"/>
      <c r="AR225" s="54"/>
      <c r="AS225" s="54"/>
      <c r="AT225" s="54"/>
      <c r="AU225" s="54"/>
      <c r="AV225" s="54"/>
      <c r="AW225" s="874" t="e">
        <f t="shared" si="37"/>
        <v>#N/A</v>
      </c>
      <c r="AX225" s="875"/>
      <c r="AY225" s="875"/>
      <c r="AZ225" s="875"/>
      <c r="BA225" s="876"/>
      <c r="BB225" s="877" t="s">
        <v>557</v>
      </c>
      <c r="BC225" s="878"/>
      <c r="BD225" s="54"/>
      <c r="BE225" s="879" t="e">
        <f t="shared" si="32"/>
        <v>#N/A</v>
      </c>
      <c r="BF225" s="880"/>
      <c r="BG225" s="880"/>
      <c r="BH225" s="880"/>
      <c r="BI225" s="881"/>
      <c r="BJ225" s="882" t="s">
        <v>557</v>
      </c>
      <c r="BK225" s="878"/>
      <c r="BL225" s="54"/>
      <c r="BM225" s="241"/>
      <c r="BN225" s="241"/>
      <c r="BO225" s="241"/>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234">
        <v>5</v>
      </c>
      <c r="CN225" s="905" t="str">
        <f t="shared" si="40"/>
        <v>|</v>
      </c>
      <c r="CO225" s="906"/>
      <c r="CP225" s="906"/>
      <c r="CQ225" s="906"/>
      <c r="CR225" s="906"/>
      <c r="CS225" s="907"/>
      <c r="CT225" s="251" t="str">
        <f t="shared" si="41"/>
        <v>|</v>
      </c>
      <c r="CU225" s="251" t="str">
        <f t="shared" si="46"/>
        <v/>
      </c>
      <c r="CV225" s="268" t="e">
        <f t="array" ref="CV225">IF(ROW(A5)&gt;COUNTA(CU$221:CU$277),"",INDEX(CU:CU,SMALL(IF(CU$221:CU$277&lt;&gt;"",ROW(CU$221:CU$277),""),ROW(A5))))</f>
        <v>#NUM!</v>
      </c>
      <c r="CW225" s="251" t="str">
        <f t="shared" si="42"/>
        <v/>
      </c>
      <c r="CX225" s="233"/>
      <c r="CY225" s="233"/>
      <c r="CZ225" s="233"/>
      <c r="DA225" s="234">
        <v>5</v>
      </c>
      <c r="DB225" s="908" t="str">
        <f t="shared" si="43"/>
        <v>|</v>
      </c>
      <c r="DC225" s="909"/>
      <c r="DD225" s="909"/>
      <c r="DE225" s="909"/>
      <c r="DF225" s="909"/>
      <c r="DG225" s="910"/>
      <c r="DH225" s="255" t="str">
        <f t="shared" si="44"/>
        <v>|</v>
      </c>
      <c r="DI225" s="255" t="str">
        <f t="shared" si="47"/>
        <v/>
      </c>
      <c r="DJ225" s="270" t="e">
        <f t="array" ref="DJ225">IF(ROW(O5)&gt;COUNTA(DI$221:DI$277),"",INDEX(DI:DI,SMALL(IF(DI$221:DI$277&lt;&gt;"",ROW(DI$221:DI$277),""),ROW(O5))))</f>
        <v>#NUM!</v>
      </c>
      <c r="DK225" s="255" t="str">
        <f t="shared" si="45"/>
        <v/>
      </c>
      <c r="DL225" s="233"/>
      <c r="DM225" s="233"/>
      <c r="DN225" s="54"/>
      <c r="DO225" s="54"/>
      <c r="DP225" s="54"/>
      <c r="DQ225" s="199"/>
      <c r="DR225" s="52"/>
      <c r="DS225" s="52"/>
      <c r="DT225" s="52"/>
      <c r="DU225" s="52"/>
      <c r="DV225" s="52"/>
      <c r="DW225" s="52"/>
      <c r="DX225" s="52"/>
      <c r="DY225" s="52"/>
      <c r="DZ225" s="52"/>
      <c r="EA225" s="52"/>
      <c r="EB225" s="52"/>
      <c r="EC225" s="52"/>
      <c r="ED225" s="52"/>
      <c r="EE225" s="52"/>
      <c r="EF225" s="52"/>
      <c r="EG225" s="52"/>
      <c r="EH225" s="52"/>
      <c r="EI225" s="52"/>
      <c r="EJ225" s="52"/>
      <c r="EK225" s="52"/>
      <c r="EL225" s="52"/>
      <c r="EM225" s="52"/>
      <c r="EN225" s="52"/>
      <c r="EO225" s="52"/>
      <c r="EP225" s="52"/>
      <c r="EQ225" s="52"/>
      <c r="ER225" s="52"/>
      <c r="ES225" s="52"/>
      <c r="ET225" s="52"/>
      <c r="EU225" s="52"/>
      <c r="EV225" s="52"/>
      <c r="EW225" s="52"/>
      <c r="EX225" s="52"/>
      <c r="EY225" s="52"/>
      <c r="EZ225" s="52"/>
      <c r="FA225" s="52"/>
      <c r="FB225" s="52"/>
      <c r="FC225" s="52"/>
      <c r="FD225" s="52"/>
      <c r="FE225" s="52"/>
      <c r="FF225" s="52"/>
      <c r="FG225" s="52"/>
      <c r="FH225" s="52"/>
      <c r="FI225" s="52"/>
      <c r="FJ225" s="52"/>
      <c r="FK225" s="52"/>
      <c r="FL225" s="52"/>
      <c r="FM225" s="52"/>
      <c r="FN225" s="52"/>
      <c r="FO225" s="52"/>
      <c r="FP225" s="52"/>
      <c r="FQ225" s="52"/>
      <c r="FR225" s="52"/>
      <c r="FS225" s="52"/>
      <c r="FT225" s="52"/>
      <c r="FU225" s="52"/>
      <c r="FV225" s="52"/>
      <c r="FW225" s="52"/>
      <c r="FX225" s="52"/>
      <c r="FY225" s="52"/>
      <c r="FZ225" s="52"/>
      <c r="GA225" s="52"/>
      <c r="GB225" s="52"/>
      <c r="GC225" s="52"/>
      <c r="GD225" s="52"/>
      <c r="GE225" s="52"/>
      <c r="GF225" s="52"/>
      <c r="GG225" s="52"/>
      <c r="GH225" s="52"/>
      <c r="GI225" s="52"/>
      <c r="GJ225" s="52"/>
      <c r="GK225" s="52"/>
      <c r="GL225" s="52"/>
      <c r="GM225" s="52"/>
      <c r="GN225" s="52"/>
      <c r="GO225" s="52"/>
      <c r="GP225" s="52"/>
      <c r="GQ225" s="52"/>
      <c r="GR225" s="52"/>
      <c r="GS225" s="52"/>
      <c r="GT225" s="52"/>
      <c r="GU225" s="52"/>
      <c r="GV225" s="52"/>
      <c r="GW225" s="52"/>
      <c r="GX225" s="52"/>
      <c r="GY225" s="52"/>
      <c r="GZ225" s="52"/>
      <c r="HA225" s="52"/>
      <c r="HB225" s="52"/>
      <c r="HC225" s="52"/>
      <c r="HD225" s="52"/>
      <c r="HE225" s="52"/>
      <c r="HF225" s="52"/>
      <c r="HG225" s="52"/>
      <c r="HH225" s="52"/>
      <c r="HI225" s="52"/>
      <c r="HJ225" s="52"/>
      <c r="HK225" s="52"/>
      <c r="HL225" s="52"/>
      <c r="HM225" s="52"/>
      <c r="HN225" s="52"/>
    </row>
    <row r="226" spans="1:222" hidden="1">
      <c r="A226" s="52"/>
      <c r="B226" s="52"/>
      <c r="C226" s="52"/>
      <c r="D226" s="198"/>
      <c r="E226" s="54"/>
      <c r="F226" s="54"/>
      <c r="G226" s="54"/>
      <c r="H226" s="54"/>
      <c r="I226" s="54"/>
      <c r="J226" s="54"/>
      <c r="K226" s="54"/>
      <c r="L226" s="54"/>
      <c r="M226" s="54"/>
      <c r="N226" s="54"/>
      <c r="O226" s="54"/>
      <c r="P226" s="54"/>
      <c r="Q226" s="54"/>
      <c r="R226" s="54"/>
      <c r="S226" s="54"/>
      <c r="T226" s="54"/>
      <c r="U226" s="54"/>
      <c r="V226" s="54"/>
      <c r="W226" s="192"/>
      <c r="X226" s="54"/>
      <c r="Y226" s="54"/>
      <c r="Z226" s="54"/>
      <c r="AA226" s="54"/>
      <c r="AB226" s="54"/>
      <c r="AC226" s="54"/>
      <c r="AD226" s="54"/>
      <c r="AE226" s="54"/>
      <c r="AF226" s="54"/>
      <c r="AG226" s="54"/>
      <c r="AH226" s="54"/>
      <c r="AI226" s="54"/>
      <c r="AJ226" s="54"/>
      <c r="AK226" s="54"/>
      <c r="AL226" s="229">
        <v>13</v>
      </c>
      <c r="AM226" s="920" t="str">
        <f t="shared" si="39"/>
        <v>-</v>
      </c>
      <c r="AN226" s="921"/>
      <c r="AO226" s="921"/>
      <c r="AP226" s="921"/>
      <c r="AQ226" s="922"/>
      <c r="AR226" s="54"/>
      <c r="AS226" s="54"/>
      <c r="AT226" s="54"/>
      <c r="AU226" s="54"/>
      <c r="AV226" s="54"/>
      <c r="AW226" s="874" t="e">
        <f t="shared" si="37"/>
        <v>#N/A</v>
      </c>
      <c r="AX226" s="875"/>
      <c r="AY226" s="875"/>
      <c r="AZ226" s="875"/>
      <c r="BA226" s="876"/>
      <c r="BB226" s="877" t="s">
        <v>558</v>
      </c>
      <c r="BC226" s="878"/>
      <c r="BD226" s="54"/>
      <c r="BE226" s="879" t="e">
        <f t="shared" si="32"/>
        <v>#N/A</v>
      </c>
      <c r="BF226" s="880"/>
      <c r="BG226" s="880"/>
      <c r="BH226" s="880"/>
      <c r="BI226" s="881"/>
      <c r="BJ226" s="882" t="s">
        <v>558</v>
      </c>
      <c r="BK226" s="878"/>
      <c r="BL226" s="54"/>
      <c r="BM226" s="241"/>
      <c r="BN226" s="241"/>
      <c r="BO226" s="241"/>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234">
        <v>6</v>
      </c>
      <c r="CN226" s="905" t="str">
        <f t="shared" si="40"/>
        <v>|</v>
      </c>
      <c r="CO226" s="906"/>
      <c r="CP226" s="906"/>
      <c r="CQ226" s="906"/>
      <c r="CR226" s="906"/>
      <c r="CS226" s="907"/>
      <c r="CT226" s="251" t="str">
        <f t="shared" si="41"/>
        <v>|</v>
      </c>
      <c r="CU226" s="251" t="str">
        <f t="shared" si="46"/>
        <v/>
      </c>
      <c r="CV226" s="268" t="e">
        <f t="array" ref="CV226">IF(ROW(A6)&gt;COUNTA(CU$221:CU$277),"",INDEX(CU:CU,SMALL(IF(CU$221:CU$277&lt;&gt;"",ROW(CU$221:CU$277),""),ROW(A6))))</f>
        <v>#NUM!</v>
      </c>
      <c r="CW226" s="251" t="str">
        <f t="shared" si="42"/>
        <v/>
      </c>
      <c r="CX226" s="233"/>
      <c r="CY226" s="233"/>
      <c r="CZ226" s="233"/>
      <c r="DA226" s="234">
        <v>6</v>
      </c>
      <c r="DB226" s="908" t="str">
        <f t="shared" si="43"/>
        <v>|</v>
      </c>
      <c r="DC226" s="909"/>
      <c r="DD226" s="909"/>
      <c r="DE226" s="909"/>
      <c r="DF226" s="909"/>
      <c r="DG226" s="910"/>
      <c r="DH226" s="255" t="str">
        <f t="shared" si="44"/>
        <v>|</v>
      </c>
      <c r="DI226" s="255" t="str">
        <f t="shared" si="47"/>
        <v/>
      </c>
      <c r="DJ226" s="270" t="e">
        <f t="array" ref="DJ226">IF(ROW(O6)&gt;COUNTA(DI$221:DI$277),"",INDEX(DI:DI,SMALL(IF(DI$221:DI$277&lt;&gt;"",ROW(DI$221:DI$277),""),ROW(O6))))</f>
        <v>#NUM!</v>
      </c>
      <c r="DK226" s="255" t="str">
        <f t="shared" si="45"/>
        <v/>
      </c>
      <c r="DL226" s="233"/>
      <c r="DM226" s="233"/>
      <c r="DN226" s="54"/>
      <c r="DO226" s="54"/>
      <c r="DP226" s="54"/>
      <c r="DQ226" s="199"/>
      <c r="DR226" s="52"/>
      <c r="DS226" s="52"/>
      <c r="DT226" s="52"/>
      <c r="DU226" s="52"/>
      <c r="DV226" s="52"/>
      <c r="DW226" s="52"/>
      <c r="DX226" s="52"/>
      <c r="DY226" s="52"/>
      <c r="DZ226" s="52"/>
      <c r="EA226" s="52"/>
      <c r="EB226" s="52"/>
      <c r="EC226" s="52"/>
      <c r="ED226" s="52"/>
      <c r="EE226" s="52"/>
      <c r="EF226" s="52"/>
      <c r="EG226" s="52"/>
      <c r="EH226" s="52"/>
      <c r="EI226" s="52"/>
      <c r="EJ226" s="52"/>
      <c r="EK226" s="52"/>
      <c r="EL226" s="52"/>
      <c r="EM226" s="52"/>
      <c r="EN226" s="52"/>
      <c r="EO226" s="52"/>
      <c r="EP226" s="52"/>
      <c r="EQ226" s="52"/>
      <c r="ER226" s="52"/>
      <c r="ES226" s="52"/>
      <c r="ET226" s="52"/>
      <c r="EU226" s="52"/>
      <c r="EV226" s="52"/>
      <c r="EW226" s="52"/>
      <c r="EX226" s="52"/>
      <c r="EY226" s="52"/>
      <c r="EZ226" s="52"/>
      <c r="FA226" s="52"/>
      <c r="FB226" s="52"/>
      <c r="FC226" s="52"/>
      <c r="FD226" s="52"/>
      <c r="FE226" s="52"/>
      <c r="FF226" s="52"/>
      <c r="FG226" s="52"/>
      <c r="FH226" s="52"/>
      <c r="FI226" s="52"/>
      <c r="FJ226" s="52"/>
      <c r="FK226" s="52"/>
      <c r="FL226" s="52"/>
      <c r="FM226" s="52"/>
      <c r="FN226" s="52"/>
      <c r="FO226" s="52"/>
      <c r="FP226" s="52"/>
      <c r="FQ226" s="52"/>
      <c r="FR226" s="52"/>
      <c r="FS226" s="52"/>
      <c r="FT226" s="52"/>
      <c r="FU226" s="52"/>
      <c r="FV226" s="52"/>
      <c r="FW226" s="52"/>
      <c r="FX226" s="52"/>
      <c r="FY226" s="52"/>
      <c r="FZ226" s="52"/>
      <c r="GA226" s="52"/>
      <c r="GB226" s="52"/>
      <c r="GC226" s="52"/>
      <c r="GD226" s="52"/>
      <c r="GE226" s="52"/>
      <c r="GF226" s="52"/>
      <c r="GG226" s="52"/>
      <c r="GH226" s="52"/>
      <c r="GI226" s="52"/>
      <c r="GJ226" s="52"/>
      <c r="GK226" s="52"/>
      <c r="GL226" s="52"/>
      <c r="GM226" s="52"/>
      <c r="GN226" s="52"/>
      <c r="GO226" s="52"/>
      <c r="GP226" s="52"/>
      <c r="GQ226" s="52"/>
      <c r="GR226" s="52"/>
      <c r="GS226" s="52"/>
      <c r="GT226" s="52"/>
      <c r="GU226" s="52"/>
      <c r="GV226" s="52"/>
      <c r="GW226" s="52"/>
      <c r="GX226" s="52"/>
      <c r="GY226" s="52"/>
      <c r="GZ226" s="52"/>
      <c r="HA226" s="52"/>
      <c r="HB226" s="52"/>
      <c r="HC226" s="52"/>
      <c r="HD226" s="52"/>
      <c r="HE226" s="52"/>
      <c r="HF226" s="52"/>
      <c r="HG226" s="52"/>
      <c r="HH226" s="52"/>
      <c r="HI226" s="52"/>
      <c r="HJ226" s="52"/>
      <c r="HK226" s="52"/>
      <c r="HL226" s="52"/>
      <c r="HM226" s="52"/>
      <c r="HN226" s="52"/>
    </row>
    <row r="227" spans="1:222" hidden="1">
      <c r="A227" s="52"/>
      <c r="B227" s="52"/>
      <c r="C227" s="52"/>
      <c r="D227" s="198"/>
      <c r="E227" s="54"/>
      <c r="F227" s="54"/>
      <c r="G227" s="54"/>
      <c r="H227" s="54"/>
      <c r="I227" s="54"/>
      <c r="J227" s="54"/>
      <c r="K227" s="54"/>
      <c r="L227" s="54"/>
      <c r="M227" s="54"/>
      <c r="N227" s="54"/>
      <c r="O227" s="54"/>
      <c r="P227" s="54"/>
      <c r="Q227" s="54"/>
      <c r="R227" s="54"/>
      <c r="S227" s="54"/>
      <c r="T227" s="54"/>
      <c r="U227" s="54"/>
      <c r="V227" s="54"/>
      <c r="W227" s="192"/>
      <c r="X227" s="54"/>
      <c r="Y227" s="54"/>
      <c r="Z227" s="54"/>
      <c r="AA227" s="54"/>
      <c r="AB227" s="54"/>
      <c r="AC227" s="54"/>
      <c r="AD227" s="54"/>
      <c r="AE227" s="54"/>
      <c r="AF227" s="54"/>
      <c r="AG227" s="54"/>
      <c r="AH227" s="54"/>
      <c r="AI227" s="54"/>
      <c r="AJ227" s="54"/>
      <c r="AK227" s="54"/>
      <c r="AL227" s="230">
        <v>14</v>
      </c>
      <c r="AM227" s="920" t="str">
        <f t="shared" si="39"/>
        <v>-</v>
      </c>
      <c r="AN227" s="921"/>
      <c r="AO227" s="921"/>
      <c r="AP227" s="921"/>
      <c r="AQ227" s="922"/>
      <c r="AR227" s="54"/>
      <c r="AS227" s="54"/>
      <c r="AT227" s="54"/>
      <c r="AU227" s="54"/>
      <c r="AV227" s="54"/>
      <c r="AW227" s="874" t="e">
        <f t="shared" si="37"/>
        <v>#N/A</v>
      </c>
      <c r="AX227" s="875"/>
      <c r="AY227" s="875"/>
      <c r="AZ227" s="875"/>
      <c r="BA227" s="876"/>
      <c r="BB227" s="877" t="s">
        <v>559</v>
      </c>
      <c r="BC227" s="878"/>
      <c r="BD227" s="54"/>
      <c r="BE227" s="879" t="e">
        <f t="shared" si="32"/>
        <v>#N/A</v>
      </c>
      <c r="BF227" s="880"/>
      <c r="BG227" s="880"/>
      <c r="BH227" s="880"/>
      <c r="BI227" s="881"/>
      <c r="BJ227" s="882" t="s">
        <v>559</v>
      </c>
      <c r="BK227" s="878"/>
      <c r="BL227" s="54"/>
      <c r="BM227" s="241"/>
      <c r="BN227" s="241"/>
      <c r="BO227" s="241"/>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234">
        <v>7</v>
      </c>
      <c r="CN227" s="905" t="str">
        <f t="shared" si="40"/>
        <v>|</v>
      </c>
      <c r="CO227" s="906"/>
      <c r="CP227" s="906"/>
      <c r="CQ227" s="906"/>
      <c r="CR227" s="906"/>
      <c r="CS227" s="907"/>
      <c r="CT227" s="251" t="str">
        <f t="shared" si="41"/>
        <v>|</v>
      </c>
      <c r="CU227" s="251" t="str">
        <f t="shared" si="46"/>
        <v/>
      </c>
      <c r="CV227" s="268" t="e">
        <f t="array" ref="CV227">IF(ROW(A7)&gt;COUNTA(CU$221:CU$277),"",INDEX(CU:CU,SMALL(IF(CU$221:CU$277&lt;&gt;"",ROW(CU$221:CU$277),""),ROW(A7))))</f>
        <v>#NUM!</v>
      </c>
      <c r="CW227" s="251" t="str">
        <f t="shared" si="42"/>
        <v/>
      </c>
      <c r="CX227" s="233"/>
      <c r="CY227" s="233"/>
      <c r="CZ227" s="233"/>
      <c r="DA227" s="234">
        <v>7</v>
      </c>
      <c r="DB227" s="908" t="str">
        <f t="shared" si="43"/>
        <v>|</v>
      </c>
      <c r="DC227" s="909"/>
      <c r="DD227" s="909"/>
      <c r="DE227" s="909"/>
      <c r="DF227" s="909"/>
      <c r="DG227" s="910"/>
      <c r="DH227" s="255" t="str">
        <f t="shared" si="44"/>
        <v>|</v>
      </c>
      <c r="DI227" s="255" t="str">
        <f t="shared" si="47"/>
        <v/>
      </c>
      <c r="DJ227" s="270" t="e">
        <f t="array" ref="DJ227">IF(ROW(O7)&gt;COUNTA(DI$221:DI$277),"",INDEX(DI:DI,SMALL(IF(DI$221:DI$277&lt;&gt;"",ROW(DI$221:DI$277),""),ROW(O7))))</f>
        <v>#NUM!</v>
      </c>
      <c r="DK227" s="255" t="str">
        <f t="shared" si="45"/>
        <v/>
      </c>
      <c r="DL227" s="233"/>
      <c r="DM227" s="233"/>
      <c r="DN227" s="54"/>
      <c r="DO227" s="54"/>
      <c r="DP227" s="54"/>
      <c r="DQ227" s="199"/>
      <c r="DR227" s="52"/>
      <c r="DS227" s="52"/>
      <c r="DT227" s="52"/>
      <c r="DU227" s="52"/>
      <c r="DV227" s="52"/>
      <c r="DW227" s="52"/>
      <c r="DX227" s="52"/>
      <c r="DY227" s="52"/>
      <c r="DZ227" s="52"/>
      <c r="EA227" s="52"/>
      <c r="EB227" s="52"/>
      <c r="EC227" s="52"/>
      <c r="ED227" s="52"/>
      <c r="EE227" s="52"/>
      <c r="EF227" s="52"/>
      <c r="EG227" s="52"/>
      <c r="EH227" s="52"/>
      <c r="EI227" s="52"/>
      <c r="EJ227" s="52"/>
      <c r="EK227" s="52"/>
      <c r="EL227" s="52"/>
      <c r="EM227" s="52"/>
      <c r="EN227" s="52"/>
      <c r="EO227" s="52"/>
      <c r="EP227" s="52"/>
      <c r="EQ227" s="52"/>
      <c r="ER227" s="52"/>
      <c r="ES227" s="52"/>
      <c r="ET227" s="52"/>
      <c r="EU227" s="52"/>
      <c r="EV227" s="52"/>
      <c r="EW227" s="52"/>
      <c r="EX227" s="52"/>
      <c r="EY227" s="52"/>
      <c r="EZ227" s="52"/>
      <c r="FA227" s="52"/>
      <c r="FB227" s="52"/>
      <c r="FC227" s="52"/>
      <c r="FD227" s="52"/>
      <c r="FE227" s="52"/>
      <c r="FF227" s="52"/>
      <c r="FG227" s="52"/>
      <c r="FH227" s="52"/>
      <c r="FI227" s="52"/>
      <c r="FJ227" s="52"/>
      <c r="FK227" s="52"/>
      <c r="FL227" s="52"/>
      <c r="FM227" s="52"/>
      <c r="FN227" s="52"/>
      <c r="FO227" s="52"/>
      <c r="FP227" s="52"/>
      <c r="FQ227" s="52"/>
      <c r="FR227" s="52"/>
      <c r="FS227" s="52"/>
      <c r="FT227" s="52"/>
      <c r="FU227" s="52"/>
      <c r="FV227" s="52"/>
      <c r="FW227" s="52"/>
      <c r="FX227" s="52"/>
      <c r="FY227" s="52"/>
      <c r="FZ227" s="52"/>
      <c r="GA227" s="52"/>
      <c r="GB227" s="52"/>
      <c r="GC227" s="52"/>
      <c r="GD227" s="52"/>
      <c r="GE227" s="52"/>
      <c r="GF227" s="52"/>
      <c r="GG227" s="52"/>
      <c r="GH227" s="52"/>
      <c r="GI227" s="52"/>
      <c r="GJ227" s="52"/>
      <c r="GK227" s="52"/>
      <c r="GL227" s="52"/>
      <c r="GM227" s="52"/>
      <c r="GN227" s="52"/>
      <c r="GO227" s="52"/>
      <c r="GP227" s="52"/>
      <c r="GQ227" s="52"/>
      <c r="GR227" s="52"/>
      <c r="GS227" s="52"/>
      <c r="GT227" s="52"/>
      <c r="GU227" s="52"/>
      <c r="GV227" s="52"/>
      <c r="GW227" s="52"/>
      <c r="GX227" s="52"/>
      <c r="GY227" s="52"/>
      <c r="GZ227" s="52"/>
      <c r="HA227" s="52"/>
      <c r="HB227" s="52"/>
      <c r="HC227" s="52"/>
      <c r="HD227" s="52"/>
      <c r="HE227" s="52"/>
      <c r="HF227" s="52"/>
      <c r="HG227" s="52"/>
      <c r="HH227" s="52"/>
      <c r="HI227" s="52"/>
      <c r="HJ227" s="52"/>
      <c r="HK227" s="52"/>
      <c r="HL227" s="52"/>
      <c r="HM227" s="52"/>
      <c r="HN227" s="52"/>
    </row>
    <row r="228" spans="1:222" hidden="1">
      <c r="A228" s="52"/>
      <c r="B228" s="52"/>
      <c r="C228" s="52"/>
      <c r="D228" s="198"/>
      <c r="E228" s="54"/>
      <c r="F228" s="54"/>
      <c r="G228" s="54"/>
      <c r="H228" s="54"/>
      <c r="I228" s="54"/>
      <c r="J228" s="54"/>
      <c r="K228" s="54"/>
      <c r="L228" s="54"/>
      <c r="M228" s="54"/>
      <c r="N228" s="54"/>
      <c r="O228" s="54"/>
      <c r="P228" s="54"/>
      <c r="Q228" s="54"/>
      <c r="R228" s="54"/>
      <c r="S228" s="54"/>
      <c r="T228" s="54"/>
      <c r="U228" s="54"/>
      <c r="V228" s="54"/>
      <c r="W228" s="192"/>
      <c r="X228" s="54"/>
      <c r="Y228" s="54"/>
      <c r="Z228" s="54"/>
      <c r="AA228" s="54"/>
      <c r="AB228" s="54"/>
      <c r="AC228" s="54"/>
      <c r="AD228" s="54"/>
      <c r="AE228" s="54"/>
      <c r="AF228" s="54"/>
      <c r="AG228" s="54"/>
      <c r="AH228" s="54"/>
      <c r="AI228" s="54"/>
      <c r="AJ228" s="54"/>
      <c r="AK228" s="54"/>
      <c r="AL228" s="229">
        <v>15</v>
      </c>
      <c r="AM228" s="920" t="str">
        <f t="shared" si="39"/>
        <v>-</v>
      </c>
      <c r="AN228" s="921"/>
      <c r="AO228" s="921"/>
      <c r="AP228" s="921"/>
      <c r="AQ228" s="922"/>
      <c r="AR228" s="54"/>
      <c r="AS228" s="54"/>
      <c r="AT228" s="54"/>
      <c r="AU228" s="54"/>
      <c r="AV228" s="54"/>
      <c r="AW228" s="874" t="e">
        <f t="shared" si="37"/>
        <v>#N/A</v>
      </c>
      <c r="AX228" s="875"/>
      <c r="AY228" s="875"/>
      <c r="AZ228" s="875"/>
      <c r="BA228" s="876"/>
      <c r="BB228" s="877" t="s">
        <v>560</v>
      </c>
      <c r="BC228" s="878"/>
      <c r="BD228" s="54"/>
      <c r="BE228" s="879" t="e">
        <f t="shared" si="32"/>
        <v>#N/A</v>
      </c>
      <c r="BF228" s="880"/>
      <c r="BG228" s="880"/>
      <c r="BH228" s="880"/>
      <c r="BI228" s="881"/>
      <c r="BJ228" s="882" t="s">
        <v>560</v>
      </c>
      <c r="BK228" s="878"/>
      <c r="BL228" s="54"/>
      <c r="BM228" s="241"/>
      <c r="BN228" s="241"/>
      <c r="BO228" s="241"/>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234">
        <v>8</v>
      </c>
      <c r="CN228" s="905" t="str">
        <f t="shared" si="40"/>
        <v>|</v>
      </c>
      <c r="CO228" s="906"/>
      <c r="CP228" s="906"/>
      <c r="CQ228" s="906"/>
      <c r="CR228" s="906"/>
      <c r="CS228" s="907"/>
      <c r="CT228" s="251" t="str">
        <f t="shared" si="41"/>
        <v>|</v>
      </c>
      <c r="CU228" s="251" t="str">
        <f t="shared" si="46"/>
        <v/>
      </c>
      <c r="CV228" s="268" t="e">
        <f t="array" ref="CV228">IF(ROW(A8)&gt;COUNTA(CU$221:CU$277),"",INDEX(CU:CU,SMALL(IF(CU$221:CU$277&lt;&gt;"",ROW(CU$221:CU$277),""),ROW(A8))))</f>
        <v>#NUM!</v>
      </c>
      <c r="CW228" s="251" t="str">
        <f t="shared" si="42"/>
        <v/>
      </c>
      <c r="CX228" s="233"/>
      <c r="CY228" s="233"/>
      <c r="CZ228" s="233"/>
      <c r="DA228" s="234">
        <v>8</v>
      </c>
      <c r="DB228" s="908" t="str">
        <f t="shared" si="43"/>
        <v>|</v>
      </c>
      <c r="DC228" s="909"/>
      <c r="DD228" s="909"/>
      <c r="DE228" s="909"/>
      <c r="DF228" s="909"/>
      <c r="DG228" s="910"/>
      <c r="DH228" s="255" t="str">
        <f t="shared" si="44"/>
        <v>|</v>
      </c>
      <c r="DI228" s="255" t="str">
        <f t="shared" si="47"/>
        <v/>
      </c>
      <c r="DJ228" s="270" t="e">
        <f t="array" ref="DJ228">IF(ROW(O8)&gt;COUNTA(DI$221:DI$277),"",INDEX(DI:DI,SMALL(IF(DI$221:DI$277&lt;&gt;"",ROW(DI$221:DI$277),""),ROW(O8))))</f>
        <v>#NUM!</v>
      </c>
      <c r="DK228" s="255" t="str">
        <f t="shared" si="45"/>
        <v/>
      </c>
      <c r="DL228" s="233"/>
      <c r="DM228" s="233"/>
      <c r="DN228" s="54"/>
      <c r="DO228" s="54"/>
      <c r="DP228" s="54"/>
      <c r="DQ228" s="199"/>
      <c r="DR228" s="52"/>
      <c r="DS228" s="52"/>
      <c r="DT228" s="52"/>
      <c r="DU228" s="52"/>
      <c r="DV228" s="52"/>
      <c r="DW228" s="52"/>
      <c r="DX228" s="52"/>
      <c r="DY228" s="52"/>
      <c r="DZ228" s="52"/>
      <c r="EA228" s="52"/>
      <c r="EB228" s="52"/>
      <c r="EC228" s="52"/>
      <c r="ED228" s="52"/>
      <c r="EE228" s="52"/>
      <c r="EF228" s="52"/>
      <c r="EG228" s="52"/>
      <c r="EH228" s="52"/>
      <c r="EI228" s="52"/>
      <c r="EJ228" s="52"/>
      <c r="EK228" s="52"/>
      <c r="EL228" s="52"/>
      <c r="EM228" s="52"/>
      <c r="EN228" s="52"/>
      <c r="EO228" s="52"/>
      <c r="EP228" s="52"/>
      <c r="EQ228" s="52"/>
      <c r="ER228" s="52"/>
      <c r="ES228" s="52"/>
      <c r="ET228" s="52"/>
      <c r="EU228" s="52"/>
      <c r="EV228" s="52"/>
      <c r="EW228" s="52"/>
      <c r="EX228" s="52"/>
      <c r="EY228" s="52"/>
      <c r="EZ228" s="52"/>
      <c r="FA228" s="52"/>
      <c r="FB228" s="52"/>
      <c r="FC228" s="52"/>
      <c r="FD228" s="52"/>
      <c r="FE228" s="52"/>
      <c r="FF228" s="52"/>
      <c r="FG228" s="52"/>
      <c r="FH228" s="52"/>
      <c r="FI228" s="52"/>
      <c r="FJ228" s="52"/>
      <c r="FK228" s="52"/>
      <c r="FL228" s="52"/>
      <c r="FM228" s="52"/>
      <c r="FN228" s="52"/>
      <c r="FO228" s="52"/>
      <c r="FP228" s="52"/>
      <c r="FQ228" s="52"/>
      <c r="FR228" s="52"/>
      <c r="FS228" s="52"/>
      <c r="FT228" s="52"/>
      <c r="FU228" s="52"/>
      <c r="FV228" s="52"/>
      <c r="FW228" s="52"/>
      <c r="FX228" s="52"/>
      <c r="FY228" s="52"/>
      <c r="FZ228" s="52"/>
      <c r="GA228" s="52"/>
      <c r="GB228" s="52"/>
      <c r="GC228" s="52"/>
      <c r="GD228" s="52"/>
      <c r="GE228" s="52"/>
      <c r="GF228" s="52"/>
      <c r="GG228" s="52"/>
      <c r="GH228" s="52"/>
      <c r="GI228" s="52"/>
      <c r="GJ228" s="52"/>
      <c r="GK228" s="52"/>
      <c r="GL228" s="52"/>
      <c r="GM228" s="52"/>
      <c r="GN228" s="52"/>
      <c r="GO228" s="52"/>
      <c r="GP228" s="52"/>
      <c r="GQ228" s="52"/>
      <c r="GR228" s="52"/>
      <c r="GS228" s="52"/>
      <c r="GT228" s="52"/>
      <c r="GU228" s="52"/>
      <c r="GV228" s="52"/>
      <c r="GW228" s="52"/>
      <c r="GX228" s="52"/>
      <c r="GY228" s="52"/>
      <c r="GZ228" s="52"/>
      <c r="HA228" s="52"/>
      <c r="HB228" s="52"/>
      <c r="HC228" s="52"/>
      <c r="HD228" s="52"/>
      <c r="HE228" s="52"/>
      <c r="HF228" s="52"/>
      <c r="HG228" s="52"/>
      <c r="HH228" s="52"/>
      <c r="HI228" s="52"/>
      <c r="HJ228" s="52"/>
      <c r="HK228" s="52"/>
      <c r="HL228" s="52"/>
      <c r="HM228" s="52"/>
      <c r="HN228" s="52"/>
    </row>
    <row r="229" spans="1:222" hidden="1">
      <c r="A229" s="52"/>
      <c r="B229" s="52"/>
      <c r="C229" s="52"/>
      <c r="D229" s="198"/>
      <c r="E229" s="54"/>
      <c r="F229" s="54"/>
      <c r="G229" s="54"/>
      <c r="H229" s="54"/>
      <c r="I229" s="54"/>
      <c r="J229" s="54"/>
      <c r="K229" s="54"/>
      <c r="L229" s="54"/>
      <c r="M229" s="54"/>
      <c r="N229" s="54"/>
      <c r="O229" s="54"/>
      <c r="P229" s="54"/>
      <c r="Q229" s="54"/>
      <c r="R229" s="54"/>
      <c r="S229" s="54"/>
      <c r="T229" s="54"/>
      <c r="U229" s="54"/>
      <c r="V229" s="54"/>
      <c r="W229" s="192"/>
      <c r="X229" s="54"/>
      <c r="Y229" s="54"/>
      <c r="Z229" s="54"/>
      <c r="AA229" s="54"/>
      <c r="AB229" s="54"/>
      <c r="AC229" s="54"/>
      <c r="AD229" s="54"/>
      <c r="AE229" s="54"/>
      <c r="AF229" s="54"/>
      <c r="AG229" s="54"/>
      <c r="AH229" s="54"/>
      <c r="AI229" s="54"/>
      <c r="AJ229" s="54"/>
      <c r="AK229" s="54"/>
      <c r="AL229" s="230">
        <v>16</v>
      </c>
      <c r="AM229" s="920" t="str">
        <f t="shared" si="39"/>
        <v>-</v>
      </c>
      <c r="AN229" s="921"/>
      <c r="AO229" s="921"/>
      <c r="AP229" s="921"/>
      <c r="AQ229" s="922"/>
      <c r="AR229" s="54"/>
      <c r="AS229" s="54"/>
      <c r="AT229" s="54"/>
      <c r="AU229" s="54"/>
      <c r="AV229" s="54"/>
      <c r="AW229" s="874" t="e">
        <f t="shared" si="37"/>
        <v>#N/A</v>
      </c>
      <c r="AX229" s="875"/>
      <c r="AY229" s="875"/>
      <c r="AZ229" s="875"/>
      <c r="BA229" s="876"/>
      <c r="BB229" s="877" t="s">
        <v>561</v>
      </c>
      <c r="BC229" s="878"/>
      <c r="BD229" s="54"/>
      <c r="BE229" s="879" t="e">
        <f t="shared" si="32"/>
        <v>#N/A</v>
      </c>
      <c r="BF229" s="880"/>
      <c r="BG229" s="880"/>
      <c r="BH229" s="880"/>
      <c r="BI229" s="881"/>
      <c r="BJ229" s="882" t="s">
        <v>561</v>
      </c>
      <c r="BK229" s="878"/>
      <c r="BL229" s="54"/>
      <c r="BM229" s="241"/>
      <c r="BN229" s="241"/>
      <c r="BO229" s="241"/>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234">
        <v>9</v>
      </c>
      <c r="CN229" s="905" t="str">
        <f t="shared" si="40"/>
        <v>|</v>
      </c>
      <c r="CO229" s="906"/>
      <c r="CP229" s="906"/>
      <c r="CQ229" s="906"/>
      <c r="CR229" s="906"/>
      <c r="CS229" s="907"/>
      <c r="CT229" s="251" t="str">
        <f t="shared" si="41"/>
        <v>|</v>
      </c>
      <c r="CU229" s="251" t="str">
        <f t="shared" si="46"/>
        <v/>
      </c>
      <c r="CV229" s="268" t="e">
        <f t="array" ref="CV229">IF(ROW(A9)&gt;COUNTA(CU$221:CU$277),"",INDEX(CU:CU,SMALL(IF(CU$221:CU$277&lt;&gt;"",ROW(CU$221:CU$277),""),ROW(A9))))</f>
        <v>#NUM!</v>
      </c>
      <c r="CW229" s="251" t="str">
        <f t="shared" si="42"/>
        <v/>
      </c>
      <c r="CX229" s="233"/>
      <c r="CY229" s="233"/>
      <c r="CZ229" s="233"/>
      <c r="DA229" s="234">
        <v>9</v>
      </c>
      <c r="DB229" s="908" t="str">
        <f t="shared" si="43"/>
        <v>|</v>
      </c>
      <c r="DC229" s="909"/>
      <c r="DD229" s="909"/>
      <c r="DE229" s="909"/>
      <c r="DF229" s="909"/>
      <c r="DG229" s="910"/>
      <c r="DH229" s="255" t="str">
        <f t="shared" si="44"/>
        <v>|</v>
      </c>
      <c r="DI229" s="255" t="str">
        <f t="shared" si="47"/>
        <v/>
      </c>
      <c r="DJ229" s="270" t="e">
        <f t="array" ref="DJ229">IF(ROW(O9)&gt;COUNTA(DI$221:DI$277),"",INDEX(DI:DI,SMALL(IF(DI$221:DI$277&lt;&gt;"",ROW(DI$221:DI$277),""),ROW(O9))))</f>
        <v>#NUM!</v>
      </c>
      <c r="DK229" s="255" t="str">
        <f t="shared" si="45"/>
        <v/>
      </c>
      <c r="DL229" s="233"/>
      <c r="DM229" s="233"/>
      <c r="DN229" s="54"/>
      <c r="DO229" s="54"/>
      <c r="DP229" s="54"/>
      <c r="DQ229" s="199"/>
      <c r="DR229" s="52"/>
      <c r="DS229" s="52"/>
      <c r="DT229" s="52"/>
      <c r="DU229" s="52"/>
      <c r="DV229" s="52"/>
      <c r="DW229" s="52"/>
      <c r="DX229" s="52"/>
      <c r="DY229" s="52"/>
      <c r="DZ229" s="52"/>
      <c r="EA229" s="52"/>
      <c r="EB229" s="52"/>
      <c r="EC229" s="52"/>
      <c r="ED229" s="52"/>
      <c r="EE229" s="52"/>
      <c r="EF229" s="52"/>
      <c r="EG229" s="52"/>
      <c r="EH229" s="52"/>
      <c r="EI229" s="52"/>
      <c r="EJ229" s="52"/>
      <c r="EK229" s="52"/>
      <c r="EL229" s="52"/>
      <c r="EM229" s="52"/>
      <c r="EN229" s="52"/>
      <c r="EO229" s="52"/>
      <c r="EP229" s="52"/>
      <c r="EQ229" s="52"/>
      <c r="ER229" s="52"/>
      <c r="ES229" s="52"/>
      <c r="ET229" s="52"/>
      <c r="EU229" s="52"/>
      <c r="EV229" s="52"/>
      <c r="EW229" s="52"/>
      <c r="EX229" s="52"/>
      <c r="EY229" s="52"/>
      <c r="EZ229" s="52"/>
      <c r="FA229" s="52"/>
      <c r="FB229" s="52"/>
      <c r="FC229" s="52"/>
      <c r="FD229" s="52"/>
      <c r="FE229" s="52"/>
      <c r="FF229" s="52"/>
      <c r="FG229" s="52"/>
      <c r="FH229" s="52"/>
      <c r="FI229" s="52"/>
      <c r="FJ229" s="52"/>
      <c r="FK229" s="52"/>
      <c r="FL229" s="52"/>
      <c r="FM229" s="52"/>
      <c r="FN229" s="52"/>
      <c r="FO229" s="52"/>
      <c r="FP229" s="52"/>
      <c r="FQ229" s="52"/>
      <c r="FR229" s="52"/>
      <c r="FS229" s="52"/>
      <c r="FT229" s="52"/>
      <c r="FU229" s="52"/>
      <c r="FV229" s="52"/>
      <c r="FW229" s="52"/>
      <c r="FX229" s="52"/>
      <c r="FY229" s="52"/>
      <c r="FZ229" s="52"/>
      <c r="GA229" s="52"/>
      <c r="GB229" s="52"/>
      <c r="GC229" s="52"/>
      <c r="GD229" s="52"/>
      <c r="GE229" s="52"/>
      <c r="GF229" s="52"/>
      <c r="GG229" s="52"/>
      <c r="GH229" s="52"/>
      <c r="GI229" s="52"/>
      <c r="GJ229" s="52"/>
      <c r="GK229" s="52"/>
      <c r="GL229" s="52"/>
      <c r="GM229" s="52"/>
      <c r="GN229" s="52"/>
      <c r="GO229" s="52"/>
      <c r="GP229" s="52"/>
      <c r="GQ229" s="52"/>
      <c r="GR229" s="52"/>
      <c r="GS229" s="52"/>
      <c r="GT229" s="52"/>
      <c r="GU229" s="52"/>
      <c r="GV229" s="52"/>
      <c r="GW229" s="52"/>
      <c r="GX229" s="52"/>
      <c r="GY229" s="52"/>
      <c r="GZ229" s="52"/>
      <c r="HA229" s="52"/>
      <c r="HB229" s="52"/>
      <c r="HC229" s="52"/>
      <c r="HD229" s="52"/>
      <c r="HE229" s="52"/>
      <c r="HF229" s="52"/>
      <c r="HG229" s="52"/>
      <c r="HH229" s="52"/>
      <c r="HI229" s="52"/>
      <c r="HJ229" s="52"/>
      <c r="HK229" s="52"/>
      <c r="HL229" s="52"/>
      <c r="HM229" s="52"/>
      <c r="HN229" s="52"/>
    </row>
    <row r="230" spans="1:222" hidden="1">
      <c r="A230" s="52"/>
      <c r="B230" s="52"/>
      <c r="C230" s="52"/>
      <c r="D230" s="198"/>
      <c r="E230" s="54"/>
      <c r="F230" s="54"/>
      <c r="G230" s="54"/>
      <c r="H230" s="54"/>
      <c r="I230" s="54"/>
      <c r="J230" s="54"/>
      <c r="K230" s="54"/>
      <c r="L230" s="54"/>
      <c r="M230" s="54"/>
      <c r="N230" s="54"/>
      <c r="O230" s="54"/>
      <c r="P230" s="54"/>
      <c r="Q230" s="54"/>
      <c r="R230" s="54"/>
      <c r="S230" s="54"/>
      <c r="T230" s="54"/>
      <c r="U230" s="54"/>
      <c r="V230" s="54"/>
      <c r="W230" s="192"/>
      <c r="X230" s="54"/>
      <c r="Y230" s="54"/>
      <c r="Z230" s="54"/>
      <c r="AA230" s="54"/>
      <c r="AB230" s="54"/>
      <c r="AC230" s="54"/>
      <c r="AD230" s="54"/>
      <c r="AE230" s="54"/>
      <c r="AF230" s="54"/>
      <c r="AG230" s="54"/>
      <c r="AH230" s="54"/>
      <c r="AI230" s="54"/>
      <c r="AJ230" s="54"/>
      <c r="AK230" s="54"/>
      <c r="AL230" s="229">
        <v>17</v>
      </c>
      <c r="AM230" s="920" t="str">
        <f t="shared" si="39"/>
        <v>-</v>
      </c>
      <c r="AN230" s="921"/>
      <c r="AO230" s="921"/>
      <c r="AP230" s="921"/>
      <c r="AQ230" s="922"/>
      <c r="AR230" s="54"/>
      <c r="AS230" s="54"/>
      <c r="AT230" s="54"/>
      <c r="AU230" s="54"/>
      <c r="AV230" s="54"/>
      <c r="AW230" s="874" t="e">
        <f t="shared" si="37"/>
        <v>#N/A</v>
      </c>
      <c r="AX230" s="875"/>
      <c r="AY230" s="875"/>
      <c r="AZ230" s="875"/>
      <c r="BA230" s="876"/>
      <c r="BB230" s="877" t="s">
        <v>562</v>
      </c>
      <c r="BC230" s="878"/>
      <c r="BD230" s="54"/>
      <c r="BE230" s="879" t="e">
        <f t="shared" si="32"/>
        <v>#N/A</v>
      </c>
      <c r="BF230" s="880"/>
      <c r="BG230" s="880"/>
      <c r="BH230" s="880"/>
      <c r="BI230" s="881"/>
      <c r="BJ230" s="882" t="s">
        <v>562</v>
      </c>
      <c r="BK230" s="878"/>
      <c r="BL230" s="54"/>
      <c r="BM230" s="241"/>
      <c r="BN230" s="241"/>
      <c r="BO230" s="241"/>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234">
        <v>10</v>
      </c>
      <c r="CN230" s="905" t="str">
        <f t="shared" si="40"/>
        <v>|</v>
      </c>
      <c r="CO230" s="906"/>
      <c r="CP230" s="906"/>
      <c r="CQ230" s="906"/>
      <c r="CR230" s="906"/>
      <c r="CS230" s="907"/>
      <c r="CT230" s="251" t="str">
        <f t="shared" si="41"/>
        <v>|</v>
      </c>
      <c r="CU230" s="251" t="str">
        <f t="shared" si="46"/>
        <v/>
      </c>
      <c r="CV230" s="268" t="e">
        <f t="array" ref="CV230">IF(ROW(A10)&gt;COUNTA(CU$221:CU$277),"",INDEX(CU:CU,SMALL(IF(CU$221:CU$277&lt;&gt;"",ROW(CU$221:CU$277),""),ROW(A10))))</f>
        <v>#NUM!</v>
      </c>
      <c r="CW230" s="251" t="str">
        <f t="shared" si="42"/>
        <v/>
      </c>
      <c r="CX230" s="233"/>
      <c r="CY230" s="233"/>
      <c r="CZ230" s="233"/>
      <c r="DA230" s="234">
        <v>10</v>
      </c>
      <c r="DB230" s="908" t="str">
        <f t="shared" si="43"/>
        <v>|</v>
      </c>
      <c r="DC230" s="909"/>
      <c r="DD230" s="909"/>
      <c r="DE230" s="909"/>
      <c r="DF230" s="909"/>
      <c r="DG230" s="910"/>
      <c r="DH230" s="255" t="str">
        <f t="shared" si="44"/>
        <v>|</v>
      </c>
      <c r="DI230" s="255" t="str">
        <f t="shared" si="47"/>
        <v/>
      </c>
      <c r="DJ230" s="270" t="e">
        <f t="array" ref="DJ230">IF(ROW(O10)&gt;COUNTA(DI$221:DI$277),"",INDEX(DI:DI,SMALL(IF(DI$221:DI$277&lt;&gt;"",ROW(DI$221:DI$277),""),ROW(O10))))</f>
        <v>#NUM!</v>
      </c>
      <c r="DK230" s="255" t="str">
        <f t="shared" si="45"/>
        <v/>
      </c>
      <c r="DL230" s="233"/>
      <c r="DM230" s="233"/>
      <c r="DN230" s="54"/>
      <c r="DO230" s="54"/>
      <c r="DP230" s="54"/>
      <c r="DQ230" s="199"/>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c r="HD230" s="52"/>
      <c r="HE230" s="52"/>
      <c r="HF230" s="52"/>
      <c r="HG230" s="52"/>
      <c r="HH230" s="52"/>
      <c r="HI230" s="52"/>
      <c r="HJ230" s="52"/>
      <c r="HK230" s="52"/>
      <c r="HL230" s="52"/>
      <c r="HM230" s="52"/>
      <c r="HN230" s="52"/>
    </row>
    <row r="231" spans="1:222" hidden="1">
      <c r="A231" s="52"/>
      <c r="B231" s="52"/>
      <c r="C231" s="52"/>
      <c r="D231" s="198"/>
      <c r="E231" s="54"/>
      <c r="F231" s="54"/>
      <c r="G231" s="54"/>
      <c r="H231" s="54"/>
      <c r="I231" s="54"/>
      <c r="J231" s="54"/>
      <c r="K231" s="54"/>
      <c r="L231" s="54"/>
      <c r="M231" s="54"/>
      <c r="N231" s="54"/>
      <c r="O231" s="54"/>
      <c r="P231" s="54"/>
      <c r="Q231" s="54"/>
      <c r="R231" s="54"/>
      <c r="S231" s="54"/>
      <c r="T231" s="54"/>
      <c r="U231" s="54"/>
      <c r="V231" s="54"/>
      <c r="W231" s="192"/>
      <c r="X231" s="54"/>
      <c r="Y231" s="54"/>
      <c r="Z231" s="54"/>
      <c r="AA231" s="54"/>
      <c r="AB231" s="54"/>
      <c r="AC231" s="54"/>
      <c r="AD231" s="54"/>
      <c r="AE231" s="54"/>
      <c r="AF231" s="54"/>
      <c r="AG231" s="54"/>
      <c r="AH231" s="54"/>
      <c r="AI231" s="54"/>
      <c r="AJ231" s="54"/>
      <c r="AK231" s="54"/>
      <c r="AL231" s="230">
        <v>18</v>
      </c>
      <c r="AM231" s="920" t="str">
        <f t="shared" si="39"/>
        <v>-</v>
      </c>
      <c r="AN231" s="921"/>
      <c r="AO231" s="921"/>
      <c r="AP231" s="921"/>
      <c r="AQ231" s="922"/>
      <c r="AR231" s="54"/>
      <c r="AS231" s="54"/>
      <c r="AT231" s="54"/>
      <c r="AU231" s="54"/>
      <c r="AV231" s="54"/>
      <c r="AW231" s="874" t="e">
        <f t="shared" si="37"/>
        <v>#N/A</v>
      </c>
      <c r="AX231" s="875"/>
      <c r="AY231" s="875"/>
      <c r="AZ231" s="875"/>
      <c r="BA231" s="876"/>
      <c r="BB231" s="877" t="s">
        <v>563</v>
      </c>
      <c r="BC231" s="878"/>
      <c r="BD231" s="54"/>
      <c r="BE231" s="879" t="e">
        <f t="shared" si="32"/>
        <v>#N/A</v>
      </c>
      <c r="BF231" s="880"/>
      <c r="BG231" s="880"/>
      <c r="BH231" s="880"/>
      <c r="BI231" s="881"/>
      <c r="BJ231" s="882" t="s">
        <v>563</v>
      </c>
      <c r="BK231" s="878"/>
      <c r="BL231" s="54"/>
      <c r="BM231" s="241"/>
      <c r="BN231" s="241"/>
      <c r="BO231" s="241"/>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234">
        <v>11</v>
      </c>
      <c r="CN231" s="905" t="str">
        <f t="shared" si="40"/>
        <v>|</v>
      </c>
      <c r="CO231" s="906"/>
      <c r="CP231" s="906"/>
      <c r="CQ231" s="906"/>
      <c r="CR231" s="906"/>
      <c r="CS231" s="907"/>
      <c r="CT231" s="251" t="str">
        <f t="shared" si="41"/>
        <v>|</v>
      </c>
      <c r="CU231" s="251" t="str">
        <f t="shared" si="46"/>
        <v/>
      </c>
      <c r="CV231" s="268" t="e">
        <f t="array" ref="CV231">IF(ROW(A11)&gt;COUNTA(CU$221:CU$277),"",INDEX(CU:CU,SMALL(IF(CU$221:CU$277&lt;&gt;"",ROW(CU$221:CU$277),""),ROW(A11))))</f>
        <v>#NUM!</v>
      </c>
      <c r="CW231" s="251" t="str">
        <f t="shared" si="42"/>
        <v/>
      </c>
      <c r="CX231" s="233"/>
      <c r="CY231" s="233"/>
      <c r="CZ231" s="233"/>
      <c r="DA231" s="234">
        <v>11</v>
      </c>
      <c r="DB231" s="908" t="str">
        <f t="shared" si="43"/>
        <v>|</v>
      </c>
      <c r="DC231" s="909"/>
      <c r="DD231" s="909"/>
      <c r="DE231" s="909"/>
      <c r="DF231" s="909"/>
      <c r="DG231" s="910"/>
      <c r="DH231" s="255" t="str">
        <f t="shared" si="44"/>
        <v>|</v>
      </c>
      <c r="DI231" s="255" t="str">
        <f t="shared" si="47"/>
        <v/>
      </c>
      <c r="DJ231" s="270" t="e">
        <f t="array" ref="DJ231">IF(ROW(O11)&gt;COUNTA(DI$221:DI$277),"",INDEX(DI:DI,SMALL(IF(DI$221:DI$277&lt;&gt;"",ROW(DI$221:DI$277),""),ROW(O11))))</f>
        <v>#NUM!</v>
      </c>
      <c r="DK231" s="255" t="str">
        <f t="shared" si="45"/>
        <v/>
      </c>
      <c r="DL231" s="233"/>
      <c r="DM231" s="233"/>
      <c r="DN231" s="54"/>
      <c r="DO231" s="54"/>
      <c r="DP231" s="54"/>
      <c r="DQ231" s="199"/>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52"/>
      <c r="EO231" s="52"/>
      <c r="EP231" s="52"/>
      <c r="EQ231" s="52"/>
      <c r="ER231" s="52"/>
      <c r="ES231" s="52"/>
      <c r="ET231" s="52"/>
      <c r="EU231" s="52"/>
      <c r="EV231" s="52"/>
      <c r="EW231" s="52"/>
      <c r="EX231" s="52"/>
      <c r="EY231" s="52"/>
      <c r="EZ231" s="52"/>
      <c r="FA231" s="52"/>
      <c r="FB231" s="52"/>
      <c r="FC231" s="52"/>
      <c r="FD231" s="52"/>
      <c r="FE231" s="52"/>
      <c r="FF231" s="52"/>
      <c r="FG231" s="52"/>
      <c r="FH231" s="52"/>
      <c r="FI231" s="52"/>
      <c r="FJ231" s="52"/>
      <c r="FK231" s="52"/>
      <c r="FL231" s="52"/>
      <c r="FM231" s="52"/>
      <c r="FN231" s="52"/>
      <c r="FO231" s="52"/>
      <c r="FP231" s="52"/>
      <c r="FQ231" s="52"/>
      <c r="FR231" s="52"/>
      <c r="FS231" s="52"/>
      <c r="FT231" s="52"/>
      <c r="FU231" s="52"/>
      <c r="FV231" s="52"/>
      <c r="FW231" s="52"/>
      <c r="FX231" s="52"/>
      <c r="FY231" s="52"/>
      <c r="FZ231" s="52"/>
      <c r="GA231" s="52"/>
      <c r="GB231" s="52"/>
      <c r="GC231" s="52"/>
      <c r="GD231" s="52"/>
      <c r="GE231" s="52"/>
      <c r="GF231" s="52"/>
      <c r="GG231" s="52"/>
      <c r="GH231" s="52"/>
      <c r="GI231" s="52"/>
      <c r="GJ231" s="52"/>
      <c r="GK231" s="52"/>
      <c r="GL231" s="52"/>
      <c r="GM231" s="52"/>
      <c r="GN231" s="52"/>
      <c r="GO231" s="52"/>
      <c r="GP231" s="52"/>
      <c r="GQ231" s="52"/>
      <c r="GR231" s="52"/>
      <c r="GS231" s="52"/>
      <c r="GT231" s="52"/>
      <c r="GU231" s="52"/>
      <c r="GV231" s="52"/>
      <c r="GW231" s="52"/>
      <c r="GX231" s="52"/>
      <c r="GY231" s="52"/>
      <c r="GZ231" s="52"/>
      <c r="HA231" s="52"/>
      <c r="HB231" s="52"/>
      <c r="HC231" s="52"/>
      <c r="HD231" s="52"/>
      <c r="HE231" s="52"/>
      <c r="HF231" s="52"/>
      <c r="HG231" s="52"/>
      <c r="HH231" s="52"/>
      <c r="HI231" s="52"/>
      <c r="HJ231" s="52"/>
      <c r="HK231" s="52"/>
      <c r="HL231" s="52"/>
      <c r="HM231" s="52"/>
      <c r="HN231" s="52"/>
    </row>
    <row r="232" spans="1:222" hidden="1">
      <c r="A232" s="52"/>
      <c r="B232" s="52"/>
      <c r="C232" s="52"/>
      <c r="D232" s="198"/>
      <c r="E232" s="54"/>
      <c r="F232" s="54"/>
      <c r="G232" s="54"/>
      <c r="H232" s="54"/>
      <c r="I232" s="54"/>
      <c r="J232" s="54"/>
      <c r="K232" s="54"/>
      <c r="L232" s="54"/>
      <c r="M232" s="54"/>
      <c r="N232" s="54"/>
      <c r="O232" s="54"/>
      <c r="P232" s="54"/>
      <c r="Q232" s="54"/>
      <c r="R232" s="54"/>
      <c r="S232" s="54"/>
      <c r="T232" s="54"/>
      <c r="U232" s="54"/>
      <c r="V232" s="54"/>
      <c r="W232" s="192"/>
      <c r="X232" s="54"/>
      <c r="Y232" s="54"/>
      <c r="Z232" s="54"/>
      <c r="AA232" s="54"/>
      <c r="AB232" s="54"/>
      <c r="AC232" s="54"/>
      <c r="AD232" s="54"/>
      <c r="AE232" s="54"/>
      <c r="AF232" s="54"/>
      <c r="AG232" s="54"/>
      <c r="AH232" s="54"/>
      <c r="AI232" s="54"/>
      <c r="AJ232" s="54"/>
      <c r="AK232" s="54"/>
      <c r="AL232" s="229">
        <v>19</v>
      </c>
      <c r="AM232" s="920" t="str">
        <f t="shared" si="39"/>
        <v>-</v>
      </c>
      <c r="AN232" s="921"/>
      <c r="AO232" s="921"/>
      <c r="AP232" s="921"/>
      <c r="AQ232" s="922"/>
      <c r="AR232" s="54"/>
      <c r="AS232" s="54"/>
      <c r="AT232" s="54"/>
      <c r="AU232" s="54"/>
      <c r="AV232" s="54"/>
      <c r="AW232" s="874" t="e">
        <f t="shared" si="37"/>
        <v>#N/A</v>
      </c>
      <c r="AX232" s="875"/>
      <c r="AY232" s="875"/>
      <c r="AZ232" s="875"/>
      <c r="BA232" s="876"/>
      <c r="BB232" s="877" t="s">
        <v>564</v>
      </c>
      <c r="BC232" s="878"/>
      <c r="BD232" s="54"/>
      <c r="BE232" s="879" t="e">
        <f t="shared" si="32"/>
        <v>#N/A</v>
      </c>
      <c r="BF232" s="880"/>
      <c r="BG232" s="880"/>
      <c r="BH232" s="880"/>
      <c r="BI232" s="881"/>
      <c r="BJ232" s="882" t="s">
        <v>564</v>
      </c>
      <c r="BK232" s="878"/>
      <c r="BL232" s="54"/>
      <c r="BM232" s="241"/>
      <c r="BN232" s="241"/>
      <c r="BO232" s="241"/>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234">
        <v>12</v>
      </c>
      <c r="CN232" s="905" t="str">
        <f t="shared" si="40"/>
        <v>|</v>
      </c>
      <c r="CO232" s="906"/>
      <c r="CP232" s="906"/>
      <c r="CQ232" s="906"/>
      <c r="CR232" s="906"/>
      <c r="CS232" s="907"/>
      <c r="CT232" s="251" t="str">
        <f t="shared" si="41"/>
        <v>|</v>
      </c>
      <c r="CU232" s="251" t="str">
        <f t="shared" si="46"/>
        <v/>
      </c>
      <c r="CV232" s="268" t="e">
        <f t="array" ref="CV232">IF(ROW(A12)&gt;COUNTA(CU$221:CU$277),"",INDEX(CU:CU,SMALL(IF(CU$221:CU$277&lt;&gt;"",ROW(CU$221:CU$277),""),ROW(A12))))</f>
        <v>#NUM!</v>
      </c>
      <c r="CW232" s="251" t="str">
        <f t="shared" si="42"/>
        <v/>
      </c>
      <c r="CX232" s="233"/>
      <c r="CY232" s="233"/>
      <c r="CZ232" s="233"/>
      <c r="DA232" s="234">
        <v>12</v>
      </c>
      <c r="DB232" s="908" t="str">
        <f t="shared" si="43"/>
        <v>|</v>
      </c>
      <c r="DC232" s="909"/>
      <c r="DD232" s="909"/>
      <c r="DE232" s="909"/>
      <c r="DF232" s="909"/>
      <c r="DG232" s="910"/>
      <c r="DH232" s="255" t="str">
        <f t="shared" si="44"/>
        <v>|</v>
      </c>
      <c r="DI232" s="255" t="str">
        <f t="shared" si="47"/>
        <v/>
      </c>
      <c r="DJ232" s="270" t="e">
        <f t="array" ref="DJ232">IF(ROW(O12)&gt;COUNTA(DI$221:DI$277),"",INDEX(DI:DI,SMALL(IF(DI$221:DI$277&lt;&gt;"",ROW(DI$221:DI$277),""),ROW(O12))))</f>
        <v>#NUM!</v>
      </c>
      <c r="DK232" s="255" t="str">
        <f t="shared" si="45"/>
        <v/>
      </c>
      <c r="DL232" s="233"/>
      <c r="DM232" s="233"/>
      <c r="DN232" s="54"/>
      <c r="DO232" s="54"/>
      <c r="DP232" s="54"/>
      <c r="DQ232" s="199"/>
      <c r="DR232" s="52"/>
      <c r="DS232" s="52"/>
      <c r="DT232" s="52"/>
      <c r="DU232" s="52"/>
      <c r="DV232" s="52"/>
      <c r="DW232" s="52"/>
      <c r="DX232" s="52"/>
      <c r="DY232" s="52"/>
      <c r="DZ232" s="52"/>
      <c r="EA232" s="52"/>
      <c r="EB232" s="52"/>
      <c r="EC232" s="52"/>
      <c r="ED232" s="52"/>
      <c r="EE232" s="52"/>
      <c r="EF232" s="52"/>
      <c r="EG232" s="52"/>
      <c r="EH232" s="52"/>
      <c r="EI232" s="52"/>
      <c r="EJ232" s="52"/>
      <c r="EK232" s="52"/>
      <c r="EL232" s="52"/>
      <c r="EM232" s="52"/>
      <c r="EN232" s="52"/>
      <c r="EO232" s="52"/>
      <c r="EP232" s="52"/>
      <c r="EQ232" s="52"/>
      <c r="ER232" s="52"/>
      <c r="ES232" s="52"/>
      <c r="ET232" s="52"/>
      <c r="EU232" s="52"/>
      <c r="EV232" s="52"/>
      <c r="EW232" s="52"/>
      <c r="EX232" s="52"/>
      <c r="EY232" s="52"/>
      <c r="EZ232" s="52"/>
      <c r="FA232" s="52"/>
      <c r="FB232" s="52"/>
      <c r="FC232" s="52"/>
      <c r="FD232" s="52"/>
      <c r="FE232" s="52"/>
      <c r="FF232" s="52"/>
      <c r="FG232" s="52"/>
      <c r="FH232" s="52"/>
      <c r="FI232" s="52"/>
      <c r="FJ232" s="52"/>
      <c r="FK232" s="52"/>
      <c r="FL232" s="52"/>
      <c r="FM232" s="52"/>
      <c r="FN232" s="52"/>
      <c r="FO232" s="52"/>
      <c r="FP232" s="52"/>
      <c r="FQ232" s="52"/>
      <c r="FR232" s="52"/>
      <c r="FS232" s="52"/>
      <c r="FT232" s="52"/>
      <c r="FU232" s="52"/>
      <c r="FV232" s="52"/>
      <c r="FW232" s="52"/>
      <c r="FX232" s="52"/>
      <c r="FY232" s="52"/>
      <c r="FZ232" s="52"/>
      <c r="GA232" s="52"/>
      <c r="GB232" s="52"/>
      <c r="GC232" s="52"/>
      <c r="GD232" s="52"/>
      <c r="GE232" s="52"/>
      <c r="GF232" s="52"/>
      <c r="GG232" s="52"/>
      <c r="GH232" s="52"/>
      <c r="GI232" s="52"/>
      <c r="GJ232" s="52"/>
      <c r="GK232" s="52"/>
      <c r="GL232" s="52"/>
      <c r="GM232" s="52"/>
      <c r="GN232" s="52"/>
      <c r="GO232" s="52"/>
      <c r="GP232" s="52"/>
      <c r="GQ232" s="52"/>
      <c r="GR232" s="52"/>
      <c r="GS232" s="52"/>
      <c r="GT232" s="52"/>
      <c r="GU232" s="52"/>
      <c r="GV232" s="52"/>
      <c r="GW232" s="52"/>
      <c r="GX232" s="52"/>
      <c r="GY232" s="52"/>
      <c r="GZ232" s="52"/>
      <c r="HA232" s="52"/>
      <c r="HB232" s="52"/>
      <c r="HC232" s="52"/>
      <c r="HD232" s="52"/>
      <c r="HE232" s="52"/>
      <c r="HF232" s="52"/>
      <c r="HG232" s="52"/>
      <c r="HH232" s="52"/>
      <c r="HI232" s="52"/>
      <c r="HJ232" s="52"/>
      <c r="HK232" s="52"/>
      <c r="HL232" s="52"/>
      <c r="HM232" s="52"/>
      <c r="HN232" s="52"/>
    </row>
    <row r="233" spans="1:222" hidden="1">
      <c r="A233" s="52"/>
      <c r="B233" s="52"/>
      <c r="C233" s="52"/>
      <c r="D233" s="198"/>
      <c r="E233" s="54"/>
      <c r="F233" s="54"/>
      <c r="G233" s="54"/>
      <c r="H233" s="54"/>
      <c r="I233" s="54"/>
      <c r="J233" s="54"/>
      <c r="K233" s="54"/>
      <c r="L233" s="54"/>
      <c r="M233" s="54"/>
      <c r="N233" s="54"/>
      <c r="O233" s="54"/>
      <c r="P233" s="54"/>
      <c r="Q233" s="54"/>
      <c r="R233" s="54"/>
      <c r="S233" s="54"/>
      <c r="T233" s="54"/>
      <c r="U233" s="54"/>
      <c r="V233" s="54"/>
      <c r="W233" s="192"/>
      <c r="X233" s="54"/>
      <c r="Y233" s="54"/>
      <c r="Z233" s="54"/>
      <c r="AA233" s="54"/>
      <c r="AB233" s="54"/>
      <c r="AC233" s="54"/>
      <c r="AD233" s="54"/>
      <c r="AE233" s="54"/>
      <c r="AF233" s="54"/>
      <c r="AG233" s="54"/>
      <c r="AH233" s="54"/>
      <c r="AI233" s="54"/>
      <c r="AJ233" s="54"/>
      <c r="AK233" s="54"/>
      <c r="AL233" s="230">
        <v>20</v>
      </c>
      <c r="AM233" s="920" t="str">
        <f t="shared" si="39"/>
        <v>-</v>
      </c>
      <c r="AN233" s="921"/>
      <c r="AO233" s="921"/>
      <c r="AP233" s="921"/>
      <c r="AQ233" s="922"/>
      <c r="AR233" s="54"/>
      <c r="AS233" s="54"/>
      <c r="AT233" s="54"/>
      <c r="AU233" s="54"/>
      <c r="AV233" s="54"/>
      <c r="AW233" s="874" t="e">
        <f t="shared" si="37"/>
        <v>#N/A</v>
      </c>
      <c r="AX233" s="875"/>
      <c r="AY233" s="875"/>
      <c r="AZ233" s="875"/>
      <c r="BA233" s="876"/>
      <c r="BB233" s="877" t="s">
        <v>565</v>
      </c>
      <c r="BC233" s="878"/>
      <c r="BD233" s="54"/>
      <c r="BE233" s="879" t="e">
        <f t="shared" si="32"/>
        <v>#N/A</v>
      </c>
      <c r="BF233" s="880"/>
      <c r="BG233" s="880"/>
      <c r="BH233" s="880"/>
      <c r="BI233" s="881"/>
      <c r="BJ233" s="882" t="s">
        <v>565</v>
      </c>
      <c r="BK233" s="878"/>
      <c r="BL233" s="54"/>
      <c r="BM233" s="241"/>
      <c r="BN233" s="241"/>
      <c r="BO233" s="241"/>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234">
        <v>13</v>
      </c>
      <c r="CN233" s="905" t="str">
        <f t="shared" si="40"/>
        <v>|</v>
      </c>
      <c r="CO233" s="906"/>
      <c r="CP233" s="906"/>
      <c r="CQ233" s="906"/>
      <c r="CR233" s="906"/>
      <c r="CS233" s="907"/>
      <c r="CT233" s="251" t="str">
        <f t="shared" si="41"/>
        <v>|</v>
      </c>
      <c r="CU233" s="251" t="str">
        <f t="shared" si="46"/>
        <v/>
      </c>
      <c r="CV233" s="268" t="e">
        <f t="array" ref="CV233">IF(ROW(A13)&gt;COUNTA(CU$221:CU$277),"",INDEX(CU:CU,SMALL(IF(CU$221:CU$277&lt;&gt;"",ROW(CU$221:CU$277),""),ROW(A13))))</f>
        <v>#NUM!</v>
      </c>
      <c r="CW233" s="251" t="str">
        <f t="shared" si="42"/>
        <v/>
      </c>
      <c r="CX233" s="233"/>
      <c r="CY233" s="233"/>
      <c r="CZ233" s="233"/>
      <c r="DA233" s="234">
        <v>13</v>
      </c>
      <c r="DB233" s="908" t="str">
        <f t="shared" si="43"/>
        <v>|</v>
      </c>
      <c r="DC233" s="909"/>
      <c r="DD233" s="909"/>
      <c r="DE233" s="909"/>
      <c r="DF233" s="909"/>
      <c r="DG233" s="910"/>
      <c r="DH233" s="255" t="str">
        <f t="shared" si="44"/>
        <v>|</v>
      </c>
      <c r="DI233" s="255" t="str">
        <f t="shared" si="47"/>
        <v/>
      </c>
      <c r="DJ233" s="270" t="e">
        <f t="array" ref="DJ233">IF(ROW(O13)&gt;COUNTA(DI$221:DI$277),"",INDEX(DI:DI,SMALL(IF(DI$221:DI$277&lt;&gt;"",ROW(DI$221:DI$277),""),ROW(O13))))</f>
        <v>#NUM!</v>
      </c>
      <c r="DK233" s="255" t="str">
        <f t="shared" si="45"/>
        <v/>
      </c>
      <c r="DL233" s="233"/>
      <c r="DM233" s="233"/>
      <c r="DN233" s="54"/>
      <c r="DO233" s="54"/>
      <c r="DP233" s="54"/>
      <c r="DQ233" s="199"/>
      <c r="DR233" s="52"/>
      <c r="DS233" s="52"/>
      <c r="DT233" s="52"/>
      <c r="DU233" s="52"/>
      <c r="DV233" s="52"/>
      <c r="DW233" s="52"/>
      <c r="DX233" s="52"/>
      <c r="DY233" s="52"/>
      <c r="DZ233" s="52"/>
      <c r="EA233" s="52"/>
      <c r="EB233" s="52"/>
      <c r="EC233" s="52"/>
      <c r="ED233" s="52"/>
      <c r="EE233" s="52"/>
      <c r="EF233" s="52"/>
      <c r="EG233" s="52"/>
      <c r="EH233" s="52"/>
      <c r="EI233" s="52"/>
      <c r="EJ233" s="52"/>
      <c r="EK233" s="52"/>
      <c r="EL233" s="52"/>
      <c r="EM233" s="52"/>
      <c r="EN233" s="52"/>
      <c r="EO233" s="52"/>
      <c r="EP233" s="52"/>
      <c r="EQ233" s="52"/>
      <c r="ER233" s="52"/>
      <c r="ES233" s="52"/>
      <c r="ET233" s="52"/>
      <c r="EU233" s="52"/>
      <c r="EV233" s="52"/>
      <c r="EW233" s="52"/>
      <c r="EX233" s="52"/>
      <c r="EY233" s="52"/>
      <c r="EZ233" s="52"/>
      <c r="FA233" s="52"/>
      <c r="FB233" s="52"/>
      <c r="FC233" s="52"/>
      <c r="FD233" s="52"/>
      <c r="FE233" s="52"/>
      <c r="FF233" s="52"/>
      <c r="FG233" s="52"/>
      <c r="FH233" s="52"/>
      <c r="FI233" s="52"/>
      <c r="FJ233" s="52"/>
      <c r="FK233" s="52"/>
      <c r="FL233" s="52"/>
      <c r="FM233" s="52"/>
      <c r="FN233" s="52"/>
      <c r="FO233" s="52"/>
      <c r="FP233" s="52"/>
      <c r="FQ233" s="52"/>
      <c r="FR233" s="52"/>
      <c r="FS233" s="52"/>
      <c r="FT233" s="52"/>
      <c r="FU233" s="52"/>
      <c r="FV233" s="52"/>
      <c r="FW233" s="52"/>
      <c r="FX233" s="52"/>
      <c r="FY233" s="52"/>
      <c r="FZ233" s="52"/>
      <c r="GA233" s="52"/>
      <c r="GB233" s="52"/>
      <c r="GC233" s="52"/>
      <c r="GD233" s="52"/>
      <c r="GE233" s="52"/>
      <c r="GF233" s="52"/>
      <c r="GG233" s="52"/>
      <c r="GH233" s="52"/>
      <c r="GI233" s="52"/>
      <c r="GJ233" s="52"/>
      <c r="GK233" s="52"/>
      <c r="GL233" s="52"/>
      <c r="GM233" s="52"/>
      <c r="GN233" s="52"/>
      <c r="GO233" s="52"/>
      <c r="GP233" s="52"/>
      <c r="GQ233" s="52"/>
      <c r="GR233" s="52"/>
      <c r="GS233" s="52"/>
      <c r="GT233" s="52"/>
      <c r="GU233" s="52"/>
      <c r="GV233" s="52"/>
      <c r="GW233" s="52"/>
      <c r="GX233" s="52"/>
      <c r="GY233" s="52"/>
      <c r="GZ233" s="52"/>
      <c r="HA233" s="52"/>
      <c r="HB233" s="52"/>
      <c r="HC233" s="52"/>
      <c r="HD233" s="52"/>
      <c r="HE233" s="52"/>
      <c r="HF233" s="52"/>
      <c r="HG233" s="52"/>
      <c r="HH233" s="52"/>
      <c r="HI233" s="52"/>
      <c r="HJ233" s="52"/>
      <c r="HK233" s="52"/>
      <c r="HL233" s="52"/>
      <c r="HM233" s="52"/>
      <c r="HN233" s="52"/>
    </row>
    <row r="234" spans="1:222" hidden="1">
      <c r="A234" s="52"/>
      <c r="B234" s="52"/>
      <c r="C234" s="52"/>
      <c r="D234" s="198"/>
      <c r="E234" s="54"/>
      <c r="F234" s="54"/>
      <c r="G234" s="54"/>
      <c r="H234" s="54"/>
      <c r="I234" s="54"/>
      <c r="J234" s="54"/>
      <c r="K234" s="54"/>
      <c r="L234" s="54"/>
      <c r="M234" s="54"/>
      <c r="N234" s="54"/>
      <c r="O234" s="54"/>
      <c r="P234" s="54"/>
      <c r="Q234" s="54"/>
      <c r="R234" s="54"/>
      <c r="S234" s="54"/>
      <c r="T234" s="54"/>
      <c r="U234" s="54"/>
      <c r="V234" s="54"/>
      <c r="W234" s="192"/>
      <c r="X234" s="54"/>
      <c r="Y234" s="54"/>
      <c r="Z234" s="54"/>
      <c r="AA234" s="54"/>
      <c r="AB234" s="54"/>
      <c r="AC234" s="54"/>
      <c r="AD234" s="54"/>
      <c r="AE234" s="54"/>
      <c r="AF234" s="54"/>
      <c r="AG234" s="54"/>
      <c r="AH234" s="54"/>
      <c r="AI234" s="54"/>
      <c r="AJ234" s="54"/>
      <c r="AK234" s="54"/>
      <c r="AL234" s="229">
        <v>21</v>
      </c>
      <c r="AM234" s="920" t="str">
        <f t="shared" si="39"/>
        <v>-</v>
      </c>
      <c r="AN234" s="921"/>
      <c r="AO234" s="921"/>
      <c r="AP234" s="921"/>
      <c r="AQ234" s="922"/>
      <c r="AR234" s="54"/>
      <c r="AS234" s="54"/>
      <c r="AT234" s="54"/>
      <c r="AU234" s="54"/>
      <c r="AV234" s="54"/>
      <c r="AW234" s="874" t="e">
        <f t="shared" si="37"/>
        <v>#N/A</v>
      </c>
      <c r="AX234" s="875"/>
      <c r="AY234" s="875"/>
      <c r="AZ234" s="875"/>
      <c r="BA234" s="876"/>
      <c r="BB234" s="877" t="s">
        <v>566</v>
      </c>
      <c r="BC234" s="878"/>
      <c r="BD234" s="54"/>
      <c r="BE234" s="879" t="e">
        <f t="shared" si="32"/>
        <v>#N/A</v>
      </c>
      <c r="BF234" s="880"/>
      <c r="BG234" s="880"/>
      <c r="BH234" s="880"/>
      <c r="BI234" s="881"/>
      <c r="BJ234" s="882" t="s">
        <v>566</v>
      </c>
      <c r="BK234" s="878"/>
      <c r="BL234" s="54"/>
      <c r="BM234" s="241"/>
      <c r="BN234" s="241"/>
      <c r="BO234" s="241"/>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234">
        <v>14</v>
      </c>
      <c r="CN234" s="905" t="str">
        <f t="shared" si="40"/>
        <v>|</v>
      </c>
      <c r="CO234" s="906"/>
      <c r="CP234" s="906"/>
      <c r="CQ234" s="906"/>
      <c r="CR234" s="906"/>
      <c r="CS234" s="907"/>
      <c r="CT234" s="251" t="str">
        <f t="shared" si="41"/>
        <v>|</v>
      </c>
      <c r="CU234" s="251" t="str">
        <f t="shared" si="46"/>
        <v/>
      </c>
      <c r="CV234" s="268" t="e">
        <f t="array" ref="CV234">IF(ROW(A14)&gt;COUNTA(CU$221:CU$277),"",INDEX(CU:CU,SMALL(IF(CU$221:CU$277&lt;&gt;"",ROW(CU$221:CU$277),""),ROW(A14))))</f>
        <v>#NUM!</v>
      </c>
      <c r="CW234" s="251" t="str">
        <f t="shared" si="42"/>
        <v/>
      </c>
      <c r="CX234" s="233"/>
      <c r="CY234" s="233"/>
      <c r="CZ234" s="233"/>
      <c r="DA234" s="234">
        <v>14</v>
      </c>
      <c r="DB234" s="908" t="str">
        <f t="shared" si="43"/>
        <v>|</v>
      </c>
      <c r="DC234" s="909"/>
      <c r="DD234" s="909"/>
      <c r="DE234" s="909"/>
      <c r="DF234" s="909"/>
      <c r="DG234" s="910"/>
      <c r="DH234" s="255" t="str">
        <f t="shared" si="44"/>
        <v>|</v>
      </c>
      <c r="DI234" s="255" t="str">
        <f t="shared" si="47"/>
        <v/>
      </c>
      <c r="DJ234" s="270" t="e">
        <f t="array" ref="DJ234">IF(ROW(O14)&gt;COUNTA(DI$221:DI$277),"",INDEX(DI:DI,SMALL(IF(DI$221:DI$277&lt;&gt;"",ROW(DI$221:DI$277),""),ROW(O14))))</f>
        <v>#NUM!</v>
      </c>
      <c r="DK234" s="255" t="str">
        <f t="shared" si="45"/>
        <v/>
      </c>
      <c r="DL234" s="233"/>
      <c r="DM234" s="233"/>
      <c r="DN234" s="54"/>
      <c r="DO234" s="54"/>
      <c r="DP234" s="54"/>
      <c r="DQ234" s="199"/>
      <c r="DR234" s="52"/>
      <c r="DS234" s="52"/>
      <c r="DT234" s="52"/>
      <c r="DU234" s="52"/>
      <c r="DV234" s="52"/>
      <c r="DW234" s="52"/>
      <c r="DX234" s="52"/>
      <c r="DY234" s="52"/>
      <c r="DZ234" s="52"/>
      <c r="EA234" s="52"/>
      <c r="EB234" s="52"/>
      <c r="EC234" s="52"/>
      <c r="ED234" s="52"/>
      <c r="EE234" s="52"/>
      <c r="EF234" s="52"/>
      <c r="EG234" s="52"/>
      <c r="EH234" s="52"/>
      <c r="EI234" s="52"/>
      <c r="EJ234" s="52"/>
      <c r="EK234" s="52"/>
      <c r="EL234" s="52"/>
      <c r="EM234" s="52"/>
      <c r="EN234" s="52"/>
      <c r="EO234" s="52"/>
      <c r="EP234" s="52"/>
      <c r="EQ234" s="52"/>
      <c r="ER234" s="52"/>
      <c r="ES234" s="52"/>
      <c r="ET234" s="52"/>
      <c r="EU234" s="52"/>
      <c r="EV234" s="52"/>
      <c r="EW234" s="52"/>
      <c r="EX234" s="52"/>
      <c r="EY234" s="52"/>
      <c r="EZ234" s="52"/>
      <c r="FA234" s="52"/>
      <c r="FB234" s="52"/>
      <c r="FC234" s="52"/>
      <c r="FD234" s="52"/>
      <c r="FE234" s="52"/>
      <c r="FF234" s="52"/>
      <c r="FG234" s="52"/>
      <c r="FH234" s="52"/>
      <c r="FI234" s="52"/>
      <c r="FJ234" s="52"/>
      <c r="FK234" s="52"/>
      <c r="FL234" s="52"/>
      <c r="FM234" s="52"/>
      <c r="FN234" s="52"/>
      <c r="FO234" s="52"/>
      <c r="FP234" s="52"/>
      <c r="FQ234" s="52"/>
      <c r="FR234" s="52"/>
      <c r="FS234" s="52"/>
      <c r="FT234" s="52"/>
      <c r="FU234" s="52"/>
      <c r="FV234" s="52"/>
      <c r="FW234" s="52"/>
      <c r="FX234" s="52"/>
      <c r="FY234" s="52"/>
      <c r="FZ234" s="52"/>
      <c r="GA234" s="52"/>
      <c r="GB234" s="52"/>
      <c r="GC234" s="52"/>
      <c r="GD234" s="52"/>
      <c r="GE234" s="52"/>
      <c r="GF234" s="52"/>
      <c r="GG234" s="52"/>
      <c r="GH234" s="52"/>
      <c r="GI234" s="52"/>
      <c r="GJ234" s="52"/>
      <c r="GK234" s="52"/>
      <c r="GL234" s="52"/>
      <c r="GM234" s="52"/>
      <c r="GN234" s="52"/>
      <c r="GO234" s="52"/>
      <c r="GP234" s="52"/>
      <c r="GQ234" s="52"/>
      <c r="GR234" s="52"/>
      <c r="GS234" s="52"/>
      <c r="GT234" s="52"/>
      <c r="GU234" s="52"/>
      <c r="GV234" s="52"/>
      <c r="GW234" s="52"/>
      <c r="GX234" s="52"/>
      <c r="GY234" s="52"/>
      <c r="GZ234" s="52"/>
      <c r="HA234" s="52"/>
      <c r="HB234" s="52"/>
      <c r="HC234" s="52"/>
      <c r="HD234" s="52"/>
      <c r="HE234" s="52"/>
      <c r="HF234" s="52"/>
      <c r="HG234" s="52"/>
      <c r="HH234" s="52"/>
      <c r="HI234" s="52"/>
      <c r="HJ234" s="52"/>
      <c r="HK234" s="52"/>
      <c r="HL234" s="52"/>
      <c r="HM234" s="52"/>
      <c r="HN234" s="52"/>
    </row>
    <row r="235" spans="1:222" hidden="1">
      <c r="A235" s="52"/>
      <c r="B235" s="52"/>
      <c r="C235" s="52"/>
      <c r="D235" s="198"/>
      <c r="E235" s="54"/>
      <c r="F235" s="54"/>
      <c r="G235" s="54"/>
      <c r="H235" s="54"/>
      <c r="I235" s="54"/>
      <c r="J235" s="54"/>
      <c r="K235" s="54"/>
      <c r="L235" s="54"/>
      <c r="M235" s="54"/>
      <c r="N235" s="54"/>
      <c r="O235" s="54"/>
      <c r="P235" s="54"/>
      <c r="Q235" s="54"/>
      <c r="R235" s="54"/>
      <c r="S235" s="54"/>
      <c r="T235" s="54"/>
      <c r="U235" s="54"/>
      <c r="V235" s="54"/>
      <c r="W235" s="192"/>
      <c r="X235" s="54"/>
      <c r="Y235" s="54"/>
      <c r="Z235" s="54"/>
      <c r="AA235" s="54"/>
      <c r="AB235" s="54"/>
      <c r="AC235" s="54"/>
      <c r="AD235" s="54"/>
      <c r="AE235" s="54"/>
      <c r="AF235" s="54"/>
      <c r="AG235" s="54"/>
      <c r="AH235" s="54"/>
      <c r="AI235" s="54"/>
      <c r="AJ235" s="54"/>
      <c r="AK235" s="54"/>
      <c r="AL235" s="230">
        <v>22</v>
      </c>
      <c r="AM235" s="920" t="str">
        <f t="shared" si="39"/>
        <v>-</v>
      </c>
      <c r="AN235" s="921"/>
      <c r="AO235" s="921"/>
      <c r="AP235" s="921"/>
      <c r="AQ235" s="922"/>
      <c r="AR235" s="54"/>
      <c r="AS235" s="54"/>
      <c r="AT235" s="54"/>
      <c r="AU235" s="54"/>
      <c r="AV235" s="54"/>
      <c r="AW235" s="874" t="e">
        <f t="shared" si="37"/>
        <v>#N/A</v>
      </c>
      <c r="AX235" s="875"/>
      <c r="AY235" s="875"/>
      <c r="AZ235" s="875"/>
      <c r="BA235" s="876"/>
      <c r="BB235" s="877" t="s">
        <v>567</v>
      </c>
      <c r="BC235" s="878"/>
      <c r="BD235" s="54"/>
      <c r="BE235" s="879" t="e">
        <f t="shared" si="32"/>
        <v>#N/A</v>
      </c>
      <c r="BF235" s="880"/>
      <c r="BG235" s="880"/>
      <c r="BH235" s="880"/>
      <c r="BI235" s="881"/>
      <c r="BJ235" s="882" t="s">
        <v>567</v>
      </c>
      <c r="BK235" s="878"/>
      <c r="BL235" s="54"/>
      <c r="BM235" s="241"/>
      <c r="BN235" s="241"/>
      <c r="BO235" s="241"/>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234">
        <v>15</v>
      </c>
      <c r="CN235" s="905" t="str">
        <f t="shared" si="40"/>
        <v>|</v>
      </c>
      <c r="CO235" s="906"/>
      <c r="CP235" s="906"/>
      <c r="CQ235" s="906"/>
      <c r="CR235" s="906"/>
      <c r="CS235" s="907"/>
      <c r="CT235" s="251" t="str">
        <f t="shared" si="41"/>
        <v>|</v>
      </c>
      <c r="CU235" s="251" t="str">
        <f t="shared" si="46"/>
        <v/>
      </c>
      <c r="CV235" s="268" t="e">
        <f t="array" ref="CV235">IF(ROW(A15)&gt;COUNTA(CU$221:CU$277),"",INDEX(CU:CU,SMALL(IF(CU$221:CU$277&lt;&gt;"",ROW(CU$221:CU$277),""),ROW(A15))))</f>
        <v>#NUM!</v>
      </c>
      <c r="CW235" s="251" t="str">
        <f t="shared" si="42"/>
        <v/>
      </c>
      <c r="CX235" s="233"/>
      <c r="CY235" s="233"/>
      <c r="CZ235" s="233"/>
      <c r="DA235" s="234">
        <v>15</v>
      </c>
      <c r="DB235" s="908" t="str">
        <f t="shared" si="43"/>
        <v>|</v>
      </c>
      <c r="DC235" s="909"/>
      <c r="DD235" s="909"/>
      <c r="DE235" s="909"/>
      <c r="DF235" s="909"/>
      <c r="DG235" s="910"/>
      <c r="DH235" s="255" t="str">
        <f t="shared" si="44"/>
        <v>|</v>
      </c>
      <c r="DI235" s="255" t="str">
        <f t="shared" si="47"/>
        <v/>
      </c>
      <c r="DJ235" s="270" t="e">
        <f t="array" ref="DJ235">IF(ROW(O15)&gt;COUNTA(DI$221:DI$277),"",INDEX(DI:DI,SMALL(IF(DI$221:DI$277&lt;&gt;"",ROW(DI$221:DI$277),""),ROW(O15))))</f>
        <v>#NUM!</v>
      </c>
      <c r="DK235" s="255" t="str">
        <f t="shared" si="45"/>
        <v/>
      </c>
      <c r="DL235" s="233"/>
      <c r="DM235" s="233"/>
      <c r="DN235" s="54"/>
      <c r="DO235" s="54"/>
      <c r="DP235" s="54"/>
      <c r="DQ235" s="199"/>
      <c r="DR235" s="52"/>
      <c r="DS235" s="52"/>
      <c r="DT235" s="52"/>
      <c r="DU235" s="52"/>
      <c r="DV235" s="52"/>
      <c r="DW235" s="52"/>
      <c r="DX235" s="52"/>
      <c r="DY235" s="52"/>
      <c r="DZ235" s="52"/>
      <c r="EA235" s="52"/>
      <c r="EB235" s="52"/>
      <c r="EC235" s="52"/>
      <c r="ED235" s="52"/>
      <c r="EE235" s="52"/>
      <c r="EF235" s="52"/>
      <c r="EG235" s="52"/>
      <c r="EH235" s="52"/>
      <c r="EI235" s="52"/>
      <c r="EJ235" s="52"/>
      <c r="EK235" s="52"/>
      <c r="EL235" s="52"/>
      <c r="EM235" s="52"/>
      <c r="EN235" s="52"/>
      <c r="EO235" s="52"/>
      <c r="EP235" s="52"/>
      <c r="EQ235" s="52"/>
      <c r="ER235" s="52"/>
      <c r="ES235" s="52"/>
      <c r="ET235" s="52"/>
      <c r="EU235" s="52"/>
      <c r="EV235" s="52"/>
      <c r="EW235" s="52"/>
      <c r="EX235" s="52"/>
      <c r="EY235" s="52"/>
      <c r="EZ235" s="52"/>
      <c r="FA235" s="52"/>
      <c r="FB235" s="52"/>
      <c r="FC235" s="52"/>
      <c r="FD235" s="52"/>
      <c r="FE235" s="52"/>
      <c r="FF235" s="52"/>
      <c r="FG235" s="52"/>
      <c r="FH235" s="52"/>
      <c r="FI235" s="52"/>
      <c r="FJ235" s="52"/>
      <c r="FK235" s="52"/>
      <c r="FL235" s="52"/>
      <c r="FM235" s="52"/>
      <c r="FN235" s="52"/>
      <c r="FO235" s="52"/>
      <c r="FP235" s="52"/>
      <c r="FQ235" s="52"/>
      <c r="FR235" s="52"/>
      <c r="FS235" s="52"/>
      <c r="FT235" s="52"/>
      <c r="FU235" s="52"/>
      <c r="FV235" s="52"/>
      <c r="FW235" s="52"/>
      <c r="FX235" s="52"/>
      <c r="FY235" s="52"/>
      <c r="FZ235" s="52"/>
      <c r="GA235" s="52"/>
      <c r="GB235" s="52"/>
      <c r="GC235" s="52"/>
      <c r="GD235" s="52"/>
      <c r="GE235" s="52"/>
      <c r="GF235" s="52"/>
      <c r="GG235" s="52"/>
      <c r="GH235" s="52"/>
      <c r="GI235" s="52"/>
      <c r="GJ235" s="52"/>
      <c r="GK235" s="52"/>
      <c r="GL235" s="52"/>
      <c r="GM235" s="52"/>
      <c r="GN235" s="52"/>
      <c r="GO235" s="52"/>
      <c r="GP235" s="52"/>
      <c r="GQ235" s="52"/>
      <c r="GR235" s="52"/>
      <c r="GS235" s="52"/>
      <c r="GT235" s="52"/>
      <c r="GU235" s="52"/>
      <c r="GV235" s="52"/>
      <c r="GW235" s="52"/>
      <c r="GX235" s="52"/>
      <c r="GY235" s="52"/>
      <c r="GZ235" s="52"/>
      <c r="HA235" s="52"/>
      <c r="HB235" s="52"/>
      <c r="HC235" s="52"/>
      <c r="HD235" s="52"/>
      <c r="HE235" s="52"/>
      <c r="HF235" s="52"/>
      <c r="HG235" s="52"/>
      <c r="HH235" s="52"/>
      <c r="HI235" s="52"/>
      <c r="HJ235" s="52"/>
      <c r="HK235" s="52"/>
      <c r="HL235" s="52"/>
      <c r="HM235" s="52"/>
      <c r="HN235" s="52"/>
    </row>
    <row r="236" spans="1:222" hidden="1">
      <c r="A236" s="52"/>
      <c r="B236" s="52"/>
      <c r="C236" s="52"/>
      <c r="D236" s="198"/>
      <c r="E236" s="54"/>
      <c r="F236" s="54"/>
      <c r="G236" s="54"/>
      <c r="H236" s="54"/>
      <c r="I236" s="54"/>
      <c r="J236" s="54"/>
      <c r="K236" s="54"/>
      <c r="L236" s="54"/>
      <c r="M236" s="54"/>
      <c r="N236" s="54"/>
      <c r="O236" s="54"/>
      <c r="P236" s="54"/>
      <c r="Q236" s="54"/>
      <c r="R236" s="54"/>
      <c r="S236" s="54"/>
      <c r="T236" s="54"/>
      <c r="U236" s="54"/>
      <c r="V236" s="54"/>
      <c r="W236" s="192"/>
      <c r="X236" s="54"/>
      <c r="Y236" s="54"/>
      <c r="Z236" s="54"/>
      <c r="AA236" s="54"/>
      <c r="AB236" s="54"/>
      <c r="AC236" s="54"/>
      <c r="AD236" s="54"/>
      <c r="AE236" s="54"/>
      <c r="AF236" s="54"/>
      <c r="AG236" s="54"/>
      <c r="AH236" s="54"/>
      <c r="AI236" s="54"/>
      <c r="AJ236" s="54"/>
      <c r="AK236" s="54"/>
      <c r="AL236" s="229">
        <v>23</v>
      </c>
      <c r="AM236" s="920" t="str">
        <f t="shared" si="39"/>
        <v>-</v>
      </c>
      <c r="AN236" s="921"/>
      <c r="AO236" s="921"/>
      <c r="AP236" s="921"/>
      <c r="AQ236" s="922"/>
      <c r="AR236" s="54"/>
      <c r="AS236" s="54"/>
      <c r="AT236" s="54"/>
      <c r="AU236" s="54"/>
      <c r="AV236" s="54"/>
      <c r="AW236" s="874" t="e">
        <f t="shared" si="37"/>
        <v>#N/A</v>
      </c>
      <c r="AX236" s="875"/>
      <c r="AY236" s="875"/>
      <c r="AZ236" s="875"/>
      <c r="BA236" s="876"/>
      <c r="BB236" s="877" t="s">
        <v>568</v>
      </c>
      <c r="BC236" s="878"/>
      <c r="BD236" s="54"/>
      <c r="BE236" s="879" t="e">
        <f t="shared" si="32"/>
        <v>#N/A</v>
      </c>
      <c r="BF236" s="880"/>
      <c r="BG236" s="880"/>
      <c r="BH236" s="880"/>
      <c r="BI236" s="881"/>
      <c r="BJ236" s="882" t="s">
        <v>568</v>
      </c>
      <c r="BK236" s="878"/>
      <c r="BL236" s="54"/>
      <c r="BM236" s="241"/>
      <c r="BN236" s="241"/>
      <c r="BO236" s="241"/>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234">
        <v>16</v>
      </c>
      <c r="CN236" s="905" t="str">
        <f t="shared" si="40"/>
        <v>|</v>
      </c>
      <c r="CO236" s="906"/>
      <c r="CP236" s="906"/>
      <c r="CQ236" s="906"/>
      <c r="CR236" s="906"/>
      <c r="CS236" s="907"/>
      <c r="CT236" s="251" t="str">
        <f t="shared" si="41"/>
        <v>|</v>
      </c>
      <c r="CU236" s="251" t="str">
        <f t="shared" si="46"/>
        <v/>
      </c>
      <c r="CV236" s="268" t="e">
        <f t="array" ref="CV236">IF(ROW(A16)&gt;COUNTA(CU$221:CU$277),"",INDEX(CU:CU,SMALL(IF(CU$221:CU$277&lt;&gt;"",ROW(CU$221:CU$277),""),ROW(A16))))</f>
        <v>#NUM!</v>
      </c>
      <c r="CW236" s="251" t="str">
        <f t="shared" si="42"/>
        <v/>
      </c>
      <c r="CX236" s="233"/>
      <c r="CY236" s="233"/>
      <c r="CZ236" s="233"/>
      <c r="DA236" s="234">
        <v>16</v>
      </c>
      <c r="DB236" s="908" t="str">
        <f t="shared" si="43"/>
        <v>|</v>
      </c>
      <c r="DC236" s="909"/>
      <c r="DD236" s="909"/>
      <c r="DE236" s="909"/>
      <c r="DF236" s="909"/>
      <c r="DG236" s="910"/>
      <c r="DH236" s="255" t="str">
        <f t="shared" si="44"/>
        <v>|</v>
      </c>
      <c r="DI236" s="255" t="str">
        <f t="shared" si="47"/>
        <v/>
      </c>
      <c r="DJ236" s="270" t="e">
        <f t="array" ref="DJ236">IF(ROW(O16)&gt;COUNTA(DI$221:DI$277),"",INDEX(DI:DI,SMALL(IF(DI$221:DI$277&lt;&gt;"",ROW(DI$221:DI$277),""),ROW(O16))))</f>
        <v>#NUM!</v>
      </c>
      <c r="DK236" s="255" t="str">
        <f t="shared" si="45"/>
        <v/>
      </c>
      <c r="DL236" s="233"/>
      <c r="DM236" s="233"/>
      <c r="DN236" s="54"/>
      <c r="DO236" s="54"/>
      <c r="DP236" s="54"/>
      <c r="DQ236" s="199"/>
      <c r="DR236" s="52"/>
      <c r="DS236" s="52"/>
      <c r="DT236" s="52"/>
      <c r="DU236" s="52"/>
      <c r="DV236" s="52"/>
      <c r="DW236" s="52"/>
      <c r="DX236" s="52"/>
      <c r="DY236" s="52"/>
      <c r="DZ236" s="52"/>
      <c r="EA236" s="52"/>
      <c r="EB236" s="52"/>
      <c r="EC236" s="52"/>
      <c r="ED236" s="52"/>
      <c r="EE236" s="52"/>
      <c r="EF236" s="52"/>
      <c r="EG236" s="52"/>
      <c r="EH236" s="52"/>
      <c r="EI236" s="52"/>
      <c r="EJ236" s="52"/>
      <c r="EK236" s="52"/>
      <c r="EL236" s="52"/>
      <c r="EM236" s="52"/>
      <c r="EN236" s="52"/>
      <c r="EO236" s="52"/>
      <c r="EP236" s="52"/>
      <c r="EQ236" s="52"/>
      <c r="ER236" s="52"/>
      <c r="ES236" s="52"/>
      <c r="ET236" s="52"/>
      <c r="EU236" s="52"/>
      <c r="EV236" s="52"/>
      <c r="EW236" s="52"/>
      <c r="EX236" s="52"/>
      <c r="EY236" s="52"/>
      <c r="EZ236" s="52"/>
      <c r="FA236" s="52"/>
      <c r="FB236" s="52"/>
      <c r="FC236" s="52"/>
      <c r="FD236" s="52"/>
      <c r="FE236" s="52"/>
      <c r="FF236" s="52"/>
      <c r="FG236" s="52"/>
      <c r="FH236" s="52"/>
      <c r="FI236" s="52"/>
      <c r="FJ236" s="52"/>
      <c r="FK236" s="52"/>
      <c r="FL236" s="52"/>
      <c r="FM236" s="52"/>
      <c r="FN236" s="52"/>
      <c r="FO236" s="52"/>
      <c r="FP236" s="52"/>
      <c r="FQ236" s="52"/>
      <c r="FR236" s="52"/>
      <c r="FS236" s="52"/>
      <c r="FT236" s="52"/>
      <c r="FU236" s="52"/>
      <c r="FV236" s="52"/>
      <c r="FW236" s="52"/>
      <c r="FX236" s="52"/>
      <c r="FY236" s="52"/>
      <c r="FZ236" s="52"/>
      <c r="GA236" s="52"/>
      <c r="GB236" s="52"/>
      <c r="GC236" s="52"/>
      <c r="GD236" s="52"/>
      <c r="GE236" s="52"/>
      <c r="GF236" s="52"/>
      <c r="GG236" s="52"/>
      <c r="GH236" s="52"/>
      <c r="GI236" s="52"/>
      <c r="GJ236" s="52"/>
      <c r="GK236" s="52"/>
      <c r="GL236" s="52"/>
      <c r="GM236" s="52"/>
      <c r="GN236" s="52"/>
      <c r="GO236" s="52"/>
      <c r="GP236" s="52"/>
      <c r="GQ236" s="52"/>
      <c r="GR236" s="52"/>
      <c r="GS236" s="52"/>
      <c r="GT236" s="52"/>
      <c r="GU236" s="52"/>
      <c r="GV236" s="52"/>
      <c r="GW236" s="52"/>
      <c r="GX236" s="52"/>
      <c r="GY236" s="52"/>
      <c r="GZ236" s="52"/>
      <c r="HA236" s="52"/>
      <c r="HB236" s="52"/>
      <c r="HC236" s="52"/>
      <c r="HD236" s="52"/>
      <c r="HE236" s="52"/>
      <c r="HF236" s="52"/>
      <c r="HG236" s="52"/>
      <c r="HH236" s="52"/>
      <c r="HI236" s="52"/>
      <c r="HJ236" s="52"/>
      <c r="HK236" s="52"/>
      <c r="HL236" s="52"/>
      <c r="HM236" s="52"/>
      <c r="HN236" s="52"/>
    </row>
    <row r="237" spans="1:222" hidden="1">
      <c r="A237" s="52"/>
      <c r="B237" s="52"/>
      <c r="C237" s="52"/>
      <c r="D237" s="198"/>
      <c r="E237" s="54"/>
      <c r="F237" s="54"/>
      <c r="G237" s="54"/>
      <c r="H237" s="54"/>
      <c r="I237" s="54"/>
      <c r="J237" s="54"/>
      <c r="K237" s="54"/>
      <c r="L237" s="54"/>
      <c r="M237" s="54"/>
      <c r="N237" s="54"/>
      <c r="O237" s="54"/>
      <c r="P237" s="54"/>
      <c r="Q237" s="54"/>
      <c r="R237" s="54"/>
      <c r="S237" s="54"/>
      <c r="T237" s="54"/>
      <c r="U237" s="54"/>
      <c r="V237" s="54"/>
      <c r="W237" s="192"/>
      <c r="X237" s="54"/>
      <c r="Y237" s="54"/>
      <c r="Z237" s="54"/>
      <c r="AA237" s="54"/>
      <c r="AB237" s="54"/>
      <c r="AC237" s="54"/>
      <c r="AD237" s="54"/>
      <c r="AE237" s="54"/>
      <c r="AF237" s="54"/>
      <c r="AG237" s="54"/>
      <c r="AH237" s="54"/>
      <c r="AI237" s="54"/>
      <c r="AJ237" s="54"/>
      <c r="AK237" s="54"/>
      <c r="AL237" s="230">
        <v>24</v>
      </c>
      <c r="AM237" s="920" t="str">
        <f t="shared" si="39"/>
        <v>-</v>
      </c>
      <c r="AN237" s="921"/>
      <c r="AO237" s="921"/>
      <c r="AP237" s="921"/>
      <c r="AQ237" s="922"/>
      <c r="AR237" s="54"/>
      <c r="AS237" s="54"/>
      <c r="AT237" s="54"/>
      <c r="AU237" s="54"/>
      <c r="AV237" s="54"/>
      <c r="AW237" s="874" t="e">
        <f t="shared" si="37"/>
        <v>#N/A</v>
      </c>
      <c r="AX237" s="875"/>
      <c r="AY237" s="875"/>
      <c r="AZ237" s="875"/>
      <c r="BA237" s="876"/>
      <c r="BB237" s="877" t="s">
        <v>569</v>
      </c>
      <c r="BC237" s="878"/>
      <c r="BD237" s="54"/>
      <c r="BE237" s="879" t="e">
        <f t="shared" si="32"/>
        <v>#N/A</v>
      </c>
      <c r="BF237" s="880"/>
      <c r="BG237" s="880"/>
      <c r="BH237" s="880"/>
      <c r="BI237" s="881"/>
      <c r="BJ237" s="882" t="s">
        <v>569</v>
      </c>
      <c r="BK237" s="878"/>
      <c r="BL237" s="54"/>
      <c r="BM237" s="241"/>
      <c r="BN237" s="241"/>
      <c r="BO237" s="241"/>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234">
        <v>17</v>
      </c>
      <c r="CN237" s="905" t="str">
        <f t="shared" si="40"/>
        <v>|</v>
      </c>
      <c r="CO237" s="906"/>
      <c r="CP237" s="906"/>
      <c r="CQ237" s="906"/>
      <c r="CR237" s="906"/>
      <c r="CS237" s="907"/>
      <c r="CT237" s="251" t="str">
        <f t="shared" si="41"/>
        <v>|</v>
      </c>
      <c r="CU237" s="251" t="str">
        <f t="shared" si="46"/>
        <v/>
      </c>
      <c r="CV237" s="268" t="e">
        <f t="array" ref="CV237">IF(ROW(A17)&gt;COUNTA(CU$221:CU$277),"",INDEX(CU:CU,SMALL(IF(CU$221:CU$277&lt;&gt;"",ROW(CU$221:CU$277),""),ROW(A17))))</f>
        <v>#NUM!</v>
      </c>
      <c r="CW237" s="251" t="str">
        <f t="shared" si="42"/>
        <v/>
      </c>
      <c r="CX237" s="233"/>
      <c r="CY237" s="233"/>
      <c r="CZ237" s="233"/>
      <c r="DA237" s="234">
        <v>17</v>
      </c>
      <c r="DB237" s="908" t="str">
        <f t="shared" si="43"/>
        <v>|</v>
      </c>
      <c r="DC237" s="909"/>
      <c r="DD237" s="909"/>
      <c r="DE237" s="909"/>
      <c r="DF237" s="909"/>
      <c r="DG237" s="910"/>
      <c r="DH237" s="255" t="str">
        <f t="shared" si="44"/>
        <v>|</v>
      </c>
      <c r="DI237" s="255" t="str">
        <f t="shared" si="47"/>
        <v/>
      </c>
      <c r="DJ237" s="270" t="e">
        <f t="array" ref="DJ237">IF(ROW(O17)&gt;COUNTA(DI$221:DI$277),"",INDEX(DI:DI,SMALL(IF(DI$221:DI$277&lt;&gt;"",ROW(DI$221:DI$277),""),ROW(O17))))</f>
        <v>#NUM!</v>
      </c>
      <c r="DK237" s="255" t="str">
        <f t="shared" si="45"/>
        <v/>
      </c>
      <c r="DL237" s="233"/>
      <c r="DM237" s="233"/>
      <c r="DN237" s="54"/>
      <c r="DO237" s="54"/>
      <c r="DP237" s="54"/>
      <c r="DQ237" s="199"/>
      <c r="DR237" s="52"/>
      <c r="DS237" s="52"/>
      <c r="DT237" s="52"/>
      <c r="DU237" s="52"/>
      <c r="DV237" s="52"/>
      <c r="DW237" s="52"/>
      <c r="DX237" s="52"/>
      <c r="DY237" s="52"/>
      <c r="DZ237" s="52"/>
      <c r="EA237" s="52"/>
      <c r="EB237" s="52"/>
      <c r="EC237" s="52"/>
      <c r="ED237" s="52"/>
      <c r="EE237" s="52"/>
      <c r="EF237" s="52"/>
      <c r="EG237" s="52"/>
      <c r="EH237" s="52"/>
      <c r="EI237" s="52"/>
      <c r="EJ237" s="52"/>
      <c r="EK237" s="52"/>
      <c r="EL237" s="52"/>
      <c r="EM237" s="52"/>
      <c r="EN237" s="52"/>
      <c r="EO237" s="52"/>
      <c r="EP237" s="52"/>
      <c r="EQ237" s="52"/>
      <c r="ER237" s="52"/>
      <c r="ES237" s="52"/>
      <c r="ET237" s="52"/>
      <c r="EU237" s="52"/>
      <c r="EV237" s="52"/>
      <c r="EW237" s="52"/>
      <c r="EX237" s="52"/>
      <c r="EY237" s="52"/>
      <c r="EZ237" s="52"/>
      <c r="FA237" s="52"/>
      <c r="FB237" s="52"/>
      <c r="FC237" s="52"/>
      <c r="FD237" s="52"/>
      <c r="FE237" s="52"/>
      <c r="FF237" s="52"/>
      <c r="FG237" s="52"/>
      <c r="FH237" s="52"/>
      <c r="FI237" s="52"/>
      <c r="FJ237" s="52"/>
      <c r="FK237" s="52"/>
      <c r="FL237" s="52"/>
      <c r="FM237" s="52"/>
      <c r="FN237" s="52"/>
      <c r="FO237" s="52"/>
      <c r="FP237" s="52"/>
      <c r="FQ237" s="52"/>
      <c r="FR237" s="52"/>
      <c r="FS237" s="52"/>
      <c r="FT237" s="52"/>
      <c r="FU237" s="52"/>
      <c r="FV237" s="52"/>
      <c r="FW237" s="52"/>
      <c r="FX237" s="52"/>
      <c r="FY237" s="52"/>
      <c r="FZ237" s="52"/>
      <c r="GA237" s="52"/>
      <c r="GB237" s="52"/>
      <c r="GC237" s="52"/>
      <c r="GD237" s="52"/>
      <c r="GE237" s="52"/>
      <c r="GF237" s="52"/>
      <c r="GG237" s="52"/>
      <c r="GH237" s="52"/>
      <c r="GI237" s="52"/>
      <c r="GJ237" s="52"/>
      <c r="GK237" s="52"/>
      <c r="GL237" s="52"/>
      <c r="GM237" s="52"/>
      <c r="GN237" s="52"/>
      <c r="GO237" s="52"/>
      <c r="GP237" s="52"/>
      <c r="GQ237" s="52"/>
      <c r="GR237" s="52"/>
      <c r="GS237" s="52"/>
      <c r="GT237" s="52"/>
      <c r="GU237" s="52"/>
      <c r="GV237" s="52"/>
      <c r="GW237" s="52"/>
      <c r="GX237" s="52"/>
      <c r="GY237" s="52"/>
      <c r="GZ237" s="52"/>
      <c r="HA237" s="52"/>
      <c r="HB237" s="52"/>
      <c r="HC237" s="52"/>
      <c r="HD237" s="52"/>
      <c r="HE237" s="52"/>
      <c r="HF237" s="52"/>
      <c r="HG237" s="52"/>
      <c r="HH237" s="52"/>
      <c r="HI237" s="52"/>
      <c r="HJ237" s="52"/>
      <c r="HK237" s="52"/>
      <c r="HL237" s="52"/>
      <c r="HM237" s="52"/>
      <c r="HN237" s="52"/>
    </row>
    <row r="238" spans="1:222" hidden="1">
      <c r="A238" s="52"/>
      <c r="B238" s="52"/>
      <c r="C238" s="52"/>
      <c r="D238" s="198"/>
      <c r="E238" s="54"/>
      <c r="F238" s="54"/>
      <c r="G238" s="54"/>
      <c r="H238" s="54"/>
      <c r="I238" s="54"/>
      <c r="J238" s="54"/>
      <c r="K238" s="54"/>
      <c r="L238" s="54"/>
      <c r="M238" s="54"/>
      <c r="N238" s="54"/>
      <c r="O238" s="54"/>
      <c r="P238" s="54"/>
      <c r="Q238" s="54"/>
      <c r="R238" s="54"/>
      <c r="S238" s="54"/>
      <c r="T238" s="54"/>
      <c r="U238" s="54"/>
      <c r="V238" s="54"/>
      <c r="W238" s="192"/>
      <c r="X238" s="54"/>
      <c r="Y238" s="54"/>
      <c r="Z238" s="54"/>
      <c r="AA238" s="54"/>
      <c r="AB238" s="54"/>
      <c r="AC238" s="54"/>
      <c r="AD238" s="54"/>
      <c r="AE238" s="54"/>
      <c r="AF238" s="54"/>
      <c r="AG238" s="54"/>
      <c r="AH238" s="54"/>
      <c r="AI238" s="54"/>
      <c r="AJ238" s="54"/>
      <c r="AK238" s="54"/>
      <c r="AL238" s="229">
        <v>25</v>
      </c>
      <c r="AM238" s="920" t="str">
        <f t="shared" si="39"/>
        <v>-</v>
      </c>
      <c r="AN238" s="921"/>
      <c r="AO238" s="921"/>
      <c r="AP238" s="921"/>
      <c r="AQ238" s="922"/>
      <c r="AR238" s="54"/>
      <c r="AS238" s="54"/>
      <c r="AT238" s="54"/>
      <c r="AU238" s="54"/>
      <c r="AV238" s="54"/>
      <c r="AW238" s="874" t="e">
        <f t="shared" si="37"/>
        <v>#N/A</v>
      </c>
      <c r="AX238" s="875"/>
      <c r="AY238" s="875"/>
      <c r="AZ238" s="875"/>
      <c r="BA238" s="876"/>
      <c r="BB238" s="877" t="s">
        <v>570</v>
      </c>
      <c r="BC238" s="878"/>
      <c r="BD238" s="54"/>
      <c r="BE238" s="879" t="e">
        <f t="shared" si="32"/>
        <v>#N/A</v>
      </c>
      <c r="BF238" s="880"/>
      <c r="BG238" s="880"/>
      <c r="BH238" s="880"/>
      <c r="BI238" s="881"/>
      <c r="BJ238" s="882" t="s">
        <v>570</v>
      </c>
      <c r="BK238" s="878"/>
      <c r="BL238" s="54"/>
      <c r="BM238" s="241"/>
      <c r="BN238" s="241"/>
      <c r="BO238" s="241"/>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234">
        <v>18</v>
      </c>
      <c r="CN238" s="905" t="str">
        <f t="shared" si="40"/>
        <v>|</v>
      </c>
      <c r="CO238" s="906"/>
      <c r="CP238" s="906"/>
      <c r="CQ238" s="906"/>
      <c r="CR238" s="906"/>
      <c r="CS238" s="907"/>
      <c r="CT238" s="251" t="str">
        <f t="shared" si="41"/>
        <v>|</v>
      </c>
      <c r="CU238" s="251" t="str">
        <f t="shared" si="46"/>
        <v/>
      </c>
      <c r="CV238" s="268" t="e">
        <f t="array" ref="CV238">IF(ROW(A18)&gt;COUNTA(CU$221:CU$277),"",INDEX(CU:CU,SMALL(IF(CU$221:CU$277&lt;&gt;"",ROW(CU$221:CU$277),""),ROW(A18))))</f>
        <v>#NUM!</v>
      </c>
      <c r="CW238" s="251" t="str">
        <f t="shared" si="42"/>
        <v/>
      </c>
      <c r="CX238" s="233"/>
      <c r="CY238" s="233"/>
      <c r="CZ238" s="233"/>
      <c r="DA238" s="234">
        <v>18</v>
      </c>
      <c r="DB238" s="908" t="str">
        <f t="shared" si="43"/>
        <v>|</v>
      </c>
      <c r="DC238" s="909"/>
      <c r="DD238" s="909"/>
      <c r="DE238" s="909"/>
      <c r="DF238" s="909"/>
      <c r="DG238" s="910"/>
      <c r="DH238" s="255" t="str">
        <f t="shared" si="44"/>
        <v>|</v>
      </c>
      <c r="DI238" s="255" t="str">
        <f t="shared" si="47"/>
        <v/>
      </c>
      <c r="DJ238" s="270" t="e">
        <f t="array" ref="DJ238">IF(ROW(O18)&gt;COUNTA(DI$221:DI$277),"",INDEX(DI:DI,SMALL(IF(DI$221:DI$277&lt;&gt;"",ROW(DI$221:DI$277),""),ROW(O18))))</f>
        <v>#NUM!</v>
      </c>
      <c r="DK238" s="255" t="str">
        <f t="shared" si="45"/>
        <v/>
      </c>
      <c r="DL238" s="233"/>
      <c r="DM238" s="233"/>
      <c r="DN238" s="54"/>
      <c r="DO238" s="54"/>
      <c r="DP238" s="54"/>
      <c r="DQ238" s="199"/>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2"/>
      <c r="EV238" s="52"/>
      <c r="EW238" s="52"/>
      <c r="EX238" s="52"/>
      <c r="EY238" s="52"/>
      <c r="EZ238" s="52"/>
      <c r="FA238" s="52"/>
      <c r="FB238" s="52"/>
      <c r="FC238" s="52"/>
      <c r="FD238" s="52"/>
      <c r="FE238" s="52"/>
      <c r="FF238" s="52"/>
      <c r="FG238" s="52"/>
      <c r="FH238" s="52"/>
      <c r="FI238" s="52"/>
      <c r="FJ238" s="52"/>
      <c r="FK238" s="52"/>
      <c r="FL238" s="52"/>
      <c r="FM238" s="52"/>
      <c r="FN238" s="52"/>
      <c r="FO238" s="52"/>
      <c r="FP238" s="52"/>
      <c r="FQ238" s="52"/>
      <c r="FR238" s="52"/>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2"/>
      <c r="GQ238" s="52"/>
      <c r="GR238" s="52"/>
      <c r="GS238" s="52"/>
      <c r="GT238" s="52"/>
      <c r="GU238" s="52"/>
      <c r="GV238" s="52"/>
      <c r="GW238" s="52"/>
      <c r="GX238" s="52"/>
      <c r="GY238" s="52"/>
      <c r="GZ238" s="52"/>
      <c r="HA238" s="52"/>
      <c r="HB238" s="52"/>
      <c r="HC238" s="52"/>
      <c r="HD238" s="52"/>
      <c r="HE238" s="52"/>
      <c r="HF238" s="52"/>
      <c r="HG238" s="52"/>
      <c r="HH238" s="52"/>
      <c r="HI238" s="52"/>
      <c r="HJ238" s="52"/>
      <c r="HK238" s="52"/>
      <c r="HL238" s="52"/>
      <c r="HM238" s="52"/>
      <c r="HN238" s="52"/>
    </row>
    <row r="239" spans="1:222" hidden="1">
      <c r="A239" s="52"/>
      <c r="B239" s="52"/>
      <c r="C239" s="52"/>
      <c r="D239" s="198"/>
      <c r="E239" s="54"/>
      <c r="F239" s="54"/>
      <c r="G239" s="54"/>
      <c r="H239" s="54"/>
      <c r="I239" s="54"/>
      <c r="J239" s="54"/>
      <c r="K239" s="54"/>
      <c r="L239" s="54"/>
      <c r="M239" s="54"/>
      <c r="N239" s="54"/>
      <c r="O239" s="54"/>
      <c r="P239" s="54"/>
      <c r="Q239" s="54"/>
      <c r="R239" s="54"/>
      <c r="S239" s="54"/>
      <c r="T239" s="54"/>
      <c r="U239" s="54"/>
      <c r="V239" s="54"/>
      <c r="W239" s="192"/>
      <c r="X239" s="54"/>
      <c r="Y239" s="54"/>
      <c r="Z239" s="54"/>
      <c r="AA239" s="54"/>
      <c r="AB239" s="54"/>
      <c r="AC239" s="54"/>
      <c r="AD239" s="54"/>
      <c r="AE239" s="54"/>
      <c r="AF239" s="54"/>
      <c r="AG239" s="54"/>
      <c r="AH239" s="54"/>
      <c r="AI239" s="54"/>
      <c r="AJ239" s="54"/>
      <c r="AK239" s="54"/>
      <c r="AL239" s="229">
        <v>26</v>
      </c>
      <c r="AM239" s="920" t="str">
        <f t="shared" si="39"/>
        <v>-</v>
      </c>
      <c r="AN239" s="921"/>
      <c r="AO239" s="921"/>
      <c r="AP239" s="921"/>
      <c r="AQ239" s="922"/>
      <c r="AR239" s="54"/>
      <c r="AS239" s="54"/>
      <c r="AT239" s="54"/>
      <c r="AU239" s="54"/>
      <c r="AV239" s="54"/>
      <c r="AW239" s="874" t="e">
        <f t="shared" si="37"/>
        <v>#N/A</v>
      </c>
      <c r="AX239" s="875"/>
      <c r="AY239" s="875"/>
      <c r="AZ239" s="875"/>
      <c r="BA239" s="876"/>
      <c r="BB239" s="877" t="s">
        <v>571</v>
      </c>
      <c r="BC239" s="878"/>
      <c r="BD239" s="54"/>
      <c r="BE239" s="879" t="e">
        <f t="shared" si="32"/>
        <v>#N/A</v>
      </c>
      <c r="BF239" s="880"/>
      <c r="BG239" s="880"/>
      <c r="BH239" s="880"/>
      <c r="BI239" s="881"/>
      <c r="BJ239" s="882" t="s">
        <v>571</v>
      </c>
      <c r="BK239" s="878"/>
      <c r="BL239" s="54"/>
      <c r="BM239" s="241"/>
      <c r="BN239" s="241"/>
      <c r="BO239" s="241"/>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234">
        <v>19</v>
      </c>
      <c r="CN239" s="905" t="str">
        <f t="shared" si="40"/>
        <v>|</v>
      </c>
      <c r="CO239" s="906"/>
      <c r="CP239" s="906"/>
      <c r="CQ239" s="906"/>
      <c r="CR239" s="906"/>
      <c r="CS239" s="907"/>
      <c r="CT239" s="251" t="str">
        <f t="shared" si="41"/>
        <v>|</v>
      </c>
      <c r="CU239" s="251" t="str">
        <f t="shared" si="46"/>
        <v/>
      </c>
      <c r="CV239" s="268" t="e">
        <f t="array" ref="CV239">IF(ROW(A19)&gt;COUNTA(CU$221:CU$277),"",INDEX(CU:CU,SMALL(IF(CU$221:CU$277&lt;&gt;"",ROW(CU$221:CU$277),""),ROW(A19))))</f>
        <v>#NUM!</v>
      </c>
      <c r="CW239" s="251" t="str">
        <f t="shared" si="42"/>
        <v/>
      </c>
      <c r="CX239" s="233"/>
      <c r="CY239" s="233"/>
      <c r="CZ239" s="233"/>
      <c r="DA239" s="234">
        <v>19</v>
      </c>
      <c r="DB239" s="908" t="str">
        <f t="shared" si="43"/>
        <v>|</v>
      </c>
      <c r="DC239" s="909"/>
      <c r="DD239" s="909"/>
      <c r="DE239" s="909"/>
      <c r="DF239" s="909"/>
      <c r="DG239" s="910"/>
      <c r="DH239" s="255" t="str">
        <f t="shared" si="44"/>
        <v>|</v>
      </c>
      <c r="DI239" s="255" t="str">
        <f t="shared" si="47"/>
        <v/>
      </c>
      <c r="DJ239" s="270" t="e">
        <f t="array" ref="DJ239">IF(ROW(O19)&gt;COUNTA(DI$221:DI$277),"",INDEX(DI:DI,SMALL(IF(DI$221:DI$277&lt;&gt;"",ROW(DI$221:DI$277),""),ROW(O19))))</f>
        <v>#NUM!</v>
      </c>
      <c r="DK239" s="255" t="str">
        <f t="shared" si="45"/>
        <v/>
      </c>
      <c r="DL239" s="233"/>
      <c r="DM239" s="233"/>
      <c r="DN239" s="54"/>
      <c r="DO239" s="54"/>
      <c r="DP239" s="54"/>
      <c r="DQ239" s="199"/>
      <c r="DR239" s="52"/>
      <c r="DS239" s="52"/>
      <c r="DT239" s="52"/>
      <c r="DU239" s="52"/>
      <c r="DV239" s="52"/>
      <c r="DW239" s="52"/>
      <c r="DX239" s="52"/>
      <c r="DY239" s="52"/>
      <c r="DZ239" s="52"/>
      <c r="EA239" s="52"/>
      <c r="EB239" s="52"/>
      <c r="EC239" s="52"/>
      <c r="ED239" s="52"/>
      <c r="EE239" s="52"/>
      <c r="EF239" s="52"/>
      <c r="EG239" s="52"/>
      <c r="EH239" s="52"/>
      <c r="EI239" s="52"/>
      <c r="EJ239" s="52"/>
      <c r="EK239" s="52"/>
      <c r="EL239" s="52"/>
      <c r="EM239" s="52"/>
      <c r="EN239" s="52"/>
      <c r="EO239" s="52"/>
      <c r="EP239" s="52"/>
      <c r="EQ239" s="52"/>
      <c r="ER239" s="52"/>
      <c r="ES239" s="52"/>
      <c r="ET239" s="52"/>
      <c r="EU239" s="52"/>
      <c r="EV239" s="52"/>
      <c r="EW239" s="52"/>
      <c r="EX239" s="52"/>
      <c r="EY239" s="52"/>
      <c r="EZ239" s="52"/>
      <c r="FA239" s="52"/>
      <c r="FB239" s="52"/>
      <c r="FC239" s="52"/>
      <c r="FD239" s="52"/>
      <c r="FE239" s="52"/>
      <c r="FF239" s="52"/>
      <c r="FG239" s="52"/>
      <c r="FH239" s="52"/>
      <c r="FI239" s="52"/>
      <c r="FJ239" s="52"/>
      <c r="FK239" s="52"/>
      <c r="FL239" s="52"/>
      <c r="FM239" s="52"/>
      <c r="FN239" s="52"/>
      <c r="FO239" s="52"/>
      <c r="FP239" s="52"/>
      <c r="FQ239" s="52"/>
      <c r="FR239" s="52"/>
      <c r="FS239" s="52"/>
      <c r="FT239" s="52"/>
      <c r="FU239" s="52"/>
      <c r="FV239" s="52"/>
      <c r="FW239" s="52"/>
      <c r="FX239" s="52"/>
      <c r="FY239" s="52"/>
      <c r="FZ239" s="52"/>
      <c r="GA239" s="52"/>
      <c r="GB239" s="52"/>
      <c r="GC239" s="52"/>
      <c r="GD239" s="52"/>
      <c r="GE239" s="52"/>
      <c r="GF239" s="52"/>
      <c r="GG239" s="52"/>
      <c r="GH239" s="52"/>
      <c r="GI239" s="52"/>
      <c r="GJ239" s="52"/>
      <c r="GK239" s="52"/>
      <c r="GL239" s="52"/>
      <c r="GM239" s="52"/>
      <c r="GN239" s="52"/>
      <c r="GO239" s="52"/>
      <c r="GP239" s="52"/>
      <c r="GQ239" s="52"/>
      <c r="GR239" s="52"/>
      <c r="GS239" s="52"/>
      <c r="GT239" s="52"/>
      <c r="GU239" s="52"/>
      <c r="GV239" s="52"/>
      <c r="GW239" s="52"/>
      <c r="GX239" s="52"/>
      <c r="GY239" s="52"/>
      <c r="GZ239" s="52"/>
      <c r="HA239" s="52"/>
      <c r="HB239" s="52"/>
      <c r="HC239" s="52"/>
      <c r="HD239" s="52"/>
      <c r="HE239" s="52"/>
      <c r="HF239" s="52"/>
      <c r="HG239" s="52"/>
      <c r="HH239" s="52"/>
      <c r="HI239" s="52"/>
      <c r="HJ239" s="52"/>
      <c r="HK239" s="52"/>
      <c r="HL239" s="52"/>
      <c r="HM239" s="52"/>
      <c r="HN239" s="52"/>
    </row>
    <row r="240" spans="1:222" hidden="1">
      <c r="A240" s="52"/>
      <c r="B240" s="52"/>
      <c r="C240" s="52"/>
      <c r="D240" s="198"/>
      <c r="E240" s="54"/>
      <c r="F240" s="54"/>
      <c r="G240" s="54"/>
      <c r="H240" s="54"/>
      <c r="I240" s="54"/>
      <c r="J240" s="54"/>
      <c r="K240" s="54"/>
      <c r="L240" s="54"/>
      <c r="M240" s="54"/>
      <c r="N240" s="54"/>
      <c r="O240" s="54"/>
      <c r="P240" s="54"/>
      <c r="Q240" s="54"/>
      <c r="R240" s="54"/>
      <c r="S240" s="54"/>
      <c r="T240" s="54"/>
      <c r="U240" s="54"/>
      <c r="V240" s="54"/>
      <c r="W240" s="192"/>
      <c r="X240" s="54"/>
      <c r="Y240" s="54"/>
      <c r="Z240" s="54"/>
      <c r="AA240" s="54"/>
      <c r="AB240" s="54"/>
      <c r="AC240" s="54"/>
      <c r="AD240" s="54"/>
      <c r="AE240" s="54"/>
      <c r="AF240" s="54"/>
      <c r="AG240" s="54"/>
      <c r="AH240" s="54"/>
      <c r="AI240" s="54"/>
      <c r="AJ240" s="54"/>
      <c r="AK240" s="54"/>
      <c r="AL240" s="229">
        <v>27</v>
      </c>
      <c r="AM240" s="920" t="str">
        <f t="shared" si="39"/>
        <v>-</v>
      </c>
      <c r="AN240" s="921"/>
      <c r="AO240" s="921"/>
      <c r="AP240" s="921"/>
      <c r="AQ240" s="922"/>
      <c r="AR240" s="54"/>
      <c r="AS240" s="54"/>
      <c r="AT240" s="54"/>
      <c r="AU240" s="54"/>
      <c r="AV240" s="54"/>
      <c r="AW240" s="874" t="e">
        <f t="shared" si="37"/>
        <v>#N/A</v>
      </c>
      <c r="AX240" s="875"/>
      <c r="AY240" s="875"/>
      <c r="AZ240" s="875"/>
      <c r="BA240" s="876"/>
      <c r="BB240" s="877" t="s">
        <v>572</v>
      </c>
      <c r="BC240" s="878"/>
      <c r="BD240" s="54"/>
      <c r="BE240" s="879" t="e">
        <f t="shared" si="32"/>
        <v>#N/A</v>
      </c>
      <c r="BF240" s="880"/>
      <c r="BG240" s="880"/>
      <c r="BH240" s="880"/>
      <c r="BI240" s="881"/>
      <c r="BJ240" s="882" t="s">
        <v>572</v>
      </c>
      <c r="BK240" s="878"/>
      <c r="BL240" s="54"/>
      <c r="BM240" s="241"/>
      <c r="BN240" s="241"/>
      <c r="BO240" s="241"/>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234">
        <v>20</v>
      </c>
      <c r="CN240" s="905" t="str">
        <f t="shared" si="40"/>
        <v>|</v>
      </c>
      <c r="CO240" s="906"/>
      <c r="CP240" s="906"/>
      <c r="CQ240" s="906"/>
      <c r="CR240" s="906"/>
      <c r="CS240" s="907"/>
      <c r="CT240" s="251" t="str">
        <f t="shared" si="41"/>
        <v>|</v>
      </c>
      <c r="CU240" s="251" t="str">
        <f t="shared" si="46"/>
        <v/>
      </c>
      <c r="CV240" s="268" t="e">
        <f t="array" ref="CV240">IF(ROW(A20)&gt;COUNTA(CU$221:CU$277),"",INDEX(CU:CU,SMALL(IF(CU$221:CU$277&lt;&gt;"",ROW(CU$221:CU$277),""),ROW(A20))))</f>
        <v>#NUM!</v>
      </c>
      <c r="CW240" s="251" t="str">
        <f t="shared" si="42"/>
        <v/>
      </c>
      <c r="CX240" s="233"/>
      <c r="CY240" s="233"/>
      <c r="CZ240" s="233"/>
      <c r="DA240" s="234">
        <v>20</v>
      </c>
      <c r="DB240" s="908" t="str">
        <f t="shared" si="43"/>
        <v>|</v>
      </c>
      <c r="DC240" s="909"/>
      <c r="DD240" s="909"/>
      <c r="DE240" s="909"/>
      <c r="DF240" s="909"/>
      <c r="DG240" s="910"/>
      <c r="DH240" s="255" t="str">
        <f t="shared" si="44"/>
        <v>|</v>
      </c>
      <c r="DI240" s="255" t="str">
        <f t="shared" si="47"/>
        <v/>
      </c>
      <c r="DJ240" s="270" t="e">
        <f t="array" ref="DJ240">IF(ROW(O20)&gt;COUNTA(DI$221:DI$277),"",INDEX(DI:DI,SMALL(IF(DI$221:DI$277&lt;&gt;"",ROW(DI$221:DI$277),""),ROW(O20))))</f>
        <v>#NUM!</v>
      </c>
      <c r="DK240" s="255" t="str">
        <f t="shared" si="45"/>
        <v/>
      </c>
      <c r="DL240" s="233"/>
      <c r="DM240" s="233"/>
      <c r="DN240" s="54"/>
      <c r="DO240" s="54"/>
      <c r="DP240" s="54"/>
      <c r="DQ240" s="199"/>
      <c r="DR240" s="52"/>
      <c r="DS240" s="52"/>
      <c r="DT240" s="52"/>
      <c r="DU240" s="52"/>
      <c r="DV240" s="52"/>
      <c r="DW240" s="52"/>
      <c r="DX240" s="52"/>
      <c r="DY240" s="52"/>
      <c r="DZ240" s="52"/>
      <c r="EA240" s="52"/>
      <c r="EB240" s="52"/>
      <c r="EC240" s="52"/>
      <c r="ED240" s="52"/>
      <c r="EE240" s="52"/>
      <c r="EF240" s="52"/>
      <c r="EG240" s="52"/>
      <c r="EH240" s="52"/>
      <c r="EI240" s="52"/>
      <c r="EJ240" s="52"/>
      <c r="EK240" s="52"/>
      <c r="EL240" s="52"/>
      <c r="EM240" s="52"/>
      <c r="EN240" s="52"/>
      <c r="EO240" s="52"/>
      <c r="EP240" s="52"/>
      <c r="EQ240" s="52"/>
      <c r="ER240" s="52"/>
      <c r="ES240" s="52"/>
      <c r="ET240" s="52"/>
      <c r="EU240" s="52"/>
      <c r="EV240" s="52"/>
      <c r="EW240" s="52"/>
      <c r="EX240" s="52"/>
      <c r="EY240" s="52"/>
      <c r="EZ240" s="52"/>
      <c r="FA240" s="52"/>
      <c r="FB240" s="52"/>
      <c r="FC240" s="52"/>
      <c r="FD240" s="52"/>
      <c r="FE240" s="52"/>
      <c r="FF240" s="52"/>
      <c r="FG240" s="52"/>
      <c r="FH240" s="52"/>
      <c r="FI240" s="52"/>
      <c r="FJ240" s="52"/>
      <c r="FK240" s="52"/>
      <c r="FL240" s="52"/>
      <c r="FM240" s="52"/>
      <c r="FN240" s="52"/>
      <c r="FO240" s="52"/>
      <c r="FP240" s="52"/>
      <c r="FQ240" s="52"/>
      <c r="FR240" s="52"/>
      <c r="FS240" s="52"/>
      <c r="FT240" s="52"/>
      <c r="FU240" s="52"/>
      <c r="FV240" s="52"/>
      <c r="FW240" s="52"/>
      <c r="FX240" s="52"/>
      <c r="FY240" s="52"/>
      <c r="FZ240" s="52"/>
      <c r="GA240" s="52"/>
      <c r="GB240" s="52"/>
      <c r="GC240" s="52"/>
      <c r="GD240" s="52"/>
      <c r="GE240" s="52"/>
      <c r="GF240" s="52"/>
      <c r="GG240" s="52"/>
      <c r="GH240" s="52"/>
      <c r="GI240" s="52"/>
      <c r="GJ240" s="52"/>
      <c r="GK240" s="52"/>
      <c r="GL240" s="52"/>
      <c r="GM240" s="52"/>
      <c r="GN240" s="52"/>
      <c r="GO240" s="52"/>
      <c r="GP240" s="52"/>
      <c r="GQ240" s="52"/>
      <c r="GR240" s="52"/>
      <c r="GS240" s="52"/>
      <c r="GT240" s="52"/>
      <c r="GU240" s="52"/>
      <c r="GV240" s="52"/>
      <c r="GW240" s="52"/>
      <c r="GX240" s="52"/>
      <c r="GY240" s="52"/>
      <c r="GZ240" s="52"/>
      <c r="HA240" s="52"/>
      <c r="HB240" s="52"/>
      <c r="HC240" s="52"/>
      <c r="HD240" s="52"/>
      <c r="HE240" s="52"/>
      <c r="HF240" s="52"/>
      <c r="HG240" s="52"/>
      <c r="HH240" s="52"/>
      <c r="HI240" s="52"/>
      <c r="HJ240" s="52"/>
      <c r="HK240" s="52"/>
      <c r="HL240" s="52"/>
      <c r="HM240" s="52"/>
      <c r="HN240" s="52"/>
    </row>
    <row r="241" spans="1:222" hidden="1">
      <c r="A241" s="52"/>
      <c r="B241" s="52"/>
      <c r="C241" s="52"/>
      <c r="D241" s="198"/>
      <c r="E241" s="54"/>
      <c r="F241" s="54"/>
      <c r="G241" s="54"/>
      <c r="H241" s="54"/>
      <c r="I241" s="54"/>
      <c r="J241" s="54"/>
      <c r="K241" s="54"/>
      <c r="L241" s="54"/>
      <c r="M241" s="54"/>
      <c r="N241" s="54"/>
      <c r="O241" s="54"/>
      <c r="P241" s="54"/>
      <c r="Q241" s="54"/>
      <c r="R241" s="54"/>
      <c r="S241" s="54"/>
      <c r="T241" s="54"/>
      <c r="U241" s="54"/>
      <c r="V241" s="54"/>
      <c r="W241" s="192"/>
      <c r="X241" s="54"/>
      <c r="Y241" s="54"/>
      <c r="Z241" s="54"/>
      <c r="AA241" s="54"/>
      <c r="AB241" s="54"/>
      <c r="AC241" s="54"/>
      <c r="AD241" s="54"/>
      <c r="AE241" s="54"/>
      <c r="AF241" s="54"/>
      <c r="AG241" s="54"/>
      <c r="AH241" s="54"/>
      <c r="AI241" s="54"/>
      <c r="AJ241" s="54"/>
      <c r="AK241" s="54"/>
      <c r="AL241" s="231">
        <v>28</v>
      </c>
      <c r="AM241" s="888" t="str">
        <f t="shared" si="39"/>
        <v>-</v>
      </c>
      <c r="AN241" s="889"/>
      <c r="AO241" s="889"/>
      <c r="AP241" s="889"/>
      <c r="AQ241" s="890"/>
      <c r="AR241" s="54"/>
      <c r="AS241" s="54"/>
      <c r="AT241" s="54"/>
      <c r="AU241" s="54"/>
      <c r="AV241" s="54"/>
      <c r="AW241" s="874" t="e">
        <f t="shared" si="37"/>
        <v>#N/A</v>
      </c>
      <c r="AX241" s="875"/>
      <c r="AY241" s="875"/>
      <c r="AZ241" s="875"/>
      <c r="BA241" s="876"/>
      <c r="BB241" s="877" t="s">
        <v>573</v>
      </c>
      <c r="BC241" s="878"/>
      <c r="BD241" s="54"/>
      <c r="BE241" s="879" t="e">
        <f t="shared" si="32"/>
        <v>#N/A</v>
      </c>
      <c r="BF241" s="880"/>
      <c r="BG241" s="880"/>
      <c r="BH241" s="880"/>
      <c r="BI241" s="881"/>
      <c r="BJ241" s="882" t="s">
        <v>573</v>
      </c>
      <c r="BK241" s="878"/>
      <c r="BL241" s="54"/>
      <c r="BM241" s="241"/>
      <c r="BN241" s="241"/>
      <c r="BO241" s="241"/>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234">
        <v>21</v>
      </c>
      <c r="CN241" s="905" t="str">
        <f t="shared" si="40"/>
        <v>|</v>
      </c>
      <c r="CO241" s="906"/>
      <c r="CP241" s="906"/>
      <c r="CQ241" s="906"/>
      <c r="CR241" s="906"/>
      <c r="CS241" s="907"/>
      <c r="CT241" s="251" t="str">
        <f t="shared" si="41"/>
        <v>|</v>
      </c>
      <c r="CU241" s="251" t="str">
        <f t="shared" si="46"/>
        <v/>
      </c>
      <c r="CV241" s="268" t="e">
        <f t="array" ref="CV241">IF(ROW(A21)&gt;COUNTA(CU$221:CU$277),"",INDEX(CU:CU,SMALL(IF(CU$221:CU$277&lt;&gt;"",ROW(CU$221:CU$277),""),ROW(A21))))</f>
        <v>#NUM!</v>
      </c>
      <c r="CW241" s="251" t="str">
        <f t="shared" si="42"/>
        <v/>
      </c>
      <c r="CX241" s="233"/>
      <c r="CY241" s="233"/>
      <c r="CZ241" s="233"/>
      <c r="DA241" s="234">
        <v>21</v>
      </c>
      <c r="DB241" s="908" t="str">
        <f t="shared" si="43"/>
        <v>|</v>
      </c>
      <c r="DC241" s="909"/>
      <c r="DD241" s="909"/>
      <c r="DE241" s="909"/>
      <c r="DF241" s="909"/>
      <c r="DG241" s="910"/>
      <c r="DH241" s="255" t="str">
        <f t="shared" si="44"/>
        <v>|</v>
      </c>
      <c r="DI241" s="255" t="str">
        <f t="shared" si="47"/>
        <v/>
      </c>
      <c r="DJ241" s="270" t="e">
        <f t="array" ref="DJ241">IF(ROW(O21)&gt;COUNTA(DI$221:DI$277),"",INDEX(DI:DI,SMALL(IF(DI$221:DI$277&lt;&gt;"",ROW(DI$221:DI$277),""),ROW(O21))))</f>
        <v>#NUM!</v>
      </c>
      <c r="DK241" s="255" t="str">
        <f t="shared" si="45"/>
        <v/>
      </c>
      <c r="DL241" s="233"/>
      <c r="DM241" s="233"/>
      <c r="DN241" s="54"/>
      <c r="DO241" s="54"/>
      <c r="DP241" s="54"/>
      <c r="DQ241" s="199"/>
      <c r="DR241" s="52"/>
      <c r="DS241" s="52"/>
      <c r="DT241" s="52"/>
      <c r="DU241" s="52"/>
      <c r="DV241" s="52"/>
      <c r="DW241" s="52"/>
      <c r="DX241" s="52"/>
      <c r="DY241" s="52"/>
      <c r="DZ241" s="52"/>
      <c r="EA241" s="52"/>
      <c r="EB241" s="52"/>
      <c r="EC241" s="52"/>
      <c r="ED241" s="52"/>
      <c r="EE241" s="52"/>
      <c r="EF241" s="52"/>
      <c r="EG241" s="52"/>
      <c r="EH241" s="52"/>
      <c r="EI241" s="52"/>
      <c r="EJ241" s="52"/>
      <c r="EK241" s="52"/>
      <c r="EL241" s="52"/>
      <c r="EM241" s="52"/>
      <c r="EN241" s="52"/>
      <c r="EO241" s="52"/>
      <c r="EP241" s="52"/>
      <c r="EQ241" s="52"/>
      <c r="ER241" s="52"/>
      <c r="ES241" s="52"/>
      <c r="ET241" s="52"/>
      <c r="EU241" s="52"/>
      <c r="EV241" s="52"/>
      <c r="EW241" s="52"/>
      <c r="EX241" s="52"/>
      <c r="EY241" s="52"/>
      <c r="EZ241" s="52"/>
      <c r="FA241" s="52"/>
      <c r="FB241" s="52"/>
      <c r="FC241" s="52"/>
      <c r="FD241" s="52"/>
      <c r="FE241" s="52"/>
      <c r="FF241" s="52"/>
      <c r="FG241" s="52"/>
      <c r="FH241" s="52"/>
      <c r="FI241" s="52"/>
      <c r="FJ241" s="52"/>
      <c r="FK241" s="52"/>
      <c r="FL241" s="52"/>
      <c r="FM241" s="52"/>
      <c r="FN241" s="52"/>
      <c r="FO241" s="52"/>
      <c r="FP241" s="52"/>
      <c r="FQ241" s="52"/>
      <c r="FR241" s="52"/>
      <c r="FS241" s="52"/>
      <c r="FT241" s="52"/>
      <c r="FU241" s="52"/>
      <c r="FV241" s="52"/>
      <c r="FW241" s="52"/>
      <c r="FX241" s="52"/>
      <c r="FY241" s="52"/>
      <c r="FZ241" s="52"/>
      <c r="GA241" s="52"/>
      <c r="GB241" s="52"/>
      <c r="GC241" s="52"/>
      <c r="GD241" s="52"/>
      <c r="GE241" s="52"/>
      <c r="GF241" s="52"/>
      <c r="GG241" s="52"/>
      <c r="GH241" s="52"/>
      <c r="GI241" s="52"/>
      <c r="GJ241" s="52"/>
      <c r="GK241" s="52"/>
      <c r="GL241" s="52"/>
      <c r="GM241" s="52"/>
      <c r="GN241" s="52"/>
      <c r="GO241" s="52"/>
      <c r="GP241" s="52"/>
      <c r="GQ241" s="52"/>
      <c r="GR241" s="52"/>
      <c r="GS241" s="52"/>
      <c r="GT241" s="52"/>
      <c r="GU241" s="52"/>
      <c r="GV241" s="52"/>
      <c r="GW241" s="52"/>
      <c r="GX241" s="52"/>
      <c r="GY241" s="52"/>
      <c r="GZ241" s="52"/>
      <c r="HA241" s="52"/>
      <c r="HB241" s="52"/>
      <c r="HC241" s="52"/>
      <c r="HD241" s="52"/>
      <c r="HE241" s="52"/>
      <c r="HF241" s="52"/>
      <c r="HG241" s="52"/>
      <c r="HH241" s="52"/>
      <c r="HI241" s="52"/>
      <c r="HJ241" s="52"/>
      <c r="HK241" s="52"/>
      <c r="HL241" s="52"/>
      <c r="HM241" s="52"/>
      <c r="HN241" s="52"/>
    </row>
    <row r="242" spans="1:222" hidden="1">
      <c r="A242" s="52"/>
      <c r="B242" s="52"/>
      <c r="C242" s="52"/>
      <c r="D242" s="198"/>
      <c r="E242" s="54"/>
      <c r="F242" s="54"/>
      <c r="G242" s="54"/>
      <c r="H242" s="54"/>
      <c r="I242" s="54"/>
      <c r="J242" s="54"/>
      <c r="K242" s="54"/>
      <c r="L242" s="54"/>
      <c r="M242" s="54"/>
      <c r="N242" s="54"/>
      <c r="O242" s="54"/>
      <c r="P242" s="54"/>
      <c r="Q242" s="54"/>
      <c r="R242" s="54"/>
      <c r="S242" s="54"/>
      <c r="T242" s="54"/>
      <c r="U242" s="54"/>
      <c r="V242" s="54"/>
      <c r="W242" s="192"/>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874" t="e">
        <f t="shared" si="37"/>
        <v>#N/A</v>
      </c>
      <c r="AX242" s="875"/>
      <c r="AY242" s="875"/>
      <c r="AZ242" s="875"/>
      <c r="BA242" s="876"/>
      <c r="BB242" s="877" t="s">
        <v>574</v>
      </c>
      <c r="BC242" s="878"/>
      <c r="BD242" s="54"/>
      <c r="BE242" s="879" t="e">
        <f t="shared" si="32"/>
        <v>#N/A</v>
      </c>
      <c r="BF242" s="880"/>
      <c r="BG242" s="880"/>
      <c r="BH242" s="880"/>
      <c r="BI242" s="881"/>
      <c r="BJ242" s="882" t="s">
        <v>574</v>
      </c>
      <c r="BK242" s="878"/>
      <c r="BL242" s="54"/>
      <c r="BM242" s="241"/>
      <c r="BN242" s="241"/>
      <c r="BO242" s="241"/>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234">
        <v>22</v>
      </c>
      <c r="CN242" s="905" t="str">
        <f t="shared" si="40"/>
        <v>|</v>
      </c>
      <c r="CO242" s="906"/>
      <c r="CP242" s="906"/>
      <c r="CQ242" s="906"/>
      <c r="CR242" s="906"/>
      <c r="CS242" s="907"/>
      <c r="CT242" s="251" t="str">
        <f t="shared" si="41"/>
        <v>|</v>
      </c>
      <c r="CU242" s="251" t="str">
        <f t="shared" si="46"/>
        <v/>
      </c>
      <c r="CV242" s="268" t="e">
        <f t="array" ref="CV242">IF(ROW(A22)&gt;COUNTA(CU$221:CU$277),"",INDEX(CU:CU,SMALL(IF(CU$221:CU$277&lt;&gt;"",ROW(CU$221:CU$277),""),ROW(A22))))</f>
        <v>#NUM!</v>
      </c>
      <c r="CW242" s="251" t="str">
        <f t="shared" si="42"/>
        <v/>
      </c>
      <c r="CX242" s="233"/>
      <c r="CY242" s="233"/>
      <c r="CZ242" s="233"/>
      <c r="DA242" s="234">
        <v>22</v>
      </c>
      <c r="DB242" s="908" t="str">
        <f t="shared" si="43"/>
        <v>|</v>
      </c>
      <c r="DC242" s="909"/>
      <c r="DD242" s="909"/>
      <c r="DE242" s="909"/>
      <c r="DF242" s="909"/>
      <c r="DG242" s="910"/>
      <c r="DH242" s="255" t="str">
        <f t="shared" si="44"/>
        <v>|</v>
      </c>
      <c r="DI242" s="255" t="str">
        <f t="shared" si="47"/>
        <v/>
      </c>
      <c r="DJ242" s="270" t="e">
        <f t="array" ref="DJ242">IF(ROW(O22)&gt;COUNTA(DI$221:DI$277),"",INDEX(DI:DI,SMALL(IF(DI$221:DI$277&lt;&gt;"",ROW(DI$221:DI$277),""),ROW(O22))))</f>
        <v>#NUM!</v>
      </c>
      <c r="DK242" s="255" t="str">
        <f t="shared" si="45"/>
        <v/>
      </c>
      <c r="DL242" s="233"/>
      <c r="DM242" s="233"/>
      <c r="DN242" s="54"/>
      <c r="DO242" s="54"/>
      <c r="DP242" s="54"/>
      <c r="DQ242" s="199"/>
      <c r="DR242" s="52"/>
      <c r="DS242" s="52"/>
      <c r="DT242" s="52"/>
      <c r="DU242" s="52"/>
      <c r="DV242" s="52"/>
      <c r="DW242" s="52"/>
      <c r="DX242" s="52"/>
      <c r="DY242" s="52"/>
      <c r="DZ242" s="52"/>
      <c r="EA242" s="52"/>
      <c r="EB242" s="52"/>
      <c r="EC242" s="52"/>
      <c r="ED242" s="52"/>
      <c r="EE242" s="52"/>
      <c r="EF242" s="52"/>
      <c r="EG242" s="52"/>
      <c r="EH242" s="52"/>
      <c r="EI242" s="52"/>
      <c r="EJ242" s="52"/>
      <c r="EK242" s="52"/>
      <c r="EL242" s="52"/>
      <c r="EM242" s="52"/>
      <c r="EN242" s="52"/>
      <c r="EO242" s="52"/>
      <c r="EP242" s="52"/>
      <c r="EQ242" s="52"/>
      <c r="ER242" s="52"/>
      <c r="ES242" s="52"/>
      <c r="ET242" s="52"/>
      <c r="EU242" s="52"/>
      <c r="EV242" s="52"/>
      <c r="EW242" s="52"/>
      <c r="EX242" s="52"/>
      <c r="EY242" s="52"/>
      <c r="EZ242" s="52"/>
      <c r="FA242" s="52"/>
      <c r="FB242" s="52"/>
      <c r="FC242" s="52"/>
      <c r="FD242" s="52"/>
      <c r="FE242" s="52"/>
      <c r="FF242" s="52"/>
      <c r="FG242" s="52"/>
      <c r="FH242" s="52"/>
      <c r="FI242" s="52"/>
      <c r="FJ242" s="52"/>
      <c r="FK242" s="52"/>
      <c r="FL242" s="52"/>
      <c r="FM242" s="52"/>
      <c r="FN242" s="52"/>
      <c r="FO242" s="52"/>
      <c r="FP242" s="52"/>
      <c r="FQ242" s="52"/>
      <c r="FR242" s="52"/>
      <c r="FS242" s="52"/>
      <c r="FT242" s="52"/>
      <c r="FU242" s="52"/>
      <c r="FV242" s="52"/>
      <c r="FW242" s="52"/>
      <c r="FX242" s="52"/>
      <c r="FY242" s="52"/>
      <c r="FZ242" s="52"/>
      <c r="GA242" s="52"/>
      <c r="GB242" s="52"/>
      <c r="GC242" s="52"/>
      <c r="GD242" s="52"/>
      <c r="GE242" s="52"/>
      <c r="GF242" s="52"/>
      <c r="GG242" s="52"/>
      <c r="GH242" s="52"/>
      <c r="GI242" s="52"/>
      <c r="GJ242" s="52"/>
      <c r="GK242" s="52"/>
      <c r="GL242" s="52"/>
      <c r="GM242" s="52"/>
      <c r="GN242" s="52"/>
      <c r="GO242" s="52"/>
      <c r="GP242" s="52"/>
      <c r="GQ242" s="52"/>
      <c r="GR242" s="52"/>
      <c r="GS242" s="52"/>
      <c r="GT242" s="52"/>
      <c r="GU242" s="52"/>
      <c r="GV242" s="52"/>
      <c r="GW242" s="52"/>
      <c r="GX242" s="52"/>
      <c r="GY242" s="52"/>
      <c r="GZ242" s="52"/>
      <c r="HA242" s="52"/>
      <c r="HB242" s="52"/>
      <c r="HC242" s="52"/>
      <c r="HD242" s="52"/>
      <c r="HE242" s="52"/>
      <c r="HF242" s="52"/>
      <c r="HG242" s="52"/>
      <c r="HH242" s="52"/>
      <c r="HI242" s="52"/>
      <c r="HJ242" s="52"/>
      <c r="HK242" s="52"/>
      <c r="HL242" s="52"/>
      <c r="HM242" s="52"/>
      <c r="HN242" s="52"/>
    </row>
    <row r="243" spans="1:222" hidden="1">
      <c r="A243" s="52"/>
      <c r="B243" s="52"/>
      <c r="C243" s="52"/>
      <c r="D243" s="198"/>
      <c r="E243" s="54"/>
      <c r="F243" s="54"/>
      <c r="G243" s="54"/>
      <c r="H243" s="54"/>
      <c r="I243" s="54"/>
      <c r="J243" s="54"/>
      <c r="K243" s="54"/>
      <c r="L243" s="54"/>
      <c r="M243" s="54"/>
      <c r="N243" s="54"/>
      <c r="O243" s="54"/>
      <c r="P243" s="54"/>
      <c r="Q243" s="54"/>
      <c r="R243" s="54"/>
      <c r="S243" s="54"/>
      <c r="T243" s="54"/>
      <c r="U243" s="54"/>
      <c r="V243" s="54"/>
      <c r="W243" s="192"/>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874" t="e">
        <f t="shared" si="37"/>
        <v>#N/A</v>
      </c>
      <c r="AX243" s="875"/>
      <c r="AY243" s="875"/>
      <c r="AZ243" s="875"/>
      <c r="BA243" s="876"/>
      <c r="BB243" s="877" t="s">
        <v>575</v>
      </c>
      <c r="BC243" s="878"/>
      <c r="BD243" s="54"/>
      <c r="BE243" s="879" t="e">
        <f t="shared" si="32"/>
        <v>#N/A</v>
      </c>
      <c r="BF243" s="880"/>
      <c r="BG243" s="880"/>
      <c r="BH243" s="880"/>
      <c r="BI243" s="881"/>
      <c r="BJ243" s="882" t="s">
        <v>575</v>
      </c>
      <c r="BK243" s="878"/>
      <c r="BL243" s="54"/>
      <c r="BM243" s="241"/>
      <c r="BN243" s="241"/>
      <c r="BO243" s="241"/>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234">
        <v>23</v>
      </c>
      <c r="CN243" s="905" t="str">
        <f t="shared" si="40"/>
        <v>|</v>
      </c>
      <c r="CO243" s="906"/>
      <c r="CP243" s="906"/>
      <c r="CQ243" s="906"/>
      <c r="CR243" s="906"/>
      <c r="CS243" s="907"/>
      <c r="CT243" s="251" t="str">
        <f t="shared" si="41"/>
        <v>|</v>
      </c>
      <c r="CU243" s="251" t="str">
        <f t="shared" si="46"/>
        <v/>
      </c>
      <c r="CV243" s="268" t="e">
        <f t="array" ref="CV243">IF(ROW(A23)&gt;COUNTA(CU$221:CU$277),"",INDEX(CU:CU,SMALL(IF(CU$221:CU$277&lt;&gt;"",ROW(CU$221:CU$277),""),ROW(A23))))</f>
        <v>#NUM!</v>
      </c>
      <c r="CW243" s="251" t="str">
        <f t="shared" si="42"/>
        <v/>
      </c>
      <c r="CX243" s="233"/>
      <c r="CY243" s="233"/>
      <c r="CZ243" s="233"/>
      <c r="DA243" s="234">
        <v>23</v>
      </c>
      <c r="DB243" s="908" t="str">
        <f t="shared" si="43"/>
        <v>|</v>
      </c>
      <c r="DC243" s="909"/>
      <c r="DD243" s="909"/>
      <c r="DE243" s="909"/>
      <c r="DF243" s="909"/>
      <c r="DG243" s="910"/>
      <c r="DH243" s="255" t="str">
        <f t="shared" si="44"/>
        <v>|</v>
      </c>
      <c r="DI243" s="255" t="str">
        <f t="shared" si="47"/>
        <v/>
      </c>
      <c r="DJ243" s="270" t="e">
        <f t="array" ref="DJ243">IF(ROW(O23)&gt;COUNTA(DI$221:DI$277),"",INDEX(DI:DI,SMALL(IF(DI$221:DI$277&lt;&gt;"",ROW(DI$221:DI$277),""),ROW(O23))))</f>
        <v>#NUM!</v>
      </c>
      <c r="DK243" s="255" t="str">
        <f t="shared" si="45"/>
        <v/>
      </c>
      <c r="DL243" s="233"/>
      <c r="DM243" s="233"/>
      <c r="DN243" s="54"/>
      <c r="DO243" s="54"/>
      <c r="DP243" s="54"/>
      <c r="DQ243" s="199"/>
      <c r="DR243" s="52"/>
      <c r="DS243" s="52"/>
      <c r="DT243" s="52"/>
      <c r="DU243" s="52"/>
      <c r="DV243" s="52"/>
      <c r="DW243" s="52"/>
      <c r="DX243" s="52"/>
      <c r="DY243" s="52"/>
      <c r="DZ243" s="52"/>
      <c r="EA243" s="52"/>
      <c r="EB243" s="52"/>
      <c r="EC243" s="52"/>
      <c r="ED243" s="52"/>
      <c r="EE243" s="52"/>
      <c r="EF243" s="52"/>
      <c r="EG243" s="52"/>
      <c r="EH243" s="52"/>
      <c r="EI243" s="52"/>
      <c r="EJ243" s="52"/>
      <c r="EK243" s="52"/>
      <c r="EL243" s="52"/>
      <c r="EM243" s="52"/>
      <c r="EN243" s="52"/>
      <c r="EO243" s="52"/>
      <c r="EP243" s="52"/>
      <c r="EQ243" s="52"/>
      <c r="ER243" s="52"/>
      <c r="ES243" s="52"/>
      <c r="ET243" s="52"/>
      <c r="EU243" s="52"/>
      <c r="EV243" s="52"/>
      <c r="EW243" s="52"/>
      <c r="EX243" s="52"/>
      <c r="EY243" s="52"/>
      <c r="EZ243" s="52"/>
      <c r="FA243" s="52"/>
      <c r="FB243" s="52"/>
      <c r="FC243" s="52"/>
      <c r="FD243" s="52"/>
      <c r="FE243" s="52"/>
      <c r="FF243" s="52"/>
      <c r="FG243" s="52"/>
      <c r="FH243" s="52"/>
      <c r="FI243" s="52"/>
      <c r="FJ243" s="52"/>
      <c r="FK243" s="52"/>
      <c r="FL243" s="52"/>
      <c r="FM243" s="52"/>
      <c r="FN243" s="52"/>
      <c r="FO243" s="52"/>
      <c r="FP243" s="52"/>
      <c r="FQ243" s="52"/>
      <c r="FR243" s="52"/>
      <c r="FS243" s="52"/>
      <c r="FT243" s="52"/>
      <c r="FU243" s="52"/>
      <c r="FV243" s="52"/>
      <c r="FW243" s="52"/>
      <c r="FX243" s="52"/>
      <c r="FY243" s="52"/>
      <c r="FZ243" s="52"/>
      <c r="GA243" s="52"/>
      <c r="GB243" s="52"/>
      <c r="GC243" s="52"/>
      <c r="GD243" s="52"/>
      <c r="GE243" s="52"/>
      <c r="GF243" s="52"/>
      <c r="GG243" s="52"/>
      <c r="GH243" s="52"/>
      <c r="GI243" s="52"/>
      <c r="GJ243" s="52"/>
      <c r="GK243" s="52"/>
      <c r="GL243" s="52"/>
      <c r="GM243" s="52"/>
      <c r="GN243" s="52"/>
      <c r="GO243" s="52"/>
      <c r="GP243" s="52"/>
      <c r="GQ243" s="52"/>
      <c r="GR243" s="52"/>
      <c r="GS243" s="52"/>
      <c r="GT243" s="52"/>
      <c r="GU243" s="52"/>
      <c r="GV243" s="52"/>
      <c r="GW243" s="52"/>
      <c r="GX243" s="52"/>
      <c r="GY243" s="52"/>
      <c r="GZ243" s="52"/>
      <c r="HA243" s="52"/>
      <c r="HB243" s="52"/>
      <c r="HC243" s="52"/>
      <c r="HD243" s="52"/>
      <c r="HE243" s="52"/>
      <c r="HF243" s="52"/>
      <c r="HG243" s="52"/>
      <c r="HH243" s="52"/>
      <c r="HI243" s="52"/>
      <c r="HJ243" s="52"/>
      <c r="HK243" s="52"/>
      <c r="HL243" s="52"/>
      <c r="HM243" s="52"/>
      <c r="HN243" s="52"/>
    </row>
    <row r="244" spans="1:222" hidden="1">
      <c r="A244" s="52"/>
      <c r="B244" s="52"/>
      <c r="C244" s="52"/>
      <c r="D244" s="198"/>
      <c r="E244" s="54"/>
      <c r="F244" s="54"/>
      <c r="G244" s="54"/>
      <c r="H244" s="54"/>
      <c r="I244" s="54"/>
      <c r="J244" s="54"/>
      <c r="K244" s="54"/>
      <c r="L244" s="54"/>
      <c r="M244" s="54"/>
      <c r="N244" s="54"/>
      <c r="O244" s="54"/>
      <c r="P244" s="54"/>
      <c r="Q244" s="54"/>
      <c r="R244" s="54"/>
      <c r="S244" s="54"/>
      <c r="T244" s="54"/>
      <c r="U244" s="54"/>
      <c r="V244" s="54"/>
      <c r="W244" s="192"/>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874" t="e">
        <f t="shared" si="37"/>
        <v>#N/A</v>
      </c>
      <c r="AX244" s="875"/>
      <c r="AY244" s="875"/>
      <c r="AZ244" s="875"/>
      <c r="BA244" s="876"/>
      <c r="BB244" s="877" t="s">
        <v>576</v>
      </c>
      <c r="BC244" s="878"/>
      <c r="BD244" s="54"/>
      <c r="BE244" s="879" t="e">
        <f t="shared" si="32"/>
        <v>#N/A</v>
      </c>
      <c r="BF244" s="880"/>
      <c r="BG244" s="880"/>
      <c r="BH244" s="880"/>
      <c r="BI244" s="881"/>
      <c r="BJ244" s="882" t="s">
        <v>576</v>
      </c>
      <c r="BK244" s="878"/>
      <c r="BL244" s="54"/>
      <c r="BM244" s="241"/>
      <c r="BN244" s="241"/>
      <c r="BO244" s="241"/>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234">
        <v>24</v>
      </c>
      <c r="CN244" s="905" t="str">
        <f t="shared" si="40"/>
        <v>|</v>
      </c>
      <c r="CO244" s="906"/>
      <c r="CP244" s="906"/>
      <c r="CQ244" s="906"/>
      <c r="CR244" s="906"/>
      <c r="CS244" s="907"/>
      <c r="CT244" s="251" t="str">
        <f t="shared" si="41"/>
        <v>|</v>
      </c>
      <c r="CU244" s="251" t="str">
        <f t="shared" si="46"/>
        <v/>
      </c>
      <c r="CV244" s="268" t="e">
        <f t="array" ref="CV244">IF(ROW(A24)&gt;COUNTA(CU$221:CU$277),"",INDEX(CU:CU,SMALL(IF(CU$221:CU$277&lt;&gt;"",ROW(CU$221:CU$277),""),ROW(A24))))</f>
        <v>#NUM!</v>
      </c>
      <c r="CW244" s="251" t="str">
        <f t="shared" si="42"/>
        <v/>
      </c>
      <c r="CX244" s="233"/>
      <c r="CY244" s="233"/>
      <c r="CZ244" s="233"/>
      <c r="DA244" s="234">
        <v>24</v>
      </c>
      <c r="DB244" s="908" t="str">
        <f t="shared" si="43"/>
        <v>|</v>
      </c>
      <c r="DC244" s="909"/>
      <c r="DD244" s="909"/>
      <c r="DE244" s="909"/>
      <c r="DF244" s="909"/>
      <c r="DG244" s="910"/>
      <c r="DH244" s="255" t="str">
        <f t="shared" si="44"/>
        <v>|</v>
      </c>
      <c r="DI244" s="255" t="str">
        <f t="shared" si="47"/>
        <v/>
      </c>
      <c r="DJ244" s="270" t="e">
        <f t="array" ref="DJ244">IF(ROW(O24)&gt;COUNTA(DI$221:DI$277),"",INDEX(DI:DI,SMALL(IF(DI$221:DI$277&lt;&gt;"",ROW(DI$221:DI$277),""),ROW(O24))))</f>
        <v>#NUM!</v>
      </c>
      <c r="DK244" s="255" t="str">
        <f t="shared" si="45"/>
        <v/>
      </c>
      <c r="DL244" s="233"/>
      <c r="DM244" s="233"/>
      <c r="DN244" s="54"/>
      <c r="DO244" s="54"/>
      <c r="DP244" s="54"/>
      <c r="DQ244" s="199"/>
      <c r="DR244" s="52"/>
      <c r="DS244" s="52"/>
      <c r="DT244" s="52"/>
      <c r="DU244" s="52"/>
      <c r="DV244" s="52"/>
      <c r="DW244" s="52"/>
      <c r="DX244" s="52"/>
      <c r="DY244" s="52"/>
      <c r="DZ244" s="52"/>
      <c r="EA244" s="52"/>
      <c r="EB244" s="52"/>
      <c r="EC244" s="52"/>
      <c r="ED244" s="52"/>
      <c r="EE244" s="52"/>
      <c r="EF244" s="52"/>
      <c r="EG244" s="52"/>
      <c r="EH244" s="52"/>
      <c r="EI244" s="52"/>
      <c r="EJ244" s="52"/>
      <c r="EK244" s="52"/>
      <c r="EL244" s="52"/>
      <c r="EM244" s="52"/>
      <c r="EN244" s="52"/>
      <c r="EO244" s="52"/>
      <c r="EP244" s="52"/>
      <c r="EQ244" s="52"/>
      <c r="ER244" s="52"/>
      <c r="ES244" s="52"/>
      <c r="ET244" s="52"/>
      <c r="EU244" s="52"/>
      <c r="EV244" s="52"/>
      <c r="EW244" s="52"/>
      <c r="EX244" s="52"/>
      <c r="EY244" s="52"/>
      <c r="EZ244" s="52"/>
      <c r="FA244" s="52"/>
      <c r="FB244" s="52"/>
      <c r="FC244" s="52"/>
      <c r="FD244" s="52"/>
      <c r="FE244" s="52"/>
      <c r="FF244" s="52"/>
      <c r="FG244" s="52"/>
      <c r="FH244" s="52"/>
      <c r="FI244" s="52"/>
      <c r="FJ244" s="52"/>
      <c r="FK244" s="52"/>
      <c r="FL244" s="52"/>
      <c r="FM244" s="52"/>
      <c r="FN244" s="52"/>
      <c r="FO244" s="52"/>
      <c r="FP244" s="52"/>
      <c r="FQ244" s="52"/>
      <c r="FR244" s="52"/>
      <c r="FS244" s="52"/>
      <c r="FT244" s="52"/>
      <c r="FU244" s="52"/>
      <c r="FV244" s="52"/>
      <c r="FW244" s="52"/>
      <c r="FX244" s="52"/>
      <c r="FY244" s="52"/>
      <c r="FZ244" s="52"/>
      <c r="GA244" s="52"/>
      <c r="GB244" s="52"/>
      <c r="GC244" s="52"/>
      <c r="GD244" s="52"/>
      <c r="GE244" s="52"/>
      <c r="GF244" s="52"/>
      <c r="GG244" s="52"/>
      <c r="GH244" s="52"/>
      <c r="GI244" s="52"/>
      <c r="GJ244" s="52"/>
      <c r="GK244" s="52"/>
      <c r="GL244" s="52"/>
      <c r="GM244" s="52"/>
      <c r="GN244" s="52"/>
      <c r="GO244" s="52"/>
      <c r="GP244" s="52"/>
      <c r="GQ244" s="52"/>
      <c r="GR244" s="52"/>
      <c r="GS244" s="52"/>
      <c r="GT244" s="52"/>
      <c r="GU244" s="52"/>
      <c r="GV244" s="52"/>
      <c r="GW244" s="52"/>
      <c r="GX244" s="52"/>
      <c r="GY244" s="52"/>
      <c r="GZ244" s="52"/>
      <c r="HA244" s="52"/>
      <c r="HB244" s="52"/>
      <c r="HC244" s="52"/>
      <c r="HD244" s="52"/>
      <c r="HE244" s="52"/>
      <c r="HF244" s="52"/>
      <c r="HG244" s="52"/>
      <c r="HH244" s="52"/>
      <c r="HI244" s="52"/>
      <c r="HJ244" s="52"/>
      <c r="HK244" s="52"/>
      <c r="HL244" s="52"/>
      <c r="HM244" s="52"/>
      <c r="HN244" s="52"/>
    </row>
    <row r="245" spans="1:222" hidden="1">
      <c r="A245" s="52"/>
      <c r="B245" s="52"/>
      <c r="C245" s="52"/>
      <c r="D245" s="198"/>
      <c r="E245" s="54"/>
      <c r="F245" s="54"/>
      <c r="G245" s="54"/>
      <c r="H245" s="54"/>
      <c r="I245" s="54"/>
      <c r="J245" s="54"/>
      <c r="K245" s="54"/>
      <c r="L245" s="54"/>
      <c r="M245" s="54"/>
      <c r="N245" s="54"/>
      <c r="O245" s="54"/>
      <c r="P245" s="54"/>
      <c r="Q245" s="54"/>
      <c r="R245" s="54"/>
      <c r="S245" s="54"/>
      <c r="T245" s="54"/>
      <c r="U245" s="54"/>
      <c r="V245" s="54"/>
      <c r="W245" s="192"/>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874" t="e">
        <f t="shared" si="37"/>
        <v>#N/A</v>
      </c>
      <c r="AX245" s="875"/>
      <c r="AY245" s="875"/>
      <c r="AZ245" s="875"/>
      <c r="BA245" s="876"/>
      <c r="BB245" s="877" t="s">
        <v>577</v>
      </c>
      <c r="BC245" s="878"/>
      <c r="BD245" s="54"/>
      <c r="BE245" s="879" t="e">
        <f t="shared" si="32"/>
        <v>#N/A</v>
      </c>
      <c r="BF245" s="880"/>
      <c r="BG245" s="880"/>
      <c r="BH245" s="880"/>
      <c r="BI245" s="881"/>
      <c r="BJ245" s="882" t="s">
        <v>577</v>
      </c>
      <c r="BK245" s="878"/>
      <c r="BL245" s="54"/>
      <c r="BM245" s="241"/>
      <c r="BN245" s="241"/>
      <c r="BO245" s="241"/>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234">
        <v>25</v>
      </c>
      <c r="CN245" s="905" t="str">
        <f t="shared" si="40"/>
        <v>|</v>
      </c>
      <c r="CO245" s="906"/>
      <c r="CP245" s="906"/>
      <c r="CQ245" s="906"/>
      <c r="CR245" s="906"/>
      <c r="CS245" s="907"/>
      <c r="CT245" s="251" t="str">
        <f t="shared" si="41"/>
        <v>|</v>
      </c>
      <c r="CU245" s="251" t="str">
        <f t="shared" si="46"/>
        <v/>
      </c>
      <c r="CV245" s="268" t="e">
        <f t="array" ref="CV245">IF(ROW(A25)&gt;COUNTA(CU$221:CU$277),"",INDEX(CU:CU,SMALL(IF(CU$221:CU$277&lt;&gt;"",ROW(CU$221:CU$277),""),ROW(A25))))</f>
        <v>#NUM!</v>
      </c>
      <c r="CW245" s="251" t="str">
        <f t="shared" si="42"/>
        <v/>
      </c>
      <c r="CX245" s="233"/>
      <c r="CY245" s="233"/>
      <c r="CZ245" s="233"/>
      <c r="DA245" s="234">
        <v>25</v>
      </c>
      <c r="DB245" s="908" t="str">
        <f t="shared" si="43"/>
        <v>|</v>
      </c>
      <c r="DC245" s="909"/>
      <c r="DD245" s="909"/>
      <c r="DE245" s="909"/>
      <c r="DF245" s="909"/>
      <c r="DG245" s="910"/>
      <c r="DH245" s="255" t="str">
        <f t="shared" si="44"/>
        <v>|</v>
      </c>
      <c r="DI245" s="255" t="str">
        <f t="shared" si="47"/>
        <v/>
      </c>
      <c r="DJ245" s="270" t="e">
        <f t="array" ref="DJ245">IF(ROW(O25)&gt;COUNTA(DI$221:DI$277),"",INDEX(DI:DI,SMALL(IF(DI$221:DI$277&lt;&gt;"",ROW(DI$221:DI$277),""),ROW(O25))))</f>
        <v>#NUM!</v>
      </c>
      <c r="DK245" s="255" t="str">
        <f t="shared" si="45"/>
        <v/>
      </c>
      <c r="DL245" s="233"/>
      <c r="DM245" s="233"/>
      <c r="DN245" s="54"/>
      <c r="DO245" s="54"/>
      <c r="DP245" s="54"/>
      <c r="DQ245" s="199"/>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52"/>
      <c r="EO245" s="52"/>
      <c r="EP245" s="52"/>
      <c r="EQ245" s="52"/>
      <c r="ER245" s="52"/>
      <c r="ES245" s="52"/>
      <c r="ET245" s="52"/>
      <c r="EU245" s="52"/>
      <c r="EV245" s="52"/>
      <c r="EW245" s="52"/>
      <c r="EX245" s="52"/>
      <c r="EY245" s="52"/>
      <c r="EZ245" s="52"/>
      <c r="FA245" s="52"/>
      <c r="FB245" s="52"/>
      <c r="FC245" s="52"/>
      <c r="FD245" s="52"/>
      <c r="FE245" s="52"/>
      <c r="FF245" s="52"/>
      <c r="FG245" s="52"/>
      <c r="FH245" s="52"/>
      <c r="FI245" s="52"/>
      <c r="FJ245" s="52"/>
      <c r="FK245" s="52"/>
      <c r="FL245" s="52"/>
      <c r="FM245" s="52"/>
      <c r="FN245" s="52"/>
      <c r="FO245" s="52"/>
      <c r="FP245" s="52"/>
      <c r="FQ245" s="52"/>
      <c r="FR245" s="52"/>
      <c r="FS245" s="52"/>
      <c r="FT245" s="52"/>
      <c r="FU245" s="52"/>
      <c r="FV245" s="52"/>
      <c r="FW245" s="52"/>
      <c r="FX245" s="52"/>
      <c r="FY245" s="52"/>
      <c r="FZ245" s="52"/>
      <c r="GA245" s="52"/>
      <c r="GB245" s="52"/>
      <c r="GC245" s="52"/>
      <c r="GD245" s="52"/>
      <c r="GE245" s="52"/>
      <c r="GF245" s="52"/>
      <c r="GG245" s="52"/>
      <c r="GH245" s="52"/>
      <c r="GI245" s="52"/>
      <c r="GJ245" s="52"/>
      <c r="GK245" s="52"/>
      <c r="GL245" s="52"/>
      <c r="GM245" s="52"/>
      <c r="GN245" s="52"/>
      <c r="GO245" s="52"/>
      <c r="GP245" s="52"/>
      <c r="GQ245" s="52"/>
      <c r="GR245" s="52"/>
      <c r="GS245" s="52"/>
      <c r="GT245" s="52"/>
      <c r="GU245" s="52"/>
      <c r="GV245" s="52"/>
      <c r="GW245" s="52"/>
      <c r="GX245" s="52"/>
      <c r="GY245" s="52"/>
      <c r="GZ245" s="52"/>
      <c r="HA245" s="52"/>
      <c r="HB245" s="52"/>
      <c r="HC245" s="52"/>
      <c r="HD245" s="52"/>
      <c r="HE245" s="52"/>
      <c r="HF245" s="52"/>
      <c r="HG245" s="52"/>
      <c r="HH245" s="52"/>
      <c r="HI245" s="52"/>
      <c r="HJ245" s="52"/>
      <c r="HK245" s="52"/>
      <c r="HL245" s="52"/>
      <c r="HM245" s="52"/>
      <c r="HN245" s="52"/>
    </row>
    <row r="246" spans="1:222" hidden="1">
      <c r="A246" s="52"/>
      <c r="B246" s="52"/>
      <c r="C246" s="52"/>
      <c r="D246" s="198"/>
      <c r="E246" s="54"/>
      <c r="F246" s="54"/>
      <c r="G246" s="54"/>
      <c r="H246" s="54"/>
      <c r="I246" s="54"/>
      <c r="J246" s="54"/>
      <c r="K246" s="54"/>
      <c r="L246" s="54"/>
      <c r="M246" s="54"/>
      <c r="N246" s="54"/>
      <c r="O246" s="54"/>
      <c r="P246" s="54"/>
      <c r="Q246" s="54"/>
      <c r="R246" s="54"/>
      <c r="S246" s="54"/>
      <c r="T246" s="54"/>
      <c r="U246" s="54"/>
      <c r="V246" s="54"/>
      <c r="W246" s="192"/>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874" t="e">
        <f t="shared" si="37"/>
        <v>#N/A</v>
      </c>
      <c r="AX246" s="875"/>
      <c r="AY246" s="875"/>
      <c r="AZ246" s="875"/>
      <c r="BA246" s="876"/>
      <c r="BB246" s="877" t="s">
        <v>578</v>
      </c>
      <c r="BC246" s="878"/>
      <c r="BD246" s="54"/>
      <c r="BE246" s="879" t="e">
        <f t="shared" si="32"/>
        <v>#N/A</v>
      </c>
      <c r="BF246" s="880"/>
      <c r="BG246" s="880"/>
      <c r="BH246" s="880"/>
      <c r="BI246" s="881"/>
      <c r="BJ246" s="882" t="s">
        <v>578</v>
      </c>
      <c r="BK246" s="878"/>
      <c r="BL246" s="54"/>
      <c r="BM246" s="241"/>
      <c r="BN246" s="241"/>
      <c r="BO246" s="241"/>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234">
        <v>26</v>
      </c>
      <c r="CN246" s="905" t="str">
        <f t="shared" si="40"/>
        <v>|</v>
      </c>
      <c r="CO246" s="906"/>
      <c r="CP246" s="906"/>
      <c r="CQ246" s="906"/>
      <c r="CR246" s="906"/>
      <c r="CS246" s="907"/>
      <c r="CT246" s="251" t="str">
        <f t="shared" si="41"/>
        <v>|</v>
      </c>
      <c r="CU246" s="251" t="str">
        <f t="shared" si="46"/>
        <v/>
      </c>
      <c r="CV246" s="268" t="e">
        <f t="array" ref="CV246">IF(ROW(A26)&gt;COUNTA(CU$221:CU$277),"",INDEX(CU:CU,SMALL(IF(CU$221:CU$277&lt;&gt;"",ROW(CU$221:CU$277),""),ROW(A26))))</f>
        <v>#NUM!</v>
      </c>
      <c r="CW246" s="251" t="str">
        <f t="shared" si="42"/>
        <v/>
      </c>
      <c r="CX246" s="233"/>
      <c r="CY246" s="233"/>
      <c r="CZ246" s="233"/>
      <c r="DA246" s="234">
        <v>26</v>
      </c>
      <c r="DB246" s="908" t="str">
        <f t="shared" si="43"/>
        <v>|</v>
      </c>
      <c r="DC246" s="909"/>
      <c r="DD246" s="909"/>
      <c r="DE246" s="909"/>
      <c r="DF246" s="909"/>
      <c r="DG246" s="910"/>
      <c r="DH246" s="255" t="str">
        <f t="shared" si="44"/>
        <v>|</v>
      </c>
      <c r="DI246" s="255" t="str">
        <f t="shared" si="47"/>
        <v/>
      </c>
      <c r="DJ246" s="270" t="e">
        <f t="array" ref="DJ246">IF(ROW(O26)&gt;COUNTA(DI$221:DI$277),"",INDEX(DI:DI,SMALL(IF(DI$221:DI$277&lt;&gt;"",ROW(DI$221:DI$277),""),ROW(O26))))</f>
        <v>#NUM!</v>
      </c>
      <c r="DK246" s="255" t="str">
        <f t="shared" si="45"/>
        <v/>
      </c>
      <c r="DL246" s="233"/>
      <c r="DM246" s="233"/>
      <c r="DN246" s="54"/>
      <c r="DO246" s="54"/>
      <c r="DP246" s="54"/>
      <c r="DQ246" s="199"/>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2"/>
      <c r="FH246" s="52"/>
      <c r="FI246" s="52"/>
      <c r="FJ246" s="52"/>
      <c r="FK246" s="52"/>
      <c r="FL246" s="52"/>
      <c r="FM246" s="52"/>
      <c r="FN246" s="52"/>
      <c r="FO246" s="52"/>
      <c r="FP246" s="52"/>
      <c r="FQ246" s="52"/>
      <c r="FR246" s="52"/>
      <c r="FS246" s="52"/>
      <c r="FT246" s="52"/>
      <c r="FU246" s="52"/>
      <c r="FV246" s="52"/>
      <c r="FW246" s="52"/>
      <c r="FX246" s="52"/>
      <c r="FY246" s="52"/>
      <c r="FZ246" s="52"/>
      <c r="GA246" s="52"/>
      <c r="GB246" s="52"/>
      <c r="GC246" s="52"/>
      <c r="GD246" s="52"/>
      <c r="GE246" s="52"/>
      <c r="GF246" s="52"/>
      <c r="GG246" s="52"/>
      <c r="GH246" s="52"/>
      <c r="GI246" s="52"/>
      <c r="GJ246" s="52"/>
      <c r="GK246" s="52"/>
      <c r="GL246" s="52"/>
      <c r="GM246" s="52"/>
      <c r="GN246" s="52"/>
      <c r="GO246" s="52"/>
      <c r="GP246" s="52"/>
      <c r="GQ246" s="52"/>
      <c r="GR246" s="52"/>
      <c r="GS246" s="52"/>
      <c r="GT246" s="52"/>
      <c r="GU246" s="52"/>
      <c r="GV246" s="52"/>
      <c r="GW246" s="52"/>
      <c r="GX246" s="52"/>
      <c r="GY246" s="52"/>
      <c r="GZ246" s="52"/>
      <c r="HA246" s="52"/>
      <c r="HB246" s="52"/>
      <c r="HC246" s="52"/>
      <c r="HD246" s="52"/>
      <c r="HE246" s="52"/>
      <c r="HF246" s="52"/>
      <c r="HG246" s="52"/>
      <c r="HH246" s="52"/>
      <c r="HI246" s="52"/>
      <c r="HJ246" s="52"/>
      <c r="HK246" s="52"/>
      <c r="HL246" s="52"/>
      <c r="HM246" s="52"/>
      <c r="HN246" s="52"/>
    </row>
    <row r="247" spans="1:222" hidden="1">
      <c r="A247" s="52"/>
      <c r="B247" s="52"/>
      <c r="C247" s="52"/>
      <c r="D247" s="198"/>
      <c r="E247" s="54"/>
      <c r="F247" s="54"/>
      <c r="G247" s="54"/>
      <c r="H247" s="54"/>
      <c r="I247" s="54"/>
      <c r="J247" s="54"/>
      <c r="K247" s="54"/>
      <c r="L247" s="54"/>
      <c r="M247" s="54"/>
      <c r="N247" s="54"/>
      <c r="O247" s="54"/>
      <c r="P247" s="54"/>
      <c r="Q247" s="54"/>
      <c r="R247" s="54"/>
      <c r="S247" s="54"/>
      <c r="T247" s="54"/>
      <c r="U247" s="54"/>
      <c r="V247" s="54"/>
      <c r="W247" s="192"/>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874" t="e">
        <f t="shared" si="37"/>
        <v>#N/A</v>
      </c>
      <c r="AX247" s="875"/>
      <c r="AY247" s="875"/>
      <c r="AZ247" s="875"/>
      <c r="BA247" s="876"/>
      <c r="BB247" s="877" t="s">
        <v>579</v>
      </c>
      <c r="BC247" s="878"/>
      <c r="BD247" s="54"/>
      <c r="BE247" s="879" t="e">
        <f t="shared" si="32"/>
        <v>#N/A</v>
      </c>
      <c r="BF247" s="880"/>
      <c r="BG247" s="880"/>
      <c r="BH247" s="880"/>
      <c r="BI247" s="881"/>
      <c r="BJ247" s="882" t="s">
        <v>579</v>
      </c>
      <c r="BK247" s="878"/>
      <c r="BL247" s="54"/>
      <c r="BM247" s="241"/>
      <c r="BN247" s="241"/>
      <c r="BO247" s="241"/>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234">
        <v>27</v>
      </c>
      <c r="CN247" s="905" t="str">
        <f t="shared" si="40"/>
        <v>|</v>
      </c>
      <c r="CO247" s="906"/>
      <c r="CP247" s="906"/>
      <c r="CQ247" s="906"/>
      <c r="CR247" s="906"/>
      <c r="CS247" s="907"/>
      <c r="CT247" s="251" t="str">
        <f t="shared" si="41"/>
        <v>|</v>
      </c>
      <c r="CU247" s="251" t="str">
        <f t="shared" si="46"/>
        <v/>
      </c>
      <c r="CV247" s="268" t="e">
        <f t="array" ref="CV247">IF(ROW(A27)&gt;COUNTA(CU$221:CU$277),"",INDEX(CU:CU,SMALL(IF(CU$221:CU$277&lt;&gt;"",ROW(CU$221:CU$277),""),ROW(A27))))</f>
        <v>#NUM!</v>
      </c>
      <c r="CW247" s="251" t="str">
        <f t="shared" si="42"/>
        <v/>
      </c>
      <c r="CX247" s="233"/>
      <c r="CY247" s="233"/>
      <c r="CZ247" s="233"/>
      <c r="DA247" s="234">
        <v>27</v>
      </c>
      <c r="DB247" s="908" t="str">
        <f t="shared" si="43"/>
        <v>|</v>
      </c>
      <c r="DC247" s="909"/>
      <c r="DD247" s="909"/>
      <c r="DE247" s="909"/>
      <c r="DF247" s="909"/>
      <c r="DG247" s="910"/>
      <c r="DH247" s="255" t="str">
        <f t="shared" si="44"/>
        <v>|</v>
      </c>
      <c r="DI247" s="255" t="str">
        <f t="shared" si="47"/>
        <v/>
      </c>
      <c r="DJ247" s="270" t="e">
        <f t="array" ref="DJ247">IF(ROW(O27)&gt;COUNTA(DI$221:DI$277),"",INDEX(DI:DI,SMALL(IF(DI$221:DI$277&lt;&gt;"",ROW(DI$221:DI$277),""),ROW(O27))))</f>
        <v>#NUM!</v>
      </c>
      <c r="DK247" s="255" t="str">
        <f t="shared" si="45"/>
        <v/>
      </c>
      <c r="DL247" s="233"/>
      <c r="DM247" s="233"/>
      <c r="DN247" s="54"/>
      <c r="DO247" s="54"/>
      <c r="DP247" s="54"/>
      <c r="DQ247" s="199"/>
      <c r="DR247" s="52"/>
      <c r="DS247" s="52"/>
      <c r="DT247" s="52"/>
      <c r="DU247" s="52"/>
      <c r="DV247" s="52"/>
      <c r="DW247" s="52"/>
      <c r="DX247" s="52"/>
      <c r="DY247" s="52"/>
      <c r="DZ247" s="52"/>
      <c r="EA247" s="52"/>
      <c r="EB247" s="52"/>
      <c r="EC247" s="52"/>
      <c r="ED247" s="52"/>
      <c r="EE247" s="52"/>
      <c r="EF247" s="52"/>
      <c r="EG247" s="52"/>
      <c r="EH247" s="52"/>
      <c r="EI247" s="52"/>
      <c r="EJ247" s="52"/>
      <c r="EK247" s="52"/>
      <c r="EL247" s="52"/>
      <c r="EM247" s="52"/>
      <c r="EN247" s="52"/>
      <c r="EO247" s="52"/>
      <c r="EP247" s="52"/>
      <c r="EQ247" s="52"/>
      <c r="ER247" s="52"/>
      <c r="ES247" s="52"/>
      <c r="ET247" s="52"/>
      <c r="EU247" s="52"/>
      <c r="EV247" s="52"/>
      <c r="EW247" s="52"/>
      <c r="EX247" s="52"/>
      <c r="EY247" s="52"/>
      <c r="EZ247" s="52"/>
      <c r="FA247" s="52"/>
      <c r="FB247" s="52"/>
      <c r="FC247" s="52"/>
      <c r="FD247" s="52"/>
      <c r="FE247" s="52"/>
      <c r="FF247" s="52"/>
      <c r="FG247" s="52"/>
      <c r="FH247" s="52"/>
      <c r="FI247" s="52"/>
      <c r="FJ247" s="52"/>
      <c r="FK247" s="52"/>
      <c r="FL247" s="52"/>
      <c r="FM247" s="52"/>
      <c r="FN247" s="52"/>
      <c r="FO247" s="52"/>
      <c r="FP247" s="52"/>
      <c r="FQ247" s="52"/>
      <c r="FR247" s="52"/>
      <c r="FS247" s="52"/>
      <c r="FT247" s="52"/>
      <c r="FU247" s="52"/>
      <c r="FV247" s="52"/>
      <c r="FW247" s="52"/>
      <c r="FX247" s="52"/>
      <c r="FY247" s="52"/>
      <c r="FZ247" s="52"/>
      <c r="GA247" s="52"/>
      <c r="GB247" s="52"/>
      <c r="GC247" s="52"/>
      <c r="GD247" s="52"/>
      <c r="GE247" s="52"/>
      <c r="GF247" s="52"/>
      <c r="GG247" s="52"/>
      <c r="GH247" s="52"/>
      <c r="GI247" s="52"/>
      <c r="GJ247" s="52"/>
      <c r="GK247" s="52"/>
      <c r="GL247" s="52"/>
      <c r="GM247" s="52"/>
      <c r="GN247" s="52"/>
      <c r="GO247" s="52"/>
      <c r="GP247" s="52"/>
      <c r="GQ247" s="52"/>
      <c r="GR247" s="52"/>
      <c r="GS247" s="52"/>
      <c r="GT247" s="52"/>
      <c r="GU247" s="52"/>
      <c r="GV247" s="52"/>
      <c r="GW247" s="52"/>
      <c r="GX247" s="52"/>
      <c r="GY247" s="52"/>
      <c r="GZ247" s="52"/>
      <c r="HA247" s="52"/>
      <c r="HB247" s="52"/>
      <c r="HC247" s="52"/>
      <c r="HD247" s="52"/>
      <c r="HE247" s="52"/>
      <c r="HF247" s="52"/>
      <c r="HG247" s="52"/>
      <c r="HH247" s="52"/>
      <c r="HI247" s="52"/>
      <c r="HJ247" s="52"/>
      <c r="HK247" s="52"/>
      <c r="HL247" s="52"/>
      <c r="HM247" s="52"/>
      <c r="HN247" s="52"/>
    </row>
    <row r="248" spans="1:222" hidden="1">
      <c r="A248" s="52"/>
      <c r="B248" s="52"/>
      <c r="C248" s="52"/>
      <c r="D248" s="198"/>
      <c r="E248" s="54"/>
      <c r="F248" s="54"/>
      <c r="G248" s="54"/>
      <c r="H248" s="54"/>
      <c r="I248" s="54"/>
      <c r="J248" s="54"/>
      <c r="K248" s="54"/>
      <c r="L248" s="54"/>
      <c r="M248" s="54"/>
      <c r="N248" s="54"/>
      <c r="O248" s="54"/>
      <c r="P248" s="54"/>
      <c r="Q248" s="54"/>
      <c r="R248" s="54"/>
      <c r="S248" s="54"/>
      <c r="T248" s="54"/>
      <c r="U248" s="54"/>
      <c r="V248" s="54"/>
      <c r="W248" s="192"/>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874" t="e">
        <f t="shared" si="37"/>
        <v>#N/A</v>
      </c>
      <c r="AX248" s="875"/>
      <c r="AY248" s="875"/>
      <c r="AZ248" s="875"/>
      <c r="BA248" s="876"/>
      <c r="BB248" s="877" t="s">
        <v>580</v>
      </c>
      <c r="BC248" s="878"/>
      <c r="BD248" s="54"/>
      <c r="BE248" s="879" t="e">
        <f t="shared" si="32"/>
        <v>#N/A</v>
      </c>
      <c r="BF248" s="880"/>
      <c r="BG248" s="880"/>
      <c r="BH248" s="880"/>
      <c r="BI248" s="881"/>
      <c r="BJ248" s="882" t="s">
        <v>580</v>
      </c>
      <c r="BK248" s="878"/>
      <c r="BL248" s="54"/>
      <c r="BM248" s="241"/>
      <c r="BN248" s="241"/>
      <c r="BO248" s="241"/>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234">
        <v>28</v>
      </c>
      <c r="CN248" s="905" t="str">
        <f t="shared" si="40"/>
        <v>|</v>
      </c>
      <c r="CO248" s="906"/>
      <c r="CP248" s="906"/>
      <c r="CQ248" s="906"/>
      <c r="CR248" s="906"/>
      <c r="CS248" s="907"/>
      <c r="CT248" s="251" t="str">
        <f t="shared" si="41"/>
        <v>|</v>
      </c>
      <c r="CU248" s="251" t="str">
        <f t="shared" si="46"/>
        <v/>
      </c>
      <c r="CV248" s="268" t="e">
        <f t="array" ref="CV248">IF(ROW(A28)&gt;COUNTA(CU$221:CU$277),"",INDEX(CU:CU,SMALL(IF(CU$221:CU$277&lt;&gt;"",ROW(CU$221:CU$277),""),ROW(A28))))</f>
        <v>#NUM!</v>
      </c>
      <c r="CW248" s="251" t="str">
        <f t="shared" si="42"/>
        <v/>
      </c>
      <c r="CX248" s="233"/>
      <c r="CY248" s="233"/>
      <c r="CZ248" s="233"/>
      <c r="DA248" s="234">
        <v>28</v>
      </c>
      <c r="DB248" s="908" t="str">
        <f t="shared" si="43"/>
        <v>|</v>
      </c>
      <c r="DC248" s="909"/>
      <c r="DD248" s="909"/>
      <c r="DE248" s="909"/>
      <c r="DF248" s="909"/>
      <c r="DG248" s="910"/>
      <c r="DH248" s="255" t="str">
        <f t="shared" si="44"/>
        <v>|</v>
      </c>
      <c r="DI248" s="255" t="str">
        <f t="shared" si="47"/>
        <v/>
      </c>
      <c r="DJ248" s="270" t="e">
        <f t="array" ref="DJ248">IF(ROW(O28)&gt;COUNTA(DI$221:DI$277),"",INDEX(DI:DI,SMALL(IF(DI$221:DI$277&lt;&gt;"",ROW(DI$221:DI$277),""),ROW(O28))))</f>
        <v>#NUM!</v>
      </c>
      <c r="DK248" s="255" t="str">
        <f t="shared" si="45"/>
        <v/>
      </c>
      <c r="DL248" s="233"/>
      <c r="DM248" s="233"/>
      <c r="DN248" s="54"/>
      <c r="DO248" s="54"/>
      <c r="DP248" s="54"/>
      <c r="DQ248" s="199"/>
      <c r="DR248" s="52"/>
      <c r="DS248" s="52"/>
      <c r="DT248" s="52"/>
      <c r="DU248" s="52"/>
      <c r="DV248" s="52"/>
      <c r="DW248" s="52"/>
      <c r="DX248" s="52"/>
      <c r="DY248" s="52"/>
      <c r="DZ248" s="52"/>
      <c r="EA248" s="52"/>
      <c r="EB248" s="52"/>
      <c r="EC248" s="52"/>
      <c r="ED248" s="52"/>
      <c r="EE248" s="52"/>
      <c r="EF248" s="52"/>
      <c r="EG248" s="52"/>
      <c r="EH248" s="52"/>
      <c r="EI248" s="52"/>
      <c r="EJ248" s="52"/>
      <c r="EK248" s="52"/>
      <c r="EL248" s="52"/>
      <c r="EM248" s="52"/>
      <c r="EN248" s="52"/>
      <c r="EO248" s="52"/>
      <c r="EP248" s="52"/>
      <c r="EQ248" s="52"/>
      <c r="ER248" s="52"/>
      <c r="ES248" s="52"/>
      <c r="ET248" s="52"/>
      <c r="EU248" s="52"/>
      <c r="EV248" s="52"/>
      <c r="EW248" s="52"/>
      <c r="EX248" s="52"/>
      <c r="EY248" s="52"/>
      <c r="EZ248" s="52"/>
      <c r="FA248" s="52"/>
      <c r="FB248" s="52"/>
      <c r="FC248" s="52"/>
      <c r="FD248" s="52"/>
      <c r="FE248" s="52"/>
      <c r="FF248" s="52"/>
      <c r="FG248" s="52"/>
      <c r="FH248" s="52"/>
      <c r="FI248" s="52"/>
      <c r="FJ248" s="52"/>
      <c r="FK248" s="52"/>
      <c r="FL248" s="52"/>
      <c r="FM248" s="52"/>
      <c r="FN248" s="52"/>
      <c r="FO248" s="52"/>
      <c r="FP248" s="52"/>
      <c r="FQ248" s="52"/>
      <c r="FR248" s="52"/>
      <c r="FS248" s="52"/>
      <c r="FT248" s="52"/>
      <c r="FU248" s="52"/>
      <c r="FV248" s="52"/>
      <c r="FW248" s="52"/>
      <c r="FX248" s="52"/>
      <c r="FY248" s="52"/>
      <c r="FZ248" s="52"/>
      <c r="GA248" s="52"/>
      <c r="GB248" s="52"/>
      <c r="GC248" s="52"/>
      <c r="GD248" s="52"/>
      <c r="GE248" s="52"/>
      <c r="GF248" s="52"/>
      <c r="GG248" s="52"/>
      <c r="GH248" s="52"/>
      <c r="GI248" s="52"/>
      <c r="GJ248" s="52"/>
      <c r="GK248" s="52"/>
      <c r="GL248" s="52"/>
      <c r="GM248" s="52"/>
      <c r="GN248" s="52"/>
      <c r="GO248" s="52"/>
      <c r="GP248" s="52"/>
      <c r="GQ248" s="52"/>
      <c r="GR248" s="52"/>
      <c r="GS248" s="52"/>
      <c r="GT248" s="52"/>
      <c r="GU248" s="52"/>
      <c r="GV248" s="52"/>
      <c r="GW248" s="52"/>
      <c r="GX248" s="52"/>
      <c r="GY248" s="52"/>
      <c r="GZ248" s="52"/>
      <c r="HA248" s="52"/>
      <c r="HB248" s="52"/>
      <c r="HC248" s="52"/>
      <c r="HD248" s="52"/>
      <c r="HE248" s="52"/>
      <c r="HF248" s="52"/>
      <c r="HG248" s="52"/>
      <c r="HH248" s="52"/>
      <c r="HI248" s="52"/>
      <c r="HJ248" s="52"/>
      <c r="HK248" s="52"/>
      <c r="HL248" s="52"/>
      <c r="HM248" s="52"/>
      <c r="HN248" s="52"/>
    </row>
    <row r="249" spans="1:222" hidden="1">
      <c r="A249" s="52"/>
      <c r="B249" s="52"/>
      <c r="C249" s="52"/>
      <c r="D249" s="198"/>
      <c r="E249" s="54"/>
      <c r="F249" s="54"/>
      <c r="G249" s="54"/>
      <c r="H249" s="54"/>
      <c r="I249" s="54"/>
      <c r="J249" s="54"/>
      <c r="K249" s="54"/>
      <c r="L249" s="54"/>
      <c r="M249" s="54"/>
      <c r="N249" s="54"/>
      <c r="O249" s="54"/>
      <c r="P249" s="54"/>
      <c r="Q249" s="54"/>
      <c r="R249" s="54"/>
      <c r="S249" s="54"/>
      <c r="T249" s="54"/>
      <c r="U249" s="54"/>
      <c r="V249" s="54"/>
      <c r="W249" s="192"/>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874" t="e">
        <f t="shared" si="37"/>
        <v>#N/A</v>
      </c>
      <c r="AX249" s="875"/>
      <c r="AY249" s="875"/>
      <c r="AZ249" s="875"/>
      <c r="BA249" s="876"/>
      <c r="BB249" s="877" t="s">
        <v>581</v>
      </c>
      <c r="BC249" s="878"/>
      <c r="BD249" s="54"/>
      <c r="BE249" s="879" t="e">
        <f t="shared" si="32"/>
        <v>#N/A</v>
      </c>
      <c r="BF249" s="880"/>
      <c r="BG249" s="880"/>
      <c r="BH249" s="880"/>
      <c r="BI249" s="881"/>
      <c r="BJ249" s="882" t="s">
        <v>581</v>
      </c>
      <c r="BK249" s="878"/>
      <c r="BL249" s="54"/>
      <c r="BM249" s="241"/>
      <c r="BN249" s="241"/>
      <c r="BO249" s="241"/>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234">
        <v>29</v>
      </c>
      <c r="CN249" s="917" t="str">
        <f>CONCATENATE("T","")</f>
        <v>T</v>
      </c>
      <c r="CO249" s="918"/>
      <c r="CP249" s="918"/>
      <c r="CQ249" s="918"/>
      <c r="CR249" s="918"/>
      <c r="CS249" s="919"/>
      <c r="CT249" s="259" t="str">
        <f t="shared" ref="CT249:CT277" si="48">IFERROR(CN249,"|")</f>
        <v>T</v>
      </c>
      <c r="CU249" s="259" t="str">
        <f>IF(CT249 = "|","",CT249)</f>
        <v>T</v>
      </c>
      <c r="CV249" s="268" t="e">
        <f t="array" ref="CV249">IF(ROW(A29)&gt;COUNTA(CU$221:CU$277),"",INDEX(CU:CU,SMALL(IF(CU$221:CU$277&lt;&gt;"",ROW(CU$221:CU$277),""),ROW(A29))))</f>
        <v>#NUM!</v>
      </c>
      <c r="CW249" s="251" t="str">
        <f t="shared" si="42"/>
        <v/>
      </c>
      <c r="CX249" s="233"/>
      <c r="CY249" s="233"/>
      <c r="CZ249" s="233"/>
      <c r="DA249" s="234">
        <v>29</v>
      </c>
      <c r="DB249" s="917" t="str">
        <f>CONCATENATE("T","")</f>
        <v>T</v>
      </c>
      <c r="DC249" s="918"/>
      <c r="DD249" s="918"/>
      <c r="DE249" s="918"/>
      <c r="DF249" s="918"/>
      <c r="DG249" s="919"/>
      <c r="DH249" s="259" t="str">
        <f t="shared" ref="DH249:DH277" si="49">IFERROR(DB249,"|")</f>
        <v>T</v>
      </c>
      <c r="DI249" s="259" t="str">
        <f>IF(DH249 = "|","",DH249)</f>
        <v>T</v>
      </c>
      <c r="DJ249" s="270" t="e">
        <f t="array" ref="DJ249">IF(ROW(O29)&gt;COUNTA(DI$221:DI$277),"",INDEX(DI:DI,SMALL(IF(DI$221:DI$277&lt;&gt;"",ROW(DI$221:DI$277),""),ROW(O29))))</f>
        <v>#NUM!</v>
      </c>
      <c r="DK249" s="255" t="str">
        <f t="shared" si="45"/>
        <v/>
      </c>
      <c r="DL249" s="233"/>
      <c r="DM249" s="233"/>
      <c r="DN249" s="54"/>
      <c r="DO249" s="54"/>
      <c r="DP249" s="54"/>
      <c r="DQ249" s="199"/>
      <c r="DR249" s="52"/>
      <c r="DS249" s="52"/>
      <c r="DT249" s="52"/>
      <c r="DU249" s="52"/>
      <c r="DV249" s="52"/>
      <c r="DW249" s="52"/>
      <c r="DX249" s="52"/>
      <c r="DY249" s="52"/>
      <c r="DZ249" s="52"/>
      <c r="EA249" s="52"/>
      <c r="EB249" s="52"/>
      <c r="EC249" s="52"/>
      <c r="ED249" s="52"/>
      <c r="EE249" s="52"/>
      <c r="EF249" s="52"/>
      <c r="EG249" s="52"/>
      <c r="EH249" s="52"/>
      <c r="EI249" s="52"/>
      <c r="EJ249" s="52"/>
      <c r="EK249" s="52"/>
      <c r="EL249" s="52"/>
      <c r="EM249" s="52"/>
      <c r="EN249" s="52"/>
      <c r="EO249" s="52"/>
      <c r="EP249" s="52"/>
      <c r="EQ249" s="52"/>
      <c r="ER249" s="52"/>
      <c r="ES249" s="52"/>
      <c r="ET249" s="52"/>
      <c r="EU249" s="52"/>
      <c r="EV249" s="52"/>
      <c r="EW249" s="52"/>
      <c r="EX249" s="52"/>
      <c r="EY249" s="52"/>
      <c r="EZ249" s="52"/>
      <c r="FA249" s="52"/>
      <c r="FB249" s="52"/>
      <c r="FC249" s="52"/>
      <c r="FD249" s="52"/>
      <c r="FE249" s="52"/>
      <c r="FF249" s="52"/>
      <c r="FG249" s="52"/>
      <c r="FH249" s="52"/>
      <c r="FI249" s="52"/>
      <c r="FJ249" s="52"/>
      <c r="FK249" s="52"/>
      <c r="FL249" s="52"/>
      <c r="FM249" s="52"/>
      <c r="FN249" s="52"/>
      <c r="FO249" s="52"/>
      <c r="FP249" s="52"/>
      <c r="FQ249" s="52"/>
      <c r="FR249" s="52"/>
      <c r="FS249" s="52"/>
      <c r="FT249" s="52"/>
      <c r="FU249" s="52"/>
      <c r="FV249" s="52"/>
      <c r="FW249" s="52"/>
      <c r="FX249" s="52"/>
      <c r="FY249" s="52"/>
      <c r="FZ249" s="52"/>
      <c r="GA249" s="52"/>
      <c r="GB249" s="52"/>
      <c r="GC249" s="52"/>
      <c r="GD249" s="52"/>
      <c r="GE249" s="52"/>
      <c r="GF249" s="52"/>
      <c r="GG249" s="52"/>
      <c r="GH249" s="52"/>
      <c r="GI249" s="52"/>
      <c r="GJ249" s="52"/>
      <c r="GK249" s="52"/>
      <c r="GL249" s="52"/>
      <c r="GM249" s="52"/>
      <c r="GN249" s="52"/>
      <c r="GO249" s="52"/>
      <c r="GP249" s="52"/>
      <c r="GQ249" s="52"/>
      <c r="GR249" s="52"/>
      <c r="GS249" s="52"/>
      <c r="GT249" s="52"/>
      <c r="GU249" s="52"/>
      <c r="GV249" s="52"/>
      <c r="GW249" s="52"/>
      <c r="GX249" s="52"/>
      <c r="GY249" s="52"/>
      <c r="GZ249" s="52"/>
      <c r="HA249" s="52"/>
      <c r="HB249" s="52"/>
      <c r="HC249" s="52"/>
      <c r="HD249" s="52"/>
      <c r="HE249" s="52"/>
      <c r="HF249" s="52"/>
      <c r="HG249" s="52"/>
      <c r="HH249" s="52"/>
      <c r="HI249" s="52"/>
      <c r="HJ249" s="52"/>
      <c r="HK249" s="52"/>
      <c r="HL249" s="52"/>
      <c r="HM249" s="52"/>
      <c r="HN249" s="52"/>
    </row>
    <row r="250" spans="1:222" hidden="1">
      <c r="A250" s="52"/>
      <c r="B250" s="52"/>
      <c r="C250" s="52"/>
      <c r="D250" s="198"/>
      <c r="E250" s="54"/>
      <c r="F250" s="54"/>
      <c r="G250" s="54"/>
      <c r="H250" s="54"/>
      <c r="I250" s="54"/>
      <c r="J250" s="54"/>
      <c r="K250" s="54"/>
      <c r="L250" s="54"/>
      <c r="M250" s="54"/>
      <c r="N250" s="54"/>
      <c r="O250" s="54"/>
      <c r="P250" s="54"/>
      <c r="Q250" s="54"/>
      <c r="R250" s="54"/>
      <c r="S250" s="54"/>
      <c r="T250" s="54"/>
      <c r="U250" s="54"/>
      <c r="V250" s="54"/>
      <c r="W250" s="192"/>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874" t="e">
        <f t="shared" si="37"/>
        <v>#N/A</v>
      </c>
      <c r="AX250" s="875"/>
      <c r="AY250" s="875"/>
      <c r="AZ250" s="875"/>
      <c r="BA250" s="876"/>
      <c r="BB250" s="877" t="s">
        <v>582</v>
      </c>
      <c r="BC250" s="878"/>
      <c r="BD250" s="54"/>
      <c r="BE250" s="879" t="e">
        <f t="shared" si="32"/>
        <v>#N/A</v>
      </c>
      <c r="BF250" s="880"/>
      <c r="BG250" s="880"/>
      <c r="BH250" s="880"/>
      <c r="BI250" s="881"/>
      <c r="BJ250" s="882" t="s">
        <v>582</v>
      </c>
      <c r="BK250" s="878"/>
      <c r="BL250" s="54"/>
      <c r="BM250" s="241"/>
      <c r="BN250" s="241"/>
      <c r="BO250" s="241"/>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234">
        <v>30</v>
      </c>
      <c r="CN250" s="893" t="e">
        <f>CONCATENATE("T",BR185)</f>
        <v>#N/A</v>
      </c>
      <c r="CO250" s="894"/>
      <c r="CP250" s="894"/>
      <c r="CQ250" s="894"/>
      <c r="CR250" s="894"/>
      <c r="CS250" s="895"/>
      <c r="CT250" s="252" t="str">
        <f t="shared" si="48"/>
        <v>|</v>
      </c>
      <c r="CU250" s="252" t="str">
        <f>IF(CT250 = "|","",CT250)</f>
        <v/>
      </c>
      <c r="CV250" s="268" t="e">
        <f t="array" ref="CV250">IF(ROW(A30)&gt;COUNTA(CU$221:CU$277),"",INDEX(CU:CU,SMALL(IF(CU$221:CU$277&lt;&gt;"",ROW(CU$221:CU$277),""),ROW(A30))))</f>
        <v>#NUM!</v>
      </c>
      <c r="CW250" s="251" t="str">
        <f t="shared" si="42"/>
        <v/>
      </c>
      <c r="CX250" s="233"/>
      <c r="CY250" s="233"/>
      <c r="CZ250" s="233"/>
      <c r="DA250" s="234">
        <v>30</v>
      </c>
      <c r="DB250" s="896" t="e">
        <f>CONCATENATE("T",CA185)</f>
        <v>#N/A</v>
      </c>
      <c r="DC250" s="897"/>
      <c r="DD250" s="897"/>
      <c r="DE250" s="897"/>
      <c r="DF250" s="897"/>
      <c r="DG250" s="898"/>
      <c r="DH250" s="256" t="str">
        <f t="shared" si="49"/>
        <v>|</v>
      </c>
      <c r="DI250" s="256" t="str">
        <f>IF(DH250 = "|","",DH250)</f>
        <v/>
      </c>
      <c r="DJ250" s="270" t="e">
        <f t="array" ref="DJ250">IF(ROW(O30)&gt;COUNTA(DI$221:DI$277),"",INDEX(DI:DI,SMALL(IF(DI$221:DI$277&lt;&gt;"",ROW(DI$221:DI$277),""),ROW(O30))))</f>
        <v>#NUM!</v>
      </c>
      <c r="DK250" s="255" t="str">
        <f t="shared" si="45"/>
        <v/>
      </c>
      <c r="DL250" s="233"/>
      <c r="DM250" s="233"/>
      <c r="DN250" s="54"/>
      <c r="DO250" s="54"/>
      <c r="DP250" s="54"/>
      <c r="DQ250" s="199"/>
      <c r="DR250" s="52"/>
      <c r="DS250" s="52"/>
      <c r="DT250" s="52"/>
      <c r="DU250" s="52"/>
      <c r="DV250" s="52"/>
      <c r="DW250" s="52"/>
      <c r="DX250" s="52"/>
      <c r="DY250" s="52"/>
      <c r="DZ250" s="52"/>
      <c r="EA250" s="52"/>
      <c r="EB250" s="52"/>
      <c r="EC250" s="52"/>
      <c r="ED250" s="52"/>
      <c r="EE250" s="52"/>
      <c r="EF250" s="52"/>
      <c r="EG250" s="52"/>
      <c r="EH250" s="52"/>
      <c r="EI250" s="52"/>
      <c r="EJ250" s="52"/>
      <c r="EK250" s="52"/>
      <c r="EL250" s="52"/>
      <c r="EM250" s="52"/>
      <c r="EN250" s="52"/>
      <c r="EO250" s="52"/>
      <c r="EP250" s="52"/>
      <c r="EQ250" s="52"/>
      <c r="ER250" s="52"/>
      <c r="ES250" s="52"/>
      <c r="ET250" s="52"/>
      <c r="EU250" s="52"/>
      <c r="EV250" s="52"/>
      <c r="EW250" s="52"/>
      <c r="EX250" s="52"/>
      <c r="EY250" s="52"/>
      <c r="EZ250" s="52"/>
      <c r="FA250" s="52"/>
      <c r="FB250" s="52"/>
      <c r="FC250" s="52"/>
      <c r="FD250" s="52"/>
      <c r="FE250" s="52"/>
      <c r="FF250" s="52"/>
      <c r="FG250" s="52"/>
      <c r="FH250" s="52"/>
      <c r="FI250" s="52"/>
      <c r="FJ250" s="52"/>
      <c r="FK250" s="52"/>
      <c r="FL250" s="52"/>
      <c r="FM250" s="52"/>
      <c r="FN250" s="52"/>
      <c r="FO250" s="52"/>
      <c r="FP250" s="52"/>
      <c r="FQ250" s="52"/>
      <c r="FR250" s="52"/>
      <c r="FS250" s="52"/>
      <c r="FT250" s="52"/>
      <c r="FU250" s="52"/>
      <c r="FV250" s="52"/>
      <c r="FW250" s="52"/>
      <c r="FX250" s="52"/>
      <c r="FY250" s="52"/>
      <c r="FZ250" s="52"/>
      <c r="GA250" s="52"/>
      <c r="GB250" s="52"/>
      <c r="GC250" s="52"/>
      <c r="GD250" s="52"/>
      <c r="GE250" s="52"/>
      <c r="GF250" s="52"/>
      <c r="GG250" s="52"/>
      <c r="GH250" s="52"/>
      <c r="GI250" s="52"/>
      <c r="GJ250" s="52"/>
      <c r="GK250" s="52"/>
      <c r="GL250" s="52"/>
      <c r="GM250" s="52"/>
      <c r="GN250" s="52"/>
      <c r="GO250" s="52"/>
      <c r="GP250" s="52"/>
      <c r="GQ250" s="52"/>
      <c r="GR250" s="52"/>
      <c r="GS250" s="52"/>
      <c r="GT250" s="52"/>
      <c r="GU250" s="52"/>
      <c r="GV250" s="52"/>
      <c r="GW250" s="52"/>
      <c r="GX250" s="52"/>
      <c r="GY250" s="52"/>
      <c r="GZ250" s="52"/>
      <c r="HA250" s="52"/>
      <c r="HB250" s="52"/>
      <c r="HC250" s="52"/>
      <c r="HD250" s="52"/>
      <c r="HE250" s="52"/>
      <c r="HF250" s="52"/>
      <c r="HG250" s="52"/>
      <c r="HH250" s="52"/>
      <c r="HI250" s="52"/>
      <c r="HJ250" s="52"/>
      <c r="HK250" s="52"/>
      <c r="HL250" s="52"/>
      <c r="HM250" s="52"/>
      <c r="HN250" s="52"/>
    </row>
    <row r="251" spans="1:222" hidden="1">
      <c r="A251" s="52"/>
      <c r="B251" s="52"/>
      <c r="C251" s="52"/>
      <c r="D251" s="198"/>
      <c r="E251" s="54"/>
      <c r="F251" s="54"/>
      <c r="G251" s="54"/>
      <c r="H251" s="54"/>
      <c r="I251" s="54"/>
      <c r="J251" s="54"/>
      <c r="K251" s="54"/>
      <c r="L251" s="54"/>
      <c r="M251" s="54"/>
      <c r="N251" s="54"/>
      <c r="O251" s="54"/>
      <c r="P251" s="54"/>
      <c r="Q251" s="54"/>
      <c r="R251" s="54"/>
      <c r="S251" s="54"/>
      <c r="T251" s="54"/>
      <c r="U251" s="54"/>
      <c r="V251" s="54"/>
      <c r="W251" s="192"/>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874" t="e">
        <f t="shared" si="37"/>
        <v>#N/A</v>
      </c>
      <c r="AX251" s="875"/>
      <c r="AY251" s="875"/>
      <c r="AZ251" s="875"/>
      <c r="BA251" s="876"/>
      <c r="BB251" s="877" t="s">
        <v>583</v>
      </c>
      <c r="BC251" s="878"/>
      <c r="BD251" s="54"/>
      <c r="BE251" s="879" t="e">
        <f t="shared" ref="BE251:BE314" si="50">RANK(BJ251,$AM$214:$AM$241,1)</f>
        <v>#N/A</v>
      </c>
      <c r="BF251" s="880"/>
      <c r="BG251" s="880"/>
      <c r="BH251" s="880"/>
      <c r="BI251" s="881"/>
      <c r="BJ251" s="882" t="s">
        <v>583</v>
      </c>
      <c r="BK251" s="878"/>
      <c r="BL251" s="54"/>
      <c r="BM251" s="241"/>
      <c r="BN251" s="241"/>
      <c r="BO251" s="241"/>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234">
        <v>31</v>
      </c>
      <c r="CN251" s="893" t="e">
        <f>CONCATENATE("T",BR186)</f>
        <v>#N/A</v>
      </c>
      <c r="CO251" s="894"/>
      <c r="CP251" s="894"/>
      <c r="CQ251" s="894"/>
      <c r="CR251" s="894"/>
      <c r="CS251" s="895"/>
      <c r="CT251" s="252" t="str">
        <f t="shared" si="48"/>
        <v>|</v>
      </c>
      <c r="CU251" s="252" t="str">
        <f>IF(CT251 = "|","",CT251)</f>
        <v/>
      </c>
      <c r="CV251" s="268" t="e">
        <f t="array" ref="CV251">IF(ROW(A31)&gt;COUNTA(CU$221:CU$277),"",INDEX(CU:CU,SMALL(IF(CU$221:CU$277&lt;&gt;"",ROW(CU$221:CU$277),""),ROW(A31))))</f>
        <v>#NUM!</v>
      </c>
      <c r="CW251" s="251" t="str">
        <f t="shared" si="42"/>
        <v/>
      </c>
      <c r="CX251" s="233"/>
      <c r="CY251" s="233"/>
      <c r="CZ251" s="233"/>
      <c r="DA251" s="234">
        <v>31</v>
      </c>
      <c r="DB251" s="896" t="e">
        <f>CONCATENATE("T",CA186)</f>
        <v>#N/A</v>
      </c>
      <c r="DC251" s="897"/>
      <c r="DD251" s="897"/>
      <c r="DE251" s="897"/>
      <c r="DF251" s="897"/>
      <c r="DG251" s="898"/>
      <c r="DH251" s="256" t="str">
        <f t="shared" si="49"/>
        <v>|</v>
      </c>
      <c r="DI251" s="256" t="str">
        <f t="shared" ref="DI251:DI277" si="51">IF(DH251 = "|","",DH251)</f>
        <v/>
      </c>
      <c r="DJ251" s="270" t="e">
        <f t="array" ref="DJ251">IF(ROW(O31)&gt;COUNTA(DI$221:DI$277),"",INDEX(DI:DI,SMALL(IF(DI$221:DI$277&lt;&gt;"",ROW(DI$221:DI$277),""),ROW(O31))))</f>
        <v>#NUM!</v>
      </c>
      <c r="DK251" s="255" t="str">
        <f t="shared" si="45"/>
        <v/>
      </c>
      <c r="DL251" s="233"/>
      <c r="DM251" s="233"/>
      <c r="DN251" s="54"/>
      <c r="DO251" s="54"/>
      <c r="DP251" s="54"/>
      <c r="DQ251" s="199"/>
      <c r="DR251" s="52"/>
      <c r="DS251" s="52"/>
      <c r="DT251" s="52"/>
      <c r="DU251" s="52"/>
      <c r="DV251" s="52"/>
      <c r="DW251" s="52"/>
      <c r="DX251" s="52"/>
      <c r="DY251" s="52"/>
      <c r="DZ251" s="52"/>
      <c r="EA251" s="52"/>
      <c r="EB251" s="52"/>
      <c r="EC251" s="52"/>
      <c r="ED251" s="52"/>
      <c r="EE251" s="52"/>
      <c r="EF251" s="52"/>
      <c r="EG251" s="52"/>
      <c r="EH251" s="52"/>
      <c r="EI251" s="52"/>
      <c r="EJ251" s="52"/>
      <c r="EK251" s="52"/>
      <c r="EL251" s="52"/>
      <c r="EM251" s="52"/>
      <c r="EN251" s="52"/>
      <c r="EO251" s="52"/>
      <c r="EP251" s="52"/>
      <c r="EQ251" s="52"/>
      <c r="ER251" s="52"/>
      <c r="ES251" s="52"/>
      <c r="ET251" s="52"/>
      <c r="EU251" s="52"/>
      <c r="EV251" s="52"/>
      <c r="EW251" s="52"/>
      <c r="EX251" s="52"/>
      <c r="EY251" s="52"/>
      <c r="EZ251" s="52"/>
      <c r="FA251" s="52"/>
      <c r="FB251" s="52"/>
      <c r="FC251" s="52"/>
      <c r="FD251" s="52"/>
      <c r="FE251" s="52"/>
      <c r="FF251" s="52"/>
      <c r="FG251" s="52"/>
      <c r="FH251" s="52"/>
      <c r="FI251" s="52"/>
      <c r="FJ251" s="52"/>
      <c r="FK251" s="52"/>
      <c r="FL251" s="52"/>
      <c r="FM251" s="52"/>
      <c r="FN251" s="52"/>
      <c r="FO251" s="52"/>
      <c r="FP251" s="52"/>
      <c r="FQ251" s="52"/>
      <c r="FR251" s="52"/>
      <c r="FS251" s="52"/>
      <c r="FT251" s="52"/>
      <c r="FU251" s="52"/>
      <c r="FV251" s="52"/>
      <c r="FW251" s="52"/>
      <c r="FX251" s="52"/>
      <c r="FY251" s="52"/>
      <c r="FZ251" s="52"/>
      <c r="GA251" s="52"/>
      <c r="GB251" s="52"/>
      <c r="GC251" s="52"/>
      <c r="GD251" s="52"/>
      <c r="GE251" s="52"/>
      <c r="GF251" s="52"/>
      <c r="GG251" s="52"/>
      <c r="GH251" s="52"/>
      <c r="GI251" s="52"/>
      <c r="GJ251" s="52"/>
      <c r="GK251" s="52"/>
      <c r="GL251" s="52"/>
      <c r="GM251" s="52"/>
      <c r="GN251" s="52"/>
      <c r="GO251" s="52"/>
      <c r="GP251" s="52"/>
      <c r="GQ251" s="52"/>
      <c r="GR251" s="52"/>
      <c r="GS251" s="52"/>
      <c r="GT251" s="52"/>
      <c r="GU251" s="52"/>
      <c r="GV251" s="52"/>
      <c r="GW251" s="52"/>
      <c r="GX251" s="52"/>
      <c r="GY251" s="52"/>
      <c r="GZ251" s="52"/>
      <c r="HA251" s="52"/>
      <c r="HB251" s="52"/>
      <c r="HC251" s="52"/>
      <c r="HD251" s="52"/>
      <c r="HE251" s="52"/>
      <c r="HF251" s="52"/>
      <c r="HG251" s="52"/>
      <c r="HH251" s="52"/>
      <c r="HI251" s="52"/>
      <c r="HJ251" s="52"/>
      <c r="HK251" s="52"/>
      <c r="HL251" s="52"/>
      <c r="HM251" s="52"/>
      <c r="HN251" s="52"/>
    </row>
    <row r="252" spans="1:222" hidden="1">
      <c r="A252" s="52"/>
      <c r="B252" s="52"/>
      <c r="C252" s="52"/>
      <c r="D252" s="198"/>
      <c r="E252" s="54"/>
      <c r="F252" s="54"/>
      <c r="G252" s="54"/>
      <c r="H252" s="54"/>
      <c r="I252" s="54"/>
      <c r="J252" s="54"/>
      <c r="K252" s="54"/>
      <c r="L252" s="54"/>
      <c r="M252" s="54"/>
      <c r="N252" s="54"/>
      <c r="O252" s="54"/>
      <c r="P252" s="54"/>
      <c r="Q252" s="54"/>
      <c r="R252" s="54"/>
      <c r="S252" s="54"/>
      <c r="T252" s="54"/>
      <c r="U252" s="54"/>
      <c r="V252" s="54"/>
      <c r="W252" s="192"/>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874" t="e">
        <f t="shared" si="37"/>
        <v>#N/A</v>
      </c>
      <c r="AX252" s="875"/>
      <c r="AY252" s="875"/>
      <c r="AZ252" s="875"/>
      <c r="BA252" s="876"/>
      <c r="BB252" s="877" t="s">
        <v>584</v>
      </c>
      <c r="BC252" s="878"/>
      <c r="BD252" s="54"/>
      <c r="BE252" s="879" t="e">
        <f t="shared" si="50"/>
        <v>#N/A</v>
      </c>
      <c r="BF252" s="880"/>
      <c r="BG252" s="880"/>
      <c r="BH252" s="880"/>
      <c r="BI252" s="881"/>
      <c r="BJ252" s="882" t="s">
        <v>584</v>
      </c>
      <c r="BK252" s="878"/>
      <c r="BL252" s="54"/>
      <c r="BM252" s="241"/>
      <c r="BN252" s="241"/>
      <c r="BO252" s="241"/>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234">
        <v>32</v>
      </c>
      <c r="CN252" s="893" t="e">
        <f t="shared" ref="CN252:CN277" si="52">CONCATENATE("T",BR187)</f>
        <v>#N/A</v>
      </c>
      <c r="CO252" s="894"/>
      <c r="CP252" s="894"/>
      <c r="CQ252" s="894"/>
      <c r="CR252" s="894"/>
      <c r="CS252" s="895"/>
      <c r="CT252" s="252" t="str">
        <f t="shared" si="48"/>
        <v>|</v>
      </c>
      <c r="CU252" s="252" t="str">
        <f t="shared" ref="CU252:CU277" si="53">IF(CT252 = "|","",CT252)</f>
        <v/>
      </c>
      <c r="CV252" s="268" t="e">
        <f t="array" ref="CV252">IF(ROW(A32)&gt;COUNTA(CU$221:CU$277),"",INDEX(CU:CU,SMALL(IF(CU$221:CU$277&lt;&gt;"",ROW(CU$221:CU$277),""),ROW(A32))))</f>
        <v>#NUM!</v>
      </c>
      <c r="CW252" s="251" t="str">
        <f t="shared" si="42"/>
        <v/>
      </c>
      <c r="CX252" s="233"/>
      <c r="CY252" s="233"/>
      <c r="CZ252" s="233"/>
      <c r="DA252" s="234">
        <v>32</v>
      </c>
      <c r="DB252" s="896" t="e">
        <f t="shared" ref="DB252:DB277" si="54">CONCATENATE("T",CA187)</f>
        <v>#N/A</v>
      </c>
      <c r="DC252" s="897"/>
      <c r="DD252" s="897"/>
      <c r="DE252" s="897"/>
      <c r="DF252" s="897"/>
      <c r="DG252" s="898"/>
      <c r="DH252" s="256" t="str">
        <f t="shared" si="49"/>
        <v>|</v>
      </c>
      <c r="DI252" s="256" t="str">
        <f t="shared" si="51"/>
        <v/>
      </c>
      <c r="DJ252" s="270" t="e">
        <f t="array" ref="DJ252">IF(ROW(O32)&gt;COUNTA(DI$221:DI$277),"",INDEX(DI:DI,SMALL(IF(DI$221:DI$277&lt;&gt;"",ROW(DI$221:DI$277),""),ROW(O32))))</f>
        <v>#NUM!</v>
      </c>
      <c r="DK252" s="255" t="str">
        <f t="shared" si="45"/>
        <v/>
      </c>
      <c r="DL252" s="233"/>
      <c r="DM252" s="233"/>
      <c r="DN252" s="54"/>
      <c r="DO252" s="54"/>
      <c r="DP252" s="54"/>
      <c r="DQ252" s="199"/>
      <c r="DR252" s="52"/>
      <c r="DS252" s="52"/>
      <c r="DT252" s="52"/>
      <c r="DU252" s="52"/>
      <c r="DV252" s="52"/>
      <c r="DW252" s="52"/>
      <c r="DX252" s="52"/>
      <c r="DY252" s="52"/>
      <c r="DZ252" s="52"/>
      <c r="EA252" s="52"/>
      <c r="EB252" s="52"/>
      <c r="EC252" s="52"/>
      <c r="ED252" s="52"/>
      <c r="EE252" s="52"/>
      <c r="EF252" s="52"/>
      <c r="EG252" s="52"/>
      <c r="EH252" s="52"/>
      <c r="EI252" s="52"/>
      <c r="EJ252" s="52"/>
      <c r="EK252" s="52"/>
      <c r="EL252" s="52"/>
      <c r="EM252" s="52"/>
      <c r="EN252" s="52"/>
      <c r="EO252" s="52"/>
      <c r="EP252" s="52"/>
      <c r="EQ252" s="52"/>
      <c r="ER252" s="52"/>
      <c r="ES252" s="52"/>
      <c r="ET252" s="52"/>
      <c r="EU252" s="52"/>
      <c r="EV252" s="52"/>
      <c r="EW252" s="52"/>
      <c r="EX252" s="52"/>
      <c r="EY252" s="52"/>
      <c r="EZ252" s="52"/>
      <c r="FA252" s="52"/>
      <c r="FB252" s="52"/>
      <c r="FC252" s="52"/>
      <c r="FD252" s="52"/>
      <c r="FE252" s="52"/>
      <c r="FF252" s="52"/>
      <c r="FG252" s="52"/>
      <c r="FH252" s="52"/>
      <c r="FI252" s="52"/>
      <c r="FJ252" s="52"/>
      <c r="FK252" s="52"/>
      <c r="FL252" s="52"/>
      <c r="FM252" s="52"/>
      <c r="FN252" s="52"/>
      <c r="FO252" s="52"/>
      <c r="FP252" s="52"/>
      <c r="FQ252" s="52"/>
      <c r="FR252" s="52"/>
      <c r="FS252" s="52"/>
      <c r="FT252" s="52"/>
      <c r="FU252" s="52"/>
      <c r="FV252" s="52"/>
      <c r="FW252" s="52"/>
      <c r="FX252" s="52"/>
      <c r="FY252" s="52"/>
      <c r="FZ252" s="52"/>
      <c r="GA252" s="52"/>
      <c r="GB252" s="52"/>
      <c r="GC252" s="52"/>
      <c r="GD252" s="52"/>
      <c r="GE252" s="52"/>
      <c r="GF252" s="52"/>
      <c r="GG252" s="52"/>
      <c r="GH252" s="52"/>
      <c r="GI252" s="52"/>
      <c r="GJ252" s="52"/>
      <c r="GK252" s="52"/>
      <c r="GL252" s="52"/>
      <c r="GM252" s="52"/>
      <c r="GN252" s="52"/>
      <c r="GO252" s="52"/>
      <c r="GP252" s="52"/>
      <c r="GQ252" s="52"/>
      <c r="GR252" s="52"/>
      <c r="GS252" s="52"/>
      <c r="GT252" s="52"/>
      <c r="GU252" s="52"/>
      <c r="GV252" s="52"/>
      <c r="GW252" s="52"/>
      <c r="GX252" s="52"/>
      <c r="GY252" s="52"/>
      <c r="GZ252" s="52"/>
      <c r="HA252" s="52"/>
      <c r="HB252" s="52"/>
      <c r="HC252" s="52"/>
      <c r="HD252" s="52"/>
      <c r="HE252" s="52"/>
      <c r="HF252" s="52"/>
      <c r="HG252" s="52"/>
      <c r="HH252" s="52"/>
      <c r="HI252" s="52"/>
      <c r="HJ252" s="52"/>
      <c r="HK252" s="52"/>
      <c r="HL252" s="52"/>
      <c r="HM252" s="52"/>
      <c r="HN252" s="52"/>
    </row>
    <row r="253" spans="1:222" hidden="1">
      <c r="A253" s="52"/>
      <c r="B253" s="52"/>
      <c r="C253" s="52"/>
      <c r="D253" s="198"/>
      <c r="E253" s="54"/>
      <c r="F253" s="54"/>
      <c r="G253" s="54"/>
      <c r="H253" s="54"/>
      <c r="I253" s="54"/>
      <c r="J253" s="54"/>
      <c r="K253" s="54"/>
      <c r="L253" s="54"/>
      <c r="M253" s="54"/>
      <c r="N253" s="54"/>
      <c r="O253" s="54"/>
      <c r="P253" s="54"/>
      <c r="Q253" s="54"/>
      <c r="R253" s="54"/>
      <c r="S253" s="54"/>
      <c r="T253" s="54"/>
      <c r="U253" s="54"/>
      <c r="V253" s="54"/>
      <c r="W253" s="192"/>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874" t="e">
        <f t="shared" si="37"/>
        <v>#N/A</v>
      </c>
      <c r="AX253" s="875"/>
      <c r="AY253" s="875"/>
      <c r="AZ253" s="875"/>
      <c r="BA253" s="876"/>
      <c r="BB253" s="877" t="s">
        <v>585</v>
      </c>
      <c r="BC253" s="878"/>
      <c r="BD253" s="54"/>
      <c r="BE253" s="879" t="e">
        <f t="shared" si="50"/>
        <v>#N/A</v>
      </c>
      <c r="BF253" s="880"/>
      <c r="BG253" s="880"/>
      <c r="BH253" s="880"/>
      <c r="BI253" s="881"/>
      <c r="BJ253" s="882" t="s">
        <v>585</v>
      </c>
      <c r="BK253" s="878"/>
      <c r="BL253" s="54"/>
      <c r="BM253" s="241"/>
      <c r="BN253" s="241"/>
      <c r="BO253" s="241"/>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234">
        <v>33</v>
      </c>
      <c r="CN253" s="893" t="e">
        <f t="shared" si="52"/>
        <v>#N/A</v>
      </c>
      <c r="CO253" s="894"/>
      <c r="CP253" s="894"/>
      <c r="CQ253" s="894"/>
      <c r="CR253" s="894"/>
      <c r="CS253" s="895"/>
      <c r="CT253" s="252" t="str">
        <f t="shared" si="48"/>
        <v>|</v>
      </c>
      <c r="CU253" s="252" t="str">
        <f t="shared" si="53"/>
        <v/>
      </c>
      <c r="CV253" s="268" t="e">
        <f t="array" ref="CV253">IF(ROW(A33)&gt;COUNTA(CU$221:CU$277),"",INDEX(CU:CU,SMALL(IF(CU$221:CU$277&lt;&gt;"",ROW(CU$221:CU$277),""),ROW(A33))))</f>
        <v>#NUM!</v>
      </c>
      <c r="CW253" s="251" t="str">
        <f t="shared" ref="CW253:CW277" si="55">IFERROR(CV253,"")</f>
        <v/>
      </c>
      <c r="CX253" s="233"/>
      <c r="CY253" s="233"/>
      <c r="CZ253" s="233"/>
      <c r="DA253" s="234">
        <v>33</v>
      </c>
      <c r="DB253" s="896" t="e">
        <f t="shared" si="54"/>
        <v>#N/A</v>
      </c>
      <c r="DC253" s="897"/>
      <c r="DD253" s="897"/>
      <c r="DE253" s="897"/>
      <c r="DF253" s="897"/>
      <c r="DG253" s="898"/>
      <c r="DH253" s="256" t="str">
        <f t="shared" si="49"/>
        <v>|</v>
      </c>
      <c r="DI253" s="256" t="str">
        <f t="shared" si="51"/>
        <v/>
      </c>
      <c r="DJ253" s="270" t="e">
        <f t="array" ref="DJ253">IF(ROW(O33)&gt;COUNTA(DI$221:DI$277),"",INDEX(DI:DI,SMALL(IF(DI$221:DI$277&lt;&gt;"",ROW(DI$221:DI$277),""),ROW(O33))))</f>
        <v>#NUM!</v>
      </c>
      <c r="DK253" s="255" t="str">
        <f t="shared" ref="DK253:DK277" si="56">IFERROR(DJ253,"")</f>
        <v/>
      </c>
      <c r="DL253" s="233"/>
      <c r="DM253" s="233"/>
      <c r="DN253" s="54"/>
      <c r="DO253" s="54"/>
      <c r="DP253" s="54"/>
      <c r="DQ253" s="199"/>
      <c r="DR253" s="52"/>
      <c r="DS253" s="52"/>
      <c r="DT253" s="52"/>
      <c r="DU253" s="52"/>
      <c r="DV253" s="52"/>
      <c r="DW253" s="52"/>
      <c r="DX253" s="52"/>
      <c r="DY253" s="52"/>
      <c r="DZ253" s="52"/>
      <c r="EA253" s="52"/>
      <c r="EB253" s="52"/>
      <c r="EC253" s="52"/>
      <c r="ED253" s="52"/>
      <c r="EE253" s="52"/>
      <c r="EF253" s="52"/>
      <c r="EG253" s="52"/>
      <c r="EH253" s="52"/>
      <c r="EI253" s="52"/>
      <c r="EJ253" s="52"/>
      <c r="EK253" s="52"/>
      <c r="EL253" s="52"/>
      <c r="EM253" s="52"/>
      <c r="EN253" s="52"/>
      <c r="EO253" s="52"/>
      <c r="EP253" s="52"/>
      <c r="EQ253" s="52"/>
      <c r="ER253" s="52"/>
      <c r="ES253" s="52"/>
      <c r="ET253" s="52"/>
      <c r="EU253" s="52"/>
      <c r="EV253" s="52"/>
      <c r="EW253" s="52"/>
      <c r="EX253" s="52"/>
      <c r="EY253" s="52"/>
      <c r="EZ253" s="52"/>
      <c r="FA253" s="52"/>
      <c r="FB253" s="52"/>
      <c r="FC253" s="52"/>
      <c r="FD253" s="52"/>
      <c r="FE253" s="52"/>
      <c r="FF253" s="52"/>
      <c r="FG253" s="52"/>
      <c r="FH253" s="52"/>
      <c r="FI253" s="52"/>
      <c r="FJ253" s="52"/>
      <c r="FK253" s="52"/>
      <c r="FL253" s="52"/>
      <c r="FM253" s="52"/>
      <c r="FN253" s="52"/>
      <c r="FO253" s="52"/>
      <c r="FP253" s="52"/>
      <c r="FQ253" s="52"/>
      <c r="FR253" s="52"/>
      <c r="FS253" s="52"/>
      <c r="FT253" s="52"/>
      <c r="FU253" s="52"/>
      <c r="FV253" s="52"/>
      <c r="FW253" s="52"/>
      <c r="FX253" s="52"/>
      <c r="FY253" s="52"/>
      <c r="FZ253" s="52"/>
      <c r="GA253" s="52"/>
      <c r="GB253" s="52"/>
      <c r="GC253" s="52"/>
      <c r="GD253" s="52"/>
      <c r="GE253" s="52"/>
      <c r="GF253" s="52"/>
      <c r="GG253" s="52"/>
      <c r="GH253" s="52"/>
      <c r="GI253" s="52"/>
      <c r="GJ253" s="52"/>
      <c r="GK253" s="52"/>
      <c r="GL253" s="52"/>
      <c r="GM253" s="52"/>
      <c r="GN253" s="52"/>
      <c r="GO253" s="52"/>
      <c r="GP253" s="52"/>
      <c r="GQ253" s="52"/>
      <c r="GR253" s="52"/>
      <c r="GS253" s="52"/>
      <c r="GT253" s="52"/>
      <c r="GU253" s="52"/>
      <c r="GV253" s="52"/>
      <c r="GW253" s="52"/>
      <c r="GX253" s="52"/>
      <c r="GY253" s="52"/>
      <c r="GZ253" s="52"/>
      <c r="HA253" s="52"/>
      <c r="HB253" s="52"/>
      <c r="HC253" s="52"/>
      <c r="HD253" s="52"/>
      <c r="HE253" s="52"/>
      <c r="HF253" s="52"/>
      <c r="HG253" s="52"/>
      <c r="HH253" s="52"/>
      <c r="HI253" s="52"/>
      <c r="HJ253" s="52"/>
      <c r="HK253" s="52"/>
      <c r="HL253" s="52"/>
      <c r="HM253" s="52"/>
      <c r="HN253" s="52"/>
    </row>
    <row r="254" spans="1:222" hidden="1">
      <c r="A254" s="52"/>
      <c r="B254" s="52"/>
      <c r="C254" s="52"/>
      <c r="D254" s="198"/>
      <c r="E254" s="54"/>
      <c r="F254" s="54"/>
      <c r="G254" s="54"/>
      <c r="H254" s="54"/>
      <c r="I254" s="54"/>
      <c r="J254" s="54"/>
      <c r="K254" s="54"/>
      <c r="L254" s="54"/>
      <c r="M254" s="54"/>
      <c r="N254" s="54"/>
      <c r="O254" s="54"/>
      <c r="P254" s="54"/>
      <c r="Q254" s="54"/>
      <c r="R254" s="54"/>
      <c r="S254" s="54"/>
      <c r="T254" s="54"/>
      <c r="U254" s="54"/>
      <c r="V254" s="54"/>
      <c r="W254" s="192"/>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874" t="e">
        <f t="shared" si="37"/>
        <v>#N/A</v>
      </c>
      <c r="AX254" s="875"/>
      <c r="AY254" s="875"/>
      <c r="AZ254" s="875"/>
      <c r="BA254" s="876"/>
      <c r="BB254" s="877" t="s">
        <v>586</v>
      </c>
      <c r="BC254" s="878"/>
      <c r="BD254" s="54"/>
      <c r="BE254" s="879" t="e">
        <f t="shared" si="50"/>
        <v>#N/A</v>
      </c>
      <c r="BF254" s="880"/>
      <c r="BG254" s="880"/>
      <c r="BH254" s="880"/>
      <c r="BI254" s="881"/>
      <c r="BJ254" s="882" t="s">
        <v>586</v>
      </c>
      <c r="BK254" s="878"/>
      <c r="BL254" s="54"/>
      <c r="BM254" s="241"/>
      <c r="BN254" s="241"/>
      <c r="BO254" s="241"/>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234">
        <v>34</v>
      </c>
      <c r="CN254" s="893" t="e">
        <f t="shared" si="52"/>
        <v>#N/A</v>
      </c>
      <c r="CO254" s="894"/>
      <c r="CP254" s="894"/>
      <c r="CQ254" s="894"/>
      <c r="CR254" s="894"/>
      <c r="CS254" s="895"/>
      <c r="CT254" s="252" t="str">
        <f t="shared" si="48"/>
        <v>|</v>
      </c>
      <c r="CU254" s="252" t="str">
        <f t="shared" si="53"/>
        <v/>
      </c>
      <c r="CV254" s="268" t="e">
        <f t="array" ref="CV254">IF(ROW(A34)&gt;COUNTA(CU$221:CU$277),"",INDEX(CU:CU,SMALL(IF(CU$221:CU$277&lt;&gt;"",ROW(CU$221:CU$277),""),ROW(A34))))</f>
        <v>#NUM!</v>
      </c>
      <c r="CW254" s="251" t="str">
        <f t="shared" si="55"/>
        <v/>
      </c>
      <c r="CX254" s="233"/>
      <c r="CY254" s="233"/>
      <c r="CZ254" s="233"/>
      <c r="DA254" s="234">
        <v>34</v>
      </c>
      <c r="DB254" s="896" t="e">
        <f t="shared" si="54"/>
        <v>#N/A</v>
      </c>
      <c r="DC254" s="897"/>
      <c r="DD254" s="897"/>
      <c r="DE254" s="897"/>
      <c r="DF254" s="897"/>
      <c r="DG254" s="898"/>
      <c r="DH254" s="256" t="str">
        <f t="shared" si="49"/>
        <v>|</v>
      </c>
      <c r="DI254" s="256" t="str">
        <f t="shared" si="51"/>
        <v/>
      </c>
      <c r="DJ254" s="270" t="e">
        <f t="array" ref="DJ254">IF(ROW(O34)&gt;COUNTA(DI$221:DI$277),"",INDEX(DI:DI,SMALL(IF(DI$221:DI$277&lt;&gt;"",ROW(DI$221:DI$277),""),ROW(O34))))</f>
        <v>#NUM!</v>
      </c>
      <c r="DK254" s="255" t="str">
        <f t="shared" si="56"/>
        <v/>
      </c>
      <c r="DL254" s="233"/>
      <c r="DM254" s="233"/>
      <c r="DN254" s="54"/>
      <c r="DO254" s="54"/>
      <c r="DP254" s="54"/>
      <c r="DQ254" s="199"/>
      <c r="DR254" s="52"/>
      <c r="DS254" s="52"/>
      <c r="DT254" s="52"/>
      <c r="DU254" s="52"/>
      <c r="DV254" s="52"/>
      <c r="DW254" s="52"/>
      <c r="DX254" s="52"/>
      <c r="DY254" s="52"/>
      <c r="DZ254" s="52"/>
      <c r="EA254" s="52"/>
      <c r="EB254" s="52"/>
      <c r="EC254" s="52"/>
      <c r="ED254" s="52"/>
      <c r="EE254" s="52"/>
      <c r="EF254" s="52"/>
      <c r="EG254" s="52"/>
      <c r="EH254" s="52"/>
      <c r="EI254" s="52"/>
      <c r="EJ254" s="52"/>
      <c r="EK254" s="52"/>
      <c r="EL254" s="52"/>
      <c r="EM254" s="52"/>
      <c r="EN254" s="52"/>
      <c r="EO254" s="52"/>
      <c r="EP254" s="52"/>
      <c r="EQ254" s="52"/>
      <c r="ER254" s="52"/>
      <c r="ES254" s="52"/>
      <c r="ET254" s="52"/>
      <c r="EU254" s="52"/>
      <c r="EV254" s="52"/>
      <c r="EW254" s="52"/>
      <c r="EX254" s="52"/>
      <c r="EY254" s="52"/>
      <c r="EZ254" s="52"/>
      <c r="FA254" s="52"/>
      <c r="FB254" s="52"/>
      <c r="FC254" s="52"/>
      <c r="FD254" s="52"/>
      <c r="FE254" s="52"/>
      <c r="FF254" s="52"/>
      <c r="FG254" s="52"/>
      <c r="FH254" s="52"/>
      <c r="FI254" s="52"/>
      <c r="FJ254" s="52"/>
      <c r="FK254" s="52"/>
      <c r="FL254" s="52"/>
      <c r="FM254" s="52"/>
      <c r="FN254" s="52"/>
      <c r="FO254" s="52"/>
      <c r="FP254" s="52"/>
      <c r="FQ254" s="52"/>
      <c r="FR254" s="52"/>
      <c r="FS254" s="52"/>
      <c r="FT254" s="52"/>
      <c r="FU254" s="52"/>
      <c r="FV254" s="52"/>
      <c r="FW254" s="52"/>
      <c r="FX254" s="52"/>
      <c r="FY254" s="52"/>
      <c r="FZ254" s="52"/>
      <c r="GA254" s="52"/>
      <c r="GB254" s="52"/>
      <c r="GC254" s="52"/>
      <c r="GD254" s="52"/>
      <c r="GE254" s="52"/>
      <c r="GF254" s="52"/>
      <c r="GG254" s="52"/>
      <c r="GH254" s="52"/>
      <c r="GI254" s="52"/>
      <c r="GJ254" s="52"/>
      <c r="GK254" s="52"/>
      <c r="GL254" s="52"/>
      <c r="GM254" s="52"/>
      <c r="GN254" s="52"/>
      <c r="GO254" s="52"/>
      <c r="GP254" s="52"/>
      <c r="GQ254" s="52"/>
      <c r="GR254" s="52"/>
      <c r="GS254" s="52"/>
      <c r="GT254" s="52"/>
      <c r="GU254" s="52"/>
      <c r="GV254" s="52"/>
      <c r="GW254" s="52"/>
      <c r="GX254" s="52"/>
      <c r="GY254" s="52"/>
      <c r="GZ254" s="52"/>
      <c r="HA254" s="52"/>
      <c r="HB254" s="52"/>
      <c r="HC254" s="52"/>
      <c r="HD254" s="52"/>
      <c r="HE254" s="52"/>
      <c r="HF254" s="52"/>
      <c r="HG254" s="52"/>
      <c r="HH254" s="52"/>
      <c r="HI254" s="52"/>
      <c r="HJ254" s="52"/>
      <c r="HK254" s="52"/>
      <c r="HL254" s="52"/>
      <c r="HM254" s="52"/>
      <c r="HN254" s="52"/>
    </row>
    <row r="255" spans="1:222" hidden="1">
      <c r="A255" s="52"/>
      <c r="B255" s="52"/>
      <c r="C255" s="52"/>
      <c r="D255" s="198"/>
      <c r="E255" s="54"/>
      <c r="F255" s="54"/>
      <c r="G255" s="54"/>
      <c r="H255" s="54"/>
      <c r="I255" s="54"/>
      <c r="J255" s="54"/>
      <c r="K255" s="54"/>
      <c r="L255" s="54"/>
      <c r="M255" s="54"/>
      <c r="N255" s="54"/>
      <c r="O255" s="54"/>
      <c r="P255" s="54"/>
      <c r="Q255" s="54"/>
      <c r="R255" s="54"/>
      <c r="S255" s="54"/>
      <c r="T255" s="54"/>
      <c r="U255" s="54"/>
      <c r="V255" s="54"/>
      <c r="W255" s="192"/>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874" t="e">
        <f t="shared" si="37"/>
        <v>#N/A</v>
      </c>
      <c r="AX255" s="875"/>
      <c r="AY255" s="875"/>
      <c r="AZ255" s="875"/>
      <c r="BA255" s="876"/>
      <c r="BB255" s="877" t="s">
        <v>587</v>
      </c>
      <c r="BC255" s="878"/>
      <c r="BD255" s="54"/>
      <c r="BE255" s="879" t="e">
        <f t="shared" si="50"/>
        <v>#N/A</v>
      </c>
      <c r="BF255" s="880"/>
      <c r="BG255" s="880"/>
      <c r="BH255" s="880"/>
      <c r="BI255" s="881"/>
      <c r="BJ255" s="882" t="s">
        <v>587</v>
      </c>
      <c r="BK255" s="878"/>
      <c r="BL255" s="54"/>
      <c r="BM255" s="241"/>
      <c r="BN255" s="241"/>
      <c r="BO255" s="241"/>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234">
        <v>35</v>
      </c>
      <c r="CN255" s="893" t="e">
        <f t="shared" si="52"/>
        <v>#N/A</v>
      </c>
      <c r="CO255" s="894"/>
      <c r="CP255" s="894"/>
      <c r="CQ255" s="894"/>
      <c r="CR255" s="894"/>
      <c r="CS255" s="895"/>
      <c r="CT255" s="252" t="str">
        <f t="shared" si="48"/>
        <v>|</v>
      </c>
      <c r="CU255" s="252" t="str">
        <f t="shared" si="53"/>
        <v/>
      </c>
      <c r="CV255" s="268" t="e">
        <f t="array" ref="CV255">IF(ROW(A35)&gt;COUNTA(CU$221:CU$277),"",INDEX(CU:CU,SMALL(IF(CU$221:CU$277&lt;&gt;"",ROW(CU$221:CU$277),""),ROW(A35))))</f>
        <v>#NUM!</v>
      </c>
      <c r="CW255" s="251" t="str">
        <f t="shared" si="55"/>
        <v/>
      </c>
      <c r="CX255" s="233"/>
      <c r="CY255" s="233"/>
      <c r="CZ255" s="233"/>
      <c r="DA255" s="234">
        <v>35</v>
      </c>
      <c r="DB255" s="896" t="e">
        <f t="shared" si="54"/>
        <v>#N/A</v>
      </c>
      <c r="DC255" s="897"/>
      <c r="DD255" s="897"/>
      <c r="DE255" s="897"/>
      <c r="DF255" s="897"/>
      <c r="DG255" s="898"/>
      <c r="DH255" s="256" t="str">
        <f t="shared" si="49"/>
        <v>|</v>
      </c>
      <c r="DI255" s="256" t="str">
        <f t="shared" si="51"/>
        <v/>
      </c>
      <c r="DJ255" s="270" t="e">
        <f t="array" ref="DJ255">IF(ROW(O35)&gt;COUNTA(DI$221:DI$277),"",INDEX(DI:DI,SMALL(IF(DI$221:DI$277&lt;&gt;"",ROW(DI$221:DI$277),""),ROW(O35))))</f>
        <v>#NUM!</v>
      </c>
      <c r="DK255" s="255" t="str">
        <f t="shared" si="56"/>
        <v/>
      </c>
      <c r="DL255" s="233"/>
      <c r="DM255" s="233"/>
      <c r="DN255" s="54"/>
      <c r="DO255" s="54"/>
      <c r="DP255" s="54"/>
      <c r="DQ255" s="199"/>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row>
    <row r="256" spans="1:222" hidden="1">
      <c r="A256" s="52"/>
      <c r="B256" s="52"/>
      <c r="C256" s="52"/>
      <c r="D256" s="198"/>
      <c r="E256" s="54"/>
      <c r="F256" s="54"/>
      <c r="G256" s="54"/>
      <c r="H256" s="54"/>
      <c r="I256" s="54"/>
      <c r="J256" s="54"/>
      <c r="K256" s="54"/>
      <c r="L256" s="54"/>
      <c r="M256" s="54"/>
      <c r="N256" s="54"/>
      <c r="O256" s="54"/>
      <c r="P256" s="54"/>
      <c r="Q256" s="54"/>
      <c r="R256" s="54"/>
      <c r="S256" s="54"/>
      <c r="T256" s="54"/>
      <c r="U256" s="54"/>
      <c r="V256" s="54"/>
      <c r="W256" s="192"/>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874" t="e">
        <f t="shared" si="37"/>
        <v>#N/A</v>
      </c>
      <c r="AX256" s="875"/>
      <c r="AY256" s="875"/>
      <c r="AZ256" s="875"/>
      <c r="BA256" s="876"/>
      <c r="BB256" s="877" t="s">
        <v>588</v>
      </c>
      <c r="BC256" s="878"/>
      <c r="BD256" s="54"/>
      <c r="BE256" s="879" t="e">
        <f t="shared" si="50"/>
        <v>#N/A</v>
      </c>
      <c r="BF256" s="880"/>
      <c r="BG256" s="880"/>
      <c r="BH256" s="880"/>
      <c r="BI256" s="881"/>
      <c r="BJ256" s="882" t="s">
        <v>588</v>
      </c>
      <c r="BK256" s="878"/>
      <c r="BL256" s="54"/>
      <c r="BM256" s="241"/>
      <c r="BN256" s="241"/>
      <c r="BO256" s="241"/>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234">
        <v>36</v>
      </c>
      <c r="CN256" s="893" t="e">
        <f t="shared" si="52"/>
        <v>#N/A</v>
      </c>
      <c r="CO256" s="894"/>
      <c r="CP256" s="894"/>
      <c r="CQ256" s="894"/>
      <c r="CR256" s="894"/>
      <c r="CS256" s="895"/>
      <c r="CT256" s="252" t="str">
        <f t="shared" si="48"/>
        <v>|</v>
      </c>
      <c r="CU256" s="252" t="str">
        <f t="shared" si="53"/>
        <v/>
      </c>
      <c r="CV256" s="268" t="e">
        <f t="array" ref="CV256">IF(ROW(A36)&gt;COUNTA(CU$221:CU$277),"",INDEX(CU:CU,SMALL(IF(CU$221:CU$277&lt;&gt;"",ROW(CU$221:CU$277),""),ROW(A36))))</f>
        <v>#NUM!</v>
      </c>
      <c r="CW256" s="251" t="str">
        <f t="shared" si="55"/>
        <v/>
      </c>
      <c r="CX256" s="233"/>
      <c r="CY256" s="233"/>
      <c r="CZ256" s="233"/>
      <c r="DA256" s="234">
        <v>36</v>
      </c>
      <c r="DB256" s="896" t="e">
        <f t="shared" si="54"/>
        <v>#N/A</v>
      </c>
      <c r="DC256" s="897"/>
      <c r="DD256" s="897"/>
      <c r="DE256" s="897"/>
      <c r="DF256" s="897"/>
      <c r="DG256" s="898"/>
      <c r="DH256" s="256" t="str">
        <f t="shared" si="49"/>
        <v>|</v>
      </c>
      <c r="DI256" s="256" t="str">
        <f t="shared" si="51"/>
        <v/>
      </c>
      <c r="DJ256" s="270" t="e">
        <f t="array" ref="DJ256">IF(ROW(O36)&gt;COUNTA(DI$221:DI$277),"",INDEX(DI:DI,SMALL(IF(DI$221:DI$277&lt;&gt;"",ROW(DI$221:DI$277),""),ROW(O36))))</f>
        <v>#NUM!</v>
      </c>
      <c r="DK256" s="255" t="str">
        <f t="shared" si="56"/>
        <v/>
      </c>
      <c r="DL256" s="233"/>
      <c r="DM256" s="233"/>
      <c r="DN256" s="54"/>
      <c r="DO256" s="54"/>
      <c r="DP256" s="54"/>
      <c r="DQ256" s="199"/>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GU256" s="52"/>
      <c r="GV256" s="52"/>
      <c r="GW256" s="52"/>
      <c r="GX256" s="52"/>
      <c r="GY256" s="52"/>
      <c r="GZ256" s="52"/>
      <c r="HA256" s="52"/>
      <c r="HB256" s="52"/>
      <c r="HC256" s="52"/>
      <c r="HD256" s="52"/>
      <c r="HE256" s="52"/>
      <c r="HF256" s="52"/>
      <c r="HG256" s="52"/>
      <c r="HH256" s="52"/>
      <c r="HI256" s="52"/>
      <c r="HJ256" s="52"/>
      <c r="HK256" s="52"/>
      <c r="HL256" s="52"/>
      <c r="HM256" s="52"/>
      <c r="HN256" s="52"/>
    </row>
    <row r="257" spans="1:222" hidden="1">
      <c r="A257" s="52"/>
      <c r="B257" s="52"/>
      <c r="C257" s="52"/>
      <c r="D257" s="198"/>
      <c r="E257" s="54"/>
      <c r="F257" s="54"/>
      <c r="G257" s="54"/>
      <c r="H257" s="54"/>
      <c r="I257" s="54"/>
      <c r="J257" s="54"/>
      <c r="K257" s="54"/>
      <c r="L257" s="54"/>
      <c r="M257" s="54"/>
      <c r="N257" s="54"/>
      <c r="O257" s="54"/>
      <c r="P257" s="54"/>
      <c r="Q257" s="54"/>
      <c r="R257" s="54"/>
      <c r="S257" s="54"/>
      <c r="T257" s="54"/>
      <c r="U257" s="54"/>
      <c r="V257" s="54"/>
      <c r="W257" s="192"/>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874" t="e">
        <f t="shared" si="37"/>
        <v>#N/A</v>
      </c>
      <c r="AX257" s="875"/>
      <c r="AY257" s="875"/>
      <c r="AZ257" s="875"/>
      <c r="BA257" s="876"/>
      <c r="BB257" s="877" t="s">
        <v>589</v>
      </c>
      <c r="BC257" s="878"/>
      <c r="BD257" s="54"/>
      <c r="BE257" s="879" t="e">
        <f t="shared" si="50"/>
        <v>#N/A</v>
      </c>
      <c r="BF257" s="880"/>
      <c r="BG257" s="880"/>
      <c r="BH257" s="880"/>
      <c r="BI257" s="881"/>
      <c r="BJ257" s="882" t="s">
        <v>589</v>
      </c>
      <c r="BK257" s="878"/>
      <c r="BL257" s="54"/>
      <c r="BM257" s="241"/>
      <c r="BN257" s="241"/>
      <c r="BO257" s="241"/>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234">
        <v>37</v>
      </c>
      <c r="CN257" s="893" t="e">
        <f t="shared" si="52"/>
        <v>#N/A</v>
      </c>
      <c r="CO257" s="894"/>
      <c r="CP257" s="894"/>
      <c r="CQ257" s="894"/>
      <c r="CR257" s="894"/>
      <c r="CS257" s="895"/>
      <c r="CT257" s="252" t="str">
        <f t="shared" si="48"/>
        <v>|</v>
      </c>
      <c r="CU257" s="252" t="str">
        <f t="shared" si="53"/>
        <v/>
      </c>
      <c r="CV257" s="268" t="e">
        <f t="array" ref="CV257">IF(ROW(A37)&gt;COUNTA(CU$221:CU$277),"",INDEX(CU:CU,SMALL(IF(CU$221:CU$277&lt;&gt;"",ROW(CU$221:CU$277),""),ROW(A37))))</f>
        <v>#NUM!</v>
      </c>
      <c r="CW257" s="251" t="str">
        <f t="shared" si="55"/>
        <v/>
      </c>
      <c r="CX257" s="233"/>
      <c r="CY257" s="233"/>
      <c r="CZ257" s="233"/>
      <c r="DA257" s="234">
        <v>37</v>
      </c>
      <c r="DB257" s="896" t="e">
        <f t="shared" si="54"/>
        <v>#N/A</v>
      </c>
      <c r="DC257" s="897"/>
      <c r="DD257" s="897"/>
      <c r="DE257" s="897"/>
      <c r="DF257" s="897"/>
      <c r="DG257" s="898"/>
      <c r="DH257" s="256" t="str">
        <f t="shared" si="49"/>
        <v>|</v>
      </c>
      <c r="DI257" s="256" t="str">
        <f t="shared" si="51"/>
        <v/>
      </c>
      <c r="DJ257" s="270" t="e">
        <f t="array" ref="DJ257">IF(ROW(O37)&gt;COUNTA(DI$221:DI$277),"",INDEX(DI:DI,SMALL(IF(DI$221:DI$277&lt;&gt;"",ROW(DI$221:DI$277),""),ROW(O37))))</f>
        <v>#NUM!</v>
      </c>
      <c r="DK257" s="255" t="str">
        <f t="shared" si="56"/>
        <v/>
      </c>
      <c r="DL257" s="233"/>
      <c r="DM257" s="233"/>
      <c r="DN257" s="54"/>
      <c r="DO257" s="54"/>
      <c r="DP257" s="54"/>
      <c r="DQ257" s="199"/>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GU257" s="52"/>
      <c r="GV257" s="52"/>
      <c r="GW257" s="52"/>
      <c r="GX257" s="52"/>
      <c r="GY257" s="52"/>
      <c r="GZ257" s="52"/>
      <c r="HA257" s="52"/>
      <c r="HB257" s="52"/>
      <c r="HC257" s="52"/>
      <c r="HD257" s="52"/>
      <c r="HE257" s="52"/>
      <c r="HF257" s="52"/>
      <c r="HG257" s="52"/>
      <c r="HH257" s="52"/>
      <c r="HI257" s="52"/>
      <c r="HJ257" s="52"/>
      <c r="HK257" s="52"/>
      <c r="HL257" s="52"/>
      <c r="HM257" s="52"/>
      <c r="HN257" s="52"/>
    </row>
    <row r="258" spans="1:222" hidden="1">
      <c r="A258" s="52"/>
      <c r="B258" s="52"/>
      <c r="C258" s="52"/>
      <c r="D258" s="198"/>
      <c r="E258" s="54"/>
      <c r="F258" s="54"/>
      <c r="G258" s="54"/>
      <c r="H258" s="54"/>
      <c r="I258" s="54"/>
      <c r="J258" s="54"/>
      <c r="K258" s="54"/>
      <c r="L258" s="54"/>
      <c r="M258" s="54"/>
      <c r="N258" s="54"/>
      <c r="O258" s="54"/>
      <c r="P258" s="54"/>
      <c r="Q258" s="54"/>
      <c r="R258" s="54"/>
      <c r="S258" s="54"/>
      <c r="T258" s="54"/>
      <c r="U258" s="54"/>
      <c r="V258" s="54"/>
      <c r="W258" s="192"/>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874" t="e">
        <f t="shared" si="37"/>
        <v>#N/A</v>
      </c>
      <c r="AX258" s="875"/>
      <c r="AY258" s="875"/>
      <c r="AZ258" s="875"/>
      <c r="BA258" s="876"/>
      <c r="BB258" s="877" t="s">
        <v>590</v>
      </c>
      <c r="BC258" s="878"/>
      <c r="BD258" s="54"/>
      <c r="BE258" s="879" t="e">
        <f t="shared" si="50"/>
        <v>#N/A</v>
      </c>
      <c r="BF258" s="880"/>
      <c r="BG258" s="880"/>
      <c r="BH258" s="880"/>
      <c r="BI258" s="881"/>
      <c r="BJ258" s="882" t="s">
        <v>590</v>
      </c>
      <c r="BK258" s="878"/>
      <c r="BL258" s="54"/>
      <c r="BM258" s="241"/>
      <c r="BN258" s="241"/>
      <c r="BO258" s="241"/>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234">
        <v>38</v>
      </c>
      <c r="CN258" s="893" t="e">
        <f t="shared" si="52"/>
        <v>#N/A</v>
      </c>
      <c r="CO258" s="894"/>
      <c r="CP258" s="894"/>
      <c r="CQ258" s="894"/>
      <c r="CR258" s="894"/>
      <c r="CS258" s="895"/>
      <c r="CT258" s="252" t="str">
        <f t="shared" si="48"/>
        <v>|</v>
      </c>
      <c r="CU258" s="252" t="str">
        <f t="shared" si="53"/>
        <v/>
      </c>
      <c r="CV258" s="268" t="e">
        <f t="array" ref="CV258">IF(ROW(A38)&gt;COUNTA(CU$221:CU$277),"",INDEX(CU:CU,SMALL(IF(CU$221:CU$277&lt;&gt;"",ROW(CU$221:CU$277),""),ROW(A38))))</f>
        <v>#NUM!</v>
      </c>
      <c r="CW258" s="251" t="str">
        <f t="shared" si="55"/>
        <v/>
      </c>
      <c r="CX258" s="233"/>
      <c r="CY258" s="233"/>
      <c r="CZ258" s="233"/>
      <c r="DA258" s="234">
        <v>38</v>
      </c>
      <c r="DB258" s="896" t="e">
        <f t="shared" si="54"/>
        <v>#N/A</v>
      </c>
      <c r="DC258" s="897"/>
      <c r="DD258" s="897"/>
      <c r="DE258" s="897"/>
      <c r="DF258" s="897"/>
      <c r="DG258" s="898"/>
      <c r="DH258" s="256" t="str">
        <f t="shared" si="49"/>
        <v>|</v>
      </c>
      <c r="DI258" s="256" t="str">
        <f t="shared" si="51"/>
        <v/>
      </c>
      <c r="DJ258" s="270" t="e">
        <f t="array" ref="DJ258">IF(ROW(O38)&gt;COUNTA(DI$221:DI$277),"",INDEX(DI:DI,SMALL(IF(DI$221:DI$277&lt;&gt;"",ROW(DI$221:DI$277),""),ROW(O38))))</f>
        <v>#NUM!</v>
      </c>
      <c r="DK258" s="255" t="str">
        <f t="shared" si="56"/>
        <v/>
      </c>
      <c r="DL258" s="233"/>
      <c r="DM258" s="233"/>
      <c r="DN258" s="54"/>
      <c r="DO258" s="54"/>
      <c r="DP258" s="54"/>
      <c r="DQ258" s="199"/>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GU258" s="52"/>
      <c r="GV258" s="52"/>
      <c r="GW258" s="52"/>
      <c r="GX258" s="52"/>
      <c r="GY258" s="52"/>
      <c r="GZ258" s="52"/>
      <c r="HA258" s="52"/>
      <c r="HB258" s="52"/>
      <c r="HC258" s="52"/>
      <c r="HD258" s="52"/>
      <c r="HE258" s="52"/>
      <c r="HF258" s="52"/>
      <c r="HG258" s="52"/>
      <c r="HH258" s="52"/>
      <c r="HI258" s="52"/>
      <c r="HJ258" s="52"/>
      <c r="HK258" s="52"/>
      <c r="HL258" s="52"/>
      <c r="HM258" s="52"/>
      <c r="HN258" s="52"/>
    </row>
    <row r="259" spans="1:222" hidden="1">
      <c r="A259" s="52"/>
      <c r="B259" s="52"/>
      <c r="C259" s="52"/>
      <c r="D259" s="198"/>
      <c r="E259" s="54"/>
      <c r="F259" s="54"/>
      <c r="G259" s="54"/>
      <c r="H259" s="54"/>
      <c r="I259" s="54"/>
      <c r="J259" s="54"/>
      <c r="K259" s="54"/>
      <c r="L259" s="54"/>
      <c r="M259" s="54"/>
      <c r="N259" s="54"/>
      <c r="O259" s="54"/>
      <c r="P259" s="54"/>
      <c r="Q259" s="54"/>
      <c r="R259" s="54"/>
      <c r="S259" s="54"/>
      <c r="T259" s="54"/>
      <c r="U259" s="54"/>
      <c r="V259" s="54"/>
      <c r="W259" s="192"/>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874" t="e">
        <f t="shared" si="37"/>
        <v>#N/A</v>
      </c>
      <c r="AX259" s="875"/>
      <c r="AY259" s="875"/>
      <c r="AZ259" s="875"/>
      <c r="BA259" s="876"/>
      <c r="BB259" s="877" t="s">
        <v>591</v>
      </c>
      <c r="BC259" s="878"/>
      <c r="BD259" s="54"/>
      <c r="BE259" s="879" t="e">
        <f t="shared" si="50"/>
        <v>#N/A</v>
      </c>
      <c r="BF259" s="880"/>
      <c r="BG259" s="880"/>
      <c r="BH259" s="880"/>
      <c r="BI259" s="881"/>
      <c r="BJ259" s="882" t="s">
        <v>591</v>
      </c>
      <c r="BK259" s="878"/>
      <c r="BL259" s="54"/>
      <c r="BM259" s="241"/>
      <c r="BN259" s="241"/>
      <c r="BO259" s="241"/>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234">
        <v>39</v>
      </c>
      <c r="CN259" s="893" t="e">
        <f t="shared" si="52"/>
        <v>#N/A</v>
      </c>
      <c r="CO259" s="894"/>
      <c r="CP259" s="894"/>
      <c r="CQ259" s="894"/>
      <c r="CR259" s="894"/>
      <c r="CS259" s="895"/>
      <c r="CT259" s="252" t="str">
        <f t="shared" si="48"/>
        <v>|</v>
      </c>
      <c r="CU259" s="252" t="str">
        <f t="shared" si="53"/>
        <v/>
      </c>
      <c r="CV259" s="268" t="e">
        <f t="array" ref="CV259">IF(ROW(A39)&gt;COUNTA(CU$221:CU$277),"",INDEX(CU:CU,SMALL(IF(CU$221:CU$277&lt;&gt;"",ROW(CU$221:CU$277),""),ROW(A39))))</f>
        <v>#NUM!</v>
      </c>
      <c r="CW259" s="251" t="str">
        <f t="shared" si="55"/>
        <v/>
      </c>
      <c r="CX259" s="233"/>
      <c r="CY259" s="233"/>
      <c r="CZ259" s="233"/>
      <c r="DA259" s="234">
        <v>39</v>
      </c>
      <c r="DB259" s="896" t="e">
        <f t="shared" si="54"/>
        <v>#N/A</v>
      </c>
      <c r="DC259" s="897"/>
      <c r="DD259" s="897"/>
      <c r="DE259" s="897"/>
      <c r="DF259" s="897"/>
      <c r="DG259" s="898"/>
      <c r="DH259" s="256" t="str">
        <f t="shared" si="49"/>
        <v>|</v>
      </c>
      <c r="DI259" s="256" t="str">
        <f t="shared" si="51"/>
        <v/>
      </c>
      <c r="DJ259" s="270" t="e">
        <f t="array" ref="DJ259">IF(ROW(O39)&gt;COUNTA(DI$221:DI$277),"",INDEX(DI:DI,SMALL(IF(DI$221:DI$277&lt;&gt;"",ROW(DI$221:DI$277),""),ROW(O39))))</f>
        <v>#NUM!</v>
      </c>
      <c r="DK259" s="255" t="str">
        <f t="shared" si="56"/>
        <v/>
      </c>
      <c r="DL259" s="233"/>
      <c r="DM259" s="233"/>
      <c r="DN259" s="54"/>
      <c r="DO259" s="54"/>
      <c r="DP259" s="54"/>
      <c r="DQ259" s="199"/>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GU259" s="52"/>
      <c r="GV259" s="52"/>
      <c r="GW259" s="52"/>
      <c r="GX259" s="52"/>
      <c r="GY259" s="52"/>
      <c r="GZ259" s="52"/>
      <c r="HA259" s="52"/>
      <c r="HB259" s="52"/>
      <c r="HC259" s="52"/>
      <c r="HD259" s="52"/>
      <c r="HE259" s="52"/>
      <c r="HF259" s="52"/>
      <c r="HG259" s="52"/>
      <c r="HH259" s="52"/>
      <c r="HI259" s="52"/>
      <c r="HJ259" s="52"/>
      <c r="HK259" s="52"/>
      <c r="HL259" s="52"/>
      <c r="HM259" s="52"/>
      <c r="HN259" s="52"/>
    </row>
    <row r="260" spans="1:222" hidden="1">
      <c r="A260" s="52"/>
      <c r="B260" s="52"/>
      <c r="C260" s="52"/>
      <c r="D260" s="198"/>
      <c r="E260" s="54"/>
      <c r="F260" s="54"/>
      <c r="G260" s="54"/>
      <c r="H260" s="54"/>
      <c r="I260" s="54"/>
      <c r="J260" s="54"/>
      <c r="K260" s="54"/>
      <c r="L260" s="54"/>
      <c r="M260" s="54"/>
      <c r="N260" s="54"/>
      <c r="O260" s="54"/>
      <c r="P260" s="54"/>
      <c r="Q260" s="54"/>
      <c r="R260" s="54"/>
      <c r="S260" s="54"/>
      <c r="T260" s="54"/>
      <c r="U260" s="54"/>
      <c r="V260" s="54"/>
      <c r="W260" s="192"/>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874" t="e">
        <f t="shared" si="37"/>
        <v>#N/A</v>
      </c>
      <c r="AX260" s="875"/>
      <c r="AY260" s="875"/>
      <c r="AZ260" s="875"/>
      <c r="BA260" s="876"/>
      <c r="BB260" s="877" t="s">
        <v>592</v>
      </c>
      <c r="BC260" s="878"/>
      <c r="BD260" s="54"/>
      <c r="BE260" s="879" t="e">
        <f t="shared" si="50"/>
        <v>#N/A</v>
      </c>
      <c r="BF260" s="880"/>
      <c r="BG260" s="880"/>
      <c r="BH260" s="880"/>
      <c r="BI260" s="881"/>
      <c r="BJ260" s="882" t="s">
        <v>592</v>
      </c>
      <c r="BK260" s="878"/>
      <c r="BL260" s="54"/>
      <c r="BM260" s="241"/>
      <c r="BN260" s="241"/>
      <c r="BO260" s="241"/>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234">
        <v>40</v>
      </c>
      <c r="CN260" s="893" t="e">
        <f t="shared" si="52"/>
        <v>#N/A</v>
      </c>
      <c r="CO260" s="894"/>
      <c r="CP260" s="894"/>
      <c r="CQ260" s="894"/>
      <c r="CR260" s="894"/>
      <c r="CS260" s="895"/>
      <c r="CT260" s="252" t="str">
        <f t="shared" si="48"/>
        <v>|</v>
      </c>
      <c r="CU260" s="252" t="str">
        <f t="shared" si="53"/>
        <v/>
      </c>
      <c r="CV260" s="268" t="e">
        <f t="array" ref="CV260">IF(ROW(A40)&gt;COUNTA(CU$221:CU$277),"",INDEX(CU:CU,SMALL(IF(CU$221:CU$277&lt;&gt;"",ROW(CU$221:CU$277),""),ROW(A40))))</f>
        <v>#NUM!</v>
      </c>
      <c r="CW260" s="251" t="str">
        <f t="shared" si="55"/>
        <v/>
      </c>
      <c r="CX260" s="233"/>
      <c r="CY260" s="233"/>
      <c r="CZ260" s="233"/>
      <c r="DA260" s="234">
        <v>40</v>
      </c>
      <c r="DB260" s="896" t="e">
        <f t="shared" si="54"/>
        <v>#N/A</v>
      </c>
      <c r="DC260" s="897"/>
      <c r="DD260" s="897"/>
      <c r="DE260" s="897"/>
      <c r="DF260" s="897"/>
      <c r="DG260" s="898"/>
      <c r="DH260" s="256" t="str">
        <f t="shared" si="49"/>
        <v>|</v>
      </c>
      <c r="DI260" s="256" t="str">
        <f t="shared" si="51"/>
        <v/>
      </c>
      <c r="DJ260" s="270" t="e">
        <f t="array" ref="DJ260">IF(ROW(O40)&gt;COUNTA(DI$221:DI$277),"",INDEX(DI:DI,SMALL(IF(DI$221:DI$277&lt;&gt;"",ROW(DI$221:DI$277),""),ROW(O40))))</f>
        <v>#NUM!</v>
      </c>
      <c r="DK260" s="255" t="str">
        <f t="shared" si="56"/>
        <v/>
      </c>
      <c r="DL260" s="233"/>
      <c r="DM260" s="233"/>
      <c r="DN260" s="54"/>
      <c r="DO260" s="54"/>
      <c r="DP260" s="54"/>
      <c r="DQ260" s="199"/>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GU260" s="52"/>
      <c r="GV260" s="52"/>
      <c r="GW260" s="52"/>
      <c r="GX260" s="52"/>
      <c r="GY260" s="52"/>
      <c r="GZ260" s="52"/>
      <c r="HA260" s="52"/>
      <c r="HB260" s="52"/>
      <c r="HC260" s="52"/>
      <c r="HD260" s="52"/>
      <c r="HE260" s="52"/>
      <c r="HF260" s="52"/>
      <c r="HG260" s="52"/>
      <c r="HH260" s="52"/>
      <c r="HI260" s="52"/>
      <c r="HJ260" s="52"/>
      <c r="HK260" s="52"/>
      <c r="HL260" s="52"/>
      <c r="HM260" s="52"/>
      <c r="HN260" s="52"/>
    </row>
    <row r="261" spans="1:222" hidden="1">
      <c r="A261" s="52"/>
      <c r="B261" s="52"/>
      <c r="C261" s="52"/>
      <c r="D261" s="198"/>
      <c r="E261" s="54"/>
      <c r="F261" s="54"/>
      <c r="G261" s="54"/>
      <c r="H261" s="54"/>
      <c r="I261" s="54"/>
      <c r="J261" s="54"/>
      <c r="K261" s="54"/>
      <c r="L261" s="54"/>
      <c r="M261" s="54"/>
      <c r="N261" s="54"/>
      <c r="O261" s="54"/>
      <c r="P261" s="54"/>
      <c r="Q261" s="54"/>
      <c r="R261" s="54"/>
      <c r="S261" s="54"/>
      <c r="T261" s="54"/>
      <c r="U261" s="54"/>
      <c r="V261" s="54"/>
      <c r="W261" s="192"/>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874" t="e">
        <f t="shared" si="37"/>
        <v>#N/A</v>
      </c>
      <c r="AX261" s="875"/>
      <c r="AY261" s="875"/>
      <c r="AZ261" s="875"/>
      <c r="BA261" s="876"/>
      <c r="BB261" s="877" t="s">
        <v>593</v>
      </c>
      <c r="BC261" s="878"/>
      <c r="BD261" s="54"/>
      <c r="BE261" s="879" t="e">
        <f t="shared" si="50"/>
        <v>#N/A</v>
      </c>
      <c r="BF261" s="880"/>
      <c r="BG261" s="880"/>
      <c r="BH261" s="880"/>
      <c r="BI261" s="881"/>
      <c r="BJ261" s="882" t="s">
        <v>593</v>
      </c>
      <c r="BK261" s="878"/>
      <c r="BL261" s="54"/>
      <c r="BM261" s="241"/>
      <c r="BN261" s="241"/>
      <c r="BO261" s="241"/>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234">
        <v>41</v>
      </c>
      <c r="CN261" s="893" t="e">
        <f t="shared" si="52"/>
        <v>#N/A</v>
      </c>
      <c r="CO261" s="894"/>
      <c r="CP261" s="894"/>
      <c r="CQ261" s="894"/>
      <c r="CR261" s="894"/>
      <c r="CS261" s="895"/>
      <c r="CT261" s="252" t="str">
        <f t="shared" si="48"/>
        <v>|</v>
      </c>
      <c r="CU261" s="252" t="str">
        <f t="shared" si="53"/>
        <v/>
      </c>
      <c r="CV261" s="268" t="e">
        <f t="array" ref="CV261">IF(ROW(A41)&gt;COUNTA(CU$221:CU$277),"",INDEX(CU:CU,SMALL(IF(CU$221:CU$277&lt;&gt;"",ROW(CU$221:CU$277),""),ROW(A41))))</f>
        <v>#NUM!</v>
      </c>
      <c r="CW261" s="251" t="str">
        <f t="shared" si="55"/>
        <v/>
      </c>
      <c r="CX261" s="233"/>
      <c r="CY261" s="233"/>
      <c r="CZ261" s="233"/>
      <c r="DA261" s="234">
        <v>41</v>
      </c>
      <c r="DB261" s="896" t="e">
        <f t="shared" si="54"/>
        <v>#N/A</v>
      </c>
      <c r="DC261" s="897"/>
      <c r="DD261" s="897"/>
      <c r="DE261" s="897"/>
      <c r="DF261" s="897"/>
      <c r="DG261" s="898"/>
      <c r="DH261" s="256" t="str">
        <f t="shared" si="49"/>
        <v>|</v>
      </c>
      <c r="DI261" s="256" t="str">
        <f t="shared" si="51"/>
        <v/>
      </c>
      <c r="DJ261" s="270" t="e">
        <f t="array" ref="DJ261">IF(ROW(O41)&gt;COUNTA(DI$221:DI$277),"",INDEX(DI:DI,SMALL(IF(DI$221:DI$277&lt;&gt;"",ROW(DI$221:DI$277),""),ROW(O41))))</f>
        <v>#NUM!</v>
      </c>
      <c r="DK261" s="255" t="str">
        <f t="shared" si="56"/>
        <v/>
      </c>
      <c r="DL261" s="233"/>
      <c r="DM261" s="233"/>
      <c r="DN261" s="54"/>
      <c r="DO261" s="54"/>
      <c r="DP261" s="54"/>
      <c r="DQ261" s="199"/>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52"/>
      <c r="EO261" s="52"/>
      <c r="EP261" s="52"/>
      <c r="EQ261" s="52"/>
      <c r="ER261" s="52"/>
      <c r="ES261" s="52"/>
      <c r="ET261" s="52"/>
      <c r="EU261" s="52"/>
      <c r="EV261" s="52"/>
      <c r="EW261" s="52"/>
      <c r="EX261" s="52"/>
      <c r="EY261" s="52"/>
      <c r="EZ261" s="52"/>
      <c r="FA261" s="52"/>
      <c r="FB261" s="52"/>
      <c r="FC261" s="52"/>
      <c r="FD261" s="52"/>
      <c r="FE261" s="52"/>
      <c r="FF261" s="52"/>
      <c r="FG261" s="52"/>
      <c r="FH261" s="52"/>
      <c r="FI261" s="52"/>
      <c r="FJ261" s="52"/>
      <c r="FK261" s="52"/>
      <c r="FL261" s="52"/>
      <c r="FM261" s="52"/>
      <c r="FN261" s="52"/>
      <c r="FO261" s="52"/>
      <c r="FP261" s="52"/>
      <c r="FQ261" s="52"/>
      <c r="FR261" s="52"/>
      <c r="FS261" s="52"/>
      <c r="FT261" s="52"/>
      <c r="FU261" s="52"/>
      <c r="FV261" s="52"/>
      <c r="FW261" s="52"/>
      <c r="FX261" s="52"/>
      <c r="FY261" s="52"/>
      <c r="FZ261" s="52"/>
      <c r="GA261" s="52"/>
      <c r="GB261" s="52"/>
      <c r="GC261" s="52"/>
      <c r="GD261" s="52"/>
      <c r="GE261" s="52"/>
      <c r="GF261" s="52"/>
      <c r="GG261" s="52"/>
      <c r="GH261" s="52"/>
      <c r="GI261" s="52"/>
      <c r="GJ261" s="52"/>
      <c r="GK261" s="52"/>
      <c r="GL261" s="52"/>
      <c r="GM261" s="52"/>
      <c r="GN261" s="52"/>
      <c r="GO261" s="52"/>
      <c r="GP261" s="52"/>
      <c r="GQ261" s="52"/>
      <c r="GR261" s="52"/>
      <c r="GS261" s="52"/>
      <c r="GT261" s="52"/>
      <c r="GU261" s="52"/>
      <c r="GV261" s="52"/>
      <c r="GW261" s="52"/>
      <c r="GX261" s="52"/>
      <c r="GY261" s="52"/>
      <c r="GZ261" s="52"/>
      <c r="HA261" s="52"/>
      <c r="HB261" s="52"/>
      <c r="HC261" s="52"/>
      <c r="HD261" s="52"/>
      <c r="HE261" s="52"/>
      <c r="HF261" s="52"/>
      <c r="HG261" s="52"/>
      <c r="HH261" s="52"/>
      <c r="HI261" s="52"/>
      <c r="HJ261" s="52"/>
      <c r="HK261" s="52"/>
      <c r="HL261" s="52"/>
      <c r="HM261" s="52"/>
      <c r="HN261" s="52"/>
    </row>
    <row r="262" spans="1:222" hidden="1">
      <c r="A262" s="52"/>
      <c r="B262" s="52"/>
      <c r="C262" s="52"/>
      <c r="D262" s="198"/>
      <c r="E262" s="54"/>
      <c r="F262" s="54"/>
      <c r="G262" s="54"/>
      <c r="H262" s="54"/>
      <c r="I262" s="54"/>
      <c r="J262" s="54"/>
      <c r="K262" s="54"/>
      <c r="L262" s="54"/>
      <c r="M262" s="54"/>
      <c r="N262" s="54"/>
      <c r="O262" s="54"/>
      <c r="P262" s="54"/>
      <c r="Q262" s="54"/>
      <c r="R262" s="54"/>
      <c r="S262" s="54"/>
      <c r="T262" s="54"/>
      <c r="U262" s="54"/>
      <c r="V262" s="54"/>
      <c r="W262" s="192"/>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874" t="e">
        <f t="shared" si="37"/>
        <v>#N/A</v>
      </c>
      <c r="AX262" s="875"/>
      <c r="AY262" s="875"/>
      <c r="AZ262" s="875"/>
      <c r="BA262" s="876"/>
      <c r="BB262" s="877" t="s">
        <v>594</v>
      </c>
      <c r="BC262" s="878"/>
      <c r="BD262" s="54"/>
      <c r="BE262" s="879" t="e">
        <f t="shared" si="50"/>
        <v>#N/A</v>
      </c>
      <c r="BF262" s="880"/>
      <c r="BG262" s="880"/>
      <c r="BH262" s="880"/>
      <c r="BI262" s="881"/>
      <c r="BJ262" s="882" t="s">
        <v>594</v>
      </c>
      <c r="BK262" s="878"/>
      <c r="BL262" s="54"/>
      <c r="BM262" s="241"/>
      <c r="BN262" s="241"/>
      <c r="BO262" s="241"/>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234">
        <v>42</v>
      </c>
      <c r="CN262" s="893" t="e">
        <f t="shared" si="52"/>
        <v>#N/A</v>
      </c>
      <c r="CO262" s="894"/>
      <c r="CP262" s="894"/>
      <c r="CQ262" s="894"/>
      <c r="CR262" s="894"/>
      <c r="CS262" s="895"/>
      <c r="CT262" s="252" t="str">
        <f t="shared" si="48"/>
        <v>|</v>
      </c>
      <c r="CU262" s="252" t="str">
        <f t="shared" si="53"/>
        <v/>
      </c>
      <c r="CV262" s="268" t="e">
        <f t="array" ref="CV262">IF(ROW(A42)&gt;COUNTA(CU$221:CU$277),"",INDEX(CU:CU,SMALL(IF(CU$221:CU$277&lt;&gt;"",ROW(CU$221:CU$277),""),ROW(A42))))</f>
        <v>#NUM!</v>
      </c>
      <c r="CW262" s="251" t="str">
        <f t="shared" si="55"/>
        <v/>
      </c>
      <c r="CX262" s="233"/>
      <c r="CY262" s="233"/>
      <c r="CZ262" s="233"/>
      <c r="DA262" s="234">
        <v>42</v>
      </c>
      <c r="DB262" s="896" t="e">
        <f t="shared" si="54"/>
        <v>#N/A</v>
      </c>
      <c r="DC262" s="897"/>
      <c r="DD262" s="897"/>
      <c r="DE262" s="897"/>
      <c r="DF262" s="897"/>
      <c r="DG262" s="898"/>
      <c r="DH262" s="256" t="str">
        <f t="shared" si="49"/>
        <v>|</v>
      </c>
      <c r="DI262" s="256" t="str">
        <f t="shared" si="51"/>
        <v/>
      </c>
      <c r="DJ262" s="270" t="e">
        <f t="array" ref="DJ262">IF(ROW(O42)&gt;COUNTA(DI$221:DI$277),"",INDEX(DI:DI,SMALL(IF(DI$221:DI$277&lt;&gt;"",ROW(DI$221:DI$277),""),ROW(O42))))</f>
        <v>#NUM!</v>
      </c>
      <c r="DK262" s="255" t="str">
        <f t="shared" si="56"/>
        <v/>
      </c>
      <c r="DL262" s="233"/>
      <c r="DM262" s="233"/>
      <c r="DN262" s="54"/>
      <c r="DO262" s="54"/>
      <c r="DP262" s="54"/>
      <c r="DQ262" s="199"/>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52"/>
      <c r="EO262" s="52"/>
      <c r="EP262" s="52"/>
      <c r="EQ262" s="52"/>
      <c r="ER262" s="52"/>
      <c r="ES262" s="52"/>
      <c r="ET262" s="52"/>
      <c r="EU262" s="52"/>
      <c r="EV262" s="52"/>
      <c r="EW262" s="52"/>
      <c r="EX262" s="52"/>
      <c r="EY262" s="52"/>
      <c r="EZ262" s="52"/>
      <c r="FA262" s="52"/>
      <c r="FB262" s="52"/>
      <c r="FC262" s="52"/>
      <c r="FD262" s="52"/>
      <c r="FE262" s="52"/>
      <c r="FF262" s="52"/>
      <c r="FG262" s="52"/>
      <c r="FH262" s="52"/>
      <c r="FI262" s="52"/>
      <c r="FJ262" s="52"/>
      <c r="FK262" s="52"/>
      <c r="FL262" s="52"/>
      <c r="FM262" s="52"/>
      <c r="FN262" s="52"/>
      <c r="FO262" s="52"/>
      <c r="FP262" s="52"/>
      <c r="FQ262" s="52"/>
      <c r="FR262" s="52"/>
      <c r="FS262" s="52"/>
      <c r="FT262" s="52"/>
      <c r="FU262" s="52"/>
      <c r="FV262" s="52"/>
      <c r="FW262" s="52"/>
      <c r="FX262" s="52"/>
      <c r="FY262" s="52"/>
      <c r="FZ262" s="52"/>
      <c r="GA262" s="52"/>
      <c r="GB262" s="52"/>
      <c r="GC262" s="52"/>
      <c r="GD262" s="52"/>
      <c r="GE262" s="52"/>
      <c r="GF262" s="52"/>
      <c r="GG262" s="52"/>
      <c r="GH262" s="52"/>
      <c r="GI262" s="52"/>
      <c r="GJ262" s="52"/>
      <c r="GK262" s="52"/>
      <c r="GL262" s="52"/>
      <c r="GM262" s="52"/>
      <c r="GN262" s="52"/>
      <c r="GO262" s="52"/>
      <c r="GP262" s="52"/>
      <c r="GQ262" s="52"/>
      <c r="GR262" s="52"/>
      <c r="GS262" s="52"/>
      <c r="GT262" s="52"/>
      <c r="GU262" s="52"/>
      <c r="GV262" s="52"/>
      <c r="GW262" s="52"/>
      <c r="GX262" s="52"/>
      <c r="GY262" s="52"/>
      <c r="GZ262" s="52"/>
      <c r="HA262" s="52"/>
      <c r="HB262" s="52"/>
      <c r="HC262" s="52"/>
      <c r="HD262" s="52"/>
      <c r="HE262" s="52"/>
      <c r="HF262" s="52"/>
      <c r="HG262" s="52"/>
      <c r="HH262" s="52"/>
      <c r="HI262" s="52"/>
      <c r="HJ262" s="52"/>
      <c r="HK262" s="52"/>
      <c r="HL262" s="52"/>
      <c r="HM262" s="52"/>
      <c r="HN262" s="52"/>
    </row>
    <row r="263" spans="1:222" hidden="1">
      <c r="A263" s="52"/>
      <c r="B263" s="52"/>
      <c r="C263" s="52"/>
      <c r="D263" s="198"/>
      <c r="E263" s="54"/>
      <c r="F263" s="54"/>
      <c r="G263" s="54"/>
      <c r="H263" s="54"/>
      <c r="I263" s="54"/>
      <c r="J263" s="54"/>
      <c r="K263" s="54"/>
      <c r="L263" s="54"/>
      <c r="M263" s="54"/>
      <c r="N263" s="54"/>
      <c r="O263" s="54"/>
      <c r="P263" s="54"/>
      <c r="Q263" s="54"/>
      <c r="R263" s="54"/>
      <c r="S263" s="54"/>
      <c r="T263" s="54"/>
      <c r="U263" s="54"/>
      <c r="V263" s="54"/>
      <c r="W263" s="192"/>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874" t="e">
        <f t="shared" si="37"/>
        <v>#N/A</v>
      </c>
      <c r="AX263" s="875"/>
      <c r="AY263" s="875"/>
      <c r="AZ263" s="875"/>
      <c r="BA263" s="876"/>
      <c r="BB263" s="877" t="s">
        <v>595</v>
      </c>
      <c r="BC263" s="878"/>
      <c r="BD263" s="54"/>
      <c r="BE263" s="879" t="e">
        <f t="shared" si="50"/>
        <v>#N/A</v>
      </c>
      <c r="BF263" s="880"/>
      <c r="BG263" s="880"/>
      <c r="BH263" s="880"/>
      <c r="BI263" s="881"/>
      <c r="BJ263" s="882" t="s">
        <v>595</v>
      </c>
      <c r="BK263" s="878"/>
      <c r="BL263" s="54"/>
      <c r="BM263" s="241"/>
      <c r="BN263" s="241"/>
      <c r="BO263" s="241"/>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234">
        <v>43</v>
      </c>
      <c r="CN263" s="893" t="e">
        <f t="shared" si="52"/>
        <v>#N/A</v>
      </c>
      <c r="CO263" s="894"/>
      <c r="CP263" s="894"/>
      <c r="CQ263" s="894"/>
      <c r="CR263" s="894"/>
      <c r="CS263" s="895"/>
      <c r="CT263" s="252" t="str">
        <f t="shared" si="48"/>
        <v>|</v>
      </c>
      <c r="CU263" s="252" t="str">
        <f t="shared" si="53"/>
        <v/>
      </c>
      <c r="CV263" s="268" t="e">
        <f t="array" ref="CV263">IF(ROW(A43)&gt;COUNTA(CU$221:CU$277),"",INDEX(CU:CU,SMALL(IF(CU$221:CU$277&lt;&gt;"",ROW(CU$221:CU$277),""),ROW(A43))))</f>
        <v>#NUM!</v>
      </c>
      <c r="CW263" s="251" t="str">
        <f t="shared" si="55"/>
        <v/>
      </c>
      <c r="CX263" s="233"/>
      <c r="CY263" s="233"/>
      <c r="CZ263" s="233"/>
      <c r="DA263" s="234">
        <v>43</v>
      </c>
      <c r="DB263" s="896" t="e">
        <f t="shared" si="54"/>
        <v>#N/A</v>
      </c>
      <c r="DC263" s="897"/>
      <c r="DD263" s="897"/>
      <c r="DE263" s="897"/>
      <c r="DF263" s="897"/>
      <c r="DG263" s="898"/>
      <c r="DH263" s="256" t="str">
        <f t="shared" si="49"/>
        <v>|</v>
      </c>
      <c r="DI263" s="256" t="str">
        <f t="shared" si="51"/>
        <v/>
      </c>
      <c r="DJ263" s="270" t="e">
        <f t="array" ref="DJ263">IF(ROW(O43)&gt;COUNTA(DI$221:DI$277),"",INDEX(DI:DI,SMALL(IF(DI$221:DI$277&lt;&gt;"",ROW(DI$221:DI$277),""),ROW(O43))))</f>
        <v>#NUM!</v>
      </c>
      <c r="DK263" s="255" t="str">
        <f t="shared" si="56"/>
        <v/>
      </c>
      <c r="DL263" s="233"/>
      <c r="DM263" s="233"/>
      <c r="DN263" s="54"/>
      <c r="DO263" s="54"/>
      <c r="DP263" s="54"/>
      <c r="DQ263" s="199"/>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52"/>
      <c r="EO263" s="52"/>
      <c r="EP263" s="52"/>
      <c r="EQ263" s="52"/>
      <c r="ER263" s="52"/>
      <c r="ES263" s="52"/>
      <c r="ET263" s="52"/>
      <c r="EU263" s="52"/>
      <c r="EV263" s="52"/>
      <c r="EW263" s="52"/>
      <c r="EX263" s="52"/>
      <c r="EY263" s="52"/>
      <c r="EZ263" s="52"/>
      <c r="FA263" s="52"/>
      <c r="FB263" s="52"/>
      <c r="FC263" s="52"/>
      <c r="FD263" s="52"/>
      <c r="FE263" s="52"/>
      <c r="FF263" s="52"/>
      <c r="FG263" s="52"/>
      <c r="FH263" s="52"/>
      <c r="FI263" s="52"/>
      <c r="FJ263" s="52"/>
      <c r="FK263" s="52"/>
      <c r="FL263" s="52"/>
      <c r="FM263" s="52"/>
      <c r="FN263" s="52"/>
      <c r="FO263" s="52"/>
      <c r="FP263" s="52"/>
      <c r="FQ263" s="52"/>
      <c r="FR263" s="52"/>
      <c r="FS263" s="52"/>
      <c r="FT263" s="52"/>
      <c r="FU263" s="52"/>
      <c r="FV263" s="52"/>
      <c r="FW263" s="52"/>
      <c r="FX263" s="52"/>
      <c r="FY263" s="52"/>
      <c r="FZ263" s="52"/>
      <c r="GA263" s="52"/>
      <c r="GB263" s="52"/>
      <c r="GC263" s="52"/>
      <c r="GD263" s="52"/>
      <c r="GE263" s="52"/>
      <c r="GF263" s="52"/>
      <c r="GG263" s="52"/>
      <c r="GH263" s="52"/>
      <c r="GI263" s="52"/>
      <c r="GJ263" s="52"/>
      <c r="GK263" s="52"/>
      <c r="GL263" s="52"/>
      <c r="GM263" s="52"/>
      <c r="GN263" s="52"/>
      <c r="GO263" s="52"/>
      <c r="GP263" s="52"/>
      <c r="GQ263" s="52"/>
      <c r="GR263" s="52"/>
      <c r="GS263" s="52"/>
      <c r="GT263" s="52"/>
      <c r="GU263" s="52"/>
      <c r="GV263" s="52"/>
      <c r="GW263" s="52"/>
      <c r="GX263" s="52"/>
      <c r="GY263" s="52"/>
      <c r="GZ263" s="52"/>
      <c r="HA263" s="52"/>
      <c r="HB263" s="52"/>
      <c r="HC263" s="52"/>
      <c r="HD263" s="52"/>
      <c r="HE263" s="52"/>
      <c r="HF263" s="52"/>
      <c r="HG263" s="52"/>
      <c r="HH263" s="52"/>
      <c r="HI263" s="52"/>
      <c r="HJ263" s="52"/>
      <c r="HK263" s="52"/>
      <c r="HL263" s="52"/>
      <c r="HM263" s="52"/>
      <c r="HN263" s="52"/>
    </row>
    <row r="264" spans="1:222" hidden="1">
      <c r="A264" s="52"/>
      <c r="B264" s="52"/>
      <c r="C264" s="52"/>
      <c r="D264" s="198"/>
      <c r="E264" s="54"/>
      <c r="F264" s="54"/>
      <c r="G264" s="54"/>
      <c r="H264" s="54"/>
      <c r="I264" s="54"/>
      <c r="J264" s="54"/>
      <c r="K264" s="54"/>
      <c r="L264" s="54"/>
      <c r="M264" s="54"/>
      <c r="N264" s="54"/>
      <c r="O264" s="54"/>
      <c r="P264" s="54"/>
      <c r="Q264" s="54"/>
      <c r="R264" s="54"/>
      <c r="S264" s="54"/>
      <c r="T264" s="54"/>
      <c r="U264" s="54"/>
      <c r="V264" s="54"/>
      <c r="W264" s="192"/>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874" t="e">
        <f t="shared" si="37"/>
        <v>#N/A</v>
      </c>
      <c r="AX264" s="875"/>
      <c r="AY264" s="875"/>
      <c r="AZ264" s="875"/>
      <c r="BA264" s="876"/>
      <c r="BB264" s="877" t="s">
        <v>596</v>
      </c>
      <c r="BC264" s="878"/>
      <c r="BD264" s="54"/>
      <c r="BE264" s="879" t="e">
        <f t="shared" si="50"/>
        <v>#N/A</v>
      </c>
      <c r="BF264" s="880"/>
      <c r="BG264" s="880"/>
      <c r="BH264" s="880"/>
      <c r="BI264" s="881"/>
      <c r="BJ264" s="882" t="s">
        <v>596</v>
      </c>
      <c r="BK264" s="878"/>
      <c r="BL264" s="54"/>
      <c r="BM264" s="241"/>
      <c r="BN264" s="241"/>
      <c r="BO264" s="241"/>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234">
        <v>44</v>
      </c>
      <c r="CN264" s="893" t="e">
        <f t="shared" si="52"/>
        <v>#N/A</v>
      </c>
      <c r="CO264" s="894"/>
      <c r="CP264" s="894"/>
      <c r="CQ264" s="894"/>
      <c r="CR264" s="894"/>
      <c r="CS264" s="895"/>
      <c r="CT264" s="252" t="str">
        <f t="shared" si="48"/>
        <v>|</v>
      </c>
      <c r="CU264" s="252" t="str">
        <f t="shared" si="53"/>
        <v/>
      </c>
      <c r="CV264" s="268" t="e">
        <f t="array" ref="CV264">IF(ROW(A44)&gt;COUNTA(CU$221:CU$277),"",INDEX(CU:CU,SMALL(IF(CU$221:CU$277&lt;&gt;"",ROW(CU$221:CU$277),""),ROW(A44))))</f>
        <v>#NUM!</v>
      </c>
      <c r="CW264" s="251" t="str">
        <f t="shared" si="55"/>
        <v/>
      </c>
      <c r="CX264" s="233"/>
      <c r="CY264" s="233"/>
      <c r="CZ264" s="233"/>
      <c r="DA264" s="234">
        <v>44</v>
      </c>
      <c r="DB264" s="896" t="e">
        <f t="shared" si="54"/>
        <v>#N/A</v>
      </c>
      <c r="DC264" s="897"/>
      <c r="DD264" s="897"/>
      <c r="DE264" s="897"/>
      <c r="DF264" s="897"/>
      <c r="DG264" s="898"/>
      <c r="DH264" s="256" t="str">
        <f t="shared" si="49"/>
        <v>|</v>
      </c>
      <c r="DI264" s="256" t="str">
        <f t="shared" si="51"/>
        <v/>
      </c>
      <c r="DJ264" s="270" t="e">
        <f t="array" ref="DJ264">IF(ROW(O44)&gt;COUNTA(DI$221:DI$277),"",INDEX(DI:DI,SMALL(IF(DI$221:DI$277&lt;&gt;"",ROW(DI$221:DI$277),""),ROW(O44))))</f>
        <v>#NUM!</v>
      </c>
      <c r="DK264" s="255" t="str">
        <f t="shared" si="56"/>
        <v/>
      </c>
      <c r="DL264" s="233"/>
      <c r="DM264" s="233"/>
      <c r="DN264" s="54"/>
      <c r="DO264" s="54"/>
      <c r="DP264" s="54"/>
      <c r="DQ264" s="199"/>
      <c r="DR264" s="52"/>
      <c r="DS264" s="52"/>
      <c r="DT264" s="52"/>
      <c r="DU264" s="52"/>
      <c r="DV264" s="52"/>
      <c r="DW264" s="52"/>
      <c r="DX264" s="52"/>
      <c r="DY264" s="52"/>
      <c r="DZ264" s="52"/>
      <c r="EA264" s="52"/>
      <c r="EB264" s="52"/>
      <c r="EC264" s="52"/>
      <c r="ED264" s="52"/>
      <c r="EE264" s="52"/>
      <c r="EF264" s="52"/>
      <c r="EG264" s="52"/>
      <c r="EH264" s="52"/>
      <c r="EI264" s="52"/>
      <c r="EJ264" s="52"/>
      <c r="EK264" s="52"/>
      <c r="EL264" s="52"/>
      <c r="EM264" s="52"/>
      <c r="EN264" s="52"/>
      <c r="EO264" s="52"/>
      <c r="EP264" s="52"/>
      <c r="EQ264" s="52"/>
      <c r="ER264" s="52"/>
      <c r="ES264" s="52"/>
      <c r="ET264" s="52"/>
      <c r="EU264" s="52"/>
      <c r="EV264" s="52"/>
      <c r="EW264" s="52"/>
      <c r="EX264" s="52"/>
      <c r="EY264" s="52"/>
      <c r="EZ264" s="52"/>
      <c r="FA264" s="52"/>
      <c r="FB264" s="52"/>
      <c r="FC264" s="52"/>
      <c r="FD264" s="52"/>
      <c r="FE264" s="52"/>
      <c r="FF264" s="52"/>
      <c r="FG264" s="52"/>
      <c r="FH264" s="52"/>
      <c r="FI264" s="52"/>
      <c r="FJ264" s="52"/>
      <c r="FK264" s="52"/>
      <c r="FL264" s="52"/>
      <c r="FM264" s="52"/>
      <c r="FN264" s="52"/>
      <c r="FO264" s="52"/>
      <c r="FP264" s="52"/>
      <c r="FQ264" s="52"/>
      <c r="FR264" s="52"/>
      <c r="FS264" s="52"/>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52"/>
      <c r="GQ264" s="52"/>
      <c r="GR264" s="52"/>
      <c r="GS264" s="52"/>
      <c r="GT264" s="52"/>
      <c r="GU264" s="52"/>
      <c r="GV264" s="52"/>
      <c r="GW264" s="52"/>
      <c r="GX264" s="52"/>
      <c r="GY264" s="52"/>
      <c r="GZ264" s="52"/>
      <c r="HA264" s="52"/>
      <c r="HB264" s="52"/>
      <c r="HC264" s="52"/>
      <c r="HD264" s="52"/>
      <c r="HE264" s="52"/>
      <c r="HF264" s="52"/>
      <c r="HG264" s="52"/>
      <c r="HH264" s="52"/>
      <c r="HI264" s="52"/>
      <c r="HJ264" s="52"/>
      <c r="HK264" s="52"/>
      <c r="HL264" s="52"/>
      <c r="HM264" s="52"/>
      <c r="HN264" s="52"/>
    </row>
    <row r="265" spans="1:222" hidden="1">
      <c r="A265" s="52"/>
      <c r="B265" s="52"/>
      <c r="C265" s="52"/>
      <c r="D265" s="198"/>
      <c r="E265" s="54"/>
      <c r="F265" s="54"/>
      <c r="G265" s="54"/>
      <c r="H265" s="54"/>
      <c r="I265" s="54"/>
      <c r="J265" s="54"/>
      <c r="K265" s="54"/>
      <c r="L265" s="54"/>
      <c r="M265" s="54"/>
      <c r="N265" s="54"/>
      <c r="O265" s="54"/>
      <c r="P265" s="54"/>
      <c r="Q265" s="54"/>
      <c r="R265" s="54"/>
      <c r="S265" s="54"/>
      <c r="T265" s="54"/>
      <c r="U265" s="54"/>
      <c r="V265" s="54"/>
      <c r="W265" s="192"/>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874" t="e">
        <f t="shared" si="37"/>
        <v>#N/A</v>
      </c>
      <c r="AX265" s="875"/>
      <c r="AY265" s="875"/>
      <c r="AZ265" s="875"/>
      <c r="BA265" s="876"/>
      <c r="BB265" s="877" t="s">
        <v>597</v>
      </c>
      <c r="BC265" s="878"/>
      <c r="BD265" s="54"/>
      <c r="BE265" s="879" t="e">
        <f t="shared" si="50"/>
        <v>#N/A</v>
      </c>
      <c r="BF265" s="880"/>
      <c r="BG265" s="880"/>
      <c r="BH265" s="880"/>
      <c r="BI265" s="881"/>
      <c r="BJ265" s="882" t="s">
        <v>597</v>
      </c>
      <c r="BK265" s="878"/>
      <c r="BL265" s="54"/>
      <c r="BM265" s="241"/>
      <c r="BN265" s="241"/>
      <c r="BO265" s="241"/>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234">
        <v>45</v>
      </c>
      <c r="CN265" s="893" t="e">
        <f t="shared" si="52"/>
        <v>#N/A</v>
      </c>
      <c r="CO265" s="894"/>
      <c r="CP265" s="894"/>
      <c r="CQ265" s="894"/>
      <c r="CR265" s="894"/>
      <c r="CS265" s="895"/>
      <c r="CT265" s="252" t="str">
        <f t="shared" si="48"/>
        <v>|</v>
      </c>
      <c r="CU265" s="252" t="str">
        <f t="shared" si="53"/>
        <v/>
      </c>
      <c r="CV265" s="268" t="e">
        <f t="array" ref="CV265">IF(ROW(A45)&gt;COUNTA(CU$221:CU$277),"",INDEX(CU:CU,SMALL(IF(CU$221:CU$277&lt;&gt;"",ROW(CU$221:CU$277),""),ROW(A45))))</f>
        <v>#NUM!</v>
      </c>
      <c r="CW265" s="251" t="str">
        <f t="shared" si="55"/>
        <v/>
      </c>
      <c r="CX265" s="233"/>
      <c r="CY265" s="233"/>
      <c r="CZ265" s="233"/>
      <c r="DA265" s="234">
        <v>45</v>
      </c>
      <c r="DB265" s="896" t="e">
        <f t="shared" si="54"/>
        <v>#N/A</v>
      </c>
      <c r="DC265" s="897"/>
      <c r="DD265" s="897"/>
      <c r="DE265" s="897"/>
      <c r="DF265" s="897"/>
      <c r="DG265" s="898"/>
      <c r="DH265" s="256" t="str">
        <f t="shared" si="49"/>
        <v>|</v>
      </c>
      <c r="DI265" s="256" t="str">
        <f t="shared" si="51"/>
        <v/>
      </c>
      <c r="DJ265" s="270" t="e">
        <f t="array" ref="DJ265">IF(ROW(O45)&gt;COUNTA(DI$221:DI$277),"",INDEX(DI:DI,SMALL(IF(DI$221:DI$277&lt;&gt;"",ROW(DI$221:DI$277),""),ROW(O45))))</f>
        <v>#NUM!</v>
      </c>
      <c r="DK265" s="255" t="str">
        <f t="shared" si="56"/>
        <v/>
      </c>
      <c r="DL265" s="233"/>
      <c r="DM265" s="233"/>
      <c r="DN265" s="54"/>
      <c r="DO265" s="54"/>
      <c r="DP265" s="54"/>
      <c r="DQ265" s="199"/>
      <c r="DR265" s="52"/>
      <c r="DS265" s="52"/>
      <c r="DT265" s="52"/>
      <c r="DU265" s="52"/>
      <c r="DV265" s="52"/>
      <c r="DW265" s="52"/>
      <c r="DX265" s="52"/>
      <c r="DY265" s="52"/>
      <c r="DZ265" s="52"/>
      <c r="EA265" s="52"/>
      <c r="EB265" s="52"/>
      <c r="EC265" s="52"/>
      <c r="ED265" s="52"/>
      <c r="EE265" s="52"/>
      <c r="EF265" s="52"/>
      <c r="EG265" s="52"/>
      <c r="EH265" s="52"/>
      <c r="EI265" s="52"/>
      <c r="EJ265" s="52"/>
      <c r="EK265" s="52"/>
      <c r="EL265" s="52"/>
      <c r="EM265" s="52"/>
      <c r="EN265" s="52"/>
      <c r="EO265" s="52"/>
      <c r="EP265" s="52"/>
      <c r="EQ265" s="52"/>
      <c r="ER265" s="52"/>
      <c r="ES265" s="52"/>
      <c r="ET265" s="52"/>
      <c r="EU265" s="52"/>
      <c r="EV265" s="52"/>
      <c r="EW265" s="52"/>
      <c r="EX265" s="52"/>
      <c r="EY265" s="52"/>
      <c r="EZ265" s="52"/>
      <c r="FA265" s="52"/>
      <c r="FB265" s="52"/>
      <c r="FC265" s="52"/>
      <c r="FD265" s="52"/>
      <c r="FE265" s="52"/>
      <c r="FF265" s="52"/>
      <c r="FG265" s="52"/>
      <c r="FH265" s="52"/>
      <c r="FI265" s="52"/>
      <c r="FJ265" s="52"/>
      <c r="FK265" s="52"/>
      <c r="FL265" s="52"/>
      <c r="FM265" s="52"/>
      <c r="FN265" s="52"/>
      <c r="FO265" s="52"/>
      <c r="FP265" s="52"/>
      <c r="FQ265" s="52"/>
      <c r="FR265" s="52"/>
      <c r="FS265" s="52"/>
      <c r="FT265" s="52"/>
      <c r="FU265" s="52"/>
      <c r="FV265" s="52"/>
      <c r="FW265" s="52"/>
      <c r="FX265" s="52"/>
      <c r="FY265" s="52"/>
      <c r="FZ265" s="52"/>
      <c r="GA265" s="52"/>
      <c r="GB265" s="52"/>
      <c r="GC265" s="52"/>
      <c r="GD265" s="52"/>
      <c r="GE265" s="52"/>
      <c r="GF265" s="52"/>
      <c r="GG265" s="52"/>
      <c r="GH265" s="52"/>
      <c r="GI265" s="52"/>
      <c r="GJ265" s="52"/>
      <c r="GK265" s="52"/>
      <c r="GL265" s="52"/>
      <c r="GM265" s="52"/>
      <c r="GN265" s="52"/>
      <c r="GO265" s="52"/>
      <c r="GP265" s="52"/>
      <c r="GQ265" s="52"/>
      <c r="GR265" s="52"/>
      <c r="GS265" s="52"/>
      <c r="GT265" s="52"/>
      <c r="GU265" s="52"/>
      <c r="GV265" s="52"/>
      <c r="GW265" s="52"/>
      <c r="GX265" s="52"/>
      <c r="GY265" s="52"/>
      <c r="GZ265" s="52"/>
      <c r="HA265" s="52"/>
      <c r="HB265" s="52"/>
      <c r="HC265" s="52"/>
      <c r="HD265" s="52"/>
      <c r="HE265" s="52"/>
      <c r="HF265" s="52"/>
      <c r="HG265" s="52"/>
      <c r="HH265" s="52"/>
      <c r="HI265" s="52"/>
      <c r="HJ265" s="52"/>
      <c r="HK265" s="52"/>
      <c r="HL265" s="52"/>
      <c r="HM265" s="52"/>
      <c r="HN265" s="52"/>
    </row>
    <row r="266" spans="1:222" hidden="1">
      <c r="A266" s="52"/>
      <c r="B266" s="52"/>
      <c r="C266" s="52"/>
      <c r="D266" s="198"/>
      <c r="E266" s="54"/>
      <c r="F266" s="54"/>
      <c r="G266" s="54"/>
      <c r="H266" s="54"/>
      <c r="I266" s="54"/>
      <c r="J266" s="54"/>
      <c r="K266" s="54"/>
      <c r="L266" s="54"/>
      <c r="M266" s="54"/>
      <c r="N266" s="54"/>
      <c r="O266" s="54"/>
      <c r="P266" s="54"/>
      <c r="Q266" s="54"/>
      <c r="R266" s="54"/>
      <c r="S266" s="54"/>
      <c r="T266" s="54"/>
      <c r="U266" s="54"/>
      <c r="V266" s="54"/>
      <c r="W266" s="192"/>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874" t="e">
        <f t="shared" si="37"/>
        <v>#N/A</v>
      </c>
      <c r="AX266" s="875"/>
      <c r="AY266" s="875"/>
      <c r="AZ266" s="875"/>
      <c r="BA266" s="876"/>
      <c r="BB266" s="877" t="s">
        <v>598</v>
      </c>
      <c r="BC266" s="878"/>
      <c r="BD266" s="54"/>
      <c r="BE266" s="879" t="e">
        <f t="shared" si="50"/>
        <v>#N/A</v>
      </c>
      <c r="BF266" s="880"/>
      <c r="BG266" s="880"/>
      <c r="BH266" s="880"/>
      <c r="BI266" s="881"/>
      <c r="BJ266" s="882" t="s">
        <v>598</v>
      </c>
      <c r="BK266" s="878"/>
      <c r="BL266" s="54"/>
      <c r="BM266" s="241"/>
      <c r="BN266" s="241"/>
      <c r="BO266" s="241"/>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234">
        <v>46</v>
      </c>
      <c r="CN266" s="893" t="e">
        <f t="shared" si="52"/>
        <v>#N/A</v>
      </c>
      <c r="CO266" s="894"/>
      <c r="CP266" s="894"/>
      <c r="CQ266" s="894"/>
      <c r="CR266" s="894"/>
      <c r="CS266" s="895"/>
      <c r="CT266" s="252" t="str">
        <f t="shared" si="48"/>
        <v>|</v>
      </c>
      <c r="CU266" s="252" t="str">
        <f t="shared" si="53"/>
        <v/>
      </c>
      <c r="CV266" s="268" t="e">
        <f t="array" ref="CV266">IF(ROW(A46)&gt;COUNTA(CU$221:CU$277),"",INDEX(CU:CU,SMALL(IF(CU$221:CU$277&lt;&gt;"",ROW(CU$221:CU$277),""),ROW(A46))))</f>
        <v>#NUM!</v>
      </c>
      <c r="CW266" s="251" t="str">
        <f t="shared" si="55"/>
        <v/>
      </c>
      <c r="CX266" s="233"/>
      <c r="CY266" s="233"/>
      <c r="CZ266" s="233"/>
      <c r="DA266" s="234">
        <v>46</v>
      </c>
      <c r="DB266" s="896" t="e">
        <f t="shared" si="54"/>
        <v>#N/A</v>
      </c>
      <c r="DC266" s="897"/>
      <c r="DD266" s="897"/>
      <c r="DE266" s="897"/>
      <c r="DF266" s="897"/>
      <c r="DG266" s="898"/>
      <c r="DH266" s="256" t="str">
        <f t="shared" si="49"/>
        <v>|</v>
      </c>
      <c r="DI266" s="256" t="str">
        <f t="shared" si="51"/>
        <v/>
      </c>
      <c r="DJ266" s="270" t="e">
        <f t="array" ref="DJ266">IF(ROW(O46)&gt;COUNTA(DI$221:DI$277),"",INDEX(DI:DI,SMALL(IF(DI$221:DI$277&lt;&gt;"",ROW(DI$221:DI$277),""),ROW(O46))))</f>
        <v>#NUM!</v>
      </c>
      <c r="DK266" s="255" t="str">
        <f t="shared" si="56"/>
        <v/>
      </c>
      <c r="DL266" s="233"/>
      <c r="DM266" s="233"/>
      <c r="DN266" s="54"/>
      <c r="DO266" s="54"/>
      <c r="DP266" s="54"/>
      <c r="DQ266" s="199"/>
      <c r="DR266" s="52"/>
      <c r="DS266" s="52"/>
      <c r="DT266" s="52"/>
      <c r="DU266" s="52"/>
      <c r="DV266" s="52"/>
      <c r="DW266" s="52"/>
      <c r="DX266" s="52"/>
      <c r="DY266" s="52"/>
      <c r="DZ266" s="52"/>
      <c r="EA266" s="52"/>
      <c r="EB266" s="52"/>
      <c r="EC266" s="52"/>
      <c r="ED266" s="52"/>
      <c r="EE266" s="52"/>
      <c r="EF266" s="52"/>
      <c r="EG266" s="52"/>
      <c r="EH266" s="52"/>
      <c r="EI266" s="52"/>
      <c r="EJ266" s="52"/>
      <c r="EK266" s="52"/>
      <c r="EL266" s="52"/>
      <c r="EM266" s="52"/>
      <c r="EN266" s="52"/>
      <c r="EO266" s="52"/>
      <c r="EP266" s="52"/>
      <c r="EQ266" s="52"/>
      <c r="ER266" s="52"/>
      <c r="ES266" s="52"/>
      <c r="ET266" s="52"/>
      <c r="EU266" s="52"/>
      <c r="EV266" s="52"/>
      <c r="EW266" s="52"/>
      <c r="EX266" s="52"/>
      <c r="EY266" s="52"/>
      <c r="EZ266" s="52"/>
      <c r="FA266" s="52"/>
      <c r="FB266" s="52"/>
      <c r="FC266" s="52"/>
      <c r="FD266" s="52"/>
      <c r="FE266" s="52"/>
      <c r="FF266" s="52"/>
      <c r="FG266" s="52"/>
      <c r="FH266" s="52"/>
      <c r="FI266" s="52"/>
      <c r="FJ266" s="52"/>
      <c r="FK266" s="52"/>
      <c r="FL266" s="52"/>
      <c r="FM266" s="52"/>
      <c r="FN266" s="52"/>
      <c r="FO266" s="52"/>
      <c r="FP266" s="52"/>
      <c r="FQ266" s="52"/>
      <c r="FR266" s="52"/>
      <c r="FS266" s="52"/>
      <c r="FT266" s="52"/>
      <c r="FU266" s="52"/>
      <c r="FV266" s="52"/>
      <c r="FW266" s="52"/>
      <c r="FX266" s="52"/>
      <c r="FY266" s="52"/>
      <c r="FZ266" s="52"/>
      <c r="GA266" s="52"/>
      <c r="GB266" s="52"/>
      <c r="GC266" s="52"/>
      <c r="GD266" s="52"/>
      <c r="GE266" s="52"/>
      <c r="GF266" s="52"/>
      <c r="GG266" s="52"/>
      <c r="GH266" s="52"/>
      <c r="GI266" s="52"/>
      <c r="GJ266" s="52"/>
      <c r="GK266" s="52"/>
      <c r="GL266" s="52"/>
      <c r="GM266" s="52"/>
      <c r="GN266" s="52"/>
      <c r="GO266" s="52"/>
      <c r="GP266" s="52"/>
      <c r="GQ266" s="52"/>
      <c r="GR266" s="52"/>
      <c r="GS266" s="52"/>
      <c r="GT266" s="52"/>
      <c r="GU266" s="52"/>
      <c r="GV266" s="52"/>
      <c r="GW266" s="52"/>
      <c r="GX266" s="52"/>
      <c r="GY266" s="52"/>
      <c r="GZ266" s="52"/>
      <c r="HA266" s="52"/>
      <c r="HB266" s="52"/>
      <c r="HC266" s="52"/>
      <c r="HD266" s="52"/>
      <c r="HE266" s="52"/>
      <c r="HF266" s="52"/>
      <c r="HG266" s="52"/>
      <c r="HH266" s="52"/>
      <c r="HI266" s="52"/>
      <c r="HJ266" s="52"/>
      <c r="HK266" s="52"/>
      <c r="HL266" s="52"/>
      <c r="HM266" s="52"/>
      <c r="HN266" s="52"/>
    </row>
    <row r="267" spans="1:222" hidden="1">
      <c r="A267" s="52"/>
      <c r="B267" s="52"/>
      <c r="C267" s="52"/>
      <c r="D267" s="198"/>
      <c r="E267" s="54"/>
      <c r="F267" s="54"/>
      <c r="G267" s="54"/>
      <c r="H267" s="54"/>
      <c r="I267" s="54"/>
      <c r="J267" s="54"/>
      <c r="K267" s="54"/>
      <c r="L267" s="54"/>
      <c r="M267" s="54"/>
      <c r="N267" s="54"/>
      <c r="O267" s="54"/>
      <c r="P267" s="54"/>
      <c r="Q267" s="54"/>
      <c r="R267" s="54"/>
      <c r="S267" s="54"/>
      <c r="T267" s="54"/>
      <c r="U267" s="54"/>
      <c r="V267" s="54"/>
      <c r="W267" s="192"/>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874" t="e">
        <f t="shared" ref="AW267:AW330" si="57">RANK(BB267,$AM$184:$AM$211,1)</f>
        <v>#N/A</v>
      </c>
      <c r="AX267" s="875"/>
      <c r="AY267" s="875"/>
      <c r="AZ267" s="875"/>
      <c r="BA267" s="876"/>
      <c r="BB267" s="877" t="s">
        <v>599</v>
      </c>
      <c r="BC267" s="878"/>
      <c r="BD267" s="54"/>
      <c r="BE267" s="879" t="e">
        <f t="shared" si="50"/>
        <v>#N/A</v>
      </c>
      <c r="BF267" s="880"/>
      <c r="BG267" s="880"/>
      <c r="BH267" s="880"/>
      <c r="BI267" s="881"/>
      <c r="BJ267" s="882" t="s">
        <v>599</v>
      </c>
      <c r="BK267" s="878"/>
      <c r="BL267" s="54"/>
      <c r="BM267" s="241"/>
      <c r="BN267" s="241"/>
      <c r="BO267" s="241"/>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234">
        <v>47</v>
      </c>
      <c r="CN267" s="893" t="e">
        <f t="shared" si="52"/>
        <v>#N/A</v>
      </c>
      <c r="CO267" s="894"/>
      <c r="CP267" s="894"/>
      <c r="CQ267" s="894"/>
      <c r="CR267" s="894"/>
      <c r="CS267" s="895"/>
      <c r="CT267" s="252" t="str">
        <f t="shared" si="48"/>
        <v>|</v>
      </c>
      <c r="CU267" s="252" t="str">
        <f t="shared" si="53"/>
        <v/>
      </c>
      <c r="CV267" s="268" t="e">
        <f t="array" ref="CV267">IF(ROW(A47)&gt;COUNTA(CU$221:CU$277),"",INDEX(CU:CU,SMALL(IF(CU$221:CU$277&lt;&gt;"",ROW(CU$221:CU$277),""),ROW(A47))))</f>
        <v>#NUM!</v>
      </c>
      <c r="CW267" s="251" t="str">
        <f t="shared" si="55"/>
        <v/>
      </c>
      <c r="CX267" s="233"/>
      <c r="CY267" s="233"/>
      <c r="CZ267" s="233"/>
      <c r="DA267" s="234">
        <v>47</v>
      </c>
      <c r="DB267" s="896" t="e">
        <f t="shared" si="54"/>
        <v>#N/A</v>
      </c>
      <c r="DC267" s="897"/>
      <c r="DD267" s="897"/>
      <c r="DE267" s="897"/>
      <c r="DF267" s="897"/>
      <c r="DG267" s="898"/>
      <c r="DH267" s="256" t="str">
        <f t="shared" si="49"/>
        <v>|</v>
      </c>
      <c r="DI267" s="256" t="str">
        <f t="shared" si="51"/>
        <v/>
      </c>
      <c r="DJ267" s="270" t="e">
        <f t="array" ref="DJ267">IF(ROW(O47)&gt;COUNTA(DI$221:DI$277),"",INDEX(DI:DI,SMALL(IF(DI$221:DI$277&lt;&gt;"",ROW(DI$221:DI$277),""),ROW(O47))))</f>
        <v>#NUM!</v>
      </c>
      <c r="DK267" s="255" t="str">
        <f t="shared" si="56"/>
        <v/>
      </c>
      <c r="DL267" s="233"/>
      <c r="DM267" s="233"/>
      <c r="DN267" s="54"/>
      <c r="DO267" s="54"/>
      <c r="DP267" s="54"/>
      <c r="DQ267" s="199"/>
      <c r="DR267" s="52"/>
      <c r="DS267" s="52"/>
      <c r="DT267" s="52"/>
      <c r="DU267" s="52"/>
      <c r="DV267" s="52"/>
      <c r="DW267" s="52"/>
      <c r="DX267" s="52"/>
      <c r="DY267" s="52"/>
      <c r="DZ267" s="52"/>
      <c r="EA267" s="52"/>
      <c r="EB267" s="52"/>
      <c r="EC267" s="52"/>
      <c r="ED267" s="52"/>
      <c r="EE267" s="52"/>
      <c r="EF267" s="52"/>
      <c r="EG267" s="52"/>
      <c r="EH267" s="52"/>
      <c r="EI267" s="52"/>
      <c r="EJ267" s="52"/>
      <c r="EK267" s="52"/>
      <c r="EL267" s="52"/>
      <c r="EM267" s="52"/>
      <c r="EN267" s="52"/>
      <c r="EO267" s="52"/>
      <c r="EP267" s="52"/>
      <c r="EQ267" s="52"/>
      <c r="ER267" s="52"/>
      <c r="ES267" s="52"/>
      <c r="ET267" s="52"/>
      <c r="EU267" s="52"/>
      <c r="EV267" s="52"/>
      <c r="EW267" s="52"/>
      <c r="EX267" s="52"/>
      <c r="EY267" s="52"/>
      <c r="EZ267" s="52"/>
      <c r="FA267" s="52"/>
      <c r="FB267" s="52"/>
      <c r="FC267" s="52"/>
      <c r="FD267" s="52"/>
      <c r="FE267" s="52"/>
      <c r="FF267" s="52"/>
      <c r="FG267" s="52"/>
      <c r="FH267" s="52"/>
      <c r="FI267" s="52"/>
      <c r="FJ267" s="52"/>
      <c r="FK267" s="52"/>
      <c r="FL267" s="52"/>
      <c r="FM267" s="52"/>
      <c r="FN267" s="52"/>
      <c r="FO267" s="52"/>
      <c r="FP267" s="52"/>
      <c r="FQ267" s="52"/>
      <c r="FR267" s="52"/>
      <c r="FS267" s="52"/>
      <c r="FT267" s="52"/>
      <c r="FU267" s="52"/>
      <c r="FV267" s="52"/>
      <c r="FW267" s="52"/>
      <c r="FX267" s="52"/>
      <c r="FY267" s="52"/>
      <c r="FZ267" s="52"/>
      <c r="GA267" s="52"/>
      <c r="GB267" s="52"/>
      <c r="GC267" s="52"/>
      <c r="GD267" s="52"/>
      <c r="GE267" s="52"/>
      <c r="GF267" s="52"/>
      <c r="GG267" s="52"/>
      <c r="GH267" s="52"/>
      <c r="GI267" s="52"/>
      <c r="GJ267" s="52"/>
      <c r="GK267" s="52"/>
      <c r="GL267" s="52"/>
      <c r="GM267" s="52"/>
      <c r="GN267" s="52"/>
      <c r="GO267" s="52"/>
      <c r="GP267" s="52"/>
      <c r="GQ267" s="52"/>
      <c r="GR267" s="52"/>
      <c r="GS267" s="52"/>
      <c r="GT267" s="52"/>
      <c r="GU267" s="52"/>
      <c r="GV267" s="52"/>
      <c r="GW267" s="52"/>
      <c r="GX267" s="52"/>
      <c r="GY267" s="52"/>
      <c r="GZ267" s="52"/>
      <c r="HA267" s="52"/>
      <c r="HB267" s="52"/>
      <c r="HC267" s="52"/>
      <c r="HD267" s="52"/>
      <c r="HE267" s="52"/>
      <c r="HF267" s="52"/>
      <c r="HG267" s="52"/>
      <c r="HH267" s="52"/>
      <c r="HI267" s="52"/>
      <c r="HJ267" s="52"/>
      <c r="HK267" s="52"/>
      <c r="HL267" s="52"/>
      <c r="HM267" s="52"/>
      <c r="HN267" s="52"/>
    </row>
    <row r="268" spans="1:222" hidden="1">
      <c r="A268" s="52"/>
      <c r="B268" s="52"/>
      <c r="C268" s="52"/>
      <c r="D268" s="198"/>
      <c r="E268" s="54"/>
      <c r="F268" s="54"/>
      <c r="G268" s="54"/>
      <c r="H268" s="54"/>
      <c r="I268" s="54"/>
      <c r="J268" s="54"/>
      <c r="K268" s="54"/>
      <c r="L268" s="54"/>
      <c r="M268" s="54"/>
      <c r="N268" s="54"/>
      <c r="O268" s="54"/>
      <c r="P268" s="54"/>
      <c r="Q268" s="54"/>
      <c r="R268" s="54"/>
      <c r="S268" s="54"/>
      <c r="T268" s="54"/>
      <c r="U268" s="54"/>
      <c r="V268" s="54"/>
      <c r="W268" s="192"/>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874" t="e">
        <f t="shared" si="57"/>
        <v>#N/A</v>
      </c>
      <c r="AX268" s="875"/>
      <c r="AY268" s="875"/>
      <c r="AZ268" s="875"/>
      <c r="BA268" s="876"/>
      <c r="BB268" s="877" t="s">
        <v>600</v>
      </c>
      <c r="BC268" s="878"/>
      <c r="BD268" s="54"/>
      <c r="BE268" s="879" t="e">
        <f t="shared" si="50"/>
        <v>#N/A</v>
      </c>
      <c r="BF268" s="880"/>
      <c r="BG268" s="880"/>
      <c r="BH268" s="880"/>
      <c r="BI268" s="881"/>
      <c r="BJ268" s="882" t="s">
        <v>600</v>
      </c>
      <c r="BK268" s="878"/>
      <c r="BL268" s="54"/>
      <c r="BM268" s="241"/>
      <c r="BN268" s="241"/>
      <c r="BO268" s="241"/>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234">
        <v>48</v>
      </c>
      <c r="CN268" s="893" t="e">
        <f t="shared" si="52"/>
        <v>#N/A</v>
      </c>
      <c r="CO268" s="894"/>
      <c r="CP268" s="894"/>
      <c r="CQ268" s="894"/>
      <c r="CR268" s="894"/>
      <c r="CS268" s="895"/>
      <c r="CT268" s="252" t="str">
        <f t="shared" si="48"/>
        <v>|</v>
      </c>
      <c r="CU268" s="252" t="str">
        <f t="shared" si="53"/>
        <v/>
      </c>
      <c r="CV268" s="268" t="e">
        <f t="array" ref="CV268">IF(ROW(A48)&gt;COUNTA(CU$221:CU$277),"",INDEX(CU:CU,SMALL(IF(CU$221:CU$277&lt;&gt;"",ROW(CU$221:CU$277),""),ROW(A48))))</f>
        <v>#NUM!</v>
      </c>
      <c r="CW268" s="251" t="str">
        <f t="shared" si="55"/>
        <v/>
      </c>
      <c r="CX268" s="233"/>
      <c r="CY268" s="233"/>
      <c r="CZ268" s="233"/>
      <c r="DA268" s="234">
        <v>48</v>
      </c>
      <c r="DB268" s="896" t="e">
        <f t="shared" si="54"/>
        <v>#N/A</v>
      </c>
      <c r="DC268" s="897"/>
      <c r="DD268" s="897"/>
      <c r="DE268" s="897"/>
      <c r="DF268" s="897"/>
      <c r="DG268" s="898"/>
      <c r="DH268" s="256" t="str">
        <f t="shared" si="49"/>
        <v>|</v>
      </c>
      <c r="DI268" s="256" t="str">
        <f t="shared" si="51"/>
        <v/>
      </c>
      <c r="DJ268" s="270" t="e">
        <f t="array" ref="DJ268">IF(ROW(O48)&gt;COUNTA(DI$221:DI$277),"",INDEX(DI:DI,SMALL(IF(DI$221:DI$277&lt;&gt;"",ROW(DI$221:DI$277),""),ROW(O48))))</f>
        <v>#NUM!</v>
      </c>
      <c r="DK268" s="255" t="str">
        <f t="shared" si="56"/>
        <v/>
      </c>
      <c r="DL268" s="233"/>
      <c r="DM268" s="233"/>
      <c r="DN268" s="54"/>
      <c r="DO268" s="54"/>
      <c r="DP268" s="54"/>
      <c r="DQ268" s="199"/>
      <c r="DR268" s="52"/>
      <c r="DS268" s="52"/>
      <c r="DT268" s="52"/>
      <c r="DU268" s="52"/>
      <c r="DV268" s="52"/>
      <c r="DW268" s="52"/>
      <c r="DX268" s="52"/>
      <c r="DY268" s="52"/>
      <c r="DZ268" s="52"/>
      <c r="EA268" s="52"/>
      <c r="EB268" s="52"/>
      <c r="EC268" s="52"/>
      <c r="ED268" s="52"/>
      <c r="EE268" s="52"/>
      <c r="EF268" s="52"/>
      <c r="EG268" s="52"/>
      <c r="EH268" s="52"/>
      <c r="EI268" s="52"/>
      <c r="EJ268" s="52"/>
      <c r="EK268" s="52"/>
      <c r="EL268" s="52"/>
      <c r="EM268" s="52"/>
      <c r="EN268" s="52"/>
      <c r="EO268" s="52"/>
      <c r="EP268" s="52"/>
      <c r="EQ268" s="52"/>
      <c r="ER268" s="52"/>
      <c r="ES268" s="52"/>
      <c r="ET268" s="52"/>
      <c r="EU268" s="52"/>
      <c r="EV268" s="52"/>
      <c r="EW268" s="52"/>
      <c r="EX268" s="52"/>
      <c r="EY268" s="52"/>
      <c r="EZ268" s="52"/>
      <c r="FA268" s="52"/>
      <c r="FB268" s="52"/>
      <c r="FC268" s="52"/>
      <c r="FD268" s="52"/>
      <c r="FE268" s="52"/>
      <c r="FF268" s="52"/>
      <c r="FG268" s="52"/>
      <c r="FH268" s="52"/>
      <c r="FI268" s="52"/>
      <c r="FJ268" s="52"/>
      <c r="FK268" s="52"/>
      <c r="FL268" s="52"/>
      <c r="FM268" s="52"/>
      <c r="FN268" s="52"/>
      <c r="FO268" s="52"/>
      <c r="FP268" s="52"/>
      <c r="FQ268" s="52"/>
      <c r="FR268" s="52"/>
      <c r="FS268" s="52"/>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52"/>
      <c r="GQ268" s="52"/>
      <c r="GR268" s="52"/>
      <c r="GS268" s="52"/>
      <c r="GT268" s="52"/>
      <c r="GU268" s="52"/>
      <c r="GV268" s="52"/>
      <c r="GW268" s="52"/>
      <c r="GX268" s="52"/>
      <c r="GY268" s="52"/>
      <c r="GZ268" s="52"/>
      <c r="HA268" s="52"/>
      <c r="HB268" s="52"/>
      <c r="HC268" s="52"/>
      <c r="HD268" s="52"/>
      <c r="HE268" s="52"/>
      <c r="HF268" s="52"/>
      <c r="HG268" s="52"/>
      <c r="HH268" s="52"/>
      <c r="HI268" s="52"/>
      <c r="HJ268" s="52"/>
      <c r="HK268" s="52"/>
      <c r="HL268" s="52"/>
      <c r="HM268" s="52"/>
      <c r="HN268" s="52"/>
    </row>
    <row r="269" spans="1:222" hidden="1">
      <c r="A269" s="52"/>
      <c r="B269" s="52"/>
      <c r="C269" s="52"/>
      <c r="D269" s="198"/>
      <c r="E269" s="54"/>
      <c r="F269" s="54"/>
      <c r="G269" s="54"/>
      <c r="H269" s="54"/>
      <c r="I269" s="54"/>
      <c r="J269" s="54"/>
      <c r="K269" s="54"/>
      <c r="L269" s="54"/>
      <c r="M269" s="54"/>
      <c r="N269" s="54"/>
      <c r="O269" s="54"/>
      <c r="P269" s="54"/>
      <c r="Q269" s="54"/>
      <c r="R269" s="54"/>
      <c r="S269" s="54"/>
      <c r="T269" s="54"/>
      <c r="U269" s="54"/>
      <c r="V269" s="54"/>
      <c r="W269" s="192"/>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874" t="e">
        <f t="shared" si="57"/>
        <v>#N/A</v>
      </c>
      <c r="AX269" s="875"/>
      <c r="AY269" s="875"/>
      <c r="AZ269" s="875"/>
      <c r="BA269" s="876"/>
      <c r="BB269" s="877" t="s">
        <v>601</v>
      </c>
      <c r="BC269" s="878"/>
      <c r="BD269" s="54"/>
      <c r="BE269" s="879" t="e">
        <f t="shared" si="50"/>
        <v>#N/A</v>
      </c>
      <c r="BF269" s="880"/>
      <c r="BG269" s="880"/>
      <c r="BH269" s="880"/>
      <c r="BI269" s="881"/>
      <c r="BJ269" s="882" t="s">
        <v>601</v>
      </c>
      <c r="BK269" s="878"/>
      <c r="BL269" s="54"/>
      <c r="BM269" s="241"/>
      <c r="BN269" s="241"/>
      <c r="BO269" s="241"/>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234">
        <v>49</v>
      </c>
      <c r="CN269" s="893" t="e">
        <f t="shared" si="52"/>
        <v>#N/A</v>
      </c>
      <c r="CO269" s="894"/>
      <c r="CP269" s="894"/>
      <c r="CQ269" s="894"/>
      <c r="CR269" s="894"/>
      <c r="CS269" s="895"/>
      <c r="CT269" s="252" t="str">
        <f t="shared" si="48"/>
        <v>|</v>
      </c>
      <c r="CU269" s="252" t="str">
        <f t="shared" si="53"/>
        <v/>
      </c>
      <c r="CV269" s="268" t="e">
        <f t="array" ref="CV269">IF(ROW(A49)&gt;COUNTA(CU$221:CU$277),"",INDEX(CU:CU,SMALL(IF(CU$221:CU$277&lt;&gt;"",ROW(CU$221:CU$277),""),ROW(A49))))</f>
        <v>#NUM!</v>
      </c>
      <c r="CW269" s="251" t="str">
        <f t="shared" si="55"/>
        <v/>
      </c>
      <c r="CX269" s="233"/>
      <c r="CY269" s="233"/>
      <c r="CZ269" s="233"/>
      <c r="DA269" s="234">
        <v>49</v>
      </c>
      <c r="DB269" s="896" t="e">
        <f t="shared" si="54"/>
        <v>#N/A</v>
      </c>
      <c r="DC269" s="897"/>
      <c r="DD269" s="897"/>
      <c r="DE269" s="897"/>
      <c r="DF269" s="897"/>
      <c r="DG269" s="898"/>
      <c r="DH269" s="256" t="str">
        <f t="shared" si="49"/>
        <v>|</v>
      </c>
      <c r="DI269" s="256" t="str">
        <f t="shared" si="51"/>
        <v/>
      </c>
      <c r="DJ269" s="270" t="e">
        <f t="array" ref="DJ269">IF(ROW(O49)&gt;COUNTA(DI$221:DI$277),"",INDEX(DI:DI,SMALL(IF(DI$221:DI$277&lt;&gt;"",ROW(DI$221:DI$277),""),ROW(O49))))</f>
        <v>#NUM!</v>
      </c>
      <c r="DK269" s="255" t="str">
        <f t="shared" si="56"/>
        <v/>
      </c>
      <c r="DL269" s="233"/>
      <c r="DM269" s="233"/>
      <c r="DN269" s="54"/>
      <c r="DO269" s="54"/>
      <c r="DP269" s="54"/>
      <c r="DQ269" s="199"/>
      <c r="DR269" s="52"/>
      <c r="DS269" s="52"/>
      <c r="DT269" s="52"/>
      <c r="DU269" s="52"/>
      <c r="DV269" s="52"/>
      <c r="DW269" s="52"/>
      <c r="DX269" s="52"/>
      <c r="DY269" s="52"/>
      <c r="DZ269" s="52"/>
      <c r="EA269" s="52"/>
      <c r="EB269" s="52"/>
      <c r="EC269" s="52"/>
      <c r="ED269" s="52"/>
      <c r="EE269" s="52"/>
      <c r="EF269" s="52"/>
      <c r="EG269" s="52"/>
      <c r="EH269" s="52"/>
      <c r="EI269" s="52"/>
      <c r="EJ269" s="52"/>
      <c r="EK269" s="52"/>
      <c r="EL269" s="52"/>
      <c r="EM269" s="52"/>
      <c r="EN269" s="52"/>
      <c r="EO269" s="52"/>
      <c r="EP269" s="52"/>
      <c r="EQ269" s="52"/>
      <c r="ER269" s="52"/>
      <c r="ES269" s="52"/>
      <c r="ET269" s="52"/>
      <c r="EU269" s="52"/>
      <c r="EV269" s="52"/>
      <c r="EW269" s="52"/>
      <c r="EX269" s="52"/>
      <c r="EY269" s="52"/>
      <c r="EZ269" s="52"/>
      <c r="FA269" s="52"/>
      <c r="FB269" s="52"/>
      <c r="FC269" s="52"/>
      <c r="FD269" s="52"/>
      <c r="FE269" s="52"/>
      <c r="FF269" s="52"/>
      <c r="FG269" s="52"/>
      <c r="FH269" s="52"/>
      <c r="FI269" s="52"/>
      <c r="FJ269" s="52"/>
      <c r="FK269" s="52"/>
      <c r="FL269" s="52"/>
      <c r="FM269" s="52"/>
      <c r="FN269" s="52"/>
      <c r="FO269" s="52"/>
      <c r="FP269" s="52"/>
      <c r="FQ269" s="52"/>
      <c r="FR269" s="52"/>
      <c r="FS269" s="52"/>
      <c r="FT269" s="52"/>
      <c r="FU269" s="52"/>
      <c r="FV269" s="52"/>
      <c r="FW269" s="52"/>
      <c r="FX269" s="52"/>
      <c r="FY269" s="52"/>
      <c r="FZ269" s="52"/>
      <c r="GA269" s="52"/>
      <c r="GB269" s="52"/>
      <c r="GC269" s="52"/>
      <c r="GD269" s="52"/>
      <c r="GE269" s="52"/>
      <c r="GF269" s="52"/>
      <c r="GG269" s="52"/>
      <c r="GH269" s="52"/>
      <c r="GI269" s="52"/>
      <c r="GJ269" s="52"/>
      <c r="GK269" s="52"/>
      <c r="GL269" s="52"/>
      <c r="GM269" s="52"/>
      <c r="GN269" s="52"/>
      <c r="GO269" s="52"/>
      <c r="GP269" s="52"/>
      <c r="GQ269" s="52"/>
      <c r="GR269" s="52"/>
      <c r="GS269" s="52"/>
      <c r="GT269" s="52"/>
      <c r="GU269" s="52"/>
      <c r="GV269" s="52"/>
      <c r="GW269" s="52"/>
      <c r="GX269" s="52"/>
      <c r="GY269" s="52"/>
      <c r="GZ269" s="52"/>
      <c r="HA269" s="52"/>
      <c r="HB269" s="52"/>
      <c r="HC269" s="52"/>
      <c r="HD269" s="52"/>
      <c r="HE269" s="52"/>
      <c r="HF269" s="52"/>
      <c r="HG269" s="52"/>
      <c r="HH269" s="52"/>
      <c r="HI269" s="52"/>
      <c r="HJ269" s="52"/>
      <c r="HK269" s="52"/>
      <c r="HL269" s="52"/>
      <c r="HM269" s="52"/>
      <c r="HN269" s="52"/>
    </row>
    <row r="270" spans="1:222" hidden="1">
      <c r="A270" s="52"/>
      <c r="B270" s="52"/>
      <c r="C270" s="52"/>
      <c r="D270" s="198"/>
      <c r="E270" s="54"/>
      <c r="F270" s="54"/>
      <c r="G270" s="54"/>
      <c r="H270" s="54"/>
      <c r="I270" s="54"/>
      <c r="J270" s="54"/>
      <c r="K270" s="54"/>
      <c r="L270" s="54"/>
      <c r="M270" s="54"/>
      <c r="N270" s="54"/>
      <c r="O270" s="54"/>
      <c r="P270" s="54"/>
      <c r="Q270" s="54"/>
      <c r="R270" s="54"/>
      <c r="S270" s="54"/>
      <c r="T270" s="54"/>
      <c r="U270" s="54"/>
      <c r="V270" s="54"/>
      <c r="W270" s="192"/>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874" t="e">
        <f t="shared" si="57"/>
        <v>#N/A</v>
      </c>
      <c r="AX270" s="875"/>
      <c r="AY270" s="875"/>
      <c r="AZ270" s="875"/>
      <c r="BA270" s="876"/>
      <c r="BB270" s="877" t="s">
        <v>602</v>
      </c>
      <c r="BC270" s="878"/>
      <c r="BD270" s="54"/>
      <c r="BE270" s="879" t="e">
        <f t="shared" si="50"/>
        <v>#N/A</v>
      </c>
      <c r="BF270" s="880"/>
      <c r="BG270" s="880"/>
      <c r="BH270" s="880"/>
      <c r="BI270" s="881"/>
      <c r="BJ270" s="882" t="s">
        <v>602</v>
      </c>
      <c r="BK270" s="878"/>
      <c r="BL270" s="54"/>
      <c r="BM270" s="241"/>
      <c r="BN270" s="241"/>
      <c r="BO270" s="241"/>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234">
        <v>50</v>
      </c>
      <c r="CN270" s="893" t="e">
        <f t="shared" si="52"/>
        <v>#N/A</v>
      </c>
      <c r="CO270" s="894"/>
      <c r="CP270" s="894"/>
      <c r="CQ270" s="894"/>
      <c r="CR270" s="894"/>
      <c r="CS270" s="895"/>
      <c r="CT270" s="252" t="str">
        <f t="shared" si="48"/>
        <v>|</v>
      </c>
      <c r="CU270" s="252" t="str">
        <f t="shared" si="53"/>
        <v/>
      </c>
      <c r="CV270" s="268" t="e">
        <f t="array" ref="CV270">IF(ROW(A50)&gt;COUNTA(CU$221:CU$277),"",INDEX(CU:CU,SMALL(IF(CU$221:CU$277&lt;&gt;"",ROW(CU$221:CU$277),""),ROW(A50))))</f>
        <v>#NUM!</v>
      </c>
      <c r="CW270" s="251" t="str">
        <f t="shared" si="55"/>
        <v/>
      </c>
      <c r="CX270" s="233"/>
      <c r="CY270" s="233"/>
      <c r="CZ270" s="233"/>
      <c r="DA270" s="234">
        <v>50</v>
      </c>
      <c r="DB270" s="896" t="e">
        <f t="shared" si="54"/>
        <v>#N/A</v>
      </c>
      <c r="DC270" s="897"/>
      <c r="DD270" s="897"/>
      <c r="DE270" s="897"/>
      <c r="DF270" s="897"/>
      <c r="DG270" s="898"/>
      <c r="DH270" s="256" t="str">
        <f t="shared" si="49"/>
        <v>|</v>
      </c>
      <c r="DI270" s="256" t="str">
        <f t="shared" si="51"/>
        <v/>
      </c>
      <c r="DJ270" s="270" t="e">
        <f t="array" ref="DJ270">IF(ROW(O50)&gt;COUNTA(DI$221:DI$277),"",INDEX(DI:DI,SMALL(IF(DI$221:DI$277&lt;&gt;"",ROW(DI$221:DI$277),""),ROW(O50))))</f>
        <v>#NUM!</v>
      </c>
      <c r="DK270" s="255" t="str">
        <f t="shared" si="56"/>
        <v/>
      </c>
      <c r="DL270" s="233"/>
      <c r="DM270" s="233"/>
      <c r="DN270" s="54"/>
      <c r="DO270" s="54"/>
      <c r="DP270" s="54"/>
      <c r="DQ270" s="199"/>
      <c r="DR270" s="52"/>
      <c r="DS270" s="52"/>
      <c r="DT270" s="52"/>
      <c r="DU270" s="52"/>
      <c r="DV270" s="52"/>
      <c r="DW270" s="52"/>
      <c r="DX270" s="52"/>
      <c r="DY270" s="52"/>
      <c r="DZ270" s="52"/>
      <c r="EA270" s="52"/>
      <c r="EB270" s="52"/>
      <c r="EC270" s="52"/>
      <c r="ED270" s="52"/>
      <c r="EE270" s="52"/>
      <c r="EF270" s="52"/>
      <c r="EG270" s="52"/>
      <c r="EH270" s="52"/>
      <c r="EI270" s="52"/>
      <c r="EJ270" s="52"/>
      <c r="EK270" s="52"/>
      <c r="EL270" s="52"/>
      <c r="EM270" s="52"/>
      <c r="EN270" s="52"/>
      <c r="EO270" s="52"/>
      <c r="EP270" s="52"/>
      <c r="EQ270" s="52"/>
      <c r="ER270" s="52"/>
      <c r="ES270" s="52"/>
      <c r="ET270" s="52"/>
      <c r="EU270" s="52"/>
      <c r="EV270" s="52"/>
      <c r="EW270" s="52"/>
      <c r="EX270" s="52"/>
      <c r="EY270" s="52"/>
      <c r="EZ270" s="52"/>
      <c r="FA270" s="52"/>
      <c r="FB270" s="52"/>
      <c r="FC270" s="52"/>
      <c r="FD270" s="52"/>
      <c r="FE270" s="52"/>
      <c r="FF270" s="52"/>
      <c r="FG270" s="52"/>
      <c r="FH270" s="52"/>
      <c r="FI270" s="52"/>
      <c r="FJ270" s="52"/>
      <c r="FK270" s="52"/>
      <c r="FL270" s="52"/>
      <c r="FM270" s="52"/>
      <c r="FN270" s="52"/>
      <c r="FO270" s="52"/>
      <c r="FP270" s="52"/>
      <c r="FQ270" s="52"/>
      <c r="FR270" s="52"/>
      <c r="FS270" s="52"/>
      <c r="FT270" s="52"/>
      <c r="FU270" s="52"/>
      <c r="FV270" s="52"/>
      <c r="FW270" s="52"/>
      <c r="FX270" s="52"/>
      <c r="FY270" s="52"/>
      <c r="FZ270" s="52"/>
      <c r="GA270" s="52"/>
      <c r="GB270" s="52"/>
      <c r="GC270" s="52"/>
      <c r="GD270" s="52"/>
      <c r="GE270" s="52"/>
      <c r="GF270" s="52"/>
      <c r="GG270" s="52"/>
      <c r="GH270" s="52"/>
      <c r="GI270" s="52"/>
      <c r="GJ270" s="52"/>
      <c r="GK270" s="52"/>
      <c r="GL270" s="52"/>
      <c r="GM270" s="52"/>
      <c r="GN270" s="52"/>
      <c r="GO270" s="52"/>
      <c r="GP270" s="52"/>
      <c r="GQ270" s="52"/>
      <c r="GR270" s="52"/>
      <c r="GS270" s="52"/>
      <c r="GT270" s="52"/>
      <c r="GU270" s="52"/>
      <c r="GV270" s="52"/>
      <c r="GW270" s="52"/>
      <c r="GX270" s="52"/>
      <c r="GY270" s="52"/>
      <c r="GZ270" s="52"/>
      <c r="HA270" s="52"/>
      <c r="HB270" s="52"/>
      <c r="HC270" s="52"/>
      <c r="HD270" s="52"/>
      <c r="HE270" s="52"/>
      <c r="HF270" s="52"/>
      <c r="HG270" s="52"/>
      <c r="HH270" s="52"/>
      <c r="HI270" s="52"/>
      <c r="HJ270" s="52"/>
      <c r="HK270" s="52"/>
      <c r="HL270" s="52"/>
      <c r="HM270" s="52"/>
      <c r="HN270" s="52"/>
    </row>
    <row r="271" spans="1:222" hidden="1">
      <c r="A271" s="52"/>
      <c r="B271" s="52"/>
      <c r="C271" s="52"/>
      <c r="D271" s="198"/>
      <c r="E271" s="54"/>
      <c r="F271" s="54"/>
      <c r="G271" s="54"/>
      <c r="H271" s="54"/>
      <c r="I271" s="54"/>
      <c r="J271" s="54"/>
      <c r="K271" s="54"/>
      <c r="L271" s="54"/>
      <c r="M271" s="54"/>
      <c r="N271" s="54"/>
      <c r="O271" s="54"/>
      <c r="P271" s="54"/>
      <c r="Q271" s="54"/>
      <c r="R271" s="54"/>
      <c r="S271" s="54"/>
      <c r="T271" s="54"/>
      <c r="U271" s="54"/>
      <c r="V271" s="54"/>
      <c r="W271" s="192"/>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874" t="e">
        <f t="shared" si="57"/>
        <v>#N/A</v>
      </c>
      <c r="AX271" s="875"/>
      <c r="AY271" s="875"/>
      <c r="AZ271" s="875"/>
      <c r="BA271" s="876"/>
      <c r="BB271" s="877" t="s">
        <v>603</v>
      </c>
      <c r="BC271" s="878"/>
      <c r="BD271" s="54"/>
      <c r="BE271" s="879" t="e">
        <f t="shared" si="50"/>
        <v>#N/A</v>
      </c>
      <c r="BF271" s="880"/>
      <c r="BG271" s="880"/>
      <c r="BH271" s="880"/>
      <c r="BI271" s="881"/>
      <c r="BJ271" s="882" t="s">
        <v>603</v>
      </c>
      <c r="BK271" s="878"/>
      <c r="BL271" s="54"/>
      <c r="BM271" s="241"/>
      <c r="BN271" s="241"/>
      <c r="BO271" s="241"/>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234">
        <v>51</v>
      </c>
      <c r="CN271" s="893" t="e">
        <f t="shared" si="52"/>
        <v>#N/A</v>
      </c>
      <c r="CO271" s="894"/>
      <c r="CP271" s="894"/>
      <c r="CQ271" s="894"/>
      <c r="CR271" s="894"/>
      <c r="CS271" s="895"/>
      <c r="CT271" s="252" t="str">
        <f t="shared" si="48"/>
        <v>|</v>
      </c>
      <c r="CU271" s="252" t="str">
        <f t="shared" si="53"/>
        <v/>
      </c>
      <c r="CV271" s="268" t="e">
        <f t="array" ref="CV271">IF(ROW(A51)&gt;COUNTA(CU$221:CU$277),"",INDEX(CU:CU,SMALL(IF(CU$221:CU$277&lt;&gt;"",ROW(CU$221:CU$277),""),ROW(A51))))</f>
        <v>#NUM!</v>
      </c>
      <c r="CW271" s="251" t="str">
        <f t="shared" si="55"/>
        <v/>
      </c>
      <c r="CX271" s="233"/>
      <c r="CY271" s="233"/>
      <c r="CZ271" s="233"/>
      <c r="DA271" s="234">
        <v>51</v>
      </c>
      <c r="DB271" s="896" t="e">
        <f t="shared" si="54"/>
        <v>#N/A</v>
      </c>
      <c r="DC271" s="897"/>
      <c r="DD271" s="897"/>
      <c r="DE271" s="897"/>
      <c r="DF271" s="897"/>
      <c r="DG271" s="898"/>
      <c r="DH271" s="256" t="str">
        <f t="shared" si="49"/>
        <v>|</v>
      </c>
      <c r="DI271" s="256" t="str">
        <f t="shared" si="51"/>
        <v/>
      </c>
      <c r="DJ271" s="270" t="e">
        <f t="array" ref="DJ271">IF(ROW(O51)&gt;COUNTA(DI$221:DI$277),"",INDEX(DI:DI,SMALL(IF(DI$221:DI$277&lt;&gt;"",ROW(DI$221:DI$277),""),ROW(O51))))</f>
        <v>#NUM!</v>
      </c>
      <c r="DK271" s="255" t="str">
        <f t="shared" si="56"/>
        <v/>
      </c>
      <c r="DL271" s="233"/>
      <c r="DM271" s="233"/>
      <c r="DN271" s="54"/>
      <c r="DO271" s="54"/>
      <c r="DP271" s="54"/>
      <c r="DQ271" s="199"/>
      <c r="DR271" s="52"/>
      <c r="DS271" s="52"/>
      <c r="DT271" s="52"/>
      <c r="DU271" s="52"/>
      <c r="DV271" s="52"/>
      <c r="DW271" s="52"/>
      <c r="DX271" s="52"/>
      <c r="DY271" s="52"/>
      <c r="DZ271" s="52"/>
      <c r="EA271" s="52"/>
      <c r="EB271" s="52"/>
      <c r="EC271" s="52"/>
      <c r="ED271" s="52"/>
      <c r="EE271" s="52"/>
      <c r="EF271" s="52"/>
      <c r="EG271" s="52"/>
      <c r="EH271" s="52"/>
      <c r="EI271" s="52"/>
      <c r="EJ271" s="52"/>
      <c r="EK271" s="52"/>
      <c r="EL271" s="52"/>
      <c r="EM271" s="52"/>
      <c r="EN271" s="52"/>
      <c r="EO271" s="52"/>
      <c r="EP271" s="52"/>
      <c r="EQ271" s="52"/>
      <c r="ER271" s="52"/>
      <c r="ES271" s="52"/>
      <c r="ET271" s="52"/>
      <c r="EU271" s="52"/>
      <c r="EV271" s="52"/>
      <c r="EW271" s="52"/>
      <c r="EX271" s="52"/>
      <c r="EY271" s="52"/>
      <c r="EZ271" s="52"/>
      <c r="FA271" s="52"/>
      <c r="FB271" s="52"/>
      <c r="FC271" s="52"/>
      <c r="FD271" s="52"/>
      <c r="FE271" s="52"/>
      <c r="FF271" s="52"/>
      <c r="FG271" s="52"/>
      <c r="FH271" s="52"/>
      <c r="FI271" s="52"/>
      <c r="FJ271" s="52"/>
      <c r="FK271" s="52"/>
      <c r="FL271" s="52"/>
      <c r="FM271" s="52"/>
      <c r="FN271" s="52"/>
      <c r="FO271" s="52"/>
      <c r="FP271" s="52"/>
      <c r="FQ271" s="52"/>
      <c r="FR271" s="52"/>
      <c r="FS271" s="52"/>
      <c r="FT271" s="52"/>
      <c r="FU271" s="52"/>
      <c r="FV271" s="52"/>
      <c r="FW271" s="52"/>
      <c r="FX271" s="52"/>
      <c r="FY271" s="52"/>
      <c r="FZ271" s="52"/>
      <c r="GA271" s="52"/>
      <c r="GB271" s="52"/>
      <c r="GC271" s="52"/>
      <c r="GD271" s="52"/>
      <c r="GE271" s="52"/>
      <c r="GF271" s="52"/>
      <c r="GG271" s="52"/>
      <c r="GH271" s="52"/>
      <c r="GI271" s="52"/>
      <c r="GJ271" s="52"/>
      <c r="GK271" s="52"/>
      <c r="GL271" s="52"/>
      <c r="GM271" s="52"/>
      <c r="GN271" s="52"/>
      <c r="GO271" s="52"/>
      <c r="GP271" s="52"/>
      <c r="GQ271" s="52"/>
      <c r="GR271" s="52"/>
      <c r="GS271" s="52"/>
      <c r="GT271" s="52"/>
      <c r="GU271" s="52"/>
      <c r="GV271" s="52"/>
      <c r="GW271" s="52"/>
      <c r="GX271" s="52"/>
      <c r="GY271" s="52"/>
      <c r="GZ271" s="52"/>
      <c r="HA271" s="52"/>
      <c r="HB271" s="52"/>
      <c r="HC271" s="52"/>
      <c r="HD271" s="52"/>
      <c r="HE271" s="52"/>
      <c r="HF271" s="52"/>
      <c r="HG271" s="52"/>
      <c r="HH271" s="52"/>
      <c r="HI271" s="52"/>
      <c r="HJ271" s="52"/>
      <c r="HK271" s="52"/>
      <c r="HL271" s="52"/>
      <c r="HM271" s="52"/>
      <c r="HN271" s="52"/>
    </row>
    <row r="272" spans="1:222" hidden="1">
      <c r="A272" s="52"/>
      <c r="B272" s="52"/>
      <c r="C272" s="52"/>
      <c r="D272" s="198"/>
      <c r="E272" s="54"/>
      <c r="F272" s="54"/>
      <c r="G272" s="54"/>
      <c r="H272" s="54"/>
      <c r="I272" s="54"/>
      <c r="J272" s="54"/>
      <c r="K272" s="54"/>
      <c r="L272" s="54"/>
      <c r="M272" s="54"/>
      <c r="N272" s="54"/>
      <c r="O272" s="54"/>
      <c r="P272" s="54"/>
      <c r="Q272" s="54"/>
      <c r="R272" s="54"/>
      <c r="S272" s="54"/>
      <c r="T272" s="54"/>
      <c r="U272" s="54"/>
      <c r="V272" s="54"/>
      <c r="W272" s="192"/>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874" t="e">
        <f t="shared" si="57"/>
        <v>#N/A</v>
      </c>
      <c r="AX272" s="875"/>
      <c r="AY272" s="875"/>
      <c r="AZ272" s="875"/>
      <c r="BA272" s="876"/>
      <c r="BB272" s="877" t="s">
        <v>604</v>
      </c>
      <c r="BC272" s="878"/>
      <c r="BD272" s="54"/>
      <c r="BE272" s="879" t="e">
        <f t="shared" si="50"/>
        <v>#N/A</v>
      </c>
      <c r="BF272" s="880"/>
      <c r="BG272" s="880"/>
      <c r="BH272" s="880"/>
      <c r="BI272" s="881"/>
      <c r="BJ272" s="882" t="s">
        <v>604</v>
      </c>
      <c r="BK272" s="878"/>
      <c r="BL272" s="54"/>
      <c r="BM272" s="241"/>
      <c r="BN272" s="241"/>
      <c r="BO272" s="241"/>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234">
        <v>52</v>
      </c>
      <c r="CN272" s="893" t="e">
        <f t="shared" si="52"/>
        <v>#N/A</v>
      </c>
      <c r="CO272" s="894"/>
      <c r="CP272" s="894"/>
      <c r="CQ272" s="894"/>
      <c r="CR272" s="894"/>
      <c r="CS272" s="895"/>
      <c r="CT272" s="252" t="str">
        <f t="shared" si="48"/>
        <v>|</v>
      </c>
      <c r="CU272" s="252" t="str">
        <f t="shared" si="53"/>
        <v/>
      </c>
      <c r="CV272" s="268" t="e">
        <f t="array" ref="CV272">IF(ROW(A52)&gt;COUNTA(CU$221:CU$277),"",INDEX(CU:CU,SMALL(IF(CU$221:CU$277&lt;&gt;"",ROW(CU$221:CU$277),""),ROW(A52))))</f>
        <v>#NUM!</v>
      </c>
      <c r="CW272" s="251" t="str">
        <f t="shared" si="55"/>
        <v/>
      </c>
      <c r="CX272" s="233"/>
      <c r="CY272" s="233"/>
      <c r="CZ272" s="233"/>
      <c r="DA272" s="234">
        <v>52</v>
      </c>
      <c r="DB272" s="896" t="e">
        <f t="shared" si="54"/>
        <v>#N/A</v>
      </c>
      <c r="DC272" s="897"/>
      <c r="DD272" s="897"/>
      <c r="DE272" s="897"/>
      <c r="DF272" s="897"/>
      <c r="DG272" s="898"/>
      <c r="DH272" s="256" t="str">
        <f t="shared" si="49"/>
        <v>|</v>
      </c>
      <c r="DI272" s="256" t="str">
        <f t="shared" si="51"/>
        <v/>
      </c>
      <c r="DJ272" s="270" t="e">
        <f t="array" ref="DJ272">IF(ROW(O52)&gt;COUNTA(DI$221:DI$277),"",INDEX(DI:DI,SMALL(IF(DI$221:DI$277&lt;&gt;"",ROW(DI$221:DI$277),""),ROW(O52))))</f>
        <v>#NUM!</v>
      </c>
      <c r="DK272" s="255" t="str">
        <f t="shared" si="56"/>
        <v/>
      </c>
      <c r="DL272" s="233"/>
      <c r="DM272" s="233"/>
      <c r="DN272" s="54"/>
      <c r="DO272" s="54"/>
      <c r="DP272" s="54"/>
      <c r="DQ272" s="199"/>
      <c r="DR272" s="52"/>
      <c r="DS272" s="52"/>
      <c r="DT272" s="52"/>
      <c r="DU272" s="52"/>
      <c r="DV272" s="52"/>
      <c r="DW272" s="52"/>
      <c r="DX272" s="52"/>
      <c r="DY272" s="52"/>
      <c r="DZ272" s="52"/>
      <c r="EA272" s="52"/>
      <c r="EB272" s="52"/>
      <c r="EC272" s="52"/>
      <c r="ED272" s="52"/>
      <c r="EE272" s="52"/>
      <c r="EF272" s="52"/>
      <c r="EG272" s="52"/>
      <c r="EH272" s="52"/>
      <c r="EI272" s="52"/>
      <c r="EJ272" s="52"/>
      <c r="EK272" s="52"/>
      <c r="EL272" s="52"/>
      <c r="EM272" s="52"/>
      <c r="EN272" s="52"/>
      <c r="EO272" s="52"/>
      <c r="EP272" s="52"/>
      <c r="EQ272" s="52"/>
      <c r="ER272" s="52"/>
      <c r="ES272" s="52"/>
      <c r="ET272" s="52"/>
      <c r="EU272" s="52"/>
      <c r="EV272" s="52"/>
      <c r="EW272" s="52"/>
      <c r="EX272" s="52"/>
      <c r="EY272" s="52"/>
      <c r="EZ272" s="52"/>
      <c r="FA272" s="52"/>
      <c r="FB272" s="52"/>
      <c r="FC272" s="52"/>
      <c r="FD272" s="52"/>
      <c r="FE272" s="52"/>
      <c r="FF272" s="52"/>
      <c r="FG272" s="52"/>
      <c r="FH272" s="52"/>
      <c r="FI272" s="52"/>
      <c r="FJ272" s="52"/>
      <c r="FK272" s="52"/>
      <c r="FL272" s="52"/>
      <c r="FM272" s="52"/>
      <c r="FN272" s="52"/>
      <c r="FO272" s="52"/>
      <c r="FP272" s="52"/>
      <c r="FQ272" s="52"/>
      <c r="FR272" s="52"/>
      <c r="FS272" s="52"/>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52"/>
      <c r="GQ272" s="52"/>
      <c r="GR272" s="52"/>
      <c r="GS272" s="52"/>
      <c r="GT272" s="52"/>
      <c r="GU272" s="52"/>
      <c r="GV272" s="52"/>
      <c r="GW272" s="52"/>
      <c r="GX272" s="52"/>
      <c r="GY272" s="52"/>
      <c r="GZ272" s="52"/>
      <c r="HA272" s="52"/>
      <c r="HB272" s="52"/>
      <c r="HC272" s="52"/>
      <c r="HD272" s="52"/>
      <c r="HE272" s="52"/>
      <c r="HF272" s="52"/>
      <c r="HG272" s="52"/>
      <c r="HH272" s="52"/>
      <c r="HI272" s="52"/>
      <c r="HJ272" s="52"/>
      <c r="HK272" s="52"/>
      <c r="HL272" s="52"/>
      <c r="HM272" s="52"/>
      <c r="HN272" s="52"/>
    </row>
    <row r="273" spans="1:222" hidden="1">
      <c r="A273" s="52"/>
      <c r="B273" s="52"/>
      <c r="C273" s="52"/>
      <c r="D273" s="198"/>
      <c r="E273" s="54"/>
      <c r="F273" s="54"/>
      <c r="G273" s="54"/>
      <c r="H273" s="54"/>
      <c r="I273" s="54"/>
      <c r="J273" s="54"/>
      <c r="K273" s="54"/>
      <c r="L273" s="54"/>
      <c r="M273" s="54"/>
      <c r="N273" s="54"/>
      <c r="O273" s="54"/>
      <c r="P273" s="54"/>
      <c r="Q273" s="54"/>
      <c r="R273" s="54"/>
      <c r="S273" s="54"/>
      <c r="T273" s="54"/>
      <c r="U273" s="54"/>
      <c r="V273" s="54"/>
      <c r="W273" s="192"/>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874" t="e">
        <f t="shared" si="57"/>
        <v>#N/A</v>
      </c>
      <c r="AX273" s="875"/>
      <c r="AY273" s="875"/>
      <c r="AZ273" s="875"/>
      <c r="BA273" s="876"/>
      <c r="BB273" s="877" t="s">
        <v>605</v>
      </c>
      <c r="BC273" s="878"/>
      <c r="BD273" s="54"/>
      <c r="BE273" s="879" t="e">
        <f t="shared" si="50"/>
        <v>#N/A</v>
      </c>
      <c r="BF273" s="880"/>
      <c r="BG273" s="880"/>
      <c r="BH273" s="880"/>
      <c r="BI273" s="881"/>
      <c r="BJ273" s="882" t="s">
        <v>605</v>
      </c>
      <c r="BK273" s="878"/>
      <c r="BL273" s="54"/>
      <c r="BM273" s="241"/>
      <c r="BN273" s="241"/>
      <c r="BO273" s="241"/>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234">
        <v>53</v>
      </c>
      <c r="CN273" s="893" t="e">
        <f t="shared" si="52"/>
        <v>#N/A</v>
      </c>
      <c r="CO273" s="894"/>
      <c r="CP273" s="894"/>
      <c r="CQ273" s="894"/>
      <c r="CR273" s="894"/>
      <c r="CS273" s="895"/>
      <c r="CT273" s="252" t="str">
        <f t="shared" si="48"/>
        <v>|</v>
      </c>
      <c r="CU273" s="252" t="str">
        <f t="shared" si="53"/>
        <v/>
      </c>
      <c r="CV273" s="268" t="e">
        <f t="array" ref="CV273">IF(ROW(A53)&gt;COUNTA(CU$221:CU$277),"",INDEX(CU:CU,SMALL(IF(CU$221:CU$277&lt;&gt;"",ROW(CU$221:CU$277),""),ROW(A53))))</f>
        <v>#NUM!</v>
      </c>
      <c r="CW273" s="251" t="str">
        <f t="shared" si="55"/>
        <v/>
      </c>
      <c r="CX273" s="233"/>
      <c r="CY273" s="233"/>
      <c r="CZ273" s="233"/>
      <c r="DA273" s="234">
        <v>53</v>
      </c>
      <c r="DB273" s="896" t="e">
        <f t="shared" si="54"/>
        <v>#N/A</v>
      </c>
      <c r="DC273" s="897"/>
      <c r="DD273" s="897"/>
      <c r="DE273" s="897"/>
      <c r="DF273" s="897"/>
      <c r="DG273" s="898"/>
      <c r="DH273" s="256" t="str">
        <f t="shared" si="49"/>
        <v>|</v>
      </c>
      <c r="DI273" s="256" t="str">
        <f t="shared" si="51"/>
        <v/>
      </c>
      <c r="DJ273" s="270" t="e">
        <f t="array" ref="DJ273">IF(ROW(O53)&gt;COUNTA(DI$221:DI$277),"",INDEX(DI:DI,SMALL(IF(DI$221:DI$277&lt;&gt;"",ROW(DI$221:DI$277),""),ROW(O53))))</f>
        <v>#NUM!</v>
      </c>
      <c r="DK273" s="255" t="str">
        <f t="shared" si="56"/>
        <v/>
      </c>
      <c r="DL273" s="233"/>
      <c r="DM273" s="233"/>
      <c r="DN273" s="54"/>
      <c r="DO273" s="54"/>
      <c r="DP273" s="54"/>
      <c r="DQ273" s="199"/>
      <c r="DR273" s="52"/>
      <c r="DS273" s="52"/>
      <c r="DT273" s="52"/>
      <c r="DU273" s="52"/>
      <c r="DV273" s="52"/>
      <c r="DW273" s="52"/>
      <c r="DX273" s="52"/>
      <c r="DY273" s="52"/>
      <c r="DZ273" s="52"/>
      <c r="EA273" s="52"/>
      <c r="EB273" s="52"/>
      <c r="EC273" s="52"/>
      <c r="ED273" s="52"/>
      <c r="EE273" s="52"/>
      <c r="EF273" s="52"/>
      <c r="EG273" s="52"/>
      <c r="EH273" s="52"/>
      <c r="EI273" s="52"/>
      <c r="EJ273" s="52"/>
      <c r="EK273" s="52"/>
      <c r="EL273" s="52"/>
      <c r="EM273" s="52"/>
      <c r="EN273" s="52"/>
      <c r="EO273" s="52"/>
      <c r="EP273" s="52"/>
      <c r="EQ273" s="52"/>
      <c r="ER273" s="52"/>
      <c r="ES273" s="52"/>
      <c r="ET273" s="52"/>
      <c r="EU273" s="52"/>
      <c r="EV273" s="52"/>
      <c r="EW273" s="52"/>
      <c r="EX273" s="52"/>
      <c r="EY273" s="52"/>
      <c r="EZ273" s="52"/>
      <c r="FA273" s="52"/>
      <c r="FB273" s="52"/>
      <c r="FC273" s="52"/>
      <c r="FD273" s="52"/>
      <c r="FE273" s="52"/>
      <c r="FF273" s="52"/>
      <c r="FG273" s="52"/>
      <c r="FH273" s="52"/>
      <c r="FI273" s="52"/>
      <c r="FJ273" s="52"/>
      <c r="FK273" s="52"/>
      <c r="FL273" s="52"/>
      <c r="FM273" s="52"/>
      <c r="FN273" s="52"/>
      <c r="FO273" s="52"/>
      <c r="FP273" s="52"/>
      <c r="FQ273" s="52"/>
      <c r="FR273" s="52"/>
      <c r="FS273" s="52"/>
      <c r="FT273" s="52"/>
      <c r="FU273" s="52"/>
      <c r="FV273" s="52"/>
      <c r="FW273" s="52"/>
      <c r="FX273" s="52"/>
      <c r="FY273" s="52"/>
      <c r="FZ273" s="52"/>
      <c r="GA273" s="52"/>
      <c r="GB273" s="52"/>
      <c r="GC273" s="52"/>
      <c r="GD273" s="52"/>
      <c r="GE273" s="52"/>
      <c r="GF273" s="52"/>
      <c r="GG273" s="52"/>
      <c r="GH273" s="52"/>
      <c r="GI273" s="52"/>
      <c r="GJ273" s="52"/>
      <c r="GK273" s="52"/>
      <c r="GL273" s="52"/>
      <c r="GM273" s="52"/>
      <c r="GN273" s="52"/>
      <c r="GO273" s="52"/>
      <c r="GP273" s="52"/>
      <c r="GQ273" s="52"/>
      <c r="GR273" s="52"/>
      <c r="GS273" s="52"/>
      <c r="GT273" s="52"/>
      <c r="GU273" s="52"/>
      <c r="GV273" s="52"/>
      <c r="GW273" s="52"/>
      <c r="GX273" s="52"/>
      <c r="GY273" s="52"/>
      <c r="GZ273" s="52"/>
      <c r="HA273" s="52"/>
      <c r="HB273" s="52"/>
      <c r="HC273" s="52"/>
      <c r="HD273" s="52"/>
      <c r="HE273" s="52"/>
      <c r="HF273" s="52"/>
      <c r="HG273" s="52"/>
      <c r="HH273" s="52"/>
      <c r="HI273" s="52"/>
      <c r="HJ273" s="52"/>
      <c r="HK273" s="52"/>
      <c r="HL273" s="52"/>
      <c r="HM273" s="52"/>
      <c r="HN273" s="52"/>
    </row>
    <row r="274" spans="1:222" hidden="1">
      <c r="A274" s="52"/>
      <c r="B274" s="52"/>
      <c r="C274" s="52"/>
      <c r="D274" s="198"/>
      <c r="E274" s="54"/>
      <c r="F274" s="54"/>
      <c r="G274" s="54"/>
      <c r="H274" s="54"/>
      <c r="I274" s="54"/>
      <c r="J274" s="54"/>
      <c r="K274" s="54"/>
      <c r="L274" s="54"/>
      <c r="M274" s="54"/>
      <c r="N274" s="54"/>
      <c r="O274" s="54"/>
      <c r="P274" s="54"/>
      <c r="Q274" s="54"/>
      <c r="R274" s="54"/>
      <c r="S274" s="54"/>
      <c r="T274" s="54"/>
      <c r="U274" s="54"/>
      <c r="V274" s="54"/>
      <c r="W274" s="192"/>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874" t="e">
        <f t="shared" si="57"/>
        <v>#N/A</v>
      </c>
      <c r="AX274" s="875"/>
      <c r="AY274" s="875"/>
      <c r="AZ274" s="875"/>
      <c r="BA274" s="876"/>
      <c r="BB274" s="877" t="s">
        <v>606</v>
      </c>
      <c r="BC274" s="878"/>
      <c r="BD274" s="54"/>
      <c r="BE274" s="879" t="e">
        <f t="shared" si="50"/>
        <v>#N/A</v>
      </c>
      <c r="BF274" s="880"/>
      <c r="BG274" s="880"/>
      <c r="BH274" s="880"/>
      <c r="BI274" s="881"/>
      <c r="BJ274" s="882" t="s">
        <v>606</v>
      </c>
      <c r="BK274" s="878"/>
      <c r="BL274" s="54"/>
      <c r="BM274" s="241"/>
      <c r="BN274" s="241"/>
      <c r="BO274" s="241"/>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234">
        <v>54</v>
      </c>
      <c r="CN274" s="893" t="e">
        <f t="shared" si="52"/>
        <v>#N/A</v>
      </c>
      <c r="CO274" s="894"/>
      <c r="CP274" s="894"/>
      <c r="CQ274" s="894"/>
      <c r="CR274" s="894"/>
      <c r="CS274" s="895"/>
      <c r="CT274" s="252" t="str">
        <f t="shared" si="48"/>
        <v>|</v>
      </c>
      <c r="CU274" s="252" t="str">
        <f t="shared" si="53"/>
        <v/>
      </c>
      <c r="CV274" s="268" t="e">
        <f t="array" ref="CV274">IF(ROW(A54)&gt;COUNTA(CU$221:CU$277),"",INDEX(CU:CU,SMALL(IF(CU$221:CU$277&lt;&gt;"",ROW(CU$221:CU$277),""),ROW(A54))))</f>
        <v>#NUM!</v>
      </c>
      <c r="CW274" s="251" t="str">
        <f t="shared" si="55"/>
        <v/>
      </c>
      <c r="CX274" s="233"/>
      <c r="CY274" s="233"/>
      <c r="CZ274" s="233"/>
      <c r="DA274" s="234">
        <v>54</v>
      </c>
      <c r="DB274" s="896" t="e">
        <f t="shared" si="54"/>
        <v>#N/A</v>
      </c>
      <c r="DC274" s="897"/>
      <c r="DD274" s="897"/>
      <c r="DE274" s="897"/>
      <c r="DF274" s="897"/>
      <c r="DG274" s="898"/>
      <c r="DH274" s="256" t="str">
        <f t="shared" si="49"/>
        <v>|</v>
      </c>
      <c r="DI274" s="256" t="str">
        <f t="shared" si="51"/>
        <v/>
      </c>
      <c r="DJ274" s="270" t="e">
        <f t="array" ref="DJ274">IF(ROW(O54)&gt;COUNTA(DI$221:DI$277),"",INDEX(DI:DI,SMALL(IF(DI$221:DI$277&lt;&gt;"",ROW(DI$221:DI$277),""),ROW(O54))))</f>
        <v>#NUM!</v>
      </c>
      <c r="DK274" s="255" t="str">
        <f t="shared" si="56"/>
        <v/>
      </c>
      <c r="DL274" s="233"/>
      <c r="DM274" s="233"/>
      <c r="DN274" s="54"/>
      <c r="DO274" s="54"/>
      <c r="DP274" s="54"/>
      <c r="DQ274" s="199"/>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c r="GU274" s="52"/>
      <c r="GV274" s="52"/>
      <c r="GW274" s="52"/>
      <c r="GX274" s="52"/>
      <c r="GY274" s="52"/>
      <c r="GZ274" s="52"/>
      <c r="HA274" s="52"/>
      <c r="HB274" s="52"/>
      <c r="HC274" s="52"/>
      <c r="HD274" s="52"/>
      <c r="HE274" s="52"/>
      <c r="HF274" s="52"/>
      <c r="HG274" s="52"/>
      <c r="HH274" s="52"/>
      <c r="HI274" s="52"/>
      <c r="HJ274" s="52"/>
      <c r="HK274" s="52"/>
      <c r="HL274" s="52"/>
      <c r="HM274" s="52"/>
      <c r="HN274" s="52"/>
    </row>
    <row r="275" spans="1:222" hidden="1">
      <c r="A275" s="52"/>
      <c r="B275" s="52"/>
      <c r="C275" s="52"/>
      <c r="D275" s="198"/>
      <c r="E275" s="54"/>
      <c r="F275" s="54"/>
      <c r="G275" s="54"/>
      <c r="H275" s="54"/>
      <c r="I275" s="54"/>
      <c r="J275" s="54"/>
      <c r="K275" s="54"/>
      <c r="L275" s="54"/>
      <c r="M275" s="54"/>
      <c r="N275" s="54"/>
      <c r="O275" s="54"/>
      <c r="P275" s="54"/>
      <c r="Q275" s="54"/>
      <c r="R275" s="54"/>
      <c r="S275" s="54"/>
      <c r="T275" s="54"/>
      <c r="U275" s="54"/>
      <c r="V275" s="54"/>
      <c r="W275" s="192"/>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874" t="e">
        <f t="shared" si="57"/>
        <v>#N/A</v>
      </c>
      <c r="AX275" s="875"/>
      <c r="AY275" s="875"/>
      <c r="AZ275" s="875"/>
      <c r="BA275" s="876"/>
      <c r="BB275" s="877" t="s">
        <v>607</v>
      </c>
      <c r="BC275" s="878"/>
      <c r="BD275" s="54"/>
      <c r="BE275" s="879" t="e">
        <f t="shared" si="50"/>
        <v>#N/A</v>
      </c>
      <c r="BF275" s="880"/>
      <c r="BG275" s="880"/>
      <c r="BH275" s="880"/>
      <c r="BI275" s="881"/>
      <c r="BJ275" s="882" t="s">
        <v>607</v>
      </c>
      <c r="BK275" s="878"/>
      <c r="BL275" s="54"/>
      <c r="BM275" s="241"/>
      <c r="BN275" s="241"/>
      <c r="BO275" s="241"/>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234">
        <v>55</v>
      </c>
      <c r="CN275" s="893" t="e">
        <f t="shared" si="52"/>
        <v>#N/A</v>
      </c>
      <c r="CO275" s="894"/>
      <c r="CP275" s="894"/>
      <c r="CQ275" s="894"/>
      <c r="CR275" s="894"/>
      <c r="CS275" s="895"/>
      <c r="CT275" s="252" t="str">
        <f t="shared" si="48"/>
        <v>|</v>
      </c>
      <c r="CU275" s="252" t="str">
        <f t="shared" si="53"/>
        <v/>
      </c>
      <c r="CV275" s="268" t="e">
        <f t="array" ref="CV275">IF(ROW(A55)&gt;COUNTA(CU$221:CU$277),"",INDEX(CU:CU,SMALL(IF(CU$221:CU$277&lt;&gt;"",ROW(CU$221:CU$277),""),ROW(A55))))</f>
        <v>#NUM!</v>
      </c>
      <c r="CW275" s="251" t="str">
        <f t="shared" si="55"/>
        <v/>
      </c>
      <c r="CX275" s="233"/>
      <c r="CY275" s="233"/>
      <c r="CZ275" s="233"/>
      <c r="DA275" s="234">
        <v>55</v>
      </c>
      <c r="DB275" s="896" t="e">
        <f t="shared" si="54"/>
        <v>#N/A</v>
      </c>
      <c r="DC275" s="897"/>
      <c r="DD275" s="897"/>
      <c r="DE275" s="897"/>
      <c r="DF275" s="897"/>
      <c r="DG275" s="898"/>
      <c r="DH275" s="256" t="str">
        <f t="shared" si="49"/>
        <v>|</v>
      </c>
      <c r="DI275" s="256" t="str">
        <f t="shared" si="51"/>
        <v/>
      </c>
      <c r="DJ275" s="270" t="e">
        <f t="array" ref="DJ275">IF(ROW(O55)&gt;COUNTA(DI$221:DI$277),"",INDEX(DI:DI,SMALL(IF(DI$221:DI$277&lt;&gt;"",ROW(DI$221:DI$277),""),ROW(O55))))</f>
        <v>#NUM!</v>
      </c>
      <c r="DK275" s="255" t="str">
        <f t="shared" si="56"/>
        <v/>
      </c>
      <c r="DL275" s="233"/>
      <c r="DM275" s="233"/>
      <c r="DN275" s="54"/>
      <c r="DO275" s="54"/>
      <c r="DP275" s="54"/>
      <c r="DQ275" s="199"/>
      <c r="DR275" s="52"/>
      <c r="DS275" s="52"/>
      <c r="DT275" s="52"/>
      <c r="DU275" s="52"/>
      <c r="DV275" s="52"/>
      <c r="DW275" s="52"/>
      <c r="DX275" s="52"/>
      <c r="DY275" s="52"/>
      <c r="DZ275" s="52"/>
      <c r="EA275" s="52"/>
      <c r="EB275" s="52"/>
      <c r="EC275" s="52"/>
      <c r="ED275" s="52"/>
      <c r="EE275" s="52"/>
      <c r="EF275" s="52"/>
      <c r="EG275" s="52"/>
      <c r="EH275" s="52"/>
      <c r="EI275" s="52"/>
      <c r="EJ275" s="52"/>
      <c r="EK275" s="52"/>
      <c r="EL275" s="52"/>
      <c r="EM275" s="52"/>
      <c r="EN275" s="52"/>
      <c r="EO275" s="52"/>
      <c r="EP275" s="52"/>
      <c r="EQ275" s="52"/>
      <c r="ER275" s="52"/>
      <c r="ES275" s="52"/>
      <c r="ET275" s="52"/>
      <c r="EU275" s="52"/>
      <c r="EV275" s="52"/>
      <c r="EW275" s="52"/>
      <c r="EX275" s="52"/>
      <c r="EY275" s="52"/>
      <c r="EZ275" s="52"/>
      <c r="FA275" s="52"/>
      <c r="FB275" s="52"/>
      <c r="FC275" s="52"/>
      <c r="FD275" s="52"/>
      <c r="FE275" s="52"/>
      <c r="FF275" s="52"/>
      <c r="FG275" s="52"/>
      <c r="FH275" s="52"/>
      <c r="FI275" s="52"/>
      <c r="FJ275" s="52"/>
      <c r="FK275" s="52"/>
      <c r="FL275" s="52"/>
      <c r="FM275" s="52"/>
      <c r="FN275" s="52"/>
      <c r="FO275" s="52"/>
      <c r="FP275" s="52"/>
      <c r="FQ275" s="52"/>
      <c r="FR275" s="52"/>
      <c r="FS275" s="52"/>
      <c r="FT275" s="52"/>
      <c r="FU275" s="52"/>
      <c r="FV275" s="52"/>
      <c r="FW275" s="52"/>
      <c r="FX275" s="52"/>
      <c r="FY275" s="52"/>
      <c r="FZ275" s="52"/>
      <c r="GA275" s="52"/>
      <c r="GB275" s="52"/>
      <c r="GC275" s="52"/>
      <c r="GD275" s="52"/>
      <c r="GE275" s="52"/>
      <c r="GF275" s="52"/>
      <c r="GG275" s="52"/>
      <c r="GH275" s="52"/>
      <c r="GI275" s="52"/>
      <c r="GJ275" s="52"/>
      <c r="GK275" s="52"/>
      <c r="GL275" s="52"/>
      <c r="GM275" s="52"/>
      <c r="GN275" s="52"/>
      <c r="GO275" s="52"/>
      <c r="GP275" s="52"/>
      <c r="GQ275" s="52"/>
      <c r="GR275" s="52"/>
      <c r="GS275" s="52"/>
      <c r="GT275" s="52"/>
      <c r="GU275" s="52"/>
      <c r="GV275" s="52"/>
      <c r="GW275" s="52"/>
      <c r="GX275" s="52"/>
      <c r="GY275" s="52"/>
      <c r="GZ275" s="52"/>
      <c r="HA275" s="52"/>
      <c r="HB275" s="52"/>
      <c r="HC275" s="52"/>
      <c r="HD275" s="52"/>
      <c r="HE275" s="52"/>
      <c r="HF275" s="52"/>
      <c r="HG275" s="52"/>
      <c r="HH275" s="52"/>
      <c r="HI275" s="52"/>
      <c r="HJ275" s="52"/>
      <c r="HK275" s="52"/>
      <c r="HL275" s="52"/>
      <c r="HM275" s="52"/>
      <c r="HN275" s="52"/>
    </row>
    <row r="276" spans="1:222" hidden="1">
      <c r="A276" s="52"/>
      <c r="B276" s="52"/>
      <c r="C276" s="52"/>
      <c r="D276" s="198"/>
      <c r="E276" s="54"/>
      <c r="F276" s="54"/>
      <c r="G276" s="54"/>
      <c r="H276" s="54"/>
      <c r="I276" s="54"/>
      <c r="J276" s="54"/>
      <c r="K276" s="54"/>
      <c r="L276" s="54"/>
      <c r="M276" s="54"/>
      <c r="N276" s="54"/>
      <c r="O276" s="54"/>
      <c r="P276" s="54"/>
      <c r="Q276" s="54"/>
      <c r="R276" s="54"/>
      <c r="S276" s="54"/>
      <c r="T276" s="54"/>
      <c r="U276" s="54"/>
      <c r="V276" s="54"/>
      <c r="W276" s="192"/>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874" t="e">
        <f t="shared" si="57"/>
        <v>#N/A</v>
      </c>
      <c r="AX276" s="875"/>
      <c r="AY276" s="875"/>
      <c r="AZ276" s="875"/>
      <c r="BA276" s="876"/>
      <c r="BB276" s="877" t="s">
        <v>608</v>
      </c>
      <c r="BC276" s="878"/>
      <c r="BD276" s="54"/>
      <c r="BE276" s="879" t="e">
        <f t="shared" si="50"/>
        <v>#N/A</v>
      </c>
      <c r="BF276" s="880"/>
      <c r="BG276" s="880"/>
      <c r="BH276" s="880"/>
      <c r="BI276" s="881"/>
      <c r="BJ276" s="882" t="s">
        <v>608</v>
      </c>
      <c r="BK276" s="878"/>
      <c r="BL276" s="54"/>
      <c r="BM276" s="241"/>
      <c r="BN276" s="241"/>
      <c r="BO276" s="241"/>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235">
        <v>56</v>
      </c>
      <c r="CN276" s="893" t="e">
        <f t="shared" si="52"/>
        <v>#N/A</v>
      </c>
      <c r="CO276" s="894"/>
      <c r="CP276" s="894"/>
      <c r="CQ276" s="894"/>
      <c r="CR276" s="894"/>
      <c r="CS276" s="895"/>
      <c r="CT276" s="252" t="str">
        <f t="shared" si="48"/>
        <v>|</v>
      </c>
      <c r="CU276" s="252" t="str">
        <f t="shared" si="53"/>
        <v/>
      </c>
      <c r="CV276" s="268" t="e">
        <f t="array" ref="CV276">IF(ROW(A56)&gt;COUNTA(CU$221:CU$277),"",INDEX(CU:CU,SMALL(IF(CU$221:CU$277&lt;&gt;"",ROW(CU$221:CU$277),""),ROW(A56))))</f>
        <v>#NUM!</v>
      </c>
      <c r="CW276" s="251" t="str">
        <f t="shared" si="55"/>
        <v/>
      </c>
      <c r="CX276" s="54"/>
      <c r="CY276" s="54"/>
      <c r="CZ276" s="54"/>
      <c r="DA276" s="234">
        <v>56</v>
      </c>
      <c r="DB276" s="896" t="e">
        <f t="shared" si="54"/>
        <v>#N/A</v>
      </c>
      <c r="DC276" s="897"/>
      <c r="DD276" s="897"/>
      <c r="DE276" s="897"/>
      <c r="DF276" s="897"/>
      <c r="DG276" s="898"/>
      <c r="DH276" s="256" t="str">
        <f t="shared" si="49"/>
        <v>|</v>
      </c>
      <c r="DI276" s="256" t="str">
        <f t="shared" si="51"/>
        <v/>
      </c>
      <c r="DJ276" s="270" t="e">
        <f t="array" ref="DJ276">IF(ROW(O56)&gt;COUNTA(DI$221:DI$277),"",INDEX(DI:DI,SMALL(IF(DI$221:DI$277&lt;&gt;"",ROW(DI$221:DI$277),""),ROW(O56))))</f>
        <v>#NUM!</v>
      </c>
      <c r="DK276" s="255" t="str">
        <f t="shared" si="56"/>
        <v/>
      </c>
      <c r="DL276" s="54"/>
      <c r="DM276" s="54"/>
      <c r="DN276" s="54"/>
      <c r="DO276" s="54"/>
      <c r="DP276" s="54"/>
      <c r="DQ276" s="199"/>
      <c r="DR276" s="52"/>
      <c r="DS276" s="52"/>
      <c r="DT276" s="52"/>
      <c r="DU276" s="52"/>
      <c r="DV276" s="52"/>
      <c r="DW276" s="52"/>
      <c r="DX276" s="52"/>
      <c r="DY276" s="52"/>
      <c r="DZ276" s="52"/>
      <c r="EA276" s="52"/>
      <c r="EB276" s="52"/>
      <c r="EC276" s="52"/>
      <c r="ED276" s="52"/>
      <c r="EE276" s="52"/>
      <c r="EF276" s="52"/>
      <c r="EG276" s="52"/>
      <c r="EH276" s="52"/>
      <c r="EI276" s="52"/>
      <c r="EJ276" s="52"/>
      <c r="EK276" s="52"/>
      <c r="EL276" s="52"/>
      <c r="EM276" s="52"/>
      <c r="EN276" s="52"/>
      <c r="EO276" s="52"/>
      <c r="EP276" s="52"/>
      <c r="EQ276" s="52"/>
      <c r="ER276" s="52"/>
      <c r="ES276" s="52"/>
      <c r="ET276" s="52"/>
      <c r="EU276" s="52"/>
      <c r="EV276" s="52"/>
      <c r="EW276" s="52"/>
      <c r="EX276" s="52"/>
      <c r="EY276" s="52"/>
      <c r="EZ276" s="52"/>
      <c r="FA276" s="52"/>
      <c r="FB276" s="52"/>
      <c r="FC276" s="52"/>
      <c r="FD276" s="52"/>
      <c r="FE276" s="52"/>
      <c r="FF276" s="52"/>
      <c r="FG276" s="52"/>
      <c r="FH276" s="52"/>
      <c r="FI276" s="52"/>
      <c r="FJ276" s="52"/>
      <c r="FK276" s="52"/>
      <c r="FL276" s="52"/>
      <c r="FM276" s="52"/>
      <c r="FN276" s="52"/>
      <c r="FO276" s="52"/>
      <c r="FP276" s="52"/>
      <c r="FQ276" s="52"/>
      <c r="FR276" s="52"/>
      <c r="FS276" s="52"/>
      <c r="FT276" s="52"/>
      <c r="FU276" s="52"/>
      <c r="FV276" s="52"/>
      <c r="FW276" s="52"/>
      <c r="FX276" s="52"/>
      <c r="FY276" s="52"/>
      <c r="FZ276" s="52"/>
      <c r="GA276" s="52"/>
      <c r="GB276" s="52"/>
      <c r="GC276" s="52"/>
      <c r="GD276" s="52"/>
      <c r="GE276" s="52"/>
      <c r="GF276" s="52"/>
      <c r="GG276" s="52"/>
      <c r="GH276" s="52"/>
      <c r="GI276" s="52"/>
      <c r="GJ276" s="52"/>
      <c r="GK276" s="52"/>
      <c r="GL276" s="52"/>
      <c r="GM276" s="52"/>
      <c r="GN276" s="52"/>
      <c r="GO276" s="52"/>
      <c r="GP276" s="52"/>
      <c r="GQ276" s="52"/>
      <c r="GR276" s="52"/>
      <c r="GS276" s="52"/>
      <c r="GT276" s="52"/>
      <c r="GU276" s="52"/>
      <c r="GV276" s="52"/>
      <c r="GW276" s="52"/>
      <c r="GX276" s="52"/>
      <c r="GY276" s="52"/>
      <c r="GZ276" s="52"/>
      <c r="HA276" s="52"/>
      <c r="HB276" s="52"/>
      <c r="HC276" s="52"/>
      <c r="HD276" s="52"/>
      <c r="HE276" s="52"/>
      <c r="HF276" s="52"/>
      <c r="HG276" s="52"/>
      <c r="HH276" s="52"/>
      <c r="HI276" s="52"/>
      <c r="HJ276" s="52"/>
      <c r="HK276" s="52"/>
      <c r="HL276" s="52"/>
      <c r="HM276" s="52"/>
      <c r="HN276" s="52"/>
    </row>
    <row r="277" spans="1:222" hidden="1">
      <c r="A277" s="52"/>
      <c r="B277" s="52"/>
      <c r="C277" s="52"/>
      <c r="D277" s="198"/>
      <c r="E277" s="54"/>
      <c r="F277" s="54"/>
      <c r="G277" s="54"/>
      <c r="H277" s="54"/>
      <c r="I277" s="54"/>
      <c r="J277" s="54"/>
      <c r="K277" s="54"/>
      <c r="L277" s="54"/>
      <c r="M277" s="54"/>
      <c r="N277" s="54"/>
      <c r="O277" s="54"/>
      <c r="P277" s="54"/>
      <c r="Q277" s="54"/>
      <c r="R277" s="54"/>
      <c r="S277" s="54"/>
      <c r="T277" s="54"/>
      <c r="U277" s="54"/>
      <c r="V277" s="54"/>
      <c r="W277" s="192"/>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874" t="e">
        <f t="shared" si="57"/>
        <v>#N/A</v>
      </c>
      <c r="AX277" s="875"/>
      <c r="AY277" s="875"/>
      <c r="AZ277" s="875"/>
      <c r="BA277" s="876"/>
      <c r="BB277" s="877" t="s">
        <v>609</v>
      </c>
      <c r="BC277" s="878"/>
      <c r="BD277" s="54"/>
      <c r="BE277" s="879" t="e">
        <f t="shared" si="50"/>
        <v>#N/A</v>
      </c>
      <c r="BF277" s="880"/>
      <c r="BG277" s="880"/>
      <c r="BH277" s="880"/>
      <c r="BI277" s="881"/>
      <c r="BJ277" s="882" t="s">
        <v>609</v>
      </c>
      <c r="BK277" s="878"/>
      <c r="BL277" s="54"/>
      <c r="BM277" s="241"/>
      <c r="BN277" s="241"/>
      <c r="BO277" s="241"/>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236">
        <v>57</v>
      </c>
      <c r="CN277" s="899" t="e">
        <f t="shared" si="52"/>
        <v>#N/A</v>
      </c>
      <c r="CO277" s="900"/>
      <c r="CP277" s="900"/>
      <c r="CQ277" s="900"/>
      <c r="CR277" s="900"/>
      <c r="CS277" s="901"/>
      <c r="CT277" s="253" t="str">
        <f t="shared" si="48"/>
        <v>|</v>
      </c>
      <c r="CU277" s="253" t="str">
        <f t="shared" si="53"/>
        <v/>
      </c>
      <c r="CV277" s="269" t="e">
        <f t="array" ref="CV277">IF(ROW(A57)&gt;COUNTA(CU$221:CU$277),"",INDEX(CU:CU,SMALL(IF(CU$221:CU$277&lt;&gt;"",ROW(CU$221:CU$277),""),ROW(A57))))</f>
        <v>#NUM!</v>
      </c>
      <c r="CW277" s="263" t="str">
        <f t="shared" si="55"/>
        <v/>
      </c>
      <c r="CX277" s="54"/>
      <c r="CY277" s="54"/>
      <c r="CZ277" s="54"/>
      <c r="DA277" s="236">
        <v>57</v>
      </c>
      <c r="DB277" s="902" t="e">
        <f t="shared" si="54"/>
        <v>#N/A</v>
      </c>
      <c r="DC277" s="903"/>
      <c r="DD277" s="903"/>
      <c r="DE277" s="903"/>
      <c r="DF277" s="903"/>
      <c r="DG277" s="904"/>
      <c r="DH277" s="257" t="str">
        <f t="shared" si="49"/>
        <v>|</v>
      </c>
      <c r="DI277" s="257" t="str">
        <f t="shared" si="51"/>
        <v/>
      </c>
      <c r="DJ277" s="271" t="e">
        <f t="array" ref="DJ277">IF(ROW(O57)&gt;COUNTA(DI$221:DI$277),"",INDEX(DI:DI,SMALL(IF(DI$221:DI$277&lt;&gt;"",ROW(DI$221:DI$277),""),ROW(O57))))</f>
        <v>#NUM!</v>
      </c>
      <c r="DK277" s="265" t="str">
        <f t="shared" si="56"/>
        <v/>
      </c>
      <c r="DL277" s="54"/>
      <c r="DM277" s="54"/>
      <c r="DN277" s="54"/>
      <c r="DO277" s="54"/>
      <c r="DP277" s="54"/>
      <c r="DQ277" s="199"/>
      <c r="DR277" s="52"/>
      <c r="DS277" s="52"/>
      <c r="DT277" s="52"/>
      <c r="DU277" s="52"/>
      <c r="DV277" s="52"/>
      <c r="DW277" s="52"/>
      <c r="DX277" s="52"/>
      <c r="DY277" s="52"/>
      <c r="DZ277" s="52"/>
      <c r="EA277" s="52"/>
      <c r="EB277" s="52"/>
      <c r="EC277" s="52"/>
      <c r="ED277" s="52"/>
      <c r="EE277" s="52"/>
      <c r="EF277" s="52"/>
      <c r="EG277" s="52"/>
      <c r="EH277" s="52"/>
      <c r="EI277" s="52"/>
      <c r="EJ277" s="52"/>
      <c r="EK277" s="52"/>
      <c r="EL277" s="52"/>
      <c r="EM277" s="52"/>
      <c r="EN277" s="52"/>
      <c r="EO277" s="52"/>
      <c r="EP277" s="52"/>
      <c r="EQ277" s="52"/>
      <c r="ER277" s="52"/>
      <c r="ES277" s="52"/>
      <c r="ET277" s="52"/>
      <c r="EU277" s="52"/>
      <c r="EV277" s="52"/>
      <c r="EW277" s="52"/>
      <c r="EX277" s="52"/>
      <c r="EY277" s="52"/>
      <c r="EZ277" s="52"/>
      <c r="FA277" s="52"/>
      <c r="FB277" s="52"/>
      <c r="FC277" s="52"/>
      <c r="FD277" s="52"/>
      <c r="FE277" s="52"/>
      <c r="FF277" s="52"/>
      <c r="FG277" s="52"/>
      <c r="FH277" s="52"/>
      <c r="FI277" s="52"/>
      <c r="FJ277" s="52"/>
      <c r="FK277" s="52"/>
      <c r="FL277" s="52"/>
      <c r="FM277" s="52"/>
      <c r="FN277" s="52"/>
      <c r="FO277" s="52"/>
      <c r="FP277" s="52"/>
      <c r="FQ277" s="52"/>
      <c r="FR277" s="52"/>
      <c r="FS277" s="52"/>
      <c r="FT277" s="52"/>
      <c r="FU277" s="52"/>
      <c r="FV277" s="52"/>
      <c r="FW277" s="52"/>
      <c r="FX277" s="52"/>
      <c r="FY277" s="52"/>
      <c r="FZ277" s="52"/>
      <c r="GA277" s="52"/>
      <c r="GB277" s="52"/>
      <c r="GC277" s="52"/>
      <c r="GD277" s="52"/>
      <c r="GE277" s="52"/>
      <c r="GF277" s="52"/>
      <c r="GG277" s="52"/>
      <c r="GH277" s="52"/>
      <c r="GI277" s="52"/>
      <c r="GJ277" s="52"/>
      <c r="GK277" s="52"/>
      <c r="GL277" s="52"/>
      <c r="GM277" s="52"/>
      <c r="GN277" s="52"/>
      <c r="GO277" s="52"/>
      <c r="GP277" s="52"/>
      <c r="GQ277" s="52"/>
      <c r="GR277" s="52"/>
      <c r="GS277" s="52"/>
      <c r="GT277" s="52"/>
      <c r="GU277" s="52"/>
      <c r="GV277" s="52"/>
      <c r="GW277" s="52"/>
      <c r="GX277" s="52"/>
      <c r="GY277" s="52"/>
      <c r="GZ277" s="52"/>
      <c r="HA277" s="52"/>
      <c r="HB277" s="52"/>
      <c r="HC277" s="52"/>
      <c r="HD277" s="52"/>
      <c r="HE277" s="52"/>
      <c r="HF277" s="52"/>
      <c r="HG277" s="52"/>
      <c r="HH277" s="52"/>
      <c r="HI277" s="52"/>
      <c r="HJ277" s="52"/>
      <c r="HK277" s="52"/>
      <c r="HL277" s="52"/>
      <c r="HM277" s="52"/>
      <c r="HN277" s="52"/>
    </row>
    <row r="278" spans="1:222" hidden="1">
      <c r="A278" s="52"/>
      <c r="B278" s="52"/>
      <c r="C278" s="52"/>
      <c r="D278" s="198"/>
      <c r="E278" s="54"/>
      <c r="F278" s="54"/>
      <c r="G278" s="54"/>
      <c r="H278" s="54"/>
      <c r="I278" s="54"/>
      <c r="J278" s="54"/>
      <c r="K278" s="54"/>
      <c r="L278" s="54"/>
      <c r="M278" s="54"/>
      <c r="N278" s="54"/>
      <c r="O278" s="54"/>
      <c r="P278" s="54"/>
      <c r="Q278" s="54"/>
      <c r="R278" s="54"/>
      <c r="S278" s="54"/>
      <c r="T278" s="54"/>
      <c r="U278" s="54"/>
      <c r="V278" s="54"/>
      <c r="W278" s="192"/>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874" t="e">
        <f t="shared" si="57"/>
        <v>#N/A</v>
      </c>
      <c r="AX278" s="875"/>
      <c r="AY278" s="875"/>
      <c r="AZ278" s="875"/>
      <c r="BA278" s="876"/>
      <c r="BB278" s="877" t="s">
        <v>610</v>
      </c>
      <c r="BC278" s="878"/>
      <c r="BD278" s="54"/>
      <c r="BE278" s="879" t="e">
        <f t="shared" si="50"/>
        <v>#N/A</v>
      </c>
      <c r="BF278" s="880"/>
      <c r="BG278" s="880"/>
      <c r="BH278" s="880"/>
      <c r="BI278" s="881"/>
      <c r="BJ278" s="882" t="s">
        <v>610</v>
      </c>
      <c r="BK278" s="878"/>
      <c r="BL278" s="54"/>
      <c r="BM278" s="241"/>
      <c r="BN278" s="241"/>
      <c r="BO278" s="241"/>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199"/>
      <c r="DR278" s="52"/>
      <c r="DS278" s="52"/>
      <c r="DT278" s="52"/>
      <c r="DU278" s="52"/>
      <c r="DV278" s="52"/>
      <c r="DW278" s="52"/>
      <c r="DX278" s="52"/>
      <c r="DY278" s="52"/>
      <c r="DZ278" s="52"/>
      <c r="EA278" s="52"/>
      <c r="EB278" s="52"/>
      <c r="EC278" s="52"/>
      <c r="ED278" s="52"/>
      <c r="EE278" s="52"/>
      <c r="EF278" s="52"/>
      <c r="EG278" s="52"/>
      <c r="EH278" s="52"/>
      <c r="EI278" s="52"/>
      <c r="EJ278" s="52"/>
      <c r="EK278" s="52"/>
      <c r="EL278" s="52"/>
      <c r="EM278" s="52"/>
      <c r="EN278" s="52"/>
      <c r="EO278" s="52"/>
      <c r="EP278" s="52"/>
      <c r="EQ278" s="52"/>
      <c r="ER278" s="52"/>
      <c r="ES278" s="52"/>
      <c r="ET278" s="52"/>
      <c r="EU278" s="52"/>
      <c r="EV278" s="52"/>
      <c r="EW278" s="52"/>
      <c r="EX278" s="52"/>
      <c r="EY278" s="52"/>
      <c r="EZ278" s="52"/>
      <c r="FA278" s="52"/>
      <c r="FB278" s="52"/>
      <c r="FC278" s="52"/>
      <c r="FD278" s="52"/>
      <c r="FE278" s="52"/>
      <c r="FF278" s="52"/>
      <c r="FG278" s="52"/>
      <c r="FH278" s="52"/>
      <c r="FI278" s="52"/>
      <c r="FJ278" s="52"/>
      <c r="FK278" s="52"/>
      <c r="FL278" s="52"/>
      <c r="FM278" s="52"/>
      <c r="FN278" s="52"/>
      <c r="FO278" s="52"/>
      <c r="FP278" s="52"/>
      <c r="FQ278" s="52"/>
      <c r="FR278" s="52"/>
      <c r="FS278" s="52"/>
      <c r="FT278" s="52"/>
      <c r="FU278" s="52"/>
      <c r="FV278" s="52"/>
      <c r="FW278" s="52"/>
      <c r="FX278" s="52"/>
      <c r="FY278" s="52"/>
      <c r="FZ278" s="52"/>
      <c r="GA278" s="52"/>
      <c r="GB278" s="52"/>
      <c r="GC278" s="52"/>
      <c r="GD278" s="52"/>
      <c r="GE278" s="52"/>
      <c r="GF278" s="52"/>
      <c r="GG278" s="52"/>
      <c r="GH278" s="52"/>
      <c r="GI278" s="52"/>
      <c r="GJ278" s="52"/>
      <c r="GK278" s="52"/>
      <c r="GL278" s="52"/>
      <c r="GM278" s="52"/>
      <c r="GN278" s="52"/>
      <c r="GO278" s="52"/>
      <c r="GP278" s="52"/>
      <c r="GQ278" s="52"/>
      <c r="GR278" s="52"/>
      <c r="GS278" s="52"/>
      <c r="GT278" s="52"/>
      <c r="GU278" s="52"/>
      <c r="GV278" s="52"/>
      <c r="GW278" s="52"/>
      <c r="GX278" s="52"/>
      <c r="GY278" s="52"/>
      <c r="GZ278" s="52"/>
      <c r="HA278" s="52"/>
      <c r="HB278" s="52"/>
      <c r="HC278" s="52"/>
      <c r="HD278" s="52"/>
      <c r="HE278" s="52"/>
      <c r="HF278" s="52"/>
      <c r="HG278" s="52"/>
      <c r="HH278" s="52"/>
      <c r="HI278" s="52"/>
      <c r="HJ278" s="52"/>
      <c r="HK278" s="52"/>
      <c r="HL278" s="52"/>
      <c r="HM278" s="52"/>
      <c r="HN278" s="52"/>
    </row>
    <row r="279" spans="1:222" ht="12" hidden="1">
      <c r="A279" s="52"/>
      <c r="B279" s="52"/>
      <c r="C279" s="52"/>
      <c r="D279" s="198"/>
      <c r="E279" s="54"/>
      <c r="F279" s="54"/>
      <c r="G279" s="54"/>
      <c r="H279" s="54"/>
      <c r="I279" s="54"/>
      <c r="J279" s="54"/>
      <c r="K279" s="54"/>
      <c r="L279" s="54"/>
      <c r="M279" s="54"/>
      <c r="N279" s="54"/>
      <c r="O279" s="54"/>
      <c r="P279" s="54"/>
      <c r="Q279" s="54"/>
      <c r="R279" s="54"/>
      <c r="S279" s="54"/>
      <c r="T279" s="54"/>
      <c r="U279" s="54"/>
      <c r="V279" s="54"/>
      <c r="W279" s="192"/>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874" t="e">
        <f t="shared" si="57"/>
        <v>#N/A</v>
      </c>
      <c r="AX279" s="875"/>
      <c r="AY279" s="875"/>
      <c r="AZ279" s="875"/>
      <c r="BA279" s="876"/>
      <c r="BB279" s="877" t="s">
        <v>611</v>
      </c>
      <c r="BC279" s="878"/>
      <c r="BD279" s="54"/>
      <c r="BE279" s="879" t="e">
        <f t="shared" si="50"/>
        <v>#N/A</v>
      </c>
      <c r="BF279" s="880"/>
      <c r="BG279" s="880"/>
      <c r="BH279" s="880"/>
      <c r="BI279" s="881"/>
      <c r="BJ279" s="882" t="s">
        <v>611</v>
      </c>
      <c r="BK279" s="878"/>
      <c r="BL279" s="54"/>
      <c r="BM279" s="241"/>
      <c r="BN279" s="241"/>
      <c r="BO279" s="241"/>
      <c r="BP279" s="54"/>
      <c r="BQ279" s="54"/>
      <c r="BR279" s="54"/>
      <c r="BS279" s="54"/>
      <c r="BT279" s="54"/>
      <c r="BU279" s="54"/>
      <c r="BV279" s="54"/>
      <c r="BW279" s="54"/>
      <c r="BX279" s="54"/>
      <c r="BY279" s="54"/>
      <c r="BZ279" s="54"/>
      <c r="CA279" s="54"/>
      <c r="CB279" s="54"/>
      <c r="CC279" s="54"/>
      <c r="CD279" s="54"/>
      <c r="CE279" s="54"/>
      <c r="CF279" s="54"/>
      <c r="CG279" s="54"/>
      <c r="CH279" s="54"/>
      <c r="CI279" s="54"/>
      <c r="CJ279" s="238" t="s">
        <v>515</v>
      </c>
      <c r="CK279" s="54"/>
      <c r="CL279" s="54"/>
      <c r="CM279" s="892" t="s">
        <v>1529</v>
      </c>
      <c r="CN279" s="892"/>
      <c r="CO279" s="892"/>
      <c r="CP279" s="892"/>
      <c r="CQ279" s="892"/>
      <c r="CR279" s="892"/>
      <c r="CS279" s="892"/>
      <c r="CT279" s="892"/>
      <c r="CU279" s="892"/>
      <c r="CV279" s="892"/>
      <c r="CW279" s="892"/>
      <c r="CX279" s="892"/>
      <c r="CY279" s="892"/>
      <c r="CZ279" s="892"/>
      <c r="DA279" s="892"/>
      <c r="DB279" s="892"/>
      <c r="DC279" s="892"/>
      <c r="DD279" s="892"/>
      <c r="DE279" s="892"/>
      <c r="DF279" s="892"/>
      <c r="DG279" s="892"/>
      <c r="DH279" s="892"/>
      <c r="DI279" s="892"/>
      <c r="DJ279" s="892"/>
      <c r="DK279" s="892"/>
      <c r="DL279" s="892"/>
      <c r="DM279" s="892"/>
      <c r="DN279" s="54"/>
      <c r="DO279" s="54"/>
      <c r="DP279" s="54"/>
      <c r="DQ279" s="199"/>
      <c r="DR279" s="52"/>
      <c r="DS279" s="52"/>
      <c r="DT279" s="52"/>
      <c r="DU279" s="52"/>
      <c r="DV279" s="52"/>
      <c r="DW279" s="52"/>
      <c r="DX279" s="52"/>
      <c r="DY279" s="52"/>
      <c r="DZ279" s="52"/>
      <c r="EA279" s="52"/>
      <c r="EB279" s="52"/>
      <c r="EC279" s="52"/>
      <c r="ED279" s="52"/>
      <c r="EE279" s="52"/>
      <c r="EF279" s="52"/>
      <c r="EG279" s="52"/>
      <c r="EH279" s="52"/>
      <c r="EI279" s="52"/>
      <c r="EJ279" s="52"/>
      <c r="EK279" s="52"/>
      <c r="EL279" s="52"/>
      <c r="EM279" s="52"/>
      <c r="EN279" s="52"/>
      <c r="EO279" s="52"/>
      <c r="EP279" s="52"/>
      <c r="EQ279" s="52"/>
      <c r="ER279" s="52"/>
      <c r="ES279" s="52"/>
      <c r="ET279" s="52"/>
      <c r="EU279" s="52"/>
      <c r="EV279" s="52"/>
      <c r="EW279" s="52"/>
      <c r="EX279" s="52"/>
      <c r="EY279" s="52"/>
      <c r="EZ279" s="52"/>
      <c r="FA279" s="52"/>
      <c r="FB279" s="52"/>
      <c r="FC279" s="52"/>
      <c r="FD279" s="52"/>
      <c r="FE279" s="52"/>
      <c r="FF279" s="52"/>
      <c r="FG279" s="52"/>
      <c r="FH279" s="52"/>
      <c r="FI279" s="52"/>
      <c r="FJ279" s="52"/>
      <c r="FK279" s="52"/>
      <c r="FL279" s="52"/>
      <c r="FM279" s="52"/>
      <c r="FN279" s="52"/>
      <c r="FO279" s="52"/>
      <c r="FP279" s="52"/>
      <c r="FQ279" s="52"/>
      <c r="FR279" s="52"/>
      <c r="FS279" s="52"/>
      <c r="FT279" s="52"/>
      <c r="FU279" s="52"/>
      <c r="FV279" s="52"/>
      <c r="FW279" s="52"/>
      <c r="FX279" s="52"/>
      <c r="FY279" s="52"/>
      <c r="FZ279" s="52"/>
      <c r="GA279" s="52"/>
      <c r="GB279" s="52"/>
      <c r="GC279" s="52"/>
      <c r="GD279" s="52"/>
      <c r="GE279" s="52"/>
      <c r="GF279" s="52"/>
      <c r="GG279" s="52"/>
      <c r="GH279" s="52"/>
      <c r="GI279" s="52"/>
      <c r="GJ279" s="52"/>
      <c r="GK279" s="52"/>
      <c r="GL279" s="52"/>
      <c r="GM279" s="52"/>
      <c r="GN279" s="52"/>
      <c r="GO279" s="52"/>
      <c r="GP279" s="52"/>
      <c r="GQ279" s="52"/>
      <c r="GR279" s="52"/>
      <c r="GS279" s="52"/>
      <c r="GT279" s="52"/>
      <c r="GU279" s="52"/>
      <c r="GV279" s="52"/>
      <c r="GW279" s="52"/>
      <c r="GX279" s="52"/>
      <c r="GY279" s="52"/>
      <c r="GZ279" s="52"/>
      <c r="HA279" s="52"/>
      <c r="HB279" s="52"/>
      <c r="HC279" s="52"/>
      <c r="HD279" s="52"/>
      <c r="HE279" s="52"/>
      <c r="HF279" s="52"/>
      <c r="HG279" s="52"/>
      <c r="HH279" s="52"/>
      <c r="HI279" s="52"/>
      <c r="HJ279" s="52"/>
      <c r="HK279" s="52"/>
      <c r="HL279" s="52"/>
      <c r="HM279" s="52"/>
      <c r="HN279" s="52"/>
    </row>
    <row r="280" spans="1:222" hidden="1">
      <c r="A280" s="52"/>
      <c r="B280" s="52"/>
      <c r="C280" s="52"/>
      <c r="D280" s="198"/>
      <c r="E280" s="54"/>
      <c r="F280" s="54"/>
      <c r="G280" s="54"/>
      <c r="H280" s="54"/>
      <c r="I280" s="54"/>
      <c r="J280" s="54"/>
      <c r="K280" s="54"/>
      <c r="L280" s="54"/>
      <c r="M280" s="54"/>
      <c r="N280" s="54"/>
      <c r="O280" s="54"/>
      <c r="P280" s="54"/>
      <c r="Q280" s="54"/>
      <c r="R280" s="54"/>
      <c r="S280" s="54"/>
      <c r="T280" s="54"/>
      <c r="U280" s="54"/>
      <c r="V280" s="54"/>
      <c r="W280" s="192"/>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874" t="e">
        <f t="shared" si="57"/>
        <v>#N/A</v>
      </c>
      <c r="AX280" s="875"/>
      <c r="AY280" s="875"/>
      <c r="AZ280" s="875"/>
      <c r="BA280" s="876"/>
      <c r="BB280" s="877" t="s">
        <v>612</v>
      </c>
      <c r="BC280" s="878"/>
      <c r="BD280" s="54"/>
      <c r="BE280" s="879" t="e">
        <f t="shared" si="50"/>
        <v>#N/A</v>
      </c>
      <c r="BF280" s="880"/>
      <c r="BG280" s="880"/>
      <c r="BH280" s="880"/>
      <c r="BI280" s="881"/>
      <c r="BJ280" s="882" t="s">
        <v>612</v>
      </c>
      <c r="BK280" s="878"/>
      <c r="BL280" s="54"/>
      <c r="BM280" s="241"/>
      <c r="BN280" s="241"/>
      <c r="BO280" s="241"/>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867" t="s">
        <v>1520</v>
      </c>
      <c r="CN280" s="867"/>
      <c r="CO280" s="867"/>
      <c r="CP280" s="867"/>
      <c r="CQ280" s="867"/>
      <c r="CR280" s="867"/>
      <c r="CS280" s="867"/>
      <c r="CT280" s="867"/>
      <c r="CU280" s="867"/>
      <c r="CV280" s="867"/>
      <c r="CW280" s="867"/>
      <c r="CX280" s="867"/>
      <c r="CY280" s="867"/>
      <c r="CZ280" s="232"/>
      <c r="DA280" s="867" t="s">
        <v>1521</v>
      </c>
      <c r="DB280" s="867"/>
      <c r="DC280" s="867"/>
      <c r="DD280" s="867"/>
      <c r="DE280" s="867"/>
      <c r="DF280" s="867"/>
      <c r="DG280" s="867"/>
      <c r="DH280" s="867"/>
      <c r="DI280" s="867"/>
      <c r="DJ280" s="867"/>
      <c r="DK280" s="867"/>
      <c r="DL280" s="867"/>
      <c r="DM280" s="867"/>
      <c r="DN280" s="54"/>
      <c r="DO280" s="54"/>
      <c r="DP280" s="54"/>
      <c r="DQ280" s="199"/>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52"/>
      <c r="EO280" s="52"/>
      <c r="EP280" s="52"/>
      <c r="EQ280" s="52"/>
      <c r="ER280" s="52"/>
      <c r="ES280" s="52"/>
      <c r="ET280" s="52"/>
      <c r="EU280" s="52"/>
      <c r="EV280" s="52"/>
      <c r="EW280" s="52"/>
      <c r="EX280" s="52"/>
      <c r="EY280" s="52"/>
      <c r="EZ280" s="52"/>
      <c r="FA280" s="52"/>
      <c r="FB280" s="52"/>
      <c r="FC280" s="52"/>
      <c r="FD280" s="52"/>
      <c r="FE280" s="52"/>
      <c r="FF280" s="52"/>
      <c r="FG280" s="52"/>
      <c r="FH280" s="52"/>
      <c r="FI280" s="52"/>
      <c r="FJ280" s="52"/>
      <c r="FK280" s="52"/>
      <c r="FL280" s="52"/>
      <c r="FM280" s="52"/>
      <c r="FN280" s="52"/>
      <c r="FO280" s="52"/>
      <c r="FP280" s="52"/>
      <c r="FQ280" s="52"/>
      <c r="FR280" s="52"/>
      <c r="FS280" s="52"/>
      <c r="FT280" s="52"/>
      <c r="FU280" s="52"/>
      <c r="FV280" s="52"/>
      <c r="FW280" s="52"/>
      <c r="FX280" s="52"/>
      <c r="FY280" s="52"/>
      <c r="FZ280" s="52"/>
      <c r="GA280" s="52"/>
      <c r="GB280" s="52"/>
      <c r="GC280" s="52"/>
      <c r="GD280" s="52"/>
      <c r="GE280" s="52"/>
      <c r="GF280" s="52"/>
      <c r="GG280" s="52"/>
      <c r="GH280" s="52"/>
      <c r="GI280" s="52"/>
      <c r="GJ280" s="52"/>
      <c r="GK280" s="52"/>
      <c r="GL280" s="52"/>
      <c r="GM280" s="52"/>
      <c r="GN280" s="52"/>
      <c r="GO280" s="52"/>
      <c r="GP280" s="52"/>
      <c r="GQ280" s="52"/>
      <c r="GR280" s="52"/>
      <c r="GS280" s="52"/>
      <c r="GT280" s="52"/>
      <c r="GU280" s="52"/>
      <c r="GV280" s="52"/>
      <c r="GW280" s="52"/>
      <c r="GX280" s="52"/>
      <c r="GY280" s="52"/>
      <c r="GZ280" s="52"/>
      <c r="HA280" s="52"/>
      <c r="HB280" s="52"/>
      <c r="HC280" s="52"/>
      <c r="HD280" s="52"/>
      <c r="HE280" s="52"/>
      <c r="HF280" s="52"/>
      <c r="HG280" s="52"/>
      <c r="HH280" s="52"/>
      <c r="HI280" s="52"/>
      <c r="HJ280" s="52"/>
      <c r="HK280" s="52"/>
      <c r="HL280" s="52"/>
      <c r="HM280" s="52"/>
      <c r="HN280" s="52"/>
    </row>
    <row r="281" spans="1:222" hidden="1">
      <c r="A281" s="52"/>
      <c r="B281" s="52"/>
      <c r="C281" s="52"/>
      <c r="D281" s="198"/>
      <c r="E281" s="54"/>
      <c r="F281" s="54"/>
      <c r="G281" s="54"/>
      <c r="H281" s="54"/>
      <c r="I281" s="54"/>
      <c r="J281" s="54"/>
      <c r="K281" s="54"/>
      <c r="L281" s="54"/>
      <c r="M281" s="54"/>
      <c r="N281" s="54"/>
      <c r="O281" s="54"/>
      <c r="P281" s="54"/>
      <c r="Q281" s="54"/>
      <c r="R281" s="54"/>
      <c r="S281" s="54"/>
      <c r="T281" s="54"/>
      <c r="U281" s="54"/>
      <c r="V281" s="54"/>
      <c r="W281" s="192"/>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874" t="e">
        <f t="shared" si="57"/>
        <v>#N/A</v>
      </c>
      <c r="AX281" s="875"/>
      <c r="AY281" s="875"/>
      <c r="AZ281" s="875"/>
      <c r="BA281" s="876"/>
      <c r="BB281" s="877" t="s">
        <v>613</v>
      </c>
      <c r="BC281" s="878"/>
      <c r="BD281" s="54"/>
      <c r="BE281" s="879" t="e">
        <f t="shared" si="50"/>
        <v>#N/A</v>
      </c>
      <c r="BF281" s="880"/>
      <c r="BG281" s="880"/>
      <c r="BH281" s="880"/>
      <c r="BI281" s="881"/>
      <c r="BJ281" s="882" t="s">
        <v>613</v>
      </c>
      <c r="BK281" s="878"/>
      <c r="BL281" s="54"/>
      <c r="BM281" s="241"/>
      <c r="BN281" s="241"/>
      <c r="BO281" s="241"/>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724" t="s">
        <v>512</v>
      </c>
      <c r="CN281" s="867" t="s">
        <v>1526</v>
      </c>
      <c r="CO281" s="867"/>
      <c r="CP281" s="867"/>
      <c r="CQ281" s="867"/>
      <c r="CR281" s="867"/>
      <c r="CS281" s="867"/>
      <c r="CT281" s="857" t="s">
        <v>1547</v>
      </c>
      <c r="CU281" s="857"/>
      <c r="CV281" s="857"/>
      <c r="CW281" s="857"/>
      <c r="CX281" s="857"/>
      <c r="CY281" s="857"/>
      <c r="CZ281" s="232"/>
      <c r="DA281" s="724" t="s">
        <v>512</v>
      </c>
      <c r="DB281" s="867" t="s">
        <v>1526</v>
      </c>
      <c r="DC281" s="867"/>
      <c r="DD281" s="867"/>
      <c r="DE281" s="867"/>
      <c r="DF281" s="867"/>
      <c r="DG281" s="867"/>
      <c r="DH281" s="857" t="s">
        <v>1547</v>
      </c>
      <c r="DI281" s="857"/>
      <c r="DJ281" s="857"/>
      <c r="DK281" s="857"/>
      <c r="DL281" s="857"/>
      <c r="DM281" s="857"/>
      <c r="DN281" s="54"/>
      <c r="DO281" s="54"/>
      <c r="DP281" s="54"/>
      <c r="DQ281" s="199"/>
      <c r="DR281" s="52"/>
      <c r="DS281" s="52"/>
      <c r="DT281" s="52"/>
      <c r="DU281" s="52"/>
      <c r="DV281" s="52"/>
      <c r="DW281" s="52"/>
      <c r="DX281" s="52"/>
      <c r="DY281" s="52"/>
      <c r="DZ281" s="52"/>
      <c r="EA281" s="52"/>
      <c r="EB281" s="52"/>
      <c r="EC281" s="52"/>
      <c r="ED281" s="52"/>
      <c r="EE281" s="52"/>
      <c r="EF281" s="52"/>
      <c r="EG281" s="52"/>
      <c r="EH281" s="52"/>
      <c r="EI281" s="52"/>
      <c r="EJ281" s="52"/>
      <c r="EK281" s="52"/>
      <c r="EL281" s="52"/>
      <c r="EM281" s="52"/>
      <c r="EN281" s="52"/>
      <c r="EO281" s="52"/>
      <c r="EP281" s="52"/>
      <c r="EQ281" s="52"/>
      <c r="ER281" s="52"/>
      <c r="ES281" s="52"/>
      <c r="ET281" s="52"/>
      <c r="EU281" s="52"/>
      <c r="EV281" s="52"/>
      <c r="EW281" s="52"/>
      <c r="EX281" s="52"/>
      <c r="EY281" s="52"/>
      <c r="EZ281" s="52"/>
      <c r="FA281" s="52"/>
      <c r="FB281" s="52"/>
      <c r="FC281" s="52"/>
      <c r="FD281" s="52"/>
      <c r="FE281" s="52"/>
      <c r="FF281" s="52"/>
      <c r="FG281" s="52"/>
      <c r="FH281" s="52"/>
      <c r="FI281" s="52"/>
      <c r="FJ281" s="52"/>
      <c r="FK281" s="52"/>
      <c r="FL281" s="52"/>
      <c r="FM281" s="52"/>
      <c r="FN281" s="52"/>
      <c r="FO281" s="52"/>
      <c r="FP281" s="52"/>
      <c r="FQ281" s="52"/>
      <c r="FR281" s="52"/>
      <c r="FS281" s="52"/>
      <c r="FT281" s="52"/>
      <c r="FU281" s="52"/>
      <c r="FV281" s="52"/>
      <c r="FW281" s="52"/>
      <c r="FX281" s="52"/>
      <c r="FY281" s="52"/>
      <c r="FZ281" s="52"/>
      <c r="GA281" s="52"/>
      <c r="GB281" s="52"/>
      <c r="GC281" s="52"/>
      <c r="GD281" s="52"/>
      <c r="GE281" s="52"/>
      <c r="GF281" s="52"/>
      <c r="GG281" s="52"/>
      <c r="GH281" s="52"/>
      <c r="GI281" s="52"/>
      <c r="GJ281" s="52"/>
      <c r="GK281" s="52"/>
      <c r="GL281" s="52"/>
      <c r="GM281" s="52"/>
      <c r="GN281" s="52"/>
      <c r="GO281" s="52"/>
      <c r="GP281" s="52"/>
      <c r="GQ281" s="52"/>
      <c r="GR281" s="52"/>
      <c r="GS281" s="52"/>
      <c r="GT281" s="52"/>
      <c r="GU281" s="52"/>
      <c r="GV281" s="52"/>
      <c r="GW281" s="52"/>
      <c r="GX281" s="52"/>
      <c r="GY281" s="52"/>
      <c r="GZ281" s="52"/>
      <c r="HA281" s="52"/>
      <c r="HB281" s="52"/>
      <c r="HC281" s="52"/>
      <c r="HD281" s="52"/>
      <c r="HE281" s="52"/>
      <c r="HF281" s="52"/>
      <c r="HG281" s="52"/>
      <c r="HH281" s="52"/>
      <c r="HI281" s="52"/>
      <c r="HJ281" s="52"/>
      <c r="HK281" s="52"/>
      <c r="HL281" s="52"/>
      <c r="HM281" s="52"/>
      <c r="HN281" s="52"/>
    </row>
    <row r="282" spans="1:222" hidden="1">
      <c r="A282" s="52"/>
      <c r="B282" s="52"/>
      <c r="C282" s="52"/>
      <c r="D282" s="198"/>
      <c r="E282" s="54"/>
      <c r="F282" s="54"/>
      <c r="G282" s="54"/>
      <c r="H282" s="54"/>
      <c r="I282" s="54"/>
      <c r="J282" s="54"/>
      <c r="K282" s="54"/>
      <c r="L282" s="54"/>
      <c r="M282" s="54"/>
      <c r="N282" s="54"/>
      <c r="O282" s="54"/>
      <c r="P282" s="54"/>
      <c r="Q282" s="54"/>
      <c r="R282" s="54"/>
      <c r="S282" s="54"/>
      <c r="T282" s="54"/>
      <c r="U282" s="54"/>
      <c r="V282" s="54"/>
      <c r="W282" s="192"/>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874" t="e">
        <f t="shared" si="57"/>
        <v>#N/A</v>
      </c>
      <c r="AX282" s="875"/>
      <c r="AY282" s="875"/>
      <c r="AZ282" s="875"/>
      <c r="BA282" s="876"/>
      <c r="BB282" s="877" t="s">
        <v>614</v>
      </c>
      <c r="BC282" s="878"/>
      <c r="BD282" s="54"/>
      <c r="BE282" s="879" t="e">
        <f t="shared" si="50"/>
        <v>#N/A</v>
      </c>
      <c r="BF282" s="880"/>
      <c r="BG282" s="880"/>
      <c r="BH282" s="880"/>
      <c r="BI282" s="881"/>
      <c r="BJ282" s="882" t="s">
        <v>614</v>
      </c>
      <c r="BK282" s="878"/>
      <c r="BL282" s="54"/>
      <c r="BM282" s="241"/>
      <c r="BN282" s="241"/>
      <c r="BO282" s="241"/>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234"/>
      <c r="CN282" s="911"/>
      <c r="CO282" s="912"/>
      <c r="CP282" s="912"/>
      <c r="CQ282" s="912"/>
      <c r="CR282" s="912"/>
      <c r="CS282" s="913"/>
      <c r="CT282" s="266"/>
      <c r="CU282" s="266"/>
      <c r="CV282" s="258"/>
      <c r="CW282" s="258"/>
      <c r="CX282" s="234"/>
      <c r="CY282" s="272"/>
      <c r="CZ282" s="233"/>
      <c r="DA282" s="234"/>
      <c r="DB282" s="914"/>
      <c r="DC282" s="915"/>
      <c r="DD282" s="915"/>
      <c r="DE282" s="915"/>
      <c r="DF282" s="915"/>
      <c r="DG282" s="916"/>
      <c r="DH282" s="267"/>
      <c r="DI282" s="267"/>
      <c r="DJ282" s="261"/>
      <c r="DK282" s="261"/>
      <c r="DL282" s="234"/>
      <c r="DM282" s="273"/>
      <c r="DN282" s="54"/>
      <c r="DO282" s="54"/>
      <c r="DP282" s="54"/>
      <c r="DQ282" s="199"/>
      <c r="DR282" s="52"/>
      <c r="DS282" s="52"/>
      <c r="DT282" s="52"/>
      <c r="DU282" s="52"/>
      <c r="DV282" s="52"/>
      <c r="DW282" s="52"/>
      <c r="DX282" s="52"/>
      <c r="DY282" s="52"/>
      <c r="DZ282" s="52"/>
      <c r="EA282" s="52"/>
      <c r="EB282" s="52"/>
      <c r="EC282" s="52"/>
      <c r="ED282" s="52"/>
      <c r="EE282" s="52"/>
      <c r="EF282" s="52"/>
      <c r="EG282" s="52"/>
      <c r="EH282" s="52"/>
      <c r="EI282" s="52"/>
      <c r="EJ282" s="52"/>
      <c r="EK282" s="52"/>
      <c r="EL282" s="52"/>
      <c r="EM282" s="52"/>
      <c r="EN282" s="52"/>
      <c r="EO282" s="52"/>
      <c r="EP282" s="52"/>
      <c r="EQ282" s="52"/>
      <c r="ER282" s="52"/>
      <c r="ES282" s="52"/>
      <c r="ET282" s="52"/>
      <c r="EU282" s="52"/>
      <c r="EV282" s="52"/>
      <c r="EW282" s="52"/>
      <c r="EX282" s="52"/>
      <c r="EY282" s="52"/>
      <c r="EZ282" s="52"/>
      <c r="FA282" s="52"/>
      <c r="FB282" s="52"/>
      <c r="FC282" s="52"/>
      <c r="FD282" s="52"/>
      <c r="FE282" s="52"/>
      <c r="FF282" s="52"/>
      <c r="FG282" s="52"/>
      <c r="FH282" s="52"/>
      <c r="FI282" s="52"/>
      <c r="FJ282" s="52"/>
      <c r="FK282" s="52"/>
      <c r="FL282" s="52"/>
      <c r="FM282" s="52"/>
      <c r="FN282" s="52"/>
      <c r="FO282" s="52"/>
      <c r="FP282" s="52"/>
      <c r="FQ282" s="52"/>
      <c r="FR282" s="52"/>
      <c r="FS282" s="52"/>
      <c r="FT282" s="52"/>
      <c r="FU282" s="52"/>
      <c r="FV282" s="52"/>
      <c r="FW282" s="52"/>
      <c r="FX282" s="52"/>
      <c r="FY282" s="52"/>
      <c r="FZ282" s="52"/>
      <c r="GA282" s="52"/>
      <c r="GB282" s="52"/>
      <c r="GC282" s="52"/>
      <c r="GD282" s="52"/>
      <c r="GE282" s="52"/>
      <c r="GF282" s="52"/>
      <c r="GG282" s="52"/>
      <c r="GH282" s="52"/>
      <c r="GI282" s="52"/>
      <c r="GJ282" s="52"/>
      <c r="GK282" s="52"/>
      <c r="GL282" s="52"/>
      <c r="GM282" s="52"/>
      <c r="GN282" s="52"/>
      <c r="GO282" s="52"/>
      <c r="GP282" s="52"/>
      <c r="GQ282" s="52"/>
      <c r="GR282" s="52"/>
      <c r="GS282" s="52"/>
      <c r="GT282" s="52"/>
      <c r="GU282" s="52"/>
      <c r="GV282" s="52"/>
      <c r="GW282" s="52"/>
      <c r="GX282" s="52"/>
      <c r="GY282" s="52"/>
      <c r="GZ282" s="52"/>
      <c r="HA282" s="52"/>
      <c r="HB282" s="52"/>
      <c r="HC282" s="52"/>
      <c r="HD282" s="52"/>
      <c r="HE282" s="52"/>
      <c r="HF282" s="52"/>
      <c r="HG282" s="52"/>
      <c r="HH282" s="52"/>
      <c r="HI282" s="52"/>
      <c r="HJ282" s="52"/>
      <c r="HK282" s="52"/>
      <c r="HL282" s="52"/>
      <c r="HM282" s="52"/>
      <c r="HN282" s="52"/>
    </row>
    <row r="283" spans="1:222" hidden="1">
      <c r="A283" s="52"/>
      <c r="B283" s="52"/>
      <c r="C283" s="52"/>
      <c r="D283" s="198"/>
      <c r="E283" s="54"/>
      <c r="F283" s="54"/>
      <c r="G283" s="54"/>
      <c r="H283" s="54"/>
      <c r="I283" s="54"/>
      <c r="J283" s="54"/>
      <c r="K283" s="54"/>
      <c r="L283" s="54"/>
      <c r="M283" s="54"/>
      <c r="N283" s="54"/>
      <c r="O283" s="54"/>
      <c r="P283" s="54"/>
      <c r="Q283" s="54"/>
      <c r="R283" s="54"/>
      <c r="S283" s="54"/>
      <c r="T283" s="54"/>
      <c r="U283" s="54"/>
      <c r="V283" s="54"/>
      <c r="W283" s="192"/>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874" t="e">
        <f t="shared" si="57"/>
        <v>#N/A</v>
      </c>
      <c r="AX283" s="875"/>
      <c r="AY283" s="875"/>
      <c r="AZ283" s="875"/>
      <c r="BA283" s="876"/>
      <c r="BB283" s="877" t="s">
        <v>615</v>
      </c>
      <c r="BC283" s="878"/>
      <c r="BD283" s="54"/>
      <c r="BE283" s="879" t="e">
        <f t="shared" si="50"/>
        <v>#N/A</v>
      </c>
      <c r="BF283" s="880"/>
      <c r="BG283" s="880"/>
      <c r="BH283" s="880"/>
      <c r="BI283" s="881"/>
      <c r="BJ283" s="882" t="s">
        <v>615</v>
      </c>
      <c r="BK283" s="878"/>
      <c r="BL283" s="54"/>
      <c r="BM283" s="241"/>
      <c r="BN283" s="241"/>
      <c r="BO283" s="241"/>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234">
        <v>1</v>
      </c>
      <c r="CN283" s="905" t="str">
        <f t="shared" ref="CN283:CN310" si="58">IFERROR(BR185,"|")</f>
        <v>|</v>
      </c>
      <c r="CO283" s="906"/>
      <c r="CP283" s="906"/>
      <c r="CQ283" s="906"/>
      <c r="CR283" s="906"/>
      <c r="CS283" s="907"/>
      <c r="CT283" s="251" t="str">
        <f t="shared" ref="CT283:CT310" si="59">IFERROR(CN283,"-")</f>
        <v>|</v>
      </c>
      <c r="CU283" s="251" t="str">
        <f>IF(CT283 = "|","",CT283)</f>
        <v/>
      </c>
      <c r="CV283" s="268" t="e">
        <f t="array" ref="CV283">IF(ROW(A1)&gt;COUNTA(CU$283:CU$338),"",INDEX(CU:CU,SMALL(IF(CU$283:CU$338&lt;&gt;"",ROW(CU$283:CU$338),""),ROW(A1))))</f>
        <v>#NUM!</v>
      </c>
      <c r="CW283" s="250" t="str">
        <f t="shared" ref="CW283:CW314" si="60">IFERROR(CV283,"")</f>
        <v/>
      </c>
      <c r="CX283" s="234"/>
      <c r="CY283" s="252" t="s">
        <v>424</v>
      </c>
      <c r="CZ283" s="233"/>
      <c r="DA283" s="234">
        <v>1</v>
      </c>
      <c r="DB283" s="908" t="str">
        <f t="shared" ref="DB283:DB310" si="61">IFERROR(CA185,"|")</f>
        <v>|</v>
      </c>
      <c r="DC283" s="909"/>
      <c r="DD283" s="909"/>
      <c r="DE283" s="909"/>
      <c r="DF283" s="909"/>
      <c r="DG283" s="910"/>
      <c r="DH283" s="255" t="str">
        <f t="shared" ref="DH283:DH310" si="62">IFERROR(DB283,"-")</f>
        <v>|</v>
      </c>
      <c r="DI283" s="255" t="str">
        <f>IF(DH283 = "|","",DH283)</f>
        <v/>
      </c>
      <c r="DJ283" s="270" t="e">
        <f t="array" ref="DJ283">IF(ROW(O1)&gt;COUNTA(DI$283:DI$338),"",INDEX(DI:DI,SMALL(IF(DI$283:DI$338&lt;&gt;"",ROW(DI$283:DI$338),""),ROW(O1))))</f>
        <v>#NUM!</v>
      </c>
      <c r="DK283" s="254" t="str">
        <f t="shared" ref="DK283:DK314" si="63">IFERROR(DJ283,"")</f>
        <v/>
      </c>
      <c r="DL283" s="234"/>
      <c r="DM283" s="256" t="s">
        <v>424</v>
      </c>
      <c r="DN283" s="54"/>
      <c r="DO283" s="54"/>
      <c r="DP283" s="54"/>
      <c r="DQ283" s="199"/>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52"/>
      <c r="EO283" s="52"/>
      <c r="EP283" s="52"/>
      <c r="EQ283" s="52"/>
      <c r="ER283" s="52"/>
      <c r="ES283" s="52"/>
      <c r="ET283" s="52"/>
      <c r="EU283" s="52"/>
      <c r="EV283" s="52"/>
      <c r="EW283" s="52"/>
      <c r="EX283" s="52"/>
      <c r="EY283" s="52"/>
      <c r="EZ283" s="52"/>
      <c r="FA283" s="52"/>
      <c r="FB283" s="52"/>
      <c r="FC283" s="52"/>
      <c r="FD283" s="52"/>
      <c r="FE283" s="52"/>
      <c r="FF283" s="52"/>
      <c r="FG283" s="52"/>
      <c r="FH283" s="52"/>
      <c r="FI283" s="52"/>
      <c r="FJ283" s="52"/>
      <c r="FK283" s="52"/>
      <c r="FL283" s="52"/>
      <c r="FM283" s="52"/>
      <c r="FN283" s="52"/>
      <c r="FO283" s="52"/>
      <c r="FP283" s="52"/>
      <c r="FQ283" s="52"/>
      <c r="FR283" s="52"/>
      <c r="FS283" s="52"/>
      <c r="FT283" s="52"/>
      <c r="FU283" s="52"/>
      <c r="FV283" s="52"/>
      <c r="FW283" s="52"/>
      <c r="FX283" s="52"/>
      <c r="FY283" s="52"/>
      <c r="FZ283" s="52"/>
      <c r="GA283" s="52"/>
      <c r="GB283" s="52"/>
      <c r="GC283" s="52"/>
      <c r="GD283" s="52"/>
      <c r="GE283" s="52"/>
      <c r="GF283" s="52"/>
      <c r="GG283" s="52"/>
      <c r="GH283" s="52"/>
      <c r="GI283" s="52"/>
      <c r="GJ283" s="52"/>
      <c r="GK283" s="52"/>
      <c r="GL283" s="52"/>
      <c r="GM283" s="52"/>
      <c r="GN283" s="52"/>
      <c r="GO283" s="52"/>
      <c r="GP283" s="52"/>
      <c r="GQ283" s="52"/>
      <c r="GR283" s="52"/>
      <c r="GS283" s="52"/>
      <c r="GT283" s="52"/>
      <c r="GU283" s="52"/>
      <c r="GV283" s="52"/>
      <c r="GW283" s="52"/>
      <c r="GX283" s="52"/>
      <c r="GY283" s="52"/>
      <c r="GZ283" s="52"/>
      <c r="HA283" s="52"/>
      <c r="HB283" s="52"/>
      <c r="HC283" s="52"/>
      <c r="HD283" s="52"/>
      <c r="HE283" s="52"/>
      <c r="HF283" s="52"/>
      <c r="HG283" s="52"/>
      <c r="HH283" s="52"/>
      <c r="HI283" s="52"/>
      <c r="HJ283" s="52"/>
      <c r="HK283" s="52"/>
      <c r="HL283" s="52"/>
      <c r="HM283" s="52"/>
      <c r="HN283" s="52"/>
    </row>
    <row r="284" spans="1:222" hidden="1">
      <c r="A284" s="52"/>
      <c r="B284" s="52"/>
      <c r="C284" s="52"/>
      <c r="D284" s="198"/>
      <c r="E284" s="54"/>
      <c r="F284" s="54"/>
      <c r="G284" s="54"/>
      <c r="H284" s="54"/>
      <c r="I284" s="54"/>
      <c r="J284" s="54"/>
      <c r="K284" s="54"/>
      <c r="L284" s="54"/>
      <c r="M284" s="54"/>
      <c r="N284" s="54"/>
      <c r="O284" s="54"/>
      <c r="P284" s="54"/>
      <c r="Q284" s="54"/>
      <c r="R284" s="54"/>
      <c r="S284" s="54"/>
      <c r="T284" s="54"/>
      <c r="U284" s="54"/>
      <c r="V284" s="54"/>
      <c r="W284" s="192"/>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874" t="e">
        <f t="shared" si="57"/>
        <v>#N/A</v>
      </c>
      <c r="AX284" s="875"/>
      <c r="AY284" s="875"/>
      <c r="AZ284" s="875"/>
      <c r="BA284" s="876"/>
      <c r="BB284" s="877" t="s">
        <v>616</v>
      </c>
      <c r="BC284" s="878"/>
      <c r="BD284" s="54"/>
      <c r="BE284" s="879" t="e">
        <f t="shared" si="50"/>
        <v>#N/A</v>
      </c>
      <c r="BF284" s="880"/>
      <c r="BG284" s="880"/>
      <c r="BH284" s="880"/>
      <c r="BI284" s="881"/>
      <c r="BJ284" s="882" t="s">
        <v>616</v>
      </c>
      <c r="BK284" s="878"/>
      <c r="BL284" s="54"/>
      <c r="BM284" s="241"/>
      <c r="BN284" s="241"/>
      <c r="BO284" s="241"/>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234">
        <v>2</v>
      </c>
      <c r="CN284" s="905" t="str">
        <f t="shared" si="58"/>
        <v>|</v>
      </c>
      <c r="CO284" s="906"/>
      <c r="CP284" s="906"/>
      <c r="CQ284" s="906"/>
      <c r="CR284" s="906"/>
      <c r="CS284" s="907"/>
      <c r="CT284" s="251" t="str">
        <f t="shared" si="59"/>
        <v>|</v>
      </c>
      <c r="CU284" s="251" t="str">
        <f t="shared" ref="CU284:CU310" si="64">IF(CT284 = "|","",CT284)</f>
        <v/>
      </c>
      <c r="CV284" s="268" t="e">
        <f t="array" ref="CV284">IF(ROW(A2)&gt;COUNTA(CU$283:CU$338),"",INDEX(CU:CU,SMALL(IF(CU$283:CU$338&lt;&gt;"",ROW(CU$283:CU$338),""),ROW(A2))))</f>
        <v>#NUM!</v>
      </c>
      <c r="CW284" s="251" t="str">
        <f t="shared" si="60"/>
        <v/>
      </c>
      <c r="CX284" s="234">
        <v>1</v>
      </c>
      <c r="CY284" s="250" t="str">
        <f t="shared" ref="CY284:CY315" si="65">IFERROR(CV283,"")</f>
        <v/>
      </c>
      <c r="CZ284" s="233"/>
      <c r="DA284" s="234">
        <v>2</v>
      </c>
      <c r="DB284" s="908" t="str">
        <f t="shared" si="61"/>
        <v>|</v>
      </c>
      <c r="DC284" s="909"/>
      <c r="DD284" s="909"/>
      <c r="DE284" s="909"/>
      <c r="DF284" s="909"/>
      <c r="DG284" s="910"/>
      <c r="DH284" s="255" t="str">
        <f t="shared" si="62"/>
        <v>|</v>
      </c>
      <c r="DI284" s="255" t="str">
        <f t="shared" ref="DI284:DI310" si="66">IF(DH284 = "|","",DH284)</f>
        <v/>
      </c>
      <c r="DJ284" s="270" t="e">
        <f t="array" ref="DJ284">IF(ROW(O2)&gt;COUNTA(DI$283:DI$338),"",INDEX(DI:DI,SMALL(IF(DI$283:DI$338&lt;&gt;"",ROW(DI$283:DI$338),""),ROW(O2))))</f>
        <v>#NUM!</v>
      </c>
      <c r="DK284" s="255" t="str">
        <f t="shared" si="63"/>
        <v/>
      </c>
      <c r="DL284" s="234">
        <v>1</v>
      </c>
      <c r="DM284" s="254" t="str">
        <f t="shared" ref="DM284:DM315" si="67">IFERROR(DJ283,"")</f>
        <v/>
      </c>
      <c r="DN284" s="54"/>
      <c r="DO284" s="54"/>
      <c r="DP284" s="54"/>
      <c r="DQ284" s="199"/>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52"/>
      <c r="EO284" s="52"/>
      <c r="EP284" s="52"/>
      <c r="EQ284" s="52"/>
      <c r="ER284" s="52"/>
      <c r="ES284" s="52"/>
      <c r="ET284" s="52"/>
      <c r="EU284" s="52"/>
      <c r="EV284" s="52"/>
      <c r="EW284" s="52"/>
      <c r="EX284" s="52"/>
      <c r="EY284" s="52"/>
      <c r="EZ284" s="52"/>
      <c r="FA284" s="52"/>
      <c r="FB284" s="52"/>
      <c r="FC284" s="52"/>
      <c r="FD284" s="52"/>
      <c r="FE284" s="52"/>
      <c r="FF284" s="52"/>
      <c r="FG284" s="52"/>
      <c r="FH284" s="52"/>
      <c r="FI284" s="52"/>
      <c r="FJ284" s="52"/>
      <c r="FK284" s="52"/>
      <c r="FL284" s="52"/>
      <c r="FM284" s="52"/>
      <c r="FN284" s="52"/>
      <c r="FO284" s="52"/>
      <c r="FP284" s="52"/>
      <c r="FQ284" s="52"/>
      <c r="FR284" s="52"/>
      <c r="FS284" s="52"/>
      <c r="FT284" s="52"/>
      <c r="FU284" s="52"/>
      <c r="FV284" s="52"/>
      <c r="FW284" s="52"/>
      <c r="FX284" s="52"/>
      <c r="FY284" s="52"/>
      <c r="FZ284" s="52"/>
      <c r="GA284" s="52"/>
      <c r="GB284" s="52"/>
      <c r="GC284" s="52"/>
      <c r="GD284" s="52"/>
      <c r="GE284" s="52"/>
      <c r="GF284" s="52"/>
      <c r="GG284" s="52"/>
      <c r="GH284" s="52"/>
      <c r="GI284" s="52"/>
      <c r="GJ284" s="52"/>
      <c r="GK284" s="52"/>
      <c r="GL284" s="52"/>
      <c r="GM284" s="52"/>
      <c r="GN284" s="52"/>
      <c r="GO284" s="52"/>
      <c r="GP284" s="52"/>
      <c r="GQ284" s="52"/>
      <c r="GR284" s="52"/>
      <c r="GS284" s="52"/>
      <c r="GT284" s="52"/>
      <c r="GU284" s="52"/>
      <c r="GV284" s="52"/>
      <c r="GW284" s="52"/>
      <c r="GX284" s="52"/>
      <c r="GY284" s="52"/>
      <c r="GZ284" s="52"/>
      <c r="HA284" s="52"/>
      <c r="HB284" s="52"/>
      <c r="HC284" s="52"/>
      <c r="HD284" s="52"/>
      <c r="HE284" s="52"/>
      <c r="HF284" s="52"/>
      <c r="HG284" s="52"/>
      <c r="HH284" s="52"/>
      <c r="HI284" s="52"/>
      <c r="HJ284" s="52"/>
      <c r="HK284" s="52"/>
      <c r="HL284" s="52"/>
      <c r="HM284" s="52"/>
      <c r="HN284" s="52"/>
    </row>
    <row r="285" spans="1:222" hidden="1">
      <c r="A285" s="52"/>
      <c r="B285" s="52"/>
      <c r="C285" s="52"/>
      <c r="D285" s="198"/>
      <c r="E285" s="54"/>
      <c r="F285" s="54"/>
      <c r="G285" s="54"/>
      <c r="H285" s="54"/>
      <c r="I285" s="54"/>
      <c r="J285" s="54"/>
      <c r="K285" s="54"/>
      <c r="L285" s="54"/>
      <c r="M285" s="54"/>
      <c r="N285" s="54"/>
      <c r="O285" s="54"/>
      <c r="P285" s="54"/>
      <c r="Q285" s="54"/>
      <c r="R285" s="54"/>
      <c r="S285" s="54"/>
      <c r="T285" s="54"/>
      <c r="U285" s="54"/>
      <c r="V285" s="54"/>
      <c r="W285" s="192"/>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874" t="e">
        <f t="shared" si="57"/>
        <v>#N/A</v>
      </c>
      <c r="AX285" s="875"/>
      <c r="AY285" s="875"/>
      <c r="AZ285" s="875"/>
      <c r="BA285" s="876"/>
      <c r="BB285" s="877" t="s">
        <v>617</v>
      </c>
      <c r="BC285" s="878"/>
      <c r="BD285" s="54"/>
      <c r="BE285" s="879" t="e">
        <f t="shared" si="50"/>
        <v>#N/A</v>
      </c>
      <c r="BF285" s="880"/>
      <c r="BG285" s="880"/>
      <c r="BH285" s="880"/>
      <c r="BI285" s="881"/>
      <c r="BJ285" s="882" t="s">
        <v>617</v>
      </c>
      <c r="BK285" s="878"/>
      <c r="BL285" s="54"/>
      <c r="BM285" s="241"/>
      <c r="BN285" s="241"/>
      <c r="BO285" s="241"/>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234">
        <v>3</v>
      </c>
      <c r="CN285" s="905" t="str">
        <f t="shared" si="58"/>
        <v>|</v>
      </c>
      <c r="CO285" s="906"/>
      <c r="CP285" s="906"/>
      <c r="CQ285" s="906"/>
      <c r="CR285" s="906"/>
      <c r="CS285" s="907"/>
      <c r="CT285" s="251" t="str">
        <f t="shared" si="59"/>
        <v>|</v>
      </c>
      <c r="CU285" s="251" t="str">
        <f t="shared" si="64"/>
        <v/>
      </c>
      <c r="CV285" s="268" t="e">
        <f t="array" ref="CV285">IF(ROW(A3)&gt;COUNTA(CU$283:CU$338),"",INDEX(CU:CU,SMALL(IF(CU$283:CU$338&lt;&gt;"",ROW(CU$283:CU$338),""),ROW(A3))))</f>
        <v>#NUM!</v>
      </c>
      <c r="CW285" s="251" t="str">
        <f t="shared" si="60"/>
        <v/>
      </c>
      <c r="CX285" s="234">
        <v>2</v>
      </c>
      <c r="CY285" s="250" t="str">
        <f t="shared" si="65"/>
        <v/>
      </c>
      <c r="CZ285" s="233"/>
      <c r="DA285" s="234">
        <v>3</v>
      </c>
      <c r="DB285" s="908" t="str">
        <f t="shared" si="61"/>
        <v>|</v>
      </c>
      <c r="DC285" s="909"/>
      <c r="DD285" s="909"/>
      <c r="DE285" s="909"/>
      <c r="DF285" s="909"/>
      <c r="DG285" s="910"/>
      <c r="DH285" s="255" t="str">
        <f t="shared" si="62"/>
        <v>|</v>
      </c>
      <c r="DI285" s="255" t="str">
        <f t="shared" si="66"/>
        <v/>
      </c>
      <c r="DJ285" s="270" t="e">
        <f t="array" ref="DJ285">IF(ROW(O3)&gt;COUNTA(DI$283:DI$338),"",INDEX(DI:DI,SMALL(IF(DI$283:DI$338&lt;&gt;"",ROW(DI$283:DI$338),""),ROW(O3))))</f>
        <v>#NUM!</v>
      </c>
      <c r="DK285" s="255" t="str">
        <f t="shared" si="63"/>
        <v/>
      </c>
      <c r="DL285" s="234">
        <v>2</v>
      </c>
      <c r="DM285" s="254" t="str">
        <f t="shared" si="67"/>
        <v/>
      </c>
      <c r="DN285" s="54"/>
      <c r="DO285" s="54"/>
      <c r="DP285" s="54"/>
      <c r="DQ285" s="199"/>
      <c r="DR285" s="52"/>
      <c r="DS285" s="52"/>
      <c r="DT285" s="52"/>
      <c r="DU285" s="52"/>
      <c r="DV285" s="52"/>
      <c r="DW285" s="52"/>
      <c r="DX285" s="52"/>
      <c r="DY285" s="52"/>
      <c r="DZ285" s="52"/>
      <c r="EA285" s="52"/>
      <c r="EB285" s="52"/>
      <c r="EC285" s="52"/>
      <c r="ED285" s="52"/>
      <c r="EE285" s="52"/>
      <c r="EF285" s="52"/>
      <c r="EG285" s="52"/>
      <c r="EH285" s="52"/>
      <c r="EI285" s="52"/>
      <c r="EJ285" s="52"/>
      <c r="EK285" s="52"/>
      <c r="EL285" s="52"/>
      <c r="EM285" s="52"/>
      <c r="EN285" s="52"/>
      <c r="EO285" s="52"/>
      <c r="EP285" s="52"/>
      <c r="EQ285" s="52"/>
      <c r="ER285" s="52"/>
      <c r="ES285" s="52"/>
      <c r="ET285" s="52"/>
      <c r="EU285" s="52"/>
      <c r="EV285" s="52"/>
      <c r="EW285" s="52"/>
      <c r="EX285" s="52"/>
      <c r="EY285" s="52"/>
      <c r="EZ285" s="52"/>
      <c r="FA285" s="52"/>
      <c r="FB285" s="52"/>
      <c r="FC285" s="52"/>
      <c r="FD285" s="52"/>
      <c r="FE285" s="52"/>
      <c r="FF285" s="52"/>
      <c r="FG285" s="52"/>
      <c r="FH285" s="52"/>
      <c r="FI285" s="52"/>
      <c r="FJ285" s="52"/>
      <c r="FK285" s="52"/>
      <c r="FL285" s="52"/>
      <c r="FM285" s="52"/>
      <c r="FN285" s="52"/>
      <c r="FO285" s="52"/>
      <c r="FP285" s="52"/>
      <c r="FQ285" s="52"/>
      <c r="FR285" s="52"/>
      <c r="FS285" s="52"/>
      <c r="FT285" s="52"/>
      <c r="FU285" s="52"/>
      <c r="FV285" s="52"/>
      <c r="FW285" s="52"/>
      <c r="FX285" s="52"/>
      <c r="FY285" s="52"/>
      <c r="FZ285" s="52"/>
      <c r="GA285" s="52"/>
      <c r="GB285" s="52"/>
      <c r="GC285" s="52"/>
      <c r="GD285" s="52"/>
      <c r="GE285" s="52"/>
      <c r="GF285" s="52"/>
      <c r="GG285" s="52"/>
      <c r="GH285" s="52"/>
      <c r="GI285" s="52"/>
      <c r="GJ285" s="52"/>
      <c r="GK285" s="52"/>
      <c r="GL285" s="52"/>
      <c r="GM285" s="52"/>
      <c r="GN285" s="52"/>
      <c r="GO285" s="52"/>
      <c r="GP285" s="52"/>
      <c r="GQ285" s="52"/>
      <c r="GR285" s="52"/>
      <c r="GS285" s="52"/>
      <c r="GT285" s="52"/>
      <c r="GU285" s="52"/>
      <c r="GV285" s="52"/>
      <c r="GW285" s="52"/>
      <c r="GX285" s="52"/>
      <c r="GY285" s="52"/>
      <c r="GZ285" s="52"/>
      <c r="HA285" s="52"/>
      <c r="HB285" s="52"/>
      <c r="HC285" s="52"/>
      <c r="HD285" s="52"/>
      <c r="HE285" s="52"/>
      <c r="HF285" s="52"/>
      <c r="HG285" s="52"/>
      <c r="HH285" s="52"/>
      <c r="HI285" s="52"/>
      <c r="HJ285" s="52"/>
      <c r="HK285" s="52"/>
      <c r="HL285" s="52"/>
      <c r="HM285" s="52"/>
      <c r="HN285" s="52"/>
    </row>
    <row r="286" spans="1:222" hidden="1">
      <c r="A286" s="52"/>
      <c r="B286" s="52"/>
      <c r="C286" s="52"/>
      <c r="D286" s="198"/>
      <c r="E286" s="54"/>
      <c r="F286" s="54"/>
      <c r="G286" s="54"/>
      <c r="H286" s="54"/>
      <c r="I286" s="54"/>
      <c r="J286" s="54"/>
      <c r="K286" s="54"/>
      <c r="L286" s="54"/>
      <c r="M286" s="54"/>
      <c r="N286" s="54"/>
      <c r="O286" s="54"/>
      <c r="P286" s="54"/>
      <c r="Q286" s="54"/>
      <c r="R286" s="54"/>
      <c r="S286" s="54"/>
      <c r="T286" s="54"/>
      <c r="U286" s="54"/>
      <c r="V286" s="54"/>
      <c r="W286" s="192"/>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874" t="e">
        <f t="shared" si="57"/>
        <v>#N/A</v>
      </c>
      <c r="AX286" s="875"/>
      <c r="AY286" s="875"/>
      <c r="AZ286" s="875"/>
      <c r="BA286" s="876"/>
      <c r="BB286" s="877" t="s">
        <v>618</v>
      </c>
      <c r="BC286" s="878"/>
      <c r="BD286" s="54"/>
      <c r="BE286" s="879" t="e">
        <f t="shared" si="50"/>
        <v>#N/A</v>
      </c>
      <c r="BF286" s="880"/>
      <c r="BG286" s="880"/>
      <c r="BH286" s="880"/>
      <c r="BI286" s="881"/>
      <c r="BJ286" s="882" t="s">
        <v>618</v>
      </c>
      <c r="BK286" s="878"/>
      <c r="BL286" s="54"/>
      <c r="BM286" s="241"/>
      <c r="BN286" s="241"/>
      <c r="BO286" s="241"/>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234">
        <v>4</v>
      </c>
      <c r="CN286" s="905" t="str">
        <f t="shared" si="58"/>
        <v>|</v>
      </c>
      <c r="CO286" s="906"/>
      <c r="CP286" s="906"/>
      <c r="CQ286" s="906"/>
      <c r="CR286" s="906"/>
      <c r="CS286" s="907"/>
      <c r="CT286" s="251" t="str">
        <f t="shared" si="59"/>
        <v>|</v>
      </c>
      <c r="CU286" s="251" t="str">
        <f t="shared" si="64"/>
        <v/>
      </c>
      <c r="CV286" s="268" t="e">
        <f t="array" ref="CV286">IF(ROW(A4)&gt;COUNTA(CU$283:CU$338),"",INDEX(CU:CU,SMALL(IF(CU$283:CU$338&lt;&gt;"",ROW(CU$283:CU$338),""),ROW(A4))))</f>
        <v>#NUM!</v>
      </c>
      <c r="CW286" s="251" t="str">
        <f t="shared" si="60"/>
        <v/>
      </c>
      <c r="CX286" s="234">
        <v>3</v>
      </c>
      <c r="CY286" s="250" t="str">
        <f t="shared" si="65"/>
        <v/>
      </c>
      <c r="CZ286" s="233"/>
      <c r="DA286" s="234">
        <v>4</v>
      </c>
      <c r="DB286" s="908" t="str">
        <f t="shared" si="61"/>
        <v>|</v>
      </c>
      <c r="DC286" s="909"/>
      <c r="DD286" s="909"/>
      <c r="DE286" s="909"/>
      <c r="DF286" s="909"/>
      <c r="DG286" s="910"/>
      <c r="DH286" s="255" t="str">
        <f t="shared" si="62"/>
        <v>|</v>
      </c>
      <c r="DI286" s="255" t="str">
        <f t="shared" si="66"/>
        <v/>
      </c>
      <c r="DJ286" s="270" t="e">
        <f t="array" ref="DJ286">IF(ROW(O4)&gt;COUNTA(DI$283:DI$338),"",INDEX(DI:DI,SMALL(IF(DI$283:DI$338&lt;&gt;"",ROW(DI$283:DI$338),""),ROW(O4))))</f>
        <v>#NUM!</v>
      </c>
      <c r="DK286" s="255" t="str">
        <f t="shared" si="63"/>
        <v/>
      </c>
      <c r="DL286" s="234">
        <v>3</v>
      </c>
      <c r="DM286" s="254" t="str">
        <f t="shared" si="67"/>
        <v/>
      </c>
      <c r="DN286" s="54"/>
      <c r="DO286" s="54"/>
      <c r="DP286" s="54"/>
      <c r="DQ286" s="199"/>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52"/>
      <c r="EO286" s="52"/>
      <c r="EP286" s="52"/>
      <c r="EQ286" s="52"/>
      <c r="ER286" s="52"/>
      <c r="ES286" s="52"/>
      <c r="ET286" s="52"/>
      <c r="EU286" s="52"/>
      <c r="EV286" s="52"/>
      <c r="EW286" s="52"/>
      <c r="EX286" s="52"/>
      <c r="EY286" s="52"/>
      <c r="EZ286" s="52"/>
      <c r="FA286" s="52"/>
      <c r="FB286" s="52"/>
      <c r="FC286" s="52"/>
      <c r="FD286" s="52"/>
      <c r="FE286" s="52"/>
      <c r="FF286" s="52"/>
      <c r="FG286" s="52"/>
      <c r="FH286" s="52"/>
      <c r="FI286" s="52"/>
      <c r="FJ286" s="52"/>
      <c r="FK286" s="52"/>
      <c r="FL286" s="52"/>
      <c r="FM286" s="52"/>
      <c r="FN286" s="52"/>
      <c r="FO286" s="52"/>
      <c r="FP286" s="52"/>
      <c r="FQ286" s="52"/>
      <c r="FR286" s="52"/>
      <c r="FS286" s="52"/>
      <c r="FT286" s="52"/>
      <c r="FU286" s="52"/>
      <c r="FV286" s="52"/>
      <c r="FW286" s="52"/>
      <c r="FX286" s="52"/>
      <c r="FY286" s="52"/>
      <c r="FZ286" s="52"/>
      <c r="GA286" s="52"/>
      <c r="GB286" s="52"/>
      <c r="GC286" s="52"/>
      <c r="GD286" s="52"/>
      <c r="GE286" s="52"/>
      <c r="GF286" s="52"/>
      <c r="GG286" s="52"/>
      <c r="GH286" s="52"/>
      <c r="GI286" s="52"/>
      <c r="GJ286" s="52"/>
      <c r="GK286" s="52"/>
      <c r="GL286" s="52"/>
      <c r="GM286" s="52"/>
      <c r="GN286" s="52"/>
      <c r="GO286" s="52"/>
      <c r="GP286" s="52"/>
      <c r="GQ286" s="52"/>
      <c r="GR286" s="52"/>
      <c r="GS286" s="52"/>
      <c r="GT286" s="52"/>
      <c r="GU286" s="52"/>
      <c r="GV286" s="52"/>
      <c r="GW286" s="52"/>
      <c r="GX286" s="52"/>
      <c r="GY286" s="52"/>
      <c r="GZ286" s="52"/>
      <c r="HA286" s="52"/>
      <c r="HB286" s="52"/>
      <c r="HC286" s="52"/>
      <c r="HD286" s="52"/>
      <c r="HE286" s="52"/>
      <c r="HF286" s="52"/>
      <c r="HG286" s="52"/>
      <c r="HH286" s="52"/>
      <c r="HI286" s="52"/>
      <c r="HJ286" s="52"/>
      <c r="HK286" s="52"/>
      <c r="HL286" s="52"/>
      <c r="HM286" s="52"/>
      <c r="HN286" s="52"/>
    </row>
    <row r="287" spans="1:222" hidden="1">
      <c r="A287" s="52"/>
      <c r="B287" s="52"/>
      <c r="C287" s="52"/>
      <c r="D287" s="198"/>
      <c r="E287" s="54"/>
      <c r="F287" s="54"/>
      <c r="G287" s="54"/>
      <c r="H287" s="54"/>
      <c r="I287" s="54"/>
      <c r="J287" s="54"/>
      <c r="K287" s="54"/>
      <c r="L287" s="54"/>
      <c r="M287" s="54"/>
      <c r="N287" s="54"/>
      <c r="O287" s="54"/>
      <c r="P287" s="54"/>
      <c r="Q287" s="54"/>
      <c r="R287" s="54"/>
      <c r="S287" s="54"/>
      <c r="T287" s="54"/>
      <c r="U287" s="54"/>
      <c r="V287" s="54"/>
      <c r="W287" s="192"/>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874" t="e">
        <f t="shared" si="57"/>
        <v>#N/A</v>
      </c>
      <c r="AX287" s="875"/>
      <c r="AY287" s="875"/>
      <c r="AZ287" s="875"/>
      <c r="BA287" s="876"/>
      <c r="BB287" s="877" t="s">
        <v>619</v>
      </c>
      <c r="BC287" s="878"/>
      <c r="BD287" s="54"/>
      <c r="BE287" s="879" t="e">
        <f t="shared" si="50"/>
        <v>#N/A</v>
      </c>
      <c r="BF287" s="880"/>
      <c r="BG287" s="880"/>
      <c r="BH287" s="880"/>
      <c r="BI287" s="881"/>
      <c r="BJ287" s="882" t="s">
        <v>619</v>
      </c>
      <c r="BK287" s="878"/>
      <c r="BL287" s="54"/>
      <c r="BM287" s="241"/>
      <c r="BN287" s="241"/>
      <c r="BO287" s="241"/>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234">
        <v>5</v>
      </c>
      <c r="CN287" s="905" t="str">
        <f t="shared" si="58"/>
        <v>|</v>
      </c>
      <c r="CO287" s="906"/>
      <c r="CP287" s="906"/>
      <c r="CQ287" s="906"/>
      <c r="CR287" s="906"/>
      <c r="CS287" s="907"/>
      <c r="CT287" s="251" t="str">
        <f t="shared" si="59"/>
        <v>|</v>
      </c>
      <c r="CU287" s="251" t="str">
        <f t="shared" si="64"/>
        <v/>
      </c>
      <c r="CV287" s="268" t="e">
        <f t="array" ref="CV287">IF(ROW(A5)&gt;COUNTA(CU$283:CU$338),"",INDEX(CU:CU,SMALL(IF(CU$283:CU$338&lt;&gt;"",ROW(CU$283:CU$338),""),ROW(A5))))</f>
        <v>#NUM!</v>
      </c>
      <c r="CW287" s="251" t="str">
        <f t="shared" si="60"/>
        <v/>
      </c>
      <c r="CX287" s="234">
        <v>4</v>
      </c>
      <c r="CY287" s="250" t="str">
        <f t="shared" si="65"/>
        <v/>
      </c>
      <c r="CZ287" s="233"/>
      <c r="DA287" s="234">
        <v>5</v>
      </c>
      <c r="DB287" s="908" t="str">
        <f t="shared" si="61"/>
        <v>|</v>
      </c>
      <c r="DC287" s="909"/>
      <c r="DD287" s="909"/>
      <c r="DE287" s="909"/>
      <c r="DF287" s="909"/>
      <c r="DG287" s="910"/>
      <c r="DH287" s="255" t="str">
        <f t="shared" si="62"/>
        <v>|</v>
      </c>
      <c r="DI287" s="255" t="str">
        <f t="shared" si="66"/>
        <v/>
      </c>
      <c r="DJ287" s="270" t="e">
        <f t="array" ref="DJ287">IF(ROW(O5)&gt;COUNTA(DI$283:DI$338),"",INDEX(DI:DI,SMALL(IF(DI$283:DI$338&lt;&gt;"",ROW(DI$283:DI$338),""),ROW(O5))))</f>
        <v>#NUM!</v>
      </c>
      <c r="DK287" s="255" t="str">
        <f t="shared" si="63"/>
        <v/>
      </c>
      <c r="DL287" s="234">
        <v>4</v>
      </c>
      <c r="DM287" s="254" t="str">
        <f t="shared" si="67"/>
        <v/>
      </c>
      <c r="DN287" s="54"/>
      <c r="DO287" s="54"/>
      <c r="DP287" s="54"/>
      <c r="DQ287" s="199"/>
      <c r="DR287" s="52"/>
      <c r="DS287" s="52"/>
      <c r="DT287" s="52"/>
      <c r="DU287" s="52"/>
      <c r="DV287" s="52"/>
      <c r="DW287" s="52"/>
      <c r="DX287" s="52"/>
      <c r="DY287" s="52"/>
      <c r="DZ287" s="52"/>
      <c r="EA287" s="52"/>
      <c r="EB287" s="52"/>
      <c r="EC287" s="52"/>
      <c r="ED287" s="52"/>
      <c r="EE287" s="52"/>
      <c r="EF287" s="52"/>
      <c r="EG287" s="52"/>
      <c r="EH287" s="52"/>
      <c r="EI287" s="52"/>
      <c r="EJ287" s="52"/>
      <c r="EK287" s="52"/>
      <c r="EL287" s="52"/>
      <c r="EM287" s="52"/>
      <c r="EN287" s="52"/>
      <c r="EO287" s="52"/>
      <c r="EP287" s="52"/>
      <c r="EQ287" s="52"/>
      <c r="ER287" s="52"/>
      <c r="ES287" s="52"/>
      <c r="ET287" s="52"/>
      <c r="EU287" s="52"/>
      <c r="EV287" s="52"/>
      <c r="EW287" s="52"/>
      <c r="EX287" s="52"/>
      <c r="EY287" s="52"/>
      <c r="EZ287" s="52"/>
      <c r="FA287" s="52"/>
      <c r="FB287" s="52"/>
      <c r="FC287" s="52"/>
      <c r="FD287" s="52"/>
      <c r="FE287" s="52"/>
      <c r="FF287" s="52"/>
      <c r="FG287" s="52"/>
      <c r="FH287" s="52"/>
      <c r="FI287" s="52"/>
      <c r="FJ287" s="52"/>
      <c r="FK287" s="52"/>
      <c r="FL287" s="52"/>
      <c r="FM287" s="52"/>
      <c r="FN287" s="52"/>
      <c r="FO287" s="52"/>
      <c r="FP287" s="52"/>
      <c r="FQ287" s="52"/>
      <c r="FR287" s="52"/>
      <c r="FS287" s="52"/>
      <c r="FT287" s="52"/>
      <c r="FU287" s="52"/>
      <c r="FV287" s="52"/>
      <c r="FW287" s="52"/>
      <c r="FX287" s="52"/>
      <c r="FY287" s="52"/>
      <c r="FZ287" s="52"/>
      <c r="GA287" s="52"/>
      <c r="GB287" s="52"/>
      <c r="GC287" s="52"/>
      <c r="GD287" s="52"/>
      <c r="GE287" s="52"/>
      <c r="GF287" s="52"/>
      <c r="GG287" s="52"/>
      <c r="GH287" s="52"/>
      <c r="GI287" s="52"/>
      <c r="GJ287" s="52"/>
      <c r="GK287" s="52"/>
      <c r="GL287" s="52"/>
      <c r="GM287" s="52"/>
      <c r="GN287" s="52"/>
      <c r="GO287" s="52"/>
      <c r="GP287" s="52"/>
      <c r="GQ287" s="52"/>
      <c r="GR287" s="52"/>
      <c r="GS287" s="52"/>
      <c r="GT287" s="52"/>
      <c r="GU287" s="52"/>
      <c r="GV287" s="52"/>
      <c r="GW287" s="52"/>
      <c r="GX287" s="52"/>
      <c r="GY287" s="52"/>
      <c r="GZ287" s="52"/>
      <c r="HA287" s="52"/>
      <c r="HB287" s="52"/>
      <c r="HC287" s="52"/>
      <c r="HD287" s="52"/>
      <c r="HE287" s="52"/>
      <c r="HF287" s="52"/>
      <c r="HG287" s="52"/>
      <c r="HH287" s="52"/>
      <c r="HI287" s="52"/>
      <c r="HJ287" s="52"/>
      <c r="HK287" s="52"/>
      <c r="HL287" s="52"/>
      <c r="HM287" s="52"/>
      <c r="HN287" s="52"/>
    </row>
    <row r="288" spans="1:222" hidden="1">
      <c r="A288" s="52"/>
      <c r="B288" s="52"/>
      <c r="C288" s="52"/>
      <c r="D288" s="198"/>
      <c r="E288" s="54"/>
      <c r="F288" s="54"/>
      <c r="G288" s="54"/>
      <c r="H288" s="54"/>
      <c r="I288" s="54"/>
      <c r="J288" s="54"/>
      <c r="K288" s="54"/>
      <c r="L288" s="54"/>
      <c r="M288" s="54"/>
      <c r="N288" s="54"/>
      <c r="O288" s="54"/>
      <c r="P288" s="54"/>
      <c r="Q288" s="54"/>
      <c r="R288" s="54"/>
      <c r="S288" s="54"/>
      <c r="T288" s="54"/>
      <c r="U288" s="54"/>
      <c r="V288" s="54"/>
      <c r="W288" s="192"/>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874" t="e">
        <f t="shared" si="57"/>
        <v>#N/A</v>
      </c>
      <c r="AX288" s="875"/>
      <c r="AY288" s="875"/>
      <c r="AZ288" s="875"/>
      <c r="BA288" s="876"/>
      <c r="BB288" s="877" t="s">
        <v>620</v>
      </c>
      <c r="BC288" s="878"/>
      <c r="BD288" s="54"/>
      <c r="BE288" s="879" t="e">
        <f t="shared" si="50"/>
        <v>#N/A</v>
      </c>
      <c r="BF288" s="880"/>
      <c r="BG288" s="880"/>
      <c r="BH288" s="880"/>
      <c r="BI288" s="881"/>
      <c r="BJ288" s="882" t="s">
        <v>620</v>
      </c>
      <c r="BK288" s="878"/>
      <c r="BL288" s="54"/>
      <c r="BM288" s="241"/>
      <c r="BN288" s="241"/>
      <c r="BO288" s="241"/>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234">
        <v>6</v>
      </c>
      <c r="CN288" s="905" t="str">
        <f t="shared" si="58"/>
        <v>|</v>
      </c>
      <c r="CO288" s="906"/>
      <c r="CP288" s="906"/>
      <c r="CQ288" s="906"/>
      <c r="CR288" s="906"/>
      <c r="CS288" s="907"/>
      <c r="CT288" s="251" t="str">
        <f t="shared" si="59"/>
        <v>|</v>
      </c>
      <c r="CU288" s="251" t="str">
        <f t="shared" si="64"/>
        <v/>
      </c>
      <c r="CV288" s="268" t="e">
        <f t="array" ref="CV288">IF(ROW(A6)&gt;COUNTA(CU$283:CU$338),"",INDEX(CU:CU,SMALL(IF(CU$283:CU$338&lt;&gt;"",ROW(CU$283:CU$338),""),ROW(A6))))</f>
        <v>#NUM!</v>
      </c>
      <c r="CW288" s="251" t="str">
        <f t="shared" si="60"/>
        <v/>
      </c>
      <c r="CX288" s="234">
        <v>5</v>
      </c>
      <c r="CY288" s="250" t="str">
        <f t="shared" si="65"/>
        <v/>
      </c>
      <c r="CZ288" s="233"/>
      <c r="DA288" s="234">
        <v>6</v>
      </c>
      <c r="DB288" s="908" t="str">
        <f t="shared" si="61"/>
        <v>|</v>
      </c>
      <c r="DC288" s="909"/>
      <c r="DD288" s="909"/>
      <c r="DE288" s="909"/>
      <c r="DF288" s="909"/>
      <c r="DG288" s="910"/>
      <c r="DH288" s="255" t="str">
        <f t="shared" si="62"/>
        <v>|</v>
      </c>
      <c r="DI288" s="255" t="str">
        <f t="shared" si="66"/>
        <v/>
      </c>
      <c r="DJ288" s="270" t="e">
        <f t="array" ref="DJ288">IF(ROW(O6)&gt;COUNTA(DI$283:DI$338),"",INDEX(DI:DI,SMALL(IF(DI$283:DI$338&lt;&gt;"",ROW(DI$283:DI$338),""),ROW(O6))))</f>
        <v>#NUM!</v>
      </c>
      <c r="DK288" s="255" t="str">
        <f t="shared" si="63"/>
        <v/>
      </c>
      <c r="DL288" s="234">
        <v>5</v>
      </c>
      <c r="DM288" s="254" t="str">
        <f t="shared" si="67"/>
        <v/>
      </c>
      <c r="DN288" s="54"/>
      <c r="DO288" s="54"/>
      <c r="DP288" s="54"/>
      <c r="DQ288" s="199"/>
      <c r="DR288" s="52"/>
      <c r="DS288" s="52"/>
      <c r="DT288" s="52"/>
      <c r="DU288" s="52"/>
      <c r="DV288" s="52"/>
      <c r="DW288" s="52"/>
      <c r="DX288" s="52"/>
      <c r="DY288" s="52"/>
      <c r="DZ288" s="52"/>
      <c r="EA288" s="52"/>
      <c r="EB288" s="52"/>
      <c r="EC288" s="52"/>
      <c r="ED288" s="52"/>
      <c r="EE288" s="52"/>
      <c r="EF288" s="52"/>
      <c r="EG288" s="52"/>
      <c r="EH288" s="52"/>
      <c r="EI288" s="52"/>
      <c r="EJ288" s="52"/>
      <c r="EK288" s="52"/>
      <c r="EL288" s="52"/>
      <c r="EM288" s="52"/>
      <c r="EN288" s="52"/>
      <c r="EO288" s="52"/>
      <c r="EP288" s="52"/>
      <c r="EQ288" s="52"/>
      <c r="ER288" s="52"/>
      <c r="ES288" s="52"/>
      <c r="ET288" s="52"/>
      <c r="EU288" s="52"/>
      <c r="EV288" s="52"/>
      <c r="EW288" s="52"/>
      <c r="EX288" s="52"/>
      <c r="EY288" s="52"/>
      <c r="EZ288" s="52"/>
      <c r="FA288" s="52"/>
      <c r="FB288" s="52"/>
      <c r="FC288" s="52"/>
      <c r="FD288" s="52"/>
      <c r="FE288" s="52"/>
      <c r="FF288" s="52"/>
      <c r="FG288" s="52"/>
      <c r="FH288" s="52"/>
      <c r="FI288" s="52"/>
      <c r="FJ288" s="52"/>
      <c r="FK288" s="52"/>
      <c r="FL288" s="52"/>
      <c r="FM288" s="52"/>
      <c r="FN288" s="52"/>
      <c r="FO288" s="52"/>
      <c r="FP288" s="52"/>
      <c r="FQ288" s="52"/>
      <c r="FR288" s="52"/>
      <c r="FS288" s="52"/>
      <c r="FT288" s="52"/>
      <c r="FU288" s="52"/>
      <c r="FV288" s="52"/>
      <c r="FW288" s="52"/>
      <c r="FX288" s="52"/>
      <c r="FY288" s="52"/>
      <c r="FZ288" s="52"/>
      <c r="GA288" s="52"/>
      <c r="GB288" s="52"/>
      <c r="GC288" s="52"/>
      <c r="GD288" s="52"/>
      <c r="GE288" s="52"/>
      <c r="GF288" s="52"/>
      <c r="GG288" s="52"/>
      <c r="GH288" s="52"/>
      <c r="GI288" s="52"/>
      <c r="GJ288" s="52"/>
      <c r="GK288" s="52"/>
      <c r="GL288" s="52"/>
      <c r="GM288" s="52"/>
      <c r="GN288" s="52"/>
      <c r="GO288" s="52"/>
      <c r="GP288" s="52"/>
      <c r="GQ288" s="52"/>
      <c r="GR288" s="52"/>
      <c r="GS288" s="52"/>
      <c r="GT288" s="52"/>
      <c r="GU288" s="52"/>
      <c r="GV288" s="52"/>
      <c r="GW288" s="52"/>
      <c r="GX288" s="52"/>
      <c r="GY288" s="52"/>
      <c r="GZ288" s="52"/>
      <c r="HA288" s="52"/>
      <c r="HB288" s="52"/>
      <c r="HC288" s="52"/>
      <c r="HD288" s="52"/>
      <c r="HE288" s="52"/>
      <c r="HF288" s="52"/>
      <c r="HG288" s="52"/>
      <c r="HH288" s="52"/>
      <c r="HI288" s="52"/>
      <c r="HJ288" s="52"/>
      <c r="HK288" s="52"/>
      <c r="HL288" s="52"/>
      <c r="HM288" s="52"/>
      <c r="HN288" s="52"/>
    </row>
    <row r="289" spans="1:222" hidden="1">
      <c r="A289" s="52"/>
      <c r="B289" s="52"/>
      <c r="C289" s="52"/>
      <c r="D289" s="198"/>
      <c r="E289" s="54"/>
      <c r="F289" s="54"/>
      <c r="G289" s="54"/>
      <c r="H289" s="54"/>
      <c r="I289" s="54"/>
      <c r="J289" s="54"/>
      <c r="K289" s="54"/>
      <c r="L289" s="54"/>
      <c r="M289" s="54"/>
      <c r="N289" s="54"/>
      <c r="O289" s="54"/>
      <c r="P289" s="54"/>
      <c r="Q289" s="54"/>
      <c r="R289" s="54"/>
      <c r="S289" s="54"/>
      <c r="T289" s="54"/>
      <c r="U289" s="54"/>
      <c r="V289" s="54"/>
      <c r="W289" s="192"/>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874" t="e">
        <f t="shared" si="57"/>
        <v>#N/A</v>
      </c>
      <c r="AX289" s="875"/>
      <c r="AY289" s="875"/>
      <c r="AZ289" s="875"/>
      <c r="BA289" s="876"/>
      <c r="BB289" s="877" t="s">
        <v>621</v>
      </c>
      <c r="BC289" s="878"/>
      <c r="BD289" s="54"/>
      <c r="BE289" s="879" t="e">
        <f t="shared" si="50"/>
        <v>#N/A</v>
      </c>
      <c r="BF289" s="880"/>
      <c r="BG289" s="880"/>
      <c r="BH289" s="880"/>
      <c r="BI289" s="881"/>
      <c r="BJ289" s="882" t="s">
        <v>621</v>
      </c>
      <c r="BK289" s="878"/>
      <c r="BL289" s="54"/>
      <c r="BM289" s="241"/>
      <c r="BN289" s="241"/>
      <c r="BO289" s="241"/>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234">
        <v>7</v>
      </c>
      <c r="CN289" s="905" t="str">
        <f t="shared" si="58"/>
        <v>|</v>
      </c>
      <c r="CO289" s="906"/>
      <c r="CP289" s="906"/>
      <c r="CQ289" s="906"/>
      <c r="CR289" s="906"/>
      <c r="CS289" s="907"/>
      <c r="CT289" s="251" t="str">
        <f t="shared" si="59"/>
        <v>|</v>
      </c>
      <c r="CU289" s="251" t="str">
        <f t="shared" si="64"/>
        <v/>
      </c>
      <c r="CV289" s="268" t="e">
        <f t="array" ref="CV289">IF(ROW(A7)&gt;COUNTA(CU$283:CU$338),"",INDEX(CU:CU,SMALL(IF(CU$283:CU$338&lt;&gt;"",ROW(CU$283:CU$338),""),ROW(A7))))</f>
        <v>#NUM!</v>
      </c>
      <c r="CW289" s="251" t="str">
        <f t="shared" si="60"/>
        <v/>
      </c>
      <c r="CX289" s="234">
        <v>6</v>
      </c>
      <c r="CY289" s="250" t="str">
        <f t="shared" si="65"/>
        <v/>
      </c>
      <c r="CZ289" s="233"/>
      <c r="DA289" s="234">
        <v>7</v>
      </c>
      <c r="DB289" s="908" t="str">
        <f t="shared" si="61"/>
        <v>|</v>
      </c>
      <c r="DC289" s="909"/>
      <c r="DD289" s="909"/>
      <c r="DE289" s="909"/>
      <c r="DF289" s="909"/>
      <c r="DG289" s="910"/>
      <c r="DH289" s="255" t="str">
        <f t="shared" si="62"/>
        <v>|</v>
      </c>
      <c r="DI289" s="255" t="str">
        <f t="shared" si="66"/>
        <v/>
      </c>
      <c r="DJ289" s="270" t="e">
        <f t="array" ref="DJ289">IF(ROW(O7)&gt;COUNTA(DI$283:DI$338),"",INDEX(DI:DI,SMALL(IF(DI$283:DI$338&lt;&gt;"",ROW(DI$283:DI$338),""),ROW(O7))))</f>
        <v>#NUM!</v>
      </c>
      <c r="DK289" s="255" t="str">
        <f t="shared" si="63"/>
        <v/>
      </c>
      <c r="DL289" s="234">
        <v>6</v>
      </c>
      <c r="DM289" s="254" t="str">
        <f t="shared" si="67"/>
        <v/>
      </c>
      <c r="DN289" s="54"/>
      <c r="DO289" s="54"/>
      <c r="DP289" s="54"/>
      <c r="DQ289" s="199"/>
      <c r="DR289" s="52"/>
      <c r="DS289" s="52"/>
      <c r="DT289" s="52"/>
      <c r="DU289" s="52"/>
      <c r="DV289" s="52"/>
      <c r="DW289" s="52"/>
      <c r="DX289" s="52"/>
      <c r="DY289" s="52"/>
      <c r="DZ289" s="52"/>
      <c r="EA289" s="52"/>
      <c r="EB289" s="52"/>
      <c r="EC289" s="52"/>
      <c r="ED289" s="52"/>
      <c r="EE289" s="52"/>
      <c r="EF289" s="52"/>
      <c r="EG289" s="52"/>
      <c r="EH289" s="52"/>
      <c r="EI289" s="52"/>
      <c r="EJ289" s="52"/>
      <c r="EK289" s="52"/>
      <c r="EL289" s="52"/>
      <c r="EM289" s="52"/>
      <c r="EN289" s="52"/>
      <c r="EO289" s="52"/>
      <c r="EP289" s="52"/>
      <c r="EQ289" s="52"/>
      <c r="ER289" s="52"/>
      <c r="ES289" s="52"/>
      <c r="ET289" s="52"/>
      <c r="EU289" s="52"/>
      <c r="EV289" s="52"/>
      <c r="EW289" s="52"/>
      <c r="EX289" s="52"/>
      <c r="EY289" s="52"/>
      <c r="EZ289" s="52"/>
      <c r="FA289" s="52"/>
      <c r="FB289" s="52"/>
      <c r="FC289" s="52"/>
      <c r="FD289" s="52"/>
      <c r="FE289" s="52"/>
      <c r="FF289" s="52"/>
      <c r="FG289" s="52"/>
      <c r="FH289" s="52"/>
      <c r="FI289" s="52"/>
      <c r="FJ289" s="52"/>
      <c r="FK289" s="52"/>
      <c r="FL289" s="52"/>
      <c r="FM289" s="52"/>
      <c r="FN289" s="52"/>
      <c r="FO289" s="52"/>
      <c r="FP289" s="52"/>
      <c r="FQ289" s="52"/>
      <c r="FR289" s="52"/>
      <c r="FS289" s="52"/>
      <c r="FT289" s="52"/>
      <c r="FU289" s="52"/>
      <c r="FV289" s="52"/>
      <c r="FW289" s="52"/>
      <c r="FX289" s="52"/>
      <c r="FY289" s="52"/>
      <c r="FZ289" s="52"/>
      <c r="GA289" s="52"/>
      <c r="GB289" s="52"/>
      <c r="GC289" s="52"/>
      <c r="GD289" s="52"/>
      <c r="GE289" s="52"/>
      <c r="GF289" s="52"/>
      <c r="GG289" s="52"/>
      <c r="GH289" s="52"/>
      <c r="GI289" s="52"/>
      <c r="GJ289" s="52"/>
      <c r="GK289" s="52"/>
      <c r="GL289" s="52"/>
      <c r="GM289" s="52"/>
      <c r="GN289" s="52"/>
      <c r="GO289" s="52"/>
      <c r="GP289" s="52"/>
      <c r="GQ289" s="52"/>
      <c r="GR289" s="52"/>
      <c r="GS289" s="52"/>
      <c r="GT289" s="52"/>
      <c r="GU289" s="52"/>
      <c r="GV289" s="52"/>
      <c r="GW289" s="52"/>
      <c r="GX289" s="52"/>
      <c r="GY289" s="52"/>
      <c r="GZ289" s="52"/>
      <c r="HA289" s="52"/>
      <c r="HB289" s="52"/>
      <c r="HC289" s="52"/>
      <c r="HD289" s="52"/>
      <c r="HE289" s="52"/>
      <c r="HF289" s="52"/>
      <c r="HG289" s="52"/>
      <c r="HH289" s="52"/>
      <c r="HI289" s="52"/>
      <c r="HJ289" s="52"/>
      <c r="HK289" s="52"/>
      <c r="HL289" s="52"/>
      <c r="HM289" s="52"/>
      <c r="HN289" s="52"/>
    </row>
    <row r="290" spans="1:222" hidden="1">
      <c r="A290" s="52"/>
      <c r="B290" s="52"/>
      <c r="C290" s="52"/>
      <c r="D290" s="198"/>
      <c r="E290" s="54"/>
      <c r="F290" s="54"/>
      <c r="G290" s="54"/>
      <c r="H290" s="54"/>
      <c r="I290" s="54"/>
      <c r="J290" s="54"/>
      <c r="K290" s="54"/>
      <c r="L290" s="54"/>
      <c r="M290" s="54"/>
      <c r="N290" s="54"/>
      <c r="O290" s="54"/>
      <c r="P290" s="54"/>
      <c r="Q290" s="54"/>
      <c r="R290" s="54"/>
      <c r="S290" s="54"/>
      <c r="T290" s="54"/>
      <c r="U290" s="54"/>
      <c r="V290" s="54"/>
      <c r="W290" s="192"/>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874" t="e">
        <f t="shared" si="57"/>
        <v>#N/A</v>
      </c>
      <c r="AX290" s="875"/>
      <c r="AY290" s="875"/>
      <c r="AZ290" s="875"/>
      <c r="BA290" s="876"/>
      <c r="BB290" s="877" t="s">
        <v>622</v>
      </c>
      <c r="BC290" s="878"/>
      <c r="BD290" s="54"/>
      <c r="BE290" s="879" t="e">
        <f t="shared" si="50"/>
        <v>#N/A</v>
      </c>
      <c r="BF290" s="880"/>
      <c r="BG290" s="880"/>
      <c r="BH290" s="880"/>
      <c r="BI290" s="881"/>
      <c r="BJ290" s="882" t="s">
        <v>622</v>
      </c>
      <c r="BK290" s="878"/>
      <c r="BL290" s="54"/>
      <c r="BM290" s="241"/>
      <c r="BN290" s="241"/>
      <c r="BO290" s="241"/>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234">
        <v>8</v>
      </c>
      <c r="CN290" s="905" t="str">
        <f t="shared" si="58"/>
        <v>|</v>
      </c>
      <c r="CO290" s="906"/>
      <c r="CP290" s="906"/>
      <c r="CQ290" s="906"/>
      <c r="CR290" s="906"/>
      <c r="CS290" s="907"/>
      <c r="CT290" s="251" t="str">
        <f t="shared" si="59"/>
        <v>|</v>
      </c>
      <c r="CU290" s="251" t="str">
        <f t="shared" si="64"/>
        <v/>
      </c>
      <c r="CV290" s="268" t="e">
        <f t="array" ref="CV290">IF(ROW(A8)&gt;COUNTA(CU$283:CU$338),"",INDEX(CU:CU,SMALL(IF(CU$283:CU$338&lt;&gt;"",ROW(CU$283:CU$338),""),ROW(A8))))</f>
        <v>#NUM!</v>
      </c>
      <c r="CW290" s="251" t="str">
        <f t="shared" si="60"/>
        <v/>
      </c>
      <c r="CX290" s="234">
        <v>7</v>
      </c>
      <c r="CY290" s="250" t="str">
        <f t="shared" si="65"/>
        <v/>
      </c>
      <c r="CZ290" s="233"/>
      <c r="DA290" s="234">
        <v>8</v>
      </c>
      <c r="DB290" s="908" t="str">
        <f t="shared" si="61"/>
        <v>|</v>
      </c>
      <c r="DC290" s="909"/>
      <c r="DD290" s="909"/>
      <c r="DE290" s="909"/>
      <c r="DF290" s="909"/>
      <c r="DG290" s="910"/>
      <c r="DH290" s="255" t="str">
        <f t="shared" si="62"/>
        <v>|</v>
      </c>
      <c r="DI290" s="255" t="str">
        <f t="shared" si="66"/>
        <v/>
      </c>
      <c r="DJ290" s="270" t="e">
        <f t="array" ref="DJ290">IF(ROW(O8)&gt;COUNTA(DI$283:DI$338),"",INDEX(DI:DI,SMALL(IF(DI$283:DI$338&lt;&gt;"",ROW(DI$283:DI$338),""),ROW(O8))))</f>
        <v>#NUM!</v>
      </c>
      <c r="DK290" s="255" t="str">
        <f t="shared" si="63"/>
        <v/>
      </c>
      <c r="DL290" s="234">
        <v>7</v>
      </c>
      <c r="DM290" s="254" t="str">
        <f t="shared" si="67"/>
        <v/>
      </c>
      <c r="DN290" s="54"/>
      <c r="DO290" s="54"/>
      <c r="DP290" s="54"/>
      <c r="DQ290" s="199"/>
      <c r="DR290" s="52"/>
      <c r="DS290" s="52"/>
      <c r="DT290" s="52"/>
      <c r="DU290" s="52"/>
      <c r="DV290" s="52"/>
      <c r="DW290" s="52"/>
      <c r="DX290" s="52"/>
      <c r="DY290" s="52"/>
      <c r="DZ290" s="52"/>
      <c r="EA290" s="52"/>
      <c r="EB290" s="52"/>
      <c r="EC290" s="52"/>
      <c r="ED290" s="52"/>
      <c r="EE290" s="52"/>
      <c r="EF290" s="52"/>
      <c r="EG290" s="52"/>
      <c r="EH290" s="52"/>
      <c r="EI290" s="52"/>
      <c r="EJ290" s="52"/>
      <c r="EK290" s="52"/>
      <c r="EL290" s="52"/>
      <c r="EM290" s="52"/>
      <c r="EN290" s="52"/>
      <c r="EO290" s="52"/>
      <c r="EP290" s="52"/>
      <c r="EQ290" s="52"/>
      <c r="ER290" s="52"/>
      <c r="ES290" s="52"/>
      <c r="ET290" s="52"/>
      <c r="EU290" s="52"/>
      <c r="EV290" s="52"/>
      <c r="EW290" s="52"/>
      <c r="EX290" s="52"/>
      <c r="EY290" s="52"/>
      <c r="EZ290" s="52"/>
      <c r="FA290" s="52"/>
      <c r="FB290" s="52"/>
      <c r="FC290" s="52"/>
      <c r="FD290" s="52"/>
      <c r="FE290" s="52"/>
      <c r="FF290" s="52"/>
      <c r="FG290" s="52"/>
      <c r="FH290" s="52"/>
      <c r="FI290" s="52"/>
      <c r="FJ290" s="52"/>
      <c r="FK290" s="52"/>
      <c r="FL290" s="52"/>
      <c r="FM290" s="52"/>
      <c r="FN290" s="52"/>
      <c r="FO290" s="52"/>
      <c r="FP290" s="52"/>
      <c r="FQ290" s="52"/>
      <c r="FR290" s="52"/>
      <c r="FS290" s="52"/>
      <c r="FT290" s="52"/>
      <c r="FU290" s="52"/>
      <c r="FV290" s="52"/>
      <c r="FW290" s="52"/>
      <c r="FX290" s="52"/>
      <c r="FY290" s="52"/>
      <c r="FZ290" s="52"/>
      <c r="GA290" s="52"/>
      <c r="GB290" s="52"/>
      <c r="GC290" s="52"/>
      <c r="GD290" s="52"/>
      <c r="GE290" s="52"/>
      <c r="GF290" s="52"/>
      <c r="GG290" s="52"/>
      <c r="GH290" s="52"/>
      <c r="GI290" s="52"/>
      <c r="GJ290" s="52"/>
      <c r="GK290" s="52"/>
      <c r="GL290" s="52"/>
      <c r="GM290" s="52"/>
      <c r="GN290" s="52"/>
      <c r="GO290" s="52"/>
      <c r="GP290" s="52"/>
      <c r="GQ290" s="52"/>
      <c r="GR290" s="52"/>
      <c r="GS290" s="52"/>
      <c r="GT290" s="52"/>
      <c r="GU290" s="52"/>
      <c r="GV290" s="52"/>
      <c r="GW290" s="52"/>
      <c r="GX290" s="52"/>
      <c r="GY290" s="52"/>
      <c r="GZ290" s="52"/>
      <c r="HA290" s="52"/>
      <c r="HB290" s="52"/>
      <c r="HC290" s="52"/>
      <c r="HD290" s="52"/>
      <c r="HE290" s="52"/>
      <c r="HF290" s="52"/>
      <c r="HG290" s="52"/>
      <c r="HH290" s="52"/>
      <c r="HI290" s="52"/>
      <c r="HJ290" s="52"/>
      <c r="HK290" s="52"/>
      <c r="HL290" s="52"/>
      <c r="HM290" s="52"/>
      <c r="HN290" s="52"/>
    </row>
    <row r="291" spans="1:222" hidden="1">
      <c r="A291" s="52"/>
      <c r="B291" s="52"/>
      <c r="C291" s="52"/>
      <c r="D291" s="198"/>
      <c r="E291" s="54"/>
      <c r="F291" s="54"/>
      <c r="G291" s="54"/>
      <c r="H291" s="54"/>
      <c r="I291" s="54"/>
      <c r="J291" s="54"/>
      <c r="K291" s="54"/>
      <c r="L291" s="54"/>
      <c r="M291" s="54"/>
      <c r="N291" s="54"/>
      <c r="O291" s="54"/>
      <c r="P291" s="54"/>
      <c r="Q291" s="54"/>
      <c r="R291" s="54"/>
      <c r="S291" s="54"/>
      <c r="T291" s="54"/>
      <c r="U291" s="54"/>
      <c r="V291" s="54"/>
      <c r="W291" s="192"/>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874" t="e">
        <f t="shared" si="57"/>
        <v>#N/A</v>
      </c>
      <c r="AX291" s="875"/>
      <c r="AY291" s="875"/>
      <c r="AZ291" s="875"/>
      <c r="BA291" s="876"/>
      <c r="BB291" s="877" t="s">
        <v>623</v>
      </c>
      <c r="BC291" s="878"/>
      <c r="BD291" s="54"/>
      <c r="BE291" s="879" t="e">
        <f t="shared" si="50"/>
        <v>#N/A</v>
      </c>
      <c r="BF291" s="880"/>
      <c r="BG291" s="880"/>
      <c r="BH291" s="880"/>
      <c r="BI291" s="881"/>
      <c r="BJ291" s="882" t="s">
        <v>623</v>
      </c>
      <c r="BK291" s="878"/>
      <c r="BL291" s="54"/>
      <c r="BM291" s="241"/>
      <c r="BN291" s="241"/>
      <c r="BO291" s="241"/>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234">
        <v>9</v>
      </c>
      <c r="CN291" s="905" t="str">
        <f t="shared" si="58"/>
        <v>|</v>
      </c>
      <c r="CO291" s="906"/>
      <c r="CP291" s="906"/>
      <c r="CQ291" s="906"/>
      <c r="CR291" s="906"/>
      <c r="CS291" s="907"/>
      <c r="CT291" s="251" t="str">
        <f t="shared" si="59"/>
        <v>|</v>
      </c>
      <c r="CU291" s="251" t="str">
        <f t="shared" si="64"/>
        <v/>
      </c>
      <c r="CV291" s="268" t="e">
        <f t="array" ref="CV291">IF(ROW(A9)&gt;COUNTA(CU$283:CU$338),"",INDEX(CU:CU,SMALL(IF(CU$283:CU$338&lt;&gt;"",ROW(CU$283:CU$338),""),ROW(A9))))</f>
        <v>#NUM!</v>
      </c>
      <c r="CW291" s="251" t="str">
        <f t="shared" si="60"/>
        <v/>
      </c>
      <c r="CX291" s="234">
        <v>8</v>
      </c>
      <c r="CY291" s="250" t="str">
        <f t="shared" si="65"/>
        <v/>
      </c>
      <c r="CZ291" s="233"/>
      <c r="DA291" s="234">
        <v>9</v>
      </c>
      <c r="DB291" s="908" t="str">
        <f t="shared" si="61"/>
        <v>|</v>
      </c>
      <c r="DC291" s="909"/>
      <c r="DD291" s="909"/>
      <c r="DE291" s="909"/>
      <c r="DF291" s="909"/>
      <c r="DG291" s="910"/>
      <c r="DH291" s="255" t="str">
        <f t="shared" si="62"/>
        <v>|</v>
      </c>
      <c r="DI291" s="255" t="str">
        <f t="shared" si="66"/>
        <v/>
      </c>
      <c r="DJ291" s="270" t="e">
        <f t="array" ref="DJ291">IF(ROW(O9)&gt;COUNTA(DI$283:DI$338),"",INDEX(DI:DI,SMALL(IF(DI$283:DI$338&lt;&gt;"",ROW(DI$283:DI$338),""),ROW(O9))))</f>
        <v>#NUM!</v>
      </c>
      <c r="DK291" s="255" t="str">
        <f t="shared" si="63"/>
        <v/>
      </c>
      <c r="DL291" s="234">
        <v>8</v>
      </c>
      <c r="DM291" s="254" t="str">
        <f t="shared" si="67"/>
        <v/>
      </c>
      <c r="DN291" s="54"/>
      <c r="DO291" s="54"/>
      <c r="DP291" s="54"/>
      <c r="DQ291" s="199"/>
      <c r="DR291" s="52"/>
      <c r="DS291" s="52"/>
      <c r="DT291" s="52"/>
      <c r="DU291" s="52"/>
      <c r="DV291" s="52"/>
      <c r="DW291" s="52"/>
      <c r="DX291" s="52"/>
      <c r="DY291" s="52"/>
      <c r="DZ291" s="52"/>
      <c r="EA291" s="52"/>
      <c r="EB291" s="52"/>
      <c r="EC291" s="52"/>
      <c r="ED291" s="52"/>
      <c r="EE291" s="52"/>
      <c r="EF291" s="52"/>
      <c r="EG291" s="52"/>
      <c r="EH291" s="52"/>
      <c r="EI291" s="52"/>
      <c r="EJ291" s="52"/>
      <c r="EK291" s="52"/>
      <c r="EL291" s="52"/>
      <c r="EM291" s="52"/>
      <c r="EN291" s="52"/>
      <c r="EO291" s="52"/>
      <c r="EP291" s="52"/>
      <c r="EQ291" s="52"/>
      <c r="ER291" s="52"/>
      <c r="ES291" s="52"/>
      <c r="ET291" s="52"/>
      <c r="EU291" s="52"/>
      <c r="EV291" s="52"/>
      <c r="EW291" s="52"/>
      <c r="EX291" s="52"/>
      <c r="EY291" s="52"/>
      <c r="EZ291" s="52"/>
      <c r="FA291" s="52"/>
      <c r="FB291" s="52"/>
      <c r="FC291" s="52"/>
      <c r="FD291" s="52"/>
      <c r="FE291" s="52"/>
      <c r="FF291" s="52"/>
      <c r="FG291" s="52"/>
      <c r="FH291" s="52"/>
      <c r="FI291" s="52"/>
      <c r="FJ291" s="52"/>
      <c r="FK291" s="52"/>
      <c r="FL291" s="52"/>
      <c r="FM291" s="52"/>
      <c r="FN291" s="52"/>
      <c r="FO291" s="52"/>
      <c r="FP291" s="52"/>
      <c r="FQ291" s="52"/>
      <c r="FR291" s="52"/>
      <c r="FS291" s="52"/>
      <c r="FT291" s="52"/>
      <c r="FU291" s="52"/>
      <c r="FV291" s="52"/>
      <c r="FW291" s="52"/>
      <c r="FX291" s="52"/>
      <c r="FY291" s="52"/>
      <c r="FZ291" s="52"/>
      <c r="GA291" s="52"/>
      <c r="GB291" s="52"/>
      <c r="GC291" s="52"/>
      <c r="GD291" s="52"/>
      <c r="GE291" s="52"/>
      <c r="GF291" s="52"/>
      <c r="GG291" s="52"/>
      <c r="GH291" s="52"/>
      <c r="GI291" s="52"/>
      <c r="GJ291" s="52"/>
      <c r="GK291" s="52"/>
      <c r="GL291" s="52"/>
      <c r="GM291" s="52"/>
      <c r="GN291" s="52"/>
      <c r="GO291" s="52"/>
      <c r="GP291" s="52"/>
      <c r="GQ291" s="52"/>
      <c r="GR291" s="52"/>
      <c r="GS291" s="52"/>
      <c r="GT291" s="52"/>
      <c r="GU291" s="52"/>
      <c r="GV291" s="52"/>
      <c r="GW291" s="52"/>
      <c r="GX291" s="52"/>
      <c r="GY291" s="52"/>
      <c r="GZ291" s="52"/>
      <c r="HA291" s="52"/>
      <c r="HB291" s="52"/>
      <c r="HC291" s="52"/>
      <c r="HD291" s="52"/>
      <c r="HE291" s="52"/>
      <c r="HF291" s="52"/>
      <c r="HG291" s="52"/>
      <c r="HH291" s="52"/>
      <c r="HI291" s="52"/>
      <c r="HJ291" s="52"/>
      <c r="HK291" s="52"/>
      <c r="HL291" s="52"/>
      <c r="HM291" s="52"/>
      <c r="HN291" s="52"/>
    </row>
    <row r="292" spans="1:222" hidden="1">
      <c r="A292" s="52"/>
      <c r="B292" s="52"/>
      <c r="C292" s="52"/>
      <c r="D292" s="198"/>
      <c r="E292" s="54"/>
      <c r="F292" s="54"/>
      <c r="G292" s="54"/>
      <c r="H292" s="54"/>
      <c r="I292" s="54"/>
      <c r="J292" s="54"/>
      <c r="K292" s="54"/>
      <c r="L292" s="54"/>
      <c r="M292" s="54"/>
      <c r="N292" s="54"/>
      <c r="O292" s="54"/>
      <c r="P292" s="54"/>
      <c r="Q292" s="54"/>
      <c r="R292" s="54"/>
      <c r="S292" s="54"/>
      <c r="T292" s="54"/>
      <c r="U292" s="54"/>
      <c r="V292" s="54"/>
      <c r="W292" s="192"/>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874" t="e">
        <f t="shared" si="57"/>
        <v>#N/A</v>
      </c>
      <c r="AX292" s="875"/>
      <c r="AY292" s="875"/>
      <c r="AZ292" s="875"/>
      <c r="BA292" s="876"/>
      <c r="BB292" s="877" t="s">
        <v>624</v>
      </c>
      <c r="BC292" s="878"/>
      <c r="BD292" s="54"/>
      <c r="BE292" s="879" t="e">
        <f t="shared" si="50"/>
        <v>#N/A</v>
      </c>
      <c r="BF292" s="880"/>
      <c r="BG292" s="880"/>
      <c r="BH292" s="880"/>
      <c r="BI292" s="881"/>
      <c r="BJ292" s="882" t="s">
        <v>624</v>
      </c>
      <c r="BK292" s="878"/>
      <c r="BL292" s="54"/>
      <c r="BM292" s="241"/>
      <c r="BN292" s="241"/>
      <c r="BO292" s="241"/>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234">
        <v>10</v>
      </c>
      <c r="CN292" s="905" t="str">
        <f t="shared" si="58"/>
        <v>|</v>
      </c>
      <c r="CO292" s="906"/>
      <c r="CP292" s="906"/>
      <c r="CQ292" s="906"/>
      <c r="CR292" s="906"/>
      <c r="CS292" s="907"/>
      <c r="CT292" s="251" t="str">
        <f t="shared" si="59"/>
        <v>|</v>
      </c>
      <c r="CU292" s="251" t="str">
        <f t="shared" si="64"/>
        <v/>
      </c>
      <c r="CV292" s="268" t="e">
        <f t="array" ref="CV292">IF(ROW(A10)&gt;COUNTA(CU$283:CU$338),"",INDEX(CU:CU,SMALL(IF(CU$283:CU$338&lt;&gt;"",ROW(CU$283:CU$338),""),ROW(A10))))</f>
        <v>#NUM!</v>
      </c>
      <c r="CW292" s="251" t="str">
        <f t="shared" si="60"/>
        <v/>
      </c>
      <c r="CX292" s="234">
        <v>9</v>
      </c>
      <c r="CY292" s="250" t="str">
        <f t="shared" si="65"/>
        <v/>
      </c>
      <c r="CZ292" s="233"/>
      <c r="DA292" s="234">
        <v>10</v>
      </c>
      <c r="DB292" s="908" t="str">
        <f t="shared" si="61"/>
        <v>|</v>
      </c>
      <c r="DC292" s="909"/>
      <c r="DD292" s="909"/>
      <c r="DE292" s="909"/>
      <c r="DF292" s="909"/>
      <c r="DG292" s="910"/>
      <c r="DH292" s="255" t="str">
        <f t="shared" si="62"/>
        <v>|</v>
      </c>
      <c r="DI292" s="255" t="str">
        <f t="shared" si="66"/>
        <v/>
      </c>
      <c r="DJ292" s="270" t="e">
        <f t="array" ref="DJ292">IF(ROW(O10)&gt;COUNTA(DI$283:DI$338),"",INDEX(DI:DI,SMALL(IF(DI$283:DI$338&lt;&gt;"",ROW(DI$283:DI$338),""),ROW(O10))))</f>
        <v>#NUM!</v>
      </c>
      <c r="DK292" s="255" t="str">
        <f t="shared" si="63"/>
        <v/>
      </c>
      <c r="DL292" s="234">
        <v>9</v>
      </c>
      <c r="DM292" s="254" t="str">
        <f t="shared" si="67"/>
        <v/>
      </c>
      <c r="DN292" s="54"/>
      <c r="DO292" s="54"/>
      <c r="DP292" s="54"/>
      <c r="DQ292" s="199"/>
      <c r="DR292" s="52"/>
      <c r="DS292" s="52"/>
      <c r="DT292" s="52"/>
      <c r="DU292" s="52"/>
      <c r="DV292" s="52"/>
      <c r="DW292" s="52"/>
      <c r="DX292" s="52"/>
      <c r="DY292" s="52"/>
      <c r="DZ292" s="52"/>
      <c r="EA292" s="52"/>
      <c r="EB292" s="52"/>
      <c r="EC292" s="52"/>
      <c r="ED292" s="52"/>
      <c r="EE292" s="52"/>
      <c r="EF292" s="52"/>
      <c r="EG292" s="52"/>
      <c r="EH292" s="52"/>
      <c r="EI292" s="52"/>
      <c r="EJ292" s="52"/>
      <c r="EK292" s="52"/>
      <c r="EL292" s="52"/>
      <c r="EM292" s="52"/>
      <c r="EN292" s="52"/>
      <c r="EO292" s="52"/>
      <c r="EP292" s="52"/>
      <c r="EQ292" s="52"/>
      <c r="ER292" s="52"/>
      <c r="ES292" s="52"/>
      <c r="ET292" s="52"/>
      <c r="EU292" s="52"/>
      <c r="EV292" s="52"/>
      <c r="EW292" s="52"/>
      <c r="EX292" s="52"/>
      <c r="EY292" s="52"/>
      <c r="EZ292" s="52"/>
      <c r="FA292" s="52"/>
      <c r="FB292" s="52"/>
      <c r="FC292" s="52"/>
      <c r="FD292" s="52"/>
      <c r="FE292" s="52"/>
      <c r="FF292" s="52"/>
      <c r="FG292" s="52"/>
      <c r="FH292" s="52"/>
      <c r="FI292" s="52"/>
      <c r="FJ292" s="52"/>
      <c r="FK292" s="52"/>
      <c r="FL292" s="52"/>
      <c r="FM292" s="52"/>
      <c r="FN292" s="52"/>
      <c r="FO292" s="52"/>
      <c r="FP292" s="52"/>
      <c r="FQ292" s="52"/>
      <c r="FR292" s="52"/>
      <c r="FS292" s="52"/>
      <c r="FT292" s="52"/>
      <c r="FU292" s="52"/>
      <c r="FV292" s="52"/>
      <c r="FW292" s="52"/>
      <c r="FX292" s="52"/>
      <c r="FY292" s="52"/>
      <c r="FZ292" s="52"/>
      <c r="GA292" s="52"/>
      <c r="GB292" s="52"/>
      <c r="GC292" s="52"/>
      <c r="GD292" s="52"/>
      <c r="GE292" s="52"/>
      <c r="GF292" s="52"/>
      <c r="GG292" s="52"/>
      <c r="GH292" s="52"/>
      <c r="GI292" s="52"/>
      <c r="GJ292" s="52"/>
      <c r="GK292" s="52"/>
      <c r="GL292" s="52"/>
      <c r="GM292" s="52"/>
      <c r="GN292" s="52"/>
      <c r="GO292" s="52"/>
      <c r="GP292" s="52"/>
      <c r="GQ292" s="52"/>
      <c r="GR292" s="52"/>
      <c r="GS292" s="52"/>
      <c r="GT292" s="52"/>
      <c r="GU292" s="52"/>
      <c r="GV292" s="52"/>
      <c r="GW292" s="52"/>
      <c r="GX292" s="52"/>
      <c r="GY292" s="52"/>
      <c r="GZ292" s="52"/>
      <c r="HA292" s="52"/>
      <c r="HB292" s="52"/>
      <c r="HC292" s="52"/>
      <c r="HD292" s="52"/>
      <c r="HE292" s="52"/>
      <c r="HF292" s="52"/>
      <c r="HG292" s="52"/>
      <c r="HH292" s="52"/>
      <c r="HI292" s="52"/>
      <c r="HJ292" s="52"/>
      <c r="HK292" s="52"/>
      <c r="HL292" s="52"/>
      <c r="HM292" s="52"/>
      <c r="HN292" s="52"/>
    </row>
    <row r="293" spans="1:222" hidden="1">
      <c r="A293" s="52"/>
      <c r="B293" s="52"/>
      <c r="C293" s="52"/>
      <c r="D293" s="198"/>
      <c r="E293" s="54"/>
      <c r="F293" s="54"/>
      <c r="G293" s="54"/>
      <c r="H293" s="54"/>
      <c r="I293" s="54"/>
      <c r="J293" s="54"/>
      <c r="K293" s="54"/>
      <c r="L293" s="54"/>
      <c r="M293" s="54"/>
      <c r="N293" s="54"/>
      <c r="O293" s="54"/>
      <c r="P293" s="54"/>
      <c r="Q293" s="54"/>
      <c r="R293" s="54"/>
      <c r="S293" s="54"/>
      <c r="T293" s="54"/>
      <c r="U293" s="54"/>
      <c r="V293" s="54"/>
      <c r="W293" s="192"/>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874" t="e">
        <f t="shared" si="57"/>
        <v>#N/A</v>
      </c>
      <c r="AX293" s="875"/>
      <c r="AY293" s="875"/>
      <c r="AZ293" s="875"/>
      <c r="BA293" s="876"/>
      <c r="BB293" s="877" t="s">
        <v>625</v>
      </c>
      <c r="BC293" s="878"/>
      <c r="BD293" s="54"/>
      <c r="BE293" s="879" t="e">
        <f t="shared" si="50"/>
        <v>#N/A</v>
      </c>
      <c r="BF293" s="880"/>
      <c r="BG293" s="880"/>
      <c r="BH293" s="880"/>
      <c r="BI293" s="881"/>
      <c r="BJ293" s="882" t="s">
        <v>625</v>
      </c>
      <c r="BK293" s="878"/>
      <c r="BL293" s="54"/>
      <c r="BM293" s="241"/>
      <c r="BN293" s="241"/>
      <c r="BO293" s="241"/>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234">
        <v>11</v>
      </c>
      <c r="CN293" s="905" t="str">
        <f t="shared" si="58"/>
        <v>|</v>
      </c>
      <c r="CO293" s="906"/>
      <c r="CP293" s="906"/>
      <c r="CQ293" s="906"/>
      <c r="CR293" s="906"/>
      <c r="CS293" s="907"/>
      <c r="CT293" s="251" t="str">
        <f t="shared" si="59"/>
        <v>|</v>
      </c>
      <c r="CU293" s="251" t="str">
        <f t="shared" si="64"/>
        <v/>
      </c>
      <c r="CV293" s="268" t="e">
        <f t="array" ref="CV293">IF(ROW(A11)&gt;COUNTA(CU$283:CU$338),"",INDEX(CU:CU,SMALL(IF(CU$283:CU$338&lt;&gt;"",ROW(CU$283:CU$338),""),ROW(A11))))</f>
        <v>#NUM!</v>
      </c>
      <c r="CW293" s="251" t="str">
        <f t="shared" si="60"/>
        <v/>
      </c>
      <c r="CX293" s="234">
        <v>10</v>
      </c>
      <c r="CY293" s="250" t="str">
        <f t="shared" si="65"/>
        <v/>
      </c>
      <c r="CZ293" s="233"/>
      <c r="DA293" s="234">
        <v>11</v>
      </c>
      <c r="DB293" s="908" t="str">
        <f t="shared" si="61"/>
        <v>|</v>
      </c>
      <c r="DC293" s="909"/>
      <c r="DD293" s="909"/>
      <c r="DE293" s="909"/>
      <c r="DF293" s="909"/>
      <c r="DG293" s="910"/>
      <c r="DH293" s="255" t="str">
        <f t="shared" si="62"/>
        <v>|</v>
      </c>
      <c r="DI293" s="255" t="str">
        <f t="shared" si="66"/>
        <v/>
      </c>
      <c r="DJ293" s="270" t="e">
        <f t="array" ref="DJ293">IF(ROW(O11)&gt;COUNTA(DI$283:DI$338),"",INDEX(DI:DI,SMALL(IF(DI$283:DI$338&lt;&gt;"",ROW(DI$283:DI$338),""),ROW(O11))))</f>
        <v>#NUM!</v>
      </c>
      <c r="DK293" s="255" t="str">
        <f t="shared" si="63"/>
        <v/>
      </c>
      <c r="DL293" s="234">
        <v>10</v>
      </c>
      <c r="DM293" s="254" t="str">
        <f t="shared" si="67"/>
        <v/>
      </c>
      <c r="DN293" s="54"/>
      <c r="DO293" s="54"/>
      <c r="DP293" s="54"/>
      <c r="DQ293" s="199"/>
      <c r="DR293" s="52"/>
      <c r="DS293" s="52"/>
      <c r="DT293" s="52"/>
      <c r="DU293" s="52"/>
      <c r="DV293" s="52"/>
      <c r="DW293" s="52"/>
      <c r="DX293" s="52"/>
      <c r="DY293" s="52"/>
      <c r="DZ293" s="52"/>
      <c r="EA293" s="52"/>
      <c r="EB293" s="52"/>
      <c r="EC293" s="52"/>
      <c r="ED293" s="52"/>
      <c r="EE293" s="52"/>
      <c r="EF293" s="52"/>
      <c r="EG293" s="52"/>
      <c r="EH293" s="52"/>
      <c r="EI293" s="52"/>
      <c r="EJ293" s="52"/>
      <c r="EK293" s="52"/>
      <c r="EL293" s="52"/>
      <c r="EM293" s="52"/>
      <c r="EN293" s="52"/>
      <c r="EO293" s="52"/>
      <c r="EP293" s="52"/>
      <c r="EQ293" s="52"/>
      <c r="ER293" s="52"/>
      <c r="ES293" s="52"/>
      <c r="ET293" s="52"/>
      <c r="EU293" s="52"/>
      <c r="EV293" s="52"/>
      <c r="EW293" s="52"/>
      <c r="EX293" s="52"/>
      <c r="EY293" s="52"/>
      <c r="EZ293" s="52"/>
      <c r="FA293" s="52"/>
      <c r="FB293" s="52"/>
      <c r="FC293" s="52"/>
      <c r="FD293" s="52"/>
      <c r="FE293" s="52"/>
      <c r="FF293" s="52"/>
      <c r="FG293" s="52"/>
      <c r="FH293" s="52"/>
      <c r="FI293" s="52"/>
      <c r="FJ293" s="52"/>
      <c r="FK293" s="52"/>
      <c r="FL293" s="52"/>
      <c r="FM293" s="52"/>
      <c r="FN293" s="52"/>
      <c r="FO293" s="52"/>
      <c r="FP293" s="52"/>
      <c r="FQ293" s="52"/>
      <c r="FR293" s="52"/>
      <c r="FS293" s="52"/>
      <c r="FT293" s="52"/>
      <c r="FU293" s="52"/>
      <c r="FV293" s="52"/>
      <c r="FW293" s="52"/>
      <c r="FX293" s="52"/>
      <c r="FY293" s="52"/>
      <c r="FZ293" s="52"/>
      <c r="GA293" s="52"/>
      <c r="GB293" s="52"/>
      <c r="GC293" s="52"/>
      <c r="GD293" s="52"/>
      <c r="GE293" s="52"/>
      <c r="GF293" s="52"/>
      <c r="GG293" s="52"/>
      <c r="GH293" s="52"/>
      <c r="GI293" s="52"/>
      <c r="GJ293" s="52"/>
      <c r="GK293" s="52"/>
      <c r="GL293" s="52"/>
      <c r="GM293" s="52"/>
      <c r="GN293" s="52"/>
      <c r="GO293" s="52"/>
      <c r="GP293" s="52"/>
      <c r="GQ293" s="52"/>
      <c r="GR293" s="52"/>
      <c r="GS293" s="52"/>
      <c r="GT293" s="52"/>
      <c r="GU293" s="52"/>
      <c r="GV293" s="52"/>
      <c r="GW293" s="52"/>
      <c r="GX293" s="52"/>
      <c r="GY293" s="52"/>
      <c r="GZ293" s="52"/>
      <c r="HA293" s="52"/>
      <c r="HB293" s="52"/>
      <c r="HC293" s="52"/>
      <c r="HD293" s="52"/>
      <c r="HE293" s="52"/>
      <c r="HF293" s="52"/>
      <c r="HG293" s="52"/>
      <c r="HH293" s="52"/>
      <c r="HI293" s="52"/>
      <c r="HJ293" s="52"/>
      <c r="HK293" s="52"/>
      <c r="HL293" s="52"/>
      <c r="HM293" s="52"/>
      <c r="HN293" s="52"/>
    </row>
    <row r="294" spans="1:222" hidden="1">
      <c r="A294" s="52"/>
      <c r="B294" s="52"/>
      <c r="C294" s="52"/>
      <c r="D294" s="198"/>
      <c r="E294" s="54"/>
      <c r="F294" s="54"/>
      <c r="G294" s="54"/>
      <c r="H294" s="54"/>
      <c r="I294" s="54"/>
      <c r="J294" s="54"/>
      <c r="K294" s="54"/>
      <c r="L294" s="54"/>
      <c r="M294" s="54"/>
      <c r="N294" s="54"/>
      <c r="O294" s="54"/>
      <c r="P294" s="54"/>
      <c r="Q294" s="54"/>
      <c r="R294" s="54"/>
      <c r="S294" s="54"/>
      <c r="T294" s="54"/>
      <c r="U294" s="54"/>
      <c r="V294" s="54"/>
      <c r="W294" s="192"/>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874" t="e">
        <f t="shared" si="57"/>
        <v>#N/A</v>
      </c>
      <c r="AX294" s="875"/>
      <c r="AY294" s="875"/>
      <c r="AZ294" s="875"/>
      <c r="BA294" s="876"/>
      <c r="BB294" s="877" t="s">
        <v>626</v>
      </c>
      <c r="BC294" s="878"/>
      <c r="BD294" s="54"/>
      <c r="BE294" s="879" t="e">
        <f t="shared" si="50"/>
        <v>#N/A</v>
      </c>
      <c r="BF294" s="880"/>
      <c r="BG294" s="880"/>
      <c r="BH294" s="880"/>
      <c r="BI294" s="881"/>
      <c r="BJ294" s="882" t="s">
        <v>626</v>
      </c>
      <c r="BK294" s="878"/>
      <c r="BL294" s="54"/>
      <c r="BM294" s="241"/>
      <c r="BN294" s="241"/>
      <c r="BO294" s="241"/>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234">
        <v>12</v>
      </c>
      <c r="CN294" s="905" t="str">
        <f t="shared" si="58"/>
        <v>|</v>
      </c>
      <c r="CO294" s="906"/>
      <c r="CP294" s="906"/>
      <c r="CQ294" s="906"/>
      <c r="CR294" s="906"/>
      <c r="CS294" s="907"/>
      <c r="CT294" s="251" t="str">
        <f t="shared" si="59"/>
        <v>|</v>
      </c>
      <c r="CU294" s="251" t="str">
        <f t="shared" si="64"/>
        <v/>
      </c>
      <c r="CV294" s="268" t="e">
        <f t="array" ref="CV294">IF(ROW(A12)&gt;COUNTA(CU$283:CU$338),"",INDEX(CU:CU,SMALL(IF(CU$283:CU$338&lt;&gt;"",ROW(CU$283:CU$338),""),ROW(A12))))</f>
        <v>#NUM!</v>
      </c>
      <c r="CW294" s="251" t="str">
        <f t="shared" si="60"/>
        <v/>
      </c>
      <c r="CX294" s="234">
        <v>11</v>
      </c>
      <c r="CY294" s="250" t="str">
        <f t="shared" si="65"/>
        <v/>
      </c>
      <c r="CZ294" s="233"/>
      <c r="DA294" s="234">
        <v>12</v>
      </c>
      <c r="DB294" s="908" t="str">
        <f t="shared" si="61"/>
        <v>|</v>
      </c>
      <c r="DC294" s="909"/>
      <c r="DD294" s="909"/>
      <c r="DE294" s="909"/>
      <c r="DF294" s="909"/>
      <c r="DG294" s="910"/>
      <c r="DH294" s="255" t="str">
        <f t="shared" si="62"/>
        <v>|</v>
      </c>
      <c r="DI294" s="255" t="str">
        <f t="shared" si="66"/>
        <v/>
      </c>
      <c r="DJ294" s="270" t="e">
        <f t="array" ref="DJ294">IF(ROW(O12)&gt;COUNTA(DI$283:DI$338),"",INDEX(DI:DI,SMALL(IF(DI$283:DI$338&lt;&gt;"",ROW(DI$283:DI$338),""),ROW(O12))))</f>
        <v>#NUM!</v>
      </c>
      <c r="DK294" s="255" t="str">
        <f t="shared" si="63"/>
        <v/>
      </c>
      <c r="DL294" s="234">
        <v>11</v>
      </c>
      <c r="DM294" s="254" t="str">
        <f t="shared" si="67"/>
        <v/>
      </c>
      <c r="DN294" s="54"/>
      <c r="DO294" s="54"/>
      <c r="DP294" s="54"/>
      <c r="DQ294" s="199"/>
      <c r="DR294" s="52"/>
      <c r="DS294" s="52"/>
      <c r="DT294" s="52"/>
      <c r="DU294" s="52"/>
      <c r="DV294" s="52"/>
      <c r="DW294" s="52"/>
      <c r="DX294" s="52"/>
      <c r="DY294" s="52"/>
      <c r="DZ294" s="52"/>
      <c r="EA294" s="52"/>
      <c r="EB294" s="52"/>
      <c r="EC294" s="52"/>
      <c r="ED294" s="52"/>
      <c r="EE294" s="52"/>
      <c r="EF294" s="52"/>
      <c r="EG294" s="52"/>
      <c r="EH294" s="52"/>
      <c r="EI294" s="52"/>
      <c r="EJ294" s="52"/>
      <c r="EK294" s="52"/>
      <c r="EL294" s="52"/>
      <c r="EM294" s="52"/>
      <c r="EN294" s="52"/>
      <c r="EO294" s="52"/>
      <c r="EP294" s="52"/>
      <c r="EQ294" s="52"/>
      <c r="ER294" s="52"/>
      <c r="ES294" s="52"/>
      <c r="ET294" s="52"/>
      <c r="EU294" s="52"/>
      <c r="EV294" s="52"/>
      <c r="EW294" s="52"/>
      <c r="EX294" s="52"/>
      <c r="EY294" s="52"/>
      <c r="EZ294" s="52"/>
      <c r="FA294" s="52"/>
      <c r="FB294" s="52"/>
      <c r="FC294" s="52"/>
      <c r="FD294" s="52"/>
      <c r="FE294" s="52"/>
      <c r="FF294" s="52"/>
      <c r="FG294" s="52"/>
      <c r="FH294" s="52"/>
      <c r="FI294" s="52"/>
      <c r="FJ294" s="52"/>
      <c r="FK294" s="52"/>
      <c r="FL294" s="52"/>
      <c r="FM294" s="52"/>
      <c r="FN294" s="52"/>
      <c r="FO294" s="52"/>
      <c r="FP294" s="52"/>
      <c r="FQ294" s="52"/>
      <c r="FR294" s="52"/>
      <c r="FS294" s="52"/>
      <c r="FT294" s="52"/>
      <c r="FU294" s="52"/>
      <c r="FV294" s="52"/>
      <c r="FW294" s="52"/>
      <c r="FX294" s="52"/>
      <c r="FY294" s="52"/>
      <c r="FZ294" s="52"/>
      <c r="GA294" s="52"/>
      <c r="GB294" s="52"/>
      <c r="GC294" s="52"/>
      <c r="GD294" s="52"/>
      <c r="GE294" s="52"/>
      <c r="GF294" s="52"/>
      <c r="GG294" s="52"/>
      <c r="GH294" s="52"/>
      <c r="GI294" s="52"/>
      <c r="GJ294" s="52"/>
      <c r="GK294" s="52"/>
      <c r="GL294" s="52"/>
      <c r="GM294" s="52"/>
      <c r="GN294" s="52"/>
      <c r="GO294" s="52"/>
      <c r="GP294" s="52"/>
      <c r="GQ294" s="52"/>
      <c r="GR294" s="52"/>
      <c r="GS294" s="52"/>
      <c r="GT294" s="52"/>
      <c r="GU294" s="52"/>
      <c r="GV294" s="52"/>
      <c r="GW294" s="52"/>
      <c r="GX294" s="52"/>
      <c r="GY294" s="52"/>
      <c r="GZ294" s="52"/>
      <c r="HA294" s="52"/>
      <c r="HB294" s="52"/>
      <c r="HC294" s="52"/>
      <c r="HD294" s="52"/>
      <c r="HE294" s="52"/>
      <c r="HF294" s="52"/>
      <c r="HG294" s="52"/>
      <c r="HH294" s="52"/>
      <c r="HI294" s="52"/>
      <c r="HJ294" s="52"/>
      <c r="HK294" s="52"/>
      <c r="HL294" s="52"/>
      <c r="HM294" s="52"/>
      <c r="HN294" s="52"/>
    </row>
    <row r="295" spans="1:222" hidden="1">
      <c r="A295" s="52"/>
      <c r="B295" s="52"/>
      <c r="C295" s="52"/>
      <c r="D295" s="198"/>
      <c r="E295" s="54"/>
      <c r="F295" s="54"/>
      <c r="G295" s="54"/>
      <c r="H295" s="54"/>
      <c r="I295" s="54"/>
      <c r="J295" s="54"/>
      <c r="K295" s="54"/>
      <c r="L295" s="54"/>
      <c r="M295" s="54"/>
      <c r="N295" s="54"/>
      <c r="O295" s="54"/>
      <c r="P295" s="54"/>
      <c r="Q295" s="54"/>
      <c r="R295" s="54"/>
      <c r="S295" s="54"/>
      <c r="T295" s="54"/>
      <c r="U295" s="54"/>
      <c r="V295" s="54"/>
      <c r="W295" s="192"/>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874" t="e">
        <f t="shared" si="57"/>
        <v>#N/A</v>
      </c>
      <c r="AX295" s="875"/>
      <c r="AY295" s="875"/>
      <c r="AZ295" s="875"/>
      <c r="BA295" s="876"/>
      <c r="BB295" s="877" t="s">
        <v>627</v>
      </c>
      <c r="BC295" s="878"/>
      <c r="BD295" s="54"/>
      <c r="BE295" s="879" t="e">
        <f t="shared" si="50"/>
        <v>#N/A</v>
      </c>
      <c r="BF295" s="880"/>
      <c r="BG295" s="880"/>
      <c r="BH295" s="880"/>
      <c r="BI295" s="881"/>
      <c r="BJ295" s="882" t="s">
        <v>627</v>
      </c>
      <c r="BK295" s="878"/>
      <c r="BL295" s="54"/>
      <c r="BM295" s="241"/>
      <c r="BN295" s="241"/>
      <c r="BO295" s="241"/>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234">
        <v>13</v>
      </c>
      <c r="CN295" s="905" t="str">
        <f t="shared" si="58"/>
        <v>|</v>
      </c>
      <c r="CO295" s="906"/>
      <c r="CP295" s="906"/>
      <c r="CQ295" s="906"/>
      <c r="CR295" s="906"/>
      <c r="CS295" s="907"/>
      <c r="CT295" s="251" t="str">
        <f t="shared" si="59"/>
        <v>|</v>
      </c>
      <c r="CU295" s="251" t="str">
        <f t="shared" si="64"/>
        <v/>
      </c>
      <c r="CV295" s="268" t="e">
        <f t="array" ref="CV295">IF(ROW(A13)&gt;COUNTA(CU$283:CU$338),"",INDEX(CU:CU,SMALL(IF(CU$283:CU$338&lt;&gt;"",ROW(CU$283:CU$338),""),ROW(A13))))</f>
        <v>#NUM!</v>
      </c>
      <c r="CW295" s="251" t="str">
        <f t="shared" si="60"/>
        <v/>
      </c>
      <c r="CX295" s="234">
        <v>12</v>
      </c>
      <c r="CY295" s="250" t="str">
        <f t="shared" si="65"/>
        <v/>
      </c>
      <c r="CZ295" s="233"/>
      <c r="DA295" s="234">
        <v>13</v>
      </c>
      <c r="DB295" s="908" t="str">
        <f t="shared" si="61"/>
        <v>|</v>
      </c>
      <c r="DC295" s="909"/>
      <c r="DD295" s="909"/>
      <c r="DE295" s="909"/>
      <c r="DF295" s="909"/>
      <c r="DG295" s="910"/>
      <c r="DH295" s="255" t="str">
        <f t="shared" si="62"/>
        <v>|</v>
      </c>
      <c r="DI295" s="255" t="str">
        <f t="shared" si="66"/>
        <v/>
      </c>
      <c r="DJ295" s="270" t="e">
        <f t="array" ref="DJ295">IF(ROW(O13)&gt;COUNTA(DI$283:DI$338),"",INDEX(DI:DI,SMALL(IF(DI$283:DI$338&lt;&gt;"",ROW(DI$283:DI$338),""),ROW(O13))))</f>
        <v>#NUM!</v>
      </c>
      <c r="DK295" s="255" t="str">
        <f t="shared" si="63"/>
        <v/>
      </c>
      <c r="DL295" s="234">
        <v>12</v>
      </c>
      <c r="DM295" s="254" t="str">
        <f t="shared" si="67"/>
        <v/>
      </c>
      <c r="DN295" s="54"/>
      <c r="DO295" s="54"/>
      <c r="DP295" s="54"/>
      <c r="DQ295" s="199"/>
      <c r="DR295" s="52"/>
      <c r="DS295" s="52"/>
      <c r="DT295" s="52"/>
      <c r="DU295" s="52"/>
      <c r="DV295" s="52"/>
      <c r="DW295" s="52"/>
      <c r="DX295" s="52"/>
      <c r="DY295" s="52"/>
      <c r="DZ295" s="52"/>
      <c r="EA295" s="52"/>
      <c r="EB295" s="52"/>
      <c r="EC295" s="52"/>
      <c r="ED295" s="52"/>
      <c r="EE295" s="52"/>
      <c r="EF295" s="52"/>
      <c r="EG295" s="52"/>
      <c r="EH295" s="52"/>
      <c r="EI295" s="52"/>
      <c r="EJ295" s="52"/>
      <c r="EK295" s="52"/>
      <c r="EL295" s="52"/>
      <c r="EM295" s="52"/>
      <c r="EN295" s="52"/>
      <c r="EO295" s="52"/>
      <c r="EP295" s="52"/>
      <c r="EQ295" s="52"/>
      <c r="ER295" s="52"/>
      <c r="ES295" s="52"/>
      <c r="ET295" s="52"/>
      <c r="EU295" s="52"/>
      <c r="EV295" s="52"/>
      <c r="EW295" s="52"/>
      <c r="EX295" s="52"/>
      <c r="EY295" s="52"/>
      <c r="EZ295" s="52"/>
      <c r="FA295" s="52"/>
      <c r="FB295" s="52"/>
      <c r="FC295" s="52"/>
      <c r="FD295" s="52"/>
      <c r="FE295" s="52"/>
      <c r="FF295" s="52"/>
      <c r="FG295" s="52"/>
      <c r="FH295" s="52"/>
      <c r="FI295" s="52"/>
      <c r="FJ295" s="52"/>
      <c r="FK295" s="52"/>
      <c r="FL295" s="52"/>
      <c r="FM295" s="52"/>
      <c r="FN295" s="52"/>
      <c r="FO295" s="52"/>
      <c r="FP295" s="52"/>
      <c r="FQ295" s="52"/>
      <c r="FR295" s="52"/>
      <c r="FS295" s="52"/>
      <c r="FT295" s="52"/>
      <c r="FU295" s="52"/>
      <c r="FV295" s="52"/>
      <c r="FW295" s="52"/>
      <c r="FX295" s="52"/>
      <c r="FY295" s="52"/>
      <c r="FZ295" s="52"/>
      <c r="GA295" s="52"/>
      <c r="GB295" s="52"/>
      <c r="GC295" s="52"/>
      <c r="GD295" s="52"/>
      <c r="GE295" s="52"/>
      <c r="GF295" s="52"/>
      <c r="GG295" s="52"/>
      <c r="GH295" s="52"/>
      <c r="GI295" s="52"/>
      <c r="GJ295" s="52"/>
      <c r="GK295" s="52"/>
      <c r="GL295" s="52"/>
      <c r="GM295" s="52"/>
      <c r="GN295" s="52"/>
      <c r="GO295" s="52"/>
      <c r="GP295" s="52"/>
      <c r="GQ295" s="52"/>
      <c r="GR295" s="52"/>
      <c r="GS295" s="52"/>
      <c r="GT295" s="52"/>
      <c r="GU295" s="52"/>
      <c r="GV295" s="52"/>
      <c r="GW295" s="52"/>
      <c r="GX295" s="52"/>
      <c r="GY295" s="52"/>
      <c r="GZ295" s="52"/>
      <c r="HA295" s="52"/>
      <c r="HB295" s="52"/>
      <c r="HC295" s="52"/>
      <c r="HD295" s="52"/>
      <c r="HE295" s="52"/>
      <c r="HF295" s="52"/>
      <c r="HG295" s="52"/>
      <c r="HH295" s="52"/>
      <c r="HI295" s="52"/>
      <c r="HJ295" s="52"/>
      <c r="HK295" s="52"/>
      <c r="HL295" s="52"/>
      <c r="HM295" s="52"/>
      <c r="HN295" s="52"/>
    </row>
    <row r="296" spans="1:222" hidden="1">
      <c r="A296" s="52"/>
      <c r="B296" s="52"/>
      <c r="C296" s="52"/>
      <c r="D296" s="198"/>
      <c r="E296" s="54"/>
      <c r="F296" s="54"/>
      <c r="G296" s="54"/>
      <c r="H296" s="54"/>
      <c r="I296" s="54"/>
      <c r="J296" s="54"/>
      <c r="K296" s="54"/>
      <c r="L296" s="54"/>
      <c r="M296" s="54"/>
      <c r="N296" s="54"/>
      <c r="O296" s="54"/>
      <c r="P296" s="54"/>
      <c r="Q296" s="54"/>
      <c r="R296" s="54"/>
      <c r="S296" s="54"/>
      <c r="T296" s="54"/>
      <c r="U296" s="54"/>
      <c r="V296" s="54"/>
      <c r="W296" s="192"/>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874" t="e">
        <f t="shared" si="57"/>
        <v>#N/A</v>
      </c>
      <c r="AX296" s="875"/>
      <c r="AY296" s="875"/>
      <c r="AZ296" s="875"/>
      <c r="BA296" s="876"/>
      <c r="BB296" s="877" t="s">
        <v>628</v>
      </c>
      <c r="BC296" s="878"/>
      <c r="BD296" s="54"/>
      <c r="BE296" s="879" t="e">
        <f t="shared" si="50"/>
        <v>#N/A</v>
      </c>
      <c r="BF296" s="880"/>
      <c r="BG296" s="880"/>
      <c r="BH296" s="880"/>
      <c r="BI296" s="881"/>
      <c r="BJ296" s="882" t="s">
        <v>628</v>
      </c>
      <c r="BK296" s="878"/>
      <c r="BL296" s="54"/>
      <c r="BM296" s="241"/>
      <c r="BN296" s="241"/>
      <c r="BO296" s="241"/>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234">
        <v>14</v>
      </c>
      <c r="CN296" s="905" t="str">
        <f t="shared" si="58"/>
        <v>|</v>
      </c>
      <c r="CO296" s="906"/>
      <c r="CP296" s="906"/>
      <c r="CQ296" s="906"/>
      <c r="CR296" s="906"/>
      <c r="CS296" s="907"/>
      <c r="CT296" s="251" t="str">
        <f t="shared" si="59"/>
        <v>|</v>
      </c>
      <c r="CU296" s="251" t="str">
        <f t="shared" si="64"/>
        <v/>
      </c>
      <c r="CV296" s="268" t="e">
        <f t="array" ref="CV296">IF(ROW(A14)&gt;COUNTA(CU$283:CU$338),"",INDEX(CU:CU,SMALL(IF(CU$283:CU$338&lt;&gt;"",ROW(CU$283:CU$338),""),ROW(A14))))</f>
        <v>#NUM!</v>
      </c>
      <c r="CW296" s="251" t="str">
        <f t="shared" si="60"/>
        <v/>
      </c>
      <c r="CX296" s="234">
        <v>13</v>
      </c>
      <c r="CY296" s="250" t="str">
        <f t="shared" si="65"/>
        <v/>
      </c>
      <c r="CZ296" s="233"/>
      <c r="DA296" s="234">
        <v>14</v>
      </c>
      <c r="DB296" s="908" t="str">
        <f t="shared" si="61"/>
        <v>|</v>
      </c>
      <c r="DC296" s="909"/>
      <c r="DD296" s="909"/>
      <c r="DE296" s="909"/>
      <c r="DF296" s="909"/>
      <c r="DG296" s="910"/>
      <c r="DH296" s="255" t="str">
        <f t="shared" si="62"/>
        <v>|</v>
      </c>
      <c r="DI296" s="255" t="str">
        <f t="shared" si="66"/>
        <v/>
      </c>
      <c r="DJ296" s="270" t="e">
        <f t="array" ref="DJ296">IF(ROW(O14)&gt;COUNTA(DI$283:DI$338),"",INDEX(DI:DI,SMALL(IF(DI$283:DI$338&lt;&gt;"",ROW(DI$283:DI$338),""),ROW(O14))))</f>
        <v>#NUM!</v>
      </c>
      <c r="DK296" s="255" t="str">
        <f t="shared" si="63"/>
        <v/>
      </c>
      <c r="DL296" s="234">
        <v>13</v>
      </c>
      <c r="DM296" s="254" t="str">
        <f t="shared" si="67"/>
        <v/>
      </c>
      <c r="DN296" s="54"/>
      <c r="DO296" s="54"/>
      <c r="DP296" s="54"/>
      <c r="DQ296" s="199"/>
      <c r="DR296" s="52"/>
      <c r="DS296" s="52"/>
      <c r="DT296" s="52"/>
      <c r="DU296" s="52"/>
      <c r="DV296" s="52"/>
      <c r="DW296" s="52"/>
      <c r="DX296" s="52"/>
      <c r="DY296" s="52"/>
      <c r="DZ296" s="52"/>
      <c r="EA296" s="52"/>
      <c r="EB296" s="52"/>
      <c r="EC296" s="52"/>
      <c r="ED296" s="52"/>
      <c r="EE296" s="52"/>
      <c r="EF296" s="52"/>
      <c r="EG296" s="52"/>
      <c r="EH296" s="52"/>
      <c r="EI296" s="52"/>
      <c r="EJ296" s="52"/>
      <c r="EK296" s="52"/>
      <c r="EL296" s="52"/>
      <c r="EM296" s="52"/>
      <c r="EN296" s="52"/>
      <c r="EO296" s="52"/>
      <c r="EP296" s="52"/>
      <c r="EQ296" s="52"/>
      <c r="ER296" s="52"/>
      <c r="ES296" s="52"/>
      <c r="ET296" s="52"/>
      <c r="EU296" s="52"/>
      <c r="EV296" s="52"/>
      <c r="EW296" s="52"/>
      <c r="EX296" s="52"/>
      <c r="EY296" s="52"/>
      <c r="EZ296" s="52"/>
      <c r="FA296" s="52"/>
      <c r="FB296" s="52"/>
      <c r="FC296" s="52"/>
      <c r="FD296" s="52"/>
      <c r="FE296" s="52"/>
      <c r="FF296" s="52"/>
      <c r="FG296" s="52"/>
      <c r="FH296" s="52"/>
      <c r="FI296" s="52"/>
      <c r="FJ296" s="52"/>
      <c r="FK296" s="52"/>
      <c r="FL296" s="52"/>
      <c r="FM296" s="52"/>
      <c r="FN296" s="52"/>
      <c r="FO296" s="52"/>
      <c r="FP296" s="52"/>
      <c r="FQ296" s="52"/>
      <c r="FR296" s="52"/>
      <c r="FS296" s="52"/>
      <c r="FT296" s="52"/>
      <c r="FU296" s="52"/>
      <c r="FV296" s="52"/>
      <c r="FW296" s="52"/>
      <c r="FX296" s="52"/>
      <c r="FY296" s="52"/>
      <c r="FZ296" s="52"/>
      <c r="GA296" s="52"/>
      <c r="GB296" s="52"/>
      <c r="GC296" s="52"/>
      <c r="GD296" s="52"/>
      <c r="GE296" s="52"/>
      <c r="GF296" s="52"/>
      <c r="GG296" s="52"/>
      <c r="GH296" s="52"/>
      <c r="GI296" s="52"/>
      <c r="GJ296" s="52"/>
      <c r="GK296" s="52"/>
      <c r="GL296" s="52"/>
      <c r="GM296" s="52"/>
      <c r="GN296" s="52"/>
      <c r="GO296" s="52"/>
      <c r="GP296" s="52"/>
      <c r="GQ296" s="52"/>
      <c r="GR296" s="52"/>
      <c r="GS296" s="52"/>
      <c r="GT296" s="52"/>
      <c r="GU296" s="52"/>
      <c r="GV296" s="52"/>
      <c r="GW296" s="52"/>
      <c r="GX296" s="52"/>
      <c r="GY296" s="52"/>
      <c r="GZ296" s="52"/>
      <c r="HA296" s="52"/>
      <c r="HB296" s="52"/>
      <c r="HC296" s="52"/>
      <c r="HD296" s="52"/>
      <c r="HE296" s="52"/>
      <c r="HF296" s="52"/>
      <c r="HG296" s="52"/>
      <c r="HH296" s="52"/>
      <c r="HI296" s="52"/>
      <c r="HJ296" s="52"/>
      <c r="HK296" s="52"/>
      <c r="HL296" s="52"/>
      <c r="HM296" s="52"/>
      <c r="HN296" s="52"/>
    </row>
    <row r="297" spans="1:222" hidden="1">
      <c r="A297" s="52"/>
      <c r="B297" s="52"/>
      <c r="C297" s="52"/>
      <c r="D297" s="198"/>
      <c r="E297" s="54"/>
      <c r="F297" s="54"/>
      <c r="G297" s="54"/>
      <c r="H297" s="54"/>
      <c r="I297" s="54"/>
      <c r="J297" s="54"/>
      <c r="K297" s="54"/>
      <c r="L297" s="54"/>
      <c r="M297" s="54"/>
      <c r="N297" s="54"/>
      <c r="O297" s="54"/>
      <c r="P297" s="54"/>
      <c r="Q297" s="54"/>
      <c r="R297" s="54"/>
      <c r="S297" s="54"/>
      <c r="T297" s="54"/>
      <c r="U297" s="54"/>
      <c r="V297" s="54"/>
      <c r="W297" s="192"/>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874" t="e">
        <f t="shared" si="57"/>
        <v>#N/A</v>
      </c>
      <c r="AX297" s="875"/>
      <c r="AY297" s="875"/>
      <c r="AZ297" s="875"/>
      <c r="BA297" s="876"/>
      <c r="BB297" s="877" t="s">
        <v>629</v>
      </c>
      <c r="BC297" s="878"/>
      <c r="BD297" s="54"/>
      <c r="BE297" s="879" t="e">
        <f t="shared" si="50"/>
        <v>#N/A</v>
      </c>
      <c r="BF297" s="880"/>
      <c r="BG297" s="880"/>
      <c r="BH297" s="880"/>
      <c r="BI297" s="881"/>
      <c r="BJ297" s="882" t="s">
        <v>629</v>
      </c>
      <c r="BK297" s="878"/>
      <c r="BL297" s="54"/>
      <c r="BM297" s="241"/>
      <c r="BN297" s="241"/>
      <c r="BO297" s="241"/>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234">
        <v>15</v>
      </c>
      <c r="CN297" s="905" t="str">
        <f t="shared" si="58"/>
        <v>|</v>
      </c>
      <c r="CO297" s="906"/>
      <c r="CP297" s="906"/>
      <c r="CQ297" s="906"/>
      <c r="CR297" s="906"/>
      <c r="CS297" s="907"/>
      <c r="CT297" s="251" t="str">
        <f t="shared" si="59"/>
        <v>|</v>
      </c>
      <c r="CU297" s="251" t="str">
        <f t="shared" si="64"/>
        <v/>
      </c>
      <c r="CV297" s="268" t="e">
        <f t="array" ref="CV297">IF(ROW(A15)&gt;COUNTA(CU$283:CU$338),"",INDEX(CU:CU,SMALL(IF(CU$283:CU$338&lt;&gt;"",ROW(CU$283:CU$338),""),ROW(A15))))</f>
        <v>#NUM!</v>
      </c>
      <c r="CW297" s="251" t="str">
        <f t="shared" si="60"/>
        <v/>
      </c>
      <c r="CX297" s="234">
        <v>14</v>
      </c>
      <c r="CY297" s="250" t="str">
        <f t="shared" si="65"/>
        <v/>
      </c>
      <c r="CZ297" s="233"/>
      <c r="DA297" s="234">
        <v>15</v>
      </c>
      <c r="DB297" s="908" t="str">
        <f t="shared" si="61"/>
        <v>|</v>
      </c>
      <c r="DC297" s="909"/>
      <c r="DD297" s="909"/>
      <c r="DE297" s="909"/>
      <c r="DF297" s="909"/>
      <c r="DG297" s="910"/>
      <c r="DH297" s="255" t="str">
        <f t="shared" si="62"/>
        <v>|</v>
      </c>
      <c r="DI297" s="255" t="str">
        <f t="shared" si="66"/>
        <v/>
      </c>
      <c r="DJ297" s="270" t="e">
        <f t="array" ref="DJ297">IF(ROW(O15)&gt;COUNTA(DI$283:DI$338),"",INDEX(DI:DI,SMALL(IF(DI$283:DI$338&lt;&gt;"",ROW(DI$283:DI$338),""),ROW(O15))))</f>
        <v>#NUM!</v>
      </c>
      <c r="DK297" s="255" t="str">
        <f t="shared" si="63"/>
        <v/>
      </c>
      <c r="DL297" s="234">
        <v>14</v>
      </c>
      <c r="DM297" s="254" t="str">
        <f t="shared" si="67"/>
        <v/>
      </c>
      <c r="DN297" s="54"/>
      <c r="DO297" s="54"/>
      <c r="DP297" s="54"/>
      <c r="DQ297" s="199"/>
      <c r="DR297" s="52"/>
      <c r="DS297" s="52"/>
      <c r="DT297" s="52"/>
      <c r="DU297" s="52"/>
      <c r="DV297" s="52"/>
      <c r="DW297" s="52"/>
      <c r="DX297" s="52"/>
      <c r="DY297" s="52"/>
      <c r="DZ297" s="52"/>
      <c r="EA297" s="52"/>
      <c r="EB297" s="52"/>
      <c r="EC297" s="52"/>
      <c r="ED297" s="52"/>
      <c r="EE297" s="52"/>
      <c r="EF297" s="52"/>
      <c r="EG297" s="52"/>
      <c r="EH297" s="52"/>
      <c r="EI297" s="52"/>
      <c r="EJ297" s="52"/>
      <c r="EK297" s="52"/>
      <c r="EL297" s="52"/>
      <c r="EM297" s="52"/>
      <c r="EN297" s="52"/>
      <c r="EO297" s="52"/>
      <c r="EP297" s="52"/>
      <c r="EQ297" s="52"/>
      <c r="ER297" s="52"/>
      <c r="ES297" s="52"/>
      <c r="ET297" s="52"/>
      <c r="EU297" s="52"/>
      <c r="EV297" s="52"/>
      <c r="EW297" s="52"/>
      <c r="EX297" s="52"/>
      <c r="EY297" s="52"/>
      <c r="EZ297" s="52"/>
      <c r="FA297" s="52"/>
      <c r="FB297" s="52"/>
      <c r="FC297" s="52"/>
      <c r="FD297" s="52"/>
      <c r="FE297" s="52"/>
      <c r="FF297" s="52"/>
      <c r="FG297" s="52"/>
      <c r="FH297" s="52"/>
      <c r="FI297" s="52"/>
      <c r="FJ297" s="52"/>
      <c r="FK297" s="52"/>
      <c r="FL297" s="52"/>
      <c r="FM297" s="52"/>
      <c r="FN297" s="52"/>
      <c r="FO297" s="52"/>
      <c r="FP297" s="52"/>
      <c r="FQ297" s="52"/>
      <c r="FR297" s="52"/>
      <c r="FS297" s="52"/>
      <c r="FT297" s="52"/>
      <c r="FU297" s="52"/>
      <c r="FV297" s="52"/>
      <c r="FW297" s="52"/>
      <c r="FX297" s="52"/>
      <c r="FY297" s="52"/>
      <c r="FZ297" s="52"/>
      <c r="GA297" s="52"/>
      <c r="GB297" s="52"/>
      <c r="GC297" s="52"/>
      <c r="GD297" s="52"/>
      <c r="GE297" s="52"/>
      <c r="GF297" s="52"/>
      <c r="GG297" s="52"/>
      <c r="GH297" s="52"/>
      <c r="GI297" s="52"/>
      <c r="GJ297" s="52"/>
      <c r="GK297" s="52"/>
      <c r="GL297" s="52"/>
      <c r="GM297" s="52"/>
      <c r="GN297" s="52"/>
      <c r="GO297" s="52"/>
      <c r="GP297" s="52"/>
      <c r="GQ297" s="52"/>
      <c r="GR297" s="52"/>
      <c r="GS297" s="52"/>
      <c r="GT297" s="52"/>
      <c r="GU297" s="52"/>
      <c r="GV297" s="52"/>
      <c r="GW297" s="52"/>
      <c r="GX297" s="52"/>
      <c r="GY297" s="52"/>
      <c r="GZ297" s="52"/>
      <c r="HA297" s="52"/>
      <c r="HB297" s="52"/>
      <c r="HC297" s="52"/>
      <c r="HD297" s="52"/>
      <c r="HE297" s="52"/>
      <c r="HF297" s="52"/>
      <c r="HG297" s="52"/>
      <c r="HH297" s="52"/>
      <c r="HI297" s="52"/>
      <c r="HJ297" s="52"/>
      <c r="HK297" s="52"/>
      <c r="HL297" s="52"/>
      <c r="HM297" s="52"/>
      <c r="HN297" s="52"/>
    </row>
    <row r="298" spans="1:222" hidden="1">
      <c r="A298" s="52"/>
      <c r="B298" s="52"/>
      <c r="C298" s="52"/>
      <c r="D298" s="198"/>
      <c r="E298" s="54"/>
      <c r="F298" s="54"/>
      <c r="G298" s="54"/>
      <c r="H298" s="54"/>
      <c r="I298" s="54"/>
      <c r="J298" s="54"/>
      <c r="K298" s="54"/>
      <c r="L298" s="54"/>
      <c r="M298" s="54"/>
      <c r="N298" s="54"/>
      <c r="O298" s="54"/>
      <c r="P298" s="54"/>
      <c r="Q298" s="54"/>
      <c r="R298" s="54"/>
      <c r="S298" s="54"/>
      <c r="T298" s="54"/>
      <c r="U298" s="54"/>
      <c r="V298" s="54"/>
      <c r="W298" s="192"/>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874" t="e">
        <f t="shared" si="57"/>
        <v>#N/A</v>
      </c>
      <c r="AX298" s="875"/>
      <c r="AY298" s="875"/>
      <c r="AZ298" s="875"/>
      <c r="BA298" s="876"/>
      <c r="BB298" s="877" t="s">
        <v>630</v>
      </c>
      <c r="BC298" s="878"/>
      <c r="BD298" s="54"/>
      <c r="BE298" s="879" t="e">
        <f t="shared" si="50"/>
        <v>#N/A</v>
      </c>
      <c r="BF298" s="880"/>
      <c r="BG298" s="880"/>
      <c r="BH298" s="880"/>
      <c r="BI298" s="881"/>
      <c r="BJ298" s="882" t="s">
        <v>630</v>
      </c>
      <c r="BK298" s="878"/>
      <c r="BL298" s="54"/>
      <c r="BM298" s="241"/>
      <c r="BN298" s="241"/>
      <c r="BO298" s="241"/>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234">
        <v>16</v>
      </c>
      <c r="CN298" s="905" t="str">
        <f t="shared" si="58"/>
        <v>|</v>
      </c>
      <c r="CO298" s="906"/>
      <c r="CP298" s="906"/>
      <c r="CQ298" s="906"/>
      <c r="CR298" s="906"/>
      <c r="CS298" s="907"/>
      <c r="CT298" s="251" t="str">
        <f t="shared" si="59"/>
        <v>|</v>
      </c>
      <c r="CU298" s="251" t="str">
        <f t="shared" si="64"/>
        <v/>
      </c>
      <c r="CV298" s="268" t="e">
        <f t="array" ref="CV298">IF(ROW(A16)&gt;COUNTA(CU$283:CU$338),"",INDEX(CU:CU,SMALL(IF(CU$283:CU$338&lt;&gt;"",ROW(CU$283:CU$338),""),ROW(A16))))</f>
        <v>#NUM!</v>
      </c>
      <c r="CW298" s="251" t="str">
        <f t="shared" si="60"/>
        <v/>
      </c>
      <c r="CX298" s="234">
        <v>15</v>
      </c>
      <c r="CY298" s="250" t="str">
        <f t="shared" si="65"/>
        <v/>
      </c>
      <c r="CZ298" s="233"/>
      <c r="DA298" s="234">
        <v>16</v>
      </c>
      <c r="DB298" s="908" t="str">
        <f t="shared" si="61"/>
        <v>|</v>
      </c>
      <c r="DC298" s="909"/>
      <c r="DD298" s="909"/>
      <c r="DE298" s="909"/>
      <c r="DF298" s="909"/>
      <c r="DG298" s="910"/>
      <c r="DH298" s="255" t="str">
        <f t="shared" si="62"/>
        <v>|</v>
      </c>
      <c r="DI298" s="255" t="str">
        <f t="shared" si="66"/>
        <v/>
      </c>
      <c r="DJ298" s="270" t="e">
        <f t="array" ref="DJ298">IF(ROW(O16)&gt;COUNTA(DI$283:DI$338),"",INDEX(DI:DI,SMALL(IF(DI$283:DI$338&lt;&gt;"",ROW(DI$283:DI$338),""),ROW(O16))))</f>
        <v>#NUM!</v>
      </c>
      <c r="DK298" s="255" t="str">
        <f t="shared" si="63"/>
        <v/>
      </c>
      <c r="DL298" s="234">
        <v>15</v>
      </c>
      <c r="DM298" s="254" t="str">
        <f t="shared" si="67"/>
        <v/>
      </c>
      <c r="DN298" s="54"/>
      <c r="DO298" s="54"/>
      <c r="DP298" s="54"/>
      <c r="DQ298" s="199"/>
      <c r="DR298" s="52"/>
      <c r="DS298" s="52"/>
      <c r="DT298" s="52"/>
      <c r="DU298" s="52"/>
      <c r="DV298" s="52"/>
      <c r="DW298" s="52"/>
      <c r="DX298" s="52"/>
      <c r="DY298" s="52"/>
      <c r="DZ298" s="52"/>
      <c r="EA298" s="52"/>
      <c r="EB298" s="52"/>
      <c r="EC298" s="52"/>
      <c r="ED298" s="52"/>
      <c r="EE298" s="52"/>
      <c r="EF298" s="52"/>
      <c r="EG298" s="52"/>
      <c r="EH298" s="52"/>
      <c r="EI298" s="52"/>
      <c r="EJ298" s="52"/>
      <c r="EK298" s="52"/>
      <c r="EL298" s="52"/>
      <c r="EM298" s="52"/>
      <c r="EN298" s="52"/>
      <c r="EO298" s="52"/>
      <c r="EP298" s="52"/>
      <c r="EQ298" s="52"/>
      <c r="ER298" s="52"/>
      <c r="ES298" s="52"/>
      <c r="ET298" s="52"/>
      <c r="EU298" s="52"/>
      <c r="EV298" s="52"/>
      <c r="EW298" s="52"/>
      <c r="EX298" s="52"/>
      <c r="EY298" s="52"/>
      <c r="EZ298" s="52"/>
      <c r="FA298" s="52"/>
      <c r="FB298" s="52"/>
      <c r="FC298" s="52"/>
      <c r="FD298" s="52"/>
      <c r="FE298" s="52"/>
      <c r="FF298" s="52"/>
      <c r="FG298" s="52"/>
      <c r="FH298" s="52"/>
      <c r="FI298" s="52"/>
      <c r="FJ298" s="52"/>
      <c r="FK298" s="52"/>
      <c r="FL298" s="52"/>
      <c r="FM298" s="52"/>
      <c r="FN298" s="52"/>
      <c r="FO298" s="52"/>
      <c r="FP298" s="52"/>
      <c r="FQ298" s="52"/>
      <c r="FR298" s="52"/>
      <c r="FS298" s="52"/>
      <c r="FT298" s="52"/>
      <c r="FU298" s="52"/>
      <c r="FV298" s="52"/>
      <c r="FW298" s="52"/>
      <c r="FX298" s="52"/>
      <c r="FY298" s="52"/>
      <c r="FZ298" s="52"/>
      <c r="GA298" s="52"/>
      <c r="GB298" s="52"/>
      <c r="GC298" s="52"/>
      <c r="GD298" s="52"/>
      <c r="GE298" s="52"/>
      <c r="GF298" s="52"/>
      <c r="GG298" s="52"/>
      <c r="GH298" s="52"/>
      <c r="GI298" s="52"/>
      <c r="GJ298" s="52"/>
      <c r="GK298" s="52"/>
      <c r="GL298" s="52"/>
      <c r="GM298" s="52"/>
      <c r="GN298" s="52"/>
      <c r="GO298" s="52"/>
      <c r="GP298" s="52"/>
      <c r="GQ298" s="52"/>
      <c r="GR298" s="52"/>
      <c r="GS298" s="52"/>
      <c r="GT298" s="52"/>
      <c r="GU298" s="52"/>
      <c r="GV298" s="52"/>
      <c r="GW298" s="52"/>
      <c r="GX298" s="52"/>
      <c r="GY298" s="52"/>
      <c r="GZ298" s="52"/>
      <c r="HA298" s="52"/>
      <c r="HB298" s="52"/>
      <c r="HC298" s="52"/>
      <c r="HD298" s="52"/>
      <c r="HE298" s="52"/>
      <c r="HF298" s="52"/>
      <c r="HG298" s="52"/>
      <c r="HH298" s="52"/>
      <c r="HI298" s="52"/>
      <c r="HJ298" s="52"/>
      <c r="HK298" s="52"/>
      <c r="HL298" s="52"/>
      <c r="HM298" s="52"/>
      <c r="HN298" s="52"/>
    </row>
    <row r="299" spans="1:222" hidden="1">
      <c r="A299" s="52"/>
      <c r="B299" s="52"/>
      <c r="C299" s="52"/>
      <c r="D299" s="198"/>
      <c r="E299" s="54"/>
      <c r="F299" s="54"/>
      <c r="G299" s="54"/>
      <c r="H299" s="54"/>
      <c r="I299" s="54"/>
      <c r="J299" s="54"/>
      <c r="K299" s="54"/>
      <c r="L299" s="54"/>
      <c r="M299" s="54"/>
      <c r="N299" s="54"/>
      <c r="O299" s="54"/>
      <c r="P299" s="54"/>
      <c r="Q299" s="54"/>
      <c r="R299" s="54"/>
      <c r="S299" s="54"/>
      <c r="T299" s="54"/>
      <c r="U299" s="54"/>
      <c r="V299" s="54"/>
      <c r="W299" s="192"/>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874" t="e">
        <f t="shared" si="57"/>
        <v>#N/A</v>
      </c>
      <c r="AX299" s="875"/>
      <c r="AY299" s="875"/>
      <c r="AZ299" s="875"/>
      <c r="BA299" s="876"/>
      <c r="BB299" s="877" t="s">
        <v>631</v>
      </c>
      <c r="BC299" s="878"/>
      <c r="BD299" s="54"/>
      <c r="BE299" s="879" t="e">
        <f t="shared" si="50"/>
        <v>#N/A</v>
      </c>
      <c r="BF299" s="880"/>
      <c r="BG299" s="880"/>
      <c r="BH299" s="880"/>
      <c r="BI299" s="881"/>
      <c r="BJ299" s="882" t="s">
        <v>631</v>
      </c>
      <c r="BK299" s="878"/>
      <c r="BL299" s="54"/>
      <c r="BM299" s="241"/>
      <c r="BN299" s="241"/>
      <c r="BO299" s="241"/>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234">
        <v>17</v>
      </c>
      <c r="CN299" s="905" t="str">
        <f t="shared" si="58"/>
        <v>|</v>
      </c>
      <c r="CO299" s="906"/>
      <c r="CP299" s="906"/>
      <c r="CQ299" s="906"/>
      <c r="CR299" s="906"/>
      <c r="CS299" s="907"/>
      <c r="CT299" s="251" t="str">
        <f t="shared" si="59"/>
        <v>|</v>
      </c>
      <c r="CU299" s="251" t="str">
        <f t="shared" si="64"/>
        <v/>
      </c>
      <c r="CV299" s="268" t="e">
        <f t="array" ref="CV299">IF(ROW(A17)&gt;COUNTA(CU$283:CU$338),"",INDEX(CU:CU,SMALL(IF(CU$283:CU$338&lt;&gt;"",ROW(CU$283:CU$338),""),ROW(A17))))</f>
        <v>#NUM!</v>
      </c>
      <c r="CW299" s="251" t="str">
        <f t="shared" si="60"/>
        <v/>
      </c>
      <c r="CX299" s="234">
        <v>16</v>
      </c>
      <c r="CY299" s="250" t="str">
        <f t="shared" si="65"/>
        <v/>
      </c>
      <c r="CZ299" s="233"/>
      <c r="DA299" s="234">
        <v>17</v>
      </c>
      <c r="DB299" s="908" t="str">
        <f t="shared" si="61"/>
        <v>|</v>
      </c>
      <c r="DC299" s="909"/>
      <c r="DD299" s="909"/>
      <c r="DE299" s="909"/>
      <c r="DF299" s="909"/>
      <c r="DG299" s="910"/>
      <c r="DH299" s="255" t="str">
        <f t="shared" si="62"/>
        <v>|</v>
      </c>
      <c r="DI299" s="255" t="str">
        <f t="shared" si="66"/>
        <v/>
      </c>
      <c r="DJ299" s="270" t="e">
        <f t="array" ref="DJ299">IF(ROW(O17)&gt;COUNTA(DI$283:DI$338),"",INDEX(DI:DI,SMALL(IF(DI$283:DI$338&lt;&gt;"",ROW(DI$283:DI$338),""),ROW(O17))))</f>
        <v>#NUM!</v>
      </c>
      <c r="DK299" s="255" t="str">
        <f t="shared" si="63"/>
        <v/>
      </c>
      <c r="DL299" s="234">
        <v>16</v>
      </c>
      <c r="DM299" s="254" t="str">
        <f t="shared" si="67"/>
        <v/>
      </c>
      <c r="DN299" s="54"/>
      <c r="DO299" s="54"/>
      <c r="DP299" s="54"/>
      <c r="DQ299" s="199"/>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c r="GY299" s="52"/>
      <c r="GZ299" s="52"/>
      <c r="HA299" s="52"/>
      <c r="HB299" s="52"/>
      <c r="HC299" s="52"/>
      <c r="HD299" s="52"/>
      <c r="HE299" s="52"/>
      <c r="HF299" s="52"/>
      <c r="HG299" s="52"/>
      <c r="HH299" s="52"/>
      <c r="HI299" s="52"/>
      <c r="HJ299" s="52"/>
      <c r="HK299" s="52"/>
      <c r="HL299" s="52"/>
      <c r="HM299" s="52"/>
      <c r="HN299" s="52"/>
    </row>
    <row r="300" spans="1:222" hidden="1">
      <c r="A300" s="52"/>
      <c r="B300" s="52"/>
      <c r="C300" s="52"/>
      <c r="D300" s="198"/>
      <c r="E300" s="54"/>
      <c r="F300" s="54"/>
      <c r="G300" s="54"/>
      <c r="H300" s="54"/>
      <c r="I300" s="54"/>
      <c r="J300" s="54"/>
      <c r="K300" s="54"/>
      <c r="L300" s="54"/>
      <c r="M300" s="54"/>
      <c r="N300" s="54"/>
      <c r="O300" s="54"/>
      <c r="P300" s="54"/>
      <c r="Q300" s="54"/>
      <c r="R300" s="54"/>
      <c r="S300" s="54"/>
      <c r="T300" s="54"/>
      <c r="U300" s="54"/>
      <c r="V300" s="54"/>
      <c r="W300" s="192"/>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874" t="e">
        <f t="shared" si="57"/>
        <v>#N/A</v>
      </c>
      <c r="AX300" s="875"/>
      <c r="AY300" s="875"/>
      <c r="AZ300" s="875"/>
      <c r="BA300" s="876"/>
      <c r="BB300" s="877" t="s">
        <v>632</v>
      </c>
      <c r="BC300" s="878"/>
      <c r="BD300" s="54"/>
      <c r="BE300" s="879" t="e">
        <f t="shared" si="50"/>
        <v>#N/A</v>
      </c>
      <c r="BF300" s="880"/>
      <c r="BG300" s="880"/>
      <c r="BH300" s="880"/>
      <c r="BI300" s="881"/>
      <c r="BJ300" s="882" t="s">
        <v>632</v>
      </c>
      <c r="BK300" s="878"/>
      <c r="BL300" s="54"/>
      <c r="BM300" s="241"/>
      <c r="BN300" s="241"/>
      <c r="BO300" s="241"/>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234">
        <v>18</v>
      </c>
      <c r="CN300" s="905" t="str">
        <f t="shared" si="58"/>
        <v>|</v>
      </c>
      <c r="CO300" s="906"/>
      <c r="CP300" s="906"/>
      <c r="CQ300" s="906"/>
      <c r="CR300" s="906"/>
      <c r="CS300" s="907"/>
      <c r="CT300" s="251" t="str">
        <f t="shared" si="59"/>
        <v>|</v>
      </c>
      <c r="CU300" s="251" t="str">
        <f t="shared" si="64"/>
        <v/>
      </c>
      <c r="CV300" s="268" t="e">
        <f t="array" ref="CV300">IF(ROW(A18)&gt;COUNTA(CU$283:CU$338),"",INDEX(CU:CU,SMALL(IF(CU$283:CU$338&lt;&gt;"",ROW(CU$283:CU$338),""),ROW(A18))))</f>
        <v>#NUM!</v>
      </c>
      <c r="CW300" s="251" t="str">
        <f t="shared" si="60"/>
        <v/>
      </c>
      <c r="CX300" s="234">
        <v>17</v>
      </c>
      <c r="CY300" s="250" t="str">
        <f t="shared" si="65"/>
        <v/>
      </c>
      <c r="CZ300" s="233"/>
      <c r="DA300" s="234">
        <v>18</v>
      </c>
      <c r="DB300" s="908" t="str">
        <f t="shared" si="61"/>
        <v>|</v>
      </c>
      <c r="DC300" s="909"/>
      <c r="DD300" s="909"/>
      <c r="DE300" s="909"/>
      <c r="DF300" s="909"/>
      <c r="DG300" s="910"/>
      <c r="DH300" s="255" t="str">
        <f t="shared" si="62"/>
        <v>|</v>
      </c>
      <c r="DI300" s="255" t="str">
        <f t="shared" si="66"/>
        <v/>
      </c>
      <c r="DJ300" s="270" t="e">
        <f t="array" ref="DJ300">IF(ROW(O18)&gt;COUNTA(DI$283:DI$338),"",INDEX(DI:DI,SMALL(IF(DI$283:DI$338&lt;&gt;"",ROW(DI$283:DI$338),""),ROW(O18))))</f>
        <v>#NUM!</v>
      </c>
      <c r="DK300" s="255" t="str">
        <f t="shared" si="63"/>
        <v/>
      </c>
      <c r="DL300" s="234">
        <v>17</v>
      </c>
      <c r="DM300" s="254" t="str">
        <f t="shared" si="67"/>
        <v/>
      </c>
      <c r="DN300" s="54"/>
      <c r="DO300" s="54"/>
      <c r="DP300" s="54"/>
      <c r="DQ300" s="199"/>
      <c r="DR300" s="52"/>
      <c r="DS300" s="52"/>
      <c r="DT300" s="52"/>
      <c r="DU300" s="52"/>
      <c r="DV300" s="52"/>
      <c r="DW300" s="52"/>
      <c r="DX300" s="52"/>
      <c r="DY300" s="52"/>
      <c r="DZ300" s="52"/>
      <c r="EA300" s="52"/>
      <c r="EB300" s="52"/>
      <c r="EC300" s="52"/>
      <c r="ED300" s="52"/>
      <c r="EE300" s="52"/>
      <c r="EF300" s="52"/>
      <c r="EG300" s="52"/>
      <c r="EH300" s="52"/>
      <c r="EI300" s="52"/>
      <c r="EJ300" s="52"/>
      <c r="EK300" s="52"/>
      <c r="EL300" s="52"/>
      <c r="EM300" s="52"/>
      <c r="EN300" s="52"/>
      <c r="EO300" s="52"/>
      <c r="EP300" s="52"/>
      <c r="EQ300" s="52"/>
      <c r="ER300" s="52"/>
      <c r="ES300" s="52"/>
      <c r="ET300" s="52"/>
      <c r="EU300" s="52"/>
      <c r="EV300" s="52"/>
      <c r="EW300" s="52"/>
      <c r="EX300" s="52"/>
      <c r="EY300" s="52"/>
      <c r="EZ300" s="52"/>
      <c r="FA300" s="52"/>
      <c r="FB300" s="52"/>
      <c r="FC300" s="52"/>
      <c r="FD300" s="52"/>
      <c r="FE300" s="52"/>
      <c r="FF300" s="52"/>
      <c r="FG300" s="52"/>
      <c r="FH300" s="52"/>
      <c r="FI300" s="52"/>
      <c r="FJ300" s="52"/>
      <c r="FK300" s="52"/>
      <c r="FL300" s="52"/>
      <c r="FM300" s="52"/>
      <c r="FN300" s="52"/>
      <c r="FO300" s="52"/>
      <c r="FP300" s="52"/>
      <c r="FQ300" s="52"/>
      <c r="FR300" s="52"/>
      <c r="FS300" s="52"/>
      <c r="FT300" s="52"/>
      <c r="FU300" s="52"/>
      <c r="FV300" s="52"/>
      <c r="FW300" s="52"/>
      <c r="FX300" s="52"/>
      <c r="FY300" s="52"/>
      <c r="FZ300" s="52"/>
      <c r="GA300" s="52"/>
      <c r="GB300" s="52"/>
      <c r="GC300" s="52"/>
      <c r="GD300" s="52"/>
      <c r="GE300" s="52"/>
      <c r="GF300" s="52"/>
      <c r="GG300" s="52"/>
      <c r="GH300" s="52"/>
      <c r="GI300" s="52"/>
      <c r="GJ300" s="52"/>
      <c r="GK300" s="52"/>
      <c r="GL300" s="52"/>
      <c r="GM300" s="52"/>
      <c r="GN300" s="52"/>
      <c r="GO300" s="52"/>
      <c r="GP300" s="52"/>
      <c r="GQ300" s="52"/>
      <c r="GR300" s="52"/>
      <c r="GS300" s="52"/>
      <c r="GT300" s="52"/>
      <c r="GU300" s="52"/>
      <c r="GV300" s="52"/>
      <c r="GW300" s="52"/>
      <c r="GX300" s="52"/>
      <c r="GY300" s="52"/>
      <c r="GZ300" s="52"/>
      <c r="HA300" s="52"/>
      <c r="HB300" s="52"/>
      <c r="HC300" s="52"/>
      <c r="HD300" s="52"/>
      <c r="HE300" s="52"/>
      <c r="HF300" s="52"/>
      <c r="HG300" s="52"/>
      <c r="HH300" s="52"/>
      <c r="HI300" s="52"/>
      <c r="HJ300" s="52"/>
      <c r="HK300" s="52"/>
      <c r="HL300" s="52"/>
      <c r="HM300" s="52"/>
      <c r="HN300" s="52"/>
    </row>
    <row r="301" spans="1:222" hidden="1">
      <c r="A301" s="52"/>
      <c r="B301" s="52"/>
      <c r="C301" s="52"/>
      <c r="D301" s="198"/>
      <c r="E301" s="54"/>
      <c r="F301" s="54"/>
      <c r="G301" s="54"/>
      <c r="H301" s="54"/>
      <c r="I301" s="54"/>
      <c r="J301" s="54"/>
      <c r="K301" s="54"/>
      <c r="L301" s="54"/>
      <c r="M301" s="54"/>
      <c r="N301" s="54"/>
      <c r="O301" s="54"/>
      <c r="P301" s="54"/>
      <c r="Q301" s="54"/>
      <c r="R301" s="54"/>
      <c r="S301" s="54"/>
      <c r="T301" s="54"/>
      <c r="U301" s="54"/>
      <c r="V301" s="54"/>
      <c r="W301" s="192"/>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874" t="e">
        <f t="shared" si="57"/>
        <v>#N/A</v>
      </c>
      <c r="AX301" s="875"/>
      <c r="AY301" s="875"/>
      <c r="AZ301" s="875"/>
      <c r="BA301" s="876"/>
      <c r="BB301" s="877" t="s">
        <v>633</v>
      </c>
      <c r="BC301" s="878"/>
      <c r="BD301" s="54"/>
      <c r="BE301" s="879" t="e">
        <f t="shared" si="50"/>
        <v>#N/A</v>
      </c>
      <c r="BF301" s="880"/>
      <c r="BG301" s="880"/>
      <c r="BH301" s="880"/>
      <c r="BI301" s="881"/>
      <c r="BJ301" s="882" t="s">
        <v>633</v>
      </c>
      <c r="BK301" s="878"/>
      <c r="BL301" s="54"/>
      <c r="BM301" s="241"/>
      <c r="BN301" s="241"/>
      <c r="BO301" s="241"/>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234">
        <v>19</v>
      </c>
      <c r="CN301" s="905" t="str">
        <f t="shared" si="58"/>
        <v>|</v>
      </c>
      <c r="CO301" s="906"/>
      <c r="CP301" s="906"/>
      <c r="CQ301" s="906"/>
      <c r="CR301" s="906"/>
      <c r="CS301" s="907"/>
      <c r="CT301" s="251" t="str">
        <f t="shared" si="59"/>
        <v>|</v>
      </c>
      <c r="CU301" s="251" t="str">
        <f t="shared" si="64"/>
        <v/>
      </c>
      <c r="CV301" s="268" t="e">
        <f t="array" ref="CV301">IF(ROW(A19)&gt;COUNTA(CU$283:CU$338),"",INDEX(CU:CU,SMALL(IF(CU$283:CU$338&lt;&gt;"",ROW(CU$283:CU$338),""),ROW(A19))))</f>
        <v>#NUM!</v>
      </c>
      <c r="CW301" s="251" t="str">
        <f t="shared" si="60"/>
        <v/>
      </c>
      <c r="CX301" s="234">
        <v>18</v>
      </c>
      <c r="CY301" s="250" t="str">
        <f t="shared" si="65"/>
        <v/>
      </c>
      <c r="CZ301" s="233"/>
      <c r="DA301" s="234">
        <v>19</v>
      </c>
      <c r="DB301" s="908" t="str">
        <f t="shared" si="61"/>
        <v>|</v>
      </c>
      <c r="DC301" s="909"/>
      <c r="DD301" s="909"/>
      <c r="DE301" s="909"/>
      <c r="DF301" s="909"/>
      <c r="DG301" s="910"/>
      <c r="DH301" s="255" t="str">
        <f t="shared" si="62"/>
        <v>|</v>
      </c>
      <c r="DI301" s="255" t="str">
        <f t="shared" si="66"/>
        <v/>
      </c>
      <c r="DJ301" s="270" t="e">
        <f t="array" ref="DJ301">IF(ROW(O19)&gt;COUNTA(DI$283:DI$338),"",INDEX(DI:DI,SMALL(IF(DI$283:DI$338&lt;&gt;"",ROW(DI$283:DI$338),""),ROW(O19))))</f>
        <v>#NUM!</v>
      </c>
      <c r="DK301" s="255" t="str">
        <f t="shared" si="63"/>
        <v/>
      </c>
      <c r="DL301" s="234">
        <v>18</v>
      </c>
      <c r="DM301" s="254" t="str">
        <f t="shared" si="67"/>
        <v/>
      </c>
      <c r="DN301" s="54"/>
      <c r="DO301" s="54"/>
      <c r="DP301" s="54"/>
      <c r="DQ301" s="199"/>
      <c r="DR301" s="52"/>
      <c r="DS301" s="52"/>
      <c r="DT301" s="52"/>
      <c r="DU301" s="52"/>
      <c r="DV301" s="52"/>
      <c r="DW301" s="52"/>
      <c r="DX301" s="52"/>
      <c r="DY301" s="52"/>
      <c r="DZ301" s="52"/>
      <c r="EA301" s="52"/>
      <c r="EB301" s="52"/>
      <c r="EC301" s="52"/>
      <c r="ED301" s="52"/>
      <c r="EE301" s="52"/>
      <c r="EF301" s="52"/>
      <c r="EG301" s="52"/>
      <c r="EH301" s="52"/>
      <c r="EI301" s="52"/>
      <c r="EJ301" s="52"/>
      <c r="EK301" s="52"/>
      <c r="EL301" s="52"/>
      <c r="EM301" s="52"/>
      <c r="EN301" s="52"/>
      <c r="EO301" s="52"/>
      <c r="EP301" s="52"/>
      <c r="EQ301" s="52"/>
      <c r="ER301" s="52"/>
      <c r="ES301" s="52"/>
      <c r="ET301" s="52"/>
      <c r="EU301" s="52"/>
      <c r="EV301" s="52"/>
      <c r="EW301" s="52"/>
      <c r="EX301" s="52"/>
      <c r="EY301" s="52"/>
      <c r="EZ301" s="52"/>
      <c r="FA301" s="52"/>
      <c r="FB301" s="52"/>
      <c r="FC301" s="52"/>
      <c r="FD301" s="52"/>
      <c r="FE301" s="52"/>
      <c r="FF301" s="52"/>
      <c r="FG301" s="52"/>
      <c r="FH301" s="52"/>
      <c r="FI301" s="52"/>
      <c r="FJ301" s="52"/>
      <c r="FK301" s="52"/>
      <c r="FL301" s="52"/>
      <c r="FM301" s="52"/>
      <c r="FN301" s="52"/>
      <c r="FO301" s="52"/>
      <c r="FP301" s="52"/>
      <c r="FQ301" s="52"/>
      <c r="FR301" s="52"/>
      <c r="FS301" s="52"/>
      <c r="FT301" s="52"/>
      <c r="FU301" s="52"/>
      <c r="FV301" s="52"/>
      <c r="FW301" s="52"/>
      <c r="FX301" s="52"/>
      <c r="FY301" s="52"/>
      <c r="FZ301" s="52"/>
      <c r="GA301" s="52"/>
      <c r="GB301" s="52"/>
      <c r="GC301" s="52"/>
      <c r="GD301" s="52"/>
      <c r="GE301" s="52"/>
      <c r="GF301" s="52"/>
      <c r="GG301" s="52"/>
      <c r="GH301" s="52"/>
      <c r="GI301" s="52"/>
      <c r="GJ301" s="52"/>
      <c r="GK301" s="52"/>
      <c r="GL301" s="52"/>
      <c r="GM301" s="52"/>
      <c r="GN301" s="52"/>
      <c r="GO301" s="52"/>
      <c r="GP301" s="52"/>
      <c r="GQ301" s="52"/>
      <c r="GR301" s="52"/>
      <c r="GS301" s="52"/>
      <c r="GT301" s="52"/>
      <c r="GU301" s="52"/>
      <c r="GV301" s="52"/>
      <c r="GW301" s="52"/>
      <c r="GX301" s="52"/>
      <c r="GY301" s="52"/>
      <c r="GZ301" s="52"/>
      <c r="HA301" s="52"/>
      <c r="HB301" s="52"/>
      <c r="HC301" s="52"/>
      <c r="HD301" s="52"/>
      <c r="HE301" s="52"/>
      <c r="HF301" s="52"/>
      <c r="HG301" s="52"/>
      <c r="HH301" s="52"/>
      <c r="HI301" s="52"/>
      <c r="HJ301" s="52"/>
      <c r="HK301" s="52"/>
      <c r="HL301" s="52"/>
      <c r="HM301" s="52"/>
      <c r="HN301" s="52"/>
    </row>
    <row r="302" spans="1:222" hidden="1">
      <c r="A302" s="52"/>
      <c r="B302" s="52"/>
      <c r="C302" s="52"/>
      <c r="D302" s="198"/>
      <c r="E302" s="54"/>
      <c r="F302" s="54"/>
      <c r="G302" s="54"/>
      <c r="H302" s="54"/>
      <c r="I302" s="54"/>
      <c r="J302" s="54"/>
      <c r="K302" s="54"/>
      <c r="L302" s="54"/>
      <c r="M302" s="54"/>
      <c r="N302" s="54"/>
      <c r="O302" s="54"/>
      <c r="P302" s="54"/>
      <c r="Q302" s="54"/>
      <c r="R302" s="54"/>
      <c r="S302" s="54"/>
      <c r="T302" s="54"/>
      <c r="U302" s="54"/>
      <c r="V302" s="54"/>
      <c r="W302" s="192"/>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874" t="e">
        <f t="shared" si="57"/>
        <v>#N/A</v>
      </c>
      <c r="AX302" s="875"/>
      <c r="AY302" s="875"/>
      <c r="AZ302" s="875"/>
      <c r="BA302" s="876"/>
      <c r="BB302" s="877" t="s">
        <v>634</v>
      </c>
      <c r="BC302" s="878"/>
      <c r="BD302" s="54"/>
      <c r="BE302" s="879" t="e">
        <f t="shared" si="50"/>
        <v>#N/A</v>
      </c>
      <c r="BF302" s="880"/>
      <c r="BG302" s="880"/>
      <c r="BH302" s="880"/>
      <c r="BI302" s="881"/>
      <c r="BJ302" s="882" t="s">
        <v>634</v>
      </c>
      <c r="BK302" s="878"/>
      <c r="BL302" s="54"/>
      <c r="BM302" s="241"/>
      <c r="BN302" s="241"/>
      <c r="BO302" s="241"/>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234">
        <v>20</v>
      </c>
      <c r="CN302" s="905" t="str">
        <f t="shared" si="58"/>
        <v>|</v>
      </c>
      <c r="CO302" s="906"/>
      <c r="CP302" s="906"/>
      <c r="CQ302" s="906"/>
      <c r="CR302" s="906"/>
      <c r="CS302" s="907"/>
      <c r="CT302" s="251" t="str">
        <f t="shared" si="59"/>
        <v>|</v>
      </c>
      <c r="CU302" s="251" t="str">
        <f t="shared" si="64"/>
        <v/>
      </c>
      <c r="CV302" s="268" t="e">
        <f t="array" ref="CV302">IF(ROW(A20)&gt;COUNTA(CU$283:CU$338),"",INDEX(CU:CU,SMALL(IF(CU$283:CU$338&lt;&gt;"",ROW(CU$283:CU$338),""),ROW(A20))))</f>
        <v>#NUM!</v>
      </c>
      <c r="CW302" s="251" t="str">
        <f t="shared" si="60"/>
        <v/>
      </c>
      <c r="CX302" s="234">
        <v>19</v>
      </c>
      <c r="CY302" s="250" t="str">
        <f t="shared" si="65"/>
        <v/>
      </c>
      <c r="CZ302" s="233"/>
      <c r="DA302" s="234">
        <v>20</v>
      </c>
      <c r="DB302" s="908" t="str">
        <f t="shared" si="61"/>
        <v>|</v>
      </c>
      <c r="DC302" s="909"/>
      <c r="DD302" s="909"/>
      <c r="DE302" s="909"/>
      <c r="DF302" s="909"/>
      <c r="DG302" s="910"/>
      <c r="DH302" s="255" t="str">
        <f t="shared" si="62"/>
        <v>|</v>
      </c>
      <c r="DI302" s="255" t="str">
        <f t="shared" si="66"/>
        <v/>
      </c>
      <c r="DJ302" s="270" t="e">
        <f t="array" ref="DJ302">IF(ROW(O20)&gt;COUNTA(DI$283:DI$338),"",INDEX(DI:DI,SMALL(IF(DI$283:DI$338&lt;&gt;"",ROW(DI$283:DI$338),""),ROW(O20))))</f>
        <v>#NUM!</v>
      </c>
      <c r="DK302" s="255" t="str">
        <f t="shared" si="63"/>
        <v/>
      </c>
      <c r="DL302" s="234">
        <v>19</v>
      </c>
      <c r="DM302" s="254" t="str">
        <f t="shared" si="67"/>
        <v/>
      </c>
      <c r="DN302" s="54"/>
      <c r="DO302" s="54"/>
      <c r="DP302" s="54"/>
      <c r="DQ302" s="199"/>
      <c r="DR302" s="52"/>
      <c r="DS302" s="52"/>
      <c r="DT302" s="52"/>
      <c r="DU302" s="52"/>
      <c r="DV302" s="52"/>
      <c r="DW302" s="52"/>
      <c r="DX302" s="52"/>
      <c r="DY302" s="52"/>
      <c r="DZ302" s="52"/>
      <c r="EA302" s="52"/>
      <c r="EB302" s="52"/>
      <c r="EC302" s="52"/>
      <c r="ED302" s="52"/>
      <c r="EE302" s="52"/>
      <c r="EF302" s="52"/>
      <c r="EG302" s="52"/>
      <c r="EH302" s="52"/>
      <c r="EI302" s="52"/>
      <c r="EJ302" s="52"/>
      <c r="EK302" s="52"/>
      <c r="EL302" s="52"/>
      <c r="EM302" s="52"/>
      <c r="EN302" s="52"/>
      <c r="EO302" s="52"/>
      <c r="EP302" s="52"/>
      <c r="EQ302" s="52"/>
      <c r="ER302" s="52"/>
      <c r="ES302" s="52"/>
      <c r="ET302" s="52"/>
      <c r="EU302" s="52"/>
      <c r="EV302" s="52"/>
      <c r="EW302" s="52"/>
      <c r="EX302" s="52"/>
      <c r="EY302" s="52"/>
      <c r="EZ302" s="52"/>
      <c r="FA302" s="52"/>
      <c r="FB302" s="52"/>
      <c r="FC302" s="52"/>
      <c r="FD302" s="52"/>
      <c r="FE302" s="52"/>
      <c r="FF302" s="52"/>
      <c r="FG302" s="52"/>
      <c r="FH302" s="52"/>
      <c r="FI302" s="52"/>
      <c r="FJ302" s="52"/>
      <c r="FK302" s="52"/>
      <c r="FL302" s="52"/>
      <c r="FM302" s="52"/>
      <c r="FN302" s="52"/>
      <c r="FO302" s="52"/>
      <c r="FP302" s="52"/>
      <c r="FQ302" s="52"/>
      <c r="FR302" s="52"/>
      <c r="FS302" s="52"/>
      <c r="FT302" s="52"/>
      <c r="FU302" s="52"/>
      <c r="FV302" s="52"/>
      <c r="FW302" s="52"/>
      <c r="FX302" s="52"/>
      <c r="FY302" s="52"/>
      <c r="FZ302" s="52"/>
      <c r="GA302" s="52"/>
      <c r="GB302" s="52"/>
      <c r="GC302" s="52"/>
      <c r="GD302" s="52"/>
      <c r="GE302" s="52"/>
      <c r="GF302" s="52"/>
      <c r="GG302" s="52"/>
      <c r="GH302" s="52"/>
      <c r="GI302" s="52"/>
      <c r="GJ302" s="52"/>
      <c r="GK302" s="52"/>
      <c r="GL302" s="52"/>
      <c r="GM302" s="52"/>
      <c r="GN302" s="52"/>
      <c r="GO302" s="52"/>
      <c r="GP302" s="52"/>
      <c r="GQ302" s="52"/>
      <c r="GR302" s="52"/>
      <c r="GS302" s="52"/>
      <c r="GT302" s="52"/>
      <c r="GU302" s="52"/>
      <c r="GV302" s="52"/>
      <c r="GW302" s="52"/>
      <c r="GX302" s="52"/>
      <c r="GY302" s="52"/>
      <c r="GZ302" s="52"/>
      <c r="HA302" s="52"/>
      <c r="HB302" s="52"/>
      <c r="HC302" s="52"/>
      <c r="HD302" s="52"/>
      <c r="HE302" s="52"/>
      <c r="HF302" s="52"/>
      <c r="HG302" s="52"/>
      <c r="HH302" s="52"/>
      <c r="HI302" s="52"/>
      <c r="HJ302" s="52"/>
      <c r="HK302" s="52"/>
      <c r="HL302" s="52"/>
      <c r="HM302" s="52"/>
      <c r="HN302" s="52"/>
    </row>
    <row r="303" spans="1:222" hidden="1">
      <c r="A303" s="52"/>
      <c r="B303" s="52"/>
      <c r="C303" s="52"/>
      <c r="D303" s="198"/>
      <c r="E303" s="54"/>
      <c r="F303" s="54"/>
      <c r="G303" s="54"/>
      <c r="H303" s="54"/>
      <c r="I303" s="54"/>
      <c r="J303" s="54"/>
      <c r="K303" s="54"/>
      <c r="L303" s="54"/>
      <c r="M303" s="54"/>
      <c r="N303" s="54"/>
      <c r="O303" s="54"/>
      <c r="P303" s="54"/>
      <c r="Q303" s="54"/>
      <c r="R303" s="54"/>
      <c r="S303" s="54"/>
      <c r="T303" s="54"/>
      <c r="U303" s="54"/>
      <c r="V303" s="54"/>
      <c r="W303" s="192"/>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874" t="e">
        <f t="shared" si="57"/>
        <v>#N/A</v>
      </c>
      <c r="AX303" s="875"/>
      <c r="AY303" s="875"/>
      <c r="AZ303" s="875"/>
      <c r="BA303" s="876"/>
      <c r="BB303" s="877" t="s">
        <v>635</v>
      </c>
      <c r="BC303" s="878"/>
      <c r="BD303" s="54"/>
      <c r="BE303" s="879" t="e">
        <f t="shared" si="50"/>
        <v>#N/A</v>
      </c>
      <c r="BF303" s="880"/>
      <c r="BG303" s="880"/>
      <c r="BH303" s="880"/>
      <c r="BI303" s="881"/>
      <c r="BJ303" s="882" t="s">
        <v>635</v>
      </c>
      <c r="BK303" s="878"/>
      <c r="BL303" s="54"/>
      <c r="BM303" s="241"/>
      <c r="BN303" s="241"/>
      <c r="BO303" s="241"/>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234">
        <v>21</v>
      </c>
      <c r="CN303" s="905" t="str">
        <f t="shared" si="58"/>
        <v>|</v>
      </c>
      <c r="CO303" s="906"/>
      <c r="CP303" s="906"/>
      <c r="CQ303" s="906"/>
      <c r="CR303" s="906"/>
      <c r="CS303" s="907"/>
      <c r="CT303" s="251" t="str">
        <f t="shared" si="59"/>
        <v>|</v>
      </c>
      <c r="CU303" s="251" t="str">
        <f t="shared" si="64"/>
        <v/>
      </c>
      <c r="CV303" s="268" t="e">
        <f t="array" ref="CV303">IF(ROW(A21)&gt;COUNTA(CU$283:CU$338),"",INDEX(CU:CU,SMALL(IF(CU$283:CU$338&lt;&gt;"",ROW(CU$283:CU$338),""),ROW(A21))))</f>
        <v>#NUM!</v>
      </c>
      <c r="CW303" s="251" t="str">
        <f t="shared" si="60"/>
        <v/>
      </c>
      <c r="CX303" s="234">
        <v>20</v>
      </c>
      <c r="CY303" s="250" t="str">
        <f t="shared" si="65"/>
        <v/>
      </c>
      <c r="CZ303" s="233"/>
      <c r="DA303" s="234">
        <v>21</v>
      </c>
      <c r="DB303" s="908" t="str">
        <f t="shared" si="61"/>
        <v>|</v>
      </c>
      <c r="DC303" s="909"/>
      <c r="DD303" s="909"/>
      <c r="DE303" s="909"/>
      <c r="DF303" s="909"/>
      <c r="DG303" s="910"/>
      <c r="DH303" s="255" t="str">
        <f t="shared" si="62"/>
        <v>|</v>
      </c>
      <c r="DI303" s="255" t="str">
        <f t="shared" si="66"/>
        <v/>
      </c>
      <c r="DJ303" s="270" t="e">
        <f t="array" ref="DJ303">IF(ROW(O21)&gt;COUNTA(DI$283:DI$338),"",INDEX(DI:DI,SMALL(IF(DI$283:DI$338&lt;&gt;"",ROW(DI$283:DI$338),""),ROW(O21))))</f>
        <v>#NUM!</v>
      </c>
      <c r="DK303" s="255" t="str">
        <f t="shared" si="63"/>
        <v/>
      </c>
      <c r="DL303" s="234">
        <v>20</v>
      </c>
      <c r="DM303" s="254" t="str">
        <f t="shared" si="67"/>
        <v/>
      </c>
      <c r="DN303" s="54"/>
      <c r="DO303" s="54"/>
      <c r="DP303" s="54"/>
      <c r="DQ303" s="199"/>
      <c r="DR303" s="52"/>
      <c r="DS303" s="52"/>
      <c r="DT303" s="52"/>
      <c r="DU303" s="52"/>
      <c r="DV303" s="52"/>
      <c r="DW303" s="52"/>
      <c r="DX303" s="52"/>
      <c r="DY303" s="52"/>
      <c r="DZ303" s="52"/>
      <c r="EA303" s="52"/>
      <c r="EB303" s="52"/>
      <c r="EC303" s="52"/>
      <c r="ED303" s="52"/>
      <c r="EE303" s="52"/>
      <c r="EF303" s="52"/>
      <c r="EG303" s="52"/>
      <c r="EH303" s="52"/>
      <c r="EI303" s="52"/>
      <c r="EJ303" s="52"/>
      <c r="EK303" s="52"/>
      <c r="EL303" s="52"/>
      <c r="EM303" s="52"/>
      <c r="EN303" s="52"/>
      <c r="EO303" s="52"/>
      <c r="EP303" s="52"/>
      <c r="EQ303" s="52"/>
      <c r="ER303" s="52"/>
      <c r="ES303" s="52"/>
      <c r="ET303" s="52"/>
      <c r="EU303" s="52"/>
      <c r="EV303" s="52"/>
      <c r="EW303" s="52"/>
      <c r="EX303" s="52"/>
      <c r="EY303" s="52"/>
      <c r="EZ303" s="52"/>
      <c r="FA303" s="52"/>
      <c r="FB303" s="52"/>
      <c r="FC303" s="52"/>
      <c r="FD303" s="52"/>
      <c r="FE303" s="52"/>
      <c r="FF303" s="52"/>
      <c r="FG303" s="52"/>
      <c r="FH303" s="52"/>
      <c r="FI303" s="52"/>
      <c r="FJ303" s="52"/>
      <c r="FK303" s="52"/>
      <c r="FL303" s="52"/>
      <c r="FM303" s="52"/>
      <c r="FN303" s="52"/>
      <c r="FO303" s="52"/>
      <c r="FP303" s="52"/>
      <c r="FQ303" s="52"/>
      <c r="FR303" s="52"/>
      <c r="FS303" s="52"/>
      <c r="FT303" s="52"/>
      <c r="FU303" s="52"/>
      <c r="FV303" s="52"/>
      <c r="FW303" s="52"/>
      <c r="FX303" s="52"/>
      <c r="FY303" s="52"/>
      <c r="FZ303" s="52"/>
      <c r="GA303" s="52"/>
      <c r="GB303" s="52"/>
      <c r="GC303" s="52"/>
      <c r="GD303" s="52"/>
      <c r="GE303" s="52"/>
      <c r="GF303" s="52"/>
      <c r="GG303" s="52"/>
      <c r="GH303" s="52"/>
      <c r="GI303" s="52"/>
      <c r="GJ303" s="52"/>
      <c r="GK303" s="52"/>
      <c r="GL303" s="52"/>
      <c r="GM303" s="52"/>
      <c r="GN303" s="52"/>
      <c r="GO303" s="52"/>
      <c r="GP303" s="52"/>
      <c r="GQ303" s="52"/>
      <c r="GR303" s="52"/>
      <c r="GS303" s="52"/>
      <c r="GT303" s="52"/>
      <c r="GU303" s="52"/>
      <c r="GV303" s="52"/>
      <c r="GW303" s="52"/>
      <c r="GX303" s="52"/>
      <c r="GY303" s="52"/>
      <c r="GZ303" s="52"/>
      <c r="HA303" s="52"/>
      <c r="HB303" s="52"/>
      <c r="HC303" s="52"/>
      <c r="HD303" s="52"/>
      <c r="HE303" s="52"/>
      <c r="HF303" s="52"/>
      <c r="HG303" s="52"/>
      <c r="HH303" s="52"/>
      <c r="HI303" s="52"/>
      <c r="HJ303" s="52"/>
      <c r="HK303" s="52"/>
      <c r="HL303" s="52"/>
      <c r="HM303" s="52"/>
      <c r="HN303" s="52"/>
    </row>
    <row r="304" spans="1:222" hidden="1">
      <c r="A304" s="52"/>
      <c r="B304" s="52"/>
      <c r="C304" s="52"/>
      <c r="D304" s="198"/>
      <c r="E304" s="54"/>
      <c r="F304" s="54"/>
      <c r="G304" s="54"/>
      <c r="H304" s="54"/>
      <c r="I304" s="54"/>
      <c r="J304" s="54"/>
      <c r="K304" s="54"/>
      <c r="L304" s="54"/>
      <c r="M304" s="54"/>
      <c r="N304" s="54"/>
      <c r="O304" s="54"/>
      <c r="P304" s="54"/>
      <c r="Q304" s="54"/>
      <c r="R304" s="54"/>
      <c r="S304" s="54"/>
      <c r="T304" s="54"/>
      <c r="U304" s="54"/>
      <c r="V304" s="54"/>
      <c r="W304" s="192"/>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874" t="e">
        <f t="shared" si="57"/>
        <v>#N/A</v>
      </c>
      <c r="AX304" s="875"/>
      <c r="AY304" s="875"/>
      <c r="AZ304" s="875"/>
      <c r="BA304" s="876"/>
      <c r="BB304" s="877" t="s">
        <v>636</v>
      </c>
      <c r="BC304" s="878"/>
      <c r="BD304" s="54"/>
      <c r="BE304" s="879" t="e">
        <f t="shared" si="50"/>
        <v>#N/A</v>
      </c>
      <c r="BF304" s="880"/>
      <c r="BG304" s="880"/>
      <c r="BH304" s="880"/>
      <c r="BI304" s="881"/>
      <c r="BJ304" s="882" t="s">
        <v>636</v>
      </c>
      <c r="BK304" s="878"/>
      <c r="BL304" s="54"/>
      <c r="BM304" s="241"/>
      <c r="BN304" s="241"/>
      <c r="BO304" s="241"/>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234">
        <v>22</v>
      </c>
      <c r="CN304" s="905" t="str">
        <f t="shared" si="58"/>
        <v>|</v>
      </c>
      <c r="CO304" s="906"/>
      <c r="CP304" s="906"/>
      <c r="CQ304" s="906"/>
      <c r="CR304" s="906"/>
      <c r="CS304" s="907"/>
      <c r="CT304" s="251" t="str">
        <f t="shared" si="59"/>
        <v>|</v>
      </c>
      <c r="CU304" s="251" t="str">
        <f t="shared" si="64"/>
        <v/>
      </c>
      <c r="CV304" s="268" t="e">
        <f t="array" ref="CV304">IF(ROW(A22)&gt;COUNTA(CU$283:CU$338),"",INDEX(CU:CU,SMALL(IF(CU$283:CU$338&lt;&gt;"",ROW(CU$283:CU$338),""),ROW(A22))))</f>
        <v>#NUM!</v>
      </c>
      <c r="CW304" s="251" t="str">
        <f t="shared" si="60"/>
        <v/>
      </c>
      <c r="CX304" s="234">
        <v>21</v>
      </c>
      <c r="CY304" s="250" t="str">
        <f t="shared" si="65"/>
        <v/>
      </c>
      <c r="CZ304" s="233"/>
      <c r="DA304" s="234">
        <v>22</v>
      </c>
      <c r="DB304" s="908" t="str">
        <f t="shared" si="61"/>
        <v>|</v>
      </c>
      <c r="DC304" s="909"/>
      <c r="DD304" s="909"/>
      <c r="DE304" s="909"/>
      <c r="DF304" s="909"/>
      <c r="DG304" s="910"/>
      <c r="DH304" s="255" t="str">
        <f t="shared" si="62"/>
        <v>|</v>
      </c>
      <c r="DI304" s="255" t="str">
        <f t="shared" si="66"/>
        <v/>
      </c>
      <c r="DJ304" s="270" t="e">
        <f t="array" ref="DJ304">IF(ROW(O22)&gt;COUNTA(DI$283:DI$338),"",INDEX(DI:DI,SMALL(IF(DI$283:DI$338&lt;&gt;"",ROW(DI$283:DI$338),""),ROW(O22))))</f>
        <v>#NUM!</v>
      </c>
      <c r="DK304" s="255" t="str">
        <f t="shared" si="63"/>
        <v/>
      </c>
      <c r="DL304" s="234">
        <v>21</v>
      </c>
      <c r="DM304" s="254" t="str">
        <f t="shared" si="67"/>
        <v/>
      </c>
      <c r="DN304" s="54"/>
      <c r="DO304" s="54"/>
      <c r="DP304" s="54"/>
      <c r="DQ304" s="199"/>
      <c r="DR304" s="52"/>
      <c r="DS304" s="52"/>
      <c r="DT304" s="52"/>
      <c r="DU304" s="52"/>
      <c r="DV304" s="52"/>
      <c r="DW304" s="52"/>
      <c r="DX304" s="52"/>
      <c r="DY304" s="52"/>
      <c r="DZ304" s="52"/>
      <c r="EA304" s="52"/>
      <c r="EB304" s="52"/>
      <c r="EC304" s="52"/>
      <c r="ED304" s="52"/>
      <c r="EE304" s="52"/>
      <c r="EF304" s="52"/>
      <c r="EG304" s="52"/>
      <c r="EH304" s="52"/>
      <c r="EI304" s="52"/>
      <c r="EJ304" s="52"/>
      <c r="EK304" s="52"/>
      <c r="EL304" s="52"/>
      <c r="EM304" s="52"/>
      <c r="EN304" s="52"/>
      <c r="EO304" s="52"/>
      <c r="EP304" s="52"/>
      <c r="EQ304" s="52"/>
      <c r="ER304" s="52"/>
      <c r="ES304" s="52"/>
      <c r="ET304" s="52"/>
      <c r="EU304" s="52"/>
      <c r="EV304" s="52"/>
      <c r="EW304" s="52"/>
      <c r="EX304" s="52"/>
      <c r="EY304" s="52"/>
      <c r="EZ304" s="52"/>
      <c r="FA304" s="52"/>
      <c r="FB304" s="52"/>
      <c r="FC304" s="52"/>
      <c r="FD304" s="52"/>
      <c r="FE304" s="52"/>
      <c r="FF304" s="52"/>
      <c r="FG304" s="52"/>
      <c r="FH304" s="52"/>
      <c r="FI304" s="52"/>
      <c r="FJ304" s="52"/>
      <c r="FK304" s="52"/>
      <c r="FL304" s="52"/>
      <c r="FM304" s="52"/>
      <c r="FN304" s="52"/>
      <c r="FO304" s="52"/>
      <c r="FP304" s="52"/>
      <c r="FQ304" s="52"/>
      <c r="FR304" s="52"/>
      <c r="FS304" s="52"/>
      <c r="FT304" s="52"/>
      <c r="FU304" s="52"/>
      <c r="FV304" s="52"/>
      <c r="FW304" s="52"/>
      <c r="FX304" s="52"/>
      <c r="FY304" s="52"/>
      <c r="FZ304" s="52"/>
      <c r="GA304" s="52"/>
      <c r="GB304" s="52"/>
      <c r="GC304" s="52"/>
      <c r="GD304" s="52"/>
      <c r="GE304" s="52"/>
      <c r="GF304" s="52"/>
      <c r="GG304" s="52"/>
      <c r="GH304" s="52"/>
      <c r="GI304" s="52"/>
      <c r="GJ304" s="52"/>
      <c r="GK304" s="52"/>
      <c r="GL304" s="52"/>
      <c r="GM304" s="52"/>
      <c r="GN304" s="52"/>
      <c r="GO304" s="52"/>
      <c r="GP304" s="52"/>
      <c r="GQ304" s="52"/>
      <c r="GR304" s="52"/>
      <c r="GS304" s="52"/>
      <c r="GT304" s="52"/>
      <c r="GU304" s="52"/>
      <c r="GV304" s="52"/>
      <c r="GW304" s="52"/>
      <c r="GX304" s="52"/>
      <c r="GY304" s="52"/>
      <c r="GZ304" s="52"/>
      <c r="HA304" s="52"/>
      <c r="HB304" s="52"/>
      <c r="HC304" s="52"/>
      <c r="HD304" s="52"/>
      <c r="HE304" s="52"/>
      <c r="HF304" s="52"/>
      <c r="HG304" s="52"/>
      <c r="HH304" s="52"/>
      <c r="HI304" s="52"/>
      <c r="HJ304" s="52"/>
      <c r="HK304" s="52"/>
      <c r="HL304" s="52"/>
      <c r="HM304" s="52"/>
      <c r="HN304" s="52"/>
    </row>
    <row r="305" spans="1:222" hidden="1">
      <c r="A305" s="52"/>
      <c r="B305" s="52"/>
      <c r="C305" s="52"/>
      <c r="D305" s="198"/>
      <c r="E305" s="54"/>
      <c r="F305" s="54"/>
      <c r="G305" s="54"/>
      <c r="H305" s="54"/>
      <c r="I305" s="54"/>
      <c r="J305" s="54"/>
      <c r="K305" s="54"/>
      <c r="L305" s="54"/>
      <c r="M305" s="54"/>
      <c r="N305" s="54"/>
      <c r="O305" s="54"/>
      <c r="P305" s="54"/>
      <c r="Q305" s="54"/>
      <c r="R305" s="54"/>
      <c r="S305" s="54"/>
      <c r="T305" s="54"/>
      <c r="U305" s="54"/>
      <c r="V305" s="54"/>
      <c r="W305" s="192"/>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874" t="e">
        <f t="shared" si="57"/>
        <v>#N/A</v>
      </c>
      <c r="AX305" s="875"/>
      <c r="AY305" s="875"/>
      <c r="AZ305" s="875"/>
      <c r="BA305" s="876"/>
      <c r="BB305" s="877" t="s">
        <v>637</v>
      </c>
      <c r="BC305" s="878"/>
      <c r="BD305" s="54"/>
      <c r="BE305" s="879" t="e">
        <f t="shared" si="50"/>
        <v>#N/A</v>
      </c>
      <c r="BF305" s="880"/>
      <c r="BG305" s="880"/>
      <c r="BH305" s="880"/>
      <c r="BI305" s="881"/>
      <c r="BJ305" s="882" t="s">
        <v>637</v>
      </c>
      <c r="BK305" s="878"/>
      <c r="BL305" s="54"/>
      <c r="BM305" s="241"/>
      <c r="BN305" s="241"/>
      <c r="BO305" s="241"/>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234">
        <v>23</v>
      </c>
      <c r="CN305" s="905" t="str">
        <f t="shared" si="58"/>
        <v>|</v>
      </c>
      <c r="CO305" s="906"/>
      <c r="CP305" s="906"/>
      <c r="CQ305" s="906"/>
      <c r="CR305" s="906"/>
      <c r="CS305" s="907"/>
      <c r="CT305" s="251" t="str">
        <f t="shared" si="59"/>
        <v>|</v>
      </c>
      <c r="CU305" s="251" t="str">
        <f t="shared" si="64"/>
        <v/>
      </c>
      <c r="CV305" s="268" t="e">
        <f t="array" ref="CV305">IF(ROW(A23)&gt;COUNTA(CU$283:CU$338),"",INDEX(CU:CU,SMALL(IF(CU$283:CU$338&lt;&gt;"",ROW(CU$283:CU$338),""),ROW(A23))))</f>
        <v>#NUM!</v>
      </c>
      <c r="CW305" s="251" t="str">
        <f t="shared" si="60"/>
        <v/>
      </c>
      <c r="CX305" s="234">
        <v>22</v>
      </c>
      <c r="CY305" s="250" t="str">
        <f t="shared" si="65"/>
        <v/>
      </c>
      <c r="CZ305" s="233"/>
      <c r="DA305" s="234">
        <v>23</v>
      </c>
      <c r="DB305" s="908" t="str">
        <f t="shared" si="61"/>
        <v>|</v>
      </c>
      <c r="DC305" s="909"/>
      <c r="DD305" s="909"/>
      <c r="DE305" s="909"/>
      <c r="DF305" s="909"/>
      <c r="DG305" s="910"/>
      <c r="DH305" s="255" t="str">
        <f t="shared" si="62"/>
        <v>|</v>
      </c>
      <c r="DI305" s="255" t="str">
        <f t="shared" si="66"/>
        <v/>
      </c>
      <c r="DJ305" s="270" t="e">
        <f t="array" ref="DJ305">IF(ROW(O23)&gt;COUNTA(DI$283:DI$338),"",INDEX(DI:DI,SMALL(IF(DI$283:DI$338&lt;&gt;"",ROW(DI$283:DI$338),""),ROW(O23))))</f>
        <v>#NUM!</v>
      </c>
      <c r="DK305" s="255" t="str">
        <f t="shared" si="63"/>
        <v/>
      </c>
      <c r="DL305" s="234">
        <v>22</v>
      </c>
      <c r="DM305" s="254" t="str">
        <f t="shared" si="67"/>
        <v/>
      </c>
      <c r="DN305" s="54"/>
      <c r="DO305" s="54"/>
      <c r="DP305" s="54"/>
      <c r="DQ305" s="199"/>
      <c r="DR305" s="52"/>
      <c r="DS305" s="52"/>
      <c r="DT305" s="52"/>
      <c r="DU305" s="52"/>
      <c r="DV305" s="52"/>
      <c r="DW305" s="52"/>
      <c r="DX305" s="52"/>
      <c r="DY305" s="52"/>
      <c r="DZ305" s="52"/>
      <c r="EA305" s="52"/>
      <c r="EB305" s="52"/>
      <c r="EC305" s="52"/>
      <c r="ED305" s="52"/>
      <c r="EE305" s="52"/>
      <c r="EF305" s="52"/>
      <c r="EG305" s="52"/>
      <c r="EH305" s="52"/>
      <c r="EI305" s="52"/>
      <c r="EJ305" s="52"/>
      <c r="EK305" s="52"/>
      <c r="EL305" s="52"/>
      <c r="EM305" s="52"/>
      <c r="EN305" s="52"/>
      <c r="EO305" s="52"/>
      <c r="EP305" s="52"/>
      <c r="EQ305" s="52"/>
      <c r="ER305" s="52"/>
      <c r="ES305" s="52"/>
      <c r="ET305" s="52"/>
      <c r="EU305" s="52"/>
      <c r="EV305" s="52"/>
      <c r="EW305" s="52"/>
      <c r="EX305" s="52"/>
      <c r="EY305" s="52"/>
      <c r="EZ305" s="52"/>
      <c r="FA305" s="52"/>
      <c r="FB305" s="52"/>
      <c r="FC305" s="52"/>
      <c r="FD305" s="52"/>
      <c r="FE305" s="52"/>
      <c r="FF305" s="52"/>
      <c r="FG305" s="52"/>
      <c r="FH305" s="52"/>
      <c r="FI305" s="52"/>
      <c r="FJ305" s="52"/>
      <c r="FK305" s="52"/>
      <c r="FL305" s="52"/>
      <c r="FM305" s="52"/>
      <c r="FN305" s="52"/>
      <c r="FO305" s="52"/>
      <c r="FP305" s="52"/>
      <c r="FQ305" s="52"/>
      <c r="FR305" s="52"/>
      <c r="FS305" s="52"/>
      <c r="FT305" s="52"/>
      <c r="FU305" s="52"/>
      <c r="FV305" s="52"/>
      <c r="FW305" s="52"/>
      <c r="FX305" s="52"/>
      <c r="FY305" s="52"/>
      <c r="FZ305" s="52"/>
      <c r="GA305" s="52"/>
      <c r="GB305" s="52"/>
      <c r="GC305" s="52"/>
      <c r="GD305" s="52"/>
      <c r="GE305" s="52"/>
      <c r="GF305" s="52"/>
      <c r="GG305" s="52"/>
      <c r="GH305" s="52"/>
      <c r="GI305" s="52"/>
      <c r="GJ305" s="52"/>
      <c r="GK305" s="52"/>
      <c r="GL305" s="52"/>
      <c r="GM305" s="52"/>
      <c r="GN305" s="52"/>
      <c r="GO305" s="52"/>
      <c r="GP305" s="52"/>
      <c r="GQ305" s="52"/>
      <c r="GR305" s="52"/>
      <c r="GS305" s="52"/>
      <c r="GT305" s="52"/>
      <c r="GU305" s="52"/>
      <c r="GV305" s="52"/>
      <c r="GW305" s="52"/>
      <c r="GX305" s="52"/>
      <c r="GY305" s="52"/>
      <c r="GZ305" s="52"/>
      <c r="HA305" s="52"/>
      <c r="HB305" s="52"/>
      <c r="HC305" s="52"/>
      <c r="HD305" s="52"/>
      <c r="HE305" s="52"/>
      <c r="HF305" s="52"/>
      <c r="HG305" s="52"/>
      <c r="HH305" s="52"/>
      <c r="HI305" s="52"/>
      <c r="HJ305" s="52"/>
      <c r="HK305" s="52"/>
      <c r="HL305" s="52"/>
      <c r="HM305" s="52"/>
      <c r="HN305" s="52"/>
    </row>
    <row r="306" spans="1:222" hidden="1">
      <c r="A306" s="52"/>
      <c r="B306" s="52"/>
      <c r="C306" s="52"/>
      <c r="D306" s="198"/>
      <c r="E306" s="54"/>
      <c r="F306" s="54"/>
      <c r="G306" s="54"/>
      <c r="H306" s="54"/>
      <c r="I306" s="54"/>
      <c r="J306" s="54"/>
      <c r="K306" s="54"/>
      <c r="L306" s="54"/>
      <c r="M306" s="54"/>
      <c r="N306" s="54"/>
      <c r="O306" s="54"/>
      <c r="P306" s="54"/>
      <c r="Q306" s="54"/>
      <c r="R306" s="54"/>
      <c r="S306" s="54"/>
      <c r="T306" s="54"/>
      <c r="U306" s="54"/>
      <c r="V306" s="54"/>
      <c r="W306" s="192"/>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874" t="e">
        <f t="shared" si="57"/>
        <v>#N/A</v>
      </c>
      <c r="AX306" s="875"/>
      <c r="AY306" s="875"/>
      <c r="AZ306" s="875"/>
      <c r="BA306" s="876"/>
      <c r="BB306" s="877" t="s">
        <v>638</v>
      </c>
      <c r="BC306" s="878"/>
      <c r="BD306" s="54"/>
      <c r="BE306" s="879" t="e">
        <f t="shared" si="50"/>
        <v>#N/A</v>
      </c>
      <c r="BF306" s="880"/>
      <c r="BG306" s="880"/>
      <c r="BH306" s="880"/>
      <c r="BI306" s="881"/>
      <c r="BJ306" s="882" t="s">
        <v>638</v>
      </c>
      <c r="BK306" s="878"/>
      <c r="BL306" s="54"/>
      <c r="BM306" s="241"/>
      <c r="BN306" s="241"/>
      <c r="BO306" s="241"/>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234">
        <v>24</v>
      </c>
      <c r="CN306" s="905" t="str">
        <f t="shared" si="58"/>
        <v>|</v>
      </c>
      <c r="CO306" s="906"/>
      <c r="CP306" s="906"/>
      <c r="CQ306" s="906"/>
      <c r="CR306" s="906"/>
      <c r="CS306" s="907"/>
      <c r="CT306" s="251" t="str">
        <f t="shared" si="59"/>
        <v>|</v>
      </c>
      <c r="CU306" s="251" t="str">
        <f t="shared" si="64"/>
        <v/>
      </c>
      <c r="CV306" s="268" t="e">
        <f t="array" ref="CV306">IF(ROW(A24)&gt;COUNTA(CU$283:CU$338),"",INDEX(CU:CU,SMALL(IF(CU$283:CU$338&lt;&gt;"",ROW(CU$283:CU$338),""),ROW(A24))))</f>
        <v>#NUM!</v>
      </c>
      <c r="CW306" s="251" t="str">
        <f t="shared" si="60"/>
        <v/>
      </c>
      <c r="CX306" s="234">
        <v>23</v>
      </c>
      <c r="CY306" s="250" t="str">
        <f t="shared" si="65"/>
        <v/>
      </c>
      <c r="CZ306" s="233"/>
      <c r="DA306" s="234">
        <v>24</v>
      </c>
      <c r="DB306" s="908" t="str">
        <f t="shared" si="61"/>
        <v>|</v>
      </c>
      <c r="DC306" s="909"/>
      <c r="DD306" s="909"/>
      <c r="DE306" s="909"/>
      <c r="DF306" s="909"/>
      <c r="DG306" s="910"/>
      <c r="DH306" s="255" t="str">
        <f t="shared" si="62"/>
        <v>|</v>
      </c>
      <c r="DI306" s="255" t="str">
        <f t="shared" si="66"/>
        <v/>
      </c>
      <c r="DJ306" s="270" t="e">
        <f t="array" ref="DJ306">IF(ROW(O24)&gt;COUNTA(DI$283:DI$338),"",INDEX(DI:DI,SMALL(IF(DI$283:DI$338&lt;&gt;"",ROW(DI$283:DI$338),""),ROW(O24))))</f>
        <v>#NUM!</v>
      </c>
      <c r="DK306" s="255" t="str">
        <f t="shared" si="63"/>
        <v/>
      </c>
      <c r="DL306" s="234">
        <v>23</v>
      </c>
      <c r="DM306" s="254" t="str">
        <f t="shared" si="67"/>
        <v/>
      </c>
      <c r="DN306" s="54"/>
      <c r="DO306" s="54"/>
      <c r="DP306" s="54"/>
      <c r="DQ306" s="199"/>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2"/>
      <c r="FH306" s="52"/>
      <c r="FI306" s="52"/>
      <c r="FJ306" s="52"/>
      <c r="FK306" s="52"/>
      <c r="FL306" s="52"/>
      <c r="FM306" s="52"/>
      <c r="FN306" s="52"/>
      <c r="FO306" s="52"/>
      <c r="FP306" s="52"/>
      <c r="FQ306" s="52"/>
      <c r="FR306" s="52"/>
      <c r="FS306" s="52"/>
      <c r="FT306" s="52"/>
      <c r="FU306" s="52"/>
      <c r="FV306" s="52"/>
      <c r="FW306" s="52"/>
      <c r="FX306" s="52"/>
      <c r="FY306" s="52"/>
      <c r="FZ306" s="52"/>
      <c r="GA306" s="52"/>
      <c r="GB306" s="52"/>
      <c r="GC306" s="52"/>
      <c r="GD306" s="52"/>
      <c r="GE306" s="52"/>
      <c r="GF306" s="52"/>
      <c r="GG306" s="52"/>
      <c r="GH306" s="52"/>
      <c r="GI306" s="52"/>
      <c r="GJ306" s="52"/>
      <c r="GK306" s="52"/>
      <c r="GL306" s="52"/>
      <c r="GM306" s="52"/>
      <c r="GN306" s="52"/>
      <c r="GO306" s="52"/>
      <c r="GP306" s="52"/>
      <c r="GQ306" s="52"/>
      <c r="GR306" s="52"/>
      <c r="GS306" s="52"/>
      <c r="GT306" s="52"/>
      <c r="GU306" s="52"/>
      <c r="GV306" s="52"/>
      <c r="GW306" s="52"/>
      <c r="GX306" s="52"/>
      <c r="GY306" s="52"/>
      <c r="GZ306" s="52"/>
      <c r="HA306" s="52"/>
      <c r="HB306" s="52"/>
      <c r="HC306" s="52"/>
      <c r="HD306" s="52"/>
      <c r="HE306" s="52"/>
      <c r="HF306" s="52"/>
      <c r="HG306" s="52"/>
      <c r="HH306" s="52"/>
      <c r="HI306" s="52"/>
      <c r="HJ306" s="52"/>
      <c r="HK306" s="52"/>
      <c r="HL306" s="52"/>
      <c r="HM306" s="52"/>
      <c r="HN306" s="52"/>
    </row>
    <row r="307" spans="1:222" hidden="1">
      <c r="A307" s="52"/>
      <c r="B307" s="52"/>
      <c r="C307" s="52"/>
      <c r="D307" s="198"/>
      <c r="E307" s="54"/>
      <c r="F307" s="54"/>
      <c r="G307" s="54"/>
      <c r="H307" s="54"/>
      <c r="I307" s="54"/>
      <c r="J307" s="54"/>
      <c r="K307" s="54"/>
      <c r="L307" s="54"/>
      <c r="M307" s="54"/>
      <c r="N307" s="54"/>
      <c r="O307" s="54"/>
      <c r="P307" s="54"/>
      <c r="Q307" s="54"/>
      <c r="R307" s="54"/>
      <c r="S307" s="54"/>
      <c r="T307" s="54"/>
      <c r="U307" s="54"/>
      <c r="V307" s="54"/>
      <c r="W307" s="192"/>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874" t="e">
        <f t="shared" si="57"/>
        <v>#N/A</v>
      </c>
      <c r="AX307" s="875"/>
      <c r="AY307" s="875"/>
      <c r="AZ307" s="875"/>
      <c r="BA307" s="876"/>
      <c r="BB307" s="877" t="s">
        <v>639</v>
      </c>
      <c r="BC307" s="878"/>
      <c r="BD307" s="54"/>
      <c r="BE307" s="879" t="e">
        <f t="shared" si="50"/>
        <v>#N/A</v>
      </c>
      <c r="BF307" s="880"/>
      <c r="BG307" s="880"/>
      <c r="BH307" s="880"/>
      <c r="BI307" s="881"/>
      <c r="BJ307" s="882" t="s">
        <v>639</v>
      </c>
      <c r="BK307" s="878"/>
      <c r="BL307" s="54"/>
      <c r="BM307" s="241"/>
      <c r="BN307" s="241"/>
      <c r="BO307" s="241"/>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234">
        <v>25</v>
      </c>
      <c r="CN307" s="905" t="str">
        <f t="shared" si="58"/>
        <v>|</v>
      </c>
      <c r="CO307" s="906"/>
      <c r="CP307" s="906"/>
      <c r="CQ307" s="906"/>
      <c r="CR307" s="906"/>
      <c r="CS307" s="907"/>
      <c r="CT307" s="251" t="str">
        <f t="shared" si="59"/>
        <v>|</v>
      </c>
      <c r="CU307" s="251" t="str">
        <f t="shared" si="64"/>
        <v/>
      </c>
      <c r="CV307" s="268" t="e">
        <f t="array" ref="CV307">IF(ROW(A25)&gt;COUNTA(CU$283:CU$338),"",INDEX(CU:CU,SMALL(IF(CU$283:CU$338&lt;&gt;"",ROW(CU$283:CU$338),""),ROW(A25))))</f>
        <v>#NUM!</v>
      </c>
      <c r="CW307" s="251" t="str">
        <f t="shared" si="60"/>
        <v/>
      </c>
      <c r="CX307" s="234">
        <v>24</v>
      </c>
      <c r="CY307" s="250" t="str">
        <f t="shared" si="65"/>
        <v/>
      </c>
      <c r="CZ307" s="233"/>
      <c r="DA307" s="234">
        <v>25</v>
      </c>
      <c r="DB307" s="908" t="str">
        <f t="shared" si="61"/>
        <v>|</v>
      </c>
      <c r="DC307" s="909"/>
      <c r="DD307" s="909"/>
      <c r="DE307" s="909"/>
      <c r="DF307" s="909"/>
      <c r="DG307" s="910"/>
      <c r="DH307" s="255" t="str">
        <f t="shared" si="62"/>
        <v>|</v>
      </c>
      <c r="DI307" s="255" t="str">
        <f t="shared" si="66"/>
        <v/>
      </c>
      <c r="DJ307" s="270" t="e">
        <f t="array" ref="DJ307">IF(ROW(O25)&gt;COUNTA(DI$283:DI$338),"",INDEX(DI:DI,SMALL(IF(DI$283:DI$338&lt;&gt;"",ROW(DI$283:DI$338),""),ROW(O25))))</f>
        <v>#NUM!</v>
      </c>
      <c r="DK307" s="255" t="str">
        <f t="shared" si="63"/>
        <v/>
      </c>
      <c r="DL307" s="234">
        <v>24</v>
      </c>
      <c r="DM307" s="254" t="str">
        <f t="shared" si="67"/>
        <v/>
      </c>
      <c r="DN307" s="54"/>
      <c r="DO307" s="54"/>
      <c r="DP307" s="54"/>
      <c r="DQ307" s="199"/>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2"/>
      <c r="EV307" s="52"/>
      <c r="EW307" s="52"/>
      <c r="EX307" s="52"/>
      <c r="EY307" s="52"/>
      <c r="EZ307" s="52"/>
      <c r="FA307" s="52"/>
      <c r="FB307" s="52"/>
      <c r="FC307" s="52"/>
      <c r="FD307" s="52"/>
      <c r="FE307" s="52"/>
      <c r="FF307" s="52"/>
      <c r="FG307" s="52"/>
      <c r="FH307" s="52"/>
      <c r="FI307" s="52"/>
      <c r="FJ307" s="52"/>
      <c r="FK307" s="52"/>
      <c r="FL307" s="52"/>
      <c r="FM307" s="52"/>
      <c r="FN307" s="52"/>
      <c r="FO307" s="52"/>
      <c r="FP307" s="52"/>
      <c r="FQ307" s="52"/>
      <c r="FR307" s="52"/>
      <c r="FS307" s="52"/>
      <c r="FT307" s="52"/>
      <c r="FU307" s="52"/>
      <c r="FV307" s="52"/>
      <c r="FW307" s="52"/>
      <c r="FX307" s="52"/>
      <c r="FY307" s="52"/>
      <c r="FZ307" s="52"/>
      <c r="GA307" s="52"/>
      <c r="GB307" s="52"/>
      <c r="GC307" s="52"/>
      <c r="GD307" s="52"/>
      <c r="GE307" s="52"/>
      <c r="GF307" s="52"/>
      <c r="GG307" s="52"/>
      <c r="GH307" s="52"/>
      <c r="GI307" s="52"/>
      <c r="GJ307" s="52"/>
      <c r="GK307" s="52"/>
      <c r="GL307" s="52"/>
      <c r="GM307" s="52"/>
      <c r="GN307" s="52"/>
      <c r="GO307" s="52"/>
      <c r="GP307" s="52"/>
      <c r="GQ307" s="52"/>
      <c r="GR307" s="52"/>
      <c r="GS307" s="52"/>
      <c r="GT307" s="52"/>
      <c r="GU307" s="52"/>
      <c r="GV307" s="52"/>
      <c r="GW307" s="52"/>
      <c r="GX307" s="52"/>
      <c r="GY307" s="52"/>
      <c r="GZ307" s="52"/>
      <c r="HA307" s="52"/>
      <c r="HB307" s="52"/>
      <c r="HC307" s="52"/>
      <c r="HD307" s="52"/>
      <c r="HE307" s="52"/>
      <c r="HF307" s="52"/>
      <c r="HG307" s="52"/>
      <c r="HH307" s="52"/>
      <c r="HI307" s="52"/>
      <c r="HJ307" s="52"/>
      <c r="HK307" s="52"/>
      <c r="HL307" s="52"/>
      <c r="HM307" s="52"/>
      <c r="HN307" s="52"/>
    </row>
    <row r="308" spans="1:222" hidden="1">
      <c r="A308" s="52"/>
      <c r="B308" s="52"/>
      <c r="C308" s="52"/>
      <c r="D308" s="198"/>
      <c r="E308" s="54"/>
      <c r="F308" s="54"/>
      <c r="G308" s="54"/>
      <c r="H308" s="54"/>
      <c r="I308" s="54"/>
      <c r="J308" s="54"/>
      <c r="K308" s="54"/>
      <c r="L308" s="54"/>
      <c r="M308" s="54"/>
      <c r="N308" s="54"/>
      <c r="O308" s="54"/>
      <c r="P308" s="54"/>
      <c r="Q308" s="54"/>
      <c r="R308" s="54"/>
      <c r="S308" s="54"/>
      <c r="T308" s="54"/>
      <c r="U308" s="54"/>
      <c r="V308" s="54"/>
      <c r="W308" s="192"/>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874" t="e">
        <f t="shared" si="57"/>
        <v>#N/A</v>
      </c>
      <c r="AX308" s="875"/>
      <c r="AY308" s="875"/>
      <c r="AZ308" s="875"/>
      <c r="BA308" s="876"/>
      <c r="BB308" s="877" t="s">
        <v>640</v>
      </c>
      <c r="BC308" s="878"/>
      <c r="BD308" s="54"/>
      <c r="BE308" s="879" t="e">
        <f t="shared" si="50"/>
        <v>#N/A</v>
      </c>
      <c r="BF308" s="880"/>
      <c r="BG308" s="880"/>
      <c r="BH308" s="880"/>
      <c r="BI308" s="881"/>
      <c r="BJ308" s="882" t="s">
        <v>640</v>
      </c>
      <c r="BK308" s="878"/>
      <c r="BL308" s="54"/>
      <c r="BM308" s="241"/>
      <c r="BN308" s="241"/>
      <c r="BO308" s="241"/>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234">
        <v>26</v>
      </c>
      <c r="CN308" s="905" t="str">
        <f t="shared" si="58"/>
        <v>|</v>
      </c>
      <c r="CO308" s="906"/>
      <c r="CP308" s="906"/>
      <c r="CQ308" s="906"/>
      <c r="CR308" s="906"/>
      <c r="CS308" s="907"/>
      <c r="CT308" s="251" t="str">
        <f t="shared" si="59"/>
        <v>|</v>
      </c>
      <c r="CU308" s="251" t="str">
        <f t="shared" si="64"/>
        <v/>
      </c>
      <c r="CV308" s="268" t="e">
        <f t="array" ref="CV308">IF(ROW(A26)&gt;COUNTA(CU$283:CU$338),"",INDEX(CU:CU,SMALL(IF(CU$283:CU$338&lt;&gt;"",ROW(CU$283:CU$338),""),ROW(A26))))</f>
        <v>#NUM!</v>
      </c>
      <c r="CW308" s="251" t="str">
        <f t="shared" si="60"/>
        <v/>
      </c>
      <c r="CX308" s="234">
        <v>25</v>
      </c>
      <c r="CY308" s="250" t="str">
        <f t="shared" si="65"/>
        <v/>
      </c>
      <c r="CZ308" s="233"/>
      <c r="DA308" s="234">
        <v>26</v>
      </c>
      <c r="DB308" s="908" t="str">
        <f t="shared" si="61"/>
        <v>|</v>
      </c>
      <c r="DC308" s="909"/>
      <c r="DD308" s="909"/>
      <c r="DE308" s="909"/>
      <c r="DF308" s="909"/>
      <c r="DG308" s="910"/>
      <c r="DH308" s="255" t="str">
        <f t="shared" si="62"/>
        <v>|</v>
      </c>
      <c r="DI308" s="255" t="str">
        <f t="shared" si="66"/>
        <v/>
      </c>
      <c r="DJ308" s="270" t="e">
        <f t="array" ref="DJ308">IF(ROW(O26)&gt;COUNTA(DI$283:DI$338),"",INDEX(DI:DI,SMALL(IF(DI$283:DI$338&lt;&gt;"",ROW(DI$283:DI$338),""),ROW(O26))))</f>
        <v>#NUM!</v>
      </c>
      <c r="DK308" s="255" t="str">
        <f t="shared" si="63"/>
        <v/>
      </c>
      <c r="DL308" s="234">
        <v>25</v>
      </c>
      <c r="DM308" s="254" t="str">
        <f t="shared" si="67"/>
        <v/>
      </c>
      <c r="DN308" s="54"/>
      <c r="DO308" s="54"/>
      <c r="DP308" s="54"/>
      <c r="DQ308" s="199"/>
      <c r="DR308" s="52"/>
      <c r="DS308" s="52"/>
      <c r="DT308" s="52"/>
      <c r="DU308" s="52"/>
      <c r="DV308" s="52"/>
      <c r="DW308" s="52"/>
      <c r="DX308" s="52"/>
      <c r="DY308" s="52"/>
      <c r="DZ308" s="52"/>
      <c r="EA308" s="52"/>
      <c r="EB308" s="52"/>
      <c r="EC308" s="52"/>
      <c r="ED308" s="52"/>
      <c r="EE308" s="52"/>
      <c r="EF308" s="52"/>
      <c r="EG308" s="52"/>
      <c r="EH308" s="52"/>
      <c r="EI308" s="52"/>
      <c r="EJ308" s="52"/>
      <c r="EK308" s="52"/>
      <c r="EL308" s="52"/>
      <c r="EM308" s="52"/>
      <c r="EN308" s="52"/>
      <c r="EO308" s="52"/>
      <c r="EP308" s="52"/>
      <c r="EQ308" s="52"/>
      <c r="ER308" s="52"/>
      <c r="ES308" s="52"/>
      <c r="ET308" s="52"/>
      <c r="EU308" s="52"/>
      <c r="EV308" s="52"/>
      <c r="EW308" s="52"/>
      <c r="EX308" s="52"/>
      <c r="EY308" s="52"/>
      <c r="EZ308" s="52"/>
      <c r="FA308" s="52"/>
      <c r="FB308" s="52"/>
      <c r="FC308" s="52"/>
      <c r="FD308" s="52"/>
      <c r="FE308" s="52"/>
      <c r="FF308" s="52"/>
      <c r="FG308" s="52"/>
      <c r="FH308" s="52"/>
      <c r="FI308" s="52"/>
      <c r="FJ308" s="52"/>
      <c r="FK308" s="52"/>
      <c r="FL308" s="52"/>
      <c r="FM308" s="52"/>
      <c r="FN308" s="52"/>
      <c r="FO308" s="52"/>
      <c r="FP308" s="52"/>
      <c r="FQ308" s="52"/>
      <c r="FR308" s="52"/>
      <c r="FS308" s="52"/>
      <c r="FT308" s="52"/>
      <c r="FU308" s="52"/>
      <c r="FV308" s="52"/>
      <c r="FW308" s="52"/>
      <c r="FX308" s="52"/>
      <c r="FY308" s="52"/>
      <c r="FZ308" s="52"/>
      <c r="GA308" s="52"/>
      <c r="GB308" s="52"/>
      <c r="GC308" s="52"/>
      <c r="GD308" s="52"/>
      <c r="GE308" s="52"/>
      <c r="GF308" s="52"/>
      <c r="GG308" s="52"/>
      <c r="GH308" s="52"/>
      <c r="GI308" s="52"/>
      <c r="GJ308" s="52"/>
      <c r="GK308" s="52"/>
      <c r="GL308" s="52"/>
      <c r="GM308" s="52"/>
      <c r="GN308" s="52"/>
      <c r="GO308" s="52"/>
      <c r="GP308" s="52"/>
      <c r="GQ308" s="52"/>
      <c r="GR308" s="52"/>
      <c r="GS308" s="52"/>
      <c r="GT308" s="52"/>
      <c r="GU308" s="52"/>
      <c r="GV308" s="52"/>
      <c r="GW308" s="52"/>
      <c r="GX308" s="52"/>
      <c r="GY308" s="52"/>
      <c r="GZ308" s="52"/>
      <c r="HA308" s="52"/>
      <c r="HB308" s="52"/>
      <c r="HC308" s="52"/>
      <c r="HD308" s="52"/>
      <c r="HE308" s="52"/>
      <c r="HF308" s="52"/>
      <c r="HG308" s="52"/>
      <c r="HH308" s="52"/>
      <c r="HI308" s="52"/>
      <c r="HJ308" s="52"/>
      <c r="HK308" s="52"/>
      <c r="HL308" s="52"/>
      <c r="HM308" s="52"/>
      <c r="HN308" s="52"/>
    </row>
    <row r="309" spans="1:222" hidden="1">
      <c r="A309" s="52"/>
      <c r="B309" s="52"/>
      <c r="C309" s="52"/>
      <c r="D309" s="198"/>
      <c r="E309" s="54"/>
      <c r="F309" s="54"/>
      <c r="G309" s="54"/>
      <c r="H309" s="54"/>
      <c r="I309" s="54"/>
      <c r="J309" s="54"/>
      <c r="K309" s="54"/>
      <c r="L309" s="54"/>
      <c r="M309" s="54"/>
      <c r="N309" s="54"/>
      <c r="O309" s="54"/>
      <c r="P309" s="54"/>
      <c r="Q309" s="54"/>
      <c r="R309" s="54"/>
      <c r="S309" s="54"/>
      <c r="T309" s="54"/>
      <c r="U309" s="54"/>
      <c r="V309" s="54"/>
      <c r="W309" s="192"/>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874" t="e">
        <f t="shared" si="57"/>
        <v>#N/A</v>
      </c>
      <c r="AX309" s="875"/>
      <c r="AY309" s="875"/>
      <c r="AZ309" s="875"/>
      <c r="BA309" s="876"/>
      <c r="BB309" s="877" t="s">
        <v>641</v>
      </c>
      <c r="BC309" s="878"/>
      <c r="BD309" s="54"/>
      <c r="BE309" s="879" t="e">
        <f t="shared" si="50"/>
        <v>#N/A</v>
      </c>
      <c r="BF309" s="880"/>
      <c r="BG309" s="880"/>
      <c r="BH309" s="880"/>
      <c r="BI309" s="881"/>
      <c r="BJ309" s="882" t="s">
        <v>641</v>
      </c>
      <c r="BK309" s="878"/>
      <c r="BL309" s="54"/>
      <c r="BM309" s="241"/>
      <c r="BN309" s="241"/>
      <c r="BO309" s="241"/>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234">
        <v>27</v>
      </c>
      <c r="CN309" s="905" t="str">
        <f t="shared" si="58"/>
        <v>|</v>
      </c>
      <c r="CO309" s="906"/>
      <c r="CP309" s="906"/>
      <c r="CQ309" s="906"/>
      <c r="CR309" s="906"/>
      <c r="CS309" s="907"/>
      <c r="CT309" s="251" t="str">
        <f t="shared" si="59"/>
        <v>|</v>
      </c>
      <c r="CU309" s="251" t="str">
        <f t="shared" si="64"/>
        <v/>
      </c>
      <c r="CV309" s="268" t="e">
        <f t="array" ref="CV309">IF(ROW(A27)&gt;COUNTA(CU$283:CU$338),"",INDEX(CU:CU,SMALL(IF(CU$283:CU$338&lt;&gt;"",ROW(CU$283:CU$338),""),ROW(A27))))</f>
        <v>#NUM!</v>
      </c>
      <c r="CW309" s="251" t="str">
        <f t="shared" si="60"/>
        <v/>
      </c>
      <c r="CX309" s="234">
        <v>26</v>
      </c>
      <c r="CY309" s="250" t="str">
        <f t="shared" si="65"/>
        <v/>
      </c>
      <c r="CZ309" s="233"/>
      <c r="DA309" s="234">
        <v>27</v>
      </c>
      <c r="DB309" s="908" t="str">
        <f t="shared" si="61"/>
        <v>|</v>
      </c>
      <c r="DC309" s="909"/>
      <c r="DD309" s="909"/>
      <c r="DE309" s="909"/>
      <c r="DF309" s="909"/>
      <c r="DG309" s="910"/>
      <c r="DH309" s="255" t="str">
        <f t="shared" si="62"/>
        <v>|</v>
      </c>
      <c r="DI309" s="255" t="str">
        <f t="shared" si="66"/>
        <v/>
      </c>
      <c r="DJ309" s="270" t="e">
        <f t="array" ref="DJ309">IF(ROW(O27)&gt;COUNTA(DI$283:DI$338),"",INDEX(DI:DI,SMALL(IF(DI$283:DI$338&lt;&gt;"",ROW(DI$283:DI$338),""),ROW(O27))))</f>
        <v>#NUM!</v>
      </c>
      <c r="DK309" s="255" t="str">
        <f t="shared" si="63"/>
        <v/>
      </c>
      <c r="DL309" s="234">
        <v>26</v>
      </c>
      <c r="DM309" s="254" t="str">
        <f t="shared" si="67"/>
        <v/>
      </c>
      <c r="DN309" s="54"/>
      <c r="DO309" s="54"/>
      <c r="DP309" s="54"/>
      <c r="DQ309" s="199"/>
      <c r="DR309" s="52"/>
      <c r="DS309" s="52"/>
      <c r="DT309" s="52"/>
      <c r="DU309" s="52"/>
      <c r="DV309" s="52"/>
      <c r="DW309" s="52"/>
      <c r="DX309" s="52"/>
      <c r="DY309" s="52"/>
      <c r="DZ309" s="52"/>
      <c r="EA309" s="52"/>
      <c r="EB309" s="52"/>
      <c r="EC309" s="52"/>
      <c r="ED309" s="52"/>
      <c r="EE309" s="52"/>
      <c r="EF309" s="52"/>
      <c r="EG309" s="52"/>
      <c r="EH309" s="52"/>
      <c r="EI309" s="52"/>
      <c r="EJ309" s="52"/>
      <c r="EK309" s="52"/>
      <c r="EL309" s="52"/>
      <c r="EM309" s="52"/>
      <c r="EN309" s="52"/>
      <c r="EO309" s="52"/>
      <c r="EP309" s="52"/>
      <c r="EQ309" s="52"/>
      <c r="ER309" s="52"/>
      <c r="ES309" s="52"/>
      <c r="ET309" s="52"/>
      <c r="EU309" s="52"/>
      <c r="EV309" s="52"/>
      <c r="EW309" s="52"/>
      <c r="EX309" s="52"/>
      <c r="EY309" s="52"/>
      <c r="EZ309" s="52"/>
      <c r="FA309" s="52"/>
      <c r="FB309" s="52"/>
      <c r="FC309" s="52"/>
      <c r="FD309" s="52"/>
      <c r="FE309" s="52"/>
      <c r="FF309" s="52"/>
      <c r="FG309" s="52"/>
      <c r="FH309" s="52"/>
      <c r="FI309" s="52"/>
      <c r="FJ309" s="52"/>
      <c r="FK309" s="52"/>
      <c r="FL309" s="52"/>
      <c r="FM309" s="52"/>
      <c r="FN309" s="52"/>
      <c r="FO309" s="52"/>
      <c r="FP309" s="52"/>
      <c r="FQ309" s="52"/>
      <c r="FR309" s="52"/>
      <c r="FS309" s="52"/>
      <c r="FT309" s="52"/>
      <c r="FU309" s="52"/>
      <c r="FV309" s="52"/>
      <c r="FW309" s="52"/>
      <c r="FX309" s="52"/>
      <c r="FY309" s="52"/>
      <c r="FZ309" s="52"/>
      <c r="GA309" s="52"/>
      <c r="GB309" s="52"/>
      <c r="GC309" s="52"/>
      <c r="GD309" s="52"/>
      <c r="GE309" s="52"/>
      <c r="GF309" s="52"/>
      <c r="GG309" s="52"/>
      <c r="GH309" s="52"/>
      <c r="GI309" s="52"/>
      <c r="GJ309" s="52"/>
      <c r="GK309" s="52"/>
      <c r="GL309" s="52"/>
      <c r="GM309" s="52"/>
      <c r="GN309" s="52"/>
      <c r="GO309" s="52"/>
      <c r="GP309" s="52"/>
      <c r="GQ309" s="52"/>
      <c r="GR309" s="52"/>
      <c r="GS309" s="52"/>
      <c r="GT309" s="52"/>
      <c r="GU309" s="52"/>
      <c r="GV309" s="52"/>
      <c r="GW309" s="52"/>
      <c r="GX309" s="52"/>
      <c r="GY309" s="52"/>
      <c r="GZ309" s="52"/>
      <c r="HA309" s="52"/>
      <c r="HB309" s="52"/>
      <c r="HC309" s="52"/>
      <c r="HD309" s="52"/>
      <c r="HE309" s="52"/>
      <c r="HF309" s="52"/>
      <c r="HG309" s="52"/>
      <c r="HH309" s="52"/>
      <c r="HI309" s="52"/>
      <c r="HJ309" s="52"/>
      <c r="HK309" s="52"/>
      <c r="HL309" s="52"/>
      <c r="HM309" s="52"/>
      <c r="HN309" s="52"/>
    </row>
    <row r="310" spans="1:222" hidden="1">
      <c r="A310" s="52"/>
      <c r="B310" s="52"/>
      <c r="C310" s="52"/>
      <c r="D310" s="198"/>
      <c r="E310" s="54"/>
      <c r="F310" s="54"/>
      <c r="G310" s="54"/>
      <c r="H310" s="54"/>
      <c r="I310" s="54"/>
      <c r="J310" s="54"/>
      <c r="K310" s="54"/>
      <c r="L310" s="54"/>
      <c r="M310" s="54"/>
      <c r="N310" s="54"/>
      <c r="O310" s="54"/>
      <c r="P310" s="54"/>
      <c r="Q310" s="54"/>
      <c r="R310" s="54"/>
      <c r="S310" s="54"/>
      <c r="T310" s="54"/>
      <c r="U310" s="54"/>
      <c r="V310" s="54"/>
      <c r="W310" s="192"/>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874" t="e">
        <f t="shared" si="57"/>
        <v>#N/A</v>
      </c>
      <c r="AX310" s="875"/>
      <c r="AY310" s="875"/>
      <c r="AZ310" s="875"/>
      <c r="BA310" s="876"/>
      <c r="BB310" s="877" t="s">
        <v>642</v>
      </c>
      <c r="BC310" s="878"/>
      <c r="BD310" s="54"/>
      <c r="BE310" s="879" t="e">
        <f t="shared" si="50"/>
        <v>#N/A</v>
      </c>
      <c r="BF310" s="880"/>
      <c r="BG310" s="880"/>
      <c r="BH310" s="880"/>
      <c r="BI310" s="881"/>
      <c r="BJ310" s="882" t="s">
        <v>642</v>
      </c>
      <c r="BK310" s="878"/>
      <c r="BL310" s="54"/>
      <c r="BM310" s="241"/>
      <c r="BN310" s="241"/>
      <c r="BO310" s="241"/>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234">
        <v>28</v>
      </c>
      <c r="CN310" s="905" t="str">
        <f t="shared" si="58"/>
        <v>|</v>
      </c>
      <c r="CO310" s="906"/>
      <c r="CP310" s="906"/>
      <c r="CQ310" s="906"/>
      <c r="CR310" s="906"/>
      <c r="CS310" s="907"/>
      <c r="CT310" s="251" t="str">
        <f t="shared" si="59"/>
        <v>|</v>
      </c>
      <c r="CU310" s="251" t="str">
        <f t="shared" si="64"/>
        <v/>
      </c>
      <c r="CV310" s="268" t="e">
        <f t="array" ref="CV310">IF(ROW(A28)&gt;COUNTA(CU$283:CU$338),"",INDEX(CU:CU,SMALL(IF(CU$283:CU$338&lt;&gt;"",ROW(CU$283:CU$338),""),ROW(A28))))</f>
        <v>#NUM!</v>
      </c>
      <c r="CW310" s="251" t="str">
        <f t="shared" si="60"/>
        <v/>
      </c>
      <c r="CX310" s="234">
        <v>27</v>
      </c>
      <c r="CY310" s="250" t="str">
        <f t="shared" si="65"/>
        <v/>
      </c>
      <c r="CZ310" s="233"/>
      <c r="DA310" s="234">
        <v>28</v>
      </c>
      <c r="DB310" s="908" t="str">
        <f t="shared" si="61"/>
        <v>|</v>
      </c>
      <c r="DC310" s="909"/>
      <c r="DD310" s="909"/>
      <c r="DE310" s="909"/>
      <c r="DF310" s="909"/>
      <c r="DG310" s="910"/>
      <c r="DH310" s="255" t="str">
        <f t="shared" si="62"/>
        <v>|</v>
      </c>
      <c r="DI310" s="255" t="str">
        <f t="shared" si="66"/>
        <v/>
      </c>
      <c r="DJ310" s="270" t="e">
        <f t="array" ref="DJ310">IF(ROW(O28)&gt;COUNTA(DI$283:DI$338),"",INDEX(DI:DI,SMALL(IF(DI$283:DI$338&lt;&gt;"",ROW(DI$283:DI$338),""),ROW(O28))))</f>
        <v>#NUM!</v>
      </c>
      <c r="DK310" s="255" t="str">
        <f t="shared" si="63"/>
        <v/>
      </c>
      <c r="DL310" s="234">
        <v>27</v>
      </c>
      <c r="DM310" s="254" t="str">
        <f t="shared" si="67"/>
        <v/>
      </c>
      <c r="DN310" s="54"/>
      <c r="DO310" s="54"/>
      <c r="DP310" s="54"/>
      <c r="DQ310" s="199"/>
      <c r="DR310" s="52"/>
      <c r="DS310" s="52"/>
      <c r="DT310" s="52"/>
      <c r="DU310" s="52"/>
      <c r="DV310" s="52"/>
      <c r="DW310" s="52"/>
      <c r="DX310" s="52"/>
      <c r="DY310" s="52"/>
      <c r="DZ310" s="52"/>
      <c r="EA310" s="52"/>
      <c r="EB310" s="52"/>
      <c r="EC310" s="52"/>
      <c r="ED310" s="52"/>
      <c r="EE310" s="52"/>
      <c r="EF310" s="52"/>
      <c r="EG310" s="52"/>
      <c r="EH310" s="52"/>
      <c r="EI310" s="52"/>
      <c r="EJ310" s="52"/>
      <c r="EK310" s="52"/>
      <c r="EL310" s="52"/>
      <c r="EM310" s="52"/>
      <c r="EN310" s="52"/>
      <c r="EO310" s="52"/>
      <c r="EP310" s="52"/>
      <c r="EQ310" s="52"/>
      <c r="ER310" s="52"/>
      <c r="ES310" s="52"/>
      <c r="ET310" s="52"/>
      <c r="EU310" s="52"/>
      <c r="EV310" s="52"/>
      <c r="EW310" s="52"/>
      <c r="EX310" s="52"/>
      <c r="EY310" s="52"/>
      <c r="EZ310" s="52"/>
      <c r="FA310" s="52"/>
      <c r="FB310" s="52"/>
      <c r="FC310" s="52"/>
      <c r="FD310" s="52"/>
      <c r="FE310" s="52"/>
      <c r="FF310" s="52"/>
      <c r="FG310" s="52"/>
      <c r="FH310" s="52"/>
      <c r="FI310" s="52"/>
      <c r="FJ310" s="52"/>
      <c r="FK310" s="52"/>
      <c r="FL310" s="52"/>
      <c r="FM310" s="52"/>
      <c r="FN310" s="52"/>
      <c r="FO310" s="52"/>
      <c r="FP310" s="52"/>
      <c r="FQ310" s="52"/>
      <c r="FR310" s="52"/>
      <c r="FS310" s="52"/>
      <c r="FT310" s="52"/>
      <c r="FU310" s="52"/>
      <c r="FV310" s="52"/>
      <c r="FW310" s="52"/>
      <c r="FX310" s="52"/>
      <c r="FY310" s="52"/>
      <c r="FZ310" s="52"/>
      <c r="GA310" s="52"/>
      <c r="GB310" s="52"/>
      <c r="GC310" s="52"/>
      <c r="GD310" s="52"/>
      <c r="GE310" s="52"/>
      <c r="GF310" s="52"/>
      <c r="GG310" s="52"/>
      <c r="GH310" s="52"/>
      <c r="GI310" s="52"/>
      <c r="GJ310" s="52"/>
      <c r="GK310" s="52"/>
      <c r="GL310" s="52"/>
      <c r="GM310" s="52"/>
      <c r="GN310" s="52"/>
      <c r="GO310" s="52"/>
      <c r="GP310" s="52"/>
      <c r="GQ310" s="52"/>
      <c r="GR310" s="52"/>
      <c r="GS310" s="52"/>
      <c r="GT310" s="52"/>
      <c r="GU310" s="52"/>
      <c r="GV310" s="52"/>
      <c r="GW310" s="52"/>
      <c r="GX310" s="52"/>
      <c r="GY310" s="52"/>
      <c r="GZ310" s="52"/>
      <c r="HA310" s="52"/>
      <c r="HB310" s="52"/>
      <c r="HC310" s="52"/>
      <c r="HD310" s="52"/>
      <c r="HE310" s="52"/>
      <c r="HF310" s="52"/>
      <c r="HG310" s="52"/>
      <c r="HH310" s="52"/>
      <c r="HI310" s="52"/>
      <c r="HJ310" s="52"/>
      <c r="HK310" s="52"/>
      <c r="HL310" s="52"/>
      <c r="HM310" s="52"/>
      <c r="HN310" s="52"/>
    </row>
    <row r="311" spans="1:222" hidden="1">
      <c r="A311" s="52"/>
      <c r="B311" s="52"/>
      <c r="C311" s="52"/>
      <c r="D311" s="198"/>
      <c r="E311" s="54"/>
      <c r="F311" s="54"/>
      <c r="G311" s="54"/>
      <c r="H311" s="54"/>
      <c r="I311" s="54"/>
      <c r="J311" s="54"/>
      <c r="K311" s="54"/>
      <c r="L311" s="54"/>
      <c r="M311" s="54"/>
      <c r="N311" s="54"/>
      <c r="O311" s="54"/>
      <c r="P311" s="54"/>
      <c r="Q311" s="54"/>
      <c r="R311" s="54"/>
      <c r="S311" s="54"/>
      <c r="T311" s="54"/>
      <c r="U311" s="54"/>
      <c r="V311" s="54"/>
      <c r="W311" s="192"/>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874" t="e">
        <f t="shared" si="57"/>
        <v>#N/A</v>
      </c>
      <c r="AX311" s="875"/>
      <c r="AY311" s="875"/>
      <c r="AZ311" s="875"/>
      <c r="BA311" s="876"/>
      <c r="BB311" s="877" t="s">
        <v>643</v>
      </c>
      <c r="BC311" s="878"/>
      <c r="BD311" s="54"/>
      <c r="BE311" s="879" t="e">
        <f t="shared" si="50"/>
        <v>#N/A</v>
      </c>
      <c r="BF311" s="880"/>
      <c r="BG311" s="880"/>
      <c r="BH311" s="880"/>
      <c r="BI311" s="881"/>
      <c r="BJ311" s="882" t="s">
        <v>643</v>
      </c>
      <c r="BK311" s="878"/>
      <c r="BL311" s="54"/>
      <c r="BM311" s="241"/>
      <c r="BN311" s="241"/>
      <c r="BO311" s="241"/>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234">
        <v>29</v>
      </c>
      <c r="CN311" s="893" t="e">
        <f>CONCATENATE("*",BR185)</f>
        <v>#N/A</v>
      </c>
      <c r="CO311" s="894"/>
      <c r="CP311" s="894"/>
      <c r="CQ311" s="894"/>
      <c r="CR311" s="894"/>
      <c r="CS311" s="895"/>
      <c r="CT311" s="252" t="str">
        <f t="shared" ref="CT311:CT338" si="68">IFERROR(CN311,"|")</f>
        <v>|</v>
      </c>
      <c r="CU311" s="252" t="str">
        <f>IF(CT311 = "|","",CT311)</f>
        <v/>
      </c>
      <c r="CV311" s="268" t="e">
        <f t="array" ref="CV311">IF(ROW(A29)&gt;COUNTA(CU$283:CU$338),"",INDEX(CU:CU,SMALL(IF(CU$283:CU$338&lt;&gt;"",ROW(CU$283:CU$338),""),ROW(A29))))</f>
        <v>#NUM!</v>
      </c>
      <c r="CW311" s="251" t="str">
        <f t="shared" si="60"/>
        <v/>
      </c>
      <c r="CX311" s="234">
        <v>28</v>
      </c>
      <c r="CY311" s="250" t="str">
        <f t="shared" si="65"/>
        <v/>
      </c>
      <c r="CZ311" s="233"/>
      <c r="DA311" s="234">
        <v>29</v>
      </c>
      <c r="DB311" s="896" t="e">
        <f>CONCATENATE("*",CA185)</f>
        <v>#N/A</v>
      </c>
      <c r="DC311" s="897"/>
      <c r="DD311" s="897"/>
      <c r="DE311" s="897"/>
      <c r="DF311" s="897"/>
      <c r="DG311" s="898"/>
      <c r="DH311" s="256" t="str">
        <f t="shared" ref="DH311:DH338" si="69">IFERROR(DB311,"|")</f>
        <v>|</v>
      </c>
      <c r="DI311" s="255" t="str">
        <f>IF(DH311 = "|","",DH311)</f>
        <v/>
      </c>
      <c r="DJ311" s="270" t="e">
        <f t="array" ref="DJ311">IF(ROW(O29)&gt;COUNTA(DI$283:DI$338),"",INDEX(DI:DI,SMALL(IF(DI$283:DI$338&lt;&gt;"",ROW(DI$283:DI$338),""),ROW(O29))))</f>
        <v>#NUM!</v>
      </c>
      <c r="DK311" s="255" t="str">
        <f t="shared" si="63"/>
        <v/>
      </c>
      <c r="DL311" s="234">
        <v>28</v>
      </c>
      <c r="DM311" s="254" t="str">
        <f t="shared" si="67"/>
        <v/>
      </c>
      <c r="DN311" s="54"/>
      <c r="DO311" s="54"/>
      <c r="DP311" s="54"/>
      <c r="DQ311" s="199"/>
      <c r="DR311" s="52"/>
      <c r="DS311" s="52"/>
      <c r="DT311" s="52"/>
      <c r="DU311" s="52"/>
      <c r="DV311" s="52"/>
      <c r="DW311" s="52"/>
      <c r="DX311" s="52"/>
      <c r="DY311" s="52"/>
      <c r="DZ311" s="52"/>
      <c r="EA311" s="52"/>
      <c r="EB311" s="52"/>
      <c r="EC311" s="52"/>
      <c r="ED311" s="52"/>
      <c r="EE311" s="52"/>
      <c r="EF311" s="52"/>
      <c r="EG311" s="52"/>
      <c r="EH311" s="52"/>
      <c r="EI311" s="52"/>
      <c r="EJ311" s="52"/>
      <c r="EK311" s="52"/>
      <c r="EL311" s="52"/>
      <c r="EM311" s="52"/>
      <c r="EN311" s="52"/>
      <c r="EO311" s="52"/>
      <c r="EP311" s="52"/>
      <c r="EQ311" s="52"/>
      <c r="ER311" s="52"/>
      <c r="ES311" s="52"/>
      <c r="ET311" s="52"/>
      <c r="EU311" s="52"/>
      <c r="EV311" s="52"/>
      <c r="EW311" s="52"/>
      <c r="EX311" s="52"/>
      <c r="EY311" s="52"/>
      <c r="EZ311" s="52"/>
      <c r="FA311" s="52"/>
      <c r="FB311" s="52"/>
      <c r="FC311" s="52"/>
      <c r="FD311" s="52"/>
      <c r="FE311" s="52"/>
      <c r="FF311" s="52"/>
      <c r="FG311" s="52"/>
      <c r="FH311" s="52"/>
      <c r="FI311" s="52"/>
      <c r="FJ311" s="52"/>
      <c r="FK311" s="52"/>
      <c r="FL311" s="52"/>
      <c r="FM311" s="52"/>
      <c r="FN311" s="52"/>
      <c r="FO311" s="52"/>
      <c r="FP311" s="52"/>
      <c r="FQ311" s="52"/>
      <c r="FR311" s="52"/>
      <c r="FS311" s="52"/>
      <c r="FT311" s="52"/>
      <c r="FU311" s="52"/>
      <c r="FV311" s="52"/>
      <c r="FW311" s="52"/>
      <c r="FX311" s="52"/>
      <c r="FY311" s="52"/>
      <c r="FZ311" s="52"/>
      <c r="GA311" s="52"/>
      <c r="GB311" s="52"/>
      <c r="GC311" s="52"/>
      <c r="GD311" s="52"/>
      <c r="GE311" s="52"/>
      <c r="GF311" s="52"/>
      <c r="GG311" s="52"/>
      <c r="GH311" s="52"/>
      <c r="GI311" s="52"/>
      <c r="GJ311" s="52"/>
      <c r="GK311" s="52"/>
      <c r="GL311" s="52"/>
      <c r="GM311" s="52"/>
      <c r="GN311" s="52"/>
      <c r="GO311" s="52"/>
      <c r="GP311" s="52"/>
      <c r="GQ311" s="52"/>
      <c r="GR311" s="52"/>
      <c r="GS311" s="52"/>
      <c r="GT311" s="52"/>
      <c r="GU311" s="52"/>
      <c r="GV311" s="52"/>
      <c r="GW311" s="52"/>
      <c r="GX311" s="52"/>
      <c r="GY311" s="52"/>
      <c r="GZ311" s="52"/>
      <c r="HA311" s="52"/>
      <c r="HB311" s="52"/>
      <c r="HC311" s="52"/>
      <c r="HD311" s="52"/>
      <c r="HE311" s="52"/>
      <c r="HF311" s="52"/>
      <c r="HG311" s="52"/>
      <c r="HH311" s="52"/>
      <c r="HI311" s="52"/>
      <c r="HJ311" s="52"/>
      <c r="HK311" s="52"/>
      <c r="HL311" s="52"/>
      <c r="HM311" s="52"/>
      <c r="HN311" s="52"/>
    </row>
    <row r="312" spans="1:222" hidden="1">
      <c r="A312" s="52"/>
      <c r="B312" s="52"/>
      <c r="C312" s="52"/>
      <c r="D312" s="198"/>
      <c r="E312" s="54"/>
      <c r="F312" s="54"/>
      <c r="G312" s="54"/>
      <c r="H312" s="54"/>
      <c r="I312" s="54"/>
      <c r="J312" s="54"/>
      <c r="K312" s="54"/>
      <c r="L312" s="54"/>
      <c r="M312" s="54"/>
      <c r="N312" s="54"/>
      <c r="O312" s="54"/>
      <c r="P312" s="54"/>
      <c r="Q312" s="54"/>
      <c r="R312" s="54"/>
      <c r="S312" s="54"/>
      <c r="T312" s="54"/>
      <c r="U312" s="54"/>
      <c r="V312" s="54"/>
      <c r="W312" s="192"/>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874" t="e">
        <f t="shared" si="57"/>
        <v>#N/A</v>
      </c>
      <c r="AX312" s="875"/>
      <c r="AY312" s="875"/>
      <c r="AZ312" s="875"/>
      <c r="BA312" s="876"/>
      <c r="BB312" s="877" t="s">
        <v>644</v>
      </c>
      <c r="BC312" s="878"/>
      <c r="BD312" s="54"/>
      <c r="BE312" s="879" t="e">
        <f t="shared" si="50"/>
        <v>#N/A</v>
      </c>
      <c r="BF312" s="880"/>
      <c r="BG312" s="880"/>
      <c r="BH312" s="880"/>
      <c r="BI312" s="881"/>
      <c r="BJ312" s="882" t="s">
        <v>644</v>
      </c>
      <c r="BK312" s="878"/>
      <c r="BL312" s="54"/>
      <c r="BM312" s="241"/>
      <c r="BN312" s="241"/>
      <c r="BO312" s="241"/>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234">
        <v>30</v>
      </c>
      <c r="CN312" s="893" t="e">
        <f>CONCATENATE("*",BR186)</f>
        <v>#N/A</v>
      </c>
      <c r="CO312" s="894"/>
      <c r="CP312" s="894"/>
      <c r="CQ312" s="894"/>
      <c r="CR312" s="894"/>
      <c r="CS312" s="895"/>
      <c r="CT312" s="252" t="str">
        <f t="shared" si="68"/>
        <v>|</v>
      </c>
      <c r="CU312" s="252" t="str">
        <f>IF(CT312 = "|","",CT312)</f>
        <v/>
      </c>
      <c r="CV312" s="268" t="e">
        <f t="array" ref="CV312">IF(ROW(A30)&gt;COUNTA(CU$283:CU$338),"",INDEX(CU:CU,SMALL(IF(CU$283:CU$338&lt;&gt;"",ROW(CU$283:CU$338),""),ROW(A30))))</f>
        <v>#NUM!</v>
      </c>
      <c r="CW312" s="251" t="str">
        <f t="shared" si="60"/>
        <v/>
      </c>
      <c r="CX312" s="234">
        <v>29</v>
      </c>
      <c r="CY312" s="250" t="str">
        <f t="shared" si="65"/>
        <v/>
      </c>
      <c r="CZ312" s="233"/>
      <c r="DA312" s="234">
        <v>30</v>
      </c>
      <c r="DB312" s="896" t="e">
        <f>CONCATENATE("*",CA186)</f>
        <v>#N/A</v>
      </c>
      <c r="DC312" s="897"/>
      <c r="DD312" s="897"/>
      <c r="DE312" s="897"/>
      <c r="DF312" s="897"/>
      <c r="DG312" s="898"/>
      <c r="DH312" s="256" t="str">
        <f t="shared" si="69"/>
        <v>|</v>
      </c>
      <c r="DI312" s="255" t="str">
        <f>IF(DH312 = "|","",DH312)</f>
        <v/>
      </c>
      <c r="DJ312" s="270" t="e">
        <f t="array" ref="DJ312">IF(ROW(O30)&gt;COUNTA(DI$283:DI$338),"",INDEX(DI:DI,SMALL(IF(DI$283:DI$338&lt;&gt;"",ROW(DI$283:DI$338),""),ROW(O30))))</f>
        <v>#NUM!</v>
      </c>
      <c r="DK312" s="255" t="str">
        <f t="shared" si="63"/>
        <v/>
      </c>
      <c r="DL312" s="234">
        <v>29</v>
      </c>
      <c r="DM312" s="254" t="str">
        <f t="shared" si="67"/>
        <v/>
      </c>
      <c r="DN312" s="54"/>
      <c r="DO312" s="54"/>
      <c r="DP312" s="54"/>
      <c r="DQ312" s="199"/>
      <c r="DR312" s="52"/>
      <c r="DS312" s="52"/>
      <c r="DT312" s="52"/>
      <c r="DU312" s="52"/>
      <c r="DV312" s="52"/>
      <c r="DW312" s="52"/>
      <c r="DX312" s="52"/>
      <c r="DY312" s="52"/>
      <c r="DZ312" s="52"/>
      <c r="EA312" s="52"/>
      <c r="EB312" s="52"/>
      <c r="EC312" s="52"/>
      <c r="ED312" s="52"/>
      <c r="EE312" s="52"/>
      <c r="EF312" s="52"/>
      <c r="EG312" s="52"/>
      <c r="EH312" s="52"/>
      <c r="EI312" s="52"/>
      <c r="EJ312" s="52"/>
      <c r="EK312" s="52"/>
      <c r="EL312" s="52"/>
      <c r="EM312" s="52"/>
      <c r="EN312" s="52"/>
      <c r="EO312" s="52"/>
      <c r="EP312" s="52"/>
      <c r="EQ312" s="52"/>
      <c r="ER312" s="52"/>
      <c r="ES312" s="52"/>
      <c r="ET312" s="52"/>
      <c r="EU312" s="52"/>
      <c r="EV312" s="52"/>
      <c r="EW312" s="52"/>
      <c r="EX312" s="52"/>
      <c r="EY312" s="52"/>
      <c r="EZ312" s="52"/>
      <c r="FA312" s="52"/>
      <c r="FB312" s="52"/>
      <c r="FC312" s="52"/>
      <c r="FD312" s="52"/>
      <c r="FE312" s="52"/>
      <c r="FF312" s="52"/>
      <c r="FG312" s="52"/>
      <c r="FH312" s="52"/>
      <c r="FI312" s="52"/>
      <c r="FJ312" s="52"/>
      <c r="FK312" s="52"/>
      <c r="FL312" s="52"/>
      <c r="FM312" s="52"/>
      <c r="FN312" s="52"/>
      <c r="FO312" s="52"/>
      <c r="FP312" s="52"/>
      <c r="FQ312" s="52"/>
      <c r="FR312" s="52"/>
      <c r="FS312" s="52"/>
      <c r="FT312" s="52"/>
      <c r="FU312" s="52"/>
      <c r="FV312" s="52"/>
      <c r="FW312" s="52"/>
      <c r="FX312" s="52"/>
      <c r="FY312" s="52"/>
      <c r="FZ312" s="52"/>
      <c r="GA312" s="52"/>
      <c r="GB312" s="52"/>
      <c r="GC312" s="52"/>
      <c r="GD312" s="52"/>
      <c r="GE312" s="52"/>
      <c r="GF312" s="52"/>
      <c r="GG312" s="52"/>
      <c r="GH312" s="52"/>
      <c r="GI312" s="52"/>
      <c r="GJ312" s="52"/>
      <c r="GK312" s="52"/>
      <c r="GL312" s="52"/>
      <c r="GM312" s="52"/>
      <c r="GN312" s="52"/>
      <c r="GO312" s="52"/>
      <c r="GP312" s="52"/>
      <c r="GQ312" s="52"/>
      <c r="GR312" s="52"/>
      <c r="GS312" s="52"/>
      <c r="GT312" s="52"/>
      <c r="GU312" s="52"/>
      <c r="GV312" s="52"/>
      <c r="GW312" s="52"/>
      <c r="GX312" s="52"/>
      <c r="GY312" s="52"/>
      <c r="GZ312" s="52"/>
      <c r="HA312" s="52"/>
      <c r="HB312" s="52"/>
      <c r="HC312" s="52"/>
      <c r="HD312" s="52"/>
      <c r="HE312" s="52"/>
      <c r="HF312" s="52"/>
      <c r="HG312" s="52"/>
      <c r="HH312" s="52"/>
      <c r="HI312" s="52"/>
      <c r="HJ312" s="52"/>
      <c r="HK312" s="52"/>
      <c r="HL312" s="52"/>
      <c r="HM312" s="52"/>
      <c r="HN312" s="52"/>
    </row>
    <row r="313" spans="1:222" hidden="1">
      <c r="A313" s="52"/>
      <c r="B313" s="52"/>
      <c r="C313" s="52"/>
      <c r="D313" s="198"/>
      <c r="E313" s="54"/>
      <c r="F313" s="54"/>
      <c r="G313" s="54"/>
      <c r="H313" s="54"/>
      <c r="I313" s="54"/>
      <c r="J313" s="54"/>
      <c r="K313" s="54"/>
      <c r="L313" s="54"/>
      <c r="M313" s="54"/>
      <c r="N313" s="54"/>
      <c r="O313" s="54"/>
      <c r="P313" s="54"/>
      <c r="Q313" s="54"/>
      <c r="R313" s="54"/>
      <c r="S313" s="54"/>
      <c r="T313" s="54"/>
      <c r="U313" s="54"/>
      <c r="V313" s="54"/>
      <c r="W313" s="192"/>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874" t="e">
        <f t="shared" si="57"/>
        <v>#N/A</v>
      </c>
      <c r="AX313" s="875"/>
      <c r="AY313" s="875"/>
      <c r="AZ313" s="875"/>
      <c r="BA313" s="876"/>
      <c r="BB313" s="877" t="s">
        <v>645</v>
      </c>
      <c r="BC313" s="878"/>
      <c r="BD313" s="54"/>
      <c r="BE313" s="879" t="e">
        <f t="shared" si="50"/>
        <v>#N/A</v>
      </c>
      <c r="BF313" s="880"/>
      <c r="BG313" s="880"/>
      <c r="BH313" s="880"/>
      <c r="BI313" s="881"/>
      <c r="BJ313" s="882" t="s">
        <v>645</v>
      </c>
      <c r="BK313" s="878"/>
      <c r="BL313" s="54"/>
      <c r="BM313" s="241"/>
      <c r="BN313" s="241"/>
      <c r="BO313" s="241"/>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234">
        <v>31</v>
      </c>
      <c r="CN313" s="893" t="e">
        <f t="shared" ref="CN313:CN338" si="70">CONCATENATE("*",BR187)</f>
        <v>#N/A</v>
      </c>
      <c r="CO313" s="894"/>
      <c r="CP313" s="894"/>
      <c r="CQ313" s="894"/>
      <c r="CR313" s="894"/>
      <c r="CS313" s="895"/>
      <c r="CT313" s="252" t="str">
        <f t="shared" si="68"/>
        <v>|</v>
      </c>
      <c r="CU313" s="252" t="str">
        <f>IF(CT313 = "|","",CT313)</f>
        <v/>
      </c>
      <c r="CV313" s="268" t="e">
        <f t="array" ref="CV313">IF(ROW(A31)&gt;COUNTA(CU$283:CU$338),"",INDEX(CU:CU,SMALL(IF(CU$283:CU$338&lt;&gt;"",ROW(CU$283:CU$338),""),ROW(A31))))</f>
        <v>#NUM!</v>
      </c>
      <c r="CW313" s="251" t="str">
        <f t="shared" si="60"/>
        <v/>
      </c>
      <c r="CX313" s="234">
        <v>30</v>
      </c>
      <c r="CY313" s="250" t="str">
        <f t="shared" si="65"/>
        <v/>
      </c>
      <c r="CZ313" s="233"/>
      <c r="DA313" s="234">
        <v>31</v>
      </c>
      <c r="DB313" s="896" t="e">
        <f t="shared" ref="DB313:DB338" si="71">CONCATENATE("*",CA187)</f>
        <v>#N/A</v>
      </c>
      <c r="DC313" s="897"/>
      <c r="DD313" s="897"/>
      <c r="DE313" s="897"/>
      <c r="DF313" s="897"/>
      <c r="DG313" s="898"/>
      <c r="DH313" s="256" t="str">
        <f t="shared" si="69"/>
        <v>|</v>
      </c>
      <c r="DI313" s="255" t="str">
        <f>IF(DH313 = "|","",DH313)</f>
        <v/>
      </c>
      <c r="DJ313" s="270" t="e">
        <f t="array" ref="DJ313">IF(ROW(O31)&gt;COUNTA(DI$283:DI$338),"",INDEX(DI:DI,SMALL(IF(DI$283:DI$338&lt;&gt;"",ROW(DI$283:DI$338),""),ROW(O31))))</f>
        <v>#NUM!</v>
      </c>
      <c r="DK313" s="255" t="str">
        <f t="shared" si="63"/>
        <v/>
      </c>
      <c r="DL313" s="234">
        <v>30</v>
      </c>
      <c r="DM313" s="254" t="str">
        <f t="shared" si="67"/>
        <v/>
      </c>
      <c r="DN313" s="54"/>
      <c r="DO313" s="54"/>
      <c r="DP313" s="54"/>
      <c r="DQ313" s="199"/>
      <c r="DR313" s="52"/>
      <c r="DS313" s="52"/>
      <c r="DT313" s="52"/>
      <c r="DU313" s="52"/>
      <c r="DV313" s="52"/>
      <c r="DW313" s="52"/>
      <c r="DX313" s="52"/>
      <c r="DY313" s="52"/>
      <c r="DZ313" s="52"/>
      <c r="EA313" s="52"/>
      <c r="EB313" s="52"/>
      <c r="EC313" s="52"/>
      <c r="ED313" s="52"/>
      <c r="EE313" s="52"/>
      <c r="EF313" s="52"/>
      <c r="EG313" s="52"/>
      <c r="EH313" s="52"/>
      <c r="EI313" s="52"/>
      <c r="EJ313" s="52"/>
      <c r="EK313" s="52"/>
      <c r="EL313" s="52"/>
      <c r="EM313" s="52"/>
      <c r="EN313" s="52"/>
      <c r="EO313" s="52"/>
      <c r="EP313" s="52"/>
      <c r="EQ313" s="52"/>
      <c r="ER313" s="52"/>
      <c r="ES313" s="52"/>
      <c r="ET313" s="52"/>
      <c r="EU313" s="52"/>
      <c r="EV313" s="52"/>
      <c r="EW313" s="52"/>
      <c r="EX313" s="52"/>
      <c r="EY313" s="52"/>
      <c r="EZ313" s="52"/>
      <c r="FA313" s="52"/>
      <c r="FB313" s="52"/>
      <c r="FC313" s="52"/>
      <c r="FD313" s="52"/>
      <c r="FE313" s="52"/>
      <c r="FF313" s="52"/>
      <c r="FG313" s="52"/>
      <c r="FH313" s="52"/>
      <c r="FI313" s="52"/>
      <c r="FJ313" s="52"/>
      <c r="FK313" s="52"/>
      <c r="FL313" s="52"/>
      <c r="FM313" s="52"/>
      <c r="FN313" s="52"/>
      <c r="FO313" s="52"/>
      <c r="FP313" s="52"/>
      <c r="FQ313" s="52"/>
      <c r="FR313" s="52"/>
      <c r="FS313" s="52"/>
      <c r="FT313" s="52"/>
      <c r="FU313" s="52"/>
      <c r="FV313" s="52"/>
      <c r="FW313" s="52"/>
      <c r="FX313" s="52"/>
      <c r="FY313" s="52"/>
      <c r="FZ313" s="52"/>
      <c r="GA313" s="52"/>
      <c r="GB313" s="52"/>
      <c r="GC313" s="52"/>
      <c r="GD313" s="52"/>
      <c r="GE313" s="52"/>
      <c r="GF313" s="52"/>
      <c r="GG313" s="52"/>
      <c r="GH313" s="52"/>
      <c r="GI313" s="52"/>
      <c r="GJ313" s="52"/>
      <c r="GK313" s="52"/>
      <c r="GL313" s="52"/>
      <c r="GM313" s="52"/>
      <c r="GN313" s="52"/>
      <c r="GO313" s="52"/>
      <c r="GP313" s="52"/>
      <c r="GQ313" s="52"/>
      <c r="GR313" s="52"/>
      <c r="GS313" s="52"/>
      <c r="GT313" s="52"/>
      <c r="GU313" s="52"/>
      <c r="GV313" s="52"/>
      <c r="GW313" s="52"/>
      <c r="GX313" s="52"/>
      <c r="GY313" s="52"/>
      <c r="GZ313" s="52"/>
      <c r="HA313" s="52"/>
      <c r="HB313" s="52"/>
      <c r="HC313" s="52"/>
      <c r="HD313" s="52"/>
      <c r="HE313" s="52"/>
      <c r="HF313" s="52"/>
      <c r="HG313" s="52"/>
      <c r="HH313" s="52"/>
      <c r="HI313" s="52"/>
      <c r="HJ313" s="52"/>
      <c r="HK313" s="52"/>
      <c r="HL313" s="52"/>
      <c r="HM313" s="52"/>
      <c r="HN313" s="52"/>
    </row>
    <row r="314" spans="1:222" hidden="1">
      <c r="A314" s="52"/>
      <c r="B314" s="52"/>
      <c r="C314" s="52"/>
      <c r="D314" s="198"/>
      <c r="E314" s="54"/>
      <c r="F314" s="54"/>
      <c r="G314" s="54"/>
      <c r="H314" s="54"/>
      <c r="I314" s="54"/>
      <c r="J314" s="54"/>
      <c r="K314" s="54"/>
      <c r="L314" s="54"/>
      <c r="M314" s="54"/>
      <c r="N314" s="54"/>
      <c r="O314" s="54"/>
      <c r="P314" s="54"/>
      <c r="Q314" s="54"/>
      <c r="R314" s="54"/>
      <c r="S314" s="54"/>
      <c r="T314" s="54"/>
      <c r="U314" s="54"/>
      <c r="V314" s="54"/>
      <c r="W314" s="192"/>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874" t="e">
        <f t="shared" si="57"/>
        <v>#N/A</v>
      </c>
      <c r="AX314" s="875"/>
      <c r="AY314" s="875"/>
      <c r="AZ314" s="875"/>
      <c r="BA314" s="876"/>
      <c r="BB314" s="877" t="s">
        <v>646</v>
      </c>
      <c r="BC314" s="878"/>
      <c r="BD314" s="54"/>
      <c r="BE314" s="879" t="e">
        <f t="shared" si="50"/>
        <v>#N/A</v>
      </c>
      <c r="BF314" s="880"/>
      <c r="BG314" s="880"/>
      <c r="BH314" s="880"/>
      <c r="BI314" s="881"/>
      <c r="BJ314" s="882" t="s">
        <v>646</v>
      </c>
      <c r="BK314" s="878"/>
      <c r="BL314" s="54"/>
      <c r="BM314" s="241"/>
      <c r="BN314" s="241"/>
      <c r="BO314" s="241"/>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234">
        <v>32</v>
      </c>
      <c r="CN314" s="893" t="e">
        <f t="shared" si="70"/>
        <v>#N/A</v>
      </c>
      <c r="CO314" s="894"/>
      <c r="CP314" s="894"/>
      <c r="CQ314" s="894"/>
      <c r="CR314" s="894"/>
      <c r="CS314" s="895"/>
      <c r="CT314" s="252" t="str">
        <f t="shared" si="68"/>
        <v>|</v>
      </c>
      <c r="CU314" s="252" t="str">
        <f t="shared" ref="CU314:CU338" si="72">IF(CT314 = "|","",CT314)</f>
        <v/>
      </c>
      <c r="CV314" s="268" t="e">
        <f t="array" ref="CV314">IF(ROW(A32)&gt;COUNTA(CU$283:CU$338),"",INDEX(CU:CU,SMALL(IF(CU$283:CU$338&lt;&gt;"",ROW(CU$283:CU$338),""),ROW(A32))))</f>
        <v>#NUM!</v>
      </c>
      <c r="CW314" s="251" t="str">
        <f t="shared" si="60"/>
        <v/>
      </c>
      <c r="CX314" s="234">
        <v>31</v>
      </c>
      <c r="CY314" s="250" t="str">
        <f t="shared" si="65"/>
        <v/>
      </c>
      <c r="CZ314" s="233"/>
      <c r="DA314" s="234">
        <v>32</v>
      </c>
      <c r="DB314" s="896" t="e">
        <f t="shared" si="71"/>
        <v>#N/A</v>
      </c>
      <c r="DC314" s="897"/>
      <c r="DD314" s="897"/>
      <c r="DE314" s="897"/>
      <c r="DF314" s="897"/>
      <c r="DG314" s="898"/>
      <c r="DH314" s="256" t="str">
        <f t="shared" si="69"/>
        <v>|</v>
      </c>
      <c r="DI314" s="255" t="str">
        <f t="shared" ref="DI314:DI338" si="73">IF(DH314 = "|","",DH314)</f>
        <v/>
      </c>
      <c r="DJ314" s="270" t="e">
        <f t="array" ref="DJ314">IF(ROW(O32)&gt;COUNTA(DI$283:DI$338),"",INDEX(DI:DI,SMALL(IF(DI$283:DI$338&lt;&gt;"",ROW(DI$283:DI$338),""),ROW(O32))))</f>
        <v>#NUM!</v>
      </c>
      <c r="DK314" s="255" t="str">
        <f t="shared" si="63"/>
        <v/>
      </c>
      <c r="DL314" s="234">
        <v>31</v>
      </c>
      <c r="DM314" s="254" t="str">
        <f t="shared" si="67"/>
        <v/>
      </c>
      <c r="DN314" s="54"/>
      <c r="DO314" s="54"/>
      <c r="DP314" s="54"/>
      <c r="DQ314" s="199"/>
      <c r="DR314" s="52"/>
      <c r="DS314" s="52"/>
      <c r="DT314" s="52"/>
      <c r="DU314" s="52"/>
      <c r="DV314" s="52"/>
      <c r="DW314" s="52"/>
      <c r="DX314" s="52"/>
      <c r="DY314" s="52"/>
      <c r="DZ314" s="52"/>
      <c r="EA314" s="52"/>
      <c r="EB314" s="52"/>
      <c r="EC314" s="52"/>
      <c r="ED314" s="52"/>
      <c r="EE314" s="52"/>
      <c r="EF314" s="52"/>
      <c r="EG314" s="52"/>
      <c r="EH314" s="52"/>
      <c r="EI314" s="52"/>
      <c r="EJ314" s="52"/>
      <c r="EK314" s="52"/>
      <c r="EL314" s="52"/>
      <c r="EM314" s="52"/>
      <c r="EN314" s="52"/>
      <c r="EO314" s="52"/>
      <c r="EP314" s="52"/>
      <c r="EQ314" s="52"/>
      <c r="ER314" s="52"/>
      <c r="ES314" s="52"/>
      <c r="ET314" s="52"/>
      <c r="EU314" s="52"/>
      <c r="EV314" s="52"/>
      <c r="EW314" s="52"/>
      <c r="EX314" s="52"/>
      <c r="EY314" s="52"/>
      <c r="EZ314" s="52"/>
      <c r="FA314" s="52"/>
      <c r="FB314" s="52"/>
      <c r="FC314" s="52"/>
      <c r="FD314" s="52"/>
      <c r="FE314" s="52"/>
      <c r="FF314" s="52"/>
      <c r="FG314" s="52"/>
      <c r="FH314" s="52"/>
      <c r="FI314" s="52"/>
      <c r="FJ314" s="52"/>
      <c r="FK314" s="52"/>
      <c r="FL314" s="52"/>
      <c r="FM314" s="52"/>
      <c r="FN314" s="52"/>
      <c r="FO314" s="52"/>
      <c r="FP314" s="52"/>
      <c r="FQ314" s="52"/>
      <c r="FR314" s="52"/>
      <c r="FS314" s="52"/>
      <c r="FT314" s="52"/>
      <c r="FU314" s="52"/>
      <c r="FV314" s="52"/>
      <c r="FW314" s="52"/>
      <c r="FX314" s="52"/>
      <c r="FY314" s="52"/>
      <c r="FZ314" s="52"/>
      <c r="GA314" s="52"/>
      <c r="GB314" s="52"/>
      <c r="GC314" s="52"/>
      <c r="GD314" s="52"/>
      <c r="GE314" s="52"/>
      <c r="GF314" s="52"/>
      <c r="GG314" s="52"/>
      <c r="GH314" s="52"/>
      <c r="GI314" s="52"/>
      <c r="GJ314" s="52"/>
      <c r="GK314" s="52"/>
      <c r="GL314" s="52"/>
      <c r="GM314" s="52"/>
      <c r="GN314" s="52"/>
      <c r="GO314" s="52"/>
      <c r="GP314" s="52"/>
      <c r="GQ314" s="52"/>
      <c r="GR314" s="52"/>
      <c r="GS314" s="52"/>
      <c r="GT314" s="52"/>
      <c r="GU314" s="52"/>
      <c r="GV314" s="52"/>
      <c r="GW314" s="52"/>
      <c r="GX314" s="52"/>
      <c r="GY314" s="52"/>
      <c r="GZ314" s="52"/>
      <c r="HA314" s="52"/>
      <c r="HB314" s="52"/>
      <c r="HC314" s="52"/>
      <c r="HD314" s="52"/>
      <c r="HE314" s="52"/>
      <c r="HF314" s="52"/>
      <c r="HG314" s="52"/>
      <c r="HH314" s="52"/>
      <c r="HI314" s="52"/>
      <c r="HJ314" s="52"/>
      <c r="HK314" s="52"/>
      <c r="HL314" s="52"/>
      <c r="HM314" s="52"/>
      <c r="HN314" s="52"/>
    </row>
    <row r="315" spans="1:222" s="52" customFormat="1" hidden="1">
      <c r="D315" s="198"/>
      <c r="E315" s="54"/>
      <c r="F315" s="54"/>
      <c r="G315" s="54"/>
      <c r="H315" s="54"/>
      <c r="I315" s="54"/>
      <c r="J315" s="54"/>
      <c r="K315" s="54"/>
      <c r="L315" s="54"/>
      <c r="M315" s="54"/>
      <c r="N315" s="54"/>
      <c r="O315" s="54"/>
      <c r="P315" s="54"/>
      <c r="Q315" s="54"/>
      <c r="R315" s="54"/>
      <c r="S315" s="54"/>
      <c r="T315" s="54"/>
      <c r="U315" s="54"/>
      <c r="V315" s="54"/>
      <c r="W315" s="192"/>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874" t="e">
        <f t="shared" si="57"/>
        <v>#N/A</v>
      </c>
      <c r="AX315" s="875"/>
      <c r="AY315" s="875"/>
      <c r="AZ315" s="875"/>
      <c r="BA315" s="876"/>
      <c r="BB315" s="877" t="s">
        <v>647</v>
      </c>
      <c r="BC315" s="878"/>
      <c r="BD315" s="54"/>
      <c r="BE315" s="879" t="e">
        <f t="shared" ref="BE315:BE378" si="74">RANK(BJ315,$AM$214:$AM$241,1)</f>
        <v>#N/A</v>
      </c>
      <c r="BF315" s="880"/>
      <c r="BG315" s="880"/>
      <c r="BH315" s="880"/>
      <c r="BI315" s="881"/>
      <c r="BJ315" s="882" t="s">
        <v>647</v>
      </c>
      <c r="BK315" s="878"/>
      <c r="BL315" s="54"/>
      <c r="BM315" s="241"/>
      <c r="BN315" s="241"/>
      <c r="BO315" s="241"/>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234">
        <v>33</v>
      </c>
      <c r="CN315" s="893" t="e">
        <f t="shared" si="70"/>
        <v>#N/A</v>
      </c>
      <c r="CO315" s="894"/>
      <c r="CP315" s="894"/>
      <c r="CQ315" s="894"/>
      <c r="CR315" s="894"/>
      <c r="CS315" s="895"/>
      <c r="CT315" s="252" t="str">
        <f t="shared" si="68"/>
        <v>|</v>
      </c>
      <c r="CU315" s="252" t="str">
        <f t="shared" si="72"/>
        <v/>
      </c>
      <c r="CV315" s="268" t="e">
        <f t="array" ref="CV315">IF(ROW(A33)&gt;COUNTA(CU$283:CU$338),"",INDEX(CU:CU,SMALL(IF(CU$283:CU$338&lt;&gt;"",ROW(CU$283:CU$338),""),ROW(A33))))</f>
        <v>#NUM!</v>
      </c>
      <c r="CW315" s="251" t="str">
        <f t="shared" ref="CW315:CW338" si="75">IFERROR(CV315,"")</f>
        <v/>
      </c>
      <c r="CX315" s="234">
        <v>32</v>
      </c>
      <c r="CY315" s="250" t="str">
        <f t="shared" si="65"/>
        <v/>
      </c>
      <c r="CZ315" s="233"/>
      <c r="DA315" s="234">
        <v>33</v>
      </c>
      <c r="DB315" s="896" t="e">
        <f t="shared" si="71"/>
        <v>#N/A</v>
      </c>
      <c r="DC315" s="897"/>
      <c r="DD315" s="897"/>
      <c r="DE315" s="897"/>
      <c r="DF315" s="897"/>
      <c r="DG315" s="898"/>
      <c r="DH315" s="256" t="str">
        <f t="shared" si="69"/>
        <v>|</v>
      </c>
      <c r="DI315" s="255" t="str">
        <f t="shared" si="73"/>
        <v/>
      </c>
      <c r="DJ315" s="270" t="e">
        <f t="array" ref="DJ315">IF(ROW(O33)&gt;COUNTA(DI$283:DI$338),"",INDEX(DI:DI,SMALL(IF(DI$283:DI$338&lt;&gt;"",ROW(DI$283:DI$338),""),ROW(O33))))</f>
        <v>#NUM!</v>
      </c>
      <c r="DK315" s="255" t="str">
        <f t="shared" ref="DK315:DK338" si="76">IFERROR(DJ315,"")</f>
        <v/>
      </c>
      <c r="DL315" s="234">
        <v>32</v>
      </c>
      <c r="DM315" s="254" t="str">
        <f t="shared" si="67"/>
        <v/>
      </c>
      <c r="DN315" s="54"/>
      <c r="DO315" s="54"/>
      <c r="DP315" s="54"/>
      <c r="DQ315" s="199"/>
    </row>
    <row r="316" spans="1:222" s="52" customFormat="1" hidden="1">
      <c r="D316" s="198"/>
      <c r="E316" s="54"/>
      <c r="F316" s="54"/>
      <c r="G316" s="54"/>
      <c r="H316" s="54"/>
      <c r="I316" s="54"/>
      <c r="J316" s="54"/>
      <c r="K316" s="54"/>
      <c r="L316" s="54"/>
      <c r="M316" s="54"/>
      <c r="N316" s="54"/>
      <c r="O316" s="54"/>
      <c r="P316" s="54"/>
      <c r="Q316" s="54"/>
      <c r="R316" s="54"/>
      <c r="S316" s="54"/>
      <c r="T316" s="54"/>
      <c r="U316" s="54"/>
      <c r="V316" s="54"/>
      <c r="W316" s="192"/>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874" t="e">
        <f t="shared" si="57"/>
        <v>#N/A</v>
      </c>
      <c r="AX316" s="875"/>
      <c r="AY316" s="875"/>
      <c r="AZ316" s="875"/>
      <c r="BA316" s="876"/>
      <c r="BB316" s="877" t="s">
        <v>648</v>
      </c>
      <c r="BC316" s="878"/>
      <c r="BD316" s="54"/>
      <c r="BE316" s="879" t="e">
        <f t="shared" si="74"/>
        <v>#N/A</v>
      </c>
      <c r="BF316" s="880"/>
      <c r="BG316" s="880"/>
      <c r="BH316" s="880"/>
      <c r="BI316" s="881"/>
      <c r="BJ316" s="882" t="s">
        <v>648</v>
      </c>
      <c r="BK316" s="878"/>
      <c r="BL316" s="54"/>
      <c r="BM316" s="241"/>
      <c r="BN316" s="241"/>
      <c r="BO316" s="241"/>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234">
        <v>34</v>
      </c>
      <c r="CN316" s="893" t="e">
        <f t="shared" si="70"/>
        <v>#N/A</v>
      </c>
      <c r="CO316" s="894"/>
      <c r="CP316" s="894"/>
      <c r="CQ316" s="894"/>
      <c r="CR316" s="894"/>
      <c r="CS316" s="895"/>
      <c r="CT316" s="252" t="str">
        <f t="shared" si="68"/>
        <v>|</v>
      </c>
      <c r="CU316" s="252" t="str">
        <f t="shared" si="72"/>
        <v/>
      </c>
      <c r="CV316" s="268" t="e">
        <f t="array" ref="CV316">IF(ROW(A34)&gt;COUNTA(CU$283:CU$338),"",INDEX(CU:CU,SMALL(IF(CU$283:CU$338&lt;&gt;"",ROW(CU$283:CU$338),""),ROW(A34))))</f>
        <v>#NUM!</v>
      </c>
      <c r="CW316" s="251" t="str">
        <f t="shared" si="75"/>
        <v/>
      </c>
      <c r="CX316" s="234">
        <v>33</v>
      </c>
      <c r="CY316" s="250" t="str">
        <f t="shared" ref="CY316:CY339" si="77">IFERROR(CV315,"")</f>
        <v/>
      </c>
      <c r="CZ316" s="233"/>
      <c r="DA316" s="234">
        <v>34</v>
      </c>
      <c r="DB316" s="896" t="e">
        <f t="shared" si="71"/>
        <v>#N/A</v>
      </c>
      <c r="DC316" s="897"/>
      <c r="DD316" s="897"/>
      <c r="DE316" s="897"/>
      <c r="DF316" s="897"/>
      <c r="DG316" s="898"/>
      <c r="DH316" s="256" t="str">
        <f t="shared" si="69"/>
        <v>|</v>
      </c>
      <c r="DI316" s="255" t="str">
        <f t="shared" si="73"/>
        <v/>
      </c>
      <c r="DJ316" s="270" t="e">
        <f t="array" ref="DJ316">IF(ROW(O34)&gt;COUNTA(DI$283:DI$338),"",INDEX(DI:DI,SMALL(IF(DI$283:DI$338&lt;&gt;"",ROW(DI$283:DI$338),""),ROW(O34))))</f>
        <v>#NUM!</v>
      </c>
      <c r="DK316" s="255" t="str">
        <f t="shared" si="76"/>
        <v/>
      </c>
      <c r="DL316" s="234">
        <v>33</v>
      </c>
      <c r="DM316" s="254" t="str">
        <f t="shared" ref="DM316:DM339" si="78">IFERROR(DJ315,"")</f>
        <v/>
      </c>
      <c r="DN316" s="54"/>
      <c r="DO316" s="54"/>
      <c r="DP316" s="54"/>
      <c r="DQ316" s="199"/>
    </row>
    <row r="317" spans="1:222" s="52" customFormat="1" hidden="1">
      <c r="D317" s="198"/>
      <c r="E317" s="54"/>
      <c r="F317" s="54"/>
      <c r="G317" s="54"/>
      <c r="H317" s="54"/>
      <c r="I317" s="54"/>
      <c r="J317" s="54"/>
      <c r="K317" s="54"/>
      <c r="L317" s="54"/>
      <c r="M317" s="54"/>
      <c r="N317" s="54"/>
      <c r="O317" s="54"/>
      <c r="P317" s="54"/>
      <c r="Q317" s="54"/>
      <c r="R317" s="54"/>
      <c r="S317" s="54"/>
      <c r="T317" s="54"/>
      <c r="U317" s="54"/>
      <c r="V317" s="54"/>
      <c r="W317" s="192"/>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874" t="e">
        <f t="shared" si="57"/>
        <v>#N/A</v>
      </c>
      <c r="AX317" s="875"/>
      <c r="AY317" s="875"/>
      <c r="AZ317" s="875"/>
      <c r="BA317" s="876"/>
      <c r="BB317" s="877" t="s">
        <v>649</v>
      </c>
      <c r="BC317" s="878"/>
      <c r="BD317" s="54"/>
      <c r="BE317" s="879" t="e">
        <f t="shared" si="74"/>
        <v>#N/A</v>
      </c>
      <c r="BF317" s="880"/>
      <c r="BG317" s="880"/>
      <c r="BH317" s="880"/>
      <c r="BI317" s="881"/>
      <c r="BJ317" s="882" t="s">
        <v>649</v>
      </c>
      <c r="BK317" s="878"/>
      <c r="BL317" s="54"/>
      <c r="BM317" s="241"/>
      <c r="BN317" s="241"/>
      <c r="BO317" s="241"/>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234">
        <v>35</v>
      </c>
      <c r="CN317" s="893" t="e">
        <f t="shared" si="70"/>
        <v>#N/A</v>
      </c>
      <c r="CO317" s="894"/>
      <c r="CP317" s="894"/>
      <c r="CQ317" s="894"/>
      <c r="CR317" s="894"/>
      <c r="CS317" s="895"/>
      <c r="CT317" s="252" t="str">
        <f t="shared" si="68"/>
        <v>|</v>
      </c>
      <c r="CU317" s="252" t="str">
        <f t="shared" si="72"/>
        <v/>
      </c>
      <c r="CV317" s="268" t="e">
        <f t="array" ref="CV317">IF(ROW(A35)&gt;COUNTA(CU$283:CU$338),"",INDEX(CU:CU,SMALL(IF(CU$283:CU$338&lt;&gt;"",ROW(CU$283:CU$338),""),ROW(A35))))</f>
        <v>#NUM!</v>
      </c>
      <c r="CW317" s="251" t="str">
        <f t="shared" si="75"/>
        <v/>
      </c>
      <c r="CX317" s="234">
        <v>34</v>
      </c>
      <c r="CY317" s="250" t="str">
        <f t="shared" si="77"/>
        <v/>
      </c>
      <c r="CZ317" s="233"/>
      <c r="DA317" s="234">
        <v>35</v>
      </c>
      <c r="DB317" s="896" t="e">
        <f t="shared" si="71"/>
        <v>#N/A</v>
      </c>
      <c r="DC317" s="897"/>
      <c r="DD317" s="897"/>
      <c r="DE317" s="897"/>
      <c r="DF317" s="897"/>
      <c r="DG317" s="898"/>
      <c r="DH317" s="256" t="str">
        <f t="shared" si="69"/>
        <v>|</v>
      </c>
      <c r="DI317" s="255" t="str">
        <f t="shared" si="73"/>
        <v/>
      </c>
      <c r="DJ317" s="270" t="e">
        <f t="array" ref="DJ317">IF(ROW(O35)&gt;COUNTA(DI$283:DI$338),"",INDEX(DI:DI,SMALL(IF(DI$283:DI$338&lt;&gt;"",ROW(DI$283:DI$338),""),ROW(O35))))</f>
        <v>#NUM!</v>
      </c>
      <c r="DK317" s="255" t="str">
        <f t="shared" si="76"/>
        <v/>
      </c>
      <c r="DL317" s="234">
        <v>34</v>
      </c>
      <c r="DM317" s="254" t="str">
        <f t="shared" si="78"/>
        <v/>
      </c>
      <c r="DN317" s="54"/>
      <c r="DO317" s="54"/>
      <c r="DP317" s="54"/>
      <c r="DQ317" s="199"/>
    </row>
    <row r="318" spans="1:222" s="52" customFormat="1" hidden="1">
      <c r="D318" s="198"/>
      <c r="E318" s="54"/>
      <c r="F318" s="54"/>
      <c r="G318" s="54"/>
      <c r="H318" s="54"/>
      <c r="I318" s="54"/>
      <c r="J318" s="54"/>
      <c r="K318" s="54"/>
      <c r="L318" s="54"/>
      <c r="M318" s="54"/>
      <c r="N318" s="54"/>
      <c r="O318" s="54"/>
      <c r="P318" s="54"/>
      <c r="Q318" s="54"/>
      <c r="R318" s="54"/>
      <c r="S318" s="54"/>
      <c r="T318" s="54"/>
      <c r="U318" s="54"/>
      <c r="V318" s="54"/>
      <c r="W318" s="192"/>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874" t="e">
        <f t="shared" si="57"/>
        <v>#N/A</v>
      </c>
      <c r="AX318" s="875"/>
      <c r="AY318" s="875"/>
      <c r="AZ318" s="875"/>
      <c r="BA318" s="876"/>
      <c r="BB318" s="877" t="s">
        <v>650</v>
      </c>
      <c r="BC318" s="878"/>
      <c r="BD318" s="54"/>
      <c r="BE318" s="879" t="e">
        <f t="shared" si="74"/>
        <v>#N/A</v>
      </c>
      <c r="BF318" s="880"/>
      <c r="BG318" s="880"/>
      <c r="BH318" s="880"/>
      <c r="BI318" s="881"/>
      <c r="BJ318" s="882" t="s">
        <v>650</v>
      </c>
      <c r="BK318" s="878"/>
      <c r="BL318" s="54"/>
      <c r="BM318" s="241"/>
      <c r="BN318" s="241"/>
      <c r="BO318" s="241"/>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234">
        <v>36</v>
      </c>
      <c r="CN318" s="893" t="e">
        <f t="shared" si="70"/>
        <v>#N/A</v>
      </c>
      <c r="CO318" s="894"/>
      <c r="CP318" s="894"/>
      <c r="CQ318" s="894"/>
      <c r="CR318" s="894"/>
      <c r="CS318" s="895"/>
      <c r="CT318" s="252" t="str">
        <f t="shared" si="68"/>
        <v>|</v>
      </c>
      <c r="CU318" s="252" t="str">
        <f t="shared" si="72"/>
        <v/>
      </c>
      <c r="CV318" s="268" t="e">
        <f t="array" ref="CV318">IF(ROW(A36)&gt;COUNTA(CU$283:CU$338),"",INDEX(CU:CU,SMALL(IF(CU$283:CU$338&lt;&gt;"",ROW(CU$283:CU$338),""),ROW(A36))))</f>
        <v>#NUM!</v>
      </c>
      <c r="CW318" s="251" t="str">
        <f t="shared" si="75"/>
        <v/>
      </c>
      <c r="CX318" s="234">
        <v>35</v>
      </c>
      <c r="CY318" s="250" t="str">
        <f t="shared" si="77"/>
        <v/>
      </c>
      <c r="CZ318" s="233"/>
      <c r="DA318" s="234">
        <v>36</v>
      </c>
      <c r="DB318" s="896" t="e">
        <f t="shared" si="71"/>
        <v>#N/A</v>
      </c>
      <c r="DC318" s="897"/>
      <c r="DD318" s="897"/>
      <c r="DE318" s="897"/>
      <c r="DF318" s="897"/>
      <c r="DG318" s="898"/>
      <c r="DH318" s="256" t="str">
        <f t="shared" si="69"/>
        <v>|</v>
      </c>
      <c r="DI318" s="255" t="str">
        <f t="shared" si="73"/>
        <v/>
      </c>
      <c r="DJ318" s="270" t="e">
        <f t="array" ref="DJ318">IF(ROW(O36)&gt;COUNTA(DI$283:DI$338),"",INDEX(DI:DI,SMALL(IF(DI$283:DI$338&lt;&gt;"",ROW(DI$283:DI$338),""),ROW(O36))))</f>
        <v>#NUM!</v>
      </c>
      <c r="DK318" s="255" t="str">
        <f t="shared" si="76"/>
        <v/>
      </c>
      <c r="DL318" s="234">
        <v>35</v>
      </c>
      <c r="DM318" s="254" t="str">
        <f t="shared" si="78"/>
        <v/>
      </c>
      <c r="DN318" s="54"/>
      <c r="DO318" s="54"/>
      <c r="DP318" s="54"/>
      <c r="DQ318" s="199"/>
    </row>
    <row r="319" spans="1:222" s="52" customFormat="1" hidden="1">
      <c r="D319" s="198"/>
      <c r="E319" s="54"/>
      <c r="F319" s="54"/>
      <c r="G319" s="54"/>
      <c r="H319" s="54"/>
      <c r="I319" s="54"/>
      <c r="J319" s="54"/>
      <c r="K319" s="54"/>
      <c r="L319" s="54"/>
      <c r="M319" s="54"/>
      <c r="N319" s="54"/>
      <c r="O319" s="54"/>
      <c r="P319" s="54"/>
      <c r="Q319" s="54"/>
      <c r="R319" s="54"/>
      <c r="S319" s="54"/>
      <c r="T319" s="54"/>
      <c r="U319" s="54"/>
      <c r="V319" s="54"/>
      <c r="W319" s="192"/>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874" t="e">
        <f t="shared" si="57"/>
        <v>#N/A</v>
      </c>
      <c r="AX319" s="875"/>
      <c r="AY319" s="875"/>
      <c r="AZ319" s="875"/>
      <c r="BA319" s="876"/>
      <c r="BB319" s="877" t="s">
        <v>651</v>
      </c>
      <c r="BC319" s="878"/>
      <c r="BD319" s="54"/>
      <c r="BE319" s="879" t="e">
        <f t="shared" si="74"/>
        <v>#N/A</v>
      </c>
      <c r="BF319" s="880"/>
      <c r="BG319" s="880"/>
      <c r="BH319" s="880"/>
      <c r="BI319" s="881"/>
      <c r="BJ319" s="882" t="s">
        <v>651</v>
      </c>
      <c r="BK319" s="878"/>
      <c r="BL319" s="54"/>
      <c r="BM319" s="241"/>
      <c r="BN319" s="241"/>
      <c r="BO319" s="241"/>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234">
        <v>37</v>
      </c>
      <c r="CN319" s="893" t="e">
        <f t="shared" si="70"/>
        <v>#N/A</v>
      </c>
      <c r="CO319" s="894"/>
      <c r="CP319" s="894"/>
      <c r="CQ319" s="894"/>
      <c r="CR319" s="894"/>
      <c r="CS319" s="895"/>
      <c r="CT319" s="252" t="str">
        <f t="shared" si="68"/>
        <v>|</v>
      </c>
      <c r="CU319" s="252" t="str">
        <f t="shared" si="72"/>
        <v/>
      </c>
      <c r="CV319" s="268" t="e">
        <f t="array" ref="CV319">IF(ROW(A37)&gt;COUNTA(CU$283:CU$338),"",INDEX(CU:CU,SMALL(IF(CU$283:CU$338&lt;&gt;"",ROW(CU$283:CU$338),""),ROW(A37))))</f>
        <v>#NUM!</v>
      </c>
      <c r="CW319" s="251" t="str">
        <f t="shared" si="75"/>
        <v/>
      </c>
      <c r="CX319" s="234">
        <v>36</v>
      </c>
      <c r="CY319" s="250" t="str">
        <f t="shared" si="77"/>
        <v/>
      </c>
      <c r="CZ319" s="233"/>
      <c r="DA319" s="234">
        <v>37</v>
      </c>
      <c r="DB319" s="896" t="e">
        <f t="shared" si="71"/>
        <v>#N/A</v>
      </c>
      <c r="DC319" s="897"/>
      <c r="DD319" s="897"/>
      <c r="DE319" s="897"/>
      <c r="DF319" s="897"/>
      <c r="DG319" s="898"/>
      <c r="DH319" s="256" t="str">
        <f t="shared" si="69"/>
        <v>|</v>
      </c>
      <c r="DI319" s="255" t="str">
        <f t="shared" si="73"/>
        <v/>
      </c>
      <c r="DJ319" s="270" t="e">
        <f t="array" ref="DJ319">IF(ROW(O37)&gt;COUNTA(DI$283:DI$338),"",INDEX(DI:DI,SMALL(IF(DI$283:DI$338&lt;&gt;"",ROW(DI$283:DI$338),""),ROW(O37))))</f>
        <v>#NUM!</v>
      </c>
      <c r="DK319" s="255" t="str">
        <f t="shared" si="76"/>
        <v/>
      </c>
      <c r="DL319" s="234">
        <v>36</v>
      </c>
      <c r="DM319" s="254" t="str">
        <f t="shared" si="78"/>
        <v/>
      </c>
      <c r="DN319" s="54"/>
      <c r="DO319" s="54"/>
      <c r="DP319" s="54"/>
      <c r="DQ319" s="199"/>
    </row>
    <row r="320" spans="1:222" s="52" customFormat="1" hidden="1">
      <c r="D320" s="198"/>
      <c r="E320" s="54"/>
      <c r="F320" s="54"/>
      <c r="G320" s="54"/>
      <c r="H320" s="54"/>
      <c r="I320" s="54"/>
      <c r="J320" s="54"/>
      <c r="K320" s="54"/>
      <c r="L320" s="54"/>
      <c r="M320" s="54"/>
      <c r="N320" s="54"/>
      <c r="O320" s="54"/>
      <c r="P320" s="54"/>
      <c r="Q320" s="54"/>
      <c r="R320" s="54"/>
      <c r="S320" s="54"/>
      <c r="T320" s="54"/>
      <c r="U320" s="54"/>
      <c r="V320" s="54"/>
      <c r="W320" s="192"/>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874" t="e">
        <f t="shared" si="57"/>
        <v>#N/A</v>
      </c>
      <c r="AX320" s="875"/>
      <c r="AY320" s="875"/>
      <c r="AZ320" s="875"/>
      <c r="BA320" s="876"/>
      <c r="BB320" s="877" t="s">
        <v>652</v>
      </c>
      <c r="BC320" s="878"/>
      <c r="BD320" s="54"/>
      <c r="BE320" s="879" t="e">
        <f t="shared" si="74"/>
        <v>#N/A</v>
      </c>
      <c r="BF320" s="880"/>
      <c r="BG320" s="880"/>
      <c r="BH320" s="880"/>
      <c r="BI320" s="881"/>
      <c r="BJ320" s="882" t="s">
        <v>652</v>
      </c>
      <c r="BK320" s="878"/>
      <c r="BL320" s="54"/>
      <c r="BM320" s="241"/>
      <c r="BN320" s="241"/>
      <c r="BO320" s="241"/>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234">
        <v>38</v>
      </c>
      <c r="CN320" s="893" t="e">
        <f t="shared" si="70"/>
        <v>#N/A</v>
      </c>
      <c r="CO320" s="894"/>
      <c r="CP320" s="894"/>
      <c r="CQ320" s="894"/>
      <c r="CR320" s="894"/>
      <c r="CS320" s="895"/>
      <c r="CT320" s="252" t="str">
        <f t="shared" si="68"/>
        <v>|</v>
      </c>
      <c r="CU320" s="252" t="str">
        <f t="shared" si="72"/>
        <v/>
      </c>
      <c r="CV320" s="268" t="e">
        <f t="array" ref="CV320">IF(ROW(A38)&gt;COUNTA(CU$283:CU$338),"",INDEX(CU:CU,SMALL(IF(CU$283:CU$338&lt;&gt;"",ROW(CU$283:CU$338),""),ROW(A38))))</f>
        <v>#NUM!</v>
      </c>
      <c r="CW320" s="251" t="str">
        <f t="shared" si="75"/>
        <v/>
      </c>
      <c r="CX320" s="234">
        <v>37</v>
      </c>
      <c r="CY320" s="250" t="str">
        <f t="shared" si="77"/>
        <v/>
      </c>
      <c r="CZ320" s="233"/>
      <c r="DA320" s="234">
        <v>38</v>
      </c>
      <c r="DB320" s="896" t="e">
        <f t="shared" si="71"/>
        <v>#N/A</v>
      </c>
      <c r="DC320" s="897"/>
      <c r="DD320" s="897"/>
      <c r="DE320" s="897"/>
      <c r="DF320" s="897"/>
      <c r="DG320" s="898"/>
      <c r="DH320" s="256" t="str">
        <f t="shared" si="69"/>
        <v>|</v>
      </c>
      <c r="DI320" s="255" t="str">
        <f t="shared" si="73"/>
        <v/>
      </c>
      <c r="DJ320" s="270" t="e">
        <f t="array" ref="DJ320">IF(ROW(O38)&gt;COUNTA(DI$283:DI$338),"",INDEX(DI:DI,SMALL(IF(DI$283:DI$338&lt;&gt;"",ROW(DI$283:DI$338),""),ROW(O38))))</f>
        <v>#NUM!</v>
      </c>
      <c r="DK320" s="255" t="str">
        <f t="shared" si="76"/>
        <v/>
      </c>
      <c r="DL320" s="234">
        <v>37</v>
      </c>
      <c r="DM320" s="254" t="str">
        <f t="shared" si="78"/>
        <v/>
      </c>
      <c r="DN320" s="54"/>
      <c r="DO320" s="54"/>
      <c r="DP320" s="54"/>
      <c r="DQ320" s="199"/>
    </row>
    <row r="321" spans="4:121" s="52" customFormat="1" hidden="1">
      <c r="D321" s="198"/>
      <c r="E321" s="54"/>
      <c r="F321" s="54"/>
      <c r="G321" s="54"/>
      <c r="H321" s="54"/>
      <c r="I321" s="54"/>
      <c r="J321" s="54"/>
      <c r="K321" s="54"/>
      <c r="L321" s="54"/>
      <c r="M321" s="54"/>
      <c r="N321" s="54"/>
      <c r="O321" s="54"/>
      <c r="P321" s="54"/>
      <c r="Q321" s="54"/>
      <c r="R321" s="54"/>
      <c r="S321" s="54"/>
      <c r="T321" s="54"/>
      <c r="U321" s="54"/>
      <c r="V321" s="54"/>
      <c r="W321" s="192"/>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874" t="e">
        <f t="shared" si="57"/>
        <v>#N/A</v>
      </c>
      <c r="AX321" s="875"/>
      <c r="AY321" s="875"/>
      <c r="AZ321" s="875"/>
      <c r="BA321" s="876"/>
      <c r="BB321" s="877" t="s">
        <v>653</v>
      </c>
      <c r="BC321" s="878"/>
      <c r="BD321" s="54"/>
      <c r="BE321" s="879" t="e">
        <f t="shared" si="74"/>
        <v>#N/A</v>
      </c>
      <c r="BF321" s="880"/>
      <c r="BG321" s="880"/>
      <c r="BH321" s="880"/>
      <c r="BI321" s="881"/>
      <c r="BJ321" s="882" t="s">
        <v>653</v>
      </c>
      <c r="BK321" s="878"/>
      <c r="BL321" s="54"/>
      <c r="BM321" s="241"/>
      <c r="BN321" s="241"/>
      <c r="BO321" s="241"/>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234">
        <v>39</v>
      </c>
      <c r="CN321" s="893" t="e">
        <f t="shared" si="70"/>
        <v>#N/A</v>
      </c>
      <c r="CO321" s="894"/>
      <c r="CP321" s="894"/>
      <c r="CQ321" s="894"/>
      <c r="CR321" s="894"/>
      <c r="CS321" s="895"/>
      <c r="CT321" s="252" t="str">
        <f t="shared" si="68"/>
        <v>|</v>
      </c>
      <c r="CU321" s="252" t="str">
        <f t="shared" si="72"/>
        <v/>
      </c>
      <c r="CV321" s="268" t="e">
        <f t="array" ref="CV321">IF(ROW(A39)&gt;COUNTA(CU$283:CU$338),"",INDEX(CU:CU,SMALL(IF(CU$283:CU$338&lt;&gt;"",ROW(CU$283:CU$338),""),ROW(A39))))</f>
        <v>#NUM!</v>
      </c>
      <c r="CW321" s="251" t="str">
        <f t="shared" si="75"/>
        <v/>
      </c>
      <c r="CX321" s="234">
        <v>38</v>
      </c>
      <c r="CY321" s="250" t="str">
        <f t="shared" si="77"/>
        <v/>
      </c>
      <c r="CZ321" s="233"/>
      <c r="DA321" s="234">
        <v>39</v>
      </c>
      <c r="DB321" s="896" t="e">
        <f t="shared" si="71"/>
        <v>#N/A</v>
      </c>
      <c r="DC321" s="897"/>
      <c r="DD321" s="897"/>
      <c r="DE321" s="897"/>
      <c r="DF321" s="897"/>
      <c r="DG321" s="898"/>
      <c r="DH321" s="256" t="str">
        <f t="shared" si="69"/>
        <v>|</v>
      </c>
      <c r="DI321" s="255" t="str">
        <f t="shared" si="73"/>
        <v/>
      </c>
      <c r="DJ321" s="270" t="e">
        <f t="array" ref="DJ321">IF(ROW(O39)&gt;COUNTA(DI$283:DI$338),"",INDEX(DI:DI,SMALL(IF(DI$283:DI$338&lt;&gt;"",ROW(DI$283:DI$338),""),ROW(O39))))</f>
        <v>#NUM!</v>
      </c>
      <c r="DK321" s="255" t="str">
        <f t="shared" si="76"/>
        <v/>
      </c>
      <c r="DL321" s="234">
        <v>38</v>
      </c>
      <c r="DM321" s="254" t="str">
        <f t="shared" si="78"/>
        <v/>
      </c>
      <c r="DN321" s="54"/>
      <c r="DO321" s="54"/>
      <c r="DP321" s="54"/>
      <c r="DQ321" s="199"/>
    </row>
    <row r="322" spans="4:121" s="52" customFormat="1" hidden="1">
      <c r="D322" s="198"/>
      <c r="E322" s="54"/>
      <c r="F322" s="54"/>
      <c r="G322" s="54"/>
      <c r="H322" s="54"/>
      <c r="I322" s="54"/>
      <c r="J322" s="54"/>
      <c r="K322" s="54"/>
      <c r="L322" s="54"/>
      <c r="M322" s="54"/>
      <c r="N322" s="54"/>
      <c r="O322" s="54"/>
      <c r="P322" s="54"/>
      <c r="Q322" s="54"/>
      <c r="R322" s="54"/>
      <c r="S322" s="54"/>
      <c r="T322" s="54"/>
      <c r="U322" s="54"/>
      <c r="V322" s="54"/>
      <c r="W322" s="192"/>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874" t="e">
        <f t="shared" si="57"/>
        <v>#N/A</v>
      </c>
      <c r="AX322" s="875"/>
      <c r="AY322" s="875"/>
      <c r="AZ322" s="875"/>
      <c r="BA322" s="876"/>
      <c r="BB322" s="877" t="s">
        <v>654</v>
      </c>
      <c r="BC322" s="878"/>
      <c r="BD322" s="54"/>
      <c r="BE322" s="879" t="e">
        <f t="shared" si="74"/>
        <v>#N/A</v>
      </c>
      <c r="BF322" s="880"/>
      <c r="BG322" s="880"/>
      <c r="BH322" s="880"/>
      <c r="BI322" s="881"/>
      <c r="BJ322" s="882" t="s">
        <v>654</v>
      </c>
      <c r="BK322" s="878"/>
      <c r="BL322" s="54"/>
      <c r="BM322" s="241"/>
      <c r="BN322" s="241"/>
      <c r="BO322" s="241"/>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234">
        <v>40</v>
      </c>
      <c r="CN322" s="893" t="e">
        <f t="shared" si="70"/>
        <v>#N/A</v>
      </c>
      <c r="CO322" s="894"/>
      <c r="CP322" s="894"/>
      <c r="CQ322" s="894"/>
      <c r="CR322" s="894"/>
      <c r="CS322" s="895"/>
      <c r="CT322" s="252" t="str">
        <f t="shared" si="68"/>
        <v>|</v>
      </c>
      <c r="CU322" s="252" t="str">
        <f t="shared" si="72"/>
        <v/>
      </c>
      <c r="CV322" s="268" t="e">
        <f t="array" ref="CV322">IF(ROW(A40)&gt;COUNTA(CU$283:CU$338),"",INDEX(CU:CU,SMALL(IF(CU$283:CU$338&lt;&gt;"",ROW(CU$283:CU$338),""),ROW(A40))))</f>
        <v>#NUM!</v>
      </c>
      <c r="CW322" s="251" t="str">
        <f t="shared" si="75"/>
        <v/>
      </c>
      <c r="CX322" s="234">
        <v>39</v>
      </c>
      <c r="CY322" s="250" t="str">
        <f t="shared" si="77"/>
        <v/>
      </c>
      <c r="CZ322" s="233"/>
      <c r="DA322" s="234">
        <v>40</v>
      </c>
      <c r="DB322" s="896" t="e">
        <f t="shared" si="71"/>
        <v>#N/A</v>
      </c>
      <c r="DC322" s="897"/>
      <c r="DD322" s="897"/>
      <c r="DE322" s="897"/>
      <c r="DF322" s="897"/>
      <c r="DG322" s="898"/>
      <c r="DH322" s="256" t="str">
        <f t="shared" si="69"/>
        <v>|</v>
      </c>
      <c r="DI322" s="255" t="str">
        <f t="shared" si="73"/>
        <v/>
      </c>
      <c r="DJ322" s="270" t="e">
        <f t="array" ref="DJ322">IF(ROW(O40)&gt;COUNTA(DI$283:DI$338),"",INDEX(DI:DI,SMALL(IF(DI$283:DI$338&lt;&gt;"",ROW(DI$283:DI$338),""),ROW(O40))))</f>
        <v>#NUM!</v>
      </c>
      <c r="DK322" s="255" t="str">
        <f t="shared" si="76"/>
        <v/>
      </c>
      <c r="DL322" s="234">
        <v>39</v>
      </c>
      <c r="DM322" s="254" t="str">
        <f t="shared" si="78"/>
        <v/>
      </c>
      <c r="DN322" s="54"/>
      <c r="DO322" s="54"/>
      <c r="DP322" s="54"/>
      <c r="DQ322" s="199"/>
    </row>
    <row r="323" spans="4:121" s="52" customFormat="1" hidden="1">
      <c r="D323" s="198"/>
      <c r="E323" s="54"/>
      <c r="F323" s="54"/>
      <c r="G323" s="54"/>
      <c r="H323" s="54"/>
      <c r="I323" s="54"/>
      <c r="J323" s="54"/>
      <c r="K323" s="54"/>
      <c r="L323" s="54"/>
      <c r="M323" s="54"/>
      <c r="N323" s="54"/>
      <c r="O323" s="54"/>
      <c r="P323" s="54"/>
      <c r="Q323" s="54"/>
      <c r="R323" s="54"/>
      <c r="S323" s="54"/>
      <c r="T323" s="54"/>
      <c r="U323" s="54"/>
      <c r="V323" s="54"/>
      <c r="W323" s="192"/>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874" t="e">
        <f t="shared" si="57"/>
        <v>#N/A</v>
      </c>
      <c r="AX323" s="875"/>
      <c r="AY323" s="875"/>
      <c r="AZ323" s="875"/>
      <c r="BA323" s="876"/>
      <c r="BB323" s="877" t="s">
        <v>655</v>
      </c>
      <c r="BC323" s="878"/>
      <c r="BD323" s="54"/>
      <c r="BE323" s="879" t="e">
        <f t="shared" si="74"/>
        <v>#N/A</v>
      </c>
      <c r="BF323" s="880"/>
      <c r="BG323" s="880"/>
      <c r="BH323" s="880"/>
      <c r="BI323" s="881"/>
      <c r="BJ323" s="882" t="s">
        <v>655</v>
      </c>
      <c r="BK323" s="878"/>
      <c r="BL323" s="54"/>
      <c r="BM323" s="241"/>
      <c r="BN323" s="241"/>
      <c r="BO323" s="241"/>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234">
        <v>41</v>
      </c>
      <c r="CN323" s="893" t="e">
        <f t="shared" si="70"/>
        <v>#N/A</v>
      </c>
      <c r="CO323" s="894"/>
      <c r="CP323" s="894"/>
      <c r="CQ323" s="894"/>
      <c r="CR323" s="894"/>
      <c r="CS323" s="895"/>
      <c r="CT323" s="252" t="str">
        <f t="shared" si="68"/>
        <v>|</v>
      </c>
      <c r="CU323" s="252" t="str">
        <f t="shared" si="72"/>
        <v/>
      </c>
      <c r="CV323" s="268" t="e">
        <f t="array" ref="CV323">IF(ROW(A41)&gt;COUNTA(CU$283:CU$338),"",INDEX(CU:CU,SMALL(IF(CU$283:CU$338&lt;&gt;"",ROW(CU$283:CU$338),""),ROW(A41))))</f>
        <v>#NUM!</v>
      </c>
      <c r="CW323" s="251" t="str">
        <f t="shared" si="75"/>
        <v/>
      </c>
      <c r="CX323" s="234">
        <v>40</v>
      </c>
      <c r="CY323" s="250" t="str">
        <f t="shared" si="77"/>
        <v/>
      </c>
      <c r="CZ323" s="233"/>
      <c r="DA323" s="234">
        <v>41</v>
      </c>
      <c r="DB323" s="896" t="e">
        <f t="shared" si="71"/>
        <v>#N/A</v>
      </c>
      <c r="DC323" s="897"/>
      <c r="DD323" s="897"/>
      <c r="DE323" s="897"/>
      <c r="DF323" s="897"/>
      <c r="DG323" s="898"/>
      <c r="DH323" s="256" t="str">
        <f t="shared" si="69"/>
        <v>|</v>
      </c>
      <c r="DI323" s="255" t="str">
        <f t="shared" si="73"/>
        <v/>
      </c>
      <c r="DJ323" s="270" t="e">
        <f t="array" ref="DJ323">IF(ROW(O41)&gt;COUNTA(DI$283:DI$338),"",INDEX(DI:DI,SMALL(IF(DI$283:DI$338&lt;&gt;"",ROW(DI$283:DI$338),""),ROW(O41))))</f>
        <v>#NUM!</v>
      </c>
      <c r="DK323" s="255" t="str">
        <f t="shared" si="76"/>
        <v/>
      </c>
      <c r="DL323" s="234">
        <v>40</v>
      </c>
      <c r="DM323" s="254" t="str">
        <f t="shared" si="78"/>
        <v/>
      </c>
      <c r="DN323" s="54"/>
      <c r="DO323" s="54"/>
      <c r="DP323" s="54"/>
      <c r="DQ323" s="199"/>
    </row>
    <row r="324" spans="4:121" s="52" customFormat="1" hidden="1">
      <c r="D324" s="198"/>
      <c r="E324" s="54"/>
      <c r="F324" s="54"/>
      <c r="G324" s="54"/>
      <c r="H324" s="54"/>
      <c r="I324" s="54"/>
      <c r="J324" s="54"/>
      <c r="K324" s="54"/>
      <c r="L324" s="54"/>
      <c r="M324" s="54"/>
      <c r="N324" s="54"/>
      <c r="O324" s="54"/>
      <c r="P324" s="54"/>
      <c r="Q324" s="54"/>
      <c r="R324" s="54"/>
      <c r="S324" s="54"/>
      <c r="T324" s="54"/>
      <c r="U324" s="54"/>
      <c r="V324" s="54"/>
      <c r="W324" s="192"/>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874" t="e">
        <f t="shared" si="57"/>
        <v>#N/A</v>
      </c>
      <c r="AX324" s="875"/>
      <c r="AY324" s="875"/>
      <c r="AZ324" s="875"/>
      <c r="BA324" s="876"/>
      <c r="BB324" s="877" t="s">
        <v>656</v>
      </c>
      <c r="BC324" s="878"/>
      <c r="BD324" s="54"/>
      <c r="BE324" s="879" t="e">
        <f t="shared" si="74"/>
        <v>#N/A</v>
      </c>
      <c r="BF324" s="880"/>
      <c r="BG324" s="880"/>
      <c r="BH324" s="880"/>
      <c r="BI324" s="881"/>
      <c r="BJ324" s="882" t="s">
        <v>656</v>
      </c>
      <c r="BK324" s="878"/>
      <c r="BL324" s="54"/>
      <c r="BM324" s="241"/>
      <c r="BN324" s="241"/>
      <c r="BO324" s="241"/>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234">
        <v>42</v>
      </c>
      <c r="CN324" s="893" t="e">
        <f t="shared" si="70"/>
        <v>#N/A</v>
      </c>
      <c r="CO324" s="894"/>
      <c r="CP324" s="894"/>
      <c r="CQ324" s="894"/>
      <c r="CR324" s="894"/>
      <c r="CS324" s="895"/>
      <c r="CT324" s="252" t="str">
        <f t="shared" si="68"/>
        <v>|</v>
      </c>
      <c r="CU324" s="252" t="str">
        <f t="shared" si="72"/>
        <v/>
      </c>
      <c r="CV324" s="268" t="e">
        <f t="array" ref="CV324">IF(ROW(A42)&gt;COUNTA(CU$283:CU$338),"",INDEX(CU:CU,SMALL(IF(CU$283:CU$338&lt;&gt;"",ROW(CU$283:CU$338),""),ROW(A42))))</f>
        <v>#NUM!</v>
      </c>
      <c r="CW324" s="251" t="str">
        <f t="shared" si="75"/>
        <v/>
      </c>
      <c r="CX324" s="234">
        <v>41</v>
      </c>
      <c r="CY324" s="250" t="str">
        <f t="shared" si="77"/>
        <v/>
      </c>
      <c r="CZ324" s="233"/>
      <c r="DA324" s="234">
        <v>42</v>
      </c>
      <c r="DB324" s="896" t="e">
        <f t="shared" si="71"/>
        <v>#N/A</v>
      </c>
      <c r="DC324" s="897"/>
      <c r="DD324" s="897"/>
      <c r="DE324" s="897"/>
      <c r="DF324" s="897"/>
      <c r="DG324" s="898"/>
      <c r="DH324" s="256" t="str">
        <f t="shared" si="69"/>
        <v>|</v>
      </c>
      <c r="DI324" s="255" t="str">
        <f t="shared" si="73"/>
        <v/>
      </c>
      <c r="DJ324" s="270" t="e">
        <f t="array" ref="DJ324">IF(ROW(O42)&gt;COUNTA(DI$283:DI$338),"",INDEX(DI:DI,SMALL(IF(DI$283:DI$338&lt;&gt;"",ROW(DI$283:DI$338),""),ROW(O42))))</f>
        <v>#NUM!</v>
      </c>
      <c r="DK324" s="255" t="str">
        <f t="shared" si="76"/>
        <v/>
      </c>
      <c r="DL324" s="234">
        <v>41</v>
      </c>
      <c r="DM324" s="254" t="str">
        <f t="shared" si="78"/>
        <v/>
      </c>
      <c r="DN324" s="54"/>
      <c r="DO324" s="54"/>
      <c r="DP324" s="54"/>
      <c r="DQ324" s="199"/>
    </row>
    <row r="325" spans="4:121" s="52" customFormat="1" hidden="1">
      <c r="D325" s="198"/>
      <c r="E325" s="54"/>
      <c r="F325" s="54"/>
      <c r="G325" s="54"/>
      <c r="H325" s="54"/>
      <c r="I325" s="54"/>
      <c r="J325" s="54"/>
      <c r="K325" s="54"/>
      <c r="L325" s="54"/>
      <c r="M325" s="54"/>
      <c r="N325" s="54"/>
      <c r="O325" s="54"/>
      <c r="P325" s="54"/>
      <c r="Q325" s="54"/>
      <c r="R325" s="54"/>
      <c r="S325" s="54"/>
      <c r="T325" s="54"/>
      <c r="U325" s="54"/>
      <c r="V325" s="54"/>
      <c r="W325" s="192"/>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874" t="e">
        <f t="shared" si="57"/>
        <v>#N/A</v>
      </c>
      <c r="AX325" s="875"/>
      <c r="AY325" s="875"/>
      <c r="AZ325" s="875"/>
      <c r="BA325" s="876"/>
      <c r="BB325" s="877" t="s">
        <v>657</v>
      </c>
      <c r="BC325" s="878"/>
      <c r="BD325" s="54"/>
      <c r="BE325" s="879" t="e">
        <f t="shared" si="74"/>
        <v>#N/A</v>
      </c>
      <c r="BF325" s="880"/>
      <c r="BG325" s="880"/>
      <c r="BH325" s="880"/>
      <c r="BI325" s="881"/>
      <c r="BJ325" s="882" t="s">
        <v>657</v>
      </c>
      <c r="BK325" s="878"/>
      <c r="BL325" s="54"/>
      <c r="BM325" s="241"/>
      <c r="BN325" s="241"/>
      <c r="BO325" s="241"/>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234">
        <v>43</v>
      </c>
      <c r="CN325" s="893" t="e">
        <f t="shared" si="70"/>
        <v>#N/A</v>
      </c>
      <c r="CO325" s="894"/>
      <c r="CP325" s="894"/>
      <c r="CQ325" s="894"/>
      <c r="CR325" s="894"/>
      <c r="CS325" s="895"/>
      <c r="CT325" s="252" t="str">
        <f t="shared" si="68"/>
        <v>|</v>
      </c>
      <c r="CU325" s="252" t="str">
        <f t="shared" si="72"/>
        <v/>
      </c>
      <c r="CV325" s="268" t="e">
        <f t="array" ref="CV325">IF(ROW(A43)&gt;COUNTA(CU$283:CU$338),"",INDEX(CU:CU,SMALL(IF(CU$283:CU$338&lt;&gt;"",ROW(CU$283:CU$338),""),ROW(A43))))</f>
        <v>#NUM!</v>
      </c>
      <c r="CW325" s="251" t="str">
        <f t="shared" si="75"/>
        <v/>
      </c>
      <c r="CX325" s="234">
        <v>42</v>
      </c>
      <c r="CY325" s="250" t="str">
        <f t="shared" si="77"/>
        <v/>
      </c>
      <c r="CZ325" s="233"/>
      <c r="DA325" s="234">
        <v>43</v>
      </c>
      <c r="DB325" s="896" t="e">
        <f t="shared" si="71"/>
        <v>#N/A</v>
      </c>
      <c r="DC325" s="897"/>
      <c r="DD325" s="897"/>
      <c r="DE325" s="897"/>
      <c r="DF325" s="897"/>
      <c r="DG325" s="898"/>
      <c r="DH325" s="256" t="str">
        <f t="shared" si="69"/>
        <v>|</v>
      </c>
      <c r="DI325" s="255" t="str">
        <f t="shared" si="73"/>
        <v/>
      </c>
      <c r="DJ325" s="270" t="e">
        <f t="array" ref="DJ325">IF(ROW(O43)&gt;COUNTA(DI$283:DI$338),"",INDEX(DI:DI,SMALL(IF(DI$283:DI$338&lt;&gt;"",ROW(DI$283:DI$338),""),ROW(O43))))</f>
        <v>#NUM!</v>
      </c>
      <c r="DK325" s="255" t="str">
        <f t="shared" si="76"/>
        <v/>
      </c>
      <c r="DL325" s="234">
        <v>42</v>
      </c>
      <c r="DM325" s="254" t="str">
        <f t="shared" si="78"/>
        <v/>
      </c>
      <c r="DN325" s="54"/>
      <c r="DO325" s="54"/>
      <c r="DP325" s="54"/>
      <c r="DQ325" s="199"/>
    </row>
    <row r="326" spans="4:121" s="52" customFormat="1" hidden="1">
      <c r="D326" s="198"/>
      <c r="E326" s="54"/>
      <c r="F326" s="54"/>
      <c r="G326" s="54"/>
      <c r="H326" s="54"/>
      <c r="I326" s="54"/>
      <c r="J326" s="54"/>
      <c r="K326" s="54"/>
      <c r="L326" s="54"/>
      <c r="M326" s="54"/>
      <c r="N326" s="54"/>
      <c r="O326" s="54"/>
      <c r="P326" s="54"/>
      <c r="Q326" s="54"/>
      <c r="R326" s="54"/>
      <c r="S326" s="54"/>
      <c r="T326" s="54"/>
      <c r="U326" s="54"/>
      <c r="V326" s="54"/>
      <c r="W326" s="192"/>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874" t="e">
        <f t="shared" si="57"/>
        <v>#N/A</v>
      </c>
      <c r="AX326" s="875"/>
      <c r="AY326" s="875"/>
      <c r="AZ326" s="875"/>
      <c r="BA326" s="876"/>
      <c r="BB326" s="877" t="s">
        <v>658</v>
      </c>
      <c r="BC326" s="878"/>
      <c r="BD326" s="54"/>
      <c r="BE326" s="879" t="e">
        <f t="shared" si="74"/>
        <v>#N/A</v>
      </c>
      <c r="BF326" s="880"/>
      <c r="BG326" s="880"/>
      <c r="BH326" s="880"/>
      <c r="BI326" s="881"/>
      <c r="BJ326" s="882" t="s">
        <v>658</v>
      </c>
      <c r="BK326" s="878"/>
      <c r="BL326" s="54"/>
      <c r="BM326" s="241"/>
      <c r="BN326" s="241"/>
      <c r="BO326" s="241"/>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234">
        <v>44</v>
      </c>
      <c r="CN326" s="893" t="e">
        <f t="shared" si="70"/>
        <v>#N/A</v>
      </c>
      <c r="CO326" s="894"/>
      <c r="CP326" s="894"/>
      <c r="CQ326" s="894"/>
      <c r="CR326" s="894"/>
      <c r="CS326" s="895"/>
      <c r="CT326" s="252" t="str">
        <f t="shared" si="68"/>
        <v>|</v>
      </c>
      <c r="CU326" s="252" t="str">
        <f t="shared" si="72"/>
        <v/>
      </c>
      <c r="CV326" s="268" t="e">
        <f t="array" ref="CV326">IF(ROW(A44)&gt;COUNTA(CU$283:CU$338),"",INDEX(CU:CU,SMALL(IF(CU$283:CU$338&lt;&gt;"",ROW(CU$283:CU$338),""),ROW(A44))))</f>
        <v>#NUM!</v>
      </c>
      <c r="CW326" s="251" t="str">
        <f t="shared" si="75"/>
        <v/>
      </c>
      <c r="CX326" s="234">
        <v>43</v>
      </c>
      <c r="CY326" s="250" t="str">
        <f t="shared" si="77"/>
        <v/>
      </c>
      <c r="CZ326" s="233"/>
      <c r="DA326" s="234">
        <v>44</v>
      </c>
      <c r="DB326" s="896" t="e">
        <f t="shared" si="71"/>
        <v>#N/A</v>
      </c>
      <c r="DC326" s="897"/>
      <c r="DD326" s="897"/>
      <c r="DE326" s="897"/>
      <c r="DF326" s="897"/>
      <c r="DG326" s="898"/>
      <c r="DH326" s="256" t="str">
        <f t="shared" si="69"/>
        <v>|</v>
      </c>
      <c r="DI326" s="255" t="str">
        <f t="shared" si="73"/>
        <v/>
      </c>
      <c r="DJ326" s="270" t="e">
        <f t="array" ref="DJ326">IF(ROW(O44)&gt;COUNTA(DI$283:DI$338),"",INDEX(DI:DI,SMALL(IF(DI$283:DI$338&lt;&gt;"",ROW(DI$283:DI$338),""),ROW(O44))))</f>
        <v>#NUM!</v>
      </c>
      <c r="DK326" s="255" t="str">
        <f t="shared" si="76"/>
        <v/>
      </c>
      <c r="DL326" s="234">
        <v>43</v>
      </c>
      <c r="DM326" s="254" t="str">
        <f t="shared" si="78"/>
        <v/>
      </c>
      <c r="DN326" s="54"/>
      <c r="DO326" s="54"/>
      <c r="DP326" s="54"/>
      <c r="DQ326" s="199"/>
    </row>
    <row r="327" spans="4:121" s="52" customFormat="1" hidden="1">
      <c r="D327" s="198"/>
      <c r="E327" s="54"/>
      <c r="F327" s="54"/>
      <c r="G327" s="54"/>
      <c r="H327" s="54"/>
      <c r="I327" s="54"/>
      <c r="J327" s="54"/>
      <c r="K327" s="54"/>
      <c r="L327" s="54"/>
      <c r="M327" s="54"/>
      <c r="N327" s="54"/>
      <c r="O327" s="54"/>
      <c r="P327" s="54"/>
      <c r="Q327" s="54"/>
      <c r="R327" s="54"/>
      <c r="S327" s="54"/>
      <c r="T327" s="54"/>
      <c r="U327" s="54"/>
      <c r="V327" s="54"/>
      <c r="W327" s="192"/>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874" t="e">
        <f t="shared" si="57"/>
        <v>#N/A</v>
      </c>
      <c r="AX327" s="875"/>
      <c r="AY327" s="875"/>
      <c r="AZ327" s="875"/>
      <c r="BA327" s="876"/>
      <c r="BB327" s="877" t="s">
        <v>659</v>
      </c>
      <c r="BC327" s="878"/>
      <c r="BD327" s="54"/>
      <c r="BE327" s="879" t="e">
        <f t="shared" si="74"/>
        <v>#N/A</v>
      </c>
      <c r="BF327" s="880"/>
      <c r="BG327" s="880"/>
      <c r="BH327" s="880"/>
      <c r="BI327" s="881"/>
      <c r="BJ327" s="882" t="s">
        <v>659</v>
      </c>
      <c r="BK327" s="878"/>
      <c r="BL327" s="54"/>
      <c r="BM327" s="241"/>
      <c r="BN327" s="241"/>
      <c r="BO327" s="241"/>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234">
        <v>45</v>
      </c>
      <c r="CN327" s="893" t="e">
        <f t="shared" si="70"/>
        <v>#N/A</v>
      </c>
      <c r="CO327" s="894"/>
      <c r="CP327" s="894"/>
      <c r="CQ327" s="894"/>
      <c r="CR327" s="894"/>
      <c r="CS327" s="895"/>
      <c r="CT327" s="252" t="str">
        <f t="shared" si="68"/>
        <v>|</v>
      </c>
      <c r="CU327" s="252" t="str">
        <f t="shared" si="72"/>
        <v/>
      </c>
      <c r="CV327" s="268" t="e">
        <f t="array" ref="CV327">IF(ROW(A45)&gt;COUNTA(CU$283:CU$338),"",INDEX(CU:CU,SMALL(IF(CU$283:CU$338&lt;&gt;"",ROW(CU$283:CU$338),""),ROW(A45))))</f>
        <v>#NUM!</v>
      </c>
      <c r="CW327" s="251" t="str">
        <f t="shared" si="75"/>
        <v/>
      </c>
      <c r="CX327" s="234">
        <v>44</v>
      </c>
      <c r="CY327" s="250" t="str">
        <f t="shared" si="77"/>
        <v/>
      </c>
      <c r="CZ327" s="233"/>
      <c r="DA327" s="234">
        <v>45</v>
      </c>
      <c r="DB327" s="896" t="e">
        <f t="shared" si="71"/>
        <v>#N/A</v>
      </c>
      <c r="DC327" s="897"/>
      <c r="DD327" s="897"/>
      <c r="DE327" s="897"/>
      <c r="DF327" s="897"/>
      <c r="DG327" s="898"/>
      <c r="DH327" s="256" t="str">
        <f t="shared" si="69"/>
        <v>|</v>
      </c>
      <c r="DI327" s="255" t="str">
        <f t="shared" si="73"/>
        <v/>
      </c>
      <c r="DJ327" s="270" t="e">
        <f t="array" ref="DJ327">IF(ROW(O45)&gt;COUNTA(DI$283:DI$338),"",INDEX(DI:DI,SMALL(IF(DI$283:DI$338&lt;&gt;"",ROW(DI$283:DI$338),""),ROW(O45))))</f>
        <v>#NUM!</v>
      </c>
      <c r="DK327" s="255" t="str">
        <f t="shared" si="76"/>
        <v/>
      </c>
      <c r="DL327" s="234">
        <v>44</v>
      </c>
      <c r="DM327" s="254" t="str">
        <f t="shared" si="78"/>
        <v/>
      </c>
      <c r="DN327" s="54"/>
      <c r="DO327" s="54"/>
      <c r="DP327" s="54"/>
      <c r="DQ327" s="199"/>
    </row>
    <row r="328" spans="4:121" s="52" customFormat="1" hidden="1">
      <c r="D328" s="198"/>
      <c r="E328" s="54"/>
      <c r="F328" s="54"/>
      <c r="G328" s="54"/>
      <c r="H328" s="54"/>
      <c r="I328" s="54"/>
      <c r="J328" s="54"/>
      <c r="K328" s="54"/>
      <c r="L328" s="54"/>
      <c r="M328" s="54"/>
      <c r="N328" s="54"/>
      <c r="O328" s="54"/>
      <c r="P328" s="54"/>
      <c r="Q328" s="54"/>
      <c r="R328" s="54"/>
      <c r="S328" s="54"/>
      <c r="T328" s="54"/>
      <c r="U328" s="54"/>
      <c r="V328" s="54"/>
      <c r="W328" s="192"/>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874" t="e">
        <f t="shared" si="57"/>
        <v>#N/A</v>
      </c>
      <c r="AX328" s="875"/>
      <c r="AY328" s="875"/>
      <c r="AZ328" s="875"/>
      <c r="BA328" s="876"/>
      <c r="BB328" s="877" t="s">
        <v>660</v>
      </c>
      <c r="BC328" s="878"/>
      <c r="BD328" s="54"/>
      <c r="BE328" s="879" t="e">
        <f t="shared" si="74"/>
        <v>#N/A</v>
      </c>
      <c r="BF328" s="880"/>
      <c r="BG328" s="880"/>
      <c r="BH328" s="880"/>
      <c r="BI328" s="881"/>
      <c r="BJ328" s="882" t="s">
        <v>660</v>
      </c>
      <c r="BK328" s="878"/>
      <c r="BL328" s="54"/>
      <c r="BM328" s="241"/>
      <c r="BN328" s="241"/>
      <c r="BO328" s="241"/>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234">
        <v>46</v>
      </c>
      <c r="CN328" s="893" t="e">
        <f t="shared" si="70"/>
        <v>#N/A</v>
      </c>
      <c r="CO328" s="894"/>
      <c r="CP328" s="894"/>
      <c r="CQ328" s="894"/>
      <c r="CR328" s="894"/>
      <c r="CS328" s="895"/>
      <c r="CT328" s="252" t="str">
        <f t="shared" si="68"/>
        <v>|</v>
      </c>
      <c r="CU328" s="252" t="str">
        <f t="shared" si="72"/>
        <v/>
      </c>
      <c r="CV328" s="268" t="e">
        <f t="array" ref="CV328">IF(ROW(A46)&gt;COUNTA(CU$283:CU$338),"",INDEX(CU:CU,SMALL(IF(CU$283:CU$338&lt;&gt;"",ROW(CU$283:CU$338),""),ROW(A46))))</f>
        <v>#NUM!</v>
      </c>
      <c r="CW328" s="251" t="str">
        <f t="shared" si="75"/>
        <v/>
      </c>
      <c r="CX328" s="234">
        <v>45</v>
      </c>
      <c r="CY328" s="250" t="str">
        <f t="shared" si="77"/>
        <v/>
      </c>
      <c r="CZ328" s="233"/>
      <c r="DA328" s="234">
        <v>46</v>
      </c>
      <c r="DB328" s="896" t="e">
        <f t="shared" si="71"/>
        <v>#N/A</v>
      </c>
      <c r="DC328" s="897"/>
      <c r="DD328" s="897"/>
      <c r="DE328" s="897"/>
      <c r="DF328" s="897"/>
      <c r="DG328" s="898"/>
      <c r="DH328" s="256" t="str">
        <f t="shared" si="69"/>
        <v>|</v>
      </c>
      <c r="DI328" s="255" t="str">
        <f t="shared" si="73"/>
        <v/>
      </c>
      <c r="DJ328" s="270" t="e">
        <f t="array" ref="DJ328">IF(ROW(O46)&gt;COUNTA(DI$283:DI$338),"",INDEX(DI:DI,SMALL(IF(DI$283:DI$338&lt;&gt;"",ROW(DI$283:DI$338),""),ROW(O46))))</f>
        <v>#NUM!</v>
      </c>
      <c r="DK328" s="255" t="str">
        <f t="shared" si="76"/>
        <v/>
      </c>
      <c r="DL328" s="234">
        <v>45</v>
      </c>
      <c r="DM328" s="254" t="str">
        <f t="shared" si="78"/>
        <v/>
      </c>
      <c r="DN328" s="54"/>
      <c r="DO328" s="54"/>
      <c r="DP328" s="54"/>
      <c r="DQ328" s="199"/>
    </row>
    <row r="329" spans="4:121" s="52" customFormat="1" hidden="1">
      <c r="D329" s="198"/>
      <c r="E329" s="54"/>
      <c r="F329" s="54"/>
      <c r="G329" s="54"/>
      <c r="H329" s="54"/>
      <c r="I329" s="54"/>
      <c r="J329" s="54"/>
      <c r="K329" s="54"/>
      <c r="L329" s="54"/>
      <c r="M329" s="54"/>
      <c r="N329" s="54"/>
      <c r="O329" s="54"/>
      <c r="P329" s="54"/>
      <c r="Q329" s="54"/>
      <c r="R329" s="54"/>
      <c r="S329" s="54"/>
      <c r="T329" s="54"/>
      <c r="U329" s="54"/>
      <c r="V329" s="54"/>
      <c r="W329" s="192"/>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874" t="e">
        <f t="shared" si="57"/>
        <v>#N/A</v>
      </c>
      <c r="AX329" s="875"/>
      <c r="AY329" s="875"/>
      <c r="AZ329" s="875"/>
      <c r="BA329" s="876"/>
      <c r="BB329" s="877" t="s">
        <v>661</v>
      </c>
      <c r="BC329" s="878"/>
      <c r="BD329" s="54"/>
      <c r="BE329" s="879" t="e">
        <f t="shared" si="74"/>
        <v>#N/A</v>
      </c>
      <c r="BF329" s="880"/>
      <c r="BG329" s="880"/>
      <c r="BH329" s="880"/>
      <c r="BI329" s="881"/>
      <c r="BJ329" s="882" t="s">
        <v>661</v>
      </c>
      <c r="BK329" s="878"/>
      <c r="BL329" s="54"/>
      <c r="BM329" s="241"/>
      <c r="BN329" s="241"/>
      <c r="BO329" s="241"/>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234">
        <v>47</v>
      </c>
      <c r="CN329" s="893" t="e">
        <f t="shared" si="70"/>
        <v>#N/A</v>
      </c>
      <c r="CO329" s="894"/>
      <c r="CP329" s="894"/>
      <c r="CQ329" s="894"/>
      <c r="CR329" s="894"/>
      <c r="CS329" s="895"/>
      <c r="CT329" s="252" t="str">
        <f t="shared" si="68"/>
        <v>|</v>
      </c>
      <c r="CU329" s="252" t="str">
        <f t="shared" si="72"/>
        <v/>
      </c>
      <c r="CV329" s="268" t="e">
        <f t="array" ref="CV329">IF(ROW(A47)&gt;COUNTA(CU$283:CU$338),"",INDEX(CU:CU,SMALL(IF(CU$283:CU$338&lt;&gt;"",ROW(CU$283:CU$338),""),ROW(A47))))</f>
        <v>#NUM!</v>
      </c>
      <c r="CW329" s="251" t="str">
        <f t="shared" si="75"/>
        <v/>
      </c>
      <c r="CX329" s="234">
        <v>46</v>
      </c>
      <c r="CY329" s="250" t="str">
        <f t="shared" si="77"/>
        <v/>
      </c>
      <c r="CZ329" s="233"/>
      <c r="DA329" s="234">
        <v>47</v>
      </c>
      <c r="DB329" s="896" t="e">
        <f t="shared" si="71"/>
        <v>#N/A</v>
      </c>
      <c r="DC329" s="897"/>
      <c r="DD329" s="897"/>
      <c r="DE329" s="897"/>
      <c r="DF329" s="897"/>
      <c r="DG329" s="898"/>
      <c r="DH329" s="256" t="str">
        <f t="shared" si="69"/>
        <v>|</v>
      </c>
      <c r="DI329" s="255" t="str">
        <f t="shared" si="73"/>
        <v/>
      </c>
      <c r="DJ329" s="270" t="e">
        <f t="array" ref="DJ329">IF(ROW(O47)&gt;COUNTA(DI$283:DI$338),"",INDEX(DI:DI,SMALL(IF(DI$283:DI$338&lt;&gt;"",ROW(DI$283:DI$338),""),ROW(O47))))</f>
        <v>#NUM!</v>
      </c>
      <c r="DK329" s="255" t="str">
        <f t="shared" si="76"/>
        <v/>
      </c>
      <c r="DL329" s="234">
        <v>46</v>
      </c>
      <c r="DM329" s="254" t="str">
        <f t="shared" si="78"/>
        <v/>
      </c>
      <c r="DN329" s="54"/>
      <c r="DO329" s="54"/>
      <c r="DP329" s="54"/>
      <c r="DQ329" s="199"/>
    </row>
    <row r="330" spans="4:121" s="52" customFormat="1" hidden="1">
      <c r="D330" s="198"/>
      <c r="E330" s="54"/>
      <c r="F330" s="54"/>
      <c r="G330" s="54"/>
      <c r="H330" s="54"/>
      <c r="I330" s="54"/>
      <c r="J330" s="54"/>
      <c r="K330" s="54"/>
      <c r="L330" s="54"/>
      <c r="M330" s="54"/>
      <c r="N330" s="54"/>
      <c r="O330" s="54"/>
      <c r="P330" s="54"/>
      <c r="Q330" s="54"/>
      <c r="R330" s="54"/>
      <c r="S330" s="54"/>
      <c r="T330" s="54"/>
      <c r="U330" s="54"/>
      <c r="V330" s="54"/>
      <c r="W330" s="192"/>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874" t="e">
        <f t="shared" si="57"/>
        <v>#N/A</v>
      </c>
      <c r="AX330" s="875"/>
      <c r="AY330" s="875"/>
      <c r="AZ330" s="875"/>
      <c r="BA330" s="876"/>
      <c r="BB330" s="877" t="s">
        <v>662</v>
      </c>
      <c r="BC330" s="878"/>
      <c r="BD330" s="54"/>
      <c r="BE330" s="879" t="e">
        <f t="shared" si="74"/>
        <v>#N/A</v>
      </c>
      <c r="BF330" s="880"/>
      <c r="BG330" s="880"/>
      <c r="BH330" s="880"/>
      <c r="BI330" s="881"/>
      <c r="BJ330" s="882" t="s">
        <v>662</v>
      </c>
      <c r="BK330" s="878"/>
      <c r="BL330" s="54"/>
      <c r="BM330" s="241"/>
      <c r="BN330" s="241"/>
      <c r="BO330" s="241"/>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234">
        <v>48</v>
      </c>
      <c r="CN330" s="893" t="e">
        <f t="shared" si="70"/>
        <v>#N/A</v>
      </c>
      <c r="CO330" s="894"/>
      <c r="CP330" s="894"/>
      <c r="CQ330" s="894"/>
      <c r="CR330" s="894"/>
      <c r="CS330" s="895"/>
      <c r="CT330" s="252" t="str">
        <f t="shared" si="68"/>
        <v>|</v>
      </c>
      <c r="CU330" s="252" t="str">
        <f t="shared" si="72"/>
        <v/>
      </c>
      <c r="CV330" s="268" t="e">
        <f t="array" ref="CV330">IF(ROW(A48)&gt;COUNTA(CU$283:CU$338),"",INDEX(CU:CU,SMALL(IF(CU$283:CU$338&lt;&gt;"",ROW(CU$283:CU$338),""),ROW(A48))))</f>
        <v>#NUM!</v>
      </c>
      <c r="CW330" s="251" t="str">
        <f t="shared" si="75"/>
        <v/>
      </c>
      <c r="CX330" s="234">
        <v>47</v>
      </c>
      <c r="CY330" s="250" t="str">
        <f t="shared" si="77"/>
        <v/>
      </c>
      <c r="CZ330" s="233"/>
      <c r="DA330" s="234">
        <v>48</v>
      </c>
      <c r="DB330" s="896" t="e">
        <f t="shared" si="71"/>
        <v>#N/A</v>
      </c>
      <c r="DC330" s="897"/>
      <c r="DD330" s="897"/>
      <c r="DE330" s="897"/>
      <c r="DF330" s="897"/>
      <c r="DG330" s="898"/>
      <c r="DH330" s="256" t="str">
        <f t="shared" si="69"/>
        <v>|</v>
      </c>
      <c r="DI330" s="255" t="str">
        <f t="shared" si="73"/>
        <v/>
      </c>
      <c r="DJ330" s="270" t="e">
        <f t="array" ref="DJ330">IF(ROW(O48)&gt;COUNTA(DI$283:DI$338),"",INDEX(DI:DI,SMALL(IF(DI$283:DI$338&lt;&gt;"",ROW(DI$283:DI$338),""),ROW(O48))))</f>
        <v>#NUM!</v>
      </c>
      <c r="DK330" s="255" t="str">
        <f t="shared" si="76"/>
        <v/>
      </c>
      <c r="DL330" s="234">
        <v>47</v>
      </c>
      <c r="DM330" s="254" t="str">
        <f t="shared" si="78"/>
        <v/>
      </c>
      <c r="DN330" s="54"/>
      <c r="DO330" s="54"/>
      <c r="DP330" s="54"/>
      <c r="DQ330" s="199"/>
    </row>
    <row r="331" spans="4:121" s="52" customFormat="1" hidden="1">
      <c r="D331" s="198"/>
      <c r="E331" s="54"/>
      <c r="F331" s="54"/>
      <c r="G331" s="54"/>
      <c r="H331" s="54"/>
      <c r="I331" s="54"/>
      <c r="J331" s="54"/>
      <c r="K331" s="54"/>
      <c r="L331" s="54"/>
      <c r="M331" s="54"/>
      <c r="N331" s="54"/>
      <c r="O331" s="54"/>
      <c r="P331" s="54"/>
      <c r="Q331" s="54"/>
      <c r="R331" s="54"/>
      <c r="S331" s="54"/>
      <c r="T331" s="54"/>
      <c r="U331" s="54"/>
      <c r="V331" s="54"/>
      <c r="W331" s="192"/>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874" t="e">
        <f t="shared" ref="AW331:AW394" si="79">RANK(BB331,$AM$184:$AM$211,1)</f>
        <v>#N/A</v>
      </c>
      <c r="AX331" s="875"/>
      <c r="AY331" s="875"/>
      <c r="AZ331" s="875"/>
      <c r="BA331" s="876"/>
      <c r="BB331" s="877" t="s">
        <v>663</v>
      </c>
      <c r="BC331" s="878"/>
      <c r="BD331" s="54"/>
      <c r="BE331" s="879" t="e">
        <f t="shared" si="74"/>
        <v>#N/A</v>
      </c>
      <c r="BF331" s="880"/>
      <c r="BG331" s="880"/>
      <c r="BH331" s="880"/>
      <c r="BI331" s="881"/>
      <c r="BJ331" s="882" t="s">
        <v>663</v>
      </c>
      <c r="BK331" s="878"/>
      <c r="BL331" s="54"/>
      <c r="BM331" s="241"/>
      <c r="BN331" s="241"/>
      <c r="BO331" s="241"/>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234">
        <v>49</v>
      </c>
      <c r="CN331" s="893" t="e">
        <f t="shared" si="70"/>
        <v>#N/A</v>
      </c>
      <c r="CO331" s="894"/>
      <c r="CP331" s="894"/>
      <c r="CQ331" s="894"/>
      <c r="CR331" s="894"/>
      <c r="CS331" s="895"/>
      <c r="CT331" s="252" t="str">
        <f t="shared" si="68"/>
        <v>|</v>
      </c>
      <c r="CU331" s="252" t="str">
        <f t="shared" si="72"/>
        <v/>
      </c>
      <c r="CV331" s="268" t="e">
        <f t="array" ref="CV331">IF(ROW(A49)&gt;COUNTA(CU$283:CU$338),"",INDEX(CU:CU,SMALL(IF(CU$283:CU$338&lt;&gt;"",ROW(CU$283:CU$338),""),ROW(A49))))</f>
        <v>#NUM!</v>
      </c>
      <c r="CW331" s="251" t="str">
        <f t="shared" si="75"/>
        <v/>
      </c>
      <c r="CX331" s="234">
        <v>48</v>
      </c>
      <c r="CY331" s="250" t="str">
        <f t="shared" si="77"/>
        <v/>
      </c>
      <c r="CZ331" s="233"/>
      <c r="DA331" s="234">
        <v>49</v>
      </c>
      <c r="DB331" s="896" t="e">
        <f t="shared" si="71"/>
        <v>#N/A</v>
      </c>
      <c r="DC331" s="897"/>
      <c r="DD331" s="897"/>
      <c r="DE331" s="897"/>
      <c r="DF331" s="897"/>
      <c r="DG331" s="898"/>
      <c r="DH331" s="256" t="str">
        <f t="shared" si="69"/>
        <v>|</v>
      </c>
      <c r="DI331" s="255" t="str">
        <f t="shared" si="73"/>
        <v/>
      </c>
      <c r="DJ331" s="270" t="e">
        <f t="array" ref="DJ331">IF(ROW(O49)&gt;COUNTA(DI$283:DI$338),"",INDEX(DI:DI,SMALL(IF(DI$283:DI$338&lt;&gt;"",ROW(DI$283:DI$338),""),ROW(O49))))</f>
        <v>#NUM!</v>
      </c>
      <c r="DK331" s="255" t="str">
        <f t="shared" si="76"/>
        <v/>
      </c>
      <c r="DL331" s="234">
        <v>48</v>
      </c>
      <c r="DM331" s="254" t="str">
        <f t="shared" si="78"/>
        <v/>
      </c>
      <c r="DN331" s="54"/>
      <c r="DO331" s="54"/>
      <c r="DP331" s="54"/>
      <c r="DQ331" s="199"/>
    </row>
    <row r="332" spans="4:121" s="52" customFormat="1" hidden="1">
      <c r="D332" s="198"/>
      <c r="E332" s="54"/>
      <c r="F332" s="54"/>
      <c r="G332" s="54"/>
      <c r="H332" s="54"/>
      <c r="I332" s="54"/>
      <c r="J332" s="54"/>
      <c r="K332" s="54"/>
      <c r="L332" s="54"/>
      <c r="M332" s="54"/>
      <c r="N332" s="54"/>
      <c r="O332" s="54"/>
      <c r="P332" s="54"/>
      <c r="Q332" s="54"/>
      <c r="R332" s="54"/>
      <c r="S332" s="54"/>
      <c r="T332" s="54"/>
      <c r="U332" s="54"/>
      <c r="V332" s="54"/>
      <c r="W332" s="192"/>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874" t="e">
        <f t="shared" si="79"/>
        <v>#N/A</v>
      </c>
      <c r="AX332" s="875"/>
      <c r="AY332" s="875"/>
      <c r="AZ332" s="875"/>
      <c r="BA332" s="876"/>
      <c r="BB332" s="877" t="s">
        <v>664</v>
      </c>
      <c r="BC332" s="878"/>
      <c r="BD332" s="54"/>
      <c r="BE332" s="879" t="e">
        <f t="shared" si="74"/>
        <v>#N/A</v>
      </c>
      <c r="BF332" s="880"/>
      <c r="BG332" s="880"/>
      <c r="BH332" s="880"/>
      <c r="BI332" s="881"/>
      <c r="BJ332" s="882" t="s">
        <v>664</v>
      </c>
      <c r="BK332" s="878"/>
      <c r="BL332" s="54"/>
      <c r="BM332" s="241"/>
      <c r="BN332" s="241"/>
      <c r="BO332" s="241"/>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234">
        <v>50</v>
      </c>
      <c r="CN332" s="893" t="e">
        <f t="shared" si="70"/>
        <v>#N/A</v>
      </c>
      <c r="CO332" s="894"/>
      <c r="CP332" s="894"/>
      <c r="CQ332" s="894"/>
      <c r="CR332" s="894"/>
      <c r="CS332" s="895"/>
      <c r="CT332" s="252" t="str">
        <f t="shared" si="68"/>
        <v>|</v>
      </c>
      <c r="CU332" s="252" t="str">
        <f t="shared" si="72"/>
        <v/>
      </c>
      <c r="CV332" s="268" t="e">
        <f t="array" ref="CV332">IF(ROW(A50)&gt;COUNTA(CU$283:CU$338),"",INDEX(CU:CU,SMALL(IF(CU$283:CU$338&lt;&gt;"",ROW(CU$283:CU$338),""),ROW(A50))))</f>
        <v>#NUM!</v>
      </c>
      <c r="CW332" s="251" t="str">
        <f t="shared" si="75"/>
        <v/>
      </c>
      <c r="CX332" s="234">
        <v>49</v>
      </c>
      <c r="CY332" s="250" t="str">
        <f t="shared" si="77"/>
        <v/>
      </c>
      <c r="CZ332" s="233"/>
      <c r="DA332" s="234">
        <v>50</v>
      </c>
      <c r="DB332" s="896" t="e">
        <f t="shared" si="71"/>
        <v>#N/A</v>
      </c>
      <c r="DC332" s="897"/>
      <c r="DD332" s="897"/>
      <c r="DE332" s="897"/>
      <c r="DF332" s="897"/>
      <c r="DG332" s="898"/>
      <c r="DH332" s="256" t="str">
        <f t="shared" si="69"/>
        <v>|</v>
      </c>
      <c r="DI332" s="255" t="str">
        <f t="shared" si="73"/>
        <v/>
      </c>
      <c r="DJ332" s="270" t="e">
        <f t="array" ref="DJ332">IF(ROW(O50)&gt;COUNTA(DI$283:DI$338),"",INDEX(DI:DI,SMALL(IF(DI$283:DI$338&lt;&gt;"",ROW(DI$283:DI$338),""),ROW(O50))))</f>
        <v>#NUM!</v>
      </c>
      <c r="DK332" s="255" t="str">
        <f t="shared" si="76"/>
        <v/>
      </c>
      <c r="DL332" s="234">
        <v>49</v>
      </c>
      <c r="DM332" s="254" t="str">
        <f t="shared" si="78"/>
        <v/>
      </c>
      <c r="DN332" s="54"/>
      <c r="DO332" s="54"/>
      <c r="DP332" s="54"/>
      <c r="DQ332" s="199"/>
    </row>
    <row r="333" spans="4:121" s="52" customFormat="1" hidden="1">
      <c r="D333" s="198"/>
      <c r="E333" s="54"/>
      <c r="F333" s="54"/>
      <c r="G333" s="54"/>
      <c r="H333" s="54"/>
      <c r="I333" s="54"/>
      <c r="J333" s="54"/>
      <c r="K333" s="54"/>
      <c r="L333" s="54"/>
      <c r="M333" s="54"/>
      <c r="N333" s="54"/>
      <c r="O333" s="54"/>
      <c r="P333" s="54"/>
      <c r="Q333" s="54"/>
      <c r="R333" s="54"/>
      <c r="S333" s="54"/>
      <c r="T333" s="54"/>
      <c r="U333" s="54"/>
      <c r="V333" s="54"/>
      <c r="W333" s="192"/>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874" t="e">
        <f t="shared" si="79"/>
        <v>#N/A</v>
      </c>
      <c r="AX333" s="875"/>
      <c r="AY333" s="875"/>
      <c r="AZ333" s="875"/>
      <c r="BA333" s="876"/>
      <c r="BB333" s="877" t="s">
        <v>665</v>
      </c>
      <c r="BC333" s="878"/>
      <c r="BD333" s="54"/>
      <c r="BE333" s="879" t="e">
        <f t="shared" si="74"/>
        <v>#N/A</v>
      </c>
      <c r="BF333" s="880"/>
      <c r="BG333" s="880"/>
      <c r="BH333" s="880"/>
      <c r="BI333" s="881"/>
      <c r="BJ333" s="882" t="s">
        <v>665</v>
      </c>
      <c r="BK333" s="878"/>
      <c r="BL333" s="54"/>
      <c r="BM333" s="241"/>
      <c r="BN333" s="241"/>
      <c r="BO333" s="241"/>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234">
        <v>51</v>
      </c>
      <c r="CN333" s="893" t="e">
        <f t="shared" si="70"/>
        <v>#N/A</v>
      </c>
      <c r="CO333" s="894"/>
      <c r="CP333" s="894"/>
      <c r="CQ333" s="894"/>
      <c r="CR333" s="894"/>
      <c r="CS333" s="895"/>
      <c r="CT333" s="252" t="str">
        <f t="shared" si="68"/>
        <v>|</v>
      </c>
      <c r="CU333" s="252" t="str">
        <f t="shared" si="72"/>
        <v/>
      </c>
      <c r="CV333" s="268" t="e">
        <f t="array" ref="CV333">IF(ROW(A51)&gt;COUNTA(CU$283:CU$338),"",INDEX(CU:CU,SMALL(IF(CU$283:CU$338&lt;&gt;"",ROW(CU$283:CU$338),""),ROW(A51))))</f>
        <v>#NUM!</v>
      </c>
      <c r="CW333" s="251" t="str">
        <f t="shared" si="75"/>
        <v/>
      </c>
      <c r="CX333" s="234">
        <v>50</v>
      </c>
      <c r="CY333" s="250" t="str">
        <f t="shared" si="77"/>
        <v/>
      </c>
      <c r="CZ333" s="233"/>
      <c r="DA333" s="234">
        <v>51</v>
      </c>
      <c r="DB333" s="896" t="e">
        <f t="shared" si="71"/>
        <v>#N/A</v>
      </c>
      <c r="DC333" s="897"/>
      <c r="DD333" s="897"/>
      <c r="DE333" s="897"/>
      <c r="DF333" s="897"/>
      <c r="DG333" s="898"/>
      <c r="DH333" s="256" t="str">
        <f t="shared" si="69"/>
        <v>|</v>
      </c>
      <c r="DI333" s="255" t="str">
        <f t="shared" si="73"/>
        <v/>
      </c>
      <c r="DJ333" s="270" t="e">
        <f t="array" ref="DJ333">IF(ROW(O51)&gt;COUNTA(DI$283:DI$338),"",INDEX(DI:DI,SMALL(IF(DI$283:DI$338&lt;&gt;"",ROW(DI$283:DI$338),""),ROW(O51))))</f>
        <v>#NUM!</v>
      </c>
      <c r="DK333" s="255" t="str">
        <f t="shared" si="76"/>
        <v/>
      </c>
      <c r="DL333" s="234">
        <v>50</v>
      </c>
      <c r="DM333" s="254" t="str">
        <f t="shared" si="78"/>
        <v/>
      </c>
      <c r="DN333" s="54"/>
      <c r="DO333" s="54"/>
      <c r="DP333" s="54"/>
      <c r="DQ333" s="199"/>
    </row>
    <row r="334" spans="4:121" s="52" customFormat="1" hidden="1">
      <c r="D334" s="198"/>
      <c r="E334" s="54"/>
      <c r="F334" s="54"/>
      <c r="G334" s="54"/>
      <c r="H334" s="54"/>
      <c r="I334" s="54"/>
      <c r="J334" s="54"/>
      <c r="K334" s="54"/>
      <c r="L334" s="54"/>
      <c r="M334" s="54"/>
      <c r="N334" s="54"/>
      <c r="O334" s="54"/>
      <c r="P334" s="54"/>
      <c r="Q334" s="54"/>
      <c r="R334" s="54"/>
      <c r="S334" s="54"/>
      <c r="T334" s="54"/>
      <c r="U334" s="54"/>
      <c r="V334" s="54"/>
      <c r="W334" s="192"/>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874" t="e">
        <f t="shared" si="79"/>
        <v>#N/A</v>
      </c>
      <c r="AX334" s="875"/>
      <c r="AY334" s="875"/>
      <c r="AZ334" s="875"/>
      <c r="BA334" s="876"/>
      <c r="BB334" s="877" t="s">
        <v>666</v>
      </c>
      <c r="BC334" s="878"/>
      <c r="BD334" s="54"/>
      <c r="BE334" s="879" t="e">
        <f t="shared" si="74"/>
        <v>#N/A</v>
      </c>
      <c r="BF334" s="880"/>
      <c r="BG334" s="880"/>
      <c r="BH334" s="880"/>
      <c r="BI334" s="881"/>
      <c r="BJ334" s="882" t="s">
        <v>666</v>
      </c>
      <c r="BK334" s="878"/>
      <c r="BL334" s="54"/>
      <c r="BM334" s="241"/>
      <c r="BN334" s="241"/>
      <c r="BO334" s="241"/>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234">
        <v>52</v>
      </c>
      <c r="CN334" s="893" t="e">
        <f t="shared" si="70"/>
        <v>#N/A</v>
      </c>
      <c r="CO334" s="894"/>
      <c r="CP334" s="894"/>
      <c r="CQ334" s="894"/>
      <c r="CR334" s="894"/>
      <c r="CS334" s="895"/>
      <c r="CT334" s="252" t="str">
        <f t="shared" si="68"/>
        <v>|</v>
      </c>
      <c r="CU334" s="252" t="str">
        <f t="shared" si="72"/>
        <v/>
      </c>
      <c r="CV334" s="268" t="e">
        <f t="array" ref="CV334">IF(ROW(A52)&gt;COUNTA(CU$283:CU$338),"",INDEX(CU:CU,SMALL(IF(CU$283:CU$338&lt;&gt;"",ROW(CU$283:CU$338),""),ROW(A52))))</f>
        <v>#NUM!</v>
      </c>
      <c r="CW334" s="251" t="str">
        <f t="shared" si="75"/>
        <v/>
      </c>
      <c r="CX334" s="234">
        <v>51</v>
      </c>
      <c r="CY334" s="250" t="str">
        <f t="shared" si="77"/>
        <v/>
      </c>
      <c r="CZ334" s="233"/>
      <c r="DA334" s="234">
        <v>52</v>
      </c>
      <c r="DB334" s="896" t="e">
        <f t="shared" si="71"/>
        <v>#N/A</v>
      </c>
      <c r="DC334" s="897"/>
      <c r="DD334" s="897"/>
      <c r="DE334" s="897"/>
      <c r="DF334" s="897"/>
      <c r="DG334" s="898"/>
      <c r="DH334" s="256" t="str">
        <f t="shared" si="69"/>
        <v>|</v>
      </c>
      <c r="DI334" s="255" t="str">
        <f t="shared" si="73"/>
        <v/>
      </c>
      <c r="DJ334" s="270" t="e">
        <f t="array" ref="DJ334">IF(ROW(O52)&gt;COUNTA(DI$283:DI$338),"",INDEX(DI:DI,SMALL(IF(DI$283:DI$338&lt;&gt;"",ROW(DI$283:DI$338),""),ROW(O52))))</f>
        <v>#NUM!</v>
      </c>
      <c r="DK334" s="255" t="str">
        <f t="shared" si="76"/>
        <v/>
      </c>
      <c r="DL334" s="234">
        <v>51</v>
      </c>
      <c r="DM334" s="254" t="str">
        <f t="shared" si="78"/>
        <v/>
      </c>
      <c r="DN334" s="54"/>
      <c r="DO334" s="54"/>
      <c r="DP334" s="54"/>
      <c r="DQ334" s="199"/>
    </row>
    <row r="335" spans="4:121" s="52" customFormat="1" hidden="1">
      <c r="D335" s="198"/>
      <c r="E335" s="54"/>
      <c r="F335" s="54"/>
      <c r="G335" s="54"/>
      <c r="H335" s="54"/>
      <c r="I335" s="54"/>
      <c r="J335" s="54"/>
      <c r="K335" s="54"/>
      <c r="L335" s="54"/>
      <c r="M335" s="54"/>
      <c r="N335" s="54"/>
      <c r="O335" s="54"/>
      <c r="P335" s="54"/>
      <c r="Q335" s="54"/>
      <c r="R335" s="54"/>
      <c r="S335" s="54"/>
      <c r="T335" s="54"/>
      <c r="U335" s="54"/>
      <c r="V335" s="54"/>
      <c r="W335" s="192"/>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874" t="e">
        <f t="shared" si="79"/>
        <v>#N/A</v>
      </c>
      <c r="AX335" s="875"/>
      <c r="AY335" s="875"/>
      <c r="AZ335" s="875"/>
      <c r="BA335" s="876"/>
      <c r="BB335" s="877" t="s">
        <v>667</v>
      </c>
      <c r="BC335" s="878"/>
      <c r="BD335" s="54"/>
      <c r="BE335" s="879" t="e">
        <f t="shared" si="74"/>
        <v>#N/A</v>
      </c>
      <c r="BF335" s="880"/>
      <c r="BG335" s="880"/>
      <c r="BH335" s="880"/>
      <c r="BI335" s="881"/>
      <c r="BJ335" s="882" t="s">
        <v>667</v>
      </c>
      <c r="BK335" s="878"/>
      <c r="BL335" s="54"/>
      <c r="BM335" s="241"/>
      <c r="BN335" s="241"/>
      <c r="BO335" s="241"/>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234">
        <v>53</v>
      </c>
      <c r="CN335" s="893" t="e">
        <f t="shared" si="70"/>
        <v>#N/A</v>
      </c>
      <c r="CO335" s="894"/>
      <c r="CP335" s="894"/>
      <c r="CQ335" s="894"/>
      <c r="CR335" s="894"/>
      <c r="CS335" s="895"/>
      <c r="CT335" s="252" t="str">
        <f t="shared" si="68"/>
        <v>|</v>
      </c>
      <c r="CU335" s="252" t="str">
        <f t="shared" si="72"/>
        <v/>
      </c>
      <c r="CV335" s="268" t="e">
        <f t="array" ref="CV335">IF(ROW(A53)&gt;COUNTA(CU$283:CU$338),"",INDEX(CU:CU,SMALL(IF(CU$283:CU$338&lt;&gt;"",ROW(CU$283:CU$338),""),ROW(A53))))</f>
        <v>#NUM!</v>
      </c>
      <c r="CW335" s="251" t="str">
        <f t="shared" si="75"/>
        <v/>
      </c>
      <c r="CX335" s="234">
        <v>52</v>
      </c>
      <c r="CY335" s="250" t="str">
        <f t="shared" si="77"/>
        <v/>
      </c>
      <c r="CZ335" s="233"/>
      <c r="DA335" s="234">
        <v>53</v>
      </c>
      <c r="DB335" s="896" t="e">
        <f t="shared" si="71"/>
        <v>#N/A</v>
      </c>
      <c r="DC335" s="897"/>
      <c r="DD335" s="897"/>
      <c r="DE335" s="897"/>
      <c r="DF335" s="897"/>
      <c r="DG335" s="898"/>
      <c r="DH335" s="256" t="str">
        <f t="shared" si="69"/>
        <v>|</v>
      </c>
      <c r="DI335" s="255" t="str">
        <f t="shared" si="73"/>
        <v/>
      </c>
      <c r="DJ335" s="270" t="e">
        <f t="array" ref="DJ335">IF(ROW(O53)&gt;COUNTA(DI$283:DI$338),"",INDEX(DI:DI,SMALL(IF(DI$283:DI$338&lt;&gt;"",ROW(DI$283:DI$338),""),ROW(O53))))</f>
        <v>#NUM!</v>
      </c>
      <c r="DK335" s="255" t="str">
        <f t="shared" si="76"/>
        <v/>
      </c>
      <c r="DL335" s="234">
        <v>52</v>
      </c>
      <c r="DM335" s="254" t="str">
        <f t="shared" si="78"/>
        <v/>
      </c>
      <c r="DN335" s="54"/>
      <c r="DO335" s="54"/>
      <c r="DP335" s="54"/>
      <c r="DQ335" s="199"/>
    </row>
    <row r="336" spans="4:121" s="52" customFormat="1" hidden="1">
      <c r="D336" s="198"/>
      <c r="E336" s="54"/>
      <c r="F336" s="54"/>
      <c r="G336" s="54"/>
      <c r="H336" s="54"/>
      <c r="I336" s="54"/>
      <c r="J336" s="54"/>
      <c r="K336" s="54"/>
      <c r="L336" s="54"/>
      <c r="M336" s="54"/>
      <c r="N336" s="54"/>
      <c r="O336" s="54"/>
      <c r="P336" s="54"/>
      <c r="Q336" s="54"/>
      <c r="R336" s="54"/>
      <c r="S336" s="54"/>
      <c r="T336" s="54"/>
      <c r="U336" s="54"/>
      <c r="V336" s="54"/>
      <c r="W336" s="192"/>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874" t="e">
        <f t="shared" si="79"/>
        <v>#N/A</v>
      </c>
      <c r="AX336" s="875"/>
      <c r="AY336" s="875"/>
      <c r="AZ336" s="875"/>
      <c r="BA336" s="876"/>
      <c r="BB336" s="877" t="s">
        <v>668</v>
      </c>
      <c r="BC336" s="878"/>
      <c r="BD336" s="54"/>
      <c r="BE336" s="879" t="e">
        <f t="shared" si="74"/>
        <v>#N/A</v>
      </c>
      <c r="BF336" s="880"/>
      <c r="BG336" s="880"/>
      <c r="BH336" s="880"/>
      <c r="BI336" s="881"/>
      <c r="BJ336" s="882" t="s">
        <v>668</v>
      </c>
      <c r="BK336" s="878"/>
      <c r="BL336" s="54"/>
      <c r="BM336" s="241"/>
      <c r="BN336" s="241"/>
      <c r="BO336" s="241"/>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234">
        <v>54</v>
      </c>
      <c r="CN336" s="893" t="e">
        <f t="shared" si="70"/>
        <v>#N/A</v>
      </c>
      <c r="CO336" s="894"/>
      <c r="CP336" s="894"/>
      <c r="CQ336" s="894"/>
      <c r="CR336" s="894"/>
      <c r="CS336" s="895"/>
      <c r="CT336" s="252" t="str">
        <f t="shared" si="68"/>
        <v>|</v>
      </c>
      <c r="CU336" s="252" t="str">
        <f t="shared" si="72"/>
        <v/>
      </c>
      <c r="CV336" s="268" t="e">
        <f t="array" ref="CV336">IF(ROW(A54)&gt;COUNTA(CU$283:CU$338),"",INDEX(CU:CU,SMALL(IF(CU$283:CU$338&lt;&gt;"",ROW(CU$283:CU$338),""),ROW(A54))))</f>
        <v>#NUM!</v>
      </c>
      <c r="CW336" s="251" t="str">
        <f t="shared" si="75"/>
        <v/>
      </c>
      <c r="CX336" s="234">
        <v>53</v>
      </c>
      <c r="CY336" s="250" t="str">
        <f t="shared" si="77"/>
        <v/>
      </c>
      <c r="CZ336" s="233"/>
      <c r="DA336" s="234">
        <v>54</v>
      </c>
      <c r="DB336" s="896" t="e">
        <f t="shared" si="71"/>
        <v>#N/A</v>
      </c>
      <c r="DC336" s="897"/>
      <c r="DD336" s="897"/>
      <c r="DE336" s="897"/>
      <c r="DF336" s="897"/>
      <c r="DG336" s="898"/>
      <c r="DH336" s="256" t="str">
        <f t="shared" si="69"/>
        <v>|</v>
      </c>
      <c r="DI336" s="255" t="str">
        <f t="shared" si="73"/>
        <v/>
      </c>
      <c r="DJ336" s="270" t="e">
        <f t="array" ref="DJ336">IF(ROW(O54)&gt;COUNTA(DI$283:DI$338),"",INDEX(DI:DI,SMALL(IF(DI$283:DI$338&lt;&gt;"",ROW(DI$283:DI$338),""),ROW(O54))))</f>
        <v>#NUM!</v>
      </c>
      <c r="DK336" s="255" t="str">
        <f t="shared" si="76"/>
        <v/>
      </c>
      <c r="DL336" s="234">
        <v>53</v>
      </c>
      <c r="DM336" s="254" t="str">
        <f t="shared" si="78"/>
        <v/>
      </c>
      <c r="DN336" s="54"/>
      <c r="DO336" s="54"/>
      <c r="DP336" s="54"/>
      <c r="DQ336" s="199"/>
    </row>
    <row r="337" spans="4:121" s="52" customFormat="1" hidden="1">
      <c r="D337" s="198"/>
      <c r="E337" s="54"/>
      <c r="F337" s="54"/>
      <c r="G337" s="54"/>
      <c r="H337" s="54"/>
      <c r="I337" s="54"/>
      <c r="J337" s="54"/>
      <c r="K337" s="54"/>
      <c r="L337" s="54"/>
      <c r="M337" s="54"/>
      <c r="N337" s="54"/>
      <c r="O337" s="54"/>
      <c r="P337" s="54"/>
      <c r="Q337" s="54"/>
      <c r="R337" s="54"/>
      <c r="S337" s="54"/>
      <c r="T337" s="54"/>
      <c r="U337" s="54"/>
      <c r="V337" s="54"/>
      <c r="W337" s="192"/>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874" t="e">
        <f t="shared" si="79"/>
        <v>#N/A</v>
      </c>
      <c r="AX337" s="875"/>
      <c r="AY337" s="875"/>
      <c r="AZ337" s="875"/>
      <c r="BA337" s="876"/>
      <c r="BB337" s="877" t="s">
        <v>669</v>
      </c>
      <c r="BC337" s="878"/>
      <c r="BD337" s="54"/>
      <c r="BE337" s="879" t="e">
        <f t="shared" si="74"/>
        <v>#N/A</v>
      </c>
      <c r="BF337" s="880"/>
      <c r="BG337" s="880"/>
      <c r="BH337" s="880"/>
      <c r="BI337" s="881"/>
      <c r="BJ337" s="882" t="s">
        <v>669</v>
      </c>
      <c r="BK337" s="878"/>
      <c r="BL337" s="54"/>
      <c r="BM337" s="241"/>
      <c r="BN337" s="241"/>
      <c r="BO337" s="241"/>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234">
        <v>55</v>
      </c>
      <c r="CN337" s="893" t="e">
        <f t="shared" si="70"/>
        <v>#N/A</v>
      </c>
      <c r="CO337" s="894"/>
      <c r="CP337" s="894"/>
      <c r="CQ337" s="894"/>
      <c r="CR337" s="894"/>
      <c r="CS337" s="895"/>
      <c r="CT337" s="252" t="str">
        <f t="shared" si="68"/>
        <v>|</v>
      </c>
      <c r="CU337" s="252" t="str">
        <f t="shared" si="72"/>
        <v/>
      </c>
      <c r="CV337" s="268" t="e">
        <f t="array" ref="CV337">IF(ROW(A55)&gt;COUNTA(CU$283:CU$338),"",INDEX(CU:CU,SMALL(IF(CU$283:CU$338&lt;&gt;"",ROW(CU$283:CU$338),""),ROW(A55))))</f>
        <v>#NUM!</v>
      </c>
      <c r="CW337" s="251" t="str">
        <f t="shared" si="75"/>
        <v/>
      </c>
      <c r="CX337" s="234">
        <v>54</v>
      </c>
      <c r="CY337" s="250" t="str">
        <f t="shared" si="77"/>
        <v/>
      </c>
      <c r="CZ337" s="233"/>
      <c r="DA337" s="234">
        <v>55</v>
      </c>
      <c r="DB337" s="896" t="e">
        <f t="shared" si="71"/>
        <v>#N/A</v>
      </c>
      <c r="DC337" s="897"/>
      <c r="DD337" s="897"/>
      <c r="DE337" s="897"/>
      <c r="DF337" s="897"/>
      <c r="DG337" s="898"/>
      <c r="DH337" s="256" t="str">
        <f t="shared" si="69"/>
        <v>|</v>
      </c>
      <c r="DI337" s="255" t="str">
        <f t="shared" si="73"/>
        <v/>
      </c>
      <c r="DJ337" s="270" t="e">
        <f t="array" ref="DJ337">IF(ROW(O55)&gt;COUNTA(DI$283:DI$338),"",INDEX(DI:DI,SMALL(IF(DI$283:DI$338&lt;&gt;"",ROW(DI$283:DI$338),""),ROW(O55))))</f>
        <v>#NUM!</v>
      </c>
      <c r="DK337" s="255" t="str">
        <f t="shared" si="76"/>
        <v/>
      </c>
      <c r="DL337" s="234">
        <v>54</v>
      </c>
      <c r="DM337" s="254" t="str">
        <f t="shared" si="78"/>
        <v/>
      </c>
      <c r="DN337" s="54"/>
      <c r="DO337" s="54"/>
      <c r="DP337" s="54"/>
      <c r="DQ337" s="199"/>
    </row>
    <row r="338" spans="4:121" s="52" customFormat="1" hidden="1">
      <c r="D338" s="198"/>
      <c r="E338" s="54"/>
      <c r="F338" s="54"/>
      <c r="G338" s="54"/>
      <c r="H338" s="54"/>
      <c r="I338" s="54"/>
      <c r="J338" s="54"/>
      <c r="K338" s="54"/>
      <c r="L338" s="54"/>
      <c r="M338" s="54"/>
      <c r="N338" s="54"/>
      <c r="O338" s="54"/>
      <c r="P338" s="54"/>
      <c r="Q338" s="54"/>
      <c r="R338" s="54"/>
      <c r="S338" s="54"/>
      <c r="T338" s="54"/>
      <c r="U338" s="54"/>
      <c r="V338" s="54"/>
      <c r="W338" s="192"/>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874" t="e">
        <f t="shared" si="79"/>
        <v>#N/A</v>
      </c>
      <c r="AX338" s="875"/>
      <c r="AY338" s="875"/>
      <c r="AZ338" s="875"/>
      <c r="BA338" s="876"/>
      <c r="BB338" s="877" t="s">
        <v>670</v>
      </c>
      <c r="BC338" s="878"/>
      <c r="BD338" s="54"/>
      <c r="BE338" s="879" t="e">
        <f t="shared" si="74"/>
        <v>#N/A</v>
      </c>
      <c r="BF338" s="880"/>
      <c r="BG338" s="880"/>
      <c r="BH338" s="880"/>
      <c r="BI338" s="881"/>
      <c r="BJ338" s="882" t="s">
        <v>670</v>
      </c>
      <c r="BK338" s="878"/>
      <c r="BL338" s="54"/>
      <c r="BM338" s="241"/>
      <c r="BN338" s="241"/>
      <c r="BO338" s="241"/>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236">
        <v>56</v>
      </c>
      <c r="CN338" s="899" t="e">
        <f t="shared" si="70"/>
        <v>#N/A</v>
      </c>
      <c r="CO338" s="900"/>
      <c r="CP338" s="900"/>
      <c r="CQ338" s="900"/>
      <c r="CR338" s="900"/>
      <c r="CS338" s="901"/>
      <c r="CT338" s="253" t="str">
        <f t="shared" si="68"/>
        <v>|</v>
      </c>
      <c r="CU338" s="253" t="str">
        <f t="shared" si="72"/>
        <v/>
      </c>
      <c r="CV338" s="269" t="e">
        <f t="array" ref="CV338">IF(ROW(A56)&gt;COUNTA(CU$283:CU$338),"",INDEX(CU:CU,SMALL(IF(CU$283:CU$338&lt;&gt;"",ROW(CU$283:CU$338),""),ROW(A56))))</f>
        <v>#NUM!</v>
      </c>
      <c r="CW338" s="263" t="str">
        <f t="shared" si="75"/>
        <v/>
      </c>
      <c r="CX338" s="234">
        <v>55</v>
      </c>
      <c r="CY338" s="250" t="str">
        <f t="shared" si="77"/>
        <v/>
      </c>
      <c r="CZ338" s="54"/>
      <c r="DA338" s="236">
        <v>56</v>
      </c>
      <c r="DB338" s="902" t="e">
        <f t="shared" si="71"/>
        <v>#N/A</v>
      </c>
      <c r="DC338" s="903"/>
      <c r="DD338" s="903"/>
      <c r="DE338" s="903"/>
      <c r="DF338" s="903"/>
      <c r="DG338" s="904"/>
      <c r="DH338" s="257" t="str">
        <f t="shared" si="69"/>
        <v>|</v>
      </c>
      <c r="DI338" s="265" t="str">
        <f t="shared" si="73"/>
        <v/>
      </c>
      <c r="DJ338" s="271" t="e">
        <f t="array" ref="DJ338">IF(ROW(O56)&gt;COUNTA(DI$283:DI$338),"",INDEX(DI:DI,SMALL(IF(DI$283:DI$338&lt;&gt;"",ROW(DI$283:DI$338),""),ROW(O56))))</f>
        <v>#NUM!</v>
      </c>
      <c r="DK338" s="265" t="str">
        <f t="shared" si="76"/>
        <v/>
      </c>
      <c r="DL338" s="234">
        <v>55</v>
      </c>
      <c r="DM338" s="254" t="str">
        <f t="shared" si="78"/>
        <v/>
      </c>
      <c r="DN338" s="54"/>
      <c r="DO338" s="54"/>
      <c r="DP338" s="54"/>
      <c r="DQ338" s="199"/>
    </row>
    <row r="339" spans="4:121" s="52" customFormat="1" hidden="1">
      <c r="D339" s="198"/>
      <c r="E339" s="54"/>
      <c r="F339" s="54"/>
      <c r="G339" s="54"/>
      <c r="H339" s="54"/>
      <c r="I339" s="54"/>
      <c r="J339" s="54"/>
      <c r="K339" s="54"/>
      <c r="L339" s="54"/>
      <c r="M339" s="54"/>
      <c r="N339" s="54"/>
      <c r="O339" s="54"/>
      <c r="P339" s="54"/>
      <c r="Q339" s="54"/>
      <c r="R339" s="54"/>
      <c r="S339" s="54"/>
      <c r="T339" s="54"/>
      <c r="U339" s="54"/>
      <c r="V339" s="54"/>
      <c r="W339" s="192"/>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874" t="e">
        <f t="shared" si="79"/>
        <v>#N/A</v>
      </c>
      <c r="AX339" s="875"/>
      <c r="AY339" s="875"/>
      <c r="AZ339" s="875"/>
      <c r="BA339" s="876"/>
      <c r="BB339" s="877" t="s">
        <v>671</v>
      </c>
      <c r="BC339" s="878"/>
      <c r="BD339" s="54"/>
      <c r="BE339" s="879" t="e">
        <f t="shared" si="74"/>
        <v>#N/A</v>
      </c>
      <c r="BF339" s="880"/>
      <c r="BG339" s="880"/>
      <c r="BH339" s="880"/>
      <c r="BI339" s="881"/>
      <c r="BJ339" s="882" t="s">
        <v>671</v>
      </c>
      <c r="BK339" s="878"/>
      <c r="BL339" s="54"/>
      <c r="BM339" s="241"/>
      <c r="BN339" s="241"/>
      <c r="BO339" s="241"/>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236">
        <v>56</v>
      </c>
      <c r="CY339" s="263" t="str">
        <f t="shared" si="77"/>
        <v/>
      </c>
      <c r="CZ339" s="54"/>
      <c r="DA339" s="54"/>
      <c r="DB339" s="54"/>
      <c r="DC339" s="54"/>
      <c r="DD339" s="54"/>
      <c r="DE339" s="54"/>
      <c r="DF339" s="54"/>
      <c r="DG339" s="54"/>
      <c r="DH339" s="54"/>
      <c r="DI339" s="54"/>
      <c r="DJ339" s="54"/>
      <c r="DK339" s="54"/>
      <c r="DL339" s="236">
        <v>56</v>
      </c>
      <c r="DM339" s="265" t="str">
        <f t="shared" si="78"/>
        <v/>
      </c>
      <c r="DN339" s="54"/>
      <c r="DO339" s="54"/>
      <c r="DP339" s="54"/>
      <c r="DQ339" s="199"/>
    </row>
    <row r="340" spans="4:121" s="52" customFormat="1" hidden="1">
      <c r="D340" s="198"/>
      <c r="E340" s="54"/>
      <c r="F340" s="54"/>
      <c r="G340" s="54"/>
      <c r="H340" s="54"/>
      <c r="I340" s="54"/>
      <c r="J340" s="54"/>
      <c r="K340" s="54"/>
      <c r="L340" s="54"/>
      <c r="M340" s="54"/>
      <c r="N340" s="54"/>
      <c r="O340" s="54"/>
      <c r="P340" s="54"/>
      <c r="Q340" s="54"/>
      <c r="R340" s="54"/>
      <c r="S340" s="54"/>
      <c r="T340" s="54"/>
      <c r="U340" s="54"/>
      <c r="V340" s="54"/>
      <c r="W340" s="192"/>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874" t="e">
        <f t="shared" si="79"/>
        <v>#N/A</v>
      </c>
      <c r="AX340" s="875"/>
      <c r="AY340" s="875"/>
      <c r="AZ340" s="875"/>
      <c r="BA340" s="876"/>
      <c r="BB340" s="877" t="s">
        <v>672</v>
      </c>
      <c r="BC340" s="878"/>
      <c r="BD340" s="54"/>
      <c r="BE340" s="879" t="e">
        <f t="shared" si="74"/>
        <v>#N/A</v>
      </c>
      <c r="BF340" s="880"/>
      <c r="BG340" s="880"/>
      <c r="BH340" s="880"/>
      <c r="BI340" s="881"/>
      <c r="BJ340" s="882" t="s">
        <v>672</v>
      </c>
      <c r="BK340" s="878"/>
      <c r="BL340" s="54"/>
      <c r="BM340" s="241"/>
      <c r="BN340" s="241"/>
      <c r="BO340" s="241"/>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199"/>
    </row>
    <row r="341" spans="4:121" s="52" customFormat="1" hidden="1">
      <c r="D341" s="198"/>
      <c r="E341" s="54"/>
      <c r="F341" s="54"/>
      <c r="G341" s="54"/>
      <c r="H341" s="54"/>
      <c r="I341" s="54"/>
      <c r="J341" s="54"/>
      <c r="K341" s="54"/>
      <c r="L341" s="54"/>
      <c r="M341" s="54"/>
      <c r="N341" s="54"/>
      <c r="O341" s="54"/>
      <c r="P341" s="54"/>
      <c r="Q341" s="54"/>
      <c r="R341" s="54"/>
      <c r="S341" s="54"/>
      <c r="T341" s="54"/>
      <c r="U341" s="54"/>
      <c r="V341" s="54"/>
      <c r="W341" s="192"/>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874" t="e">
        <f t="shared" si="79"/>
        <v>#N/A</v>
      </c>
      <c r="AX341" s="875"/>
      <c r="AY341" s="875"/>
      <c r="AZ341" s="875"/>
      <c r="BA341" s="876"/>
      <c r="BB341" s="877" t="s">
        <v>673</v>
      </c>
      <c r="BC341" s="878"/>
      <c r="BD341" s="54"/>
      <c r="BE341" s="879" t="e">
        <f t="shared" si="74"/>
        <v>#N/A</v>
      </c>
      <c r="BF341" s="880"/>
      <c r="BG341" s="880"/>
      <c r="BH341" s="880"/>
      <c r="BI341" s="881"/>
      <c r="BJ341" s="882" t="s">
        <v>673</v>
      </c>
      <c r="BK341" s="878"/>
      <c r="BL341" s="54"/>
      <c r="BM341" s="241"/>
      <c r="BN341" s="241"/>
      <c r="BO341" s="241"/>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199"/>
    </row>
    <row r="342" spans="4:121" s="52" customFormat="1" hidden="1">
      <c r="D342" s="198"/>
      <c r="E342" s="54"/>
      <c r="F342" s="54"/>
      <c r="G342" s="54"/>
      <c r="H342" s="54"/>
      <c r="I342" s="54"/>
      <c r="J342" s="54"/>
      <c r="K342" s="54"/>
      <c r="L342" s="54"/>
      <c r="M342" s="54"/>
      <c r="N342" s="54"/>
      <c r="O342" s="54"/>
      <c r="P342" s="54"/>
      <c r="Q342" s="54"/>
      <c r="R342" s="54"/>
      <c r="S342" s="54"/>
      <c r="T342" s="54"/>
      <c r="U342" s="54"/>
      <c r="V342" s="54"/>
      <c r="W342" s="192"/>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874" t="e">
        <f t="shared" si="79"/>
        <v>#N/A</v>
      </c>
      <c r="AX342" s="875"/>
      <c r="AY342" s="875"/>
      <c r="AZ342" s="875"/>
      <c r="BA342" s="876"/>
      <c r="BB342" s="877" t="s">
        <v>674</v>
      </c>
      <c r="BC342" s="878"/>
      <c r="BD342" s="54"/>
      <c r="BE342" s="879" t="e">
        <f t="shared" si="74"/>
        <v>#N/A</v>
      </c>
      <c r="BF342" s="880"/>
      <c r="BG342" s="880"/>
      <c r="BH342" s="880"/>
      <c r="BI342" s="881"/>
      <c r="BJ342" s="882" t="s">
        <v>674</v>
      </c>
      <c r="BK342" s="878"/>
      <c r="BL342" s="54"/>
      <c r="BM342" s="241"/>
      <c r="BN342" s="241"/>
      <c r="BO342" s="241"/>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199"/>
    </row>
    <row r="343" spans="4:121" s="52" customFormat="1" hidden="1">
      <c r="D343" s="198"/>
      <c r="E343" s="54"/>
      <c r="F343" s="54"/>
      <c r="G343" s="54"/>
      <c r="H343" s="54"/>
      <c r="I343" s="54"/>
      <c r="J343" s="54"/>
      <c r="K343" s="54"/>
      <c r="L343" s="54"/>
      <c r="M343" s="54"/>
      <c r="N343" s="54"/>
      <c r="O343" s="54"/>
      <c r="P343" s="54"/>
      <c r="Q343" s="54"/>
      <c r="R343" s="54"/>
      <c r="S343" s="54"/>
      <c r="T343" s="54"/>
      <c r="U343" s="54"/>
      <c r="V343" s="54"/>
      <c r="W343" s="192"/>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874" t="e">
        <f t="shared" si="79"/>
        <v>#N/A</v>
      </c>
      <c r="AX343" s="875"/>
      <c r="AY343" s="875"/>
      <c r="AZ343" s="875"/>
      <c r="BA343" s="876"/>
      <c r="BB343" s="877" t="s">
        <v>675</v>
      </c>
      <c r="BC343" s="878"/>
      <c r="BD343" s="54"/>
      <c r="BE343" s="879" t="e">
        <f t="shared" si="74"/>
        <v>#N/A</v>
      </c>
      <c r="BF343" s="880"/>
      <c r="BG343" s="880"/>
      <c r="BH343" s="880"/>
      <c r="BI343" s="881"/>
      <c r="BJ343" s="882" t="s">
        <v>675</v>
      </c>
      <c r="BK343" s="878"/>
      <c r="BL343" s="54"/>
      <c r="BM343" s="241"/>
      <c r="BN343" s="241"/>
      <c r="BO343" s="241"/>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199"/>
    </row>
    <row r="344" spans="4:121" s="52" customFormat="1" hidden="1">
      <c r="D344" s="198"/>
      <c r="E344" s="54"/>
      <c r="F344" s="54"/>
      <c r="G344" s="54"/>
      <c r="H344" s="54"/>
      <c r="I344" s="54"/>
      <c r="J344" s="54"/>
      <c r="K344" s="54"/>
      <c r="L344" s="54"/>
      <c r="M344" s="54"/>
      <c r="N344" s="54"/>
      <c r="O344" s="54"/>
      <c r="P344" s="54"/>
      <c r="Q344" s="54"/>
      <c r="R344" s="54"/>
      <c r="S344" s="54"/>
      <c r="T344" s="54"/>
      <c r="U344" s="54"/>
      <c r="V344" s="54"/>
      <c r="W344" s="192"/>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874" t="e">
        <f t="shared" si="79"/>
        <v>#N/A</v>
      </c>
      <c r="AX344" s="875"/>
      <c r="AY344" s="875"/>
      <c r="AZ344" s="875"/>
      <c r="BA344" s="876"/>
      <c r="BB344" s="877" t="s">
        <v>676</v>
      </c>
      <c r="BC344" s="878"/>
      <c r="BD344" s="54"/>
      <c r="BE344" s="879" t="e">
        <f t="shared" si="74"/>
        <v>#N/A</v>
      </c>
      <c r="BF344" s="880"/>
      <c r="BG344" s="880"/>
      <c r="BH344" s="880"/>
      <c r="BI344" s="881"/>
      <c r="BJ344" s="882" t="s">
        <v>676</v>
      </c>
      <c r="BK344" s="878"/>
      <c r="BL344" s="54"/>
      <c r="BM344" s="241"/>
      <c r="BN344" s="241"/>
      <c r="BO344" s="241"/>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199"/>
    </row>
    <row r="345" spans="4:121" s="52" customFormat="1" hidden="1">
      <c r="D345" s="198"/>
      <c r="E345" s="54"/>
      <c r="F345" s="54"/>
      <c r="G345" s="54"/>
      <c r="H345" s="54"/>
      <c r="I345" s="54"/>
      <c r="J345" s="54"/>
      <c r="K345" s="54"/>
      <c r="L345" s="54"/>
      <c r="M345" s="54"/>
      <c r="N345" s="54"/>
      <c r="O345" s="54"/>
      <c r="P345" s="54"/>
      <c r="Q345" s="54"/>
      <c r="R345" s="54"/>
      <c r="S345" s="54"/>
      <c r="T345" s="54"/>
      <c r="U345" s="54"/>
      <c r="V345" s="54"/>
      <c r="W345" s="192"/>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874" t="e">
        <f t="shared" si="79"/>
        <v>#N/A</v>
      </c>
      <c r="AX345" s="875"/>
      <c r="AY345" s="875"/>
      <c r="AZ345" s="875"/>
      <c r="BA345" s="876"/>
      <c r="BB345" s="877" t="s">
        <v>677</v>
      </c>
      <c r="BC345" s="878"/>
      <c r="BD345" s="54"/>
      <c r="BE345" s="879" t="e">
        <f t="shared" si="74"/>
        <v>#N/A</v>
      </c>
      <c r="BF345" s="880"/>
      <c r="BG345" s="880"/>
      <c r="BH345" s="880"/>
      <c r="BI345" s="881"/>
      <c r="BJ345" s="882" t="s">
        <v>677</v>
      </c>
      <c r="BK345" s="878"/>
      <c r="BL345" s="54"/>
      <c r="BM345" s="241"/>
      <c r="BN345" s="241"/>
      <c r="BO345" s="241"/>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199"/>
    </row>
    <row r="346" spans="4:121" s="52" customFormat="1" hidden="1">
      <c r="D346" s="198"/>
      <c r="E346" s="54"/>
      <c r="F346" s="54"/>
      <c r="G346" s="54"/>
      <c r="H346" s="54"/>
      <c r="I346" s="54"/>
      <c r="J346" s="54"/>
      <c r="K346" s="54"/>
      <c r="L346" s="54"/>
      <c r="M346" s="54"/>
      <c r="N346" s="54"/>
      <c r="O346" s="54"/>
      <c r="P346" s="54"/>
      <c r="Q346" s="54"/>
      <c r="R346" s="54"/>
      <c r="S346" s="54"/>
      <c r="T346" s="54"/>
      <c r="U346" s="54"/>
      <c r="V346" s="54"/>
      <c r="W346" s="192"/>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874" t="e">
        <f t="shared" si="79"/>
        <v>#N/A</v>
      </c>
      <c r="AX346" s="875"/>
      <c r="AY346" s="875"/>
      <c r="AZ346" s="875"/>
      <c r="BA346" s="876"/>
      <c r="BB346" s="877" t="s">
        <v>678</v>
      </c>
      <c r="BC346" s="878"/>
      <c r="BD346" s="54"/>
      <c r="BE346" s="879" t="e">
        <f t="shared" si="74"/>
        <v>#N/A</v>
      </c>
      <c r="BF346" s="880"/>
      <c r="BG346" s="880"/>
      <c r="BH346" s="880"/>
      <c r="BI346" s="881"/>
      <c r="BJ346" s="882" t="s">
        <v>678</v>
      </c>
      <c r="BK346" s="878"/>
      <c r="BL346" s="54"/>
      <c r="BM346" s="241"/>
      <c r="BN346" s="241"/>
      <c r="BO346" s="241"/>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199"/>
    </row>
    <row r="347" spans="4:121" s="52" customFormat="1" hidden="1">
      <c r="D347" s="198"/>
      <c r="E347" s="54"/>
      <c r="F347" s="54"/>
      <c r="G347" s="54"/>
      <c r="H347" s="54"/>
      <c r="I347" s="54"/>
      <c r="J347" s="54"/>
      <c r="K347" s="54"/>
      <c r="L347" s="54"/>
      <c r="M347" s="54"/>
      <c r="N347" s="54"/>
      <c r="O347" s="54"/>
      <c r="P347" s="54"/>
      <c r="Q347" s="54"/>
      <c r="R347" s="54"/>
      <c r="S347" s="54"/>
      <c r="T347" s="54"/>
      <c r="U347" s="54"/>
      <c r="V347" s="54"/>
      <c r="W347" s="192"/>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874" t="e">
        <f t="shared" si="79"/>
        <v>#N/A</v>
      </c>
      <c r="AX347" s="875"/>
      <c r="AY347" s="875"/>
      <c r="AZ347" s="875"/>
      <c r="BA347" s="876"/>
      <c r="BB347" s="877" t="s">
        <v>679</v>
      </c>
      <c r="BC347" s="878"/>
      <c r="BD347" s="54"/>
      <c r="BE347" s="879" t="e">
        <f t="shared" si="74"/>
        <v>#N/A</v>
      </c>
      <c r="BF347" s="880"/>
      <c r="BG347" s="880"/>
      <c r="BH347" s="880"/>
      <c r="BI347" s="881"/>
      <c r="BJ347" s="882" t="s">
        <v>679</v>
      </c>
      <c r="BK347" s="878"/>
      <c r="BL347" s="54"/>
      <c r="BM347" s="241"/>
      <c r="BN347" s="241"/>
      <c r="BO347" s="241"/>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199"/>
    </row>
    <row r="348" spans="4:121" s="52" customFormat="1" hidden="1">
      <c r="D348" s="198"/>
      <c r="E348" s="54"/>
      <c r="F348" s="54"/>
      <c r="G348" s="54"/>
      <c r="H348" s="54"/>
      <c r="I348" s="54"/>
      <c r="J348" s="54"/>
      <c r="K348" s="54"/>
      <c r="L348" s="54"/>
      <c r="M348" s="54"/>
      <c r="N348" s="54"/>
      <c r="O348" s="54"/>
      <c r="P348" s="54"/>
      <c r="Q348" s="54"/>
      <c r="R348" s="54"/>
      <c r="S348" s="54"/>
      <c r="T348" s="54"/>
      <c r="U348" s="54"/>
      <c r="V348" s="54"/>
      <c r="W348" s="192"/>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874" t="e">
        <f t="shared" si="79"/>
        <v>#N/A</v>
      </c>
      <c r="AX348" s="875"/>
      <c r="AY348" s="875"/>
      <c r="AZ348" s="875"/>
      <c r="BA348" s="876"/>
      <c r="BB348" s="877" t="s">
        <v>680</v>
      </c>
      <c r="BC348" s="878"/>
      <c r="BD348" s="54"/>
      <c r="BE348" s="879" t="e">
        <f t="shared" si="74"/>
        <v>#N/A</v>
      </c>
      <c r="BF348" s="880"/>
      <c r="BG348" s="880"/>
      <c r="BH348" s="880"/>
      <c r="BI348" s="881"/>
      <c r="BJ348" s="882" t="s">
        <v>680</v>
      </c>
      <c r="BK348" s="878"/>
      <c r="BL348" s="54"/>
      <c r="BM348" s="241"/>
      <c r="BN348" s="241"/>
      <c r="BO348" s="241"/>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199"/>
    </row>
    <row r="349" spans="4:121" s="52" customFormat="1" hidden="1">
      <c r="D349" s="198"/>
      <c r="E349" s="54"/>
      <c r="F349" s="54"/>
      <c r="G349" s="54"/>
      <c r="H349" s="54"/>
      <c r="I349" s="54"/>
      <c r="J349" s="54"/>
      <c r="K349" s="54"/>
      <c r="L349" s="54"/>
      <c r="M349" s="54"/>
      <c r="N349" s="54"/>
      <c r="O349" s="54"/>
      <c r="P349" s="54"/>
      <c r="Q349" s="54"/>
      <c r="R349" s="54"/>
      <c r="S349" s="54"/>
      <c r="T349" s="54"/>
      <c r="U349" s="54"/>
      <c r="V349" s="54"/>
      <c r="W349" s="192"/>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874" t="e">
        <f t="shared" si="79"/>
        <v>#N/A</v>
      </c>
      <c r="AX349" s="875"/>
      <c r="AY349" s="875"/>
      <c r="AZ349" s="875"/>
      <c r="BA349" s="876"/>
      <c r="BB349" s="877" t="s">
        <v>681</v>
      </c>
      <c r="BC349" s="878"/>
      <c r="BD349" s="54"/>
      <c r="BE349" s="879" t="e">
        <f t="shared" si="74"/>
        <v>#N/A</v>
      </c>
      <c r="BF349" s="880"/>
      <c r="BG349" s="880"/>
      <c r="BH349" s="880"/>
      <c r="BI349" s="881"/>
      <c r="BJ349" s="882" t="s">
        <v>681</v>
      </c>
      <c r="BK349" s="878"/>
      <c r="BL349" s="54"/>
      <c r="BM349" s="241"/>
      <c r="BN349" s="241"/>
      <c r="BO349" s="241"/>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199"/>
    </row>
    <row r="350" spans="4:121" s="52" customFormat="1" hidden="1">
      <c r="D350" s="198"/>
      <c r="E350" s="54"/>
      <c r="F350" s="54"/>
      <c r="G350" s="54"/>
      <c r="H350" s="54"/>
      <c r="I350" s="54"/>
      <c r="J350" s="54"/>
      <c r="K350" s="54"/>
      <c r="L350" s="54"/>
      <c r="M350" s="54"/>
      <c r="N350" s="54"/>
      <c r="O350" s="54"/>
      <c r="P350" s="54"/>
      <c r="Q350" s="54"/>
      <c r="R350" s="54"/>
      <c r="S350" s="54"/>
      <c r="T350" s="54"/>
      <c r="U350" s="54"/>
      <c r="V350" s="54"/>
      <c r="W350" s="192"/>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874" t="e">
        <f t="shared" si="79"/>
        <v>#N/A</v>
      </c>
      <c r="AX350" s="875"/>
      <c r="AY350" s="875"/>
      <c r="AZ350" s="875"/>
      <c r="BA350" s="876"/>
      <c r="BB350" s="877" t="s">
        <v>682</v>
      </c>
      <c r="BC350" s="878"/>
      <c r="BD350" s="54"/>
      <c r="BE350" s="879" t="e">
        <f t="shared" si="74"/>
        <v>#N/A</v>
      </c>
      <c r="BF350" s="880"/>
      <c r="BG350" s="880"/>
      <c r="BH350" s="880"/>
      <c r="BI350" s="881"/>
      <c r="BJ350" s="882" t="s">
        <v>682</v>
      </c>
      <c r="BK350" s="878"/>
      <c r="BL350" s="54"/>
      <c r="BM350" s="241"/>
      <c r="BN350" s="241"/>
      <c r="BO350" s="241"/>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199"/>
    </row>
    <row r="351" spans="4:121" s="52" customFormat="1" hidden="1">
      <c r="D351" s="198"/>
      <c r="E351" s="54"/>
      <c r="F351" s="54"/>
      <c r="G351" s="54"/>
      <c r="H351" s="54"/>
      <c r="I351" s="54"/>
      <c r="J351" s="54"/>
      <c r="K351" s="54"/>
      <c r="L351" s="54"/>
      <c r="M351" s="54"/>
      <c r="N351" s="54"/>
      <c r="O351" s="54"/>
      <c r="P351" s="54"/>
      <c r="Q351" s="54"/>
      <c r="R351" s="54"/>
      <c r="S351" s="54"/>
      <c r="T351" s="54"/>
      <c r="U351" s="54"/>
      <c r="V351" s="54"/>
      <c r="W351" s="192"/>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874" t="e">
        <f t="shared" si="79"/>
        <v>#N/A</v>
      </c>
      <c r="AX351" s="875"/>
      <c r="AY351" s="875"/>
      <c r="AZ351" s="875"/>
      <c r="BA351" s="876"/>
      <c r="BB351" s="877" t="s">
        <v>683</v>
      </c>
      <c r="BC351" s="878"/>
      <c r="BD351" s="54"/>
      <c r="BE351" s="879" t="e">
        <f t="shared" si="74"/>
        <v>#N/A</v>
      </c>
      <c r="BF351" s="880"/>
      <c r="BG351" s="880"/>
      <c r="BH351" s="880"/>
      <c r="BI351" s="881"/>
      <c r="BJ351" s="882" t="s">
        <v>683</v>
      </c>
      <c r="BK351" s="878"/>
      <c r="BL351" s="54"/>
      <c r="BM351" s="241"/>
      <c r="BN351" s="241"/>
      <c r="BO351" s="241"/>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199"/>
    </row>
    <row r="352" spans="4:121" s="52" customFormat="1" hidden="1">
      <c r="D352" s="198"/>
      <c r="E352" s="54"/>
      <c r="F352" s="54"/>
      <c r="G352" s="54"/>
      <c r="H352" s="54"/>
      <c r="I352" s="54"/>
      <c r="J352" s="54"/>
      <c r="K352" s="54"/>
      <c r="L352" s="54"/>
      <c r="M352" s="54"/>
      <c r="N352" s="54"/>
      <c r="O352" s="54"/>
      <c r="P352" s="54"/>
      <c r="Q352" s="54"/>
      <c r="R352" s="54"/>
      <c r="S352" s="54"/>
      <c r="T352" s="54"/>
      <c r="U352" s="54"/>
      <c r="V352" s="54"/>
      <c r="W352" s="192"/>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874" t="e">
        <f t="shared" si="79"/>
        <v>#N/A</v>
      </c>
      <c r="AX352" s="875"/>
      <c r="AY352" s="875"/>
      <c r="AZ352" s="875"/>
      <c r="BA352" s="876"/>
      <c r="BB352" s="877" t="s">
        <v>684</v>
      </c>
      <c r="BC352" s="878"/>
      <c r="BD352" s="54"/>
      <c r="BE352" s="879" t="e">
        <f t="shared" si="74"/>
        <v>#N/A</v>
      </c>
      <c r="BF352" s="880"/>
      <c r="BG352" s="880"/>
      <c r="BH352" s="880"/>
      <c r="BI352" s="881"/>
      <c r="BJ352" s="882" t="s">
        <v>684</v>
      </c>
      <c r="BK352" s="878"/>
      <c r="BL352" s="54"/>
      <c r="BM352" s="241"/>
      <c r="BN352" s="241"/>
      <c r="BO352" s="241"/>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199"/>
    </row>
    <row r="353" spans="4:121" s="52" customFormat="1" hidden="1">
      <c r="D353" s="198"/>
      <c r="E353" s="54"/>
      <c r="F353" s="54"/>
      <c r="G353" s="54"/>
      <c r="H353" s="54"/>
      <c r="I353" s="54"/>
      <c r="J353" s="54"/>
      <c r="K353" s="54"/>
      <c r="L353" s="54"/>
      <c r="M353" s="54"/>
      <c r="N353" s="54"/>
      <c r="O353" s="54"/>
      <c r="P353" s="54"/>
      <c r="Q353" s="54"/>
      <c r="R353" s="54"/>
      <c r="S353" s="54"/>
      <c r="T353" s="54"/>
      <c r="U353" s="54"/>
      <c r="V353" s="54"/>
      <c r="W353" s="192"/>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874" t="e">
        <f t="shared" si="79"/>
        <v>#N/A</v>
      </c>
      <c r="AX353" s="875"/>
      <c r="AY353" s="875"/>
      <c r="AZ353" s="875"/>
      <c r="BA353" s="876"/>
      <c r="BB353" s="877" t="s">
        <v>685</v>
      </c>
      <c r="BC353" s="878"/>
      <c r="BD353" s="54"/>
      <c r="BE353" s="879" t="e">
        <f t="shared" si="74"/>
        <v>#N/A</v>
      </c>
      <c r="BF353" s="880"/>
      <c r="BG353" s="880"/>
      <c r="BH353" s="880"/>
      <c r="BI353" s="881"/>
      <c r="BJ353" s="882" t="s">
        <v>685</v>
      </c>
      <c r="BK353" s="878"/>
      <c r="BL353" s="54"/>
      <c r="BM353" s="241"/>
      <c r="BN353" s="241"/>
      <c r="BO353" s="241"/>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199"/>
    </row>
    <row r="354" spans="4:121" s="52" customFormat="1" hidden="1">
      <c r="D354" s="198"/>
      <c r="E354" s="54"/>
      <c r="F354" s="54"/>
      <c r="G354" s="54"/>
      <c r="H354" s="54"/>
      <c r="I354" s="54"/>
      <c r="J354" s="54"/>
      <c r="K354" s="54"/>
      <c r="L354" s="54"/>
      <c r="M354" s="54"/>
      <c r="N354" s="54"/>
      <c r="O354" s="54"/>
      <c r="P354" s="54"/>
      <c r="Q354" s="54"/>
      <c r="R354" s="54"/>
      <c r="S354" s="54"/>
      <c r="T354" s="54"/>
      <c r="U354" s="54"/>
      <c r="V354" s="54"/>
      <c r="W354" s="192"/>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874" t="e">
        <f t="shared" si="79"/>
        <v>#N/A</v>
      </c>
      <c r="AX354" s="875"/>
      <c r="AY354" s="875"/>
      <c r="AZ354" s="875"/>
      <c r="BA354" s="876"/>
      <c r="BB354" s="877" t="s">
        <v>686</v>
      </c>
      <c r="BC354" s="878"/>
      <c r="BD354" s="54"/>
      <c r="BE354" s="879" t="e">
        <f t="shared" si="74"/>
        <v>#N/A</v>
      </c>
      <c r="BF354" s="880"/>
      <c r="BG354" s="880"/>
      <c r="BH354" s="880"/>
      <c r="BI354" s="881"/>
      <c r="BJ354" s="882" t="s">
        <v>686</v>
      </c>
      <c r="BK354" s="878"/>
      <c r="BL354" s="54"/>
      <c r="BM354" s="241"/>
      <c r="BN354" s="241"/>
      <c r="BO354" s="241"/>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199"/>
    </row>
    <row r="355" spans="4:121" s="52" customFormat="1" hidden="1">
      <c r="D355" s="198"/>
      <c r="E355" s="54"/>
      <c r="F355" s="54"/>
      <c r="G355" s="54"/>
      <c r="H355" s="54"/>
      <c r="I355" s="54"/>
      <c r="J355" s="54"/>
      <c r="K355" s="54"/>
      <c r="L355" s="54"/>
      <c r="M355" s="54"/>
      <c r="N355" s="54"/>
      <c r="O355" s="54"/>
      <c r="P355" s="54"/>
      <c r="Q355" s="54"/>
      <c r="R355" s="54"/>
      <c r="S355" s="54"/>
      <c r="T355" s="54"/>
      <c r="U355" s="54"/>
      <c r="V355" s="54"/>
      <c r="W355" s="192"/>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874" t="e">
        <f t="shared" si="79"/>
        <v>#N/A</v>
      </c>
      <c r="AX355" s="875"/>
      <c r="AY355" s="875"/>
      <c r="AZ355" s="875"/>
      <c r="BA355" s="876"/>
      <c r="BB355" s="877" t="s">
        <v>687</v>
      </c>
      <c r="BC355" s="878"/>
      <c r="BD355" s="54"/>
      <c r="BE355" s="879" t="e">
        <f t="shared" si="74"/>
        <v>#N/A</v>
      </c>
      <c r="BF355" s="880"/>
      <c r="BG355" s="880"/>
      <c r="BH355" s="880"/>
      <c r="BI355" s="881"/>
      <c r="BJ355" s="882" t="s">
        <v>687</v>
      </c>
      <c r="BK355" s="878"/>
      <c r="BL355" s="54"/>
      <c r="BM355" s="241"/>
      <c r="BN355" s="241"/>
      <c r="BO355" s="241"/>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199"/>
    </row>
    <row r="356" spans="4:121" s="52" customFormat="1" hidden="1">
      <c r="D356" s="198"/>
      <c r="E356" s="54"/>
      <c r="F356" s="54"/>
      <c r="G356" s="54"/>
      <c r="H356" s="54"/>
      <c r="I356" s="54"/>
      <c r="J356" s="54"/>
      <c r="K356" s="54"/>
      <c r="L356" s="54"/>
      <c r="M356" s="54"/>
      <c r="N356" s="54"/>
      <c r="O356" s="54"/>
      <c r="P356" s="54"/>
      <c r="Q356" s="54"/>
      <c r="R356" s="54"/>
      <c r="S356" s="54"/>
      <c r="T356" s="54"/>
      <c r="U356" s="54"/>
      <c r="V356" s="54"/>
      <c r="W356" s="192"/>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874" t="e">
        <f t="shared" si="79"/>
        <v>#N/A</v>
      </c>
      <c r="AX356" s="875"/>
      <c r="AY356" s="875"/>
      <c r="AZ356" s="875"/>
      <c r="BA356" s="876"/>
      <c r="BB356" s="877" t="s">
        <v>688</v>
      </c>
      <c r="BC356" s="878"/>
      <c r="BD356" s="54"/>
      <c r="BE356" s="879" t="e">
        <f t="shared" si="74"/>
        <v>#N/A</v>
      </c>
      <c r="BF356" s="880"/>
      <c r="BG356" s="880"/>
      <c r="BH356" s="880"/>
      <c r="BI356" s="881"/>
      <c r="BJ356" s="882" t="s">
        <v>688</v>
      </c>
      <c r="BK356" s="878"/>
      <c r="BL356" s="54"/>
      <c r="BM356" s="241"/>
      <c r="BN356" s="241"/>
      <c r="BO356" s="241"/>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199"/>
    </row>
    <row r="357" spans="4:121" s="52" customFormat="1" hidden="1">
      <c r="D357" s="198"/>
      <c r="E357" s="54"/>
      <c r="F357" s="54"/>
      <c r="G357" s="54"/>
      <c r="H357" s="54"/>
      <c r="I357" s="54"/>
      <c r="J357" s="54"/>
      <c r="K357" s="54"/>
      <c r="L357" s="54"/>
      <c r="M357" s="54"/>
      <c r="N357" s="54"/>
      <c r="O357" s="54"/>
      <c r="P357" s="54"/>
      <c r="Q357" s="54"/>
      <c r="R357" s="54"/>
      <c r="S357" s="54"/>
      <c r="T357" s="54"/>
      <c r="U357" s="54"/>
      <c r="V357" s="54"/>
      <c r="W357" s="192"/>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874" t="e">
        <f t="shared" si="79"/>
        <v>#N/A</v>
      </c>
      <c r="AX357" s="875"/>
      <c r="AY357" s="875"/>
      <c r="AZ357" s="875"/>
      <c r="BA357" s="876"/>
      <c r="BB357" s="877" t="s">
        <v>689</v>
      </c>
      <c r="BC357" s="878"/>
      <c r="BD357" s="54"/>
      <c r="BE357" s="879" t="e">
        <f t="shared" si="74"/>
        <v>#N/A</v>
      </c>
      <c r="BF357" s="880"/>
      <c r="BG357" s="880"/>
      <c r="BH357" s="880"/>
      <c r="BI357" s="881"/>
      <c r="BJ357" s="882" t="s">
        <v>689</v>
      </c>
      <c r="BK357" s="878"/>
      <c r="BL357" s="54"/>
      <c r="BM357" s="241"/>
      <c r="BN357" s="241"/>
      <c r="BO357" s="241"/>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199"/>
    </row>
    <row r="358" spans="4:121" s="52" customFormat="1" hidden="1">
      <c r="D358" s="198"/>
      <c r="E358" s="54"/>
      <c r="F358" s="54"/>
      <c r="G358" s="54"/>
      <c r="H358" s="54"/>
      <c r="I358" s="54"/>
      <c r="J358" s="54"/>
      <c r="K358" s="54"/>
      <c r="L358" s="54"/>
      <c r="M358" s="54"/>
      <c r="N358" s="54"/>
      <c r="O358" s="54"/>
      <c r="P358" s="54"/>
      <c r="Q358" s="54"/>
      <c r="R358" s="54"/>
      <c r="S358" s="54"/>
      <c r="T358" s="54"/>
      <c r="U358" s="54"/>
      <c r="V358" s="54"/>
      <c r="W358" s="192"/>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874" t="e">
        <f t="shared" si="79"/>
        <v>#N/A</v>
      </c>
      <c r="AX358" s="875"/>
      <c r="AY358" s="875"/>
      <c r="AZ358" s="875"/>
      <c r="BA358" s="876"/>
      <c r="BB358" s="877" t="s">
        <v>690</v>
      </c>
      <c r="BC358" s="878"/>
      <c r="BD358" s="54"/>
      <c r="BE358" s="879" t="e">
        <f t="shared" si="74"/>
        <v>#N/A</v>
      </c>
      <c r="BF358" s="880"/>
      <c r="BG358" s="880"/>
      <c r="BH358" s="880"/>
      <c r="BI358" s="881"/>
      <c r="BJ358" s="882" t="s">
        <v>690</v>
      </c>
      <c r="BK358" s="878"/>
      <c r="BL358" s="54"/>
      <c r="BM358" s="241"/>
      <c r="BN358" s="241"/>
      <c r="BO358" s="241"/>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199"/>
    </row>
    <row r="359" spans="4:121" s="52" customFormat="1" hidden="1">
      <c r="D359" s="198"/>
      <c r="E359" s="54"/>
      <c r="F359" s="54"/>
      <c r="G359" s="54"/>
      <c r="H359" s="54"/>
      <c r="I359" s="54"/>
      <c r="J359" s="54"/>
      <c r="K359" s="54"/>
      <c r="L359" s="54"/>
      <c r="M359" s="54"/>
      <c r="N359" s="54"/>
      <c r="O359" s="54"/>
      <c r="P359" s="54"/>
      <c r="Q359" s="54"/>
      <c r="R359" s="54"/>
      <c r="S359" s="54"/>
      <c r="T359" s="54"/>
      <c r="U359" s="54"/>
      <c r="V359" s="54"/>
      <c r="W359" s="192"/>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874" t="e">
        <f t="shared" si="79"/>
        <v>#N/A</v>
      </c>
      <c r="AX359" s="875"/>
      <c r="AY359" s="875"/>
      <c r="AZ359" s="875"/>
      <c r="BA359" s="876"/>
      <c r="BB359" s="877" t="s">
        <v>691</v>
      </c>
      <c r="BC359" s="878"/>
      <c r="BD359" s="54"/>
      <c r="BE359" s="879" t="e">
        <f t="shared" si="74"/>
        <v>#N/A</v>
      </c>
      <c r="BF359" s="880"/>
      <c r="BG359" s="880"/>
      <c r="BH359" s="880"/>
      <c r="BI359" s="881"/>
      <c r="BJ359" s="882" t="s">
        <v>691</v>
      </c>
      <c r="BK359" s="878"/>
      <c r="BL359" s="54"/>
      <c r="BM359" s="241"/>
      <c r="BN359" s="241"/>
      <c r="BO359" s="241"/>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199"/>
    </row>
    <row r="360" spans="4:121" s="52" customFormat="1" hidden="1">
      <c r="D360" s="198"/>
      <c r="E360" s="54"/>
      <c r="F360" s="54"/>
      <c r="G360" s="54"/>
      <c r="H360" s="54"/>
      <c r="I360" s="54"/>
      <c r="J360" s="54"/>
      <c r="K360" s="54"/>
      <c r="L360" s="54"/>
      <c r="M360" s="54"/>
      <c r="N360" s="54"/>
      <c r="O360" s="54"/>
      <c r="P360" s="54"/>
      <c r="Q360" s="54"/>
      <c r="R360" s="54"/>
      <c r="S360" s="54"/>
      <c r="T360" s="54"/>
      <c r="U360" s="54"/>
      <c r="V360" s="54"/>
      <c r="W360" s="192"/>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874" t="e">
        <f t="shared" si="79"/>
        <v>#N/A</v>
      </c>
      <c r="AX360" s="875"/>
      <c r="AY360" s="875"/>
      <c r="AZ360" s="875"/>
      <c r="BA360" s="876"/>
      <c r="BB360" s="877" t="s">
        <v>692</v>
      </c>
      <c r="BC360" s="878"/>
      <c r="BD360" s="54"/>
      <c r="BE360" s="879" t="e">
        <f t="shared" si="74"/>
        <v>#N/A</v>
      </c>
      <c r="BF360" s="880"/>
      <c r="BG360" s="880"/>
      <c r="BH360" s="880"/>
      <c r="BI360" s="881"/>
      <c r="BJ360" s="882" t="s">
        <v>692</v>
      </c>
      <c r="BK360" s="878"/>
      <c r="BL360" s="54"/>
      <c r="BM360" s="241"/>
      <c r="BN360" s="241"/>
      <c r="BO360" s="241"/>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199"/>
    </row>
    <row r="361" spans="4:121" s="52" customFormat="1" hidden="1">
      <c r="D361" s="198"/>
      <c r="E361" s="54"/>
      <c r="F361" s="54"/>
      <c r="G361" s="54"/>
      <c r="H361" s="54"/>
      <c r="I361" s="54"/>
      <c r="J361" s="54"/>
      <c r="K361" s="54"/>
      <c r="L361" s="54"/>
      <c r="M361" s="54"/>
      <c r="N361" s="54"/>
      <c r="O361" s="54"/>
      <c r="P361" s="54"/>
      <c r="Q361" s="54"/>
      <c r="R361" s="54"/>
      <c r="S361" s="54"/>
      <c r="T361" s="54"/>
      <c r="U361" s="54"/>
      <c r="V361" s="54"/>
      <c r="W361" s="192"/>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874" t="e">
        <f t="shared" si="79"/>
        <v>#N/A</v>
      </c>
      <c r="AX361" s="875"/>
      <c r="AY361" s="875"/>
      <c r="AZ361" s="875"/>
      <c r="BA361" s="876"/>
      <c r="BB361" s="877" t="s">
        <v>693</v>
      </c>
      <c r="BC361" s="878"/>
      <c r="BD361" s="54"/>
      <c r="BE361" s="879" t="e">
        <f t="shared" si="74"/>
        <v>#N/A</v>
      </c>
      <c r="BF361" s="880"/>
      <c r="BG361" s="880"/>
      <c r="BH361" s="880"/>
      <c r="BI361" s="881"/>
      <c r="BJ361" s="882" t="s">
        <v>693</v>
      </c>
      <c r="BK361" s="878"/>
      <c r="BL361" s="54"/>
      <c r="BM361" s="241"/>
      <c r="BN361" s="241"/>
      <c r="BO361" s="241"/>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199"/>
    </row>
    <row r="362" spans="4:121" s="52" customFormat="1" hidden="1">
      <c r="D362" s="198"/>
      <c r="E362" s="54"/>
      <c r="F362" s="54"/>
      <c r="G362" s="54"/>
      <c r="H362" s="54"/>
      <c r="I362" s="54"/>
      <c r="J362" s="54"/>
      <c r="K362" s="54"/>
      <c r="L362" s="54"/>
      <c r="M362" s="54"/>
      <c r="N362" s="54"/>
      <c r="O362" s="54"/>
      <c r="P362" s="54"/>
      <c r="Q362" s="54"/>
      <c r="R362" s="54"/>
      <c r="S362" s="54"/>
      <c r="T362" s="54"/>
      <c r="U362" s="54"/>
      <c r="V362" s="54"/>
      <c r="W362" s="192"/>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874" t="e">
        <f t="shared" si="79"/>
        <v>#N/A</v>
      </c>
      <c r="AX362" s="875"/>
      <c r="AY362" s="875"/>
      <c r="AZ362" s="875"/>
      <c r="BA362" s="876"/>
      <c r="BB362" s="877" t="s">
        <v>694</v>
      </c>
      <c r="BC362" s="878"/>
      <c r="BD362" s="54"/>
      <c r="BE362" s="879" t="e">
        <f t="shared" si="74"/>
        <v>#N/A</v>
      </c>
      <c r="BF362" s="880"/>
      <c r="BG362" s="880"/>
      <c r="BH362" s="880"/>
      <c r="BI362" s="881"/>
      <c r="BJ362" s="882" t="s">
        <v>694</v>
      </c>
      <c r="BK362" s="878"/>
      <c r="BL362" s="54"/>
      <c r="BM362" s="241"/>
      <c r="BN362" s="241"/>
      <c r="BO362" s="241"/>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199"/>
    </row>
    <row r="363" spans="4:121" s="52" customFormat="1" hidden="1">
      <c r="D363" s="198"/>
      <c r="E363" s="54"/>
      <c r="F363" s="54"/>
      <c r="G363" s="54"/>
      <c r="H363" s="54"/>
      <c r="I363" s="54"/>
      <c r="J363" s="54"/>
      <c r="K363" s="54"/>
      <c r="L363" s="54"/>
      <c r="M363" s="54"/>
      <c r="N363" s="54"/>
      <c r="O363" s="54"/>
      <c r="P363" s="54"/>
      <c r="Q363" s="54"/>
      <c r="R363" s="54"/>
      <c r="S363" s="54"/>
      <c r="T363" s="54"/>
      <c r="U363" s="54"/>
      <c r="V363" s="54"/>
      <c r="W363" s="192"/>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874" t="e">
        <f t="shared" si="79"/>
        <v>#N/A</v>
      </c>
      <c r="AX363" s="875"/>
      <c r="AY363" s="875"/>
      <c r="AZ363" s="875"/>
      <c r="BA363" s="876"/>
      <c r="BB363" s="877" t="s">
        <v>695</v>
      </c>
      <c r="BC363" s="878"/>
      <c r="BD363" s="54"/>
      <c r="BE363" s="879" t="e">
        <f t="shared" si="74"/>
        <v>#N/A</v>
      </c>
      <c r="BF363" s="880"/>
      <c r="BG363" s="880"/>
      <c r="BH363" s="880"/>
      <c r="BI363" s="881"/>
      <c r="BJ363" s="882" t="s">
        <v>695</v>
      </c>
      <c r="BK363" s="878"/>
      <c r="BL363" s="54"/>
      <c r="BM363" s="241"/>
      <c r="BN363" s="241"/>
      <c r="BO363" s="241"/>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199"/>
    </row>
    <row r="364" spans="4:121" s="52" customFormat="1" hidden="1">
      <c r="D364" s="198"/>
      <c r="E364" s="54"/>
      <c r="F364" s="54"/>
      <c r="G364" s="54"/>
      <c r="H364" s="54"/>
      <c r="I364" s="54"/>
      <c r="J364" s="54"/>
      <c r="K364" s="54"/>
      <c r="L364" s="54"/>
      <c r="M364" s="54"/>
      <c r="N364" s="54"/>
      <c r="O364" s="54"/>
      <c r="P364" s="54"/>
      <c r="Q364" s="54"/>
      <c r="R364" s="54"/>
      <c r="S364" s="54"/>
      <c r="T364" s="54"/>
      <c r="U364" s="54"/>
      <c r="V364" s="54"/>
      <c r="W364" s="192"/>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874" t="e">
        <f t="shared" si="79"/>
        <v>#N/A</v>
      </c>
      <c r="AX364" s="875"/>
      <c r="AY364" s="875"/>
      <c r="AZ364" s="875"/>
      <c r="BA364" s="876"/>
      <c r="BB364" s="877" t="s">
        <v>696</v>
      </c>
      <c r="BC364" s="878"/>
      <c r="BD364" s="54"/>
      <c r="BE364" s="879" t="e">
        <f t="shared" si="74"/>
        <v>#N/A</v>
      </c>
      <c r="BF364" s="880"/>
      <c r="BG364" s="880"/>
      <c r="BH364" s="880"/>
      <c r="BI364" s="881"/>
      <c r="BJ364" s="882" t="s">
        <v>696</v>
      </c>
      <c r="BK364" s="878"/>
      <c r="BL364" s="54"/>
      <c r="BM364" s="241"/>
      <c r="BN364" s="241"/>
      <c r="BO364" s="241"/>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199"/>
    </row>
    <row r="365" spans="4:121" s="52" customFormat="1" hidden="1">
      <c r="D365" s="198"/>
      <c r="E365" s="54"/>
      <c r="F365" s="54"/>
      <c r="G365" s="54"/>
      <c r="H365" s="54"/>
      <c r="I365" s="54"/>
      <c r="J365" s="54"/>
      <c r="K365" s="54"/>
      <c r="L365" s="54"/>
      <c r="M365" s="54"/>
      <c r="N365" s="54"/>
      <c r="O365" s="54"/>
      <c r="P365" s="54"/>
      <c r="Q365" s="54"/>
      <c r="R365" s="54"/>
      <c r="S365" s="54"/>
      <c r="T365" s="54"/>
      <c r="U365" s="54"/>
      <c r="V365" s="54"/>
      <c r="W365" s="192"/>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874" t="e">
        <f t="shared" si="79"/>
        <v>#N/A</v>
      </c>
      <c r="AX365" s="875"/>
      <c r="AY365" s="875"/>
      <c r="AZ365" s="875"/>
      <c r="BA365" s="876"/>
      <c r="BB365" s="877" t="s">
        <v>697</v>
      </c>
      <c r="BC365" s="878"/>
      <c r="BD365" s="54"/>
      <c r="BE365" s="879" t="e">
        <f t="shared" si="74"/>
        <v>#N/A</v>
      </c>
      <c r="BF365" s="880"/>
      <c r="BG365" s="880"/>
      <c r="BH365" s="880"/>
      <c r="BI365" s="881"/>
      <c r="BJ365" s="882" t="s">
        <v>697</v>
      </c>
      <c r="BK365" s="878"/>
      <c r="BL365" s="54"/>
      <c r="BM365" s="241"/>
      <c r="BN365" s="241"/>
      <c r="BO365" s="241"/>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199"/>
    </row>
    <row r="366" spans="4:121" s="52" customFormat="1" hidden="1">
      <c r="D366" s="198"/>
      <c r="E366" s="54"/>
      <c r="F366" s="54"/>
      <c r="G366" s="54"/>
      <c r="H366" s="54"/>
      <c r="I366" s="54"/>
      <c r="J366" s="54"/>
      <c r="K366" s="54"/>
      <c r="L366" s="54"/>
      <c r="M366" s="54"/>
      <c r="N366" s="54"/>
      <c r="O366" s="54"/>
      <c r="P366" s="54"/>
      <c r="Q366" s="54"/>
      <c r="R366" s="54"/>
      <c r="S366" s="54"/>
      <c r="T366" s="54"/>
      <c r="U366" s="54"/>
      <c r="V366" s="54"/>
      <c r="W366" s="192"/>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874" t="e">
        <f t="shared" si="79"/>
        <v>#N/A</v>
      </c>
      <c r="AX366" s="875"/>
      <c r="AY366" s="875"/>
      <c r="AZ366" s="875"/>
      <c r="BA366" s="876"/>
      <c r="BB366" s="877" t="s">
        <v>698</v>
      </c>
      <c r="BC366" s="878"/>
      <c r="BD366" s="54"/>
      <c r="BE366" s="879" t="e">
        <f t="shared" si="74"/>
        <v>#N/A</v>
      </c>
      <c r="BF366" s="880"/>
      <c r="BG366" s="880"/>
      <c r="BH366" s="880"/>
      <c r="BI366" s="881"/>
      <c r="BJ366" s="882" t="s">
        <v>698</v>
      </c>
      <c r="BK366" s="878"/>
      <c r="BL366" s="54"/>
      <c r="BM366" s="241"/>
      <c r="BN366" s="241"/>
      <c r="BO366" s="241"/>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199"/>
    </row>
    <row r="367" spans="4:121" s="52" customFormat="1" hidden="1">
      <c r="D367" s="198"/>
      <c r="E367" s="54"/>
      <c r="F367" s="54"/>
      <c r="G367" s="54"/>
      <c r="H367" s="54"/>
      <c r="I367" s="54"/>
      <c r="J367" s="54"/>
      <c r="K367" s="54"/>
      <c r="L367" s="54"/>
      <c r="M367" s="54"/>
      <c r="N367" s="54"/>
      <c r="O367" s="54"/>
      <c r="P367" s="54"/>
      <c r="Q367" s="54"/>
      <c r="R367" s="54"/>
      <c r="S367" s="54"/>
      <c r="T367" s="54"/>
      <c r="U367" s="54"/>
      <c r="V367" s="54"/>
      <c r="W367" s="192"/>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874" t="e">
        <f t="shared" si="79"/>
        <v>#N/A</v>
      </c>
      <c r="AX367" s="875"/>
      <c r="AY367" s="875"/>
      <c r="AZ367" s="875"/>
      <c r="BA367" s="876"/>
      <c r="BB367" s="877" t="s">
        <v>699</v>
      </c>
      <c r="BC367" s="878"/>
      <c r="BD367" s="54"/>
      <c r="BE367" s="879" t="e">
        <f t="shared" si="74"/>
        <v>#N/A</v>
      </c>
      <c r="BF367" s="880"/>
      <c r="BG367" s="880"/>
      <c r="BH367" s="880"/>
      <c r="BI367" s="881"/>
      <c r="BJ367" s="882" t="s">
        <v>699</v>
      </c>
      <c r="BK367" s="878"/>
      <c r="BL367" s="54"/>
      <c r="BM367" s="241"/>
      <c r="BN367" s="241"/>
      <c r="BO367" s="241"/>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199"/>
    </row>
    <row r="368" spans="4:121" s="52" customFormat="1" hidden="1">
      <c r="D368" s="198"/>
      <c r="E368" s="54"/>
      <c r="F368" s="54"/>
      <c r="G368" s="54"/>
      <c r="H368" s="54"/>
      <c r="I368" s="54"/>
      <c r="J368" s="54"/>
      <c r="K368" s="54"/>
      <c r="L368" s="54"/>
      <c r="M368" s="54"/>
      <c r="N368" s="54"/>
      <c r="O368" s="54"/>
      <c r="P368" s="54"/>
      <c r="Q368" s="54"/>
      <c r="R368" s="54"/>
      <c r="S368" s="54"/>
      <c r="T368" s="54"/>
      <c r="U368" s="54"/>
      <c r="V368" s="54"/>
      <c r="W368" s="192"/>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874" t="e">
        <f t="shared" si="79"/>
        <v>#N/A</v>
      </c>
      <c r="AX368" s="875"/>
      <c r="AY368" s="875"/>
      <c r="AZ368" s="875"/>
      <c r="BA368" s="876"/>
      <c r="BB368" s="877" t="s">
        <v>700</v>
      </c>
      <c r="BC368" s="878"/>
      <c r="BD368" s="54"/>
      <c r="BE368" s="879" t="e">
        <f t="shared" si="74"/>
        <v>#N/A</v>
      </c>
      <c r="BF368" s="880"/>
      <c r="BG368" s="880"/>
      <c r="BH368" s="880"/>
      <c r="BI368" s="881"/>
      <c r="BJ368" s="882" t="s">
        <v>700</v>
      </c>
      <c r="BK368" s="878"/>
      <c r="BL368" s="54"/>
      <c r="BM368" s="241"/>
      <c r="BN368" s="241"/>
      <c r="BO368" s="241"/>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199"/>
    </row>
    <row r="369" spans="4:121" s="52" customFormat="1" hidden="1">
      <c r="D369" s="198"/>
      <c r="E369" s="54"/>
      <c r="F369" s="54"/>
      <c r="G369" s="54"/>
      <c r="H369" s="54"/>
      <c r="I369" s="54"/>
      <c r="J369" s="54"/>
      <c r="K369" s="54"/>
      <c r="L369" s="54"/>
      <c r="M369" s="54"/>
      <c r="N369" s="54"/>
      <c r="O369" s="54"/>
      <c r="P369" s="54"/>
      <c r="Q369" s="54"/>
      <c r="R369" s="54"/>
      <c r="S369" s="54"/>
      <c r="T369" s="54"/>
      <c r="U369" s="54"/>
      <c r="V369" s="54"/>
      <c r="W369" s="192"/>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874" t="e">
        <f t="shared" si="79"/>
        <v>#N/A</v>
      </c>
      <c r="AX369" s="875"/>
      <c r="AY369" s="875"/>
      <c r="AZ369" s="875"/>
      <c r="BA369" s="876"/>
      <c r="BB369" s="877" t="s">
        <v>701</v>
      </c>
      <c r="BC369" s="878"/>
      <c r="BD369" s="54"/>
      <c r="BE369" s="879" t="e">
        <f t="shared" si="74"/>
        <v>#N/A</v>
      </c>
      <c r="BF369" s="880"/>
      <c r="BG369" s="880"/>
      <c r="BH369" s="880"/>
      <c r="BI369" s="881"/>
      <c r="BJ369" s="882" t="s">
        <v>701</v>
      </c>
      <c r="BK369" s="878"/>
      <c r="BL369" s="54"/>
      <c r="BM369" s="241"/>
      <c r="BN369" s="241"/>
      <c r="BO369" s="241"/>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199"/>
    </row>
    <row r="370" spans="4:121" s="52" customFormat="1" hidden="1">
      <c r="D370" s="198"/>
      <c r="E370" s="54"/>
      <c r="F370" s="54"/>
      <c r="G370" s="54"/>
      <c r="H370" s="54"/>
      <c r="I370" s="54"/>
      <c r="J370" s="54"/>
      <c r="K370" s="54"/>
      <c r="L370" s="54"/>
      <c r="M370" s="54"/>
      <c r="N370" s="54"/>
      <c r="O370" s="54"/>
      <c r="P370" s="54"/>
      <c r="Q370" s="54"/>
      <c r="R370" s="54"/>
      <c r="S370" s="54"/>
      <c r="T370" s="54"/>
      <c r="U370" s="54"/>
      <c r="V370" s="54"/>
      <c r="W370" s="192"/>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874" t="e">
        <f t="shared" si="79"/>
        <v>#N/A</v>
      </c>
      <c r="AX370" s="875"/>
      <c r="AY370" s="875"/>
      <c r="AZ370" s="875"/>
      <c r="BA370" s="876"/>
      <c r="BB370" s="877" t="s">
        <v>702</v>
      </c>
      <c r="BC370" s="878"/>
      <c r="BD370" s="54"/>
      <c r="BE370" s="879" t="e">
        <f t="shared" si="74"/>
        <v>#N/A</v>
      </c>
      <c r="BF370" s="880"/>
      <c r="BG370" s="880"/>
      <c r="BH370" s="880"/>
      <c r="BI370" s="881"/>
      <c r="BJ370" s="882" t="s">
        <v>702</v>
      </c>
      <c r="BK370" s="878"/>
      <c r="BL370" s="54"/>
      <c r="BM370" s="241"/>
      <c r="BN370" s="241"/>
      <c r="BO370" s="241"/>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199"/>
    </row>
    <row r="371" spans="4:121" s="52" customFormat="1" hidden="1">
      <c r="D371" s="198"/>
      <c r="E371" s="54"/>
      <c r="F371" s="54"/>
      <c r="G371" s="54"/>
      <c r="H371" s="54"/>
      <c r="I371" s="54"/>
      <c r="J371" s="54"/>
      <c r="K371" s="54"/>
      <c r="L371" s="54"/>
      <c r="M371" s="54"/>
      <c r="N371" s="54"/>
      <c r="O371" s="54"/>
      <c r="P371" s="54"/>
      <c r="Q371" s="54"/>
      <c r="R371" s="54"/>
      <c r="S371" s="54"/>
      <c r="T371" s="54"/>
      <c r="U371" s="54"/>
      <c r="V371" s="54"/>
      <c r="W371" s="192"/>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874" t="e">
        <f t="shared" si="79"/>
        <v>#N/A</v>
      </c>
      <c r="AX371" s="875"/>
      <c r="AY371" s="875"/>
      <c r="AZ371" s="875"/>
      <c r="BA371" s="876"/>
      <c r="BB371" s="877" t="s">
        <v>703</v>
      </c>
      <c r="BC371" s="878"/>
      <c r="BD371" s="54"/>
      <c r="BE371" s="879" t="e">
        <f t="shared" si="74"/>
        <v>#N/A</v>
      </c>
      <c r="BF371" s="880"/>
      <c r="BG371" s="880"/>
      <c r="BH371" s="880"/>
      <c r="BI371" s="881"/>
      <c r="BJ371" s="882" t="s">
        <v>703</v>
      </c>
      <c r="BK371" s="878"/>
      <c r="BL371" s="54"/>
      <c r="BM371" s="241"/>
      <c r="BN371" s="241"/>
      <c r="BO371" s="241"/>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199"/>
    </row>
    <row r="372" spans="4:121" s="52" customFormat="1" hidden="1">
      <c r="D372" s="198"/>
      <c r="E372" s="54"/>
      <c r="F372" s="54"/>
      <c r="G372" s="54"/>
      <c r="H372" s="54"/>
      <c r="I372" s="54"/>
      <c r="J372" s="54"/>
      <c r="K372" s="54"/>
      <c r="L372" s="54"/>
      <c r="M372" s="54"/>
      <c r="N372" s="54"/>
      <c r="O372" s="54"/>
      <c r="P372" s="54"/>
      <c r="Q372" s="54"/>
      <c r="R372" s="54"/>
      <c r="S372" s="54"/>
      <c r="T372" s="54"/>
      <c r="U372" s="54"/>
      <c r="V372" s="54"/>
      <c r="W372" s="192"/>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874" t="e">
        <f t="shared" si="79"/>
        <v>#N/A</v>
      </c>
      <c r="AX372" s="875"/>
      <c r="AY372" s="875"/>
      <c r="AZ372" s="875"/>
      <c r="BA372" s="876"/>
      <c r="BB372" s="877" t="s">
        <v>704</v>
      </c>
      <c r="BC372" s="878"/>
      <c r="BD372" s="54"/>
      <c r="BE372" s="879" t="e">
        <f t="shared" si="74"/>
        <v>#N/A</v>
      </c>
      <c r="BF372" s="880"/>
      <c r="BG372" s="880"/>
      <c r="BH372" s="880"/>
      <c r="BI372" s="881"/>
      <c r="BJ372" s="882" t="s">
        <v>704</v>
      </c>
      <c r="BK372" s="878"/>
      <c r="BL372" s="54"/>
      <c r="BM372" s="241"/>
      <c r="BN372" s="241"/>
      <c r="BO372" s="241"/>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199"/>
    </row>
    <row r="373" spans="4:121" s="52" customFormat="1" hidden="1">
      <c r="D373" s="198"/>
      <c r="E373" s="54"/>
      <c r="F373" s="54"/>
      <c r="G373" s="54"/>
      <c r="H373" s="54"/>
      <c r="I373" s="54"/>
      <c r="J373" s="54"/>
      <c r="K373" s="54"/>
      <c r="L373" s="54"/>
      <c r="M373" s="54"/>
      <c r="N373" s="54"/>
      <c r="O373" s="54"/>
      <c r="P373" s="54"/>
      <c r="Q373" s="54"/>
      <c r="R373" s="54"/>
      <c r="S373" s="54"/>
      <c r="T373" s="54"/>
      <c r="U373" s="54"/>
      <c r="V373" s="54"/>
      <c r="W373" s="192"/>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874" t="e">
        <f t="shared" si="79"/>
        <v>#N/A</v>
      </c>
      <c r="AX373" s="875"/>
      <c r="AY373" s="875"/>
      <c r="AZ373" s="875"/>
      <c r="BA373" s="876"/>
      <c r="BB373" s="877" t="s">
        <v>705</v>
      </c>
      <c r="BC373" s="878"/>
      <c r="BD373" s="54"/>
      <c r="BE373" s="879" t="e">
        <f t="shared" si="74"/>
        <v>#N/A</v>
      </c>
      <c r="BF373" s="880"/>
      <c r="BG373" s="880"/>
      <c r="BH373" s="880"/>
      <c r="BI373" s="881"/>
      <c r="BJ373" s="882" t="s">
        <v>705</v>
      </c>
      <c r="BK373" s="878"/>
      <c r="BL373" s="54"/>
      <c r="BM373" s="241"/>
      <c r="BN373" s="241"/>
      <c r="BO373" s="241"/>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199"/>
    </row>
    <row r="374" spans="4:121" s="52" customFormat="1" hidden="1">
      <c r="D374" s="198"/>
      <c r="E374" s="54"/>
      <c r="F374" s="54"/>
      <c r="G374" s="54"/>
      <c r="H374" s="54"/>
      <c r="I374" s="54"/>
      <c r="J374" s="54"/>
      <c r="K374" s="54"/>
      <c r="L374" s="54"/>
      <c r="M374" s="54"/>
      <c r="N374" s="54"/>
      <c r="O374" s="54"/>
      <c r="P374" s="54"/>
      <c r="Q374" s="54"/>
      <c r="R374" s="54"/>
      <c r="S374" s="54"/>
      <c r="T374" s="54"/>
      <c r="U374" s="54"/>
      <c r="V374" s="54"/>
      <c r="W374" s="192"/>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874" t="e">
        <f t="shared" si="79"/>
        <v>#N/A</v>
      </c>
      <c r="AX374" s="875"/>
      <c r="AY374" s="875"/>
      <c r="AZ374" s="875"/>
      <c r="BA374" s="876"/>
      <c r="BB374" s="877" t="s">
        <v>706</v>
      </c>
      <c r="BC374" s="878"/>
      <c r="BD374" s="54"/>
      <c r="BE374" s="879" t="e">
        <f t="shared" si="74"/>
        <v>#N/A</v>
      </c>
      <c r="BF374" s="880"/>
      <c r="BG374" s="880"/>
      <c r="BH374" s="880"/>
      <c r="BI374" s="881"/>
      <c r="BJ374" s="882" t="s">
        <v>706</v>
      </c>
      <c r="BK374" s="878"/>
      <c r="BL374" s="54"/>
      <c r="BM374" s="241"/>
      <c r="BN374" s="241"/>
      <c r="BO374" s="241"/>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199"/>
    </row>
    <row r="375" spans="4:121" s="52" customFormat="1" hidden="1">
      <c r="D375" s="198"/>
      <c r="E375" s="54"/>
      <c r="F375" s="54"/>
      <c r="G375" s="54"/>
      <c r="H375" s="54"/>
      <c r="I375" s="54"/>
      <c r="J375" s="54"/>
      <c r="K375" s="54"/>
      <c r="L375" s="54"/>
      <c r="M375" s="54"/>
      <c r="N375" s="54"/>
      <c r="O375" s="54"/>
      <c r="P375" s="54"/>
      <c r="Q375" s="54"/>
      <c r="R375" s="54"/>
      <c r="S375" s="54"/>
      <c r="T375" s="54"/>
      <c r="U375" s="54"/>
      <c r="V375" s="54"/>
      <c r="W375" s="192"/>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874" t="e">
        <f t="shared" si="79"/>
        <v>#N/A</v>
      </c>
      <c r="AX375" s="875"/>
      <c r="AY375" s="875"/>
      <c r="AZ375" s="875"/>
      <c r="BA375" s="876"/>
      <c r="BB375" s="877" t="s">
        <v>707</v>
      </c>
      <c r="BC375" s="878"/>
      <c r="BD375" s="54"/>
      <c r="BE375" s="879" t="e">
        <f t="shared" si="74"/>
        <v>#N/A</v>
      </c>
      <c r="BF375" s="880"/>
      <c r="BG375" s="880"/>
      <c r="BH375" s="880"/>
      <c r="BI375" s="881"/>
      <c r="BJ375" s="882" t="s">
        <v>707</v>
      </c>
      <c r="BK375" s="878"/>
      <c r="BL375" s="54"/>
      <c r="BM375" s="241"/>
      <c r="BN375" s="241"/>
      <c r="BO375" s="241"/>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199"/>
    </row>
    <row r="376" spans="4:121" s="52" customFormat="1" hidden="1">
      <c r="D376" s="198"/>
      <c r="E376" s="54"/>
      <c r="F376" s="54"/>
      <c r="G376" s="54"/>
      <c r="H376" s="54"/>
      <c r="I376" s="54"/>
      <c r="J376" s="54"/>
      <c r="K376" s="54"/>
      <c r="L376" s="54"/>
      <c r="M376" s="54"/>
      <c r="N376" s="54"/>
      <c r="O376" s="54"/>
      <c r="P376" s="54"/>
      <c r="Q376" s="54"/>
      <c r="R376" s="54"/>
      <c r="S376" s="54"/>
      <c r="T376" s="54"/>
      <c r="U376" s="54"/>
      <c r="V376" s="54"/>
      <c r="W376" s="192"/>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874" t="e">
        <f t="shared" si="79"/>
        <v>#N/A</v>
      </c>
      <c r="AX376" s="875"/>
      <c r="AY376" s="875"/>
      <c r="AZ376" s="875"/>
      <c r="BA376" s="876"/>
      <c r="BB376" s="877" t="s">
        <v>708</v>
      </c>
      <c r="BC376" s="878"/>
      <c r="BD376" s="54"/>
      <c r="BE376" s="879" t="e">
        <f t="shared" si="74"/>
        <v>#N/A</v>
      </c>
      <c r="BF376" s="880"/>
      <c r="BG376" s="880"/>
      <c r="BH376" s="880"/>
      <c r="BI376" s="881"/>
      <c r="BJ376" s="882" t="s">
        <v>708</v>
      </c>
      <c r="BK376" s="878"/>
      <c r="BL376" s="54"/>
      <c r="BM376" s="241"/>
      <c r="BN376" s="241"/>
      <c r="BO376" s="241"/>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199"/>
    </row>
    <row r="377" spans="4:121" s="52" customFormat="1" hidden="1">
      <c r="D377" s="198"/>
      <c r="E377" s="54"/>
      <c r="F377" s="54"/>
      <c r="G377" s="54"/>
      <c r="H377" s="54"/>
      <c r="I377" s="54"/>
      <c r="J377" s="54"/>
      <c r="K377" s="54"/>
      <c r="L377" s="54"/>
      <c r="M377" s="54"/>
      <c r="N377" s="54"/>
      <c r="O377" s="54"/>
      <c r="P377" s="54"/>
      <c r="Q377" s="54"/>
      <c r="R377" s="54"/>
      <c r="S377" s="54"/>
      <c r="T377" s="54"/>
      <c r="U377" s="54"/>
      <c r="V377" s="54"/>
      <c r="W377" s="192"/>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874" t="e">
        <f t="shared" si="79"/>
        <v>#N/A</v>
      </c>
      <c r="AX377" s="875"/>
      <c r="AY377" s="875"/>
      <c r="AZ377" s="875"/>
      <c r="BA377" s="876"/>
      <c r="BB377" s="877" t="s">
        <v>709</v>
      </c>
      <c r="BC377" s="878"/>
      <c r="BD377" s="54"/>
      <c r="BE377" s="879" t="e">
        <f t="shared" si="74"/>
        <v>#N/A</v>
      </c>
      <c r="BF377" s="880"/>
      <c r="BG377" s="880"/>
      <c r="BH377" s="880"/>
      <c r="BI377" s="881"/>
      <c r="BJ377" s="882" t="s">
        <v>709</v>
      </c>
      <c r="BK377" s="878"/>
      <c r="BL377" s="54"/>
      <c r="BM377" s="241"/>
      <c r="BN377" s="241"/>
      <c r="BO377" s="241"/>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199"/>
    </row>
    <row r="378" spans="4:121" s="52" customFormat="1" hidden="1">
      <c r="D378" s="198"/>
      <c r="E378" s="54"/>
      <c r="F378" s="54"/>
      <c r="G378" s="54"/>
      <c r="H378" s="54"/>
      <c r="I378" s="54"/>
      <c r="J378" s="54"/>
      <c r="K378" s="54"/>
      <c r="L378" s="54"/>
      <c r="M378" s="54"/>
      <c r="N378" s="54"/>
      <c r="O378" s="54"/>
      <c r="P378" s="54"/>
      <c r="Q378" s="54"/>
      <c r="R378" s="54"/>
      <c r="S378" s="54"/>
      <c r="T378" s="54"/>
      <c r="U378" s="54"/>
      <c r="V378" s="54"/>
      <c r="W378" s="192"/>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874" t="e">
        <f t="shared" si="79"/>
        <v>#N/A</v>
      </c>
      <c r="AX378" s="875"/>
      <c r="AY378" s="875"/>
      <c r="AZ378" s="875"/>
      <c r="BA378" s="876"/>
      <c r="BB378" s="877" t="s">
        <v>710</v>
      </c>
      <c r="BC378" s="878"/>
      <c r="BD378" s="54"/>
      <c r="BE378" s="879" t="e">
        <f t="shared" si="74"/>
        <v>#N/A</v>
      </c>
      <c r="BF378" s="880"/>
      <c r="BG378" s="880"/>
      <c r="BH378" s="880"/>
      <c r="BI378" s="881"/>
      <c r="BJ378" s="882" t="s">
        <v>710</v>
      </c>
      <c r="BK378" s="878"/>
      <c r="BL378" s="54"/>
      <c r="BM378" s="241"/>
      <c r="BN378" s="241"/>
      <c r="BO378" s="241"/>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199"/>
    </row>
    <row r="379" spans="4:121" s="52" customFormat="1" hidden="1">
      <c r="D379" s="198"/>
      <c r="E379" s="54"/>
      <c r="F379" s="54"/>
      <c r="G379" s="54"/>
      <c r="H379" s="54"/>
      <c r="I379" s="54"/>
      <c r="J379" s="54"/>
      <c r="K379" s="54"/>
      <c r="L379" s="54"/>
      <c r="M379" s="54"/>
      <c r="N379" s="54"/>
      <c r="O379" s="54"/>
      <c r="P379" s="54"/>
      <c r="Q379" s="54"/>
      <c r="R379" s="54"/>
      <c r="S379" s="54"/>
      <c r="T379" s="54"/>
      <c r="U379" s="54"/>
      <c r="V379" s="54"/>
      <c r="W379" s="192"/>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874" t="e">
        <f t="shared" si="79"/>
        <v>#N/A</v>
      </c>
      <c r="AX379" s="875"/>
      <c r="AY379" s="875"/>
      <c r="AZ379" s="875"/>
      <c r="BA379" s="876"/>
      <c r="BB379" s="877" t="s">
        <v>711</v>
      </c>
      <c r="BC379" s="878"/>
      <c r="BD379" s="54"/>
      <c r="BE379" s="879" t="e">
        <f t="shared" ref="BE379:BE442" si="80">RANK(BJ379,$AM$214:$AM$241,1)</f>
        <v>#N/A</v>
      </c>
      <c r="BF379" s="880"/>
      <c r="BG379" s="880"/>
      <c r="BH379" s="880"/>
      <c r="BI379" s="881"/>
      <c r="BJ379" s="882" t="s">
        <v>711</v>
      </c>
      <c r="BK379" s="878"/>
      <c r="BL379" s="54"/>
      <c r="BM379" s="241"/>
      <c r="BN379" s="241"/>
      <c r="BO379" s="241"/>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199"/>
    </row>
    <row r="380" spans="4:121" s="52" customFormat="1" hidden="1">
      <c r="D380" s="198"/>
      <c r="E380" s="54"/>
      <c r="F380" s="54"/>
      <c r="G380" s="54"/>
      <c r="H380" s="54"/>
      <c r="I380" s="54"/>
      <c r="J380" s="54"/>
      <c r="K380" s="54"/>
      <c r="L380" s="54"/>
      <c r="M380" s="54"/>
      <c r="N380" s="54"/>
      <c r="O380" s="54"/>
      <c r="P380" s="54"/>
      <c r="Q380" s="54"/>
      <c r="R380" s="54"/>
      <c r="S380" s="54"/>
      <c r="T380" s="54"/>
      <c r="U380" s="54"/>
      <c r="V380" s="54"/>
      <c r="W380" s="192"/>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874" t="e">
        <f t="shared" si="79"/>
        <v>#N/A</v>
      </c>
      <c r="AX380" s="875"/>
      <c r="AY380" s="875"/>
      <c r="AZ380" s="875"/>
      <c r="BA380" s="876"/>
      <c r="BB380" s="877" t="s">
        <v>712</v>
      </c>
      <c r="BC380" s="878"/>
      <c r="BD380" s="54"/>
      <c r="BE380" s="879" t="e">
        <f t="shared" si="80"/>
        <v>#N/A</v>
      </c>
      <c r="BF380" s="880"/>
      <c r="BG380" s="880"/>
      <c r="BH380" s="880"/>
      <c r="BI380" s="881"/>
      <c r="BJ380" s="882" t="s">
        <v>712</v>
      </c>
      <c r="BK380" s="878"/>
      <c r="BL380" s="54"/>
      <c r="BM380" s="241"/>
      <c r="BN380" s="241"/>
      <c r="BO380" s="241"/>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199"/>
    </row>
    <row r="381" spans="4:121" s="52" customFormat="1" hidden="1">
      <c r="D381" s="198"/>
      <c r="E381" s="54"/>
      <c r="F381" s="54"/>
      <c r="G381" s="54"/>
      <c r="H381" s="54"/>
      <c r="I381" s="54"/>
      <c r="J381" s="54"/>
      <c r="K381" s="54"/>
      <c r="L381" s="54"/>
      <c r="M381" s="54"/>
      <c r="N381" s="54"/>
      <c r="O381" s="54"/>
      <c r="P381" s="54"/>
      <c r="Q381" s="54"/>
      <c r="R381" s="54"/>
      <c r="S381" s="54"/>
      <c r="T381" s="54"/>
      <c r="U381" s="54"/>
      <c r="V381" s="54"/>
      <c r="W381" s="192"/>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874" t="e">
        <f t="shared" si="79"/>
        <v>#N/A</v>
      </c>
      <c r="AX381" s="875"/>
      <c r="AY381" s="875"/>
      <c r="AZ381" s="875"/>
      <c r="BA381" s="876"/>
      <c r="BB381" s="877" t="s">
        <v>713</v>
      </c>
      <c r="BC381" s="878"/>
      <c r="BD381" s="54"/>
      <c r="BE381" s="879" t="e">
        <f t="shared" si="80"/>
        <v>#N/A</v>
      </c>
      <c r="BF381" s="880"/>
      <c r="BG381" s="880"/>
      <c r="BH381" s="880"/>
      <c r="BI381" s="881"/>
      <c r="BJ381" s="882" t="s">
        <v>713</v>
      </c>
      <c r="BK381" s="878"/>
      <c r="BL381" s="54"/>
      <c r="BM381" s="241"/>
      <c r="BN381" s="241"/>
      <c r="BO381" s="241"/>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199"/>
    </row>
    <row r="382" spans="4:121" s="52" customFormat="1" hidden="1">
      <c r="D382" s="198"/>
      <c r="E382" s="54"/>
      <c r="F382" s="54"/>
      <c r="G382" s="54"/>
      <c r="H382" s="54"/>
      <c r="I382" s="54"/>
      <c r="J382" s="54"/>
      <c r="K382" s="54"/>
      <c r="L382" s="54"/>
      <c r="M382" s="54"/>
      <c r="N382" s="54"/>
      <c r="O382" s="54"/>
      <c r="P382" s="54"/>
      <c r="Q382" s="54"/>
      <c r="R382" s="54"/>
      <c r="S382" s="54"/>
      <c r="T382" s="54"/>
      <c r="U382" s="54"/>
      <c r="V382" s="54"/>
      <c r="W382" s="192"/>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874" t="e">
        <f t="shared" si="79"/>
        <v>#N/A</v>
      </c>
      <c r="AX382" s="875"/>
      <c r="AY382" s="875"/>
      <c r="AZ382" s="875"/>
      <c r="BA382" s="876"/>
      <c r="BB382" s="877" t="s">
        <v>714</v>
      </c>
      <c r="BC382" s="878"/>
      <c r="BD382" s="54"/>
      <c r="BE382" s="879" t="e">
        <f t="shared" si="80"/>
        <v>#N/A</v>
      </c>
      <c r="BF382" s="880"/>
      <c r="BG382" s="880"/>
      <c r="BH382" s="880"/>
      <c r="BI382" s="881"/>
      <c r="BJ382" s="882" t="s">
        <v>714</v>
      </c>
      <c r="BK382" s="878"/>
      <c r="BL382" s="54"/>
      <c r="BM382" s="241"/>
      <c r="BN382" s="241"/>
      <c r="BO382" s="241"/>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199"/>
    </row>
    <row r="383" spans="4:121" s="52" customFormat="1" hidden="1">
      <c r="D383" s="198"/>
      <c r="E383" s="54"/>
      <c r="F383" s="54"/>
      <c r="G383" s="54"/>
      <c r="H383" s="54"/>
      <c r="I383" s="54"/>
      <c r="J383" s="54"/>
      <c r="K383" s="54"/>
      <c r="L383" s="54"/>
      <c r="M383" s="54"/>
      <c r="N383" s="54"/>
      <c r="O383" s="54"/>
      <c r="P383" s="54"/>
      <c r="Q383" s="54"/>
      <c r="R383" s="54"/>
      <c r="S383" s="54"/>
      <c r="T383" s="54"/>
      <c r="U383" s="54"/>
      <c r="V383" s="54"/>
      <c r="W383" s="192"/>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874" t="e">
        <f t="shared" si="79"/>
        <v>#N/A</v>
      </c>
      <c r="AX383" s="875"/>
      <c r="AY383" s="875"/>
      <c r="AZ383" s="875"/>
      <c r="BA383" s="876"/>
      <c r="BB383" s="877" t="s">
        <v>715</v>
      </c>
      <c r="BC383" s="878"/>
      <c r="BD383" s="54"/>
      <c r="BE383" s="879" t="e">
        <f t="shared" si="80"/>
        <v>#N/A</v>
      </c>
      <c r="BF383" s="880"/>
      <c r="BG383" s="880"/>
      <c r="BH383" s="880"/>
      <c r="BI383" s="881"/>
      <c r="BJ383" s="882" t="s">
        <v>715</v>
      </c>
      <c r="BK383" s="878"/>
      <c r="BL383" s="54"/>
      <c r="BM383" s="241"/>
      <c r="BN383" s="241"/>
      <c r="BO383" s="241"/>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199"/>
    </row>
    <row r="384" spans="4:121" s="52" customFormat="1" hidden="1">
      <c r="D384" s="198"/>
      <c r="E384" s="54"/>
      <c r="F384" s="54"/>
      <c r="G384" s="54"/>
      <c r="H384" s="54"/>
      <c r="I384" s="54"/>
      <c r="J384" s="54"/>
      <c r="K384" s="54"/>
      <c r="L384" s="54"/>
      <c r="M384" s="54"/>
      <c r="N384" s="54"/>
      <c r="O384" s="54"/>
      <c r="P384" s="54"/>
      <c r="Q384" s="54"/>
      <c r="R384" s="54"/>
      <c r="S384" s="54"/>
      <c r="T384" s="54"/>
      <c r="U384" s="54"/>
      <c r="V384" s="54"/>
      <c r="W384" s="192"/>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874" t="e">
        <f t="shared" si="79"/>
        <v>#N/A</v>
      </c>
      <c r="AX384" s="875"/>
      <c r="AY384" s="875"/>
      <c r="AZ384" s="875"/>
      <c r="BA384" s="876"/>
      <c r="BB384" s="877" t="s">
        <v>716</v>
      </c>
      <c r="BC384" s="878"/>
      <c r="BD384" s="54"/>
      <c r="BE384" s="879" t="e">
        <f t="shared" si="80"/>
        <v>#N/A</v>
      </c>
      <c r="BF384" s="880"/>
      <c r="BG384" s="880"/>
      <c r="BH384" s="880"/>
      <c r="BI384" s="881"/>
      <c r="BJ384" s="882" t="s">
        <v>716</v>
      </c>
      <c r="BK384" s="878"/>
      <c r="BL384" s="54"/>
      <c r="BM384" s="241"/>
      <c r="BN384" s="241"/>
      <c r="BO384" s="241"/>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199"/>
    </row>
    <row r="385" spans="4:121" s="52" customFormat="1" hidden="1">
      <c r="D385" s="198"/>
      <c r="E385" s="54"/>
      <c r="F385" s="54"/>
      <c r="G385" s="54"/>
      <c r="H385" s="54"/>
      <c r="I385" s="54"/>
      <c r="J385" s="54"/>
      <c r="K385" s="54"/>
      <c r="L385" s="54"/>
      <c r="M385" s="54"/>
      <c r="N385" s="54"/>
      <c r="O385" s="54"/>
      <c r="P385" s="54"/>
      <c r="Q385" s="54"/>
      <c r="R385" s="54"/>
      <c r="S385" s="54"/>
      <c r="T385" s="54"/>
      <c r="U385" s="54"/>
      <c r="V385" s="54"/>
      <c r="W385" s="192"/>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874" t="e">
        <f t="shared" si="79"/>
        <v>#N/A</v>
      </c>
      <c r="AX385" s="875"/>
      <c r="AY385" s="875"/>
      <c r="AZ385" s="875"/>
      <c r="BA385" s="876"/>
      <c r="BB385" s="877" t="s">
        <v>717</v>
      </c>
      <c r="BC385" s="878"/>
      <c r="BD385" s="54"/>
      <c r="BE385" s="879" t="e">
        <f t="shared" si="80"/>
        <v>#N/A</v>
      </c>
      <c r="BF385" s="880"/>
      <c r="BG385" s="880"/>
      <c r="BH385" s="880"/>
      <c r="BI385" s="881"/>
      <c r="BJ385" s="882" t="s">
        <v>717</v>
      </c>
      <c r="BK385" s="878"/>
      <c r="BL385" s="54"/>
      <c r="BM385" s="241"/>
      <c r="BN385" s="241"/>
      <c r="BO385" s="241"/>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199"/>
    </row>
    <row r="386" spans="4:121" s="52" customFormat="1" hidden="1">
      <c r="D386" s="198"/>
      <c r="E386" s="54"/>
      <c r="F386" s="54"/>
      <c r="G386" s="54"/>
      <c r="H386" s="54"/>
      <c r="I386" s="54"/>
      <c r="J386" s="54"/>
      <c r="K386" s="54"/>
      <c r="L386" s="54"/>
      <c r="M386" s="54"/>
      <c r="N386" s="54"/>
      <c r="O386" s="54"/>
      <c r="P386" s="54"/>
      <c r="Q386" s="54"/>
      <c r="R386" s="54"/>
      <c r="S386" s="54"/>
      <c r="T386" s="54"/>
      <c r="U386" s="54"/>
      <c r="V386" s="54"/>
      <c r="W386" s="192"/>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874" t="e">
        <f t="shared" si="79"/>
        <v>#N/A</v>
      </c>
      <c r="AX386" s="875"/>
      <c r="AY386" s="875"/>
      <c r="AZ386" s="875"/>
      <c r="BA386" s="876"/>
      <c r="BB386" s="877" t="s">
        <v>718</v>
      </c>
      <c r="BC386" s="878"/>
      <c r="BD386" s="54"/>
      <c r="BE386" s="879" t="e">
        <f t="shared" si="80"/>
        <v>#N/A</v>
      </c>
      <c r="BF386" s="880"/>
      <c r="BG386" s="880"/>
      <c r="BH386" s="880"/>
      <c r="BI386" s="881"/>
      <c r="BJ386" s="882" t="s">
        <v>718</v>
      </c>
      <c r="BK386" s="878"/>
      <c r="BL386" s="54"/>
      <c r="BM386" s="241"/>
      <c r="BN386" s="241"/>
      <c r="BO386" s="241"/>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199"/>
    </row>
    <row r="387" spans="4:121" s="52" customFormat="1" hidden="1">
      <c r="D387" s="198"/>
      <c r="E387" s="54"/>
      <c r="F387" s="54"/>
      <c r="G387" s="54"/>
      <c r="H387" s="54"/>
      <c r="I387" s="54"/>
      <c r="J387" s="54"/>
      <c r="K387" s="54"/>
      <c r="L387" s="54"/>
      <c r="M387" s="54"/>
      <c r="N387" s="54"/>
      <c r="O387" s="54"/>
      <c r="P387" s="54"/>
      <c r="Q387" s="54"/>
      <c r="R387" s="54"/>
      <c r="S387" s="54"/>
      <c r="T387" s="54"/>
      <c r="U387" s="54"/>
      <c r="V387" s="54"/>
      <c r="W387" s="192"/>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874" t="e">
        <f t="shared" si="79"/>
        <v>#N/A</v>
      </c>
      <c r="AX387" s="875"/>
      <c r="AY387" s="875"/>
      <c r="AZ387" s="875"/>
      <c r="BA387" s="876"/>
      <c r="BB387" s="877" t="s">
        <v>719</v>
      </c>
      <c r="BC387" s="878"/>
      <c r="BD387" s="54"/>
      <c r="BE387" s="879" t="e">
        <f t="shared" si="80"/>
        <v>#N/A</v>
      </c>
      <c r="BF387" s="880"/>
      <c r="BG387" s="880"/>
      <c r="BH387" s="880"/>
      <c r="BI387" s="881"/>
      <c r="BJ387" s="882" t="s">
        <v>719</v>
      </c>
      <c r="BK387" s="878"/>
      <c r="BL387" s="54"/>
      <c r="BM387" s="241"/>
      <c r="BN387" s="241"/>
      <c r="BO387" s="241"/>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199"/>
    </row>
    <row r="388" spans="4:121" s="52" customFormat="1" hidden="1">
      <c r="D388" s="198"/>
      <c r="E388" s="54"/>
      <c r="F388" s="54"/>
      <c r="G388" s="54"/>
      <c r="H388" s="54"/>
      <c r="I388" s="54"/>
      <c r="J388" s="54"/>
      <c r="K388" s="54"/>
      <c r="L388" s="54"/>
      <c r="M388" s="54"/>
      <c r="N388" s="54"/>
      <c r="O388" s="54"/>
      <c r="P388" s="54"/>
      <c r="Q388" s="54"/>
      <c r="R388" s="54"/>
      <c r="S388" s="54"/>
      <c r="T388" s="54"/>
      <c r="U388" s="54"/>
      <c r="V388" s="54"/>
      <c r="W388" s="192"/>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874" t="e">
        <f t="shared" si="79"/>
        <v>#N/A</v>
      </c>
      <c r="AX388" s="875"/>
      <c r="AY388" s="875"/>
      <c r="AZ388" s="875"/>
      <c r="BA388" s="876"/>
      <c r="BB388" s="877" t="s">
        <v>720</v>
      </c>
      <c r="BC388" s="878"/>
      <c r="BD388" s="54"/>
      <c r="BE388" s="879" t="e">
        <f t="shared" si="80"/>
        <v>#N/A</v>
      </c>
      <c r="BF388" s="880"/>
      <c r="BG388" s="880"/>
      <c r="BH388" s="880"/>
      <c r="BI388" s="881"/>
      <c r="BJ388" s="882" t="s">
        <v>720</v>
      </c>
      <c r="BK388" s="878"/>
      <c r="BL388" s="54"/>
      <c r="BM388" s="241"/>
      <c r="BN388" s="241"/>
      <c r="BO388" s="241"/>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199"/>
    </row>
    <row r="389" spans="4:121" s="52" customFormat="1" hidden="1">
      <c r="D389" s="198"/>
      <c r="E389" s="54"/>
      <c r="F389" s="54"/>
      <c r="G389" s="54"/>
      <c r="H389" s="54"/>
      <c r="I389" s="54"/>
      <c r="J389" s="54"/>
      <c r="K389" s="54"/>
      <c r="L389" s="54"/>
      <c r="M389" s="54"/>
      <c r="N389" s="54"/>
      <c r="O389" s="54"/>
      <c r="P389" s="54"/>
      <c r="Q389" s="54"/>
      <c r="R389" s="54"/>
      <c r="S389" s="54"/>
      <c r="T389" s="54"/>
      <c r="U389" s="54"/>
      <c r="V389" s="54"/>
      <c r="W389" s="192"/>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874" t="e">
        <f t="shared" si="79"/>
        <v>#N/A</v>
      </c>
      <c r="AX389" s="875"/>
      <c r="AY389" s="875"/>
      <c r="AZ389" s="875"/>
      <c r="BA389" s="876"/>
      <c r="BB389" s="877" t="s">
        <v>721</v>
      </c>
      <c r="BC389" s="878"/>
      <c r="BD389" s="54"/>
      <c r="BE389" s="879" t="e">
        <f t="shared" si="80"/>
        <v>#N/A</v>
      </c>
      <c r="BF389" s="880"/>
      <c r="BG389" s="880"/>
      <c r="BH389" s="880"/>
      <c r="BI389" s="881"/>
      <c r="BJ389" s="882" t="s">
        <v>721</v>
      </c>
      <c r="BK389" s="878"/>
      <c r="BL389" s="54"/>
      <c r="BM389" s="241"/>
      <c r="BN389" s="241"/>
      <c r="BO389" s="241"/>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199"/>
    </row>
    <row r="390" spans="4:121" s="52" customFormat="1" hidden="1">
      <c r="D390" s="198"/>
      <c r="E390" s="54"/>
      <c r="F390" s="54"/>
      <c r="G390" s="54"/>
      <c r="H390" s="54"/>
      <c r="I390" s="54"/>
      <c r="J390" s="54"/>
      <c r="K390" s="54"/>
      <c r="L390" s="54"/>
      <c r="M390" s="54"/>
      <c r="N390" s="54"/>
      <c r="O390" s="54"/>
      <c r="P390" s="54"/>
      <c r="Q390" s="54"/>
      <c r="R390" s="54"/>
      <c r="S390" s="54"/>
      <c r="T390" s="54"/>
      <c r="U390" s="54"/>
      <c r="V390" s="54"/>
      <c r="W390" s="192"/>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874" t="e">
        <f t="shared" si="79"/>
        <v>#N/A</v>
      </c>
      <c r="AX390" s="875"/>
      <c r="AY390" s="875"/>
      <c r="AZ390" s="875"/>
      <c r="BA390" s="876"/>
      <c r="BB390" s="877" t="s">
        <v>722</v>
      </c>
      <c r="BC390" s="878"/>
      <c r="BD390" s="54"/>
      <c r="BE390" s="879" t="e">
        <f t="shared" si="80"/>
        <v>#N/A</v>
      </c>
      <c r="BF390" s="880"/>
      <c r="BG390" s="880"/>
      <c r="BH390" s="880"/>
      <c r="BI390" s="881"/>
      <c r="BJ390" s="882" t="s">
        <v>722</v>
      </c>
      <c r="BK390" s="878"/>
      <c r="BL390" s="54"/>
      <c r="BM390" s="241"/>
      <c r="BN390" s="241"/>
      <c r="BO390" s="241"/>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199"/>
    </row>
    <row r="391" spans="4:121" s="52" customFormat="1" hidden="1">
      <c r="D391" s="198"/>
      <c r="E391" s="54"/>
      <c r="F391" s="54"/>
      <c r="G391" s="54"/>
      <c r="H391" s="54"/>
      <c r="I391" s="54"/>
      <c r="J391" s="54"/>
      <c r="K391" s="54"/>
      <c r="L391" s="54"/>
      <c r="M391" s="54"/>
      <c r="N391" s="54"/>
      <c r="O391" s="54"/>
      <c r="P391" s="54"/>
      <c r="Q391" s="54"/>
      <c r="R391" s="54"/>
      <c r="S391" s="54"/>
      <c r="T391" s="54"/>
      <c r="U391" s="54"/>
      <c r="V391" s="54"/>
      <c r="W391" s="192"/>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874" t="e">
        <f t="shared" si="79"/>
        <v>#N/A</v>
      </c>
      <c r="AX391" s="875"/>
      <c r="AY391" s="875"/>
      <c r="AZ391" s="875"/>
      <c r="BA391" s="876"/>
      <c r="BB391" s="877" t="s">
        <v>723</v>
      </c>
      <c r="BC391" s="878"/>
      <c r="BD391" s="54"/>
      <c r="BE391" s="879" t="e">
        <f t="shared" si="80"/>
        <v>#N/A</v>
      </c>
      <c r="BF391" s="880"/>
      <c r="BG391" s="880"/>
      <c r="BH391" s="880"/>
      <c r="BI391" s="881"/>
      <c r="BJ391" s="882" t="s">
        <v>723</v>
      </c>
      <c r="BK391" s="878"/>
      <c r="BL391" s="54"/>
      <c r="BM391" s="241"/>
      <c r="BN391" s="241"/>
      <c r="BO391" s="241"/>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199"/>
    </row>
    <row r="392" spans="4:121" s="52" customFormat="1" hidden="1">
      <c r="D392" s="198"/>
      <c r="E392" s="54"/>
      <c r="F392" s="54"/>
      <c r="G392" s="54"/>
      <c r="H392" s="54"/>
      <c r="I392" s="54"/>
      <c r="J392" s="54"/>
      <c r="K392" s="54"/>
      <c r="L392" s="54"/>
      <c r="M392" s="54"/>
      <c r="N392" s="54"/>
      <c r="O392" s="54"/>
      <c r="P392" s="54"/>
      <c r="Q392" s="54"/>
      <c r="R392" s="54"/>
      <c r="S392" s="54"/>
      <c r="T392" s="54"/>
      <c r="U392" s="54"/>
      <c r="V392" s="54"/>
      <c r="W392" s="192"/>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874" t="e">
        <f t="shared" si="79"/>
        <v>#N/A</v>
      </c>
      <c r="AX392" s="875"/>
      <c r="AY392" s="875"/>
      <c r="AZ392" s="875"/>
      <c r="BA392" s="876"/>
      <c r="BB392" s="877" t="s">
        <v>724</v>
      </c>
      <c r="BC392" s="878"/>
      <c r="BD392" s="54"/>
      <c r="BE392" s="879" t="e">
        <f t="shared" si="80"/>
        <v>#N/A</v>
      </c>
      <c r="BF392" s="880"/>
      <c r="BG392" s="880"/>
      <c r="BH392" s="880"/>
      <c r="BI392" s="881"/>
      <c r="BJ392" s="882" t="s">
        <v>724</v>
      </c>
      <c r="BK392" s="878"/>
      <c r="BL392" s="54"/>
      <c r="BM392" s="241"/>
      <c r="BN392" s="241"/>
      <c r="BO392" s="241"/>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199"/>
    </row>
    <row r="393" spans="4:121" s="52" customFormat="1" hidden="1">
      <c r="D393" s="198"/>
      <c r="E393" s="54"/>
      <c r="F393" s="54"/>
      <c r="G393" s="54"/>
      <c r="H393" s="54"/>
      <c r="I393" s="54"/>
      <c r="J393" s="54"/>
      <c r="K393" s="54"/>
      <c r="L393" s="54"/>
      <c r="M393" s="54"/>
      <c r="N393" s="54"/>
      <c r="O393" s="54"/>
      <c r="P393" s="54"/>
      <c r="Q393" s="54"/>
      <c r="R393" s="54"/>
      <c r="S393" s="54"/>
      <c r="T393" s="54"/>
      <c r="U393" s="54"/>
      <c r="V393" s="54"/>
      <c r="W393" s="192"/>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874" t="e">
        <f t="shared" si="79"/>
        <v>#N/A</v>
      </c>
      <c r="AX393" s="875"/>
      <c r="AY393" s="875"/>
      <c r="AZ393" s="875"/>
      <c r="BA393" s="876"/>
      <c r="BB393" s="877" t="s">
        <v>725</v>
      </c>
      <c r="BC393" s="878"/>
      <c r="BD393" s="54"/>
      <c r="BE393" s="879" t="e">
        <f t="shared" si="80"/>
        <v>#N/A</v>
      </c>
      <c r="BF393" s="880"/>
      <c r="BG393" s="880"/>
      <c r="BH393" s="880"/>
      <c r="BI393" s="881"/>
      <c r="BJ393" s="882" t="s">
        <v>725</v>
      </c>
      <c r="BK393" s="878"/>
      <c r="BL393" s="54"/>
      <c r="BM393" s="241"/>
      <c r="BN393" s="241"/>
      <c r="BO393" s="241"/>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199"/>
    </row>
    <row r="394" spans="4:121" s="52" customFormat="1" hidden="1">
      <c r="D394" s="198"/>
      <c r="E394" s="54"/>
      <c r="F394" s="54"/>
      <c r="G394" s="54"/>
      <c r="H394" s="54"/>
      <c r="I394" s="54"/>
      <c r="J394" s="54"/>
      <c r="K394" s="54"/>
      <c r="L394" s="54"/>
      <c r="M394" s="54"/>
      <c r="N394" s="54"/>
      <c r="O394" s="54"/>
      <c r="P394" s="54"/>
      <c r="Q394" s="54"/>
      <c r="R394" s="54"/>
      <c r="S394" s="54"/>
      <c r="T394" s="54"/>
      <c r="U394" s="54"/>
      <c r="V394" s="54"/>
      <c r="W394" s="192"/>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874" t="e">
        <f t="shared" si="79"/>
        <v>#N/A</v>
      </c>
      <c r="AX394" s="875"/>
      <c r="AY394" s="875"/>
      <c r="AZ394" s="875"/>
      <c r="BA394" s="876"/>
      <c r="BB394" s="877" t="s">
        <v>726</v>
      </c>
      <c r="BC394" s="878"/>
      <c r="BD394" s="54"/>
      <c r="BE394" s="879" t="e">
        <f t="shared" si="80"/>
        <v>#N/A</v>
      </c>
      <c r="BF394" s="880"/>
      <c r="BG394" s="880"/>
      <c r="BH394" s="880"/>
      <c r="BI394" s="881"/>
      <c r="BJ394" s="882" t="s">
        <v>726</v>
      </c>
      <c r="BK394" s="878"/>
      <c r="BL394" s="54"/>
      <c r="BM394" s="241"/>
      <c r="BN394" s="241"/>
      <c r="BO394" s="241"/>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199"/>
    </row>
    <row r="395" spans="4:121" s="52" customFormat="1" hidden="1">
      <c r="D395" s="198"/>
      <c r="E395" s="54"/>
      <c r="F395" s="54"/>
      <c r="G395" s="54"/>
      <c r="H395" s="54"/>
      <c r="I395" s="54"/>
      <c r="J395" s="54"/>
      <c r="K395" s="54"/>
      <c r="L395" s="54"/>
      <c r="M395" s="54"/>
      <c r="N395" s="54"/>
      <c r="O395" s="54"/>
      <c r="P395" s="54"/>
      <c r="Q395" s="54"/>
      <c r="R395" s="54"/>
      <c r="S395" s="54"/>
      <c r="T395" s="54"/>
      <c r="U395" s="54"/>
      <c r="V395" s="54"/>
      <c r="W395" s="192"/>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874" t="e">
        <f t="shared" ref="AW395:AW458" si="81">RANK(BB395,$AM$184:$AM$211,1)</f>
        <v>#N/A</v>
      </c>
      <c r="AX395" s="875"/>
      <c r="AY395" s="875"/>
      <c r="AZ395" s="875"/>
      <c r="BA395" s="876"/>
      <c r="BB395" s="877" t="s">
        <v>727</v>
      </c>
      <c r="BC395" s="878"/>
      <c r="BD395" s="54"/>
      <c r="BE395" s="879" t="e">
        <f t="shared" si="80"/>
        <v>#N/A</v>
      </c>
      <c r="BF395" s="880"/>
      <c r="BG395" s="880"/>
      <c r="BH395" s="880"/>
      <c r="BI395" s="881"/>
      <c r="BJ395" s="882" t="s">
        <v>727</v>
      </c>
      <c r="BK395" s="878"/>
      <c r="BL395" s="54"/>
      <c r="BM395" s="241"/>
      <c r="BN395" s="241"/>
      <c r="BO395" s="241"/>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199"/>
    </row>
    <row r="396" spans="4:121" s="52" customFormat="1" hidden="1">
      <c r="D396" s="198"/>
      <c r="E396" s="54"/>
      <c r="F396" s="54"/>
      <c r="G396" s="54"/>
      <c r="H396" s="54"/>
      <c r="I396" s="54"/>
      <c r="J396" s="54"/>
      <c r="K396" s="54"/>
      <c r="L396" s="54"/>
      <c r="M396" s="54"/>
      <c r="N396" s="54"/>
      <c r="O396" s="54"/>
      <c r="P396" s="54"/>
      <c r="Q396" s="54"/>
      <c r="R396" s="54"/>
      <c r="S396" s="54"/>
      <c r="T396" s="54"/>
      <c r="U396" s="54"/>
      <c r="V396" s="54"/>
      <c r="W396" s="192"/>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874" t="e">
        <f t="shared" si="81"/>
        <v>#N/A</v>
      </c>
      <c r="AX396" s="875"/>
      <c r="AY396" s="875"/>
      <c r="AZ396" s="875"/>
      <c r="BA396" s="876"/>
      <c r="BB396" s="877" t="s">
        <v>728</v>
      </c>
      <c r="BC396" s="878"/>
      <c r="BD396" s="54"/>
      <c r="BE396" s="879" t="e">
        <f t="shared" si="80"/>
        <v>#N/A</v>
      </c>
      <c r="BF396" s="880"/>
      <c r="BG396" s="880"/>
      <c r="BH396" s="880"/>
      <c r="BI396" s="881"/>
      <c r="BJ396" s="882" t="s">
        <v>728</v>
      </c>
      <c r="BK396" s="878"/>
      <c r="BL396" s="54"/>
      <c r="BM396" s="241"/>
      <c r="BN396" s="241"/>
      <c r="BO396" s="241"/>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199"/>
    </row>
    <row r="397" spans="4:121" s="52" customFormat="1" hidden="1">
      <c r="D397" s="198"/>
      <c r="E397" s="54"/>
      <c r="F397" s="54"/>
      <c r="G397" s="54"/>
      <c r="H397" s="54"/>
      <c r="I397" s="54"/>
      <c r="J397" s="54"/>
      <c r="K397" s="54"/>
      <c r="L397" s="54"/>
      <c r="M397" s="54"/>
      <c r="N397" s="54"/>
      <c r="O397" s="54"/>
      <c r="P397" s="54"/>
      <c r="Q397" s="54"/>
      <c r="R397" s="54"/>
      <c r="S397" s="54"/>
      <c r="T397" s="54"/>
      <c r="U397" s="54"/>
      <c r="V397" s="54"/>
      <c r="W397" s="192"/>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874" t="e">
        <f t="shared" si="81"/>
        <v>#N/A</v>
      </c>
      <c r="AX397" s="875"/>
      <c r="AY397" s="875"/>
      <c r="AZ397" s="875"/>
      <c r="BA397" s="876"/>
      <c r="BB397" s="877" t="s">
        <v>729</v>
      </c>
      <c r="BC397" s="878"/>
      <c r="BD397" s="54"/>
      <c r="BE397" s="879" t="e">
        <f t="shared" si="80"/>
        <v>#N/A</v>
      </c>
      <c r="BF397" s="880"/>
      <c r="BG397" s="880"/>
      <c r="BH397" s="880"/>
      <c r="BI397" s="881"/>
      <c r="BJ397" s="882" t="s">
        <v>729</v>
      </c>
      <c r="BK397" s="878"/>
      <c r="BL397" s="54"/>
      <c r="BM397" s="241"/>
      <c r="BN397" s="241"/>
      <c r="BO397" s="241"/>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199"/>
    </row>
    <row r="398" spans="4:121" s="52" customFormat="1" hidden="1">
      <c r="D398" s="198"/>
      <c r="E398" s="54"/>
      <c r="F398" s="54"/>
      <c r="G398" s="54"/>
      <c r="H398" s="54"/>
      <c r="I398" s="54"/>
      <c r="J398" s="54"/>
      <c r="K398" s="54"/>
      <c r="L398" s="54"/>
      <c r="M398" s="54"/>
      <c r="N398" s="54"/>
      <c r="O398" s="54"/>
      <c r="P398" s="54"/>
      <c r="Q398" s="54"/>
      <c r="R398" s="54"/>
      <c r="S398" s="54"/>
      <c r="T398" s="54"/>
      <c r="U398" s="54"/>
      <c r="V398" s="54"/>
      <c r="W398" s="192"/>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874" t="e">
        <f t="shared" si="81"/>
        <v>#N/A</v>
      </c>
      <c r="AX398" s="875"/>
      <c r="AY398" s="875"/>
      <c r="AZ398" s="875"/>
      <c r="BA398" s="876"/>
      <c r="BB398" s="877" t="s">
        <v>730</v>
      </c>
      <c r="BC398" s="878"/>
      <c r="BD398" s="54"/>
      <c r="BE398" s="879" t="e">
        <f t="shared" si="80"/>
        <v>#N/A</v>
      </c>
      <c r="BF398" s="880"/>
      <c r="BG398" s="880"/>
      <c r="BH398" s="880"/>
      <c r="BI398" s="881"/>
      <c r="BJ398" s="882" t="s">
        <v>730</v>
      </c>
      <c r="BK398" s="878"/>
      <c r="BL398" s="54"/>
      <c r="BM398" s="241"/>
      <c r="BN398" s="241"/>
      <c r="BO398" s="241"/>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199"/>
    </row>
    <row r="399" spans="4:121" s="52" customFormat="1" hidden="1">
      <c r="D399" s="198"/>
      <c r="E399" s="54"/>
      <c r="F399" s="54"/>
      <c r="G399" s="54"/>
      <c r="H399" s="54"/>
      <c r="I399" s="54"/>
      <c r="J399" s="54"/>
      <c r="K399" s="54"/>
      <c r="L399" s="54"/>
      <c r="M399" s="54"/>
      <c r="N399" s="54"/>
      <c r="O399" s="54"/>
      <c r="P399" s="54"/>
      <c r="Q399" s="54"/>
      <c r="R399" s="54"/>
      <c r="S399" s="54"/>
      <c r="T399" s="54"/>
      <c r="U399" s="54"/>
      <c r="V399" s="54"/>
      <c r="W399" s="192"/>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874" t="e">
        <f t="shared" si="81"/>
        <v>#N/A</v>
      </c>
      <c r="AX399" s="875"/>
      <c r="AY399" s="875"/>
      <c r="AZ399" s="875"/>
      <c r="BA399" s="876"/>
      <c r="BB399" s="877" t="s">
        <v>731</v>
      </c>
      <c r="BC399" s="878"/>
      <c r="BD399" s="54"/>
      <c r="BE399" s="879" t="e">
        <f t="shared" si="80"/>
        <v>#N/A</v>
      </c>
      <c r="BF399" s="880"/>
      <c r="BG399" s="880"/>
      <c r="BH399" s="880"/>
      <c r="BI399" s="881"/>
      <c r="BJ399" s="882" t="s">
        <v>731</v>
      </c>
      <c r="BK399" s="878"/>
      <c r="BL399" s="54"/>
      <c r="BM399" s="241"/>
      <c r="BN399" s="241"/>
      <c r="BO399" s="241"/>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199"/>
    </row>
    <row r="400" spans="4:121" s="52" customFormat="1" hidden="1">
      <c r="D400" s="198"/>
      <c r="E400" s="54"/>
      <c r="F400" s="54"/>
      <c r="G400" s="54"/>
      <c r="H400" s="54"/>
      <c r="I400" s="54"/>
      <c r="J400" s="54"/>
      <c r="K400" s="54"/>
      <c r="L400" s="54"/>
      <c r="M400" s="54"/>
      <c r="N400" s="54"/>
      <c r="O400" s="54"/>
      <c r="P400" s="54"/>
      <c r="Q400" s="54"/>
      <c r="R400" s="54"/>
      <c r="S400" s="54"/>
      <c r="T400" s="54"/>
      <c r="U400" s="54"/>
      <c r="V400" s="54"/>
      <c r="W400" s="192"/>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874" t="e">
        <f t="shared" si="81"/>
        <v>#N/A</v>
      </c>
      <c r="AX400" s="875"/>
      <c r="AY400" s="875"/>
      <c r="AZ400" s="875"/>
      <c r="BA400" s="876"/>
      <c r="BB400" s="877" t="s">
        <v>732</v>
      </c>
      <c r="BC400" s="878"/>
      <c r="BD400" s="54"/>
      <c r="BE400" s="879" t="e">
        <f t="shared" si="80"/>
        <v>#N/A</v>
      </c>
      <c r="BF400" s="880"/>
      <c r="BG400" s="880"/>
      <c r="BH400" s="880"/>
      <c r="BI400" s="881"/>
      <c r="BJ400" s="882" t="s">
        <v>732</v>
      </c>
      <c r="BK400" s="878"/>
      <c r="BL400" s="54"/>
      <c r="BM400" s="241"/>
      <c r="BN400" s="241"/>
      <c r="BO400" s="241"/>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199"/>
    </row>
    <row r="401" spans="4:121" s="52" customFormat="1" hidden="1">
      <c r="D401" s="198"/>
      <c r="E401" s="54"/>
      <c r="F401" s="54"/>
      <c r="G401" s="54"/>
      <c r="H401" s="54"/>
      <c r="I401" s="54"/>
      <c r="J401" s="54"/>
      <c r="K401" s="54"/>
      <c r="L401" s="54"/>
      <c r="M401" s="54"/>
      <c r="N401" s="54"/>
      <c r="O401" s="54"/>
      <c r="P401" s="54"/>
      <c r="Q401" s="54"/>
      <c r="R401" s="54"/>
      <c r="S401" s="54"/>
      <c r="T401" s="54"/>
      <c r="U401" s="54"/>
      <c r="V401" s="54"/>
      <c r="W401" s="192"/>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874" t="e">
        <f t="shared" si="81"/>
        <v>#N/A</v>
      </c>
      <c r="AX401" s="875"/>
      <c r="AY401" s="875"/>
      <c r="AZ401" s="875"/>
      <c r="BA401" s="876"/>
      <c r="BB401" s="877" t="s">
        <v>733</v>
      </c>
      <c r="BC401" s="878"/>
      <c r="BD401" s="54"/>
      <c r="BE401" s="879" t="e">
        <f t="shared" si="80"/>
        <v>#N/A</v>
      </c>
      <c r="BF401" s="880"/>
      <c r="BG401" s="880"/>
      <c r="BH401" s="880"/>
      <c r="BI401" s="881"/>
      <c r="BJ401" s="882" t="s">
        <v>733</v>
      </c>
      <c r="BK401" s="878"/>
      <c r="BL401" s="54"/>
      <c r="BM401" s="241"/>
      <c r="BN401" s="241"/>
      <c r="BO401" s="241"/>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199"/>
    </row>
    <row r="402" spans="4:121" s="52" customFormat="1" hidden="1">
      <c r="D402" s="198"/>
      <c r="E402" s="54"/>
      <c r="F402" s="54"/>
      <c r="G402" s="54"/>
      <c r="H402" s="54"/>
      <c r="I402" s="54"/>
      <c r="J402" s="54"/>
      <c r="K402" s="54"/>
      <c r="L402" s="54"/>
      <c r="M402" s="54"/>
      <c r="N402" s="54"/>
      <c r="O402" s="54"/>
      <c r="P402" s="54"/>
      <c r="Q402" s="54"/>
      <c r="R402" s="54"/>
      <c r="S402" s="54"/>
      <c r="T402" s="54"/>
      <c r="U402" s="54"/>
      <c r="V402" s="54"/>
      <c r="W402" s="192"/>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874" t="e">
        <f t="shared" si="81"/>
        <v>#N/A</v>
      </c>
      <c r="AX402" s="875"/>
      <c r="AY402" s="875"/>
      <c r="AZ402" s="875"/>
      <c r="BA402" s="876"/>
      <c r="BB402" s="877" t="s">
        <v>734</v>
      </c>
      <c r="BC402" s="878"/>
      <c r="BD402" s="54"/>
      <c r="BE402" s="879" t="e">
        <f t="shared" si="80"/>
        <v>#N/A</v>
      </c>
      <c r="BF402" s="880"/>
      <c r="BG402" s="880"/>
      <c r="BH402" s="880"/>
      <c r="BI402" s="881"/>
      <c r="BJ402" s="882" t="s">
        <v>734</v>
      </c>
      <c r="BK402" s="878"/>
      <c r="BL402" s="54"/>
      <c r="BM402" s="241"/>
      <c r="BN402" s="241"/>
      <c r="BO402" s="241"/>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199"/>
    </row>
    <row r="403" spans="4:121" s="52" customFormat="1" hidden="1">
      <c r="D403" s="198"/>
      <c r="E403" s="54"/>
      <c r="F403" s="54"/>
      <c r="G403" s="54"/>
      <c r="H403" s="54"/>
      <c r="I403" s="54"/>
      <c r="J403" s="54"/>
      <c r="K403" s="54"/>
      <c r="L403" s="54"/>
      <c r="M403" s="54"/>
      <c r="N403" s="54"/>
      <c r="O403" s="54"/>
      <c r="P403" s="54"/>
      <c r="Q403" s="54"/>
      <c r="R403" s="54"/>
      <c r="S403" s="54"/>
      <c r="T403" s="54"/>
      <c r="U403" s="54"/>
      <c r="V403" s="54"/>
      <c r="W403" s="192"/>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874" t="e">
        <f t="shared" si="81"/>
        <v>#N/A</v>
      </c>
      <c r="AX403" s="875"/>
      <c r="AY403" s="875"/>
      <c r="AZ403" s="875"/>
      <c r="BA403" s="876"/>
      <c r="BB403" s="877" t="s">
        <v>735</v>
      </c>
      <c r="BC403" s="878"/>
      <c r="BD403" s="54"/>
      <c r="BE403" s="879" t="e">
        <f t="shared" si="80"/>
        <v>#N/A</v>
      </c>
      <c r="BF403" s="880"/>
      <c r="BG403" s="880"/>
      <c r="BH403" s="880"/>
      <c r="BI403" s="881"/>
      <c r="BJ403" s="882" t="s">
        <v>735</v>
      </c>
      <c r="BK403" s="878"/>
      <c r="BL403" s="54"/>
      <c r="BM403" s="241"/>
      <c r="BN403" s="241"/>
      <c r="BO403" s="241"/>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199"/>
    </row>
    <row r="404" spans="4:121" s="52" customFormat="1" hidden="1">
      <c r="D404" s="198"/>
      <c r="E404" s="54"/>
      <c r="F404" s="54"/>
      <c r="G404" s="54"/>
      <c r="H404" s="54"/>
      <c r="I404" s="54"/>
      <c r="J404" s="54"/>
      <c r="K404" s="54"/>
      <c r="L404" s="54"/>
      <c r="M404" s="54"/>
      <c r="N404" s="54"/>
      <c r="O404" s="54"/>
      <c r="P404" s="54"/>
      <c r="Q404" s="54"/>
      <c r="R404" s="54"/>
      <c r="S404" s="54"/>
      <c r="T404" s="54"/>
      <c r="U404" s="54"/>
      <c r="V404" s="54"/>
      <c r="W404" s="192"/>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874" t="e">
        <f t="shared" si="81"/>
        <v>#N/A</v>
      </c>
      <c r="AX404" s="875"/>
      <c r="AY404" s="875"/>
      <c r="AZ404" s="875"/>
      <c r="BA404" s="876"/>
      <c r="BB404" s="877" t="s">
        <v>736</v>
      </c>
      <c r="BC404" s="878"/>
      <c r="BD404" s="54"/>
      <c r="BE404" s="879" t="e">
        <f t="shared" si="80"/>
        <v>#N/A</v>
      </c>
      <c r="BF404" s="880"/>
      <c r="BG404" s="880"/>
      <c r="BH404" s="880"/>
      <c r="BI404" s="881"/>
      <c r="BJ404" s="882" t="s">
        <v>736</v>
      </c>
      <c r="BK404" s="878"/>
      <c r="BL404" s="54"/>
      <c r="BM404" s="241"/>
      <c r="BN404" s="241"/>
      <c r="BO404" s="241"/>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199"/>
    </row>
    <row r="405" spans="4:121" s="52" customFormat="1" hidden="1">
      <c r="D405" s="198"/>
      <c r="E405" s="54"/>
      <c r="F405" s="54"/>
      <c r="G405" s="54"/>
      <c r="H405" s="54"/>
      <c r="I405" s="54"/>
      <c r="J405" s="54"/>
      <c r="K405" s="54"/>
      <c r="L405" s="54"/>
      <c r="M405" s="54"/>
      <c r="N405" s="54"/>
      <c r="O405" s="54"/>
      <c r="P405" s="54"/>
      <c r="Q405" s="54"/>
      <c r="R405" s="54"/>
      <c r="S405" s="54"/>
      <c r="T405" s="54"/>
      <c r="U405" s="54"/>
      <c r="V405" s="54"/>
      <c r="W405" s="192"/>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874" t="e">
        <f t="shared" si="81"/>
        <v>#N/A</v>
      </c>
      <c r="AX405" s="875"/>
      <c r="AY405" s="875"/>
      <c r="AZ405" s="875"/>
      <c r="BA405" s="876"/>
      <c r="BB405" s="877" t="s">
        <v>737</v>
      </c>
      <c r="BC405" s="878"/>
      <c r="BD405" s="54"/>
      <c r="BE405" s="879" t="e">
        <f t="shared" si="80"/>
        <v>#N/A</v>
      </c>
      <c r="BF405" s="880"/>
      <c r="BG405" s="880"/>
      <c r="BH405" s="880"/>
      <c r="BI405" s="881"/>
      <c r="BJ405" s="882" t="s">
        <v>737</v>
      </c>
      <c r="BK405" s="878"/>
      <c r="BL405" s="54"/>
      <c r="BM405" s="241"/>
      <c r="BN405" s="241"/>
      <c r="BO405" s="241"/>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199"/>
    </row>
    <row r="406" spans="4:121" s="52" customFormat="1" hidden="1">
      <c r="D406" s="198"/>
      <c r="E406" s="54"/>
      <c r="F406" s="54"/>
      <c r="G406" s="54"/>
      <c r="H406" s="54"/>
      <c r="I406" s="54"/>
      <c r="J406" s="54"/>
      <c r="K406" s="54"/>
      <c r="L406" s="54"/>
      <c r="M406" s="54"/>
      <c r="N406" s="54"/>
      <c r="O406" s="54"/>
      <c r="P406" s="54"/>
      <c r="Q406" s="54"/>
      <c r="R406" s="54"/>
      <c r="S406" s="54"/>
      <c r="T406" s="54"/>
      <c r="U406" s="54"/>
      <c r="V406" s="54"/>
      <c r="W406" s="192"/>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874" t="e">
        <f t="shared" si="81"/>
        <v>#N/A</v>
      </c>
      <c r="AX406" s="875"/>
      <c r="AY406" s="875"/>
      <c r="AZ406" s="875"/>
      <c r="BA406" s="876"/>
      <c r="BB406" s="877" t="s">
        <v>738</v>
      </c>
      <c r="BC406" s="878"/>
      <c r="BD406" s="54"/>
      <c r="BE406" s="879" t="e">
        <f t="shared" si="80"/>
        <v>#N/A</v>
      </c>
      <c r="BF406" s="880"/>
      <c r="BG406" s="880"/>
      <c r="BH406" s="880"/>
      <c r="BI406" s="881"/>
      <c r="BJ406" s="882" t="s">
        <v>738</v>
      </c>
      <c r="BK406" s="878"/>
      <c r="BL406" s="54"/>
      <c r="BM406" s="241"/>
      <c r="BN406" s="241"/>
      <c r="BO406" s="241"/>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199"/>
    </row>
    <row r="407" spans="4:121" s="52" customFormat="1" hidden="1">
      <c r="D407" s="198"/>
      <c r="E407" s="54"/>
      <c r="F407" s="54"/>
      <c r="G407" s="54"/>
      <c r="H407" s="54"/>
      <c r="I407" s="54"/>
      <c r="J407" s="54"/>
      <c r="K407" s="54"/>
      <c r="L407" s="54"/>
      <c r="M407" s="54"/>
      <c r="N407" s="54"/>
      <c r="O407" s="54"/>
      <c r="P407" s="54"/>
      <c r="Q407" s="54"/>
      <c r="R407" s="54"/>
      <c r="S407" s="54"/>
      <c r="T407" s="54"/>
      <c r="U407" s="54"/>
      <c r="V407" s="54"/>
      <c r="W407" s="192"/>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874" t="e">
        <f t="shared" si="81"/>
        <v>#N/A</v>
      </c>
      <c r="AX407" s="875"/>
      <c r="AY407" s="875"/>
      <c r="AZ407" s="875"/>
      <c r="BA407" s="876"/>
      <c r="BB407" s="877" t="s">
        <v>739</v>
      </c>
      <c r="BC407" s="878"/>
      <c r="BD407" s="54"/>
      <c r="BE407" s="879" t="e">
        <f t="shared" si="80"/>
        <v>#N/A</v>
      </c>
      <c r="BF407" s="880"/>
      <c r="BG407" s="880"/>
      <c r="BH407" s="880"/>
      <c r="BI407" s="881"/>
      <c r="BJ407" s="882" t="s">
        <v>739</v>
      </c>
      <c r="BK407" s="878"/>
      <c r="BL407" s="54"/>
      <c r="BM407" s="241"/>
      <c r="BN407" s="241"/>
      <c r="BO407" s="241"/>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199"/>
    </row>
    <row r="408" spans="4:121" s="52" customFormat="1" hidden="1">
      <c r="D408" s="198"/>
      <c r="E408" s="54"/>
      <c r="F408" s="54"/>
      <c r="G408" s="54"/>
      <c r="H408" s="54"/>
      <c r="I408" s="54"/>
      <c r="J408" s="54"/>
      <c r="K408" s="54"/>
      <c r="L408" s="54"/>
      <c r="M408" s="54"/>
      <c r="N408" s="54"/>
      <c r="O408" s="54"/>
      <c r="P408" s="54"/>
      <c r="Q408" s="54"/>
      <c r="R408" s="54"/>
      <c r="S408" s="54"/>
      <c r="T408" s="54"/>
      <c r="U408" s="54"/>
      <c r="V408" s="54"/>
      <c r="W408" s="192"/>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874" t="e">
        <f t="shared" si="81"/>
        <v>#N/A</v>
      </c>
      <c r="AX408" s="875"/>
      <c r="AY408" s="875"/>
      <c r="AZ408" s="875"/>
      <c r="BA408" s="876"/>
      <c r="BB408" s="877" t="s">
        <v>740</v>
      </c>
      <c r="BC408" s="878"/>
      <c r="BD408" s="54"/>
      <c r="BE408" s="879" t="e">
        <f t="shared" si="80"/>
        <v>#N/A</v>
      </c>
      <c r="BF408" s="880"/>
      <c r="BG408" s="880"/>
      <c r="BH408" s="880"/>
      <c r="BI408" s="881"/>
      <c r="BJ408" s="882" t="s">
        <v>740</v>
      </c>
      <c r="BK408" s="878"/>
      <c r="BL408" s="54"/>
      <c r="BM408" s="241"/>
      <c r="BN408" s="241"/>
      <c r="BO408" s="241"/>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199"/>
    </row>
    <row r="409" spans="4:121" s="52" customFormat="1" hidden="1">
      <c r="D409" s="198"/>
      <c r="E409" s="54"/>
      <c r="F409" s="54"/>
      <c r="G409" s="54"/>
      <c r="H409" s="54"/>
      <c r="I409" s="54"/>
      <c r="J409" s="54"/>
      <c r="K409" s="54"/>
      <c r="L409" s="54"/>
      <c r="M409" s="54"/>
      <c r="N409" s="54"/>
      <c r="O409" s="54"/>
      <c r="P409" s="54"/>
      <c r="Q409" s="54"/>
      <c r="R409" s="54"/>
      <c r="S409" s="54"/>
      <c r="T409" s="54"/>
      <c r="U409" s="54"/>
      <c r="V409" s="54"/>
      <c r="W409" s="192"/>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874" t="e">
        <f t="shared" si="81"/>
        <v>#N/A</v>
      </c>
      <c r="AX409" s="875"/>
      <c r="AY409" s="875"/>
      <c r="AZ409" s="875"/>
      <c r="BA409" s="876"/>
      <c r="BB409" s="877" t="s">
        <v>741</v>
      </c>
      <c r="BC409" s="878"/>
      <c r="BD409" s="54"/>
      <c r="BE409" s="879" t="e">
        <f t="shared" si="80"/>
        <v>#N/A</v>
      </c>
      <c r="BF409" s="880"/>
      <c r="BG409" s="880"/>
      <c r="BH409" s="880"/>
      <c r="BI409" s="881"/>
      <c r="BJ409" s="882" t="s">
        <v>741</v>
      </c>
      <c r="BK409" s="878"/>
      <c r="BL409" s="54"/>
      <c r="BM409" s="241"/>
      <c r="BN409" s="241"/>
      <c r="BO409" s="241"/>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199"/>
    </row>
    <row r="410" spans="4:121" s="52" customFormat="1" hidden="1">
      <c r="D410" s="198"/>
      <c r="E410" s="54"/>
      <c r="F410" s="54"/>
      <c r="G410" s="54"/>
      <c r="H410" s="54"/>
      <c r="I410" s="54"/>
      <c r="J410" s="54"/>
      <c r="K410" s="54"/>
      <c r="L410" s="54"/>
      <c r="M410" s="54"/>
      <c r="N410" s="54"/>
      <c r="O410" s="54"/>
      <c r="P410" s="54"/>
      <c r="Q410" s="54"/>
      <c r="R410" s="54"/>
      <c r="S410" s="54"/>
      <c r="T410" s="54"/>
      <c r="U410" s="54"/>
      <c r="V410" s="54"/>
      <c r="W410" s="192"/>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874" t="e">
        <f t="shared" si="81"/>
        <v>#N/A</v>
      </c>
      <c r="AX410" s="875"/>
      <c r="AY410" s="875"/>
      <c r="AZ410" s="875"/>
      <c r="BA410" s="876"/>
      <c r="BB410" s="877" t="s">
        <v>742</v>
      </c>
      <c r="BC410" s="878"/>
      <c r="BD410" s="54"/>
      <c r="BE410" s="879" t="e">
        <f t="shared" si="80"/>
        <v>#N/A</v>
      </c>
      <c r="BF410" s="880"/>
      <c r="BG410" s="880"/>
      <c r="BH410" s="880"/>
      <c r="BI410" s="881"/>
      <c r="BJ410" s="882" t="s">
        <v>742</v>
      </c>
      <c r="BK410" s="878"/>
      <c r="BL410" s="54"/>
      <c r="BM410" s="241"/>
      <c r="BN410" s="241"/>
      <c r="BO410" s="241"/>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199"/>
    </row>
    <row r="411" spans="4:121" s="52" customFormat="1" hidden="1">
      <c r="D411" s="198"/>
      <c r="E411" s="54"/>
      <c r="F411" s="54"/>
      <c r="G411" s="54"/>
      <c r="H411" s="54"/>
      <c r="I411" s="54"/>
      <c r="J411" s="54"/>
      <c r="K411" s="54"/>
      <c r="L411" s="54"/>
      <c r="M411" s="54"/>
      <c r="N411" s="54"/>
      <c r="O411" s="54"/>
      <c r="P411" s="54"/>
      <c r="Q411" s="54"/>
      <c r="R411" s="54"/>
      <c r="S411" s="54"/>
      <c r="T411" s="54"/>
      <c r="U411" s="54"/>
      <c r="V411" s="54"/>
      <c r="W411" s="192"/>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874" t="e">
        <f t="shared" si="81"/>
        <v>#N/A</v>
      </c>
      <c r="AX411" s="875"/>
      <c r="AY411" s="875"/>
      <c r="AZ411" s="875"/>
      <c r="BA411" s="876"/>
      <c r="BB411" s="877" t="s">
        <v>743</v>
      </c>
      <c r="BC411" s="878"/>
      <c r="BD411" s="54"/>
      <c r="BE411" s="879" t="e">
        <f t="shared" si="80"/>
        <v>#N/A</v>
      </c>
      <c r="BF411" s="880"/>
      <c r="BG411" s="880"/>
      <c r="BH411" s="880"/>
      <c r="BI411" s="881"/>
      <c r="BJ411" s="882" t="s">
        <v>743</v>
      </c>
      <c r="BK411" s="878"/>
      <c r="BL411" s="54"/>
      <c r="BM411" s="241"/>
      <c r="BN411" s="241"/>
      <c r="BO411" s="241"/>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199"/>
    </row>
    <row r="412" spans="4:121" s="52" customFormat="1" hidden="1">
      <c r="D412" s="198"/>
      <c r="E412" s="54"/>
      <c r="F412" s="54"/>
      <c r="G412" s="54"/>
      <c r="H412" s="54"/>
      <c r="I412" s="54"/>
      <c r="J412" s="54"/>
      <c r="K412" s="54"/>
      <c r="L412" s="54"/>
      <c r="M412" s="54"/>
      <c r="N412" s="54"/>
      <c r="O412" s="54"/>
      <c r="P412" s="54"/>
      <c r="Q412" s="54"/>
      <c r="R412" s="54"/>
      <c r="S412" s="54"/>
      <c r="T412" s="54"/>
      <c r="U412" s="54"/>
      <c r="V412" s="54"/>
      <c r="W412" s="192"/>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874" t="e">
        <f t="shared" si="81"/>
        <v>#N/A</v>
      </c>
      <c r="AX412" s="875"/>
      <c r="AY412" s="875"/>
      <c r="AZ412" s="875"/>
      <c r="BA412" s="876"/>
      <c r="BB412" s="877" t="s">
        <v>744</v>
      </c>
      <c r="BC412" s="878"/>
      <c r="BD412" s="54"/>
      <c r="BE412" s="879" t="e">
        <f t="shared" si="80"/>
        <v>#N/A</v>
      </c>
      <c r="BF412" s="880"/>
      <c r="BG412" s="880"/>
      <c r="BH412" s="880"/>
      <c r="BI412" s="881"/>
      <c r="BJ412" s="882" t="s">
        <v>744</v>
      </c>
      <c r="BK412" s="878"/>
      <c r="BL412" s="54"/>
      <c r="BM412" s="241"/>
      <c r="BN412" s="241"/>
      <c r="BO412" s="241"/>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199"/>
    </row>
    <row r="413" spans="4:121" s="52" customFormat="1" hidden="1">
      <c r="D413" s="198"/>
      <c r="E413" s="54"/>
      <c r="F413" s="54"/>
      <c r="G413" s="54"/>
      <c r="H413" s="54"/>
      <c r="I413" s="54"/>
      <c r="J413" s="54"/>
      <c r="K413" s="54"/>
      <c r="L413" s="54"/>
      <c r="M413" s="54"/>
      <c r="N413" s="54"/>
      <c r="O413" s="54"/>
      <c r="P413" s="54"/>
      <c r="Q413" s="54"/>
      <c r="R413" s="54"/>
      <c r="S413" s="54"/>
      <c r="T413" s="54"/>
      <c r="U413" s="54"/>
      <c r="V413" s="54"/>
      <c r="W413" s="192"/>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874" t="e">
        <f t="shared" si="81"/>
        <v>#N/A</v>
      </c>
      <c r="AX413" s="875"/>
      <c r="AY413" s="875"/>
      <c r="AZ413" s="875"/>
      <c r="BA413" s="876"/>
      <c r="BB413" s="877" t="s">
        <v>745</v>
      </c>
      <c r="BC413" s="878"/>
      <c r="BD413" s="54"/>
      <c r="BE413" s="879" t="e">
        <f t="shared" si="80"/>
        <v>#N/A</v>
      </c>
      <c r="BF413" s="880"/>
      <c r="BG413" s="880"/>
      <c r="BH413" s="880"/>
      <c r="BI413" s="881"/>
      <c r="BJ413" s="882" t="s">
        <v>745</v>
      </c>
      <c r="BK413" s="878"/>
      <c r="BL413" s="54"/>
      <c r="BM413" s="241"/>
      <c r="BN413" s="241"/>
      <c r="BO413" s="241"/>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199"/>
    </row>
    <row r="414" spans="4:121" s="52" customFormat="1" hidden="1">
      <c r="D414" s="198"/>
      <c r="E414" s="54"/>
      <c r="F414" s="54"/>
      <c r="G414" s="54"/>
      <c r="H414" s="54"/>
      <c r="I414" s="54"/>
      <c r="J414" s="54"/>
      <c r="K414" s="54"/>
      <c r="L414" s="54"/>
      <c r="M414" s="54"/>
      <c r="N414" s="54"/>
      <c r="O414" s="54"/>
      <c r="P414" s="54"/>
      <c r="Q414" s="54"/>
      <c r="R414" s="54"/>
      <c r="S414" s="54"/>
      <c r="T414" s="54"/>
      <c r="U414" s="54"/>
      <c r="V414" s="54"/>
      <c r="W414" s="192"/>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874" t="e">
        <f t="shared" si="81"/>
        <v>#N/A</v>
      </c>
      <c r="AX414" s="875"/>
      <c r="AY414" s="875"/>
      <c r="AZ414" s="875"/>
      <c r="BA414" s="876"/>
      <c r="BB414" s="877" t="s">
        <v>746</v>
      </c>
      <c r="BC414" s="878"/>
      <c r="BD414" s="54"/>
      <c r="BE414" s="879" t="e">
        <f t="shared" si="80"/>
        <v>#N/A</v>
      </c>
      <c r="BF414" s="880"/>
      <c r="BG414" s="880"/>
      <c r="BH414" s="880"/>
      <c r="BI414" s="881"/>
      <c r="BJ414" s="882" t="s">
        <v>746</v>
      </c>
      <c r="BK414" s="878"/>
      <c r="BL414" s="54"/>
      <c r="BM414" s="241"/>
      <c r="BN414" s="241"/>
      <c r="BO414" s="241"/>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199"/>
    </row>
    <row r="415" spans="4:121" s="52" customFormat="1" hidden="1">
      <c r="D415" s="198"/>
      <c r="E415" s="54"/>
      <c r="F415" s="54"/>
      <c r="G415" s="54"/>
      <c r="H415" s="54"/>
      <c r="I415" s="54"/>
      <c r="J415" s="54"/>
      <c r="K415" s="54"/>
      <c r="L415" s="54"/>
      <c r="M415" s="54"/>
      <c r="N415" s="54"/>
      <c r="O415" s="54"/>
      <c r="P415" s="54"/>
      <c r="Q415" s="54"/>
      <c r="R415" s="54"/>
      <c r="S415" s="54"/>
      <c r="T415" s="54"/>
      <c r="U415" s="54"/>
      <c r="V415" s="54"/>
      <c r="W415" s="192"/>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874" t="e">
        <f t="shared" si="81"/>
        <v>#N/A</v>
      </c>
      <c r="AX415" s="875"/>
      <c r="AY415" s="875"/>
      <c r="AZ415" s="875"/>
      <c r="BA415" s="876"/>
      <c r="BB415" s="877" t="s">
        <v>747</v>
      </c>
      <c r="BC415" s="878"/>
      <c r="BD415" s="54"/>
      <c r="BE415" s="879" t="e">
        <f t="shared" si="80"/>
        <v>#N/A</v>
      </c>
      <c r="BF415" s="880"/>
      <c r="BG415" s="880"/>
      <c r="BH415" s="880"/>
      <c r="BI415" s="881"/>
      <c r="BJ415" s="882" t="s">
        <v>747</v>
      </c>
      <c r="BK415" s="878"/>
      <c r="BL415" s="54"/>
      <c r="BM415" s="241"/>
      <c r="BN415" s="241"/>
      <c r="BO415" s="241"/>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199"/>
    </row>
    <row r="416" spans="4:121" s="52" customFormat="1" hidden="1">
      <c r="D416" s="198"/>
      <c r="E416" s="54"/>
      <c r="F416" s="54"/>
      <c r="G416" s="54"/>
      <c r="H416" s="54"/>
      <c r="I416" s="54"/>
      <c r="J416" s="54"/>
      <c r="K416" s="54"/>
      <c r="L416" s="54"/>
      <c r="M416" s="54"/>
      <c r="N416" s="54"/>
      <c r="O416" s="54"/>
      <c r="P416" s="54"/>
      <c r="Q416" s="54"/>
      <c r="R416" s="54"/>
      <c r="S416" s="54"/>
      <c r="T416" s="54"/>
      <c r="U416" s="54"/>
      <c r="V416" s="54"/>
      <c r="W416" s="192"/>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874" t="e">
        <f t="shared" si="81"/>
        <v>#N/A</v>
      </c>
      <c r="AX416" s="875"/>
      <c r="AY416" s="875"/>
      <c r="AZ416" s="875"/>
      <c r="BA416" s="876"/>
      <c r="BB416" s="877" t="s">
        <v>748</v>
      </c>
      <c r="BC416" s="878"/>
      <c r="BD416" s="54"/>
      <c r="BE416" s="879" t="e">
        <f t="shared" si="80"/>
        <v>#N/A</v>
      </c>
      <c r="BF416" s="880"/>
      <c r="BG416" s="880"/>
      <c r="BH416" s="880"/>
      <c r="BI416" s="881"/>
      <c r="BJ416" s="882" t="s">
        <v>748</v>
      </c>
      <c r="BK416" s="878"/>
      <c r="BL416" s="54"/>
      <c r="BM416" s="241"/>
      <c r="BN416" s="241"/>
      <c r="BO416" s="241"/>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199"/>
    </row>
    <row r="417" spans="4:121" s="52" customFormat="1" hidden="1">
      <c r="D417" s="198"/>
      <c r="E417" s="54"/>
      <c r="F417" s="54"/>
      <c r="G417" s="54"/>
      <c r="H417" s="54"/>
      <c r="I417" s="54"/>
      <c r="J417" s="54"/>
      <c r="K417" s="54"/>
      <c r="L417" s="54"/>
      <c r="M417" s="54"/>
      <c r="N417" s="54"/>
      <c r="O417" s="54"/>
      <c r="P417" s="54"/>
      <c r="Q417" s="54"/>
      <c r="R417" s="54"/>
      <c r="S417" s="54"/>
      <c r="T417" s="54"/>
      <c r="U417" s="54"/>
      <c r="V417" s="54"/>
      <c r="W417" s="192"/>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874" t="e">
        <f t="shared" si="81"/>
        <v>#N/A</v>
      </c>
      <c r="AX417" s="875"/>
      <c r="AY417" s="875"/>
      <c r="AZ417" s="875"/>
      <c r="BA417" s="876"/>
      <c r="BB417" s="877" t="s">
        <v>749</v>
      </c>
      <c r="BC417" s="878"/>
      <c r="BD417" s="54"/>
      <c r="BE417" s="879" t="e">
        <f t="shared" si="80"/>
        <v>#N/A</v>
      </c>
      <c r="BF417" s="880"/>
      <c r="BG417" s="880"/>
      <c r="BH417" s="880"/>
      <c r="BI417" s="881"/>
      <c r="BJ417" s="882" t="s">
        <v>749</v>
      </c>
      <c r="BK417" s="878"/>
      <c r="BL417" s="54"/>
      <c r="BM417" s="241"/>
      <c r="BN417" s="241"/>
      <c r="BO417" s="241"/>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199"/>
    </row>
    <row r="418" spans="4:121" s="52" customFormat="1" hidden="1">
      <c r="D418" s="198"/>
      <c r="E418" s="54"/>
      <c r="F418" s="54"/>
      <c r="G418" s="54"/>
      <c r="H418" s="54"/>
      <c r="I418" s="54"/>
      <c r="J418" s="54"/>
      <c r="K418" s="54"/>
      <c r="L418" s="54"/>
      <c r="M418" s="54"/>
      <c r="N418" s="54"/>
      <c r="O418" s="54"/>
      <c r="P418" s="54"/>
      <c r="Q418" s="54"/>
      <c r="R418" s="54"/>
      <c r="S418" s="54"/>
      <c r="T418" s="54"/>
      <c r="U418" s="54"/>
      <c r="V418" s="54"/>
      <c r="W418" s="192"/>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874" t="e">
        <f t="shared" si="81"/>
        <v>#N/A</v>
      </c>
      <c r="AX418" s="875"/>
      <c r="AY418" s="875"/>
      <c r="AZ418" s="875"/>
      <c r="BA418" s="876"/>
      <c r="BB418" s="877" t="s">
        <v>750</v>
      </c>
      <c r="BC418" s="878"/>
      <c r="BD418" s="54"/>
      <c r="BE418" s="879" t="e">
        <f t="shared" si="80"/>
        <v>#N/A</v>
      </c>
      <c r="BF418" s="880"/>
      <c r="BG418" s="880"/>
      <c r="BH418" s="880"/>
      <c r="BI418" s="881"/>
      <c r="BJ418" s="882" t="s">
        <v>750</v>
      </c>
      <c r="BK418" s="878"/>
      <c r="BL418" s="54"/>
      <c r="BM418" s="241"/>
      <c r="BN418" s="241"/>
      <c r="BO418" s="241"/>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199"/>
    </row>
    <row r="419" spans="4:121" s="52" customFormat="1" hidden="1">
      <c r="D419" s="198"/>
      <c r="E419" s="54"/>
      <c r="F419" s="54"/>
      <c r="G419" s="54"/>
      <c r="H419" s="54"/>
      <c r="I419" s="54"/>
      <c r="J419" s="54"/>
      <c r="K419" s="54"/>
      <c r="L419" s="54"/>
      <c r="M419" s="54"/>
      <c r="N419" s="54"/>
      <c r="O419" s="54"/>
      <c r="P419" s="54"/>
      <c r="Q419" s="54"/>
      <c r="R419" s="54"/>
      <c r="S419" s="54"/>
      <c r="T419" s="54"/>
      <c r="U419" s="54"/>
      <c r="V419" s="54"/>
      <c r="W419" s="192"/>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874" t="e">
        <f t="shared" si="81"/>
        <v>#N/A</v>
      </c>
      <c r="AX419" s="875"/>
      <c r="AY419" s="875"/>
      <c r="AZ419" s="875"/>
      <c r="BA419" s="876"/>
      <c r="BB419" s="877" t="s">
        <v>751</v>
      </c>
      <c r="BC419" s="878"/>
      <c r="BD419" s="54"/>
      <c r="BE419" s="879" t="e">
        <f t="shared" si="80"/>
        <v>#N/A</v>
      </c>
      <c r="BF419" s="880"/>
      <c r="BG419" s="880"/>
      <c r="BH419" s="880"/>
      <c r="BI419" s="881"/>
      <c r="BJ419" s="882" t="s">
        <v>751</v>
      </c>
      <c r="BK419" s="878"/>
      <c r="BL419" s="54"/>
      <c r="BM419" s="241"/>
      <c r="BN419" s="241"/>
      <c r="BO419" s="241"/>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199"/>
    </row>
    <row r="420" spans="4:121" s="52" customFormat="1" hidden="1">
      <c r="D420" s="198"/>
      <c r="E420" s="54"/>
      <c r="F420" s="54"/>
      <c r="G420" s="54"/>
      <c r="H420" s="54"/>
      <c r="I420" s="54"/>
      <c r="J420" s="54"/>
      <c r="K420" s="54"/>
      <c r="L420" s="54"/>
      <c r="M420" s="54"/>
      <c r="N420" s="54"/>
      <c r="O420" s="54"/>
      <c r="P420" s="54"/>
      <c r="Q420" s="54"/>
      <c r="R420" s="54"/>
      <c r="S420" s="54"/>
      <c r="T420" s="54"/>
      <c r="U420" s="54"/>
      <c r="V420" s="54"/>
      <c r="W420" s="192"/>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874" t="e">
        <f t="shared" si="81"/>
        <v>#N/A</v>
      </c>
      <c r="AX420" s="875"/>
      <c r="AY420" s="875"/>
      <c r="AZ420" s="875"/>
      <c r="BA420" s="876"/>
      <c r="BB420" s="877" t="s">
        <v>752</v>
      </c>
      <c r="BC420" s="878"/>
      <c r="BD420" s="54"/>
      <c r="BE420" s="879" t="e">
        <f t="shared" si="80"/>
        <v>#N/A</v>
      </c>
      <c r="BF420" s="880"/>
      <c r="BG420" s="880"/>
      <c r="BH420" s="880"/>
      <c r="BI420" s="881"/>
      <c r="BJ420" s="882" t="s">
        <v>752</v>
      </c>
      <c r="BK420" s="878"/>
      <c r="BL420" s="54"/>
      <c r="BM420" s="241"/>
      <c r="BN420" s="241"/>
      <c r="BO420" s="241"/>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199"/>
    </row>
    <row r="421" spans="4:121" s="52" customFormat="1" hidden="1">
      <c r="D421" s="198"/>
      <c r="E421" s="54"/>
      <c r="F421" s="54"/>
      <c r="G421" s="54"/>
      <c r="H421" s="54"/>
      <c r="I421" s="54"/>
      <c r="J421" s="54"/>
      <c r="K421" s="54"/>
      <c r="L421" s="54"/>
      <c r="M421" s="54"/>
      <c r="N421" s="54"/>
      <c r="O421" s="54"/>
      <c r="P421" s="54"/>
      <c r="Q421" s="54"/>
      <c r="R421" s="54"/>
      <c r="S421" s="54"/>
      <c r="T421" s="54"/>
      <c r="U421" s="54"/>
      <c r="V421" s="54"/>
      <c r="W421" s="192"/>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874" t="e">
        <f t="shared" si="81"/>
        <v>#N/A</v>
      </c>
      <c r="AX421" s="875"/>
      <c r="AY421" s="875"/>
      <c r="AZ421" s="875"/>
      <c r="BA421" s="876"/>
      <c r="BB421" s="877" t="s">
        <v>753</v>
      </c>
      <c r="BC421" s="878"/>
      <c r="BD421" s="54"/>
      <c r="BE421" s="879" t="e">
        <f t="shared" si="80"/>
        <v>#N/A</v>
      </c>
      <c r="BF421" s="880"/>
      <c r="BG421" s="880"/>
      <c r="BH421" s="880"/>
      <c r="BI421" s="881"/>
      <c r="BJ421" s="882" t="s">
        <v>753</v>
      </c>
      <c r="BK421" s="878"/>
      <c r="BL421" s="54"/>
      <c r="BM421" s="241"/>
      <c r="BN421" s="241"/>
      <c r="BO421" s="241"/>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199"/>
    </row>
    <row r="422" spans="4:121" s="52" customFormat="1" hidden="1">
      <c r="D422" s="198"/>
      <c r="E422" s="54"/>
      <c r="F422" s="54"/>
      <c r="G422" s="54"/>
      <c r="H422" s="54"/>
      <c r="I422" s="54"/>
      <c r="J422" s="54"/>
      <c r="K422" s="54"/>
      <c r="L422" s="54"/>
      <c r="M422" s="54"/>
      <c r="N422" s="54"/>
      <c r="O422" s="54"/>
      <c r="P422" s="54"/>
      <c r="Q422" s="54"/>
      <c r="R422" s="54"/>
      <c r="S422" s="54"/>
      <c r="T422" s="54"/>
      <c r="U422" s="54"/>
      <c r="V422" s="54"/>
      <c r="W422" s="192"/>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874" t="e">
        <f t="shared" si="81"/>
        <v>#N/A</v>
      </c>
      <c r="AX422" s="875"/>
      <c r="AY422" s="875"/>
      <c r="AZ422" s="875"/>
      <c r="BA422" s="876"/>
      <c r="BB422" s="877" t="s">
        <v>754</v>
      </c>
      <c r="BC422" s="878"/>
      <c r="BD422" s="54"/>
      <c r="BE422" s="879" t="e">
        <f t="shared" si="80"/>
        <v>#N/A</v>
      </c>
      <c r="BF422" s="880"/>
      <c r="BG422" s="880"/>
      <c r="BH422" s="880"/>
      <c r="BI422" s="881"/>
      <c r="BJ422" s="882" t="s">
        <v>754</v>
      </c>
      <c r="BK422" s="878"/>
      <c r="BL422" s="54"/>
      <c r="BM422" s="241"/>
      <c r="BN422" s="241"/>
      <c r="BO422" s="241"/>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199"/>
    </row>
    <row r="423" spans="4:121" s="52" customFormat="1" hidden="1">
      <c r="D423" s="198"/>
      <c r="E423" s="54"/>
      <c r="F423" s="54"/>
      <c r="G423" s="54"/>
      <c r="H423" s="54"/>
      <c r="I423" s="54"/>
      <c r="J423" s="54"/>
      <c r="K423" s="54"/>
      <c r="L423" s="54"/>
      <c r="M423" s="54"/>
      <c r="N423" s="54"/>
      <c r="O423" s="54"/>
      <c r="P423" s="54"/>
      <c r="Q423" s="54"/>
      <c r="R423" s="54"/>
      <c r="S423" s="54"/>
      <c r="T423" s="54"/>
      <c r="U423" s="54"/>
      <c r="V423" s="54"/>
      <c r="W423" s="192"/>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874" t="e">
        <f t="shared" si="81"/>
        <v>#N/A</v>
      </c>
      <c r="AX423" s="875"/>
      <c r="AY423" s="875"/>
      <c r="AZ423" s="875"/>
      <c r="BA423" s="876"/>
      <c r="BB423" s="877" t="s">
        <v>755</v>
      </c>
      <c r="BC423" s="878"/>
      <c r="BD423" s="54"/>
      <c r="BE423" s="879" t="e">
        <f t="shared" si="80"/>
        <v>#N/A</v>
      </c>
      <c r="BF423" s="880"/>
      <c r="BG423" s="880"/>
      <c r="BH423" s="880"/>
      <c r="BI423" s="881"/>
      <c r="BJ423" s="882" t="s">
        <v>755</v>
      </c>
      <c r="BK423" s="878"/>
      <c r="BL423" s="54"/>
      <c r="BM423" s="241"/>
      <c r="BN423" s="241"/>
      <c r="BO423" s="241"/>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199"/>
    </row>
    <row r="424" spans="4:121" s="52" customFormat="1" hidden="1">
      <c r="D424" s="198"/>
      <c r="E424" s="54"/>
      <c r="F424" s="54"/>
      <c r="G424" s="54"/>
      <c r="H424" s="54"/>
      <c r="I424" s="54"/>
      <c r="J424" s="54"/>
      <c r="K424" s="54"/>
      <c r="L424" s="54"/>
      <c r="M424" s="54"/>
      <c r="N424" s="54"/>
      <c r="O424" s="54"/>
      <c r="P424" s="54"/>
      <c r="Q424" s="54"/>
      <c r="R424" s="54"/>
      <c r="S424" s="54"/>
      <c r="T424" s="54"/>
      <c r="U424" s="54"/>
      <c r="V424" s="54"/>
      <c r="W424" s="192"/>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874" t="e">
        <f t="shared" si="81"/>
        <v>#N/A</v>
      </c>
      <c r="AX424" s="875"/>
      <c r="AY424" s="875"/>
      <c r="AZ424" s="875"/>
      <c r="BA424" s="876"/>
      <c r="BB424" s="877" t="s">
        <v>756</v>
      </c>
      <c r="BC424" s="878"/>
      <c r="BD424" s="54"/>
      <c r="BE424" s="879" t="e">
        <f t="shared" si="80"/>
        <v>#N/A</v>
      </c>
      <c r="BF424" s="880"/>
      <c r="BG424" s="880"/>
      <c r="BH424" s="880"/>
      <c r="BI424" s="881"/>
      <c r="BJ424" s="882" t="s">
        <v>756</v>
      </c>
      <c r="BK424" s="878"/>
      <c r="BL424" s="54"/>
      <c r="BM424" s="241"/>
      <c r="BN424" s="241"/>
      <c r="BO424" s="241"/>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199"/>
    </row>
    <row r="425" spans="4:121" s="52" customFormat="1" hidden="1">
      <c r="D425" s="198"/>
      <c r="E425" s="54"/>
      <c r="F425" s="54"/>
      <c r="G425" s="54"/>
      <c r="H425" s="54"/>
      <c r="I425" s="54"/>
      <c r="J425" s="54"/>
      <c r="K425" s="54"/>
      <c r="L425" s="54"/>
      <c r="M425" s="54"/>
      <c r="N425" s="54"/>
      <c r="O425" s="54"/>
      <c r="P425" s="54"/>
      <c r="Q425" s="54"/>
      <c r="R425" s="54"/>
      <c r="S425" s="54"/>
      <c r="T425" s="54"/>
      <c r="U425" s="54"/>
      <c r="V425" s="54"/>
      <c r="W425" s="192"/>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874" t="e">
        <f t="shared" si="81"/>
        <v>#N/A</v>
      </c>
      <c r="AX425" s="875"/>
      <c r="AY425" s="875"/>
      <c r="AZ425" s="875"/>
      <c r="BA425" s="876"/>
      <c r="BB425" s="877" t="s">
        <v>757</v>
      </c>
      <c r="BC425" s="878"/>
      <c r="BD425" s="54"/>
      <c r="BE425" s="879" t="e">
        <f t="shared" si="80"/>
        <v>#N/A</v>
      </c>
      <c r="BF425" s="880"/>
      <c r="BG425" s="880"/>
      <c r="BH425" s="880"/>
      <c r="BI425" s="881"/>
      <c r="BJ425" s="882" t="s">
        <v>757</v>
      </c>
      <c r="BK425" s="878"/>
      <c r="BL425" s="54"/>
      <c r="BM425" s="241"/>
      <c r="BN425" s="241"/>
      <c r="BO425" s="241"/>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199"/>
    </row>
    <row r="426" spans="4:121" s="52" customFormat="1" hidden="1">
      <c r="D426" s="198"/>
      <c r="E426" s="54"/>
      <c r="F426" s="54"/>
      <c r="G426" s="54"/>
      <c r="H426" s="54"/>
      <c r="I426" s="54"/>
      <c r="J426" s="54"/>
      <c r="K426" s="54"/>
      <c r="L426" s="54"/>
      <c r="M426" s="54"/>
      <c r="N426" s="54"/>
      <c r="O426" s="54"/>
      <c r="P426" s="54"/>
      <c r="Q426" s="54"/>
      <c r="R426" s="54"/>
      <c r="S426" s="54"/>
      <c r="T426" s="54"/>
      <c r="U426" s="54"/>
      <c r="V426" s="54"/>
      <c r="W426" s="192"/>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874" t="e">
        <f t="shared" si="81"/>
        <v>#N/A</v>
      </c>
      <c r="AX426" s="875"/>
      <c r="AY426" s="875"/>
      <c r="AZ426" s="875"/>
      <c r="BA426" s="876"/>
      <c r="BB426" s="877" t="s">
        <v>758</v>
      </c>
      <c r="BC426" s="878"/>
      <c r="BD426" s="54"/>
      <c r="BE426" s="879" t="e">
        <f t="shared" si="80"/>
        <v>#N/A</v>
      </c>
      <c r="BF426" s="880"/>
      <c r="BG426" s="880"/>
      <c r="BH426" s="880"/>
      <c r="BI426" s="881"/>
      <c r="BJ426" s="882" t="s">
        <v>758</v>
      </c>
      <c r="BK426" s="878"/>
      <c r="BL426" s="54"/>
      <c r="BM426" s="241"/>
      <c r="BN426" s="241"/>
      <c r="BO426" s="241"/>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199"/>
    </row>
    <row r="427" spans="4:121" s="52" customFormat="1" hidden="1">
      <c r="D427" s="198"/>
      <c r="E427" s="54"/>
      <c r="F427" s="54"/>
      <c r="G427" s="54"/>
      <c r="H427" s="54"/>
      <c r="I427" s="54"/>
      <c r="J427" s="54"/>
      <c r="K427" s="54"/>
      <c r="L427" s="54"/>
      <c r="M427" s="54"/>
      <c r="N427" s="54"/>
      <c r="O427" s="54"/>
      <c r="P427" s="54"/>
      <c r="Q427" s="54"/>
      <c r="R427" s="54"/>
      <c r="S427" s="54"/>
      <c r="T427" s="54"/>
      <c r="U427" s="54"/>
      <c r="V427" s="54"/>
      <c r="W427" s="192"/>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874" t="e">
        <f t="shared" si="81"/>
        <v>#N/A</v>
      </c>
      <c r="AX427" s="875"/>
      <c r="AY427" s="875"/>
      <c r="AZ427" s="875"/>
      <c r="BA427" s="876"/>
      <c r="BB427" s="877" t="s">
        <v>759</v>
      </c>
      <c r="BC427" s="878"/>
      <c r="BD427" s="54"/>
      <c r="BE427" s="879" t="e">
        <f t="shared" si="80"/>
        <v>#N/A</v>
      </c>
      <c r="BF427" s="880"/>
      <c r="BG427" s="880"/>
      <c r="BH427" s="880"/>
      <c r="BI427" s="881"/>
      <c r="BJ427" s="882" t="s">
        <v>759</v>
      </c>
      <c r="BK427" s="878"/>
      <c r="BL427" s="54"/>
      <c r="BM427" s="241"/>
      <c r="BN427" s="241"/>
      <c r="BO427" s="241"/>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199"/>
    </row>
    <row r="428" spans="4:121" s="52" customFormat="1" hidden="1">
      <c r="D428" s="198"/>
      <c r="E428" s="54"/>
      <c r="F428" s="54"/>
      <c r="G428" s="54"/>
      <c r="H428" s="54"/>
      <c r="I428" s="54"/>
      <c r="J428" s="54"/>
      <c r="K428" s="54"/>
      <c r="L428" s="54"/>
      <c r="M428" s="54"/>
      <c r="N428" s="54"/>
      <c r="O428" s="54"/>
      <c r="P428" s="54"/>
      <c r="Q428" s="54"/>
      <c r="R428" s="54"/>
      <c r="S428" s="54"/>
      <c r="T428" s="54"/>
      <c r="U428" s="54"/>
      <c r="V428" s="54"/>
      <c r="W428" s="192"/>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874" t="e">
        <f t="shared" si="81"/>
        <v>#N/A</v>
      </c>
      <c r="AX428" s="875"/>
      <c r="AY428" s="875"/>
      <c r="AZ428" s="875"/>
      <c r="BA428" s="876"/>
      <c r="BB428" s="877" t="s">
        <v>760</v>
      </c>
      <c r="BC428" s="878"/>
      <c r="BD428" s="54"/>
      <c r="BE428" s="879" t="e">
        <f t="shared" si="80"/>
        <v>#N/A</v>
      </c>
      <c r="BF428" s="880"/>
      <c r="BG428" s="880"/>
      <c r="BH428" s="880"/>
      <c r="BI428" s="881"/>
      <c r="BJ428" s="882" t="s">
        <v>760</v>
      </c>
      <c r="BK428" s="878"/>
      <c r="BL428" s="54"/>
      <c r="BM428" s="241"/>
      <c r="BN428" s="241"/>
      <c r="BO428" s="241"/>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199"/>
    </row>
    <row r="429" spans="4:121" s="52" customFormat="1" hidden="1">
      <c r="D429" s="198"/>
      <c r="E429" s="54"/>
      <c r="F429" s="54"/>
      <c r="G429" s="54"/>
      <c r="H429" s="54"/>
      <c r="I429" s="54"/>
      <c r="J429" s="54"/>
      <c r="K429" s="54"/>
      <c r="L429" s="54"/>
      <c r="M429" s="54"/>
      <c r="N429" s="54"/>
      <c r="O429" s="54"/>
      <c r="P429" s="54"/>
      <c r="Q429" s="54"/>
      <c r="R429" s="54"/>
      <c r="S429" s="54"/>
      <c r="T429" s="54"/>
      <c r="U429" s="54"/>
      <c r="V429" s="54"/>
      <c r="W429" s="192"/>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874" t="e">
        <f t="shared" si="81"/>
        <v>#N/A</v>
      </c>
      <c r="AX429" s="875"/>
      <c r="AY429" s="875"/>
      <c r="AZ429" s="875"/>
      <c r="BA429" s="876"/>
      <c r="BB429" s="877" t="s">
        <v>761</v>
      </c>
      <c r="BC429" s="878"/>
      <c r="BD429" s="54"/>
      <c r="BE429" s="879" t="e">
        <f t="shared" si="80"/>
        <v>#N/A</v>
      </c>
      <c r="BF429" s="880"/>
      <c r="BG429" s="880"/>
      <c r="BH429" s="880"/>
      <c r="BI429" s="881"/>
      <c r="BJ429" s="882" t="s">
        <v>761</v>
      </c>
      <c r="BK429" s="878"/>
      <c r="BL429" s="54"/>
      <c r="BM429" s="241"/>
      <c r="BN429" s="241"/>
      <c r="BO429" s="241"/>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199"/>
    </row>
    <row r="430" spans="4:121" s="52" customFormat="1" hidden="1">
      <c r="D430" s="198"/>
      <c r="E430" s="54"/>
      <c r="F430" s="54"/>
      <c r="G430" s="54"/>
      <c r="H430" s="54"/>
      <c r="I430" s="54"/>
      <c r="J430" s="54"/>
      <c r="K430" s="54"/>
      <c r="L430" s="54"/>
      <c r="M430" s="54"/>
      <c r="N430" s="54"/>
      <c r="O430" s="54"/>
      <c r="P430" s="54"/>
      <c r="Q430" s="54"/>
      <c r="R430" s="54"/>
      <c r="S430" s="54"/>
      <c r="T430" s="54"/>
      <c r="U430" s="54"/>
      <c r="V430" s="54"/>
      <c r="W430" s="192"/>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874" t="e">
        <f t="shared" si="81"/>
        <v>#N/A</v>
      </c>
      <c r="AX430" s="875"/>
      <c r="AY430" s="875"/>
      <c r="AZ430" s="875"/>
      <c r="BA430" s="876"/>
      <c r="BB430" s="877" t="s">
        <v>762</v>
      </c>
      <c r="BC430" s="878"/>
      <c r="BD430" s="54"/>
      <c r="BE430" s="879" t="e">
        <f t="shared" si="80"/>
        <v>#N/A</v>
      </c>
      <c r="BF430" s="880"/>
      <c r="BG430" s="880"/>
      <c r="BH430" s="880"/>
      <c r="BI430" s="881"/>
      <c r="BJ430" s="882" t="s">
        <v>762</v>
      </c>
      <c r="BK430" s="878"/>
      <c r="BL430" s="54"/>
      <c r="BM430" s="241"/>
      <c r="BN430" s="241"/>
      <c r="BO430" s="241"/>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199"/>
    </row>
    <row r="431" spans="4:121" s="52" customFormat="1" hidden="1">
      <c r="D431" s="198"/>
      <c r="E431" s="54"/>
      <c r="F431" s="54"/>
      <c r="G431" s="54"/>
      <c r="H431" s="54"/>
      <c r="I431" s="54"/>
      <c r="J431" s="54"/>
      <c r="K431" s="54"/>
      <c r="L431" s="54"/>
      <c r="M431" s="54"/>
      <c r="N431" s="54"/>
      <c r="O431" s="54"/>
      <c r="P431" s="54"/>
      <c r="Q431" s="54"/>
      <c r="R431" s="54"/>
      <c r="S431" s="54"/>
      <c r="T431" s="54"/>
      <c r="U431" s="54"/>
      <c r="V431" s="54"/>
      <c r="W431" s="192"/>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874" t="e">
        <f t="shared" si="81"/>
        <v>#N/A</v>
      </c>
      <c r="AX431" s="875"/>
      <c r="AY431" s="875"/>
      <c r="AZ431" s="875"/>
      <c r="BA431" s="876"/>
      <c r="BB431" s="877" t="s">
        <v>763</v>
      </c>
      <c r="BC431" s="878"/>
      <c r="BD431" s="54"/>
      <c r="BE431" s="879" t="e">
        <f t="shared" si="80"/>
        <v>#N/A</v>
      </c>
      <c r="BF431" s="880"/>
      <c r="BG431" s="880"/>
      <c r="BH431" s="880"/>
      <c r="BI431" s="881"/>
      <c r="BJ431" s="882" t="s">
        <v>763</v>
      </c>
      <c r="BK431" s="878"/>
      <c r="BL431" s="54"/>
      <c r="BM431" s="241"/>
      <c r="BN431" s="241"/>
      <c r="BO431" s="241"/>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199"/>
    </row>
    <row r="432" spans="4:121" s="52" customFormat="1" hidden="1">
      <c r="D432" s="198"/>
      <c r="E432" s="54"/>
      <c r="F432" s="54"/>
      <c r="G432" s="54"/>
      <c r="H432" s="54"/>
      <c r="I432" s="54"/>
      <c r="J432" s="54"/>
      <c r="K432" s="54"/>
      <c r="L432" s="54"/>
      <c r="M432" s="54"/>
      <c r="N432" s="54"/>
      <c r="O432" s="54"/>
      <c r="P432" s="54"/>
      <c r="Q432" s="54"/>
      <c r="R432" s="54"/>
      <c r="S432" s="54"/>
      <c r="T432" s="54"/>
      <c r="U432" s="54"/>
      <c r="V432" s="54"/>
      <c r="W432" s="192"/>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874" t="e">
        <f t="shared" si="81"/>
        <v>#N/A</v>
      </c>
      <c r="AX432" s="875"/>
      <c r="AY432" s="875"/>
      <c r="AZ432" s="875"/>
      <c r="BA432" s="876"/>
      <c r="BB432" s="877" t="s">
        <v>764</v>
      </c>
      <c r="BC432" s="878"/>
      <c r="BD432" s="54"/>
      <c r="BE432" s="879" t="e">
        <f t="shared" si="80"/>
        <v>#N/A</v>
      </c>
      <c r="BF432" s="880"/>
      <c r="BG432" s="880"/>
      <c r="BH432" s="880"/>
      <c r="BI432" s="881"/>
      <c r="BJ432" s="882" t="s">
        <v>764</v>
      </c>
      <c r="BK432" s="878"/>
      <c r="BL432" s="54"/>
      <c r="BM432" s="241"/>
      <c r="BN432" s="241"/>
      <c r="BO432" s="241"/>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199"/>
    </row>
    <row r="433" spans="4:121" s="52" customFormat="1" hidden="1">
      <c r="D433" s="198"/>
      <c r="E433" s="54"/>
      <c r="F433" s="54"/>
      <c r="G433" s="54"/>
      <c r="H433" s="54"/>
      <c r="I433" s="54"/>
      <c r="J433" s="54"/>
      <c r="K433" s="54"/>
      <c r="L433" s="54"/>
      <c r="M433" s="54"/>
      <c r="N433" s="54"/>
      <c r="O433" s="54"/>
      <c r="P433" s="54"/>
      <c r="Q433" s="54"/>
      <c r="R433" s="54"/>
      <c r="S433" s="54"/>
      <c r="T433" s="54"/>
      <c r="U433" s="54"/>
      <c r="V433" s="54"/>
      <c r="W433" s="192"/>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874" t="e">
        <f t="shared" si="81"/>
        <v>#N/A</v>
      </c>
      <c r="AX433" s="875"/>
      <c r="AY433" s="875"/>
      <c r="AZ433" s="875"/>
      <c r="BA433" s="876"/>
      <c r="BB433" s="877" t="s">
        <v>765</v>
      </c>
      <c r="BC433" s="878"/>
      <c r="BD433" s="54"/>
      <c r="BE433" s="879" t="e">
        <f t="shared" si="80"/>
        <v>#N/A</v>
      </c>
      <c r="BF433" s="880"/>
      <c r="BG433" s="880"/>
      <c r="BH433" s="880"/>
      <c r="BI433" s="881"/>
      <c r="BJ433" s="882" t="s">
        <v>765</v>
      </c>
      <c r="BK433" s="878"/>
      <c r="BL433" s="54"/>
      <c r="BM433" s="241"/>
      <c r="BN433" s="241"/>
      <c r="BO433" s="241"/>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199"/>
    </row>
    <row r="434" spans="4:121" s="52" customFormat="1" hidden="1">
      <c r="D434" s="198"/>
      <c r="E434" s="54"/>
      <c r="F434" s="54"/>
      <c r="G434" s="54"/>
      <c r="H434" s="54"/>
      <c r="I434" s="54"/>
      <c r="J434" s="54"/>
      <c r="K434" s="54"/>
      <c r="L434" s="54"/>
      <c r="M434" s="54"/>
      <c r="N434" s="54"/>
      <c r="O434" s="54"/>
      <c r="P434" s="54"/>
      <c r="Q434" s="54"/>
      <c r="R434" s="54"/>
      <c r="S434" s="54"/>
      <c r="T434" s="54"/>
      <c r="U434" s="54"/>
      <c r="V434" s="54"/>
      <c r="W434" s="192"/>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874" t="e">
        <f t="shared" si="81"/>
        <v>#N/A</v>
      </c>
      <c r="AX434" s="875"/>
      <c r="AY434" s="875"/>
      <c r="AZ434" s="875"/>
      <c r="BA434" s="876"/>
      <c r="BB434" s="877" t="s">
        <v>766</v>
      </c>
      <c r="BC434" s="878"/>
      <c r="BD434" s="54"/>
      <c r="BE434" s="879" t="e">
        <f t="shared" si="80"/>
        <v>#N/A</v>
      </c>
      <c r="BF434" s="880"/>
      <c r="BG434" s="880"/>
      <c r="BH434" s="880"/>
      <c r="BI434" s="881"/>
      <c r="BJ434" s="882" t="s">
        <v>766</v>
      </c>
      <c r="BK434" s="878"/>
      <c r="BL434" s="54"/>
      <c r="BM434" s="241"/>
      <c r="BN434" s="241"/>
      <c r="BO434" s="241"/>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199"/>
    </row>
    <row r="435" spans="4:121" s="52" customFormat="1" hidden="1">
      <c r="D435" s="198"/>
      <c r="E435" s="54"/>
      <c r="F435" s="54"/>
      <c r="G435" s="54"/>
      <c r="H435" s="54"/>
      <c r="I435" s="54"/>
      <c r="J435" s="54"/>
      <c r="K435" s="54"/>
      <c r="L435" s="54"/>
      <c r="M435" s="54"/>
      <c r="N435" s="54"/>
      <c r="O435" s="54"/>
      <c r="P435" s="54"/>
      <c r="Q435" s="54"/>
      <c r="R435" s="54"/>
      <c r="S435" s="54"/>
      <c r="T435" s="54"/>
      <c r="U435" s="54"/>
      <c r="V435" s="54"/>
      <c r="W435" s="192"/>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874" t="e">
        <f t="shared" si="81"/>
        <v>#N/A</v>
      </c>
      <c r="AX435" s="875"/>
      <c r="AY435" s="875"/>
      <c r="AZ435" s="875"/>
      <c r="BA435" s="876"/>
      <c r="BB435" s="877" t="s">
        <v>767</v>
      </c>
      <c r="BC435" s="878"/>
      <c r="BD435" s="54"/>
      <c r="BE435" s="879" t="e">
        <f t="shared" si="80"/>
        <v>#N/A</v>
      </c>
      <c r="BF435" s="880"/>
      <c r="BG435" s="880"/>
      <c r="BH435" s="880"/>
      <c r="BI435" s="881"/>
      <c r="BJ435" s="882" t="s">
        <v>767</v>
      </c>
      <c r="BK435" s="878"/>
      <c r="BL435" s="54"/>
      <c r="BM435" s="241"/>
      <c r="BN435" s="241"/>
      <c r="BO435" s="241"/>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199"/>
    </row>
    <row r="436" spans="4:121" s="52" customFormat="1" hidden="1">
      <c r="D436" s="198"/>
      <c r="E436" s="54"/>
      <c r="F436" s="54"/>
      <c r="G436" s="54"/>
      <c r="H436" s="54"/>
      <c r="I436" s="54"/>
      <c r="J436" s="54"/>
      <c r="K436" s="54"/>
      <c r="L436" s="54"/>
      <c r="M436" s="54"/>
      <c r="N436" s="54"/>
      <c r="O436" s="54"/>
      <c r="P436" s="54"/>
      <c r="Q436" s="54"/>
      <c r="R436" s="54"/>
      <c r="S436" s="54"/>
      <c r="T436" s="54"/>
      <c r="U436" s="54"/>
      <c r="V436" s="54"/>
      <c r="W436" s="192"/>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874" t="e">
        <f t="shared" si="81"/>
        <v>#N/A</v>
      </c>
      <c r="AX436" s="875"/>
      <c r="AY436" s="875"/>
      <c r="AZ436" s="875"/>
      <c r="BA436" s="876"/>
      <c r="BB436" s="877" t="s">
        <v>768</v>
      </c>
      <c r="BC436" s="878"/>
      <c r="BD436" s="54"/>
      <c r="BE436" s="879" t="e">
        <f t="shared" si="80"/>
        <v>#N/A</v>
      </c>
      <c r="BF436" s="880"/>
      <c r="BG436" s="880"/>
      <c r="BH436" s="880"/>
      <c r="BI436" s="881"/>
      <c r="BJ436" s="882" t="s">
        <v>768</v>
      </c>
      <c r="BK436" s="878"/>
      <c r="BL436" s="54"/>
      <c r="BM436" s="241"/>
      <c r="BN436" s="241"/>
      <c r="BO436" s="241"/>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199"/>
    </row>
    <row r="437" spans="4:121" s="52" customFormat="1" hidden="1">
      <c r="D437" s="198"/>
      <c r="E437" s="54"/>
      <c r="F437" s="54"/>
      <c r="G437" s="54"/>
      <c r="H437" s="54"/>
      <c r="I437" s="54"/>
      <c r="J437" s="54"/>
      <c r="K437" s="54"/>
      <c r="L437" s="54"/>
      <c r="M437" s="54"/>
      <c r="N437" s="54"/>
      <c r="O437" s="54"/>
      <c r="P437" s="54"/>
      <c r="Q437" s="54"/>
      <c r="R437" s="54"/>
      <c r="S437" s="54"/>
      <c r="T437" s="54"/>
      <c r="U437" s="54"/>
      <c r="V437" s="54"/>
      <c r="W437" s="192"/>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874" t="e">
        <f t="shared" si="81"/>
        <v>#N/A</v>
      </c>
      <c r="AX437" s="875"/>
      <c r="AY437" s="875"/>
      <c r="AZ437" s="875"/>
      <c r="BA437" s="876"/>
      <c r="BB437" s="877" t="s">
        <v>769</v>
      </c>
      <c r="BC437" s="878"/>
      <c r="BD437" s="54"/>
      <c r="BE437" s="879" t="e">
        <f t="shared" si="80"/>
        <v>#N/A</v>
      </c>
      <c r="BF437" s="880"/>
      <c r="BG437" s="880"/>
      <c r="BH437" s="880"/>
      <c r="BI437" s="881"/>
      <c r="BJ437" s="882" t="s">
        <v>769</v>
      </c>
      <c r="BK437" s="878"/>
      <c r="BL437" s="54"/>
      <c r="BM437" s="241"/>
      <c r="BN437" s="241"/>
      <c r="BO437" s="241"/>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199"/>
    </row>
    <row r="438" spans="4:121" s="52" customFormat="1" hidden="1">
      <c r="D438" s="198"/>
      <c r="E438" s="54"/>
      <c r="F438" s="54"/>
      <c r="G438" s="54"/>
      <c r="H438" s="54"/>
      <c r="I438" s="54"/>
      <c r="J438" s="54"/>
      <c r="K438" s="54"/>
      <c r="L438" s="54"/>
      <c r="M438" s="54"/>
      <c r="N438" s="54"/>
      <c r="O438" s="54"/>
      <c r="P438" s="54"/>
      <c r="Q438" s="54"/>
      <c r="R438" s="54"/>
      <c r="S438" s="54"/>
      <c r="T438" s="54"/>
      <c r="U438" s="54"/>
      <c r="V438" s="54"/>
      <c r="W438" s="192"/>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874" t="e">
        <f t="shared" si="81"/>
        <v>#N/A</v>
      </c>
      <c r="AX438" s="875"/>
      <c r="AY438" s="875"/>
      <c r="AZ438" s="875"/>
      <c r="BA438" s="876"/>
      <c r="BB438" s="877" t="s">
        <v>770</v>
      </c>
      <c r="BC438" s="878"/>
      <c r="BD438" s="54"/>
      <c r="BE438" s="879" t="e">
        <f t="shared" si="80"/>
        <v>#N/A</v>
      </c>
      <c r="BF438" s="880"/>
      <c r="BG438" s="880"/>
      <c r="BH438" s="880"/>
      <c r="BI438" s="881"/>
      <c r="BJ438" s="882" t="s">
        <v>770</v>
      </c>
      <c r="BK438" s="878"/>
      <c r="BL438" s="54"/>
      <c r="BM438" s="241"/>
      <c r="BN438" s="241"/>
      <c r="BO438" s="241"/>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199"/>
    </row>
    <row r="439" spans="4:121" s="52" customFormat="1" hidden="1">
      <c r="D439" s="198"/>
      <c r="E439" s="54"/>
      <c r="F439" s="54"/>
      <c r="G439" s="54"/>
      <c r="H439" s="54"/>
      <c r="I439" s="54"/>
      <c r="J439" s="54"/>
      <c r="K439" s="54"/>
      <c r="L439" s="54"/>
      <c r="M439" s="54"/>
      <c r="N439" s="54"/>
      <c r="O439" s="54"/>
      <c r="P439" s="54"/>
      <c r="Q439" s="54"/>
      <c r="R439" s="54"/>
      <c r="S439" s="54"/>
      <c r="T439" s="54"/>
      <c r="U439" s="54"/>
      <c r="V439" s="54"/>
      <c r="W439" s="192"/>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874" t="e">
        <f t="shared" si="81"/>
        <v>#N/A</v>
      </c>
      <c r="AX439" s="875"/>
      <c r="AY439" s="875"/>
      <c r="AZ439" s="875"/>
      <c r="BA439" s="876"/>
      <c r="BB439" s="877" t="s">
        <v>771</v>
      </c>
      <c r="BC439" s="878"/>
      <c r="BD439" s="54"/>
      <c r="BE439" s="879" t="e">
        <f t="shared" si="80"/>
        <v>#N/A</v>
      </c>
      <c r="BF439" s="880"/>
      <c r="BG439" s="880"/>
      <c r="BH439" s="880"/>
      <c r="BI439" s="881"/>
      <c r="BJ439" s="882" t="s">
        <v>771</v>
      </c>
      <c r="BK439" s="878"/>
      <c r="BL439" s="54"/>
      <c r="BM439" s="241"/>
      <c r="BN439" s="241"/>
      <c r="BO439" s="241"/>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199"/>
    </row>
    <row r="440" spans="4:121" s="52" customFormat="1" hidden="1">
      <c r="D440" s="198"/>
      <c r="E440" s="54"/>
      <c r="F440" s="54"/>
      <c r="G440" s="54"/>
      <c r="H440" s="54"/>
      <c r="I440" s="54"/>
      <c r="J440" s="54"/>
      <c r="K440" s="54"/>
      <c r="L440" s="54"/>
      <c r="M440" s="54"/>
      <c r="N440" s="54"/>
      <c r="O440" s="54"/>
      <c r="P440" s="54"/>
      <c r="Q440" s="54"/>
      <c r="R440" s="54"/>
      <c r="S440" s="54"/>
      <c r="T440" s="54"/>
      <c r="U440" s="54"/>
      <c r="V440" s="54"/>
      <c r="W440" s="192"/>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874" t="e">
        <f t="shared" si="81"/>
        <v>#N/A</v>
      </c>
      <c r="AX440" s="875"/>
      <c r="AY440" s="875"/>
      <c r="AZ440" s="875"/>
      <c r="BA440" s="876"/>
      <c r="BB440" s="877" t="s">
        <v>772</v>
      </c>
      <c r="BC440" s="878"/>
      <c r="BD440" s="54"/>
      <c r="BE440" s="879" t="e">
        <f t="shared" si="80"/>
        <v>#N/A</v>
      </c>
      <c r="BF440" s="880"/>
      <c r="BG440" s="880"/>
      <c r="BH440" s="880"/>
      <c r="BI440" s="881"/>
      <c r="BJ440" s="882" t="s">
        <v>772</v>
      </c>
      <c r="BK440" s="878"/>
      <c r="BL440" s="54"/>
      <c r="BM440" s="241"/>
      <c r="BN440" s="241"/>
      <c r="BO440" s="241"/>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199"/>
    </row>
    <row r="441" spans="4:121" s="52" customFormat="1" hidden="1">
      <c r="D441" s="198"/>
      <c r="E441" s="54"/>
      <c r="F441" s="54"/>
      <c r="G441" s="54"/>
      <c r="H441" s="54"/>
      <c r="I441" s="54"/>
      <c r="J441" s="54"/>
      <c r="K441" s="54"/>
      <c r="L441" s="54"/>
      <c r="M441" s="54"/>
      <c r="N441" s="54"/>
      <c r="O441" s="54"/>
      <c r="P441" s="54"/>
      <c r="Q441" s="54"/>
      <c r="R441" s="54"/>
      <c r="S441" s="54"/>
      <c r="T441" s="54"/>
      <c r="U441" s="54"/>
      <c r="V441" s="54"/>
      <c r="W441" s="192"/>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874" t="e">
        <f t="shared" si="81"/>
        <v>#N/A</v>
      </c>
      <c r="AX441" s="875"/>
      <c r="AY441" s="875"/>
      <c r="AZ441" s="875"/>
      <c r="BA441" s="876"/>
      <c r="BB441" s="877" t="s">
        <v>773</v>
      </c>
      <c r="BC441" s="878"/>
      <c r="BD441" s="54"/>
      <c r="BE441" s="879" t="e">
        <f t="shared" si="80"/>
        <v>#N/A</v>
      </c>
      <c r="BF441" s="880"/>
      <c r="BG441" s="880"/>
      <c r="BH441" s="880"/>
      <c r="BI441" s="881"/>
      <c r="BJ441" s="882" t="s">
        <v>773</v>
      </c>
      <c r="BK441" s="878"/>
      <c r="BL441" s="54"/>
      <c r="BM441" s="241"/>
      <c r="BN441" s="241"/>
      <c r="BO441" s="241"/>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199"/>
    </row>
    <row r="442" spans="4:121" s="52" customFormat="1" hidden="1">
      <c r="D442" s="198"/>
      <c r="E442" s="54"/>
      <c r="F442" s="54"/>
      <c r="G442" s="54"/>
      <c r="H442" s="54"/>
      <c r="I442" s="54"/>
      <c r="J442" s="54"/>
      <c r="K442" s="54"/>
      <c r="L442" s="54"/>
      <c r="M442" s="54"/>
      <c r="N442" s="54"/>
      <c r="O442" s="54"/>
      <c r="P442" s="54"/>
      <c r="Q442" s="54"/>
      <c r="R442" s="54"/>
      <c r="S442" s="54"/>
      <c r="T442" s="54"/>
      <c r="U442" s="54"/>
      <c r="V442" s="54"/>
      <c r="W442" s="192"/>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874" t="e">
        <f t="shared" si="81"/>
        <v>#N/A</v>
      </c>
      <c r="AX442" s="875"/>
      <c r="AY442" s="875"/>
      <c r="AZ442" s="875"/>
      <c r="BA442" s="876"/>
      <c r="BB442" s="877" t="s">
        <v>774</v>
      </c>
      <c r="BC442" s="878"/>
      <c r="BD442" s="54"/>
      <c r="BE442" s="879" t="e">
        <f t="shared" si="80"/>
        <v>#N/A</v>
      </c>
      <c r="BF442" s="880"/>
      <c r="BG442" s="880"/>
      <c r="BH442" s="880"/>
      <c r="BI442" s="881"/>
      <c r="BJ442" s="882" t="s">
        <v>774</v>
      </c>
      <c r="BK442" s="878"/>
      <c r="BL442" s="54"/>
      <c r="BM442" s="241"/>
      <c r="BN442" s="241"/>
      <c r="BO442" s="241"/>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199"/>
    </row>
    <row r="443" spans="4:121" s="52" customFormat="1" hidden="1">
      <c r="D443" s="198"/>
      <c r="E443" s="54"/>
      <c r="F443" s="54"/>
      <c r="G443" s="54"/>
      <c r="H443" s="54"/>
      <c r="I443" s="54"/>
      <c r="J443" s="54"/>
      <c r="K443" s="54"/>
      <c r="L443" s="54"/>
      <c r="M443" s="54"/>
      <c r="N443" s="54"/>
      <c r="O443" s="54"/>
      <c r="P443" s="54"/>
      <c r="Q443" s="54"/>
      <c r="R443" s="54"/>
      <c r="S443" s="54"/>
      <c r="T443" s="54"/>
      <c r="U443" s="54"/>
      <c r="V443" s="54"/>
      <c r="W443" s="192"/>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874" t="e">
        <f t="shared" si="81"/>
        <v>#N/A</v>
      </c>
      <c r="AX443" s="875"/>
      <c r="AY443" s="875"/>
      <c r="AZ443" s="875"/>
      <c r="BA443" s="876"/>
      <c r="BB443" s="877" t="s">
        <v>775</v>
      </c>
      <c r="BC443" s="878"/>
      <c r="BD443" s="54"/>
      <c r="BE443" s="879" t="e">
        <f t="shared" ref="BE443:BE506" si="82">RANK(BJ443,$AM$214:$AM$241,1)</f>
        <v>#N/A</v>
      </c>
      <c r="BF443" s="880"/>
      <c r="BG443" s="880"/>
      <c r="BH443" s="880"/>
      <c r="BI443" s="881"/>
      <c r="BJ443" s="882" t="s">
        <v>775</v>
      </c>
      <c r="BK443" s="878"/>
      <c r="BL443" s="54"/>
      <c r="BM443" s="241"/>
      <c r="BN443" s="241"/>
      <c r="BO443" s="241"/>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199"/>
    </row>
    <row r="444" spans="4:121" s="52" customFormat="1" hidden="1">
      <c r="D444" s="198"/>
      <c r="E444" s="54"/>
      <c r="F444" s="54"/>
      <c r="G444" s="54"/>
      <c r="H444" s="54"/>
      <c r="I444" s="54"/>
      <c r="J444" s="54"/>
      <c r="K444" s="54"/>
      <c r="L444" s="54"/>
      <c r="M444" s="54"/>
      <c r="N444" s="54"/>
      <c r="O444" s="54"/>
      <c r="P444" s="54"/>
      <c r="Q444" s="54"/>
      <c r="R444" s="54"/>
      <c r="S444" s="54"/>
      <c r="T444" s="54"/>
      <c r="U444" s="54"/>
      <c r="V444" s="54"/>
      <c r="W444" s="192"/>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874" t="e">
        <f t="shared" si="81"/>
        <v>#N/A</v>
      </c>
      <c r="AX444" s="875"/>
      <c r="AY444" s="875"/>
      <c r="AZ444" s="875"/>
      <c r="BA444" s="876"/>
      <c r="BB444" s="877" t="s">
        <v>776</v>
      </c>
      <c r="BC444" s="878"/>
      <c r="BD444" s="54"/>
      <c r="BE444" s="879" t="e">
        <f t="shared" si="82"/>
        <v>#N/A</v>
      </c>
      <c r="BF444" s="880"/>
      <c r="BG444" s="880"/>
      <c r="BH444" s="880"/>
      <c r="BI444" s="881"/>
      <c r="BJ444" s="882" t="s">
        <v>776</v>
      </c>
      <c r="BK444" s="878"/>
      <c r="BL444" s="54"/>
      <c r="BM444" s="241"/>
      <c r="BN444" s="241"/>
      <c r="BO444" s="241"/>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199"/>
    </row>
    <row r="445" spans="4:121" s="52" customFormat="1" hidden="1">
      <c r="D445" s="198"/>
      <c r="E445" s="54"/>
      <c r="F445" s="54"/>
      <c r="G445" s="54"/>
      <c r="H445" s="54"/>
      <c r="I445" s="54"/>
      <c r="J445" s="54"/>
      <c r="K445" s="54"/>
      <c r="L445" s="54"/>
      <c r="M445" s="54"/>
      <c r="N445" s="54"/>
      <c r="O445" s="54"/>
      <c r="P445" s="54"/>
      <c r="Q445" s="54"/>
      <c r="R445" s="54"/>
      <c r="S445" s="54"/>
      <c r="T445" s="54"/>
      <c r="U445" s="54"/>
      <c r="V445" s="54"/>
      <c r="W445" s="192"/>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874" t="e">
        <f t="shared" si="81"/>
        <v>#N/A</v>
      </c>
      <c r="AX445" s="875"/>
      <c r="AY445" s="875"/>
      <c r="AZ445" s="875"/>
      <c r="BA445" s="876"/>
      <c r="BB445" s="877" t="s">
        <v>777</v>
      </c>
      <c r="BC445" s="878"/>
      <c r="BD445" s="54"/>
      <c r="BE445" s="879" t="e">
        <f t="shared" si="82"/>
        <v>#N/A</v>
      </c>
      <c r="BF445" s="880"/>
      <c r="BG445" s="880"/>
      <c r="BH445" s="880"/>
      <c r="BI445" s="881"/>
      <c r="BJ445" s="882" t="s">
        <v>777</v>
      </c>
      <c r="BK445" s="878"/>
      <c r="BL445" s="54"/>
      <c r="BM445" s="241"/>
      <c r="BN445" s="241"/>
      <c r="BO445" s="241"/>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199"/>
    </row>
    <row r="446" spans="4:121" s="52" customFormat="1" hidden="1">
      <c r="D446" s="198"/>
      <c r="E446" s="54"/>
      <c r="F446" s="54"/>
      <c r="G446" s="54"/>
      <c r="H446" s="54"/>
      <c r="I446" s="54"/>
      <c r="J446" s="54"/>
      <c r="K446" s="54"/>
      <c r="L446" s="54"/>
      <c r="M446" s="54"/>
      <c r="N446" s="54"/>
      <c r="O446" s="54"/>
      <c r="P446" s="54"/>
      <c r="Q446" s="54"/>
      <c r="R446" s="54"/>
      <c r="S446" s="54"/>
      <c r="T446" s="54"/>
      <c r="U446" s="54"/>
      <c r="V446" s="54"/>
      <c r="W446" s="192"/>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874" t="e">
        <f t="shared" si="81"/>
        <v>#N/A</v>
      </c>
      <c r="AX446" s="875"/>
      <c r="AY446" s="875"/>
      <c r="AZ446" s="875"/>
      <c r="BA446" s="876"/>
      <c r="BB446" s="877" t="s">
        <v>778</v>
      </c>
      <c r="BC446" s="878"/>
      <c r="BD446" s="54"/>
      <c r="BE446" s="879" t="e">
        <f t="shared" si="82"/>
        <v>#N/A</v>
      </c>
      <c r="BF446" s="880"/>
      <c r="BG446" s="880"/>
      <c r="BH446" s="880"/>
      <c r="BI446" s="881"/>
      <c r="BJ446" s="882" t="s">
        <v>778</v>
      </c>
      <c r="BK446" s="878"/>
      <c r="BL446" s="54"/>
      <c r="BM446" s="241"/>
      <c r="BN446" s="241"/>
      <c r="BO446" s="241"/>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199"/>
    </row>
    <row r="447" spans="4:121" s="52" customFormat="1" hidden="1">
      <c r="D447" s="198"/>
      <c r="E447" s="54"/>
      <c r="F447" s="54"/>
      <c r="G447" s="54"/>
      <c r="H447" s="54"/>
      <c r="I447" s="54"/>
      <c r="J447" s="54"/>
      <c r="K447" s="54"/>
      <c r="L447" s="54"/>
      <c r="M447" s="54"/>
      <c r="N447" s="54"/>
      <c r="O447" s="54"/>
      <c r="P447" s="54"/>
      <c r="Q447" s="54"/>
      <c r="R447" s="54"/>
      <c r="S447" s="54"/>
      <c r="T447" s="54"/>
      <c r="U447" s="54"/>
      <c r="V447" s="54"/>
      <c r="W447" s="192"/>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874" t="e">
        <f t="shared" si="81"/>
        <v>#N/A</v>
      </c>
      <c r="AX447" s="875"/>
      <c r="AY447" s="875"/>
      <c r="AZ447" s="875"/>
      <c r="BA447" s="876"/>
      <c r="BB447" s="877" t="s">
        <v>779</v>
      </c>
      <c r="BC447" s="878"/>
      <c r="BD447" s="54"/>
      <c r="BE447" s="879" t="e">
        <f t="shared" si="82"/>
        <v>#N/A</v>
      </c>
      <c r="BF447" s="880"/>
      <c r="BG447" s="880"/>
      <c r="BH447" s="880"/>
      <c r="BI447" s="881"/>
      <c r="BJ447" s="882" t="s">
        <v>779</v>
      </c>
      <c r="BK447" s="878"/>
      <c r="BL447" s="54"/>
      <c r="BM447" s="241"/>
      <c r="BN447" s="241"/>
      <c r="BO447" s="241"/>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199"/>
    </row>
    <row r="448" spans="4:121" s="52" customFormat="1" hidden="1">
      <c r="D448" s="198"/>
      <c r="E448" s="54"/>
      <c r="F448" s="54"/>
      <c r="G448" s="54"/>
      <c r="H448" s="54"/>
      <c r="I448" s="54"/>
      <c r="J448" s="54"/>
      <c r="K448" s="54"/>
      <c r="L448" s="54"/>
      <c r="M448" s="54"/>
      <c r="N448" s="54"/>
      <c r="O448" s="54"/>
      <c r="P448" s="54"/>
      <c r="Q448" s="54"/>
      <c r="R448" s="54"/>
      <c r="S448" s="54"/>
      <c r="T448" s="54"/>
      <c r="U448" s="54"/>
      <c r="V448" s="54"/>
      <c r="W448" s="192"/>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874" t="e">
        <f t="shared" si="81"/>
        <v>#N/A</v>
      </c>
      <c r="AX448" s="875"/>
      <c r="AY448" s="875"/>
      <c r="AZ448" s="875"/>
      <c r="BA448" s="876"/>
      <c r="BB448" s="877" t="s">
        <v>780</v>
      </c>
      <c r="BC448" s="878"/>
      <c r="BD448" s="54"/>
      <c r="BE448" s="879" t="e">
        <f t="shared" si="82"/>
        <v>#N/A</v>
      </c>
      <c r="BF448" s="880"/>
      <c r="BG448" s="880"/>
      <c r="BH448" s="880"/>
      <c r="BI448" s="881"/>
      <c r="BJ448" s="882" t="s">
        <v>780</v>
      </c>
      <c r="BK448" s="878"/>
      <c r="BL448" s="54"/>
      <c r="BM448" s="241"/>
      <c r="BN448" s="241"/>
      <c r="BO448" s="241"/>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199"/>
    </row>
    <row r="449" spans="4:121" s="52" customFormat="1" hidden="1">
      <c r="D449" s="198"/>
      <c r="E449" s="54"/>
      <c r="F449" s="54"/>
      <c r="G449" s="54"/>
      <c r="H449" s="54"/>
      <c r="I449" s="54"/>
      <c r="J449" s="54"/>
      <c r="K449" s="54"/>
      <c r="L449" s="54"/>
      <c r="M449" s="54"/>
      <c r="N449" s="54"/>
      <c r="O449" s="54"/>
      <c r="P449" s="54"/>
      <c r="Q449" s="54"/>
      <c r="R449" s="54"/>
      <c r="S449" s="54"/>
      <c r="T449" s="54"/>
      <c r="U449" s="54"/>
      <c r="V449" s="54"/>
      <c r="W449" s="192"/>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874" t="e">
        <f t="shared" si="81"/>
        <v>#N/A</v>
      </c>
      <c r="AX449" s="875"/>
      <c r="AY449" s="875"/>
      <c r="AZ449" s="875"/>
      <c r="BA449" s="876"/>
      <c r="BB449" s="877" t="s">
        <v>781</v>
      </c>
      <c r="BC449" s="878"/>
      <c r="BD449" s="54"/>
      <c r="BE449" s="879" t="e">
        <f t="shared" si="82"/>
        <v>#N/A</v>
      </c>
      <c r="BF449" s="880"/>
      <c r="BG449" s="880"/>
      <c r="BH449" s="880"/>
      <c r="BI449" s="881"/>
      <c r="BJ449" s="882" t="s">
        <v>781</v>
      </c>
      <c r="BK449" s="878"/>
      <c r="BL449" s="54"/>
      <c r="BM449" s="241"/>
      <c r="BN449" s="241"/>
      <c r="BO449" s="241"/>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199"/>
    </row>
    <row r="450" spans="4:121" s="52" customFormat="1" hidden="1">
      <c r="D450" s="198"/>
      <c r="E450" s="54"/>
      <c r="F450" s="54"/>
      <c r="G450" s="54"/>
      <c r="H450" s="54"/>
      <c r="I450" s="54"/>
      <c r="J450" s="54"/>
      <c r="K450" s="54"/>
      <c r="L450" s="54"/>
      <c r="M450" s="54"/>
      <c r="N450" s="54"/>
      <c r="O450" s="54"/>
      <c r="P450" s="54"/>
      <c r="Q450" s="54"/>
      <c r="R450" s="54"/>
      <c r="S450" s="54"/>
      <c r="T450" s="54"/>
      <c r="U450" s="54"/>
      <c r="V450" s="54"/>
      <c r="W450" s="192"/>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874" t="e">
        <f t="shared" si="81"/>
        <v>#N/A</v>
      </c>
      <c r="AX450" s="875"/>
      <c r="AY450" s="875"/>
      <c r="AZ450" s="875"/>
      <c r="BA450" s="876"/>
      <c r="BB450" s="877" t="s">
        <v>782</v>
      </c>
      <c r="BC450" s="878"/>
      <c r="BD450" s="54"/>
      <c r="BE450" s="879" t="e">
        <f t="shared" si="82"/>
        <v>#N/A</v>
      </c>
      <c r="BF450" s="880"/>
      <c r="BG450" s="880"/>
      <c r="BH450" s="880"/>
      <c r="BI450" s="881"/>
      <c r="BJ450" s="882" t="s">
        <v>782</v>
      </c>
      <c r="BK450" s="878"/>
      <c r="BL450" s="54"/>
      <c r="BM450" s="241"/>
      <c r="BN450" s="241"/>
      <c r="BO450" s="241"/>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199"/>
    </row>
    <row r="451" spans="4:121" s="52" customFormat="1" hidden="1">
      <c r="D451" s="198"/>
      <c r="E451" s="54"/>
      <c r="F451" s="54"/>
      <c r="G451" s="54"/>
      <c r="H451" s="54"/>
      <c r="I451" s="54"/>
      <c r="J451" s="54"/>
      <c r="K451" s="54"/>
      <c r="L451" s="54"/>
      <c r="M451" s="54"/>
      <c r="N451" s="54"/>
      <c r="O451" s="54"/>
      <c r="P451" s="54"/>
      <c r="Q451" s="54"/>
      <c r="R451" s="54"/>
      <c r="S451" s="54"/>
      <c r="T451" s="54"/>
      <c r="U451" s="54"/>
      <c r="V451" s="54"/>
      <c r="W451" s="192"/>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874" t="e">
        <f t="shared" si="81"/>
        <v>#N/A</v>
      </c>
      <c r="AX451" s="875"/>
      <c r="AY451" s="875"/>
      <c r="AZ451" s="875"/>
      <c r="BA451" s="876"/>
      <c r="BB451" s="877" t="s">
        <v>783</v>
      </c>
      <c r="BC451" s="878"/>
      <c r="BD451" s="54"/>
      <c r="BE451" s="879" t="e">
        <f t="shared" si="82"/>
        <v>#N/A</v>
      </c>
      <c r="BF451" s="880"/>
      <c r="BG451" s="880"/>
      <c r="BH451" s="880"/>
      <c r="BI451" s="881"/>
      <c r="BJ451" s="882" t="s">
        <v>783</v>
      </c>
      <c r="BK451" s="878"/>
      <c r="BL451" s="54"/>
      <c r="BM451" s="241"/>
      <c r="BN451" s="241"/>
      <c r="BO451" s="241"/>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199"/>
    </row>
    <row r="452" spans="4:121" s="52" customFormat="1" hidden="1">
      <c r="D452" s="198"/>
      <c r="E452" s="54"/>
      <c r="F452" s="54"/>
      <c r="G452" s="54"/>
      <c r="H452" s="54"/>
      <c r="I452" s="54"/>
      <c r="J452" s="54"/>
      <c r="K452" s="54"/>
      <c r="L452" s="54"/>
      <c r="M452" s="54"/>
      <c r="N452" s="54"/>
      <c r="O452" s="54"/>
      <c r="P452" s="54"/>
      <c r="Q452" s="54"/>
      <c r="R452" s="54"/>
      <c r="S452" s="54"/>
      <c r="T452" s="54"/>
      <c r="U452" s="54"/>
      <c r="V452" s="54"/>
      <c r="W452" s="192"/>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874" t="e">
        <f t="shared" si="81"/>
        <v>#N/A</v>
      </c>
      <c r="AX452" s="875"/>
      <c r="AY452" s="875"/>
      <c r="AZ452" s="875"/>
      <c r="BA452" s="876"/>
      <c r="BB452" s="877" t="s">
        <v>784</v>
      </c>
      <c r="BC452" s="878"/>
      <c r="BD452" s="54"/>
      <c r="BE452" s="879" t="e">
        <f t="shared" si="82"/>
        <v>#N/A</v>
      </c>
      <c r="BF452" s="880"/>
      <c r="BG452" s="880"/>
      <c r="BH452" s="880"/>
      <c r="BI452" s="881"/>
      <c r="BJ452" s="882" t="s">
        <v>784</v>
      </c>
      <c r="BK452" s="878"/>
      <c r="BL452" s="54"/>
      <c r="BM452" s="241"/>
      <c r="BN452" s="241"/>
      <c r="BO452" s="241"/>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199"/>
    </row>
    <row r="453" spans="4:121" s="52" customFormat="1" hidden="1">
      <c r="D453" s="198"/>
      <c r="E453" s="54"/>
      <c r="F453" s="54"/>
      <c r="G453" s="54"/>
      <c r="H453" s="54"/>
      <c r="I453" s="54"/>
      <c r="J453" s="54"/>
      <c r="K453" s="54"/>
      <c r="L453" s="54"/>
      <c r="M453" s="54"/>
      <c r="N453" s="54"/>
      <c r="O453" s="54"/>
      <c r="P453" s="54"/>
      <c r="Q453" s="54"/>
      <c r="R453" s="54"/>
      <c r="S453" s="54"/>
      <c r="T453" s="54"/>
      <c r="U453" s="54"/>
      <c r="V453" s="54"/>
      <c r="W453" s="192"/>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874" t="e">
        <f t="shared" si="81"/>
        <v>#N/A</v>
      </c>
      <c r="AX453" s="875"/>
      <c r="AY453" s="875"/>
      <c r="AZ453" s="875"/>
      <c r="BA453" s="876"/>
      <c r="BB453" s="877" t="s">
        <v>785</v>
      </c>
      <c r="BC453" s="878"/>
      <c r="BD453" s="54"/>
      <c r="BE453" s="879" t="e">
        <f t="shared" si="82"/>
        <v>#N/A</v>
      </c>
      <c r="BF453" s="880"/>
      <c r="BG453" s="880"/>
      <c r="BH453" s="880"/>
      <c r="BI453" s="881"/>
      <c r="BJ453" s="882" t="s">
        <v>785</v>
      </c>
      <c r="BK453" s="878"/>
      <c r="BL453" s="54"/>
      <c r="BM453" s="241"/>
      <c r="BN453" s="241"/>
      <c r="BO453" s="241"/>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199"/>
    </row>
    <row r="454" spans="4:121" s="52" customFormat="1" hidden="1">
      <c r="D454" s="198"/>
      <c r="E454" s="54"/>
      <c r="F454" s="54"/>
      <c r="G454" s="54"/>
      <c r="H454" s="54"/>
      <c r="I454" s="54"/>
      <c r="J454" s="54"/>
      <c r="K454" s="54"/>
      <c r="L454" s="54"/>
      <c r="M454" s="54"/>
      <c r="N454" s="54"/>
      <c r="O454" s="54"/>
      <c r="P454" s="54"/>
      <c r="Q454" s="54"/>
      <c r="R454" s="54"/>
      <c r="S454" s="54"/>
      <c r="T454" s="54"/>
      <c r="U454" s="54"/>
      <c r="V454" s="54"/>
      <c r="W454" s="192"/>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874" t="e">
        <f t="shared" si="81"/>
        <v>#N/A</v>
      </c>
      <c r="AX454" s="875"/>
      <c r="AY454" s="875"/>
      <c r="AZ454" s="875"/>
      <c r="BA454" s="876"/>
      <c r="BB454" s="877" t="s">
        <v>786</v>
      </c>
      <c r="BC454" s="878"/>
      <c r="BD454" s="54"/>
      <c r="BE454" s="879" t="e">
        <f t="shared" si="82"/>
        <v>#N/A</v>
      </c>
      <c r="BF454" s="880"/>
      <c r="BG454" s="880"/>
      <c r="BH454" s="880"/>
      <c r="BI454" s="881"/>
      <c r="BJ454" s="882" t="s">
        <v>786</v>
      </c>
      <c r="BK454" s="878"/>
      <c r="BL454" s="54"/>
      <c r="BM454" s="241"/>
      <c r="BN454" s="241"/>
      <c r="BO454" s="241"/>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199"/>
    </row>
    <row r="455" spans="4:121" s="52" customFormat="1" hidden="1">
      <c r="D455" s="198"/>
      <c r="E455" s="54"/>
      <c r="F455" s="54"/>
      <c r="G455" s="54"/>
      <c r="H455" s="54"/>
      <c r="I455" s="54"/>
      <c r="J455" s="54"/>
      <c r="K455" s="54"/>
      <c r="L455" s="54"/>
      <c r="M455" s="54"/>
      <c r="N455" s="54"/>
      <c r="O455" s="54"/>
      <c r="P455" s="54"/>
      <c r="Q455" s="54"/>
      <c r="R455" s="54"/>
      <c r="S455" s="54"/>
      <c r="T455" s="54"/>
      <c r="U455" s="54"/>
      <c r="V455" s="54"/>
      <c r="W455" s="192"/>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874" t="e">
        <f t="shared" si="81"/>
        <v>#N/A</v>
      </c>
      <c r="AX455" s="875"/>
      <c r="AY455" s="875"/>
      <c r="AZ455" s="875"/>
      <c r="BA455" s="876"/>
      <c r="BB455" s="877" t="s">
        <v>787</v>
      </c>
      <c r="BC455" s="878"/>
      <c r="BD455" s="54"/>
      <c r="BE455" s="879" t="e">
        <f t="shared" si="82"/>
        <v>#N/A</v>
      </c>
      <c r="BF455" s="880"/>
      <c r="BG455" s="880"/>
      <c r="BH455" s="880"/>
      <c r="BI455" s="881"/>
      <c r="BJ455" s="882" t="s">
        <v>787</v>
      </c>
      <c r="BK455" s="878"/>
      <c r="BL455" s="54"/>
      <c r="BM455" s="241"/>
      <c r="BN455" s="241"/>
      <c r="BO455" s="241"/>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199"/>
    </row>
    <row r="456" spans="4:121" s="52" customFormat="1" hidden="1">
      <c r="D456" s="198"/>
      <c r="E456" s="54"/>
      <c r="F456" s="54"/>
      <c r="G456" s="54"/>
      <c r="H456" s="54"/>
      <c r="I456" s="54"/>
      <c r="J456" s="54"/>
      <c r="K456" s="54"/>
      <c r="L456" s="54"/>
      <c r="M456" s="54"/>
      <c r="N456" s="54"/>
      <c r="O456" s="54"/>
      <c r="P456" s="54"/>
      <c r="Q456" s="54"/>
      <c r="R456" s="54"/>
      <c r="S456" s="54"/>
      <c r="T456" s="54"/>
      <c r="U456" s="54"/>
      <c r="V456" s="54"/>
      <c r="W456" s="192"/>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874" t="e">
        <f t="shared" si="81"/>
        <v>#N/A</v>
      </c>
      <c r="AX456" s="875"/>
      <c r="AY456" s="875"/>
      <c r="AZ456" s="875"/>
      <c r="BA456" s="876"/>
      <c r="BB456" s="877" t="s">
        <v>788</v>
      </c>
      <c r="BC456" s="878"/>
      <c r="BD456" s="54"/>
      <c r="BE456" s="879" t="e">
        <f t="shared" si="82"/>
        <v>#N/A</v>
      </c>
      <c r="BF456" s="880"/>
      <c r="BG456" s="880"/>
      <c r="BH456" s="880"/>
      <c r="BI456" s="881"/>
      <c r="BJ456" s="882" t="s">
        <v>788</v>
      </c>
      <c r="BK456" s="878"/>
      <c r="BL456" s="54"/>
      <c r="BM456" s="241"/>
      <c r="BN456" s="241"/>
      <c r="BO456" s="241"/>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199"/>
    </row>
    <row r="457" spans="4:121" s="52" customFormat="1" hidden="1">
      <c r="D457" s="198"/>
      <c r="E457" s="54"/>
      <c r="F457" s="54"/>
      <c r="G457" s="54"/>
      <c r="H457" s="54"/>
      <c r="I457" s="54"/>
      <c r="J457" s="54"/>
      <c r="K457" s="54"/>
      <c r="L457" s="54"/>
      <c r="M457" s="54"/>
      <c r="N457" s="54"/>
      <c r="O457" s="54"/>
      <c r="P457" s="54"/>
      <c r="Q457" s="54"/>
      <c r="R457" s="54"/>
      <c r="S457" s="54"/>
      <c r="T457" s="54"/>
      <c r="U457" s="54"/>
      <c r="V457" s="54"/>
      <c r="W457" s="192"/>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874" t="e">
        <f t="shared" si="81"/>
        <v>#N/A</v>
      </c>
      <c r="AX457" s="875"/>
      <c r="AY457" s="875"/>
      <c r="AZ457" s="875"/>
      <c r="BA457" s="876"/>
      <c r="BB457" s="877" t="s">
        <v>789</v>
      </c>
      <c r="BC457" s="878"/>
      <c r="BD457" s="54"/>
      <c r="BE457" s="879" t="e">
        <f t="shared" si="82"/>
        <v>#N/A</v>
      </c>
      <c r="BF457" s="880"/>
      <c r="BG457" s="880"/>
      <c r="BH457" s="880"/>
      <c r="BI457" s="881"/>
      <c r="BJ457" s="882" t="s">
        <v>789</v>
      </c>
      <c r="BK457" s="878"/>
      <c r="BL457" s="54"/>
      <c r="BM457" s="241"/>
      <c r="BN457" s="241"/>
      <c r="BO457" s="241"/>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199"/>
    </row>
    <row r="458" spans="4:121" s="52" customFormat="1" hidden="1">
      <c r="D458" s="198"/>
      <c r="E458" s="54"/>
      <c r="F458" s="54"/>
      <c r="G458" s="54"/>
      <c r="H458" s="54"/>
      <c r="I458" s="54"/>
      <c r="J458" s="54"/>
      <c r="K458" s="54"/>
      <c r="L458" s="54"/>
      <c r="M458" s="54"/>
      <c r="N458" s="54"/>
      <c r="O458" s="54"/>
      <c r="P458" s="54"/>
      <c r="Q458" s="54"/>
      <c r="R458" s="54"/>
      <c r="S458" s="54"/>
      <c r="T458" s="54"/>
      <c r="U458" s="54"/>
      <c r="V458" s="54"/>
      <c r="W458" s="192"/>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874" t="e">
        <f t="shared" si="81"/>
        <v>#N/A</v>
      </c>
      <c r="AX458" s="875"/>
      <c r="AY458" s="875"/>
      <c r="AZ458" s="875"/>
      <c r="BA458" s="876"/>
      <c r="BB458" s="877" t="s">
        <v>790</v>
      </c>
      <c r="BC458" s="878"/>
      <c r="BD458" s="54"/>
      <c r="BE458" s="879" t="e">
        <f t="shared" si="82"/>
        <v>#N/A</v>
      </c>
      <c r="BF458" s="880"/>
      <c r="BG458" s="880"/>
      <c r="BH458" s="880"/>
      <c r="BI458" s="881"/>
      <c r="BJ458" s="882" t="s">
        <v>790</v>
      </c>
      <c r="BK458" s="878"/>
      <c r="BL458" s="54"/>
      <c r="BM458" s="241"/>
      <c r="BN458" s="241"/>
      <c r="BO458" s="241"/>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199"/>
    </row>
    <row r="459" spans="4:121" s="52" customFormat="1" hidden="1">
      <c r="D459" s="198"/>
      <c r="E459" s="54"/>
      <c r="F459" s="54"/>
      <c r="G459" s="54"/>
      <c r="H459" s="54"/>
      <c r="I459" s="54"/>
      <c r="J459" s="54"/>
      <c r="K459" s="54"/>
      <c r="L459" s="54"/>
      <c r="M459" s="54"/>
      <c r="N459" s="54"/>
      <c r="O459" s="54"/>
      <c r="P459" s="54"/>
      <c r="Q459" s="54"/>
      <c r="R459" s="54"/>
      <c r="S459" s="54"/>
      <c r="T459" s="54"/>
      <c r="U459" s="54"/>
      <c r="V459" s="54"/>
      <c r="W459" s="192"/>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874" t="e">
        <f t="shared" ref="AW459:AW522" si="83">RANK(BB459,$AM$184:$AM$211,1)</f>
        <v>#N/A</v>
      </c>
      <c r="AX459" s="875"/>
      <c r="AY459" s="875"/>
      <c r="AZ459" s="875"/>
      <c r="BA459" s="876"/>
      <c r="BB459" s="877" t="s">
        <v>791</v>
      </c>
      <c r="BC459" s="878"/>
      <c r="BD459" s="54"/>
      <c r="BE459" s="879" t="e">
        <f t="shared" si="82"/>
        <v>#N/A</v>
      </c>
      <c r="BF459" s="880"/>
      <c r="BG459" s="880"/>
      <c r="BH459" s="880"/>
      <c r="BI459" s="881"/>
      <c r="BJ459" s="882" t="s">
        <v>791</v>
      </c>
      <c r="BK459" s="878"/>
      <c r="BL459" s="54"/>
      <c r="BM459" s="241"/>
      <c r="BN459" s="241"/>
      <c r="BO459" s="241"/>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199"/>
    </row>
    <row r="460" spans="4:121" s="52" customFormat="1" hidden="1">
      <c r="D460" s="198"/>
      <c r="E460" s="54"/>
      <c r="F460" s="54"/>
      <c r="G460" s="54"/>
      <c r="H460" s="54"/>
      <c r="I460" s="54"/>
      <c r="J460" s="54"/>
      <c r="K460" s="54"/>
      <c r="L460" s="54"/>
      <c r="M460" s="54"/>
      <c r="N460" s="54"/>
      <c r="O460" s="54"/>
      <c r="P460" s="54"/>
      <c r="Q460" s="54"/>
      <c r="R460" s="54"/>
      <c r="S460" s="54"/>
      <c r="T460" s="54"/>
      <c r="U460" s="54"/>
      <c r="V460" s="54"/>
      <c r="W460" s="192"/>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874" t="e">
        <f t="shared" si="83"/>
        <v>#N/A</v>
      </c>
      <c r="AX460" s="875"/>
      <c r="AY460" s="875"/>
      <c r="AZ460" s="875"/>
      <c r="BA460" s="876"/>
      <c r="BB460" s="877" t="s">
        <v>792</v>
      </c>
      <c r="BC460" s="878"/>
      <c r="BD460" s="54"/>
      <c r="BE460" s="879" t="e">
        <f t="shared" si="82"/>
        <v>#N/A</v>
      </c>
      <c r="BF460" s="880"/>
      <c r="BG460" s="880"/>
      <c r="BH460" s="880"/>
      <c r="BI460" s="881"/>
      <c r="BJ460" s="882" t="s">
        <v>792</v>
      </c>
      <c r="BK460" s="878"/>
      <c r="BL460" s="54"/>
      <c r="BM460" s="241"/>
      <c r="BN460" s="241"/>
      <c r="BO460" s="241"/>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199"/>
    </row>
    <row r="461" spans="4:121" s="52" customFormat="1" hidden="1">
      <c r="D461" s="198"/>
      <c r="E461" s="54"/>
      <c r="F461" s="54"/>
      <c r="G461" s="54"/>
      <c r="H461" s="54"/>
      <c r="I461" s="54"/>
      <c r="J461" s="54"/>
      <c r="K461" s="54"/>
      <c r="L461" s="54"/>
      <c r="M461" s="54"/>
      <c r="N461" s="54"/>
      <c r="O461" s="54"/>
      <c r="P461" s="54"/>
      <c r="Q461" s="54"/>
      <c r="R461" s="54"/>
      <c r="S461" s="54"/>
      <c r="T461" s="54"/>
      <c r="U461" s="54"/>
      <c r="V461" s="54"/>
      <c r="W461" s="192"/>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874" t="e">
        <f t="shared" si="83"/>
        <v>#N/A</v>
      </c>
      <c r="AX461" s="875"/>
      <c r="AY461" s="875"/>
      <c r="AZ461" s="875"/>
      <c r="BA461" s="876"/>
      <c r="BB461" s="877" t="s">
        <v>793</v>
      </c>
      <c r="BC461" s="878"/>
      <c r="BD461" s="54"/>
      <c r="BE461" s="879" t="e">
        <f t="shared" si="82"/>
        <v>#N/A</v>
      </c>
      <c r="BF461" s="880"/>
      <c r="BG461" s="880"/>
      <c r="BH461" s="880"/>
      <c r="BI461" s="881"/>
      <c r="BJ461" s="882" t="s">
        <v>793</v>
      </c>
      <c r="BK461" s="878"/>
      <c r="BL461" s="54"/>
      <c r="BM461" s="241"/>
      <c r="BN461" s="241"/>
      <c r="BO461" s="241"/>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199"/>
    </row>
    <row r="462" spans="4:121" s="52" customFormat="1" hidden="1">
      <c r="D462" s="198"/>
      <c r="E462" s="54"/>
      <c r="F462" s="54"/>
      <c r="G462" s="54"/>
      <c r="H462" s="54"/>
      <c r="I462" s="54"/>
      <c r="J462" s="54"/>
      <c r="K462" s="54"/>
      <c r="L462" s="54"/>
      <c r="M462" s="54"/>
      <c r="N462" s="54"/>
      <c r="O462" s="54"/>
      <c r="P462" s="54"/>
      <c r="Q462" s="54"/>
      <c r="R462" s="54"/>
      <c r="S462" s="54"/>
      <c r="T462" s="54"/>
      <c r="U462" s="54"/>
      <c r="V462" s="54"/>
      <c r="W462" s="192"/>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874" t="e">
        <f t="shared" si="83"/>
        <v>#N/A</v>
      </c>
      <c r="AX462" s="875"/>
      <c r="AY462" s="875"/>
      <c r="AZ462" s="875"/>
      <c r="BA462" s="876"/>
      <c r="BB462" s="877" t="s">
        <v>794</v>
      </c>
      <c r="BC462" s="878"/>
      <c r="BD462" s="54"/>
      <c r="BE462" s="879" t="e">
        <f t="shared" si="82"/>
        <v>#N/A</v>
      </c>
      <c r="BF462" s="880"/>
      <c r="BG462" s="880"/>
      <c r="BH462" s="880"/>
      <c r="BI462" s="881"/>
      <c r="BJ462" s="882" t="s">
        <v>794</v>
      </c>
      <c r="BK462" s="878"/>
      <c r="BL462" s="54"/>
      <c r="BM462" s="241"/>
      <c r="BN462" s="241"/>
      <c r="BO462" s="241"/>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199"/>
    </row>
    <row r="463" spans="4:121" s="52" customFormat="1" hidden="1">
      <c r="D463" s="198"/>
      <c r="E463" s="54"/>
      <c r="F463" s="54"/>
      <c r="G463" s="54"/>
      <c r="H463" s="54"/>
      <c r="I463" s="54"/>
      <c r="J463" s="54"/>
      <c r="K463" s="54"/>
      <c r="L463" s="54"/>
      <c r="M463" s="54"/>
      <c r="N463" s="54"/>
      <c r="O463" s="54"/>
      <c r="P463" s="54"/>
      <c r="Q463" s="54"/>
      <c r="R463" s="54"/>
      <c r="S463" s="54"/>
      <c r="T463" s="54"/>
      <c r="U463" s="54"/>
      <c r="V463" s="54"/>
      <c r="W463" s="192"/>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874" t="e">
        <f t="shared" si="83"/>
        <v>#N/A</v>
      </c>
      <c r="AX463" s="875"/>
      <c r="AY463" s="875"/>
      <c r="AZ463" s="875"/>
      <c r="BA463" s="876"/>
      <c r="BB463" s="877" t="s">
        <v>795</v>
      </c>
      <c r="BC463" s="878"/>
      <c r="BD463" s="54"/>
      <c r="BE463" s="879" t="e">
        <f t="shared" si="82"/>
        <v>#N/A</v>
      </c>
      <c r="BF463" s="880"/>
      <c r="BG463" s="880"/>
      <c r="BH463" s="880"/>
      <c r="BI463" s="881"/>
      <c r="BJ463" s="882" t="s">
        <v>795</v>
      </c>
      <c r="BK463" s="878"/>
      <c r="BL463" s="54"/>
      <c r="BM463" s="241"/>
      <c r="BN463" s="241"/>
      <c r="BO463" s="241"/>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199"/>
    </row>
    <row r="464" spans="4:121" s="52" customFormat="1" hidden="1">
      <c r="D464" s="198"/>
      <c r="E464" s="54"/>
      <c r="F464" s="54"/>
      <c r="G464" s="54"/>
      <c r="H464" s="54"/>
      <c r="I464" s="54"/>
      <c r="J464" s="54"/>
      <c r="K464" s="54"/>
      <c r="L464" s="54"/>
      <c r="M464" s="54"/>
      <c r="N464" s="54"/>
      <c r="O464" s="54"/>
      <c r="P464" s="54"/>
      <c r="Q464" s="54"/>
      <c r="R464" s="54"/>
      <c r="S464" s="54"/>
      <c r="T464" s="54"/>
      <c r="U464" s="54"/>
      <c r="V464" s="54"/>
      <c r="W464" s="192"/>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874" t="e">
        <f t="shared" si="83"/>
        <v>#N/A</v>
      </c>
      <c r="AX464" s="875"/>
      <c r="AY464" s="875"/>
      <c r="AZ464" s="875"/>
      <c r="BA464" s="876"/>
      <c r="BB464" s="877" t="s">
        <v>796</v>
      </c>
      <c r="BC464" s="878"/>
      <c r="BD464" s="54"/>
      <c r="BE464" s="879" t="e">
        <f t="shared" si="82"/>
        <v>#N/A</v>
      </c>
      <c r="BF464" s="880"/>
      <c r="BG464" s="880"/>
      <c r="BH464" s="880"/>
      <c r="BI464" s="881"/>
      <c r="BJ464" s="882" t="s">
        <v>796</v>
      </c>
      <c r="BK464" s="878"/>
      <c r="BL464" s="54"/>
      <c r="BM464" s="241"/>
      <c r="BN464" s="241"/>
      <c r="BO464" s="241"/>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199"/>
    </row>
    <row r="465" spans="4:121" s="52" customFormat="1" hidden="1">
      <c r="D465" s="198"/>
      <c r="E465" s="54"/>
      <c r="F465" s="54"/>
      <c r="G465" s="54"/>
      <c r="H465" s="54"/>
      <c r="I465" s="54"/>
      <c r="J465" s="54"/>
      <c r="K465" s="54"/>
      <c r="L465" s="54"/>
      <c r="M465" s="54"/>
      <c r="N465" s="54"/>
      <c r="O465" s="54"/>
      <c r="P465" s="54"/>
      <c r="Q465" s="54"/>
      <c r="R465" s="54"/>
      <c r="S465" s="54"/>
      <c r="T465" s="54"/>
      <c r="U465" s="54"/>
      <c r="V465" s="54"/>
      <c r="W465" s="192"/>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874" t="e">
        <f t="shared" si="83"/>
        <v>#N/A</v>
      </c>
      <c r="AX465" s="875"/>
      <c r="AY465" s="875"/>
      <c r="AZ465" s="875"/>
      <c r="BA465" s="876"/>
      <c r="BB465" s="877" t="s">
        <v>797</v>
      </c>
      <c r="BC465" s="878"/>
      <c r="BD465" s="54"/>
      <c r="BE465" s="879" t="e">
        <f t="shared" si="82"/>
        <v>#N/A</v>
      </c>
      <c r="BF465" s="880"/>
      <c r="BG465" s="880"/>
      <c r="BH465" s="880"/>
      <c r="BI465" s="881"/>
      <c r="BJ465" s="882" t="s">
        <v>797</v>
      </c>
      <c r="BK465" s="878"/>
      <c r="BL465" s="54"/>
      <c r="BM465" s="241"/>
      <c r="BN465" s="241"/>
      <c r="BO465" s="241"/>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199"/>
    </row>
    <row r="466" spans="4:121" s="52" customFormat="1" hidden="1">
      <c r="D466" s="198"/>
      <c r="E466" s="54"/>
      <c r="F466" s="54"/>
      <c r="G466" s="54"/>
      <c r="H466" s="54"/>
      <c r="I466" s="54"/>
      <c r="J466" s="54"/>
      <c r="K466" s="54"/>
      <c r="L466" s="54"/>
      <c r="M466" s="54"/>
      <c r="N466" s="54"/>
      <c r="O466" s="54"/>
      <c r="P466" s="54"/>
      <c r="Q466" s="54"/>
      <c r="R466" s="54"/>
      <c r="S466" s="54"/>
      <c r="T466" s="54"/>
      <c r="U466" s="54"/>
      <c r="V466" s="54"/>
      <c r="W466" s="192"/>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874" t="e">
        <f t="shared" si="83"/>
        <v>#N/A</v>
      </c>
      <c r="AX466" s="875"/>
      <c r="AY466" s="875"/>
      <c r="AZ466" s="875"/>
      <c r="BA466" s="876"/>
      <c r="BB466" s="877" t="s">
        <v>798</v>
      </c>
      <c r="BC466" s="878"/>
      <c r="BD466" s="54"/>
      <c r="BE466" s="879" t="e">
        <f t="shared" si="82"/>
        <v>#N/A</v>
      </c>
      <c r="BF466" s="880"/>
      <c r="BG466" s="880"/>
      <c r="BH466" s="880"/>
      <c r="BI466" s="881"/>
      <c r="BJ466" s="882" t="s">
        <v>798</v>
      </c>
      <c r="BK466" s="878"/>
      <c r="BL466" s="54"/>
      <c r="BM466" s="241"/>
      <c r="BN466" s="241"/>
      <c r="BO466" s="241"/>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199"/>
    </row>
    <row r="467" spans="4:121" s="52" customFormat="1" hidden="1">
      <c r="D467" s="198"/>
      <c r="E467" s="54"/>
      <c r="F467" s="54"/>
      <c r="G467" s="54"/>
      <c r="H467" s="54"/>
      <c r="I467" s="54"/>
      <c r="J467" s="54"/>
      <c r="K467" s="54"/>
      <c r="L467" s="54"/>
      <c r="M467" s="54"/>
      <c r="N467" s="54"/>
      <c r="O467" s="54"/>
      <c r="P467" s="54"/>
      <c r="Q467" s="54"/>
      <c r="R467" s="54"/>
      <c r="S467" s="54"/>
      <c r="T467" s="54"/>
      <c r="U467" s="54"/>
      <c r="V467" s="54"/>
      <c r="W467" s="192"/>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874" t="e">
        <f t="shared" si="83"/>
        <v>#N/A</v>
      </c>
      <c r="AX467" s="875"/>
      <c r="AY467" s="875"/>
      <c r="AZ467" s="875"/>
      <c r="BA467" s="876"/>
      <c r="BB467" s="877" t="s">
        <v>799</v>
      </c>
      <c r="BC467" s="878"/>
      <c r="BD467" s="54"/>
      <c r="BE467" s="879" t="e">
        <f t="shared" si="82"/>
        <v>#N/A</v>
      </c>
      <c r="BF467" s="880"/>
      <c r="BG467" s="880"/>
      <c r="BH467" s="880"/>
      <c r="BI467" s="881"/>
      <c r="BJ467" s="882" t="s">
        <v>799</v>
      </c>
      <c r="BK467" s="878"/>
      <c r="BL467" s="54"/>
      <c r="BM467" s="241"/>
      <c r="BN467" s="241"/>
      <c r="BO467" s="241"/>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199"/>
    </row>
    <row r="468" spans="4:121" s="52" customFormat="1" hidden="1">
      <c r="D468" s="198"/>
      <c r="E468" s="54"/>
      <c r="F468" s="54"/>
      <c r="G468" s="54"/>
      <c r="H468" s="54"/>
      <c r="I468" s="54"/>
      <c r="J468" s="54"/>
      <c r="K468" s="54"/>
      <c r="L468" s="54"/>
      <c r="M468" s="54"/>
      <c r="N468" s="54"/>
      <c r="O468" s="54"/>
      <c r="P468" s="54"/>
      <c r="Q468" s="54"/>
      <c r="R468" s="54"/>
      <c r="S468" s="54"/>
      <c r="T468" s="54"/>
      <c r="U468" s="54"/>
      <c r="V468" s="54"/>
      <c r="W468" s="192"/>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874" t="e">
        <f t="shared" si="83"/>
        <v>#N/A</v>
      </c>
      <c r="AX468" s="875"/>
      <c r="AY468" s="875"/>
      <c r="AZ468" s="875"/>
      <c r="BA468" s="876"/>
      <c r="BB468" s="877" t="s">
        <v>800</v>
      </c>
      <c r="BC468" s="878"/>
      <c r="BD468" s="54"/>
      <c r="BE468" s="879" t="e">
        <f t="shared" si="82"/>
        <v>#N/A</v>
      </c>
      <c r="BF468" s="880"/>
      <c r="BG468" s="880"/>
      <c r="BH468" s="880"/>
      <c r="BI468" s="881"/>
      <c r="BJ468" s="882" t="s">
        <v>800</v>
      </c>
      <c r="BK468" s="878"/>
      <c r="BL468" s="54"/>
      <c r="BM468" s="241"/>
      <c r="BN468" s="241"/>
      <c r="BO468" s="241"/>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199"/>
    </row>
    <row r="469" spans="4:121" s="52" customFormat="1" hidden="1">
      <c r="D469" s="198"/>
      <c r="E469" s="54"/>
      <c r="F469" s="54"/>
      <c r="G469" s="54"/>
      <c r="H469" s="54"/>
      <c r="I469" s="54"/>
      <c r="J469" s="54"/>
      <c r="K469" s="54"/>
      <c r="L469" s="54"/>
      <c r="M469" s="54"/>
      <c r="N469" s="54"/>
      <c r="O469" s="54"/>
      <c r="P469" s="54"/>
      <c r="Q469" s="54"/>
      <c r="R469" s="54"/>
      <c r="S469" s="54"/>
      <c r="T469" s="54"/>
      <c r="U469" s="54"/>
      <c r="V469" s="54"/>
      <c r="W469" s="192"/>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874" t="e">
        <f t="shared" si="83"/>
        <v>#N/A</v>
      </c>
      <c r="AX469" s="875"/>
      <c r="AY469" s="875"/>
      <c r="AZ469" s="875"/>
      <c r="BA469" s="876"/>
      <c r="BB469" s="877" t="s">
        <v>801</v>
      </c>
      <c r="BC469" s="878"/>
      <c r="BD469" s="54"/>
      <c r="BE469" s="879" t="e">
        <f t="shared" si="82"/>
        <v>#N/A</v>
      </c>
      <c r="BF469" s="880"/>
      <c r="BG469" s="880"/>
      <c r="BH469" s="880"/>
      <c r="BI469" s="881"/>
      <c r="BJ469" s="882" t="s">
        <v>801</v>
      </c>
      <c r="BK469" s="878"/>
      <c r="BL469" s="54"/>
      <c r="BM469" s="241"/>
      <c r="BN469" s="241"/>
      <c r="BO469" s="241"/>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199"/>
    </row>
    <row r="470" spans="4:121" s="52" customFormat="1" hidden="1">
      <c r="D470" s="198"/>
      <c r="E470" s="54"/>
      <c r="F470" s="54"/>
      <c r="G470" s="54"/>
      <c r="H470" s="54"/>
      <c r="I470" s="54"/>
      <c r="J470" s="54"/>
      <c r="K470" s="54"/>
      <c r="L470" s="54"/>
      <c r="M470" s="54"/>
      <c r="N470" s="54"/>
      <c r="O470" s="54"/>
      <c r="P470" s="54"/>
      <c r="Q470" s="54"/>
      <c r="R470" s="54"/>
      <c r="S470" s="54"/>
      <c r="T470" s="54"/>
      <c r="U470" s="54"/>
      <c r="V470" s="54"/>
      <c r="W470" s="192"/>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874" t="e">
        <f t="shared" si="83"/>
        <v>#N/A</v>
      </c>
      <c r="AX470" s="875"/>
      <c r="AY470" s="875"/>
      <c r="AZ470" s="875"/>
      <c r="BA470" s="876"/>
      <c r="BB470" s="877" t="s">
        <v>802</v>
      </c>
      <c r="BC470" s="878"/>
      <c r="BD470" s="54"/>
      <c r="BE470" s="879" t="e">
        <f t="shared" si="82"/>
        <v>#N/A</v>
      </c>
      <c r="BF470" s="880"/>
      <c r="BG470" s="880"/>
      <c r="BH470" s="880"/>
      <c r="BI470" s="881"/>
      <c r="BJ470" s="882" t="s">
        <v>802</v>
      </c>
      <c r="BK470" s="878"/>
      <c r="BL470" s="54"/>
      <c r="BM470" s="241"/>
      <c r="BN470" s="241"/>
      <c r="BO470" s="241"/>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199"/>
    </row>
    <row r="471" spans="4:121" s="52" customFormat="1" hidden="1">
      <c r="D471" s="198"/>
      <c r="E471" s="54"/>
      <c r="F471" s="54"/>
      <c r="G471" s="54"/>
      <c r="H471" s="54"/>
      <c r="I471" s="54"/>
      <c r="J471" s="54"/>
      <c r="K471" s="54"/>
      <c r="L471" s="54"/>
      <c r="M471" s="54"/>
      <c r="N471" s="54"/>
      <c r="O471" s="54"/>
      <c r="P471" s="54"/>
      <c r="Q471" s="54"/>
      <c r="R471" s="54"/>
      <c r="S471" s="54"/>
      <c r="T471" s="54"/>
      <c r="U471" s="54"/>
      <c r="V471" s="54"/>
      <c r="W471" s="192"/>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874" t="e">
        <f t="shared" si="83"/>
        <v>#N/A</v>
      </c>
      <c r="AX471" s="875"/>
      <c r="AY471" s="875"/>
      <c r="AZ471" s="875"/>
      <c r="BA471" s="876"/>
      <c r="BB471" s="877" t="s">
        <v>803</v>
      </c>
      <c r="BC471" s="878"/>
      <c r="BD471" s="54"/>
      <c r="BE471" s="879" t="e">
        <f t="shared" si="82"/>
        <v>#N/A</v>
      </c>
      <c r="BF471" s="880"/>
      <c r="BG471" s="880"/>
      <c r="BH471" s="880"/>
      <c r="BI471" s="881"/>
      <c r="BJ471" s="882" t="s">
        <v>803</v>
      </c>
      <c r="BK471" s="878"/>
      <c r="BL471" s="54"/>
      <c r="BM471" s="241"/>
      <c r="BN471" s="241"/>
      <c r="BO471" s="241"/>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199"/>
    </row>
    <row r="472" spans="4:121" s="52" customFormat="1" hidden="1">
      <c r="D472" s="198"/>
      <c r="E472" s="54"/>
      <c r="F472" s="54"/>
      <c r="G472" s="54"/>
      <c r="H472" s="54"/>
      <c r="I472" s="54"/>
      <c r="J472" s="54"/>
      <c r="K472" s="54"/>
      <c r="L472" s="54"/>
      <c r="M472" s="54"/>
      <c r="N472" s="54"/>
      <c r="O472" s="54"/>
      <c r="P472" s="54"/>
      <c r="Q472" s="54"/>
      <c r="R472" s="54"/>
      <c r="S472" s="54"/>
      <c r="T472" s="54"/>
      <c r="U472" s="54"/>
      <c r="V472" s="54"/>
      <c r="W472" s="192"/>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874" t="e">
        <f t="shared" si="83"/>
        <v>#N/A</v>
      </c>
      <c r="AX472" s="875"/>
      <c r="AY472" s="875"/>
      <c r="AZ472" s="875"/>
      <c r="BA472" s="876"/>
      <c r="BB472" s="877" t="s">
        <v>804</v>
      </c>
      <c r="BC472" s="878"/>
      <c r="BD472" s="54"/>
      <c r="BE472" s="879" t="e">
        <f t="shared" si="82"/>
        <v>#N/A</v>
      </c>
      <c r="BF472" s="880"/>
      <c r="BG472" s="880"/>
      <c r="BH472" s="880"/>
      <c r="BI472" s="881"/>
      <c r="BJ472" s="882" t="s">
        <v>804</v>
      </c>
      <c r="BK472" s="878"/>
      <c r="BL472" s="54"/>
      <c r="BM472" s="241"/>
      <c r="BN472" s="241"/>
      <c r="BO472" s="241"/>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199"/>
    </row>
    <row r="473" spans="4:121" s="52" customFormat="1" hidden="1">
      <c r="D473" s="198"/>
      <c r="E473" s="54"/>
      <c r="F473" s="54"/>
      <c r="G473" s="54"/>
      <c r="H473" s="54"/>
      <c r="I473" s="54"/>
      <c r="J473" s="54"/>
      <c r="K473" s="54"/>
      <c r="L473" s="54"/>
      <c r="M473" s="54"/>
      <c r="N473" s="54"/>
      <c r="O473" s="54"/>
      <c r="P473" s="54"/>
      <c r="Q473" s="54"/>
      <c r="R473" s="54"/>
      <c r="S473" s="54"/>
      <c r="T473" s="54"/>
      <c r="U473" s="54"/>
      <c r="V473" s="54"/>
      <c r="W473" s="192"/>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874" t="e">
        <f t="shared" si="83"/>
        <v>#N/A</v>
      </c>
      <c r="AX473" s="875"/>
      <c r="AY473" s="875"/>
      <c r="AZ473" s="875"/>
      <c r="BA473" s="876"/>
      <c r="BB473" s="877" t="s">
        <v>805</v>
      </c>
      <c r="BC473" s="878"/>
      <c r="BD473" s="54"/>
      <c r="BE473" s="879" t="e">
        <f t="shared" si="82"/>
        <v>#N/A</v>
      </c>
      <c r="BF473" s="880"/>
      <c r="BG473" s="880"/>
      <c r="BH473" s="880"/>
      <c r="BI473" s="881"/>
      <c r="BJ473" s="882" t="s">
        <v>805</v>
      </c>
      <c r="BK473" s="878"/>
      <c r="BL473" s="54"/>
      <c r="BM473" s="241"/>
      <c r="BN473" s="241"/>
      <c r="BO473" s="241"/>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199"/>
    </row>
    <row r="474" spans="4:121" s="52" customFormat="1" hidden="1">
      <c r="D474" s="198"/>
      <c r="E474" s="54"/>
      <c r="F474" s="54"/>
      <c r="G474" s="54"/>
      <c r="H474" s="54"/>
      <c r="I474" s="54"/>
      <c r="J474" s="54"/>
      <c r="K474" s="54"/>
      <c r="L474" s="54"/>
      <c r="M474" s="54"/>
      <c r="N474" s="54"/>
      <c r="O474" s="54"/>
      <c r="P474" s="54"/>
      <c r="Q474" s="54"/>
      <c r="R474" s="54"/>
      <c r="S474" s="54"/>
      <c r="T474" s="54"/>
      <c r="U474" s="54"/>
      <c r="V474" s="54"/>
      <c r="W474" s="192"/>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874" t="e">
        <f t="shared" si="83"/>
        <v>#N/A</v>
      </c>
      <c r="AX474" s="875"/>
      <c r="AY474" s="875"/>
      <c r="AZ474" s="875"/>
      <c r="BA474" s="876"/>
      <c r="BB474" s="877" t="s">
        <v>806</v>
      </c>
      <c r="BC474" s="878"/>
      <c r="BD474" s="54"/>
      <c r="BE474" s="879" t="e">
        <f t="shared" si="82"/>
        <v>#N/A</v>
      </c>
      <c r="BF474" s="880"/>
      <c r="BG474" s="880"/>
      <c r="BH474" s="880"/>
      <c r="BI474" s="881"/>
      <c r="BJ474" s="882" t="s">
        <v>806</v>
      </c>
      <c r="BK474" s="878"/>
      <c r="BL474" s="54"/>
      <c r="BM474" s="241"/>
      <c r="BN474" s="241"/>
      <c r="BO474" s="241"/>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199"/>
    </row>
    <row r="475" spans="4:121" s="52" customFormat="1" hidden="1">
      <c r="D475" s="198"/>
      <c r="E475" s="54"/>
      <c r="F475" s="54"/>
      <c r="G475" s="54"/>
      <c r="H475" s="54"/>
      <c r="I475" s="54"/>
      <c r="J475" s="54"/>
      <c r="K475" s="54"/>
      <c r="L475" s="54"/>
      <c r="M475" s="54"/>
      <c r="N475" s="54"/>
      <c r="O475" s="54"/>
      <c r="P475" s="54"/>
      <c r="Q475" s="54"/>
      <c r="R475" s="54"/>
      <c r="S475" s="54"/>
      <c r="T475" s="54"/>
      <c r="U475" s="54"/>
      <c r="V475" s="54"/>
      <c r="W475" s="192"/>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874" t="e">
        <f t="shared" si="83"/>
        <v>#N/A</v>
      </c>
      <c r="AX475" s="875"/>
      <c r="AY475" s="875"/>
      <c r="AZ475" s="875"/>
      <c r="BA475" s="876"/>
      <c r="BB475" s="877" t="s">
        <v>807</v>
      </c>
      <c r="BC475" s="878"/>
      <c r="BD475" s="54"/>
      <c r="BE475" s="879" t="e">
        <f t="shared" si="82"/>
        <v>#N/A</v>
      </c>
      <c r="BF475" s="880"/>
      <c r="BG475" s="880"/>
      <c r="BH475" s="880"/>
      <c r="BI475" s="881"/>
      <c r="BJ475" s="882" t="s">
        <v>807</v>
      </c>
      <c r="BK475" s="878"/>
      <c r="BL475" s="54"/>
      <c r="BM475" s="241"/>
      <c r="BN475" s="241"/>
      <c r="BO475" s="241"/>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199"/>
    </row>
    <row r="476" spans="4:121" s="52" customFormat="1" hidden="1">
      <c r="D476" s="198"/>
      <c r="E476" s="54"/>
      <c r="F476" s="54"/>
      <c r="G476" s="54"/>
      <c r="H476" s="54"/>
      <c r="I476" s="54"/>
      <c r="J476" s="54"/>
      <c r="K476" s="54"/>
      <c r="L476" s="54"/>
      <c r="M476" s="54"/>
      <c r="N476" s="54"/>
      <c r="O476" s="54"/>
      <c r="P476" s="54"/>
      <c r="Q476" s="54"/>
      <c r="R476" s="54"/>
      <c r="S476" s="54"/>
      <c r="T476" s="54"/>
      <c r="U476" s="54"/>
      <c r="V476" s="54"/>
      <c r="W476" s="192"/>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874" t="e">
        <f t="shared" si="83"/>
        <v>#N/A</v>
      </c>
      <c r="AX476" s="875"/>
      <c r="AY476" s="875"/>
      <c r="AZ476" s="875"/>
      <c r="BA476" s="876"/>
      <c r="BB476" s="877" t="s">
        <v>808</v>
      </c>
      <c r="BC476" s="878"/>
      <c r="BD476" s="54"/>
      <c r="BE476" s="879" t="e">
        <f t="shared" si="82"/>
        <v>#N/A</v>
      </c>
      <c r="BF476" s="880"/>
      <c r="BG476" s="880"/>
      <c r="BH476" s="880"/>
      <c r="BI476" s="881"/>
      <c r="BJ476" s="882" t="s">
        <v>808</v>
      </c>
      <c r="BK476" s="878"/>
      <c r="BL476" s="54"/>
      <c r="BM476" s="241"/>
      <c r="BN476" s="241"/>
      <c r="BO476" s="241"/>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199"/>
    </row>
    <row r="477" spans="4:121" s="52" customFormat="1" hidden="1">
      <c r="D477" s="198"/>
      <c r="E477" s="54"/>
      <c r="F477" s="54"/>
      <c r="G477" s="54"/>
      <c r="H477" s="54"/>
      <c r="I477" s="54"/>
      <c r="J477" s="54"/>
      <c r="K477" s="54"/>
      <c r="L477" s="54"/>
      <c r="M477" s="54"/>
      <c r="N477" s="54"/>
      <c r="O477" s="54"/>
      <c r="P477" s="54"/>
      <c r="Q477" s="54"/>
      <c r="R477" s="54"/>
      <c r="S477" s="54"/>
      <c r="T477" s="54"/>
      <c r="U477" s="54"/>
      <c r="V477" s="54"/>
      <c r="W477" s="192"/>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874" t="e">
        <f t="shared" si="83"/>
        <v>#N/A</v>
      </c>
      <c r="AX477" s="875"/>
      <c r="AY477" s="875"/>
      <c r="AZ477" s="875"/>
      <c r="BA477" s="876"/>
      <c r="BB477" s="877" t="s">
        <v>809</v>
      </c>
      <c r="BC477" s="878"/>
      <c r="BD477" s="54"/>
      <c r="BE477" s="879" t="e">
        <f t="shared" si="82"/>
        <v>#N/A</v>
      </c>
      <c r="BF477" s="880"/>
      <c r="BG477" s="880"/>
      <c r="BH477" s="880"/>
      <c r="BI477" s="881"/>
      <c r="BJ477" s="882" t="s">
        <v>809</v>
      </c>
      <c r="BK477" s="878"/>
      <c r="BL477" s="54"/>
      <c r="BM477" s="241"/>
      <c r="BN477" s="241"/>
      <c r="BO477" s="241"/>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199"/>
    </row>
    <row r="478" spans="4:121" s="52" customFormat="1" hidden="1">
      <c r="D478" s="198"/>
      <c r="E478" s="54"/>
      <c r="F478" s="54"/>
      <c r="G478" s="54"/>
      <c r="H478" s="54"/>
      <c r="I478" s="54"/>
      <c r="J478" s="54"/>
      <c r="K478" s="54"/>
      <c r="L478" s="54"/>
      <c r="M478" s="54"/>
      <c r="N478" s="54"/>
      <c r="O478" s="54"/>
      <c r="P478" s="54"/>
      <c r="Q478" s="54"/>
      <c r="R478" s="54"/>
      <c r="S478" s="54"/>
      <c r="T478" s="54"/>
      <c r="U478" s="54"/>
      <c r="V478" s="54"/>
      <c r="W478" s="192"/>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874" t="e">
        <f t="shared" si="83"/>
        <v>#N/A</v>
      </c>
      <c r="AX478" s="875"/>
      <c r="AY478" s="875"/>
      <c r="AZ478" s="875"/>
      <c r="BA478" s="876"/>
      <c r="BB478" s="877" t="s">
        <v>810</v>
      </c>
      <c r="BC478" s="878"/>
      <c r="BD478" s="54"/>
      <c r="BE478" s="879" t="e">
        <f t="shared" si="82"/>
        <v>#N/A</v>
      </c>
      <c r="BF478" s="880"/>
      <c r="BG478" s="880"/>
      <c r="BH478" s="880"/>
      <c r="BI478" s="881"/>
      <c r="BJ478" s="882" t="s">
        <v>810</v>
      </c>
      <c r="BK478" s="878"/>
      <c r="BL478" s="54"/>
      <c r="BM478" s="241"/>
      <c r="BN478" s="241"/>
      <c r="BO478" s="241"/>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199"/>
    </row>
    <row r="479" spans="4:121" s="52" customFormat="1" hidden="1">
      <c r="D479" s="198"/>
      <c r="E479" s="54"/>
      <c r="F479" s="54"/>
      <c r="G479" s="54"/>
      <c r="H479" s="54"/>
      <c r="I479" s="54"/>
      <c r="J479" s="54"/>
      <c r="K479" s="54"/>
      <c r="L479" s="54"/>
      <c r="M479" s="54"/>
      <c r="N479" s="54"/>
      <c r="O479" s="54"/>
      <c r="P479" s="54"/>
      <c r="Q479" s="54"/>
      <c r="R479" s="54"/>
      <c r="S479" s="54"/>
      <c r="T479" s="54"/>
      <c r="U479" s="54"/>
      <c r="V479" s="54"/>
      <c r="W479" s="192"/>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874" t="e">
        <f t="shared" si="83"/>
        <v>#N/A</v>
      </c>
      <c r="AX479" s="875"/>
      <c r="AY479" s="875"/>
      <c r="AZ479" s="875"/>
      <c r="BA479" s="876"/>
      <c r="BB479" s="877" t="s">
        <v>811</v>
      </c>
      <c r="BC479" s="878"/>
      <c r="BD479" s="54"/>
      <c r="BE479" s="879" t="e">
        <f t="shared" si="82"/>
        <v>#N/A</v>
      </c>
      <c r="BF479" s="880"/>
      <c r="BG479" s="880"/>
      <c r="BH479" s="880"/>
      <c r="BI479" s="881"/>
      <c r="BJ479" s="882" t="s">
        <v>811</v>
      </c>
      <c r="BK479" s="878"/>
      <c r="BL479" s="54"/>
      <c r="BM479" s="241"/>
      <c r="BN479" s="241"/>
      <c r="BO479" s="241"/>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199"/>
    </row>
    <row r="480" spans="4:121" s="52" customFormat="1" hidden="1">
      <c r="D480" s="198"/>
      <c r="E480" s="54"/>
      <c r="F480" s="54"/>
      <c r="G480" s="54"/>
      <c r="H480" s="54"/>
      <c r="I480" s="54"/>
      <c r="J480" s="54"/>
      <c r="K480" s="54"/>
      <c r="L480" s="54"/>
      <c r="M480" s="54"/>
      <c r="N480" s="54"/>
      <c r="O480" s="54"/>
      <c r="P480" s="54"/>
      <c r="Q480" s="54"/>
      <c r="R480" s="54"/>
      <c r="S480" s="54"/>
      <c r="T480" s="54"/>
      <c r="U480" s="54"/>
      <c r="V480" s="54"/>
      <c r="W480" s="192"/>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874" t="e">
        <f t="shared" si="83"/>
        <v>#N/A</v>
      </c>
      <c r="AX480" s="875"/>
      <c r="AY480" s="875"/>
      <c r="AZ480" s="875"/>
      <c r="BA480" s="876"/>
      <c r="BB480" s="877" t="s">
        <v>812</v>
      </c>
      <c r="BC480" s="878"/>
      <c r="BD480" s="54"/>
      <c r="BE480" s="879" t="e">
        <f t="shared" si="82"/>
        <v>#N/A</v>
      </c>
      <c r="BF480" s="880"/>
      <c r="BG480" s="880"/>
      <c r="BH480" s="880"/>
      <c r="BI480" s="881"/>
      <c r="BJ480" s="882" t="s">
        <v>812</v>
      </c>
      <c r="BK480" s="878"/>
      <c r="BL480" s="54"/>
      <c r="BM480" s="241"/>
      <c r="BN480" s="241"/>
      <c r="BO480" s="241"/>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199"/>
    </row>
    <row r="481" spans="4:121" s="52" customFormat="1" hidden="1">
      <c r="D481" s="198"/>
      <c r="E481" s="54"/>
      <c r="F481" s="54"/>
      <c r="G481" s="54"/>
      <c r="H481" s="54"/>
      <c r="I481" s="54"/>
      <c r="J481" s="54"/>
      <c r="K481" s="54"/>
      <c r="L481" s="54"/>
      <c r="M481" s="54"/>
      <c r="N481" s="54"/>
      <c r="O481" s="54"/>
      <c r="P481" s="54"/>
      <c r="Q481" s="54"/>
      <c r="R481" s="54"/>
      <c r="S481" s="54"/>
      <c r="T481" s="54"/>
      <c r="U481" s="54"/>
      <c r="V481" s="54"/>
      <c r="W481" s="192"/>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874" t="e">
        <f t="shared" si="83"/>
        <v>#N/A</v>
      </c>
      <c r="AX481" s="875"/>
      <c r="AY481" s="875"/>
      <c r="AZ481" s="875"/>
      <c r="BA481" s="876"/>
      <c r="BB481" s="877" t="s">
        <v>813</v>
      </c>
      <c r="BC481" s="878"/>
      <c r="BD481" s="54"/>
      <c r="BE481" s="879" t="e">
        <f t="shared" si="82"/>
        <v>#N/A</v>
      </c>
      <c r="BF481" s="880"/>
      <c r="BG481" s="880"/>
      <c r="BH481" s="880"/>
      <c r="BI481" s="881"/>
      <c r="BJ481" s="882" t="s">
        <v>813</v>
      </c>
      <c r="BK481" s="878"/>
      <c r="BL481" s="54"/>
      <c r="BM481" s="241"/>
      <c r="BN481" s="241"/>
      <c r="BO481" s="241"/>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199"/>
    </row>
    <row r="482" spans="4:121" s="52" customFormat="1" hidden="1">
      <c r="D482" s="198"/>
      <c r="E482" s="54"/>
      <c r="F482" s="54"/>
      <c r="G482" s="54"/>
      <c r="H482" s="54"/>
      <c r="I482" s="54"/>
      <c r="J482" s="54"/>
      <c r="K482" s="54"/>
      <c r="L482" s="54"/>
      <c r="M482" s="54"/>
      <c r="N482" s="54"/>
      <c r="O482" s="54"/>
      <c r="P482" s="54"/>
      <c r="Q482" s="54"/>
      <c r="R482" s="54"/>
      <c r="S482" s="54"/>
      <c r="T482" s="54"/>
      <c r="U482" s="54"/>
      <c r="V482" s="54"/>
      <c r="W482" s="192"/>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874" t="e">
        <f t="shared" si="83"/>
        <v>#N/A</v>
      </c>
      <c r="AX482" s="875"/>
      <c r="AY482" s="875"/>
      <c r="AZ482" s="875"/>
      <c r="BA482" s="876"/>
      <c r="BB482" s="877" t="s">
        <v>814</v>
      </c>
      <c r="BC482" s="878"/>
      <c r="BD482" s="54"/>
      <c r="BE482" s="879" t="e">
        <f t="shared" si="82"/>
        <v>#N/A</v>
      </c>
      <c r="BF482" s="880"/>
      <c r="BG482" s="880"/>
      <c r="BH482" s="880"/>
      <c r="BI482" s="881"/>
      <c r="BJ482" s="882" t="s">
        <v>814</v>
      </c>
      <c r="BK482" s="878"/>
      <c r="BL482" s="54"/>
      <c r="BM482" s="241"/>
      <c r="BN482" s="241"/>
      <c r="BO482" s="241"/>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199"/>
    </row>
    <row r="483" spans="4:121" s="52" customFormat="1" hidden="1">
      <c r="D483" s="198"/>
      <c r="E483" s="54"/>
      <c r="F483" s="54"/>
      <c r="G483" s="54"/>
      <c r="H483" s="54"/>
      <c r="I483" s="54"/>
      <c r="J483" s="54"/>
      <c r="K483" s="54"/>
      <c r="L483" s="54"/>
      <c r="M483" s="54"/>
      <c r="N483" s="54"/>
      <c r="O483" s="54"/>
      <c r="P483" s="54"/>
      <c r="Q483" s="54"/>
      <c r="R483" s="54"/>
      <c r="S483" s="54"/>
      <c r="T483" s="54"/>
      <c r="U483" s="54"/>
      <c r="V483" s="54"/>
      <c r="W483" s="192"/>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874" t="e">
        <f t="shared" si="83"/>
        <v>#N/A</v>
      </c>
      <c r="AX483" s="875"/>
      <c r="AY483" s="875"/>
      <c r="AZ483" s="875"/>
      <c r="BA483" s="876"/>
      <c r="BB483" s="877" t="s">
        <v>815</v>
      </c>
      <c r="BC483" s="878"/>
      <c r="BD483" s="54"/>
      <c r="BE483" s="879" t="e">
        <f t="shared" si="82"/>
        <v>#N/A</v>
      </c>
      <c r="BF483" s="880"/>
      <c r="BG483" s="880"/>
      <c r="BH483" s="880"/>
      <c r="BI483" s="881"/>
      <c r="BJ483" s="882" t="s">
        <v>815</v>
      </c>
      <c r="BK483" s="878"/>
      <c r="BL483" s="54"/>
      <c r="BM483" s="241"/>
      <c r="BN483" s="241"/>
      <c r="BO483" s="241"/>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199"/>
    </row>
    <row r="484" spans="4:121" s="52" customFormat="1" hidden="1">
      <c r="D484" s="198"/>
      <c r="E484" s="54"/>
      <c r="F484" s="54"/>
      <c r="G484" s="54"/>
      <c r="H484" s="54"/>
      <c r="I484" s="54"/>
      <c r="J484" s="54"/>
      <c r="K484" s="54"/>
      <c r="L484" s="54"/>
      <c r="M484" s="54"/>
      <c r="N484" s="54"/>
      <c r="O484" s="54"/>
      <c r="P484" s="54"/>
      <c r="Q484" s="54"/>
      <c r="R484" s="54"/>
      <c r="S484" s="54"/>
      <c r="T484" s="54"/>
      <c r="U484" s="54"/>
      <c r="V484" s="54"/>
      <c r="W484" s="192"/>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874" t="e">
        <f t="shared" si="83"/>
        <v>#N/A</v>
      </c>
      <c r="AX484" s="875"/>
      <c r="AY484" s="875"/>
      <c r="AZ484" s="875"/>
      <c r="BA484" s="876"/>
      <c r="BB484" s="877" t="s">
        <v>816</v>
      </c>
      <c r="BC484" s="878"/>
      <c r="BD484" s="54"/>
      <c r="BE484" s="879" t="e">
        <f t="shared" si="82"/>
        <v>#N/A</v>
      </c>
      <c r="BF484" s="880"/>
      <c r="BG484" s="880"/>
      <c r="BH484" s="880"/>
      <c r="BI484" s="881"/>
      <c r="BJ484" s="882" t="s">
        <v>816</v>
      </c>
      <c r="BK484" s="878"/>
      <c r="BL484" s="54"/>
      <c r="BM484" s="241"/>
      <c r="BN484" s="241"/>
      <c r="BO484" s="241"/>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199"/>
    </row>
    <row r="485" spans="4:121" s="52" customFormat="1" hidden="1">
      <c r="D485" s="198"/>
      <c r="E485" s="54"/>
      <c r="F485" s="54"/>
      <c r="G485" s="54"/>
      <c r="H485" s="54"/>
      <c r="I485" s="54"/>
      <c r="J485" s="54"/>
      <c r="K485" s="54"/>
      <c r="L485" s="54"/>
      <c r="M485" s="54"/>
      <c r="N485" s="54"/>
      <c r="O485" s="54"/>
      <c r="P485" s="54"/>
      <c r="Q485" s="54"/>
      <c r="R485" s="54"/>
      <c r="S485" s="54"/>
      <c r="T485" s="54"/>
      <c r="U485" s="54"/>
      <c r="V485" s="54"/>
      <c r="W485" s="192"/>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874" t="e">
        <f t="shared" si="83"/>
        <v>#N/A</v>
      </c>
      <c r="AX485" s="875"/>
      <c r="AY485" s="875"/>
      <c r="AZ485" s="875"/>
      <c r="BA485" s="876"/>
      <c r="BB485" s="877" t="s">
        <v>817</v>
      </c>
      <c r="BC485" s="878"/>
      <c r="BD485" s="54"/>
      <c r="BE485" s="879" t="e">
        <f t="shared" si="82"/>
        <v>#N/A</v>
      </c>
      <c r="BF485" s="880"/>
      <c r="BG485" s="880"/>
      <c r="BH485" s="880"/>
      <c r="BI485" s="881"/>
      <c r="BJ485" s="882" t="s">
        <v>817</v>
      </c>
      <c r="BK485" s="878"/>
      <c r="BL485" s="54"/>
      <c r="BM485" s="241"/>
      <c r="BN485" s="241"/>
      <c r="BO485" s="241"/>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199"/>
    </row>
    <row r="486" spans="4:121" s="52" customFormat="1" hidden="1">
      <c r="D486" s="198"/>
      <c r="E486" s="54"/>
      <c r="F486" s="54"/>
      <c r="G486" s="54"/>
      <c r="H486" s="54"/>
      <c r="I486" s="54"/>
      <c r="J486" s="54"/>
      <c r="K486" s="54"/>
      <c r="L486" s="54"/>
      <c r="M486" s="54"/>
      <c r="N486" s="54"/>
      <c r="O486" s="54"/>
      <c r="P486" s="54"/>
      <c r="Q486" s="54"/>
      <c r="R486" s="54"/>
      <c r="S486" s="54"/>
      <c r="T486" s="54"/>
      <c r="U486" s="54"/>
      <c r="V486" s="54"/>
      <c r="W486" s="192"/>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874" t="e">
        <f t="shared" si="83"/>
        <v>#N/A</v>
      </c>
      <c r="AX486" s="875"/>
      <c r="AY486" s="875"/>
      <c r="AZ486" s="875"/>
      <c r="BA486" s="876"/>
      <c r="BB486" s="877" t="s">
        <v>818</v>
      </c>
      <c r="BC486" s="878"/>
      <c r="BD486" s="54"/>
      <c r="BE486" s="879" t="e">
        <f t="shared" si="82"/>
        <v>#N/A</v>
      </c>
      <c r="BF486" s="880"/>
      <c r="BG486" s="880"/>
      <c r="BH486" s="880"/>
      <c r="BI486" s="881"/>
      <c r="BJ486" s="882" t="s">
        <v>818</v>
      </c>
      <c r="BK486" s="878"/>
      <c r="BL486" s="54"/>
      <c r="BM486" s="241"/>
      <c r="BN486" s="241"/>
      <c r="BO486" s="241"/>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199"/>
    </row>
    <row r="487" spans="4:121" s="52" customFormat="1" hidden="1">
      <c r="D487" s="198"/>
      <c r="E487" s="54"/>
      <c r="F487" s="54"/>
      <c r="G487" s="54"/>
      <c r="H487" s="54"/>
      <c r="I487" s="54"/>
      <c r="J487" s="54"/>
      <c r="K487" s="54"/>
      <c r="L487" s="54"/>
      <c r="M487" s="54"/>
      <c r="N487" s="54"/>
      <c r="O487" s="54"/>
      <c r="P487" s="54"/>
      <c r="Q487" s="54"/>
      <c r="R487" s="54"/>
      <c r="S487" s="54"/>
      <c r="T487" s="54"/>
      <c r="U487" s="54"/>
      <c r="V487" s="54"/>
      <c r="W487" s="192"/>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874" t="e">
        <f t="shared" si="83"/>
        <v>#N/A</v>
      </c>
      <c r="AX487" s="875"/>
      <c r="AY487" s="875"/>
      <c r="AZ487" s="875"/>
      <c r="BA487" s="876"/>
      <c r="BB487" s="877" t="s">
        <v>819</v>
      </c>
      <c r="BC487" s="878"/>
      <c r="BD487" s="54"/>
      <c r="BE487" s="879" t="e">
        <f t="shared" si="82"/>
        <v>#N/A</v>
      </c>
      <c r="BF487" s="880"/>
      <c r="BG487" s="880"/>
      <c r="BH487" s="880"/>
      <c r="BI487" s="881"/>
      <c r="BJ487" s="882" t="s">
        <v>819</v>
      </c>
      <c r="BK487" s="878"/>
      <c r="BL487" s="54"/>
      <c r="BM487" s="241"/>
      <c r="BN487" s="241"/>
      <c r="BO487" s="241"/>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199"/>
    </row>
    <row r="488" spans="4:121" s="52" customFormat="1" hidden="1">
      <c r="D488" s="198"/>
      <c r="E488" s="54"/>
      <c r="F488" s="54"/>
      <c r="G488" s="54"/>
      <c r="H488" s="54"/>
      <c r="I488" s="54"/>
      <c r="J488" s="54"/>
      <c r="K488" s="54"/>
      <c r="L488" s="54"/>
      <c r="M488" s="54"/>
      <c r="N488" s="54"/>
      <c r="O488" s="54"/>
      <c r="P488" s="54"/>
      <c r="Q488" s="54"/>
      <c r="R488" s="54"/>
      <c r="S488" s="54"/>
      <c r="T488" s="54"/>
      <c r="U488" s="54"/>
      <c r="V488" s="54"/>
      <c r="W488" s="192"/>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874" t="e">
        <f t="shared" si="83"/>
        <v>#N/A</v>
      </c>
      <c r="AX488" s="875"/>
      <c r="AY488" s="875"/>
      <c r="AZ488" s="875"/>
      <c r="BA488" s="876"/>
      <c r="BB488" s="877" t="s">
        <v>820</v>
      </c>
      <c r="BC488" s="878"/>
      <c r="BD488" s="54"/>
      <c r="BE488" s="879" t="e">
        <f t="shared" si="82"/>
        <v>#N/A</v>
      </c>
      <c r="BF488" s="880"/>
      <c r="BG488" s="880"/>
      <c r="BH488" s="880"/>
      <c r="BI488" s="881"/>
      <c r="BJ488" s="882" t="s">
        <v>820</v>
      </c>
      <c r="BK488" s="878"/>
      <c r="BL488" s="54"/>
      <c r="BM488" s="241"/>
      <c r="BN488" s="241"/>
      <c r="BO488" s="241"/>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199"/>
    </row>
    <row r="489" spans="4:121" s="52" customFormat="1" hidden="1">
      <c r="D489" s="198"/>
      <c r="E489" s="54"/>
      <c r="F489" s="54"/>
      <c r="G489" s="54"/>
      <c r="H489" s="54"/>
      <c r="I489" s="54"/>
      <c r="J489" s="54"/>
      <c r="K489" s="54"/>
      <c r="L489" s="54"/>
      <c r="M489" s="54"/>
      <c r="N489" s="54"/>
      <c r="O489" s="54"/>
      <c r="P489" s="54"/>
      <c r="Q489" s="54"/>
      <c r="R489" s="54"/>
      <c r="S489" s="54"/>
      <c r="T489" s="54"/>
      <c r="U489" s="54"/>
      <c r="V489" s="54"/>
      <c r="W489" s="192"/>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874" t="e">
        <f t="shared" si="83"/>
        <v>#N/A</v>
      </c>
      <c r="AX489" s="875"/>
      <c r="AY489" s="875"/>
      <c r="AZ489" s="875"/>
      <c r="BA489" s="876"/>
      <c r="BB489" s="877" t="s">
        <v>821</v>
      </c>
      <c r="BC489" s="878"/>
      <c r="BD489" s="54"/>
      <c r="BE489" s="879" t="e">
        <f t="shared" si="82"/>
        <v>#N/A</v>
      </c>
      <c r="BF489" s="880"/>
      <c r="BG489" s="880"/>
      <c r="BH489" s="880"/>
      <c r="BI489" s="881"/>
      <c r="BJ489" s="882" t="s">
        <v>821</v>
      </c>
      <c r="BK489" s="878"/>
      <c r="BL489" s="54"/>
      <c r="BM489" s="241"/>
      <c r="BN489" s="241"/>
      <c r="BO489" s="241"/>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199"/>
    </row>
    <row r="490" spans="4:121" s="52" customFormat="1" hidden="1">
      <c r="D490" s="198"/>
      <c r="E490" s="54"/>
      <c r="F490" s="54"/>
      <c r="G490" s="54"/>
      <c r="H490" s="54"/>
      <c r="I490" s="54"/>
      <c r="J490" s="54"/>
      <c r="K490" s="54"/>
      <c r="L490" s="54"/>
      <c r="M490" s="54"/>
      <c r="N490" s="54"/>
      <c r="O490" s="54"/>
      <c r="P490" s="54"/>
      <c r="Q490" s="54"/>
      <c r="R490" s="54"/>
      <c r="S490" s="54"/>
      <c r="T490" s="54"/>
      <c r="U490" s="54"/>
      <c r="V490" s="54"/>
      <c r="W490" s="192"/>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874" t="e">
        <f t="shared" si="83"/>
        <v>#N/A</v>
      </c>
      <c r="AX490" s="875"/>
      <c r="AY490" s="875"/>
      <c r="AZ490" s="875"/>
      <c r="BA490" s="876"/>
      <c r="BB490" s="877" t="s">
        <v>822</v>
      </c>
      <c r="BC490" s="878"/>
      <c r="BD490" s="54"/>
      <c r="BE490" s="879" t="e">
        <f t="shared" si="82"/>
        <v>#N/A</v>
      </c>
      <c r="BF490" s="880"/>
      <c r="BG490" s="880"/>
      <c r="BH490" s="880"/>
      <c r="BI490" s="881"/>
      <c r="BJ490" s="882" t="s">
        <v>822</v>
      </c>
      <c r="BK490" s="878"/>
      <c r="BL490" s="54"/>
      <c r="BM490" s="241"/>
      <c r="BN490" s="241"/>
      <c r="BO490" s="241"/>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199"/>
    </row>
    <row r="491" spans="4:121" s="52" customFormat="1" hidden="1">
      <c r="D491" s="198"/>
      <c r="E491" s="54"/>
      <c r="F491" s="54"/>
      <c r="G491" s="54"/>
      <c r="H491" s="54"/>
      <c r="I491" s="54"/>
      <c r="J491" s="54"/>
      <c r="K491" s="54"/>
      <c r="L491" s="54"/>
      <c r="M491" s="54"/>
      <c r="N491" s="54"/>
      <c r="O491" s="54"/>
      <c r="P491" s="54"/>
      <c r="Q491" s="54"/>
      <c r="R491" s="54"/>
      <c r="S491" s="54"/>
      <c r="T491" s="54"/>
      <c r="U491" s="54"/>
      <c r="V491" s="54"/>
      <c r="W491" s="192"/>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874" t="e">
        <f t="shared" si="83"/>
        <v>#N/A</v>
      </c>
      <c r="AX491" s="875"/>
      <c r="AY491" s="875"/>
      <c r="AZ491" s="875"/>
      <c r="BA491" s="876"/>
      <c r="BB491" s="877" t="s">
        <v>823</v>
      </c>
      <c r="BC491" s="878"/>
      <c r="BD491" s="54"/>
      <c r="BE491" s="879" t="e">
        <f t="shared" si="82"/>
        <v>#N/A</v>
      </c>
      <c r="BF491" s="880"/>
      <c r="BG491" s="880"/>
      <c r="BH491" s="880"/>
      <c r="BI491" s="881"/>
      <c r="BJ491" s="882" t="s">
        <v>823</v>
      </c>
      <c r="BK491" s="878"/>
      <c r="BL491" s="54"/>
      <c r="BM491" s="241"/>
      <c r="BN491" s="241"/>
      <c r="BO491" s="241"/>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199"/>
    </row>
    <row r="492" spans="4:121" s="52" customFormat="1" hidden="1">
      <c r="D492" s="198"/>
      <c r="E492" s="54"/>
      <c r="F492" s="54"/>
      <c r="G492" s="54"/>
      <c r="H492" s="54"/>
      <c r="I492" s="54"/>
      <c r="J492" s="54"/>
      <c r="K492" s="54"/>
      <c r="L492" s="54"/>
      <c r="M492" s="54"/>
      <c r="N492" s="54"/>
      <c r="O492" s="54"/>
      <c r="P492" s="54"/>
      <c r="Q492" s="54"/>
      <c r="R492" s="54"/>
      <c r="S492" s="54"/>
      <c r="T492" s="54"/>
      <c r="U492" s="54"/>
      <c r="V492" s="54"/>
      <c r="W492" s="192"/>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874" t="e">
        <f t="shared" si="83"/>
        <v>#N/A</v>
      </c>
      <c r="AX492" s="875"/>
      <c r="AY492" s="875"/>
      <c r="AZ492" s="875"/>
      <c r="BA492" s="876"/>
      <c r="BB492" s="877" t="s">
        <v>824</v>
      </c>
      <c r="BC492" s="878"/>
      <c r="BD492" s="54"/>
      <c r="BE492" s="879" t="e">
        <f t="shared" si="82"/>
        <v>#N/A</v>
      </c>
      <c r="BF492" s="880"/>
      <c r="BG492" s="880"/>
      <c r="BH492" s="880"/>
      <c r="BI492" s="881"/>
      <c r="BJ492" s="882" t="s">
        <v>824</v>
      </c>
      <c r="BK492" s="878"/>
      <c r="BL492" s="54"/>
      <c r="BM492" s="241"/>
      <c r="BN492" s="241"/>
      <c r="BO492" s="241"/>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199"/>
    </row>
    <row r="493" spans="4:121" s="52" customFormat="1" hidden="1">
      <c r="D493" s="198"/>
      <c r="E493" s="54"/>
      <c r="F493" s="54"/>
      <c r="G493" s="54"/>
      <c r="H493" s="54"/>
      <c r="I493" s="54"/>
      <c r="J493" s="54"/>
      <c r="K493" s="54"/>
      <c r="L493" s="54"/>
      <c r="M493" s="54"/>
      <c r="N493" s="54"/>
      <c r="O493" s="54"/>
      <c r="P493" s="54"/>
      <c r="Q493" s="54"/>
      <c r="R493" s="54"/>
      <c r="S493" s="54"/>
      <c r="T493" s="54"/>
      <c r="U493" s="54"/>
      <c r="V493" s="54"/>
      <c r="W493" s="192"/>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874" t="e">
        <f t="shared" si="83"/>
        <v>#N/A</v>
      </c>
      <c r="AX493" s="875"/>
      <c r="AY493" s="875"/>
      <c r="AZ493" s="875"/>
      <c r="BA493" s="876"/>
      <c r="BB493" s="877" t="s">
        <v>825</v>
      </c>
      <c r="BC493" s="878"/>
      <c r="BD493" s="54"/>
      <c r="BE493" s="879" t="e">
        <f t="shared" si="82"/>
        <v>#N/A</v>
      </c>
      <c r="BF493" s="880"/>
      <c r="BG493" s="880"/>
      <c r="BH493" s="880"/>
      <c r="BI493" s="881"/>
      <c r="BJ493" s="882" t="s">
        <v>825</v>
      </c>
      <c r="BK493" s="878"/>
      <c r="BL493" s="54"/>
      <c r="BM493" s="241"/>
      <c r="BN493" s="241"/>
      <c r="BO493" s="241"/>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199"/>
    </row>
    <row r="494" spans="4:121" s="52" customFormat="1" hidden="1">
      <c r="D494" s="198"/>
      <c r="E494" s="54"/>
      <c r="F494" s="54"/>
      <c r="G494" s="54"/>
      <c r="H494" s="54"/>
      <c r="I494" s="54"/>
      <c r="J494" s="54"/>
      <c r="K494" s="54"/>
      <c r="L494" s="54"/>
      <c r="M494" s="54"/>
      <c r="N494" s="54"/>
      <c r="O494" s="54"/>
      <c r="P494" s="54"/>
      <c r="Q494" s="54"/>
      <c r="R494" s="54"/>
      <c r="S494" s="54"/>
      <c r="T494" s="54"/>
      <c r="U494" s="54"/>
      <c r="V494" s="54"/>
      <c r="W494" s="192"/>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874" t="e">
        <f t="shared" si="83"/>
        <v>#N/A</v>
      </c>
      <c r="AX494" s="875"/>
      <c r="AY494" s="875"/>
      <c r="AZ494" s="875"/>
      <c r="BA494" s="876"/>
      <c r="BB494" s="877" t="s">
        <v>826</v>
      </c>
      <c r="BC494" s="878"/>
      <c r="BD494" s="54"/>
      <c r="BE494" s="879" t="e">
        <f t="shared" si="82"/>
        <v>#N/A</v>
      </c>
      <c r="BF494" s="880"/>
      <c r="BG494" s="880"/>
      <c r="BH494" s="880"/>
      <c r="BI494" s="881"/>
      <c r="BJ494" s="882" t="s">
        <v>826</v>
      </c>
      <c r="BK494" s="878"/>
      <c r="BL494" s="54"/>
      <c r="BM494" s="241"/>
      <c r="BN494" s="241"/>
      <c r="BO494" s="241"/>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199"/>
    </row>
    <row r="495" spans="4:121" s="52" customFormat="1" hidden="1">
      <c r="D495" s="198"/>
      <c r="E495" s="54"/>
      <c r="F495" s="54"/>
      <c r="G495" s="54"/>
      <c r="H495" s="54"/>
      <c r="I495" s="54"/>
      <c r="J495" s="54"/>
      <c r="K495" s="54"/>
      <c r="L495" s="54"/>
      <c r="M495" s="54"/>
      <c r="N495" s="54"/>
      <c r="O495" s="54"/>
      <c r="P495" s="54"/>
      <c r="Q495" s="54"/>
      <c r="R495" s="54"/>
      <c r="S495" s="54"/>
      <c r="T495" s="54"/>
      <c r="U495" s="54"/>
      <c r="V495" s="54"/>
      <c r="W495" s="192"/>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874" t="e">
        <f t="shared" si="83"/>
        <v>#N/A</v>
      </c>
      <c r="AX495" s="875"/>
      <c r="AY495" s="875"/>
      <c r="AZ495" s="875"/>
      <c r="BA495" s="876"/>
      <c r="BB495" s="877" t="s">
        <v>827</v>
      </c>
      <c r="BC495" s="878"/>
      <c r="BD495" s="54"/>
      <c r="BE495" s="879" t="e">
        <f t="shared" si="82"/>
        <v>#N/A</v>
      </c>
      <c r="BF495" s="880"/>
      <c r="BG495" s="880"/>
      <c r="BH495" s="880"/>
      <c r="BI495" s="881"/>
      <c r="BJ495" s="882" t="s">
        <v>827</v>
      </c>
      <c r="BK495" s="878"/>
      <c r="BL495" s="54"/>
      <c r="BM495" s="241"/>
      <c r="BN495" s="241"/>
      <c r="BO495" s="241"/>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199"/>
    </row>
    <row r="496" spans="4:121" s="52" customFormat="1" hidden="1">
      <c r="D496" s="198"/>
      <c r="E496" s="54"/>
      <c r="F496" s="54"/>
      <c r="G496" s="54"/>
      <c r="H496" s="54"/>
      <c r="I496" s="54"/>
      <c r="J496" s="54"/>
      <c r="K496" s="54"/>
      <c r="L496" s="54"/>
      <c r="M496" s="54"/>
      <c r="N496" s="54"/>
      <c r="O496" s="54"/>
      <c r="P496" s="54"/>
      <c r="Q496" s="54"/>
      <c r="R496" s="54"/>
      <c r="S496" s="54"/>
      <c r="T496" s="54"/>
      <c r="U496" s="54"/>
      <c r="V496" s="54"/>
      <c r="W496" s="192"/>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874" t="e">
        <f t="shared" si="83"/>
        <v>#N/A</v>
      </c>
      <c r="AX496" s="875"/>
      <c r="AY496" s="875"/>
      <c r="AZ496" s="875"/>
      <c r="BA496" s="876"/>
      <c r="BB496" s="877" t="s">
        <v>828</v>
      </c>
      <c r="BC496" s="878"/>
      <c r="BD496" s="54"/>
      <c r="BE496" s="879" t="e">
        <f t="shared" si="82"/>
        <v>#N/A</v>
      </c>
      <c r="BF496" s="880"/>
      <c r="BG496" s="880"/>
      <c r="BH496" s="880"/>
      <c r="BI496" s="881"/>
      <c r="BJ496" s="882" t="s">
        <v>828</v>
      </c>
      <c r="BK496" s="878"/>
      <c r="BL496" s="54"/>
      <c r="BM496" s="241"/>
      <c r="BN496" s="241"/>
      <c r="BO496" s="241"/>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199"/>
    </row>
    <row r="497" spans="4:121" s="52" customFormat="1" hidden="1">
      <c r="D497" s="198"/>
      <c r="E497" s="54"/>
      <c r="F497" s="54"/>
      <c r="G497" s="54"/>
      <c r="H497" s="54"/>
      <c r="I497" s="54"/>
      <c r="J497" s="54"/>
      <c r="K497" s="54"/>
      <c r="L497" s="54"/>
      <c r="M497" s="54"/>
      <c r="N497" s="54"/>
      <c r="O497" s="54"/>
      <c r="P497" s="54"/>
      <c r="Q497" s="54"/>
      <c r="R497" s="54"/>
      <c r="S497" s="54"/>
      <c r="T497" s="54"/>
      <c r="U497" s="54"/>
      <c r="V497" s="54"/>
      <c r="W497" s="192"/>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874" t="e">
        <f t="shared" si="83"/>
        <v>#N/A</v>
      </c>
      <c r="AX497" s="875"/>
      <c r="AY497" s="875"/>
      <c r="AZ497" s="875"/>
      <c r="BA497" s="876"/>
      <c r="BB497" s="877" t="s">
        <v>829</v>
      </c>
      <c r="BC497" s="878"/>
      <c r="BD497" s="54"/>
      <c r="BE497" s="879" t="e">
        <f t="shared" si="82"/>
        <v>#N/A</v>
      </c>
      <c r="BF497" s="880"/>
      <c r="BG497" s="880"/>
      <c r="BH497" s="880"/>
      <c r="BI497" s="881"/>
      <c r="BJ497" s="882" t="s">
        <v>829</v>
      </c>
      <c r="BK497" s="878"/>
      <c r="BL497" s="54"/>
      <c r="BM497" s="241"/>
      <c r="BN497" s="241"/>
      <c r="BO497" s="241"/>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199"/>
    </row>
    <row r="498" spans="4:121" s="52" customFormat="1" hidden="1">
      <c r="D498" s="198"/>
      <c r="E498" s="54"/>
      <c r="F498" s="54"/>
      <c r="G498" s="54"/>
      <c r="H498" s="54"/>
      <c r="I498" s="54"/>
      <c r="J498" s="54"/>
      <c r="K498" s="54"/>
      <c r="L498" s="54"/>
      <c r="M498" s="54"/>
      <c r="N498" s="54"/>
      <c r="O498" s="54"/>
      <c r="P498" s="54"/>
      <c r="Q498" s="54"/>
      <c r="R498" s="54"/>
      <c r="S498" s="54"/>
      <c r="T498" s="54"/>
      <c r="U498" s="54"/>
      <c r="V498" s="54"/>
      <c r="W498" s="192"/>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874" t="e">
        <f t="shared" si="83"/>
        <v>#N/A</v>
      </c>
      <c r="AX498" s="875"/>
      <c r="AY498" s="875"/>
      <c r="AZ498" s="875"/>
      <c r="BA498" s="876"/>
      <c r="BB498" s="877" t="s">
        <v>830</v>
      </c>
      <c r="BC498" s="878"/>
      <c r="BD498" s="54"/>
      <c r="BE498" s="879" t="e">
        <f t="shared" si="82"/>
        <v>#N/A</v>
      </c>
      <c r="BF498" s="880"/>
      <c r="BG498" s="880"/>
      <c r="BH498" s="880"/>
      <c r="BI498" s="881"/>
      <c r="BJ498" s="882" t="s">
        <v>830</v>
      </c>
      <c r="BK498" s="878"/>
      <c r="BL498" s="54"/>
      <c r="BM498" s="241"/>
      <c r="BN498" s="241"/>
      <c r="BO498" s="241"/>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199"/>
    </row>
    <row r="499" spans="4:121" s="52" customFormat="1" hidden="1">
      <c r="D499" s="198"/>
      <c r="E499" s="54"/>
      <c r="F499" s="54"/>
      <c r="G499" s="54"/>
      <c r="H499" s="54"/>
      <c r="I499" s="54"/>
      <c r="J499" s="54"/>
      <c r="K499" s="54"/>
      <c r="L499" s="54"/>
      <c r="M499" s="54"/>
      <c r="N499" s="54"/>
      <c r="O499" s="54"/>
      <c r="P499" s="54"/>
      <c r="Q499" s="54"/>
      <c r="R499" s="54"/>
      <c r="S499" s="54"/>
      <c r="T499" s="54"/>
      <c r="U499" s="54"/>
      <c r="V499" s="54"/>
      <c r="W499" s="192"/>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874" t="e">
        <f t="shared" si="83"/>
        <v>#N/A</v>
      </c>
      <c r="AX499" s="875"/>
      <c r="AY499" s="875"/>
      <c r="AZ499" s="875"/>
      <c r="BA499" s="876"/>
      <c r="BB499" s="877" t="s">
        <v>831</v>
      </c>
      <c r="BC499" s="878"/>
      <c r="BD499" s="54"/>
      <c r="BE499" s="879" t="e">
        <f t="shared" si="82"/>
        <v>#N/A</v>
      </c>
      <c r="BF499" s="880"/>
      <c r="BG499" s="880"/>
      <c r="BH499" s="880"/>
      <c r="BI499" s="881"/>
      <c r="BJ499" s="882" t="s">
        <v>831</v>
      </c>
      <c r="BK499" s="878"/>
      <c r="BL499" s="54"/>
      <c r="BM499" s="241"/>
      <c r="BN499" s="241"/>
      <c r="BO499" s="241"/>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199"/>
    </row>
    <row r="500" spans="4:121" s="52" customFormat="1" hidden="1">
      <c r="D500" s="198"/>
      <c r="E500" s="54"/>
      <c r="F500" s="54"/>
      <c r="G500" s="54"/>
      <c r="H500" s="54"/>
      <c r="I500" s="54"/>
      <c r="J500" s="54"/>
      <c r="K500" s="54"/>
      <c r="L500" s="54"/>
      <c r="M500" s="54"/>
      <c r="N500" s="54"/>
      <c r="O500" s="54"/>
      <c r="P500" s="54"/>
      <c r="Q500" s="54"/>
      <c r="R500" s="54"/>
      <c r="S500" s="54"/>
      <c r="T500" s="54"/>
      <c r="U500" s="54"/>
      <c r="V500" s="54"/>
      <c r="W500" s="192"/>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874" t="e">
        <f t="shared" si="83"/>
        <v>#N/A</v>
      </c>
      <c r="AX500" s="875"/>
      <c r="AY500" s="875"/>
      <c r="AZ500" s="875"/>
      <c r="BA500" s="876"/>
      <c r="BB500" s="877" t="s">
        <v>832</v>
      </c>
      <c r="BC500" s="878"/>
      <c r="BD500" s="54"/>
      <c r="BE500" s="879" t="e">
        <f t="shared" si="82"/>
        <v>#N/A</v>
      </c>
      <c r="BF500" s="880"/>
      <c r="BG500" s="880"/>
      <c r="BH500" s="880"/>
      <c r="BI500" s="881"/>
      <c r="BJ500" s="882" t="s">
        <v>832</v>
      </c>
      <c r="BK500" s="878"/>
      <c r="BL500" s="54"/>
      <c r="BM500" s="241"/>
      <c r="BN500" s="241"/>
      <c r="BO500" s="241"/>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199"/>
    </row>
    <row r="501" spans="4:121" s="52" customFormat="1" hidden="1">
      <c r="D501" s="198"/>
      <c r="E501" s="54"/>
      <c r="F501" s="54"/>
      <c r="G501" s="54"/>
      <c r="H501" s="54"/>
      <c r="I501" s="54"/>
      <c r="J501" s="54"/>
      <c r="K501" s="54"/>
      <c r="L501" s="54"/>
      <c r="M501" s="54"/>
      <c r="N501" s="54"/>
      <c r="O501" s="54"/>
      <c r="P501" s="54"/>
      <c r="Q501" s="54"/>
      <c r="R501" s="54"/>
      <c r="S501" s="54"/>
      <c r="T501" s="54"/>
      <c r="U501" s="54"/>
      <c r="V501" s="54"/>
      <c r="W501" s="192"/>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874" t="e">
        <f t="shared" si="83"/>
        <v>#N/A</v>
      </c>
      <c r="AX501" s="875"/>
      <c r="AY501" s="875"/>
      <c r="AZ501" s="875"/>
      <c r="BA501" s="876"/>
      <c r="BB501" s="877" t="s">
        <v>833</v>
      </c>
      <c r="BC501" s="878"/>
      <c r="BD501" s="54"/>
      <c r="BE501" s="879" t="e">
        <f t="shared" si="82"/>
        <v>#N/A</v>
      </c>
      <c r="BF501" s="880"/>
      <c r="BG501" s="880"/>
      <c r="BH501" s="880"/>
      <c r="BI501" s="881"/>
      <c r="BJ501" s="882" t="s">
        <v>833</v>
      </c>
      <c r="BK501" s="878"/>
      <c r="BL501" s="54"/>
      <c r="BM501" s="241"/>
      <c r="BN501" s="241"/>
      <c r="BO501" s="241"/>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199"/>
    </row>
    <row r="502" spans="4:121" s="52" customFormat="1" hidden="1">
      <c r="D502" s="198"/>
      <c r="E502" s="54"/>
      <c r="F502" s="54"/>
      <c r="G502" s="54"/>
      <c r="H502" s="54"/>
      <c r="I502" s="54"/>
      <c r="J502" s="54"/>
      <c r="K502" s="54"/>
      <c r="L502" s="54"/>
      <c r="M502" s="54"/>
      <c r="N502" s="54"/>
      <c r="O502" s="54"/>
      <c r="P502" s="54"/>
      <c r="Q502" s="54"/>
      <c r="R502" s="54"/>
      <c r="S502" s="54"/>
      <c r="T502" s="54"/>
      <c r="U502" s="54"/>
      <c r="V502" s="54"/>
      <c r="W502" s="192"/>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874" t="e">
        <f t="shared" si="83"/>
        <v>#N/A</v>
      </c>
      <c r="AX502" s="875"/>
      <c r="AY502" s="875"/>
      <c r="AZ502" s="875"/>
      <c r="BA502" s="876"/>
      <c r="BB502" s="877" t="s">
        <v>834</v>
      </c>
      <c r="BC502" s="878"/>
      <c r="BD502" s="54"/>
      <c r="BE502" s="879" t="e">
        <f t="shared" si="82"/>
        <v>#N/A</v>
      </c>
      <c r="BF502" s="880"/>
      <c r="BG502" s="880"/>
      <c r="BH502" s="880"/>
      <c r="BI502" s="881"/>
      <c r="BJ502" s="882" t="s">
        <v>834</v>
      </c>
      <c r="BK502" s="878"/>
      <c r="BL502" s="54"/>
      <c r="BM502" s="241"/>
      <c r="BN502" s="241"/>
      <c r="BO502" s="241"/>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199"/>
    </row>
    <row r="503" spans="4:121" s="52" customFormat="1" hidden="1">
      <c r="D503" s="198"/>
      <c r="E503" s="54"/>
      <c r="F503" s="54"/>
      <c r="G503" s="54"/>
      <c r="H503" s="54"/>
      <c r="I503" s="54"/>
      <c r="J503" s="54"/>
      <c r="K503" s="54"/>
      <c r="L503" s="54"/>
      <c r="M503" s="54"/>
      <c r="N503" s="54"/>
      <c r="O503" s="54"/>
      <c r="P503" s="54"/>
      <c r="Q503" s="54"/>
      <c r="R503" s="54"/>
      <c r="S503" s="54"/>
      <c r="T503" s="54"/>
      <c r="U503" s="54"/>
      <c r="V503" s="54"/>
      <c r="W503" s="192"/>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874" t="e">
        <f t="shared" si="83"/>
        <v>#N/A</v>
      </c>
      <c r="AX503" s="875"/>
      <c r="AY503" s="875"/>
      <c r="AZ503" s="875"/>
      <c r="BA503" s="876"/>
      <c r="BB503" s="877" t="s">
        <v>835</v>
      </c>
      <c r="BC503" s="878"/>
      <c r="BD503" s="54"/>
      <c r="BE503" s="879" t="e">
        <f t="shared" si="82"/>
        <v>#N/A</v>
      </c>
      <c r="BF503" s="880"/>
      <c r="BG503" s="880"/>
      <c r="BH503" s="880"/>
      <c r="BI503" s="881"/>
      <c r="BJ503" s="882" t="s">
        <v>835</v>
      </c>
      <c r="BK503" s="878"/>
      <c r="BL503" s="54"/>
      <c r="BM503" s="241"/>
      <c r="BN503" s="241"/>
      <c r="BO503" s="241"/>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199"/>
    </row>
    <row r="504" spans="4:121" s="52" customFormat="1" hidden="1">
      <c r="D504" s="198"/>
      <c r="E504" s="54"/>
      <c r="F504" s="54"/>
      <c r="G504" s="54"/>
      <c r="H504" s="54"/>
      <c r="I504" s="54"/>
      <c r="J504" s="54"/>
      <c r="K504" s="54"/>
      <c r="L504" s="54"/>
      <c r="M504" s="54"/>
      <c r="N504" s="54"/>
      <c r="O504" s="54"/>
      <c r="P504" s="54"/>
      <c r="Q504" s="54"/>
      <c r="R504" s="54"/>
      <c r="S504" s="54"/>
      <c r="T504" s="54"/>
      <c r="U504" s="54"/>
      <c r="V504" s="54"/>
      <c r="W504" s="192"/>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874" t="e">
        <f t="shared" si="83"/>
        <v>#N/A</v>
      </c>
      <c r="AX504" s="875"/>
      <c r="AY504" s="875"/>
      <c r="AZ504" s="875"/>
      <c r="BA504" s="876"/>
      <c r="BB504" s="877" t="s">
        <v>836</v>
      </c>
      <c r="BC504" s="878"/>
      <c r="BD504" s="54"/>
      <c r="BE504" s="879" t="e">
        <f t="shared" si="82"/>
        <v>#N/A</v>
      </c>
      <c r="BF504" s="880"/>
      <c r="BG504" s="880"/>
      <c r="BH504" s="880"/>
      <c r="BI504" s="881"/>
      <c r="BJ504" s="882" t="s">
        <v>836</v>
      </c>
      <c r="BK504" s="878"/>
      <c r="BL504" s="54"/>
      <c r="BM504" s="241"/>
      <c r="BN504" s="241"/>
      <c r="BO504" s="241"/>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199"/>
    </row>
    <row r="505" spans="4:121" s="52" customFormat="1" hidden="1">
      <c r="D505" s="198"/>
      <c r="E505" s="54"/>
      <c r="F505" s="54"/>
      <c r="G505" s="54"/>
      <c r="H505" s="54"/>
      <c r="I505" s="54"/>
      <c r="J505" s="54"/>
      <c r="K505" s="54"/>
      <c r="L505" s="54"/>
      <c r="M505" s="54"/>
      <c r="N505" s="54"/>
      <c r="O505" s="54"/>
      <c r="P505" s="54"/>
      <c r="Q505" s="54"/>
      <c r="R505" s="54"/>
      <c r="S505" s="54"/>
      <c r="T505" s="54"/>
      <c r="U505" s="54"/>
      <c r="V505" s="54"/>
      <c r="W505" s="192"/>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874" t="e">
        <f t="shared" si="83"/>
        <v>#N/A</v>
      </c>
      <c r="AX505" s="875"/>
      <c r="AY505" s="875"/>
      <c r="AZ505" s="875"/>
      <c r="BA505" s="876"/>
      <c r="BB505" s="877" t="s">
        <v>837</v>
      </c>
      <c r="BC505" s="878"/>
      <c r="BD505" s="54"/>
      <c r="BE505" s="879" t="e">
        <f t="shared" si="82"/>
        <v>#N/A</v>
      </c>
      <c r="BF505" s="880"/>
      <c r="BG505" s="880"/>
      <c r="BH505" s="880"/>
      <c r="BI505" s="881"/>
      <c r="BJ505" s="882" t="s">
        <v>837</v>
      </c>
      <c r="BK505" s="878"/>
      <c r="BL505" s="54"/>
      <c r="BM505" s="241"/>
      <c r="BN505" s="241"/>
      <c r="BO505" s="241"/>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199"/>
    </row>
    <row r="506" spans="4:121" s="52" customFormat="1" hidden="1">
      <c r="D506" s="198"/>
      <c r="E506" s="54"/>
      <c r="F506" s="54"/>
      <c r="G506" s="54"/>
      <c r="H506" s="54"/>
      <c r="I506" s="54"/>
      <c r="J506" s="54"/>
      <c r="K506" s="54"/>
      <c r="L506" s="54"/>
      <c r="M506" s="54"/>
      <c r="N506" s="54"/>
      <c r="O506" s="54"/>
      <c r="P506" s="54"/>
      <c r="Q506" s="54"/>
      <c r="R506" s="54"/>
      <c r="S506" s="54"/>
      <c r="T506" s="54"/>
      <c r="U506" s="54"/>
      <c r="V506" s="54"/>
      <c r="W506" s="192"/>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874" t="e">
        <f t="shared" si="83"/>
        <v>#N/A</v>
      </c>
      <c r="AX506" s="875"/>
      <c r="AY506" s="875"/>
      <c r="AZ506" s="875"/>
      <c r="BA506" s="876"/>
      <c r="BB506" s="877" t="s">
        <v>838</v>
      </c>
      <c r="BC506" s="878"/>
      <c r="BD506" s="54"/>
      <c r="BE506" s="879" t="e">
        <f t="shared" si="82"/>
        <v>#N/A</v>
      </c>
      <c r="BF506" s="880"/>
      <c r="BG506" s="880"/>
      <c r="BH506" s="880"/>
      <c r="BI506" s="881"/>
      <c r="BJ506" s="882" t="s">
        <v>838</v>
      </c>
      <c r="BK506" s="878"/>
      <c r="BL506" s="54"/>
      <c r="BM506" s="241"/>
      <c r="BN506" s="241"/>
      <c r="BO506" s="241"/>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199"/>
    </row>
    <row r="507" spans="4:121" s="52" customFormat="1" hidden="1">
      <c r="D507" s="198"/>
      <c r="E507" s="54"/>
      <c r="F507" s="54"/>
      <c r="G507" s="54"/>
      <c r="H507" s="54"/>
      <c r="I507" s="54"/>
      <c r="J507" s="54"/>
      <c r="K507" s="54"/>
      <c r="L507" s="54"/>
      <c r="M507" s="54"/>
      <c r="N507" s="54"/>
      <c r="O507" s="54"/>
      <c r="P507" s="54"/>
      <c r="Q507" s="54"/>
      <c r="R507" s="54"/>
      <c r="S507" s="54"/>
      <c r="T507" s="54"/>
      <c r="U507" s="54"/>
      <c r="V507" s="54"/>
      <c r="W507" s="192"/>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874" t="e">
        <f t="shared" si="83"/>
        <v>#N/A</v>
      </c>
      <c r="AX507" s="875"/>
      <c r="AY507" s="875"/>
      <c r="AZ507" s="875"/>
      <c r="BA507" s="876"/>
      <c r="BB507" s="877" t="s">
        <v>839</v>
      </c>
      <c r="BC507" s="878"/>
      <c r="BD507" s="54"/>
      <c r="BE507" s="879" t="e">
        <f t="shared" ref="BE507:BE570" si="84">RANK(BJ507,$AM$214:$AM$241,1)</f>
        <v>#N/A</v>
      </c>
      <c r="BF507" s="880"/>
      <c r="BG507" s="880"/>
      <c r="BH507" s="880"/>
      <c r="BI507" s="881"/>
      <c r="BJ507" s="882" t="s">
        <v>839</v>
      </c>
      <c r="BK507" s="878"/>
      <c r="BL507" s="54"/>
      <c r="BM507" s="241"/>
      <c r="BN507" s="241"/>
      <c r="BO507" s="241"/>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199"/>
    </row>
    <row r="508" spans="4:121" s="52" customFormat="1" hidden="1">
      <c r="D508" s="198"/>
      <c r="E508" s="54"/>
      <c r="F508" s="54"/>
      <c r="G508" s="54"/>
      <c r="H508" s="54"/>
      <c r="I508" s="54"/>
      <c r="J508" s="54"/>
      <c r="K508" s="54"/>
      <c r="L508" s="54"/>
      <c r="M508" s="54"/>
      <c r="N508" s="54"/>
      <c r="O508" s="54"/>
      <c r="P508" s="54"/>
      <c r="Q508" s="54"/>
      <c r="R508" s="54"/>
      <c r="S508" s="54"/>
      <c r="T508" s="54"/>
      <c r="U508" s="54"/>
      <c r="V508" s="54"/>
      <c r="W508" s="192"/>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874" t="e">
        <f t="shared" si="83"/>
        <v>#N/A</v>
      </c>
      <c r="AX508" s="875"/>
      <c r="AY508" s="875"/>
      <c r="AZ508" s="875"/>
      <c r="BA508" s="876"/>
      <c r="BB508" s="877" t="s">
        <v>840</v>
      </c>
      <c r="BC508" s="878"/>
      <c r="BD508" s="54"/>
      <c r="BE508" s="879" t="e">
        <f t="shared" si="84"/>
        <v>#N/A</v>
      </c>
      <c r="BF508" s="880"/>
      <c r="BG508" s="880"/>
      <c r="BH508" s="880"/>
      <c r="BI508" s="881"/>
      <c r="BJ508" s="882" t="s">
        <v>840</v>
      </c>
      <c r="BK508" s="878"/>
      <c r="BL508" s="54"/>
      <c r="BM508" s="241"/>
      <c r="BN508" s="241"/>
      <c r="BO508" s="241"/>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199"/>
    </row>
    <row r="509" spans="4:121" s="52" customFormat="1" hidden="1">
      <c r="D509" s="198"/>
      <c r="E509" s="54"/>
      <c r="F509" s="54"/>
      <c r="G509" s="54"/>
      <c r="H509" s="54"/>
      <c r="I509" s="54"/>
      <c r="J509" s="54"/>
      <c r="K509" s="54"/>
      <c r="L509" s="54"/>
      <c r="M509" s="54"/>
      <c r="N509" s="54"/>
      <c r="O509" s="54"/>
      <c r="P509" s="54"/>
      <c r="Q509" s="54"/>
      <c r="R509" s="54"/>
      <c r="S509" s="54"/>
      <c r="T509" s="54"/>
      <c r="U509" s="54"/>
      <c r="V509" s="54"/>
      <c r="W509" s="192"/>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874" t="e">
        <f t="shared" si="83"/>
        <v>#N/A</v>
      </c>
      <c r="AX509" s="875"/>
      <c r="AY509" s="875"/>
      <c r="AZ509" s="875"/>
      <c r="BA509" s="876"/>
      <c r="BB509" s="877" t="s">
        <v>841</v>
      </c>
      <c r="BC509" s="878"/>
      <c r="BD509" s="54"/>
      <c r="BE509" s="879" t="e">
        <f t="shared" si="84"/>
        <v>#N/A</v>
      </c>
      <c r="BF509" s="880"/>
      <c r="BG509" s="880"/>
      <c r="BH509" s="880"/>
      <c r="BI509" s="881"/>
      <c r="BJ509" s="882" t="s">
        <v>841</v>
      </c>
      <c r="BK509" s="878"/>
      <c r="BL509" s="54"/>
      <c r="BM509" s="241"/>
      <c r="BN509" s="241"/>
      <c r="BO509" s="241"/>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199"/>
    </row>
    <row r="510" spans="4:121" s="52" customFormat="1" hidden="1">
      <c r="D510" s="198"/>
      <c r="E510" s="54"/>
      <c r="F510" s="54"/>
      <c r="G510" s="54"/>
      <c r="H510" s="54"/>
      <c r="I510" s="54"/>
      <c r="J510" s="54"/>
      <c r="K510" s="54"/>
      <c r="L510" s="54"/>
      <c r="M510" s="54"/>
      <c r="N510" s="54"/>
      <c r="O510" s="54"/>
      <c r="P510" s="54"/>
      <c r="Q510" s="54"/>
      <c r="R510" s="54"/>
      <c r="S510" s="54"/>
      <c r="T510" s="54"/>
      <c r="U510" s="54"/>
      <c r="V510" s="54"/>
      <c r="W510" s="192"/>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874" t="e">
        <f t="shared" si="83"/>
        <v>#N/A</v>
      </c>
      <c r="AX510" s="875"/>
      <c r="AY510" s="875"/>
      <c r="AZ510" s="875"/>
      <c r="BA510" s="876"/>
      <c r="BB510" s="877" t="s">
        <v>842</v>
      </c>
      <c r="BC510" s="878"/>
      <c r="BD510" s="54"/>
      <c r="BE510" s="879" t="e">
        <f t="shared" si="84"/>
        <v>#N/A</v>
      </c>
      <c r="BF510" s="880"/>
      <c r="BG510" s="880"/>
      <c r="BH510" s="880"/>
      <c r="BI510" s="881"/>
      <c r="BJ510" s="882" t="s">
        <v>842</v>
      </c>
      <c r="BK510" s="878"/>
      <c r="BL510" s="54"/>
      <c r="BM510" s="241"/>
      <c r="BN510" s="241"/>
      <c r="BO510" s="241"/>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199"/>
    </row>
    <row r="511" spans="4:121" s="52" customFormat="1" hidden="1">
      <c r="D511" s="198"/>
      <c r="E511" s="54"/>
      <c r="F511" s="54"/>
      <c r="G511" s="54"/>
      <c r="H511" s="54"/>
      <c r="I511" s="54"/>
      <c r="J511" s="54"/>
      <c r="K511" s="54"/>
      <c r="L511" s="54"/>
      <c r="M511" s="54"/>
      <c r="N511" s="54"/>
      <c r="O511" s="54"/>
      <c r="P511" s="54"/>
      <c r="Q511" s="54"/>
      <c r="R511" s="54"/>
      <c r="S511" s="54"/>
      <c r="T511" s="54"/>
      <c r="U511" s="54"/>
      <c r="V511" s="54"/>
      <c r="W511" s="192"/>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874" t="e">
        <f t="shared" si="83"/>
        <v>#N/A</v>
      </c>
      <c r="AX511" s="875"/>
      <c r="AY511" s="875"/>
      <c r="AZ511" s="875"/>
      <c r="BA511" s="876"/>
      <c r="BB511" s="877" t="s">
        <v>843</v>
      </c>
      <c r="BC511" s="878"/>
      <c r="BD511" s="54"/>
      <c r="BE511" s="879" t="e">
        <f t="shared" si="84"/>
        <v>#N/A</v>
      </c>
      <c r="BF511" s="880"/>
      <c r="BG511" s="880"/>
      <c r="BH511" s="880"/>
      <c r="BI511" s="881"/>
      <c r="BJ511" s="882" t="s">
        <v>843</v>
      </c>
      <c r="BK511" s="878"/>
      <c r="BL511" s="54"/>
      <c r="BM511" s="241"/>
      <c r="BN511" s="241"/>
      <c r="BO511" s="241"/>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199"/>
    </row>
    <row r="512" spans="4:121" s="52" customFormat="1" hidden="1">
      <c r="D512" s="198"/>
      <c r="E512" s="54"/>
      <c r="F512" s="54"/>
      <c r="G512" s="54"/>
      <c r="H512" s="54"/>
      <c r="I512" s="54"/>
      <c r="J512" s="54"/>
      <c r="K512" s="54"/>
      <c r="L512" s="54"/>
      <c r="M512" s="54"/>
      <c r="N512" s="54"/>
      <c r="O512" s="54"/>
      <c r="P512" s="54"/>
      <c r="Q512" s="54"/>
      <c r="R512" s="54"/>
      <c r="S512" s="54"/>
      <c r="T512" s="54"/>
      <c r="U512" s="54"/>
      <c r="V512" s="54"/>
      <c r="W512" s="192"/>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874" t="e">
        <f t="shared" si="83"/>
        <v>#N/A</v>
      </c>
      <c r="AX512" s="875"/>
      <c r="AY512" s="875"/>
      <c r="AZ512" s="875"/>
      <c r="BA512" s="876"/>
      <c r="BB512" s="877" t="s">
        <v>844</v>
      </c>
      <c r="BC512" s="878"/>
      <c r="BD512" s="54"/>
      <c r="BE512" s="879" t="e">
        <f t="shared" si="84"/>
        <v>#N/A</v>
      </c>
      <c r="BF512" s="880"/>
      <c r="BG512" s="880"/>
      <c r="BH512" s="880"/>
      <c r="BI512" s="881"/>
      <c r="BJ512" s="882" t="s">
        <v>844</v>
      </c>
      <c r="BK512" s="878"/>
      <c r="BL512" s="54"/>
      <c r="BM512" s="241"/>
      <c r="BN512" s="241"/>
      <c r="BO512" s="241"/>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199"/>
    </row>
    <row r="513" spans="4:121" s="52" customFormat="1" hidden="1">
      <c r="D513" s="198"/>
      <c r="E513" s="54"/>
      <c r="F513" s="54"/>
      <c r="G513" s="54"/>
      <c r="H513" s="54"/>
      <c r="I513" s="54"/>
      <c r="J513" s="54"/>
      <c r="K513" s="54"/>
      <c r="L513" s="54"/>
      <c r="M513" s="54"/>
      <c r="N513" s="54"/>
      <c r="O513" s="54"/>
      <c r="P513" s="54"/>
      <c r="Q513" s="54"/>
      <c r="R513" s="54"/>
      <c r="S513" s="54"/>
      <c r="T513" s="54"/>
      <c r="U513" s="54"/>
      <c r="V513" s="54"/>
      <c r="W513" s="192"/>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874" t="e">
        <f t="shared" si="83"/>
        <v>#N/A</v>
      </c>
      <c r="AX513" s="875"/>
      <c r="AY513" s="875"/>
      <c r="AZ513" s="875"/>
      <c r="BA513" s="876"/>
      <c r="BB513" s="877" t="s">
        <v>845</v>
      </c>
      <c r="BC513" s="878"/>
      <c r="BD513" s="54"/>
      <c r="BE513" s="879" t="e">
        <f t="shared" si="84"/>
        <v>#N/A</v>
      </c>
      <c r="BF513" s="880"/>
      <c r="BG513" s="880"/>
      <c r="BH513" s="880"/>
      <c r="BI513" s="881"/>
      <c r="BJ513" s="882" t="s">
        <v>845</v>
      </c>
      <c r="BK513" s="878"/>
      <c r="BL513" s="54"/>
      <c r="BM513" s="241"/>
      <c r="BN513" s="241"/>
      <c r="BO513" s="241"/>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199"/>
    </row>
    <row r="514" spans="4:121" s="52" customFormat="1" hidden="1">
      <c r="D514" s="198"/>
      <c r="E514" s="54"/>
      <c r="F514" s="54"/>
      <c r="G514" s="54"/>
      <c r="H514" s="54"/>
      <c r="I514" s="54"/>
      <c r="J514" s="54"/>
      <c r="K514" s="54"/>
      <c r="L514" s="54"/>
      <c r="M514" s="54"/>
      <c r="N514" s="54"/>
      <c r="O514" s="54"/>
      <c r="P514" s="54"/>
      <c r="Q514" s="54"/>
      <c r="R514" s="54"/>
      <c r="S514" s="54"/>
      <c r="T514" s="54"/>
      <c r="U514" s="54"/>
      <c r="V514" s="54"/>
      <c r="W514" s="192"/>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874" t="e">
        <f t="shared" si="83"/>
        <v>#N/A</v>
      </c>
      <c r="AX514" s="875"/>
      <c r="AY514" s="875"/>
      <c r="AZ514" s="875"/>
      <c r="BA514" s="876"/>
      <c r="BB514" s="877" t="s">
        <v>846</v>
      </c>
      <c r="BC514" s="878"/>
      <c r="BD514" s="54"/>
      <c r="BE514" s="879" t="e">
        <f t="shared" si="84"/>
        <v>#N/A</v>
      </c>
      <c r="BF514" s="880"/>
      <c r="BG514" s="880"/>
      <c r="BH514" s="880"/>
      <c r="BI514" s="881"/>
      <c r="BJ514" s="882" t="s">
        <v>846</v>
      </c>
      <c r="BK514" s="878"/>
      <c r="BL514" s="54"/>
      <c r="BM514" s="241"/>
      <c r="BN514" s="241"/>
      <c r="BO514" s="241"/>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199"/>
    </row>
    <row r="515" spans="4:121" s="52" customFormat="1" hidden="1">
      <c r="D515" s="198"/>
      <c r="E515" s="54"/>
      <c r="F515" s="54"/>
      <c r="G515" s="54"/>
      <c r="H515" s="54"/>
      <c r="I515" s="54"/>
      <c r="J515" s="54"/>
      <c r="K515" s="54"/>
      <c r="L515" s="54"/>
      <c r="M515" s="54"/>
      <c r="N515" s="54"/>
      <c r="O515" s="54"/>
      <c r="P515" s="54"/>
      <c r="Q515" s="54"/>
      <c r="R515" s="54"/>
      <c r="S515" s="54"/>
      <c r="T515" s="54"/>
      <c r="U515" s="54"/>
      <c r="V515" s="54"/>
      <c r="W515" s="192"/>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874" t="e">
        <f t="shared" si="83"/>
        <v>#N/A</v>
      </c>
      <c r="AX515" s="875"/>
      <c r="AY515" s="875"/>
      <c r="AZ515" s="875"/>
      <c r="BA515" s="876"/>
      <c r="BB515" s="877" t="s">
        <v>847</v>
      </c>
      <c r="BC515" s="878"/>
      <c r="BD515" s="54"/>
      <c r="BE515" s="879" t="e">
        <f t="shared" si="84"/>
        <v>#N/A</v>
      </c>
      <c r="BF515" s="880"/>
      <c r="BG515" s="880"/>
      <c r="BH515" s="880"/>
      <c r="BI515" s="881"/>
      <c r="BJ515" s="882" t="s">
        <v>847</v>
      </c>
      <c r="BK515" s="878"/>
      <c r="BL515" s="54"/>
      <c r="BM515" s="241"/>
      <c r="BN515" s="241"/>
      <c r="BO515" s="241"/>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199"/>
    </row>
    <row r="516" spans="4:121" s="52" customFormat="1" hidden="1">
      <c r="D516" s="198"/>
      <c r="E516" s="54"/>
      <c r="F516" s="54"/>
      <c r="G516" s="54"/>
      <c r="H516" s="54"/>
      <c r="I516" s="54"/>
      <c r="J516" s="54"/>
      <c r="K516" s="54"/>
      <c r="L516" s="54"/>
      <c r="M516" s="54"/>
      <c r="N516" s="54"/>
      <c r="O516" s="54"/>
      <c r="P516" s="54"/>
      <c r="Q516" s="54"/>
      <c r="R516" s="54"/>
      <c r="S516" s="54"/>
      <c r="T516" s="54"/>
      <c r="U516" s="54"/>
      <c r="V516" s="54"/>
      <c r="W516" s="192"/>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874" t="e">
        <f t="shared" si="83"/>
        <v>#N/A</v>
      </c>
      <c r="AX516" s="875"/>
      <c r="AY516" s="875"/>
      <c r="AZ516" s="875"/>
      <c r="BA516" s="876"/>
      <c r="BB516" s="877" t="s">
        <v>848</v>
      </c>
      <c r="BC516" s="878"/>
      <c r="BD516" s="54"/>
      <c r="BE516" s="879" t="e">
        <f t="shared" si="84"/>
        <v>#N/A</v>
      </c>
      <c r="BF516" s="880"/>
      <c r="BG516" s="880"/>
      <c r="BH516" s="880"/>
      <c r="BI516" s="881"/>
      <c r="BJ516" s="882" t="s">
        <v>848</v>
      </c>
      <c r="BK516" s="878"/>
      <c r="BL516" s="54"/>
      <c r="BM516" s="241"/>
      <c r="BN516" s="241"/>
      <c r="BO516" s="241"/>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199"/>
    </row>
    <row r="517" spans="4:121" s="52" customFormat="1" hidden="1">
      <c r="D517" s="198"/>
      <c r="E517" s="54"/>
      <c r="F517" s="54"/>
      <c r="G517" s="54"/>
      <c r="H517" s="54"/>
      <c r="I517" s="54"/>
      <c r="J517" s="54"/>
      <c r="K517" s="54"/>
      <c r="L517" s="54"/>
      <c r="M517" s="54"/>
      <c r="N517" s="54"/>
      <c r="O517" s="54"/>
      <c r="P517" s="54"/>
      <c r="Q517" s="54"/>
      <c r="R517" s="54"/>
      <c r="S517" s="54"/>
      <c r="T517" s="54"/>
      <c r="U517" s="54"/>
      <c r="V517" s="54"/>
      <c r="W517" s="192"/>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874" t="e">
        <f t="shared" si="83"/>
        <v>#N/A</v>
      </c>
      <c r="AX517" s="875"/>
      <c r="AY517" s="875"/>
      <c r="AZ517" s="875"/>
      <c r="BA517" s="876"/>
      <c r="BB517" s="877" t="s">
        <v>849</v>
      </c>
      <c r="BC517" s="878"/>
      <c r="BD517" s="54"/>
      <c r="BE517" s="879" t="e">
        <f t="shared" si="84"/>
        <v>#N/A</v>
      </c>
      <c r="BF517" s="880"/>
      <c r="BG517" s="880"/>
      <c r="BH517" s="880"/>
      <c r="BI517" s="881"/>
      <c r="BJ517" s="882" t="s">
        <v>849</v>
      </c>
      <c r="BK517" s="878"/>
      <c r="BL517" s="54"/>
      <c r="BM517" s="241"/>
      <c r="BN517" s="241"/>
      <c r="BO517" s="241"/>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199"/>
    </row>
    <row r="518" spans="4:121" s="52" customFormat="1" hidden="1">
      <c r="D518" s="198"/>
      <c r="E518" s="54"/>
      <c r="F518" s="54"/>
      <c r="G518" s="54"/>
      <c r="H518" s="54"/>
      <c r="I518" s="54"/>
      <c r="J518" s="54"/>
      <c r="K518" s="54"/>
      <c r="L518" s="54"/>
      <c r="M518" s="54"/>
      <c r="N518" s="54"/>
      <c r="O518" s="54"/>
      <c r="P518" s="54"/>
      <c r="Q518" s="54"/>
      <c r="R518" s="54"/>
      <c r="S518" s="54"/>
      <c r="T518" s="54"/>
      <c r="U518" s="54"/>
      <c r="V518" s="54"/>
      <c r="W518" s="192"/>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874" t="e">
        <f t="shared" si="83"/>
        <v>#N/A</v>
      </c>
      <c r="AX518" s="875"/>
      <c r="AY518" s="875"/>
      <c r="AZ518" s="875"/>
      <c r="BA518" s="876"/>
      <c r="BB518" s="877" t="s">
        <v>850</v>
      </c>
      <c r="BC518" s="878"/>
      <c r="BD518" s="54"/>
      <c r="BE518" s="879" t="e">
        <f t="shared" si="84"/>
        <v>#N/A</v>
      </c>
      <c r="BF518" s="880"/>
      <c r="BG518" s="880"/>
      <c r="BH518" s="880"/>
      <c r="BI518" s="881"/>
      <c r="BJ518" s="882" t="s">
        <v>850</v>
      </c>
      <c r="BK518" s="878"/>
      <c r="BL518" s="54"/>
      <c r="BM518" s="241"/>
      <c r="BN518" s="241"/>
      <c r="BO518" s="241"/>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199"/>
    </row>
    <row r="519" spans="4:121" s="52" customFormat="1" hidden="1">
      <c r="D519" s="198"/>
      <c r="E519" s="54"/>
      <c r="F519" s="54"/>
      <c r="G519" s="54"/>
      <c r="H519" s="54"/>
      <c r="I519" s="54"/>
      <c r="J519" s="54"/>
      <c r="K519" s="54"/>
      <c r="L519" s="54"/>
      <c r="M519" s="54"/>
      <c r="N519" s="54"/>
      <c r="O519" s="54"/>
      <c r="P519" s="54"/>
      <c r="Q519" s="54"/>
      <c r="R519" s="54"/>
      <c r="S519" s="54"/>
      <c r="T519" s="54"/>
      <c r="U519" s="54"/>
      <c r="V519" s="54"/>
      <c r="W519" s="192"/>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874" t="e">
        <f t="shared" si="83"/>
        <v>#N/A</v>
      </c>
      <c r="AX519" s="875"/>
      <c r="AY519" s="875"/>
      <c r="AZ519" s="875"/>
      <c r="BA519" s="876"/>
      <c r="BB519" s="877" t="s">
        <v>851</v>
      </c>
      <c r="BC519" s="878"/>
      <c r="BD519" s="54"/>
      <c r="BE519" s="879" t="e">
        <f t="shared" si="84"/>
        <v>#N/A</v>
      </c>
      <c r="BF519" s="880"/>
      <c r="BG519" s="880"/>
      <c r="BH519" s="880"/>
      <c r="BI519" s="881"/>
      <c r="BJ519" s="882" t="s">
        <v>851</v>
      </c>
      <c r="BK519" s="878"/>
      <c r="BL519" s="54"/>
      <c r="BM519" s="241"/>
      <c r="BN519" s="241"/>
      <c r="BO519" s="241"/>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199"/>
    </row>
    <row r="520" spans="4:121" s="52" customFormat="1" hidden="1">
      <c r="D520" s="198"/>
      <c r="E520" s="54"/>
      <c r="F520" s="54"/>
      <c r="G520" s="54"/>
      <c r="H520" s="54"/>
      <c r="I520" s="54"/>
      <c r="J520" s="54"/>
      <c r="K520" s="54"/>
      <c r="L520" s="54"/>
      <c r="M520" s="54"/>
      <c r="N520" s="54"/>
      <c r="O520" s="54"/>
      <c r="P520" s="54"/>
      <c r="Q520" s="54"/>
      <c r="R520" s="54"/>
      <c r="S520" s="54"/>
      <c r="T520" s="54"/>
      <c r="U520" s="54"/>
      <c r="V520" s="54"/>
      <c r="W520" s="192"/>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874" t="e">
        <f t="shared" si="83"/>
        <v>#N/A</v>
      </c>
      <c r="AX520" s="875"/>
      <c r="AY520" s="875"/>
      <c r="AZ520" s="875"/>
      <c r="BA520" s="876"/>
      <c r="BB520" s="877" t="s">
        <v>852</v>
      </c>
      <c r="BC520" s="878"/>
      <c r="BD520" s="54"/>
      <c r="BE520" s="879" t="e">
        <f t="shared" si="84"/>
        <v>#N/A</v>
      </c>
      <c r="BF520" s="880"/>
      <c r="BG520" s="880"/>
      <c r="BH520" s="880"/>
      <c r="BI520" s="881"/>
      <c r="BJ520" s="882" t="s">
        <v>852</v>
      </c>
      <c r="BK520" s="878"/>
      <c r="BL520" s="54"/>
      <c r="BM520" s="241"/>
      <c r="BN520" s="241"/>
      <c r="BO520" s="241"/>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199"/>
    </row>
    <row r="521" spans="4:121" s="52" customFormat="1" hidden="1">
      <c r="D521" s="198"/>
      <c r="E521" s="54"/>
      <c r="F521" s="54"/>
      <c r="G521" s="54"/>
      <c r="H521" s="54"/>
      <c r="I521" s="54"/>
      <c r="J521" s="54"/>
      <c r="K521" s="54"/>
      <c r="L521" s="54"/>
      <c r="M521" s="54"/>
      <c r="N521" s="54"/>
      <c r="O521" s="54"/>
      <c r="P521" s="54"/>
      <c r="Q521" s="54"/>
      <c r="R521" s="54"/>
      <c r="S521" s="54"/>
      <c r="T521" s="54"/>
      <c r="U521" s="54"/>
      <c r="V521" s="54"/>
      <c r="W521" s="192"/>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874" t="e">
        <f t="shared" si="83"/>
        <v>#N/A</v>
      </c>
      <c r="AX521" s="875"/>
      <c r="AY521" s="875"/>
      <c r="AZ521" s="875"/>
      <c r="BA521" s="876"/>
      <c r="BB521" s="877" t="s">
        <v>853</v>
      </c>
      <c r="BC521" s="878"/>
      <c r="BD521" s="54"/>
      <c r="BE521" s="879" t="e">
        <f t="shared" si="84"/>
        <v>#N/A</v>
      </c>
      <c r="BF521" s="880"/>
      <c r="BG521" s="880"/>
      <c r="BH521" s="880"/>
      <c r="BI521" s="881"/>
      <c r="BJ521" s="882" t="s">
        <v>853</v>
      </c>
      <c r="BK521" s="878"/>
      <c r="BL521" s="54"/>
      <c r="BM521" s="241"/>
      <c r="BN521" s="241"/>
      <c r="BO521" s="241"/>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199"/>
    </row>
    <row r="522" spans="4:121" s="52" customFormat="1" hidden="1">
      <c r="D522" s="198"/>
      <c r="E522" s="54"/>
      <c r="F522" s="54"/>
      <c r="G522" s="54"/>
      <c r="H522" s="54"/>
      <c r="I522" s="54"/>
      <c r="J522" s="54"/>
      <c r="K522" s="54"/>
      <c r="L522" s="54"/>
      <c r="M522" s="54"/>
      <c r="N522" s="54"/>
      <c r="O522" s="54"/>
      <c r="P522" s="54"/>
      <c r="Q522" s="54"/>
      <c r="R522" s="54"/>
      <c r="S522" s="54"/>
      <c r="T522" s="54"/>
      <c r="U522" s="54"/>
      <c r="V522" s="54"/>
      <c r="W522" s="192"/>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874" t="e">
        <f t="shared" si="83"/>
        <v>#N/A</v>
      </c>
      <c r="AX522" s="875"/>
      <c r="AY522" s="875"/>
      <c r="AZ522" s="875"/>
      <c r="BA522" s="876"/>
      <c r="BB522" s="877" t="s">
        <v>854</v>
      </c>
      <c r="BC522" s="878"/>
      <c r="BD522" s="54"/>
      <c r="BE522" s="879" t="e">
        <f t="shared" si="84"/>
        <v>#N/A</v>
      </c>
      <c r="BF522" s="880"/>
      <c r="BG522" s="880"/>
      <c r="BH522" s="880"/>
      <c r="BI522" s="881"/>
      <c r="BJ522" s="882" t="s">
        <v>854</v>
      </c>
      <c r="BK522" s="878"/>
      <c r="BL522" s="54"/>
      <c r="BM522" s="241"/>
      <c r="BN522" s="241"/>
      <c r="BO522" s="241"/>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199"/>
    </row>
    <row r="523" spans="4:121" s="52" customFormat="1" hidden="1">
      <c r="D523" s="198"/>
      <c r="E523" s="54"/>
      <c r="F523" s="54"/>
      <c r="G523" s="54"/>
      <c r="H523" s="54"/>
      <c r="I523" s="54"/>
      <c r="J523" s="54"/>
      <c r="K523" s="54"/>
      <c r="L523" s="54"/>
      <c r="M523" s="54"/>
      <c r="N523" s="54"/>
      <c r="O523" s="54"/>
      <c r="P523" s="54"/>
      <c r="Q523" s="54"/>
      <c r="R523" s="54"/>
      <c r="S523" s="54"/>
      <c r="T523" s="54"/>
      <c r="U523" s="54"/>
      <c r="V523" s="54"/>
      <c r="W523" s="192"/>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874" t="e">
        <f t="shared" ref="AW523:AW586" si="85">RANK(BB523,$AM$184:$AM$211,1)</f>
        <v>#N/A</v>
      </c>
      <c r="AX523" s="875"/>
      <c r="AY523" s="875"/>
      <c r="AZ523" s="875"/>
      <c r="BA523" s="876"/>
      <c r="BB523" s="877" t="s">
        <v>855</v>
      </c>
      <c r="BC523" s="878"/>
      <c r="BD523" s="54"/>
      <c r="BE523" s="879" t="e">
        <f t="shared" si="84"/>
        <v>#N/A</v>
      </c>
      <c r="BF523" s="880"/>
      <c r="BG523" s="880"/>
      <c r="BH523" s="880"/>
      <c r="BI523" s="881"/>
      <c r="BJ523" s="882" t="s">
        <v>855</v>
      </c>
      <c r="BK523" s="878"/>
      <c r="BL523" s="54"/>
      <c r="BM523" s="241"/>
      <c r="BN523" s="241"/>
      <c r="BO523" s="241"/>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199"/>
    </row>
    <row r="524" spans="4:121" s="52" customFormat="1" hidden="1">
      <c r="D524" s="198"/>
      <c r="E524" s="54"/>
      <c r="F524" s="54"/>
      <c r="G524" s="54"/>
      <c r="H524" s="54"/>
      <c r="I524" s="54"/>
      <c r="J524" s="54"/>
      <c r="K524" s="54"/>
      <c r="L524" s="54"/>
      <c r="M524" s="54"/>
      <c r="N524" s="54"/>
      <c r="O524" s="54"/>
      <c r="P524" s="54"/>
      <c r="Q524" s="54"/>
      <c r="R524" s="54"/>
      <c r="S524" s="54"/>
      <c r="T524" s="54"/>
      <c r="U524" s="54"/>
      <c r="V524" s="54"/>
      <c r="W524" s="192"/>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874" t="e">
        <f t="shared" si="85"/>
        <v>#N/A</v>
      </c>
      <c r="AX524" s="875"/>
      <c r="AY524" s="875"/>
      <c r="AZ524" s="875"/>
      <c r="BA524" s="876"/>
      <c r="BB524" s="877" t="s">
        <v>856</v>
      </c>
      <c r="BC524" s="878"/>
      <c r="BD524" s="54"/>
      <c r="BE524" s="879" t="e">
        <f t="shared" si="84"/>
        <v>#N/A</v>
      </c>
      <c r="BF524" s="880"/>
      <c r="BG524" s="880"/>
      <c r="BH524" s="880"/>
      <c r="BI524" s="881"/>
      <c r="BJ524" s="882" t="s">
        <v>856</v>
      </c>
      <c r="BK524" s="878"/>
      <c r="BL524" s="54"/>
      <c r="BM524" s="241"/>
      <c r="BN524" s="241"/>
      <c r="BO524" s="241"/>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199"/>
    </row>
    <row r="525" spans="4:121" s="52" customFormat="1" hidden="1">
      <c r="D525" s="198"/>
      <c r="E525" s="54"/>
      <c r="F525" s="54"/>
      <c r="G525" s="54"/>
      <c r="H525" s="54"/>
      <c r="I525" s="54"/>
      <c r="J525" s="54"/>
      <c r="K525" s="54"/>
      <c r="L525" s="54"/>
      <c r="M525" s="54"/>
      <c r="N525" s="54"/>
      <c r="O525" s="54"/>
      <c r="P525" s="54"/>
      <c r="Q525" s="54"/>
      <c r="R525" s="54"/>
      <c r="S525" s="54"/>
      <c r="T525" s="54"/>
      <c r="U525" s="54"/>
      <c r="V525" s="54"/>
      <c r="W525" s="192"/>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874" t="e">
        <f t="shared" si="85"/>
        <v>#N/A</v>
      </c>
      <c r="AX525" s="875"/>
      <c r="AY525" s="875"/>
      <c r="AZ525" s="875"/>
      <c r="BA525" s="876"/>
      <c r="BB525" s="877" t="s">
        <v>857</v>
      </c>
      <c r="BC525" s="878"/>
      <c r="BD525" s="54"/>
      <c r="BE525" s="879" t="e">
        <f t="shared" si="84"/>
        <v>#N/A</v>
      </c>
      <c r="BF525" s="880"/>
      <c r="BG525" s="880"/>
      <c r="BH525" s="880"/>
      <c r="BI525" s="881"/>
      <c r="BJ525" s="882" t="s">
        <v>857</v>
      </c>
      <c r="BK525" s="878"/>
      <c r="BL525" s="54"/>
      <c r="BM525" s="241"/>
      <c r="BN525" s="241"/>
      <c r="BO525" s="241"/>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199"/>
    </row>
    <row r="526" spans="4:121" s="52" customFormat="1" hidden="1">
      <c r="D526" s="198"/>
      <c r="E526" s="54"/>
      <c r="F526" s="54"/>
      <c r="G526" s="54"/>
      <c r="H526" s="54"/>
      <c r="I526" s="54"/>
      <c r="J526" s="54"/>
      <c r="K526" s="54"/>
      <c r="L526" s="54"/>
      <c r="M526" s="54"/>
      <c r="N526" s="54"/>
      <c r="O526" s="54"/>
      <c r="P526" s="54"/>
      <c r="Q526" s="54"/>
      <c r="R526" s="54"/>
      <c r="S526" s="54"/>
      <c r="T526" s="54"/>
      <c r="U526" s="54"/>
      <c r="V526" s="54"/>
      <c r="W526" s="192"/>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874" t="e">
        <f t="shared" si="85"/>
        <v>#N/A</v>
      </c>
      <c r="AX526" s="875"/>
      <c r="AY526" s="875"/>
      <c r="AZ526" s="875"/>
      <c r="BA526" s="876"/>
      <c r="BB526" s="877" t="s">
        <v>858</v>
      </c>
      <c r="BC526" s="878"/>
      <c r="BD526" s="54"/>
      <c r="BE526" s="879" t="e">
        <f t="shared" si="84"/>
        <v>#N/A</v>
      </c>
      <c r="BF526" s="880"/>
      <c r="BG526" s="880"/>
      <c r="BH526" s="880"/>
      <c r="BI526" s="881"/>
      <c r="BJ526" s="882" t="s">
        <v>858</v>
      </c>
      <c r="BK526" s="878"/>
      <c r="BL526" s="54"/>
      <c r="BM526" s="241"/>
      <c r="BN526" s="241"/>
      <c r="BO526" s="241"/>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199"/>
    </row>
    <row r="527" spans="4:121" s="52" customFormat="1" hidden="1">
      <c r="D527" s="198"/>
      <c r="E527" s="54"/>
      <c r="F527" s="54"/>
      <c r="G527" s="54"/>
      <c r="H527" s="54"/>
      <c r="I527" s="54"/>
      <c r="J527" s="54"/>
      <c r="K527" s="54"/>
      <c r="L527" s="54"/>
      <c r="M527" s="54"/>
      <c r="N527" s="54"/>
      <c r="O527" s="54"/>
      <c r="P527" s="54"/>
      <c r="Q527" s="54"/>
      <c r="R527" s="54"/>
      <c r="S527" s="54"/>
      <c r="T527" s="54"/>
      <c r="U527" s="54"/>
      <c r="V527" s="54"/>
      <c r="W527" s="192"/>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874" t="e">
        <f t="shared" si="85"/>
        <v>#N/A</v>
      </c>
      <c r="AX527" s="875"/>
      <c r="AY527" s="875"/>
      <c r="AZ527" s="875"/>
      <c r="BA527" s="876"/>
      <c r="BB527" s="877" t="s">
        <v>859</v>
      </c>
      <c r="BC527" s="878"/>
      <c r="BD527" s="54"/>
      <c r="BE527" s="879" t="e">
        <f t="shared" si="84"/>
        <v>#N/A</v>
      </c>
      <c r="BF527" s="880"/>
      <c r="BG527" s="880"/>
      <c r="BH527" s="880"/>
      <c r="BI527" s="881"/>
      <c r="BJ527" s="882" t="s">
        <v>859</v>
      </c>
      <c r="BK527" s="878"/>
      <c r="BL527" s="54"/>
      <c r="BM527" s="241"/>
      <c r="BN527" s="241"/>
      <c r="BO527" s="241"/>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199"/>
    </row>
    <row r="528" spans="4:121" s="52" customFormat="1" hidden="1">
      <c r="D528" s="198"/>
      <c r="E528" s="54"/>
      <c r="F528" s="54"/>
      <c r="G528" s="54"/>
      <c r="H528" s="54"/>
      <c r="I528" s="54"/>
      <c r="J528" s="54"/>
      <c r="K528" s="54"/>
      <c r="L528" s="54"/>
      <c r="M528" s="54"/>
      <c r="N528" s="54"/>
      <c r="O528" s="54"/>
      <c r="P528" s="54"/>
      <c r="Q528" s="54"/>
      <c r="R528" s="54"/>
      <c r="S528" s="54"/>
      <c r="T528" s="54"/>
      <c r="U528" s="54"/>
      <c r="V528" s="54"/>
      <c r="W528" s="192"/>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874" t="e">
        <f t="shared" si="85"/>
        <v>#N/A</v>
      </c>
      <c r="AX528" s="875"/>
      <c r="AY528" s="875"/>
      <c r="AZ528" s="875"/>
      <c r="BA528" s="876"/>
      <c r="BB528" s="877" t="s">
        <v>860</v>
      </c>
      <c r="BC528" s="878"/>
      <c r="BD528" s="54"/>
      <c r="BE528" s="879" t="e">
        <f t="shared" si="84"/>
        <v>#N/A</v>
      </c>
      <c r="BF528" s="880"/>
      <c r="BG528" s="880"/>
      <c r="BH528" s="880"/>
      <c r="BI528" s="881"/>
      <c r="BJ528" s="882" t="s">
        <v>860</v>
      </c>
      <c r="BK528" s="878"/>
      <c r="BL528" s="54"/>
      <c r="BM528" s="241"/>
      <c r="BN528" s="241"/>
      <c r="BO528" s="241"/>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199"/>
    </row>
    <row r="529" spans="4:121" s="52" customFormat="1" hidden="1">
      <c r="D529" s="198"/>
      <c r="E529" s="54"/>
      <c r="F529" s="54"/>
      <c r="G529" s="54"/>
      <c r="H529" s="54"/>
      <c r="I529" s="54"/>
      <c r="J529" s="54"/>
      <c r="K529" s="54"/>
      <c r="L529" s="54"/>
      <c r="M529" s="54"/>
      <c r="N529" s="54"/>
      <c r="O529" s="54"/>
      <c r="P529" s="54"/>
      <c r="Q529" s="54"/>
      <c r="R529" s="54"/>
      <c r="S529" s="54"/>
      <c r="T529" s="54"/>
      <c r="U529" s="54"/>
      <c r="V529" s="54"/>
      <c r="W529" s="192"/>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874" t="e">
        <f t="shared" si="85"/>
        <v>#N/A</v>
      </c>
      <c r="AX529" s="875"/>
      <c r="AY529" s="875"/>
      <c r="AZ529" s="875"/>
      <c r="BA529" s="876"/>
      <c r="BB529" s="877" t="s">
        <v>861</v>
      </c>
      <c r="BC529" s="878"/>
      <c r="BD529" s="54"/>
      <c r="BE529" s="879" t="e">
        <f t="shared" si="84"/>
        <v>#N/A</v>
      </c>
      <c r="BF529" s="880"/>
      <c r="BG529" s="880"/>
      <c r="BH529" s="880"/>
      <c r="BI529" s="881"/>
      <c r="BJ529" s="882" t="s">
        <v>861</v>
      </c>
      <c r="BK529" s="878"/>
      <c r="BL529" s="54"/>
      <c r="BM529" s="241"/>
      <c r="BN529" s="241"/>
      <c r="BO529" s="241"/>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199"/>
    </row>
    <row r="530" spans="4:121" s="52" customFormat="1" hidden="1">
      <c r="D530" s="198"/>
      <c r="E530" s="54"/>
      <c r="F530" s="54"/>
      <c r="G530" s="54"/>
      <c r="H530" s="54"/>
      <c r="I530" s="54"/>
      <c r="J530" s="54"/>
      <c r="K530" s="54"/>
      <c r="L530" s="54"/>
      <c r="M530" s="54"/>
      <c r="N530" s="54"/>
      <c r="O530" s="54"/>
      <c r="P530" s="54"/>
      <c r="Q530" s="54"/>
      <c r="R530" s="54"/>
      <c r="S530" s="54"/>
      <c r="T530" s="54"/>
      <c r="U530" s="54"/>
      <c r="V530" s="54"/>
      <c r="W530" s="192"/>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874" t="e">
        <f t="shared" si="85"/>
        <v>#N/A</v>
      </c>
      <c r="AX530" s="875"/>
      <c r="AY530" s="875"/>
      <c r="AZ530" s="875"/>
      <c r="BA530" s="876"/>
      <c r="BB530" s="877" t="s">
        <v>862</v>
      </c>
      <c r="BC530" s="878"/>
      <c r="BD530" s="54"/>
      <c r="BE530" s="879" t="e">
        <f t="shared" si="84"/>
        <v>#N/A</v>
      </c>
      <c r="BF530" s="880"/>
      <c r="BG530" s="880"/>
      <c r="BH530" s="880"/>
      <c r="BI530" s="881"/>
      <c r="BJ530" s="882" t="s">
        <v>862</v>
      </c>
      <c r="BK530" s="878"/>
      <c r="BL530" s="54"/>
      <c r="BM530" s="241"/>
      <c r="BN530" s="241"/>
      <c r="BO530" s="241"/>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199"/>
    </row>
    <row r="531" spans="4:121" s="52" customFormat="1" hidden="1">
      <c r="D531" s="198"/>
      <c r="E531" s="54"/>
      <c r="F531" s="54"/>
      <c r="G531" s="54"/>
      <c r="H531" s="54"/>
      <c r="I531" s="54"/>
      <c r="J531" s="54"/>
      <c r="K531" s="54"/>
      <c r="L531" s="54"/>
      <c r="M531" s="54"/>
      <c r="N531" s="54"/>
      <c r="O531" s="54"/>
      <c r="P531" s="54"/>
      <c r="Q531" s="54"/>
      <c r="R531" s="54"/>
      <c r="S531" s="54"/>
      <c r="T531" s="54"/>
      <c r="U531" s="54"/>
      <c r="V531" s="54"/>
      <c r="W531" s="192"/>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874" t="e">
        <f t="shared" si="85"/>
        <v>#N/A</v>
      </c>
      <c r="AX531" s="875"/>
      <c r="AY531" s="875"/>
      <c r="AZ531" s="875"/>
      <c r="BA531" s="876"/>
      <c r="BB531" s="877" t="s">
        <v>863</v>
      </c>
      <c r="BC531" s="878"/>
      <c r="BD531" s="54"/>
      <c r="BE531" s="879" t="e">
        <f t="shared" si="84"/>
        <v>#N/A</v>
      </c>
      <c r="BF531" s="880"/>
      <c r="BG531" s="880"/>
      <c r="BH531" s="880"/>
      <c r="BI531" s="881"/>
      <c r="BJ531" s="882" t="s">
        <v>863</v>
      </c>
      <c r="BK531" s="878"/>
      <c r="BL531" s="54"/>
      <c r="BM531" s="241"/>
      <c r="BN531" s="241"/>
      <c r="BO531" s="241"/>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199"/>
    </row>
    <row r="532" spans="4:121" s="52" customFormat="1" hidden="1">
      <c r="D532" s="198"/>
      <c r="E532" s="54"/>
      <c r="F532" s="54"/>
      <c r="G532" s="54"/>
      <c r="H532" s="54"/>
      <c r="I532" s="54"/>
      <c r="J532" s="54"/>
      <c r="K532" s="54"/>
      <c r="L532" s="54"/>
      <c r="M532" s="54"/>
      <c r="N532" s="54"/>
      <c r="O532" s="54"/>
      <c r="P532" s="54"/>
      <c r="Q532" s="54"/>
      <c r="R532" s="54"/>
      <c r="S532" s="54"/>
      <c r="T532" s="54"/>
      <c r="U532" s="54"/>
      <c r="V532" s="54"/>
      <c r="W532" s="192"/>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874" t="e">
        <f t="shared" si="85"/>
        <v>#N/A</v>
      </c>
      <c r="AX532" s="875"/>
      <c r="AY532" s="875"/>
      <c r="AZ532" s="875"/>
      <c r="BA532" s="876"/>
      <c r="BB532" s="877" t="s">
        <v>864</v>
      </c>
      <c r="BC532" s="878"/>
      <c r="BD532" s="54"/>
      <c r="BE532" s="879" t="e">
        <f t="shared" si="84"/>
        <v>#N/A</v>
      </c>
      <c r="BF532" s="880"/>
      <c r="BG532" s="880"/>
      <c r="BH532" s="880"/>
      <c r="BI532" s="881"/>
      <c r="BJ532" s="882" t="s">
        <v>864</v>
      </c>
      <c r="BK532" s="878"/>
      <c r="BL532" s="54"/>
      <c r="BM532" s="241"/>
      <c r="BN532" s="241"/>
      <c r="BO532" s="241"/>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199"/>
    </row>
    <row r="533" spans="4:121" s="52" customFormat="1" hidden="1">
      <c r="D533" s="198"/>
      <c r="E533" s="54"/>
      <c r="F533" s="54"/>
      <c r="G533" s="54"/>
      <c r="H533" s="54"/>
      <c r="I533" s="54"/>
      <c r="J533" s="54"/>
      <c r="K533" s="54"/>
      <c r="L533" s="54"/>
      <c r="M533" s="54"/>
      <c r="N533" s="54"/>
      <c r="O533" s="54"/>
      <c r="P533" s="54"/>
      <c r="Q533" s="54"/>
      <c r="R533" s="54"/>
      <c r="S533" s="54"/>
      <c r="T533" s="54"/>
      <c r="U533" s="54"/>
      <c r="V533" s="54"/>
      <c r="W533" s="192"/>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874" t="e">
        <f t="shared" si="85"/>
        <v>#N/A</v>
      </c>
      <c r="AX533" s="875"/>
      <c r="AY533" s="875"/>
      <c r="AZ533" s="875"/>
      <c r="BA533" s="876"/>
      <c r="BB533" s="877" t="s">
        <v>865</v>
      </c>
      <c r="BC533" s="878"/>
      <c r="BD533" s="54"/>
      <c r="BE533" s="879" t="e">
        <f t="shared" si="84"/>
        <v>#N/A</v>
      </c>
      <c r="BF533" s="880"/>
      <c r="BG533" s="880"/>
      <c r="BH533" s="880"/>
      <c r="BI533" s="881"/>
      <c r="BJ533" s="882" t="s">
        <v>865</v>
      </c>
      <c r="BK533" s="878"/>
      <c r="BL533" s="54"/>
      <c r="BM533" s="241"/>
      <c r="BN533" s="241"/>
      <c r="BO533" s="241"/>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199"/>
    </row>
    <row r="534" spans="4:121" s="52" customFormat="1" hidden="1">
      <c r="D534" s="198"/>
      <c r="E534" s="54"/>
      <c r="F534" s="54"/>
      <c r="G534" s="54"/>
      <c r="H534" s="54"/>
      <c r="I534" s="54"/>
      <c r="J534" s="54"/>
      <c r="K534" s="54"/>
      <c r="L534" s="54"/>
      <c r="M534" s="54"/>
      <c r="N534" s="54"/>
      <c r="O534" s="54"/>
      <c r="P534" s="54"/>
      <c r="Q534" s="54"/>
      <c r="R534" s="54"/>
      <c r="S534" s="54"/>
      <c r="T534" s="54"/>
      <c r="U534" s="54"/>
      <c r="V534" s="54"/>
      <c r="W534" s="192"/>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874" t="e">
        <f t="shared" si="85"/>
        <v>#N/A</v>
      </c>
      <c r="AX534" s="875"/>
      <c r="AY534" s="875"/>
      <c r="AZ534" s="875"/>
      <c r="BA534" s="876"/>
      <c r="BB534" s="877" t="s">
        <v>866</v>
      </c>
      <c r="BC534" s="878"/>
      <c r="BD534" s="54"/>
      <c r="BE534" s="879" t="e">
        <f t="shared" si="84"/>
        <v>#N/A</v>
      </c>
      <c r="BF534" s="880"/>
      <c r="BG534" s="880"/>
      <c r="BH534" s="880"/>
      <c r="BI534" s="881"/>
      <c r="BJ534" s="882" t="s">
        <v>866</v>
      </c>
      <c r="BK534" s="878"/>
      <c r="BL534" s="54"/>
      <c r="BM534" s="241"/>
      <c r="BN534" s="241"/>
      <c r="BO534" s="241"/>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199"/>
    </row>
    <row r="535" spans="4:121" s="52" customFormat="1" hidden="1">
      <c r="D535" s="198"/>
      <c r="E535" s="54"/>
      <c r="F535" s="54"/>
      <c r="G535" s="54"/>
      <c r="H535" s="54"/>
      <c r="I535" s="54"/>
      <c r="J535" s="54"/>
      <c r="K535" s="54"/>
      <c r="L535" s="54"/>
      <c r="M535" s="54"/>
      <c r="N535" s="54"/>
      <c r="O535" s="54"/>
      <c r="P535" s="54"/>
      <c r="Q535" s="54"/>
      <c r="R535" s="54"/>
      <c r="S535" s="54"/>
      <c r="T535" s="54"/>
      <c r="U535" s="54"/>
      <c r="V535" s="54"/>
      <c r="W535" s="192"/>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874" t="e">
        <f t="shared" si="85"/>
        <v>#N/A</v>
      </c>
      <c r="AX535" s="875"/>
      <c r="AY535" s="875"/>
      <c r="AZ535" s="875"/>
      <c r="BA535" s="876"/>
      <c r="BB535" s="877" t="s">
        <v>867</v>
      </c>
      <c r="BC535" s="878"/>
      <c r="BD535" s="54"/>
      <c r="BE535" s="879" t="e">
        <f t="shared" si="84"/>
        <v>#N/A</v>
      </c>
      <c r="BF535" s="880"/>
      <c r="BG535" s="880"/>
      <c r="BH535" s="880"/>
      <c r="BI535" s="881"/>
      <c r="BJ535" s="882" t="s">
        <v>867</v>
      </c>
      <c r="BK535" s="878"/>
      <c r="BL535" s="54"/>
      <c r="BM535" s="241"/>
      <c r="BN535" s="241"/>
      <c r="BO535" s="241"/>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199"/>
    </row>
    <row r="536" spans="4:121" s="52" customFormat="1" hidden="1">
      <c r="D536" s="198"/>
      <c r="E536" s="54"/>
      <c r="F536" s="54"/>
      <c r="G536" s="54"/>
      <c r="H536" s="54"/>
      <c r="I536" s="54"/>
      <c r="J536" s="54"/>
      <c r="K536" s="54"/>
      <c r="L536" s="54"/>
      <c r="M536" s="54"/>
      <c r="N536" s="54"/>
      <c r="O536" s="54"/>
      <c r="P536" s="54"/>
      <c r="Q536" s="54"/>
      <c r="R536" s="54"/>
      <c r="S536" s="54"/>
      <c r="T536" s="54"/>
      <c r="U536" s="54"/>
      <c r="V536" s="54"/>
      <c r="W536" s="192"/>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874" t="e">
        <f t="shared" si="85"/>
        <v>#N/A</v>
      </c>
      <c r="AX536" s="875"/>
      <c r="AY536" s="875"/>
      <c r="AZ536" s="875"/>
      <c r="BA536" s="876"/>
      <c r="BB536" s="877" t="s">
        <v>868</v>
      </c>
      <c r="BC536" s="878"/>
      <c r="BD536" s="54"/>
      <c r="BE536" s="879" t="e">
        <f t="shared" si="84"/>
        <v>#N/A</v>
      </c>
      <c r="BF536" s="880"/>
      <c r="BG536" s="880"/>
      <c r="BH536" s="880"/>
      <c r="BI536" s="881"/>
      <c r="BJ536" s="882" t="s">
        <v>868</v>
      </c>
      <c r="BK536" s="878"/>
      <c r="BL536" s="54"/>
      <c r="BM536" s="241"/>
      <c r="BN536" s="241"/>
      <c r="BO536" s="241"/>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199"/>
    </row>
    <row r="537" spans="4:121" s="52" customFormat="1" hidden="1">
      <c r="D537" s="198"/>
      <c r="E537" s="54"/>
      <c r="F537" s="54"/>
      <c r="G537" s="54"/>
      <c r="H537" s="54"/>
      <c r="I537" s="54"/>
      <c r="J537" s="54"/>
      <c r="K537" s="54"/>
      <c r="L537" s="54"/>
      <c r="M537" s="54"/>
      <c r="N537" s="54"/>
      <c r="O537" s="54"/>
      <c r="P537" s="54"/>
      <c r="Q537" s="54"/>
      <c r="R537" s="54"/>
      <c r="S537" s="54"/>
      <c r="T537" s="54"/>
      <c r="U537" s="54"/>
      <c r="V537" s="54"/>
      <c r="W537" s="192"/>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874" t="e">
        <f t="shared" si="85"/>
        <v>#N/A</v>
      </c>
      <c r="AX537" s="875"/>
      <c r="AY537" s="875"/>
      <c r="AZ537" s="875"/>
      <c r="BA537" s="876"/>
      <c r="BB537" s="877" t="s">
        <v>869</v>
      </c>
      <c r="BC537" s="878"/>
      <c r="BD537" s="54"/>
      <c r="BE537" s="879" t="e">
        <f t="shared" si="84"/>
        <v>#N/A</v>
      </c>
      <c r="BF537" s="880"/>
      <c r="BG537" s="880"/>
      <c r="BH537" s="880"/>
      <c r="BI537" s="881"/>
      <c r="BJ537" s="882" t="s">
        <v>869</v>
      </c>
      <c r="BK537" s="878"/>
      <c r="BL537" s="54"/>
      <c r="BM537" s="241"/>
      <c r="BN537" s="241"/>
      <c r="BO537" s="241"/>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199"/>
    </row>
    <row r="538" spans="4:121" s="52" customFormat="1" hidden="1">
      <c r="D538" s="198"/>
      <c r="E538" s="54"/>
      <c r="F538" s="54"/>
      <c r="G538" s="54"/>
      <c r="H538" s="54"/>
      <c r="I538" s="54"/>
      <c r="J538" s="54"/>
      <c r="K538" s="54"/>
      <c r="L538" s="54"/>
      <c r="M538" s="54"/>
      <c r="N538" s="54"/>
      <c r="O538" s="54"/>
      <c r="P538" s="54"/>
      <c r="Q538" s="54"/>
      <c r="R538" s="54"/>
      <c r="S538" s="54"/>
      <c r="T538" s="54"/>
      <c r="U538" s="54"/>
      <c r="V538" s="54"/>
      <c r="W538" s="192"/>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874" t="e">
        <f t="shared" si="85"/>
        <v>#N/A</v>
      </c>
      <c r="AX538" s="875"/>
      <c r="AY538" s="875"/>
      <c r="AZ538" s="875"/>
      <c r="BA538" s="876"/>
      <c r="BB538" s="877" t="s">
        <v>870</v>
      </c>
      <c r="BC538" s="878"/>
      <c r="BD538" s="54"/>
      <c r="BE538" s="879" t="e">
        <f t="shared" si="84"/>
        <v>#N/A</v>
      </c>
      <c r="BF538" s="880"/>
      <c r="BG538" s="880"/>
      <c r="BH538" s="880"/>
      <c r="BI538" s="881"/>
      <c r="BJ538" s="882" t="s">
        <v>870</v>
      </c>
      <c r="BK538" s="878"/>
      <c r="BL538" s="54"/>
      <c r="BM538" s="241"/>
      <c r="BN538" s="241"/>
      <c r="BO538" s="241"/>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199"/>
    </row>
    <row r="539" spans="4:121" s="52" customFormat="1" hidden="1">
      <c r="D539" s="198"/>
      <c r="E539" s="54"/>
      <c r="F539" s="54"/>
      <c r="G539" s="54"/>
      <c r="H539" s="54"/>
      <c r="I539" s="54"/>
      <c r="J539" s="54"/>
      <c r="K539" s="54"/>
      <c r="L539" s="54"/>
      <c r="M539" s="54"/>
      <c r="N539" s="54"/>
      <c r="O539" s="54"/>
      <c r="P539" s="54"/>
      <c r="Q539" s="54"/>
      <c r="R539" s="54"/>
      <c r="S539" s="54"/>
      <c r="T539" s="54"/>
      <c r="U539" s="54"/>
      <c r="V539" s="54"/>
      <c r="W539" s="192"/>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874" t="e">
        <f t="shared" si="85"/>
        <v>#N/A</v>
      </c>
      <c r="AX539" s="875"/>
      <c r="AY539" s="875"/>
      <c r="AZ539" s="875"/>
      <c r="BA539" s="876"/>
      <c r="BB539" s="877" t="s">
        <v>871</v>
      </c>
      <c r="BC539" s="878"/>
      <c r="BD539" s="54"/>
      <c r="BE539" s="879" t="e">
        <f t="shared" si="84"/>
        <v>#N/A</v>
      </c>
      <c r="BF539" s="880"/>
      <c r="BG539" s="880"/>
      <c r="BH539" s="880"/>
      <c r="BI539" s="881"/>
      <c r="BJ539" s="882" t="s">
        <v>871</v>
      </c>
      <c r="BK539" s="878"/>
      <c r="BL539" s="54"/>
      <c r="BM539" s="241"/>
      <c r="BN539" s="241"/>
      <c r="BO539" s="241"/>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199"/>
    </row>
    <row r="540" spans="4:121" s="52" customFormat="1" hidden="1">
      <c r="D540" s="198"/>
      <c r="E540" s="54"/>
      <c r="F540" s="54"/>
      <c r="G540" s="54"/>
      <c r="H540" s="54"/>
      <c r="I540" s="54"/>
      <c r="J540" s="54"/>
      <c r="K540" s="54"/>
      <c r="L540" s="54"/>
      <c r="M540" s="54"/>
      <c r="N540" s="54"/>
      <c r="O540" s="54"/>
      <c r="P540" s="54"/>
      <c r="Q540" s="54"/>
      <c r="R540" s="54"/>
      <c r="S540" s="54"/>
      <c r="T540" s="54"/>
      <c r="U540" s="54"/>
      <c r="V540" s="54"/>
      <c r="W540" s="192"/>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874" t="e">
        <f t="shared" si="85"/>
        <v>#N/A</v>
      </c>
      <c r="AX540" s="875"/>
      <c r="AY540" s="875"/>
      <c r="AZ540" s="875"/>
      <c r="BA540" s="876"/>
      <c r="BB540" s="877" t="s">
        <v>872</v>
      </c>
      <c r="BC540" s="878"/>
      <c r="BD540" s="54"/>
      <c r="BE540" s="879" t="e">
        <f t="shared" si="84"/>
        <v>#N/A</v>
      </c>
      <c r="BF540" s="880"/>
      <c r="BG540" s="880"/>
      <c r="BH540" s="880"/>
      <c r="BI540" s="881"/>
      <c r="BJ540" s="882" t="s">
        <v>872</v>
      </c>
      <c r="BK540" s="878"/>
      <c r="BL540" s="54"/>
      <c r="BM540" s="241"/>
      <c r="BN540" s="241"/>
      <c r="BO540" s="241"/>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199"/>
    </row>
    <row r="541" spans="4:121" s="52" customFormat="1" hidden="1">
      <c r="D541" s="198"/>
      <c r="E541" s="54"/>
      <c r="F541" s="54"/>
      <c r="G541" s="54"/>
      <c r="H541" s="54"/>
      <c r="I541" s="54"/>
      <c r="J541" s="54"/>
      <c r="K541" s="54"/>
      <c r="L541" s="54"/>
      <c r="M541" s="54"/>
      <c r="N541" s="54"/>
      <c r="O541" s="54"/>
      <c r="P541" s="54"/>
      <c r="Q541" s="54"/>
      <c r="R541" s="54"/>
      <c r="S541" s="54"/>
      <c r="T541" s="54"/>
      <c r="U541" s="54"/>
      <c r="V541" s="54"/>
      <c r="W541" s="192"/>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874" t="e">
        <f t="shared" si="85"/>
        <v>#N/A</v>
      </c>
      <c r="AX541" s="875"/>
      <c r="AY541" s="875"/>
      <c r="AZ541" s="875"/>
      <c r="BA541" s="876"/>
      <c r="BB541" s="877" t="s">
        <v>873</v>
      </c>
      <c r="BC541" s="878"/>
      <c r="BD541" s="54"/>
      <c r="BE541" s="879" t="e">
        <f t="shared" si="84"/>
        <v>#N/A</v>
      </c>
      <c r="BF541" s="880"/>
      <c r="BG541" s="880"/>
      <c r="BH541" s="880"/>
      <c r="BI541" s="881"/>
      <c r="BJ541" s="882" t="s">
        <v>873</v>
      </c>
      <c r="BK541" s="878"/>
      <c r="BL541" s="54"/>
      <c r="BM541" s="241"/>
      <c r="BN541" s="241"/>
      <c r="BO541" s="241"/>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199"/>
    </row>
    <row r="542" spans="4:121" s="52" customFormat="1" hidden="1">
      <c r="D542" s="198"/>
      <c r="E542" s="54"/>
      <c r="F542" s="54"/>
      <c r="G542" s="54"/>
      <c r="H542" s="54"/>
      <c r="I542" s="54"/>
      <c r="J542" s="54"/>
      <c r="K542" s="54"/>
      <c r="L542" s="54"/>
      <c r="M542" s="54"/>
      <c r="N542" s="54"/>
      <c r="O542" s="54"/>
      <c r="P542" s="54"/>
      <c r="Q542" s="54"/>
      <c r="R542" s="54"/>
      <c r="S542" s="54"/>
      <c r="T542" s="54"/>
      <c r="U542" s="54"/>
      <c r="V542" s="54"/>
      <c r="W542" s="192"/>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874" t="e">
        <f t="shared" si="85"/>
        <v>#N/A</v>
      </c>
      <c r="AX542" s="875"/>
      <c r="AY542" s="875"/>
      <c r="AZ542" s="875"/>
      <c r="BA542" s="876"/>
      <c r="BB542" s="877" t="s">
        <v>874</v>
      </c>
      <c r="BC542" s="878"/>
      <c r="BD542" s="54"/>
      <c r="BE542" s="879" t="e">
        <f t="shared" si="84"/>
        <v>#N/A</v>
      </c>
      <c r="BF542" s="880"/>
      <c r="BG542" s="880"/>
      <c r="BH542" s="880"/>
      <c r="BI542" s="881"/>
      <c r="BJ542" s="882" t="s">
        <v>874</v>
      </c>
      <c r="BK542" s="878"/>
      <c r="BL542" s="54"/>
      <c r="BM542" s="241"/>
      <c r="BN542" s="241"/>
      <c r="BO542" s="241"/>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199"/>
    </row>
    <row r="543" spans="4:121" s="52" customFormat="1" hidden="1">
      <c r="D543" s="198"/>
      <c r="E543" s="54"/>
      <c r="F543" s="54"/>
      <c r="G543" s="54"/>
      <c r="H543" s="54"/>
      <c r="I543" s="54"/>
      <c r="J543" s="54"/>
      <c r="K543" s="54"/>
      <c r="L543" s="54"/>
      <c r="M543" s="54"/>
      <c r="N543" s="54"/>
      <c r="O543" s="54"/>
      <c r="P543" s="54"/>
      <c r="Q543" s="54"/>
      <c r="R543" s="54"/>
      <c r="S543" s="54"/>
      <c r="T543" s="54"/>
      <c r="U543" s="54"/>
      <c r="V543" s="54"/>
      <c r="W543" s="192"/>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874" t="e">
        <f t="shared" si="85"/>
        <v>#N/A</v>
      </c>
      <c r="AX543" s="875"/>
      <c r="AY543" s="875"/>
      <c r="AZ543" s="875"/>
      <c r="BA543" s="876"/>
      <c r="BB543" s="877" t="s">
        <v>875</v>
      </c>
      <c r="BC543" s="878"/>
      <c r="BD543" s="54"/>
      <c r="BE543" s="879" t="e">
        <f t="shared" si="84"/>
        <v>#N/A</v>
      </c>
      <c r="BF543" s="880"/>
      <c r="BG543" s="880"/>
      <c r="BH543" s="880"/>
      <c r="BI543" s="881"/>
      <c r="BJ543" s="882" t="s">
        <v>875</v>
      </c>
      <c r="BK543" s="878"/>
      <c r="BL543" s="54"/>
      <c r="BM543" s="241"/>
      <c r="BN543" s="241"/>
      <c r="BO543" s="241"/>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199"/>
    </row>
    <row r="544" spans="4:121" s="52" customFormat="1" hidden="1">
      <c r="D544" s="198"/>
      <c r="E544" s="54"/>
      <c r="F544" s="54"/>
      <c r="G544" s="54"/>
      <c r="H544" s="54"/>
      <c r="I544" s="54"/>
      <c r="J544" s="54"/>
      <c r="K544" s="54"/>
      <c r="L544" s="54"/>
      <c r="M544" s="54"/>
      <c r="N544" s="54"/>
      <c r="O544" s="54"/>
      <c r="P544" s="54"/>
      <c r="Q544" s="54"/>
      <c r="R544" s="54"/>
      <c r="S544" s="54"/>
      <c r="T544" s="54"/>
      <c r="U544" s="54"/>
      <c r="V544" s="54"/>
      <c r="W544" s="192"/>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874" t="e">
        <f t="shared" si="85"/>
        <v>#N/A</v>
      </c>
      <c r="AX544" s="875"/>
      <c r="AY544" s="875"/>
      <c r="AZ544" s="875"/>
      <c r="BA544" s="876"/>
      <c r="BB544" s="877" t="s">
        <v>876</v>
      </c>
      <c r="BC544" s="878"/>
      <c r="BD544" s="54"/>
      <c r="BE544" s="879" t="e">
        <f t="shared" si="84"/>
        <v>#N/A</v>
      </c>
      <c r="BF544" s="880"/>
      <c r="BG544" s="880"/>
      <c r="BH544" s="880"/>
      <c r="BI544" s="881"/>
      <c r="BJ544" s="882" t="s">
        <v>876</v>
      </c>
      <c r="BK544" s="878"/>
      <c r="BL544" s="54"/>
      <c r="BM544" s="241"/>
      <c r="BN544" s="241"/>
      <c r="BO544" s="241"/>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199"/>
    </row>
    <row r="545" spans="4:121" s="52" customFormat="1" hidden="1">
      <c r="D545" s="198"/>
      <c r="E545" s="54"/>
      <c r="F545" s="54"/>
      <c r="G545" s="54"/>
      <c r="H545" s="54"/>
      <c r="I545" s="54"/>
      <c r="J545" s="54"/>
      <c r="K545" s="54"/>
      <c r="L545" s="54"/>
      <c r="M545" s="54"/>
      <c r="N545" s="54"/>
      <c r="O545" s="54"/>
      <c r="P545" s="54"/>
      <c r="Q545" s="54"/>
      <c r="R545" s="54"/>
      <c r="S545" s="54"/>
      <c r="T545" s="54"/>
      <c r="U545" s="54"/>
      <c r="V545" s="54"/>
      <c r="W545" s="192"/>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874" t="e">
        <f t="shared" si="85"/>
        <v>#N/A</v>
      </c>
      <c r="AX545" s="875"/>
      <c r="AY545" s="875"/>
      <c r="AZ545" s="875"/>
      <c r="BA545" s="876"/>
      <c r="BB545" s="877" t="s">
        <v>877</v>
      </c>
      <c r="BC545" s="878"/>
      <c r="BD545" s="54"/>
      <c r="BE545" s="879" t="e">
        <f t="shared" si="84"/>
        <v>#N/A</v>
      </c>
      <c r="BF545" s="880"/>
      <c r="BG545" s="880"/>
      <c r="BH545" s="880"/>
      <c r="BI545" s="881"/>
      <c r="BJ545" s="882" t="s">
        <v>877</v>
      </c>
      <c r="BK545" s="878"/>
      <c r="BL545" s="54"/>
      <c r="BM545" s="241"/>
      <c r="BN545" s="241"/>
      <c r="BO545" s="241"/>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199"/>
    </row>
    <row r="546" spans="4:121" s="52" customFormat="1" hidden="1">
      <c r="D546" s="198"/>
      <c r="E546" s="54"/>
      <c r="F546" s="54"/>
      <c r="G546" s="54"/>
      <c r="H546" s="54"/>
      <c r="I546" s="54"/>
      <c r="J546" s="54"/>
      <c r="K546" s="54"/>
      <c r="L546" s="54"/>
      <c r="M546" s="54"/>
      <c r="N546" s="54"/>
      <c r="O546" s="54"/>
      <c r="P546" s="54"/>
      <c r="Q546" s="54"/>
      <c r="R546" s="54"/>
      <c r="S546" s="54"/>
      <c r="T546" s="54"/>
      <c r="U546" s="54"/>
      <c r="V546" s="54"/>
      <c r="W546" s="192"/>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874" t="e">
        <f t="shared" si="85"/>
        <v>#N/A</v>
      </c>
      <c r="AX546" s="875"/>
      <c r="AY546" s="875"/>
      <c r="AZ546" s="875"/>
      <c r="BA546" s="876"/>
      <c r="BB546" s="877" t="s">
        <v>878</v>
      </c>
      <c r="BC546" s="878"/>
      <c r="BD546" s="54"/>
      <c r="BE546" s="879" t="e">
        <f t="shared" si="84"/>
        <v>#N/A</v>
      </c>
      <c r="BF546" s="880"/>
      <c r="BG546" s="880"/>
      <c r="BH546" s="880"/>
      <c r="BI546" s="881"/>
      <c r="BJ546" s="882" t="s">
        <v>878</v>
      </c>
      <c r="BK546" s="878"/>
      <c r="BL546" s="54"/>
      <c r="BM546" s="241"/>
      <c r="BN546" s="241"/>
      <c r="BO546" s="241"/>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199"/>
    </row>
    <row r="547" spans="4:121" s="52" customFormat="1" hidden="1">
      <c r="D547" s="198"/>
      <c r="E547" s="54"/>
      <c r="F547" s="54"/>
      <c r="G547" s="54"/>
      <c r="H547" s="54"/>
      <c r="I547" s="54"/>
      <c r="J547" s="54"/>
      <c r="K547" s="54"/>
      <c r="L547" s="54"/>
      <c r="M547" s="54"/>
      <c r="N547" s="54"/>
      <c r="O547" s="54"/>
      <c r="P547" s="54"/>
      <c r="Q547" s="54"/>
      <c r="R547" s="54"/>
      <c r="S547" s="54"/>
      <c r="T547" s="54"/>
      <c r="U547" s="54"/>
      <c r="V547" s="54"/>
      <c r="W547" s="192"/>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874" t="e">
        <f t="shared" si="85"/>
        <v>#N/A</v>
      </c>
      <c r="AX547" s="875"/>
      <c r="AY547" s="875"/>
      <c r="AZ547" s="875"/>
      <c r="BA547" s="876"/>
      <c r="BB547" s="877" t="s">
        <v>879</v>
      </c>
      <c r="BC547" s="878"/>
      <c r="BD547" s="54"/>
      <c r="BE547" s="879" t="e">
        <f t="shared" si="84"/>
        <v>#N/A</v>
      </c>
      <c r="BF547" s="880"/>
      <c r="BG547" s="880"/>
      <c r="BH547" s="880"/>
      <c r="BI547" s="881"/>
      <c r="BJ547" s="882" t="s">
        <v>879</v>
      </c>
      <c r="BK547" s="878"/>
      <c r="BL547" s="54"/>
      <c r="BM547" s="241"/>
      <c r="BN547" s="241"/>
      <c r="BO547" s="241"/>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199"/>
    </row>
    <row r="548" spans="4:121" s="52" customFormat="1" hidden="1">
      <c r="D548" s="198"/>
      <c r="E548" s="54"/>
      <c r="F548" s="54"/>
      <c r="G548" s="54"/>
      <c r="H548" s="54"/>
      <c r="I548" s="54"/>
      <c r="J548" s="54"/>
      <c r="K548" s="54"/>
      <c r="L548" s="54"/>
      <c r="M548" s="54"/>
      <c r="N548" s="54"/>
      <c r="O548" s="54"/>
      <c r="P548" s="54"/>
      <c r="Q548" s="54"/>
      <c r="R548" s="54"/>
      <c r="S548" s="54"/>
      <c r="T548" s="54"/>
      <c r="U548" s="54"/>
      <c r="V548" s="54"/>
      <c r="W548" s="192"/>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874" t="e">
        <f t="shared" si="85"/>
        <v>#N/A</v>
      </c>
      <c r="AX548" s="875"/>
      <c r="AY548" s="875"/>
      <c r="AZ548" s="875"/>
      <c r="BA548" s="876"/>
      <c r="BB548" s="877" t="s">
        <v>880</v>
      </c>
      <c r="BC548" s="878"/>
      <c r="BD548" s="54"/>
      <c r="BE548" s="879" t="e">
        <f t="shared" si="84"/>
        <v>#N/A</v>
      </c>
      <c r="BF548" s="880"/>
      <c r="BG548" s="880"/>
      <c r="BH548" s="880"/>
      <c r="BI548" s="881"/>
      <c r="BJ548" s="882" t="s">
        <v>880</v>
      </c>
      <c r="BK548" s="878"/>
      <c r="BL548" s="54"/>
      <c r="BM548" s="241"/>
      <c r="BN548" s="241"/>
      <c r="BO548" s="241"/>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199"/>
    </row>
    <row r="549" spans="4:121" s="52" customFormat="1" hidden="1">
      <c r="D549" s="198"/>
      <c r="E549" s="54"/>
      <c r="F549" s="54"/>
      <c r="G549" s="54"/>
      <c r="H549" s="54"/>
      <c r="I549" s="54"/>
      <c r="J549" s="54"/>
      <c r="K549" s="54"/>
      <c r="L549" s="54"/>
      <c r="M549" s="54"/>
      <c r="N549" s="54"/>
      <c r="O549" s="54"/>
      <c r="P549" s="54"/>
      <c r="Q549" s="54"/>
      <c r="R549" s="54"/>
      <c r="S549" s="54"/>
      <c r="T549" s="54"/>
      <c r="U549" s="54"/>
      <c r="V549" s="54"/>
      <c r="W549" s="192"/>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874" t="e">
        <f t="shared" si="85"/>
        <v>#N/A</v>
      </c>
      <c r="AX549" s="875"/>
      <c r="AY549" s="875"/>
      <c r="AZ549" s="875"/>
      <c r="BA549" s="876"/>
      <c r="BB549" s="877" t="s">
        <v>881</v>
      </c>
      <c r="BC549" s="878"/>
      <c r="BD549" s="54"/>
      <c r="BE549" s="879" t="e">
        <f t="shared" si="84"/>
        <v>#N/A</v>
      </c>
      <c r="BF549" s="880"/>
      <c r="BG549" s="880"/>
      <c r="BH549" s="880"/>
      <c r="BI549" s="881"/>
      <c r="BJ549" s="882" t="s">
        <v>881</v>
      </c>
      <c r="BK549" s="878"/>
      <c r="BL549" s="54"/>
      <c r="BM549" s="241"/>
      <c r="BN549" s="241"/>
      <c r="BO549" s="241"/>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199"/>
    </row>
    <row r="550" spans="4:121" s="52" customFormat="1" hidden="1">
      <c r="D550" s="198"/>
      <c r="E550" s="54"/>
      <c r="F550" s="54"/>
      <c r="G550" s="54"/>
      <c r="H550" s="54"/>
      <c r="I550" s="54"/>
      <c r="J550" s="54"/>
      <c r="K550" s="54"/>
      <c r="L550" s="54"/>
      <c r="M550" s="54"/>
      <c r="N550" s="54"/>
      <c r="O550" s="54"/>
      <c r="P550" s="54"/>
      <c r="Q550" s="54"/>
      <c r="R550" s="54"/>
      <c r="S550" s="54"/>
      <c r="T550" s="54"/>
      <c r="U550" s="54"/>
      <c r="V550" s="54"/>
      <c r="W550" s="192"/>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874" t="e">
        <f t="shared" si="85"/>
        <v>#N/A</v>
      </c>
      <c r="AX550" s="875"/>
      <c r="AY550" s="875"/>
      <c r="AZ550" s="875"/>
      <c r="BA550" s="876"/>
      <c r="BB550" s="877" t="s">
        <v>882</v>
      </c>
      <c r="BC550" s="878"/>
      <c r="BD550" s="54"/>
      <c r="BE550" s="879" t="e">
        <f t="shared" si="84"/>
        <v>#N/A</v>
      </c>
      <c r="BF550" s="880"/>
      <c r="BG550" s="880"/>
      <c r="BH550" s="880"/>
      <c r="BI550" s="881"/>
      <c r="BJ550" s="882" t="s">
        <v>882</v>
      </c>
      <c r="BK550" s="878"/>
      <c r="BL550" s="54"/>
      <c r="BM550" s="241"/>
      <c r="BN550" s="241"/>
      <c r="BO550" s="241"/>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199"/>
    </row>
    <row r="551" spans="4:121" s="52" customFormat="1" hidden="1">
      <c r="D551" s="198"/>
      <c r="E551" s="54"/>
      <c r="F551" s="54"/>
      <c r="G551" s="54"/>
      <c r="H551" s="54"/>
      <c r="I551" s="54"/>
      <c r="J551" s="54"/>
      <c r="K551" s="54"/>
      <c r="L551" s="54"/>
      <c r="M551" s="54"/>
      <c r="N551" s="54"/>
      <c r="O551" s="54"/>
      <c r="P551" s="54"/>
      <c r="Q551" s="54"/>
      <c r="R551" s="54"/>
      <c r="S551" s="54"/>
      <c r="T551" s="54"/>
      <c r="U551" s="54"/>
      <c r="V551" s="54"/>
      <c r="W551" s="192"/>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874" t="e">
        <f t="shared" si="85"/>
        <v>#N/A</v>
      </c>
      <c r="AX551" s="875"/>
      <c r="AY551" s="875"/>
      <c r="AZ551" s="875"/>
      <c r="BA551" s="876"/>
      <c r="BB551" s="877" t="s">
        <v>883</v>
      </c>
      <c r="BC551" s="878"/>
      <c r="BD551" s="54"/>
      <c r="BE551" s="879" t="e">
        <f t="shared" si="84"/>
        <v>#N/A</v>
      </c>
      <c r="BF551" s="880"/>
      <c r="BG551" s="880"/>
      <c r="BH551" s="880"/>
      <c r="BI551" s="881"/>
      <c r="BJ551" s="882" t="s">
        <v>883</v>
      </c>
      <c r="BK551" s="878"/>
      <c r="BL551" s="54"/>
      <c r="BM551" s="241"/>
      <c r="BN551" s="241"/>
      <c r="BO551" s="241"/>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199"/>
    </row>
    <row r="552" spans="4:121" s="52" customFormat="1" hidden="1">
      <c r="D552" s="198"/>
      <c r="E552" s="54"/>
      <c r="F552" s="54"/>
      <c r="G552" s="54"/>
      <c r="H552" s="54"/>
      <c r="I552" s="54"/>
      <c r="J552" s="54"/>
      <c r="K552" s="54"/>
      <c r="L552" s="54"/>
      <c r="M552" s="54"/>
      <c r="N552" s="54"/>
      <c r="O552" s="54"/>
      <c r="P552" s="54"/>
      <c r="Q552" s="54"/>
      <c r="R552" s="54"/>
      <c r="S552" s="54"/>
      <c r="T552" s="54"/>
      <c r="U552" s="54"/>
      <c r="V552" s="54"/>
      <c r="W552" s="192"/>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874" t="e">
        <f t="shared" si="85"/>
        <v>#N/A</v>
      </c>
      <c r="AX552" s="875"/>
      <c r="AY552" s="875"/>
      <c r="AZ552" s="875"/>
      <c r="BA552" s="876"/>
      <c r="BB552" s="877" t="s">
        <v>884</v>
      </c>
      <c r="BC552" s="878"/>
      <c r="BD552" s="54"/>
      <c r="BE552" s="879" t="e">
        <f t="shared" si="84"/>
        <v>#N/A</v>
      </c>
      <c r="BF552" s="880"/>
      <c r="BG552" s="880"/>
      <c r="BH552" s="880"/>
      <c r="BI552" s="881"/>
      <c r="BJ552" s="882" t="s">
        <v>884</v>
      </c>
      <c r="BK552" s="878"/>
      <c r="BL552" s="54"/>
      <c r="BM552" s="241"/>
      <c r="BN552" s="241"/>
      <c r="BO552" s="241"/>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199"/>
    </row>
    <row r="553" spans="4:121" s="52" customFormat="1" hidden="1">
      <c r="D553" s="198"/>
      <c r="E553" s="54"/>
      <c r="F553" s="54"/>
      <c r="G553" s="54"/>
      <c r="H553" s="54"/>
      <c r="I553" s="54"/>
      <c r="J553" s="54"/>
      <c r="K553" s="54"/>
      <c r="L553" s="54"/>
      <c r="M553" s="54"/>
      <c r="N553" s="54"/>
      <c r="O553" s="54"/>
      <c r="P553" s="54"/>
      <c r="Q553" s="54"/>
      <c r="R553" s="54"/>
      <c r="S553" s="54"/>
      <c r="T553" s="54"/>
      <c r="U553" s="54"/>
      <c r="V553" s="54"/>
      <c r="W553" s="192"/>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874" t="e">
        <f t="shared" si="85"/>
        <v>#N/A</v>
      </c>
      <c r="AX553" s="875"/>
      <c r="AY553" s="875"/>
      <c r="AZ553" s="875"/>
      <c r="BA553" s="876"/>
      <c r="BB553" s="877" t="s">
        <v>885</v>
      </c>
      <c r="BC553" s="878"/>
      <c r="BD553" s="54"/>
      <c r="BE553" s="879" t="e">
        <f t="shared" si="84"/>
        <v>#N/A</v>
      </c>
      <c r="BF553" s="880"/>
      <c r="BG553" s="880"/>
      <c r="BH553" s="880"/>
      <c r="BI553" s="881"/>
      <c r="BJ553" s="882" t="s">
        <v>885</v>
      </c>
      <c r="BK553" s="878"/>
      <c r="BL553" s="54"/>
      <c r="BM553" s="241"/>
      <c r="BN553" s="241"/>
      <c r="BO553" s="241"/>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199"/>
    </row>
    <row r="554" spans="4:121" s="52" customFormat="1" hidden="1">
      <c r="D554" s="198"/>
      <c r="E554" s="54"/>
      <c r="F554" s="54"/>
      <c r="G554" s="54"/>
      <c r="H554" s="54"/>
      <c r="I554" s="54"/>
      <c r="J554" s="54"/>
      <c r="K554" s="54"/>
      <c r="L554" s="54"/>
      <c r="M554" s="54"/>
      <c r="N554" s="54"/>
      <c r="O554" s="54"/>
      <c r="P554" s="54"/>
      <c r="Q554" s="54"/>
      <c r="R554" s="54"/>
      <c r="S554" s="54"/>
      <c r="T554" s="54"/>
      <c r="U554" s="54"/>
      <c r="V554" s="54"/>
      <c r="W554" s="192"/>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874" t="e">
        <f t="shared" si="85"/>
        <v>#N/A</v>
      </c>
      <c r="AX554" s="875"/>
      <c r="AY554" s="875"/>
      <c r="AZ554" s="875"/>
      <c r="BA554" s="876"/>
      <c r="BB554" s="877" t="s">
        <v>886</v>
      </c>
      <c r="BC554" s="878"/>
      <c r="BD554" s="54"/>
      <c r="BE554" s="879" t="e">
        <f t="shared" si="84"/>
        <v>#N/A</v>
      </c>
      <c r="BF554" s="880"/>
      <c r="BG554" s="880"/>
      <c r="BH554" s="880"/>
      <c r="BI554" s="881"/>
      <c r="BJ554" s="882" t="s">
        <v>886</v>
      </c>
      <c r="BK554" s="878"/>
      <c r="BL554" s="54"/>
      <c r="BM554" s="241"/>
      <c r="BN554" s="241"/>
      <c r="BO554" s="241"/>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199"/>
    </row>
    <row r="555" spans="4:121" s="52" customFormat="1" hidden="1">
      <c r="D555" s="198"/>
      <c r="E555" s="54"/>
      <c r="F555" s="54"/>
      <c r="G555" s="54"/>
      <c r="H555" s="54"/>
      <c r="I555" s="54"/>
      <c r="J555" s="54"/>
      <c r="K555" s="54"/>
      <c r="L555" s="54"/>
      <c r="M555" s="54"/>
      <c r="N555" s="54"/>
      <c r="O555" s="54"/>
      <c r="P555" s="54"/>
      <c r="Q555" s="54"/>
      <c r="R555" s="54"/>
      <c r="S555" s="54"/>
      <c r="T555" s="54"/>
      <c r="U555" s="54"/>
      <c r="V555" s="54"/>
      <c r="W555" s="192"/>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874" t="e">
        <f t="shared" si="85"/>
        <v>#N/A</v>
      </c>
      <c r="AX555" s="875"/>
      <c r="AY555" s="875"/>
      <c r="AZ555" s="875"/>
      <c r="BA555" s="876"/>
      <c r="BB555" s="877" t="s">
        <v>887</v>
      </c>
      <c r="BC555" s="878"/>
      <c r="BD555" s="54"/>
      <c r="BE555" s="879" t="e">
        <f t="shared" si="84"/>
        <v>#N/A</v>
      </c>
      <c r="BF555" s="880"/>
      <c r="BG555" s="880"/>
      <c r="BH555" s="880"/>
      <c r="BI555" s="881"/>
      <c r="BJ555" s="882" t="s">
        <v>887</v>
      </c>
      <c r="BK555" s="878"/>
      <c r="BL555" s="54"/>
      <c r="BM555" s="241"/>
      <c r="BN555" s="241"/>
      <c r="BO555" s="241"/>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199"/>
    </row>
    <row r="556" spans="4:121" s="52" customFormat="1" hidden="1">
      <c r="D556" s="198"/>
      <c r="E556" s="54"/>
      <c r="F556" s="54"/>
      <c r="G556" s="54"/>
      <c r="H556" s="54"/>
      <c r="I556" s="54"/>
      <c r="J556" s="54"/>
      <c r="K556" s="54"/>
      <c r="L556" s="54"/>
      <c r="M556" s="54"/>
      <c r="N556" s="54"/>
      <c r="O556" s="54"/>
      <c r="P556" s="54"/>
      <c r="Q556" s="54"/>
      <c r="R556" s="54"/>
      <c r="S556" s="54"/>
      <c r="T556" s="54"/>
      <c r="U556" s="54"/>
      <c r="V556" s="54"/>
      <c r="W556" s="192"/>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874" t="e">
        <f t="shared" si="85"/>
        <v>#N/A</v>
      </c>
      <c r="AX556" s="875"/>
      <c r="AY556" s="875"/>
      <c r="AZ556" s="875"/>
      <c r="BA556" s="876"/>
      <c r="BB556" s="877" t="s">
        <v>888</v>
      </c>
      <c r="BC556" s="878"/>
      <c r="BD556" s="54"/>
      <c r="BE556" s="879" t="e">
        <f t="shared" si="84"/>
        <v>#N/A</v>
      </c>
      <c r="BF556" s="880"/>
      <c r="BG556" s="880"/>
      <c r="BH556" s="880"/>
      <c r="BI556" s="881"/>
      <c r="BJ556" s="882" t="s">
        <v>888</v>
      </c>
      <c r="BK556" s="878"/>
      <c r="BL556" s="54"/>
      <c r="BM556" s="241"/>
      <c r="BN556" s="241"/>
      <c r="BO556" s="241"/>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199"/>
    </row>
    <row r="557" spans="4:121" s="52" customFormat="1" hidden="1">
      <c r="D557" s="198"/>
      <c r="E557" s="54"/>
      <c r="F557" s="54"/>
      <c r="G557" s="54"/>
      <c r="H557" s="54"/>
      <c r="I557" s="54"/>
      <c r="J557" s="54"/>
      <c r="K557" s="54"/>
      <c r="L557" s="54"/>
      <c r="M557" s="54"/>
      <c r="N557" s="54"/>
      <c r="O557" s="54"/>
      <c r="P557" s="54"/>
      <c r="Q557" s="54"/>
      <c r="R557" s="54"/>
      <c r="S557" s="54"/>
      <c r="T557" s="54"/>
      <c r="U557" s="54"/>
      <c r="V557" s="54"/>
      <c r="W557" s="192"/>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874" t="e">
        <f t="shared" si="85"/>
        <v>#N/A</v>
      </c>
      <c r="AX557" s="875"/>
      <c r="AY557" s="875"/>
      <c r="AZ557" s="875"/>
      <c r="BA557" s="876"/>
      <c r="BB557" s="877" t="s">
        <v>889</v>
      </c>
      <c r="BC557" s="878"/>
      <c r="BD557" s="54"/>
      <c r="BE557" s="879" t="e">
        <f t="shared" si="84"/>
        <v>#N/A</v>
      </c>
      <c r="BF557" s="880"/>
      <c r="BG557" s="880"/>
      <c r="BH557" s="880"/>
      <c r="BI557" s="881"/>
      <c r="BJ557" s="882" t="s">
        <v>889</v>
      </c>
      <c r="BK557" s="878"/>
      <c r="BL557" s="54"/>
      <c r="BM557" s="241"/>
      <c r="BN557" s="241"/>
      <c r="BO557" s="241"/>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199"/>
    </row>
    <row r="558" spans="4:121" s="52" customFormat="1" hidden="1">
      <c r="D558" s="198"/>
      <c r="E558" s="54"/>
      <c r="F558" s="54"/>
      <c r="G558" s="54"/>
      <c r="H558" s="54"/>
      <c r="I558" s="54"/>
      <c r="J558" s="54"/>
      <c r="K558" s="54"/>
      <c r="L558" s="54"/>
      <c r="M558" s="54"/>
      <c r="N558" s="54"/>
      <c r="O558" s="54"/>
      <c r="P558" s="54"/>
      <c r="Q558" s="54"/>
      <c r="R558" s="54"/>
      <c r="S558" s="54"/>
      <c r="T558" s="54"/>
      <c r="U558" s="54"/>
      <c r="V558" s="54"/>
      <c r="W558" s="192"/>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874" t="e">
        <f t="shared" si="85"/>
        <v>#N/A</v>
      </c>
      <c r="AX558" s="875"/>
      <c r="AY558" s="875"/>
      <c r="AZ558" s="875"/>
      <c r="BA558" s="876"/>
      <c r="BB558" s="877" t="s">
        <v>890</v>
      </c>
      <c r="BC558" s="878"/>
      <c r="BD558" s="54"/>
      <c r="BE558" s="879" t="e">
        <f t="shared" si="84"/>
        <v>#N/A</v>
      </c>
      <c r="BF558" s="880"/>
      <c r="BG558" s="880"/>
      <c r="BH558" s="880"/>
      <c r="BI558" s="881"/>
      <c r="BJ558" s="882" t="s">
        <v>890</v>
      </c>
      <c r="BK558" s="878"/>
      <c r="BL558" s="54"/>
      <c r="BM558" s="241"/>
      <c r="BN558" s="241"/>
      <c r="BO558" s="241"/>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199"/>
    </row>
    <row r="559" spans="4:121" s="52" customFormat="1" hidden="1">
      <c r="D559" s="198"/>
      <c r="E559" s="54"/>
      <c r="F559" s="54"/>
      <c r="G559" s="54"/>
      <c r="H559" s="54"/>
      <c r="I559" s="54"/>
      <c r="J559" s="54"/>
      <c r="K559" s="54"/>
      <c r="L559" s="54"/>
      <c r="M559" s="54"/>
      <c r="N559" s="54"/>
      <c r="O559" s="54"/>
      <c r="P559" s="54"/>
      <c r="Q559" s="54"/>
      <c r="R559" s="54"/>
      <c r="S559" s="54"/>
      <c r="T559" s="54"/>
      <c r="U559" s="54"/>
      <c r="V559" s="54"/>
      <c r="W559" s="192"/>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874" t="e">
        <f t="shared" si="85"/>
        <v>#N/A</v>
      </c>
      <c r="AX559" s="875"/>
      <c r="AY559" s="875"/>
      <c r="AZ559" s="875"/>
      <c r="BA559" s="876"/>
      <c r="BB559" s="877" t="s">
        <v>891</v>
      </c>
      <c r="BC559" s="878"/>
      <c r="BD559" s="54"/>
      <c r="BE559" s="879" t="e">
        <f t="shared" si="84"/>
        <v>#N/A</v>
      </c>
      <c r="BF559" s="880"/>
      <c r="BG559" s="880"/>
      <c r="BH559" s="880"/>
      <c r="BI559" s="881"/>
      <c r="BJ559" s="882" t="s">
        <v>891</v>
      </c>
      <c r="BK559" s="878"/>
      <c r="BL559" s="54"/>
      <c r="BM559" s="241"/>
      <c r="BN559" s="241"/>
      <c r="BO559" s="241"/>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199"/>
    </row>
    <row r="560" spans="4:121" s="52" customFormat="1" hidden="1">
      <c r="D560" s="198"/>
      <c r="E560" s="54"/>
      <c r="F560" s="54"/>
      <c r="G560" s="54"/>
      <c r="H560" s="54"/>
      <c r="I560" s="54"/>
      <c r="J560" s="54"/>
      <c r="K560" s="54"/>
      <c r="L560" s="54"/>
      <c r="M560" s="54"/>
      <c r="N560" s="54"/>
      <c r="O560" s="54"/>
      <c r="P560" s="54"/>
      <c r="Q560" s="54"/>
      <c r="R560" s="54"/>
      <c r="S560" s="54"/>
      <c r="T560" s="54"/>
      <c r="U560" s="54"/>
      <c r="V560" s="54"/>
      <c r="W560" s="192"/>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874" t="e">
        <f t="shared" si="85"/>
        <v>#N/A</v>
      </c>
      <c r="AX560" s="875"/>
      <c r="AY560" s="875"/>
      <c r="AZ560" s="875"/>
      <c r="BA560" s="876"/>
      <c r="BB560" s="877" t="s">
        <v>892</v>
      </c>
      <c r="BC560" s="878"/>
      <c r="BD560" s="54"/>
      <c r="BE560" s="879" t="e">
        <f t="shared" si="84"/>
        <v>#N/A</v>
      </c>
      <c r="BF560" s="880"/>
      <c r="BG560" s="880"/>
      <c r="BH560" s="880"/>
      <c r="BI560" s="881"/>
      <c r="BJ560" s="882" t="s">
        <v>892</v>
      </c>
      <c r="BK560" s="878"/>
      <c r="BL560" s="54"/>
      <c r="BM560" s="241"/>
      <c r="BN560" s="241"/>
      <c r="BO560" s="241"/>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199"/>
    </row>
    <row r="561" spans="4:121" s="52" customFormat="1" hidden="1">
      <c r="D561" s="198"/>
      <c r="E561" s="54"/>
      <c r="F561" s="54"/>
      <c r="G561" s="54"/>
      <c r="H561" s="54"/>
      <c r="I561" s="54"/>
      <c r="J561" s="54"/>
      <c r="K561" s="54"/>
      <c r="L561" s="54"/>
      <c r="M561" s="54"/>
      <c r="N561" s="54"/>
      <c r="O561" s="54"/>
      <c r="P561" s="54"/>
      <c r="Q561" s="54"/>
      <c r="R561" s="54"/>
      <c r="S561" s="54"/>
      <c r="T561" s="54"/>
      <c r="U561" s="54"/>
      <c r="V561" s="54"/>
      <c r="W561" s="192"/>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874" t="e">
        <f t="shared" si="85"/>
        <v>#N/A</v>
      </c>
      <c r="AX561" s="875"/>
      <c r="AY561" s="875"/>
      <c r="AZ561" s="875"/>
      <c r="BA561" s="876"/>
      <c r="BB561" s="877" t="s">
        <v>893</v>
      </c>
      <c r="BC561" s="878"/>
      <c r="BD561" s="54"/>
      <c r="BE561" s="879" t="e">
        <f t="shared" si="84"/>
        <v>#N/A</v>
      </c>
      <c r="BF561" s="880"/>
      <c r="BG561" s="880"/>
      <c r="BH561" s="880"/>
      <c r="BI561" s="881"/>
      <c r="BJ561" s="882" t="s">
        <v>893</v>
      </c>
      <c r="BK561" s="878"/>
      <c r="BL561" s="54"/>
      <c r="BM561" s="241"/>
      <c r="BN561" s="241"/>
      <c r="BO561" s="241"/>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199"/>
    </row>
    <row r="562" spans="4:121" s="52" customFormat="1" hidden="1">
      <c r="D562" s="198"/>
      <c r="E562" s="54"/>
      <c r="F562" s="54"/>
      <c r="G562" s="54"/>
      <c r="H562" s="54"/>
      <c r="I562" s="54"/>
      <c r="J562" s="54"/>
      <c r="K562" s="54"/>
      <c r="L562" s="54"/>
      <c r="M562" s="54"/>
      <c r="N562" s="54"/>
      <c r="O562" s="54"/>
      <c r="P562" s="54"/>
      <c r="Q562" s="54"/>
      <c r="R562" s="54"/>
      <c r="S562" s="54"/>
      <c r="T562" s="54"/>
      <c r="U562" s="54"/>
      <c r="V562" s="54"/>
      <c r="W562" s="192"/>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874" t="e">
        <f t="shared" si="85"/>
        <v>#N/A</v>
      </c>
      <c r="AX562" s="875"/>
      <c r="AY562" s="875"/>
      <c r="AZ562" s="875"/>
      <c r="BA562" s="876"/>
      <c r="BB562" s="877" t="s">
        <v>894</v>
      </c>
      <c r="BC562" s="878"/>
      <c r="BD562" s="54"/>
      <c r="BE562" s="879" t="e">
        <f t="shared" si="84"/>
        <v>#N/A</v>
      </c>
      <c r="BF562" s="880"/>
      <c r="BG562" s="880"/>
      <c r="BH562" s="880"/>
      <c r="BI562" s="881"/>
      <c r="BJ562" s="882" t="s">
        <v>894</v>
      </c>
      <c r="BK562" s="878"/>
      <c r="BL562" s="54"/>
      <c r="BM562" s="241"/>
      <c r="BN562" s="241"/>
      <c r="BO562" s="241"/>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199"/>
    </row>
    <row r="563" spans="4:121" s="52" customFormat="1" hidden="1">
      <c r="D563" s="198"/>
      <c r="E563" s="54"/>
      <c r="F563" s="54"/>
      <c r="G563" s="54"/>
      <c r="H563" s="54"/>
      <c r="I563" s="54"/>
      <c r="J563" s="54"/>
      <c r="K563" s="54"/>
      <c r="L563" s="54"/>
      <c r="M563" s="54"/>
      <c r="N563" s="54"/>
      <c r="O563" s="54"/>
      <c r="P563" s="54"/>
      <c r="Q563" s="54"/>
      <c r="R563" s="54"/>
      <c r="S563" s="54"/>
      <c r="T563" s="54"/>
      <c r="U563" s="54"/>
      <c r="V563" s="54"/>
      <c r="W563" s="192"/>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874" t="e">
        <f t="shared" si="85"/>
        <v>#N/A</v>
      </c>
      <c r="AX563" s="875"/>
      <c r="AY563" s="875"/>
      <c r="AZ563" s="875"/>
      <c r="BA563" s="876"/>
      <c r="BB563" s="877" t="s">
        <v>895</v>
      </c>
      <c r="BC563" s="878"/>
      <c r="BD563" s="54"/>
      <c r="BE563" s="879" t="e">
        <f t="shared" si="84"/>
        <v>#N/A</v>
      </c>
      <c r="BF563" s="880"/>
      <c r="BG563" s="880"/>
      <c r="BH563" s="880"/>
      <c r="BI563" s="881"/>
      <c r="BJ563" s="882" t="s">
        <v>895</v>
      </c>
      <c r="BK563" s="878"/>
      <c r="BL563" s="54"/>
      <c r="BM563" s="241"/>
      <c r="BN563" s="241"/>
      <c r="BO563" s="241"/>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199"/>
    </row>
    <row r="564" spans="4:121" s="52" customFormat="1" hidden="1">
      <c r="D564" s="198"/>
      <c r="E564" s="54"/>
      <c r="F564" s="54"/>
      <c r="G564" s="54"/>
      <c r="H564" s="54"/>
      <c r="I564" s="54"/>
      <c r="J564" s="54"/>
      <c r="K564" s="54"/>
      <c r="L564" s="54"/>
      <c r="M564" s="54"/>
      <c r="N564" s="54"/>
      <c r="O564" s="54"/>
      <c r="P564" s="54"/>
      <c r="Q564" s="54"/>
      <c r="R564" s="54"/>
      <c r="S564" s="54"/>
      <c r="T564" s="54"/>
      <c r="U564" s="54"/>
      <c r="V564" s="54"/>
      <c r="W564" s="192"/>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874" t="e">
        <f t="shared" si="85"/>
        <v>#N/A</v>
      </c>
      <c r="AX564" s="875"/>
      <c r="AY564" s="875"/>
      <c r="AZ564" s="875"/>
      <c r="BA564" s="876"/>
      <c r="BB564" s="877" t="s">
        <v>896</v>
      </c>
      <c r="BC564" s="878"/>
      <c r="BD564" s="54"/>
      <c r="BE564" s="879" t="e">
        <f t="shared" si="84"/>
        <v>#N/A</v>
      </c>
      <c r="BF564" s="880"/>
      <c r="BG564" s="880"/>
      <c r="BH564" s="880"/>
      <c r="BI564" s="881"/>
      <c r="BJ564" s="882" t="s">
        <v>896</v>
      </c>
      <c r="BK564" s="878"/>
      <c r="BL564" s="54"/>
      <c r="BM564" s="241"/>
      <c r="BN564" s="241"/>
      <c r="BO564" s="241"/>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199"/>
    </row>
    <row r="565" spans="4:121" s="52" customFormat="1" hidden="1">
      <c r="D565" s="198"/>
      <c r="E565" s="54"/>
      <c r="F565" s="54"/>
      <c r="G565" s="54"/>
      <c r="H565" s="54"/>
      <c r="I565" s="54"/>
      <c r="J565" s="54"/>
      <c r="K565" s="54"/>
      <c r="L565" s="54"/>
      <c r="M565" s="54"/>
      <c r="N565" s="54"/>
      <c r="O565" s="54"/>
      <c r="P565" s="54"/>
      <c r="Q565" s="54"/>
      <c r="R565" s="54"/>
      <c r="S565" s="54"/>
      <c r="T565" s="54"/>
      <c r="U565" s="54"/>
      <c r="V565" s="54"/>
      <c r="W565" s="192"/>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874" t="e">
        <f t="shared" si="85"/>
        <v>#N/A</v>
      </c>
      <c r="AX565" s="875"/>
      <c r="AY565" s="875"/>
      <c r="AZ565" s="875"/>
      <c r="BA565" s="876"/>
      <c r="BB565" s="877" t="s">
        <v>897</v>
      </c>
      <c r="BC565" s="878"/>
      <c r="BD565" s="54"/>
      <c r="BE565" s="879" t="e">
        <f t="shared" si="84"/>
        <v>#N/A</v>
      </c>
      <c r="BF565" s="880"/>
      <c r="BG565" s="880"/>
      <c r="BH565" s="880"/>
      <c r="BI565" s="881"/>
      <c r="BJ565" s="882" t="s">
        <v>897</v>
      </c>
      <c r="BK565" s="878"/>
      <c r="BL565" s="54"/>
      <c r="BM565" s="241"/>
      <c r="BN565" s="241"/>
      <c r="BO565" s="241"/>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199"/>
    </row>
    <row r="566" spans="4:121" s="52" customFormat="1" hidden="1">
      <c r="D566" s="198"/>
      <c r="E566" s="54"/>
      <c r="F566" s="54"/>
      <c r="G566" s="54"/>
      <c r="H566" s="54"/>
      <c r="I566" s="54"/>
      <c r="J566" s="54"/>
      <c r="K566" s="54"/>
      <c r="L566" s="54"/>
      <c r="M566" s="54"/>
      <c r="N566" s="54"/>
      <c r="O566" s="54"/>
      <c r="P566" s="54"/>
      <c r="Q566" s="54"/>
      <c r="R566" s="54"/>
      <c r="S566" s="54"/>
      <c r="T566" s="54"/>
      <c r="U566" s="54"/>
      <c r="V566" s="54"/>
      <c r="W566" s="192"/>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874" t="e">
        <f t="shared" si="85"/>
        <v>#N/A</v>
      </c>
      <c r="AX566" s="875"/>
      <c r="AY566" s="875"/>
      <c r="AZ566" s="875"/>
      <c r="BA566" s="876"/>
      <c r="BB566" s="877" t="s">
        <v>898</v>
      </c>
      <c r="BC566" s="878"/>
      <c r="BD566" s="54"/>
      <c r="BE566" s="879" t="e">
        <f t="shared" si="84"/>
        <v>#N/A</v>
      </c>
      <c r="BF566" s="880"/>
      <c r="BG566" s="880"/>
      <c r="BH566" s="880"/>
      <c r="BI566" s="881"/>
      <c r="BJ566" s="882" t="s">
        <v>898</v>
      </c>
      <c r="BK566" s="878"/>
      <c r="BL566" s="54"/>
      <c r="BM566" s="241"/>
      <c r="BN566" s="241"/>
      <c r="BO566" s="241"/>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199"/>
    </row>
    <row r="567" spans="4:121" s="52" customFormat="1" hidden="1">
      <c r="D567" s="198"/>
      <c r="E567" s="54"/>
      <c r="F567" s="54"/>
      <c r="G567" s="54"/>
      <c r="H567" s="54"/>
      <c r="I567" s="54"/>
      <c r="J567" s="54"/>
      <c r="K567" s="54"/>
      <c r="L567" s="54"/>
      <c r="M567" s="54"/>
      <c r="N567" s="54"/>
      <c r="O567" s="54"/>
      <c r="P567" s="54"/>
      <c r="Q567" s="54"/>
      <c r="R567" s="54"/>
      <c r="S567" s="54"/>
      <c r="T567" s="54"/>
      <c r="U567" s="54"/>
      <c r="V567" s="54"/>
      <c r="W567" s="192"/>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874" t="e">
        <f t="shared" si="85"/>
        <v>#N/A</v>
      </c>
      <c r="AX567" s="875"/>
      <c r="AY567" s="875"/>
      <c r="AZ567" s="875"/>
      <c r="BA567" s="876"/>
      <c r="BB567" s="877" t="s">
        <v>899</v>
      </c>
      <c r="BC567" s="878"/>
      <c r="BD567" s="54"/>
      <c r="BE567" s="879" t="e">
        <f t="shared" si="84"/>
        <v>#N/A</v>
      </c>
      <c r="BF567" s="880"/>
      <c r="BG567" s="880"/>
      <c r="BH567" s="880"/>
      <c r="BI567" s="881"/>
      <c r="BJ567" s="882" t="s">
        <v>899</v>
      </c>
      <c r="BK567" s="878"/>
      <c r="BL567" s="54"/>
      <c r="BM567" s="241"/>
      <c r="BN567" s="241"/>
      <c r="BO567" s="241"/>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199"/>
    </row>
    <row r="568" spans="4:121" s="52" customFormat="1" hidden="1">
      <c r="D568" s="198"/>
      <c r="E568" s="54"/>
      <c r="F568" s="54"/>
      <c r="G568" s="54"/>
      <c r="H568" s="54"/>
      <c r="I568" s="54"/>
      <c r="J568" s="54"/>
      <c r="K568" s="54"/>
      <c r="L568" s="54"/>
      <c r="M568" s="54"/>
      <c r="N568" s="54"/>
      <c r="O568" s="54"/>
      <c r="P568" s="54"/>
      <c r="Q568" s="54"/>
      <c r="R568" s="54"/>
      <c r="S568" s="54"/>
      <c r="T568" s="54"/>
      <c r="U568" s="54"/>
      <c r="V568" s="54"/>
      <c r="W568" s="192"/>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874" t="e">
        <f t="shared" si="85"/>
        <v>#N/A</v>
      </c>
      <c r="AX568" s="875"/>
      <c r="AY568" s="875"/>
      <c r="AZ568" s="875"/>
      <c r="BA568" s="876"/>
      <c r="BB568" s="877" t="s">
        <v>900</v>
      </c>
      <c r="BC568" s="878"/>
      <c r="BD568" s="54"/>
      <c r="BE568" s="879" t="e">
        <f t="shared" si="84"/>
        <v>#N/A</v>
      </c>
      <c r="BF568" s="880"/>
      <c r="BG568" s="880"/>
      <c r="BH568" s="880"/>
      <c r="BI568" s="881"/>
      <c r="BJ568" s="882" t="s">
        <v>900</v>
      </c>
      <c r="BK568" s="878"/>
      <c r="BL568" s="54"/>
      <c r="BM568" s="241"/>
      <c r="BN568" s="241"/>
      <c r="BO568" s="241"/>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199"/>
    </row>
    <row r="569" spans="4:121" s="52" customFormat="1" hidden="1">
      <c r="D569" s="198"/>
      <c r="E569" s="54"/>
      <c r="F569" s="54"/>
      <c r="G569" s="54"/>
      <c r="H569" s="54"/>
      <c r="I569" s="54"/>
      <c r="J569" s="54"/>
      <c r="K569" s="54"/>
      <c r="L569" s="54"/>
      <c r="M569" s="54"/>
      <c r="N569" s="54"/>
      <c r="O569" s="54"/>
      <c r="P569" s="54"/>
      <c r="Q569" s="54"/>
      <c r="R569" s="54"/>
      <c r="S569" s="54"/>
      <c r="T569" s="54"/>
      <c r="U569" s="54"/>
      <c r="V569" s="54"/>
      <c r="W569" s="192"/>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874" t="e">
        <f t="shared" si="85"/>
        <v>#N/A</v>
      </c>
      <c r="AX569" s="875"/>
      <c r="AY569" s="875"/>
      <c r="AZ569" s="875"/>
      <c r="BA569" s="876"/>
      <c r="BB569" s="877" t="s">
        <v>901</v>
      </c>
      <c r="BC569" s="878"/>
      <c r="BD569" s="54"/>
      <c r="BE569" s="879" t="e">
        <f t="shared" si="84"/>
        <v>#N/A</v>
      </c>
      <c r="BF569" s="880"/>
      <c r="BG569" s="880"/>
      <c r="BH569" s="880"/>
      <c r="BI569" s="881"/>
      <c r="BJ569" s="882" t="s">
        <v>901</v>
      </c>
      <c r="BK569" s="878"/>
      <c r="BL569" s="54"/>
      <c r="BM569" s="241"/>
      <c r="BN569" s="241"/>
      <c r="BO569" s="241"/>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199"/>
    </row>
    <row r="570" spans="4:121" s="52" customFormat="1" hidden="1">
      <c r="D570" s="198"/>
      <c r="E570" s="54"/>
      <c r="F570" s="54"/>
      <c r="G570" s="54"/>
      <c r="H570" s="54"/>
      <c r="I570" s="54"/>
      <c r="J570" s="54"/>
      <c r="K570" s="54"/>
      <c r="L570" s="54"/>
      <c r="M570" s="54"/>
      <c r="N570" s="54"/>
      <c r="O570" s="54"/>
      <c r="P570" s="54"/>
      <c r="Q570" s="54"/>
      <c r="R570" s="54"/>
      <c r="S570" s="54"/>
      <c r="T570" s="54"/>
      <c r="U570" s="54"/>
      <c r="V570" s="54"/>
      <c r="W570" s="192"/>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874" t="e">
        <f t="shared" si="85"/>
        <v>#N/A</v>
      </c>
      <c r="AX570" s="875"/>
      <c r="AY570" s="875"/>
      <c r="AZ570" s="875"/>
      <c r="BA570" s="876"/>
      <c r="BB570" s="877" t="s">
        <v>902</v>
      </c>
      <c r="BC570" s="878"/>
      <c r="BD570" s="54"/>
      <c r="BE570" s="879" t="e">
        <f t="shared" si="84"/>
        <v>#N/A</v>
      </c>
      <c r="BF570" s="880"/>
      <c r="BG570" s="880"/>
      <c r="BH570" s="880"/>
      <c r="BI570" s="881"/>
      <c r="BJ570" s="882" t="s">
        <v>902</v>
      </c>
      <c r="BK570" s="878"/>
      <c r="BL570" s="54"/>
      <c r="BM570" s="241"/>
      <c r="BN570" s="241"/>
      <c r="BO570" s="241"/>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199"/>
    </row>
    <row r="571" spans="4:121" s="52" customFormat="1" hidden="1">
      <c r="D571" s="198"/>
      <c r="E571" s="54"/>
      <c r="F571" s="54"/>
      <c r="G571" s="54"/>
      <c r="H571" s="54"/>
      <c r="I571" s="54"/>
      <c r="J571" s="54"/>
      <c r="K571" s="54"/>
      <c r="L571" s="54"/>
      <c r="M571" s="54"/>
      <c r="N571" s="54"/>
      <c r="O571" s="54"/>
      <c r="P571" s="54"/>
      <c r="Q571" s="54"/>
      <c r="R571" s="54"/>
      <c r="S571" s="54"/>
      <c r="T571" s="54"/>
      <c r="U571" s="54"/>
      <c r="V571" s="54"/>
      <c r="W571" s="192"/>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874" t="e">
        <f t="shared" si="85"/>
        <v>#N/A</v>
      </c>
      <c r="AX571" s="875"/>
      <c r="AY571" s="875"/>
      <c r="AZ571" s="875"/>
      <c r="BA571" s="876"/>
      <c r="BB571" s="877" t="s">
        <v>903</v>
      </c>
      <c r="BC571" s="878"/>
      <c r="BD571" s="54"/>
      <c r="BE571" s="879" t="e">
        <f t="shared" ref="BE571:BE634" si="86">RANK(BJ571,$AM$214:$AM$241,1)</f>
        <v>#N/A</v>
      </c>
      <c r="BF571" s="880"/>
      <c r="BG571" s="880"/>
      <c r="BH571" s="880"/>
      <c r="BI571" s="881"/>
      <c r="BJ571" s="882" t="s">
        <v>903</v>
      </c>
      <c r="BK571" s="878"/>
      <c r="BL571" s="54"/>
      <c r="BM571" s="241"/>
      <c r="BN571" s="241"/>
      <c r="BO571" s="241"/>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199"/>
    </row>
    <row r="572" spans="4:121" s="52" customFormat="1" hidden="1">
      <c r="D572" s="198"/>
      <c r="E572" s="54"/>
      <c r="F572" s="54"/>
      <c r="G572" s="54"/>
      <c r="H572" s="54"/>
      <c r="I572" s="54"/>
      <c r="J572" s="54"/>
      <c r="K572" s="54"/>
      <c r="L572" s="54"/>
      <c r="M572" s="54"/>
      <c r="N572" s="54"/>
      <c r="O572" s="54"/>
      <c r="P572" s="54"/>
      <c r="Q572" s="54"/>
      <c r="R572" s="54"/>
      <c r="S572" s="54"/>
      <c r="T572" s="54"/>
      <c r="U572" s="54"/>
      <c r="V572" s="54"/>
      <c r="W572" s="192"/>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874" t="e">
        <f t="shared" si="85"/>
        <v>#N/A</v>
      </c>
      <c r="AX572" s="875"/>
      <c r="AY572" s="875"/>
      <c r="AZ572" s="875"/>
      <c r="BA572" s="876"/>
      <c r="BB572" s="877" t="s">
        <v>904</v>
      </c>
      <c r="BC572" s="878"/>
      <c r="BD572" s="54"/>
      <c r="BE572" s="879" t="e">
        <f t="shared" si="86"/>
        <v>#N/A</v>
      </c>
      <c r="BF572" s="880"/>
      <c r="BG572" s="880"/>
      <c r="BH572" s="880"/>
      <c r="BI572" s="881"/>
      <c r="BJ572" s="882" t="s">
        <v>904</v>
      </c>
      <c r="BK572" s="878"/>
      <c r="BL572" s="54"/>
      <c r="BM572" s="241"/>
      <c r="BN572" s="241"/>
      <c r="BO572" s="241"/>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199"/>
    </row>
    <row r="573" spans="4:121" s="52" customFormat="1" hidden="1">
      <c r="D573" s="198"/>
      <c r="E573" s="54"/>
      <c r="F573" s="54"/>
      <c r="G573" s="54"/>
      <c r="H573" s="54"/>
      <c r="I573" s="54"/>
      <c r="J573" s="54"/>
      <c r="K573" s="54"/>
      <c r="L573" s="54"/>
      <c r="M573" s="54"/>
      <c r="N573" s="54"/>
      <c r="O573" s="54"/>
      <c r="P573" s="54"/>
      <c r="Q573" s="54"/>
      <c r="R573" s="54"/>
      <c r="S573" s="54"/>
      <c r="T573" s="54"/>
      <c r="U573" s="54"/>
      <c r="V573" s="54"/>
      <c r="W573" s="192"/>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874" t="e">
        <f t="shared" si="85"/>
        <v>#N/A</v>
      </c>
      <c r="AX573" s="875"/>
      <c r="AY573" s="875"/>
      <c r="AZ573" s="875"/>
      <c r="BA573" s="876"/>
      <c r="BB573" s="877" t="s">
        <v>905</v>
      </c>
      <c r="BC573" s="878"/>
      <c r="BD573" s="54"/>
      <c r="BE573" s="879" t="e">
        <f t="shared" si="86"/>
        <v>#N/A</v>
      </c>
      <c r="BF573" s="880"/>
      <c r="BG573" s="880"/>
      <c r="BH573" s="880"/>
      <c r="BI573" s="881"/>
      <c r="BJ573" s="882" t="s">
        <v>905</v>
      </c>
      <c r="BK573" s="878"/>
      <c r="BL573" s="54"/>
      <c r="BM573" s="241"/>
      <c r="BN573" s="241"/>
      <c r="BO573" s="241"/>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199"/>
    </row>
    <row r="574" spans="4:121" s="52" customFormat="1" hidden="1">
      <c r="D574" s="198"/>
      <c r="E574" s="54"/>
      <c r="F574" s="54"/>
      <c r="G574" s="54"/>
      <c r="H574" s="54"/>
      <c r="I574" s="54"/>
      <c r="J574" s="54"/>
      <c r="K574" s="54"/>
      <c r="L574" s="54"/>
      <c r="M574" s="54"/>
      <c r="N574" s="54"/>
      <c r="O574" s="54"/>
      <c r="P574" s="54"/>
      <c r="Q574" s="54"/>
      <c r="R574" s="54"/>
      <c r="S574" s="54"/>
      <c r="T574" s="54"/>
      <c r="U574" s="54"/>
      <c r="V574" s="54"/>
      <c r="W574" s="192"/>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874" t="e">
        <f t="shared" si="85"/>
        <v>#N/A</v>
      </c>
      <c r="AX574" s="875"/>
      <c r="AY574" s="875"/>
      <c r="AZ574" s="875"/>
      <c r="BA574" s="876"/>
      <c r="BB574" s="877" t="s">
        <v>906</v>
      </c>
      <c r="BC574" s="878"/>
      <c r="BD574" s="54"/>
      <c r="BE574" s="879" t="e">
        <f t="shared" si="86"/>
        <v>#N/A</v>
      </c>
      <c r="BF574" s="880"/>
      <c r="BG574" s="880"/>
      <c r="BH574" s="880"/>
      <c r="BI574" s="881"/>
      <c r="BJ574" s="882" t="s">
        <v>906</v>
      </c>
      <c r="BK574" s="878"/>
      <c r="BL574" s="54"/>
      <c r="BM574" s="241"/>
      <c r="BN574" s="241"/>
      <c r="BO574" s="241"/>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199"/>
    </row>
    <row r="575" spans="4:121" s="52" customFormat="1" hidden="1">
      <c r="D575" s="198"/>
      <c r="E575" s="54"/>
      <c r="F575" s="54"/>
      <c r="G575" s="54"/>
      <c r="H575" s="54"/>
      <c r="I575" s="54"/>
      <c r="J575" s="54"/>
      <c r="K575" s="54"/>
      <c r="L575" s="54"/>
      <c r="M575" s="54"/>
      <c r="N575" s="54"/>
      <c r="O575" s="54"/>
      <c r="P575" s="54"/>
      <c r="Q575" s="54"/>
      <c r="R575" s="54"/>
      <c r="S575" s="54"/>
      <c r="T575" s="54"/>
      <c r="U575" s="54"/>
      <c r="V575" s="54"/>
      <c r="W575" s="192"/>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874" t="e">
        <f t="shared" si="85"/>
        <v>#N/A</v>
      </c>
      <c r="AX575" s="875"/>
      <c r="AY575" s="875"/>
      <c r="AZ575" s="875"/>
      <c r="BA575" s="876"/>
      <c r="BB575" s="877" t="s">
        <v>907</v>
      </c>
      <c r="BC575" s="878"/>
      <c r="BD575" s="54"/>
      <c r="BE575" s="879" t="e">
        <f t="shared" si="86"/>
        <v>#N/A</v>
      </c>
      <c r="BF575" s="880"/>
      <c r="BG575" s="880"/>
      <c r="BH575" s="880"/>
      <c r="BI575" s="881"/>
      <c r="BJ575" s="882" t="s">
        <v>907</v>
      </c>
      <c r="BK575" s="878"/>
      <c r="BL575" s="54"/>
      <c r="BM575" s="241"/>
      <c r="BN575" s="241"/>
      <c r="BO575" s="241"/>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199"/>
    </row>
    <row r="576" spans="4:121" s="52" customFormat="1" hidden="1">
      <c r="D576" s="198"/>
      <c r="E576" s="54"/>
      <c r="F576" s="54"/>
      <c r="G576" s="54"/>
      <c r="H576" s="54"/>
      <c r="I576" s="54"/>
      <c r="J576" s="54"/>
      <c r="K576" s="54"/>
      <c r="L576" s="54"/>
      <c r="M576" s="54"/>
      <c r="N576" s="54"/>
      <c r="O576" s="54"/>
      <c r="P576" s="54"/>
      <c r="Q576" s="54"/>
      <c r="R576" s="54"/>
      <c r="S576" s="54"/>
      <c r="T576" s="54"/>
      <c r="U576" s="54"/>
      <c r="V576" s="54"/>
      <c r="W576" s="192"/>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874" t="e">
        <f t="shared" si="85"/>
        <v>#N/A</v>
      </c>
      <c r="AX576" s="875"/>
      <c r="AY576" s="875"/>
      <c r="AZ576" s="875"/>
      <c r="BA576" s="876"/>
      <c r="BB576" s="877" t="s">
        <v>908</v>
      </c>
      <c r="BC576" s="878"/>
      <c r="BD576" s="54"/>
      <c r="BE576" s="879" t="e">
        <f t="shared" si="86"/>
        <v>#N/A</v>
      </c>
      <c r="BF576" s="880"/>
      <c r="BG576" s="880"/>
      <c r="BH576" s="880"/>
      <c r="BI576" s="881"/>
      <c r="BJ576" s="882" t="s">
        <v>908</v>
      </c>
      <c r="BK576" s="878"/>
      <c r="BL576" s="54"/>
      <c r="BM576" s="241"/>
      <c r="BN576" s="241"/>
      <c r="BO576" s="241"/>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199"/>
    </row>
    <row r="577" spans="4:121" s="52" customFormat="1" hidden="1">
      <c r="D577" s="198"/>
      <c r="E577" s="54"/>
      <c r="F577" s="54"/>
      <c r="G577" s="54"/>
      <c r="H577" s="54"/>
      <c r="I577" s="54"/>
      <c r="J577" s="54"/>
      <c r="K577" s="54"/>
      <c r="L577" s="54"/>
      <c r="M577" s="54"/>
      <c r="N577" s="54"/>
      <c r="O577" s="54"/>
      <c r="P577" s="54"/>
      <c r="Q577" s="54"/>
      <c r="R577" s="54"/>
      <c r="S577" s="54"/>
      <c r="T577" s="54"/>
      <c r="U577" s="54"/>
      <c r="V577" s="54"/>
      <c r="W577" s="192"/>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874" t="e">
        <f t="shared" si="85"/>
        <v>#N/A</v>
      </c>
      <c r="AX577" s="875"/>
      <c r="AY577" s="875"/>
      <c r="AZ577" s="875"/>
      <c r="BA577" s="876"/>
      <c r="BB577" s="877" t="s">
        <v>909</v>
      </c>
      <c r="BC577" s="878"/>
      <c r="BD577" s="54"/>
      <c r="BE577" s="879" t="e">
        <f t="shared" si="86"/>
        <v>#N/A</v>
      </c>
      <c r="BF577" s="880"/>
      <c r="BG577" s="880"/>
      <c r="BH577" s="880"/>
      <c r="BI577" s="881"/>
      <c r="BJ577" s="882" t="s">
        <v>909</v>
      </c>
      <c r="BK577" s="878"/>
      <c r="BL577" s="54"/>
      <c r="BM577" s="241"/>
      <c r="BN577" s="241"/>
      <c r="BO577" s="241"/>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199"/>
    </row>
    <row r="578" spans="4:121" s="52" customFormat="1" hidden="1">
      <c r="D578" s="198"/>
      <c r="E578" s="54"/>
      <c r="F578" s="54"/>
      <c r="G578" s="54"/>
      <c r="H578" s="54"/>
      <c r="I578" s="54"/>
      <c r="J578" s="54"/>
      <c r="K578" s="54"/>
      <c r="L578" s="54"/>
      <c r="M578" s="54"/>
      <c r="N578" s="54"/>
      <c r="O578" s="54"/>
      <c r="P578" s="54"/>
      <c r="Q578" s="54"/>
      <c r="R578" s="54"/>
      <c r="S578" s="54"/>
      <c r="T578" s="54"/>
      <c r="U578" s="54"/>
      <c r="V578" s="54"/>
      <c r="W578" s="192"/>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874" t="e">
        <f t="shared" si="85"/>
        <v>#N/A</v>
      </c>
      <c r="AX578" s="875"/>
      <c r="AY578" s="875"/>
      <c r="AZ578" s="875"/>
      <c r="BA578" s="876"/>
      <c r="BB578" s="877" t="s">
        <v>910</v>
      </c>
      <c r="BC578" s="878"/>
      <c r="BD578" s="54"/>
      <c r="BE578" s="879" t="e">
        <f t="shared" si="86"/>
        <v>#N/A</v>
      </c>
      <c r="BF578" s="880"/>
      <c r="BG578" s="880"/>
      <c r="BH578" s="880"/>
      <c r="BI578" s="881"/>
      <c r="BJ578" s="882" t="s">
        <v>910</v>
      </c>
      <c r="BK578" s="878"/>
      <c r="BL578" s="54"/>
      <c r="BM578" s="241"/>
      <c r="BN578" s="241"/>
      <c r="BO578" s="241"/>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199"/>
    </row>
    <row r="579" spans="4:121" s="52" customFormat="1" hidden="1">
      <c r="D579" s="198"/>
      <c r="E579" s="54"/>
      <c r="F579" s="54"/>
      <c r="G579" s="54"/>
      <c r="H579" s="54"/>
      <c r="I579" s="54"/>
      <c r="J579" s="54"/>
      <c r="K579" s="54"/>
      <c r="L579" s="54"/>
      <c r="M579" s="54"/>
      <c r="N579" s="54"/>
      <c r="O579" s="54"/>
      <c r="P579" s="54"/>
      <c r="Q579" s="54"/>
      <c r="R579" s="54"/>
      <c r="S579" s="54"/>
      <c r="T579" s="54"/>
      <c r="U579" s="54"/>
      <c r="V579" s="54"/>
      <c r="W579" s="192"/>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874" t="e">
        <f t="shared" si="85"/>
        <v>#N/A</v>
      </c>
      <c r="AX579" s="875"/>
      <c r="AY579" s="875"/>
      <c r="AZ579" s="875"/>
      <c r="BA579" s="876"/>
      <c r="BB579" s="877" t="s">
        <v>911</v>
      </c>
      <c r="BC579" s="878"/>
      <c r="BD579" s="54"/>
      <c r="BE579" s="879" t="e">
        <f t="shared" si="86"/>
        <v>#N/A</v>
      </c>
      <c r="BF579" s="880"/>
      <c r="BG579" s="880"/>
      <c r="BH579" s="880"/>
      <c r="BI579" s="881"/>
      <c r="BJ579" s="882" t="s">
        <v>911</v>
      </c>
      <c r="BK579" s="878"/>
      <c r="BL579" s="54"/>
      <c r="BM579" s="241"/>
      <c r="BN579" s="241"/>
      <c r="BO579" s="241"/>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199"/>
    </row>
    <row r="580" spans="4:121" s="52" customFormat="1" hidden="1">
      <c r="D580" s="198"/>
      <c r="E580" s="54"/>
      <c r="F580" s="54"/>
      <c r="G580" s="54"/>
      <c r="H580" s="54"/>
      <c r="I580" s="54"/>
      <c r="J580" s="54"/>
      <c r="K580" s="54"/>
      <c r="L580" s="54"/>
      <c r="M580" s="54"/>
      <c r="N580" s="54"/>
      <c r="O580" s="54"/>
      <c r="P580" s="54"/>
      <c r="Q580" s="54"/>
      <c r="R580" s="54"/>
      <c r="S580" s="54"/>
      <c r="T580" s="54"/>
      <c r="U580" s="54"/>
      <c r="V580" s="54"/>
      <c r="W580" s="192"/>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874" t="e">
        <f t="shared" si="85"/>
        <v>#N/A</v>
      </c>
      <c r="AX580" s="875"/>
      <c r="AY580" s="875"/>
      <c r="AZ580" s="875"/>
      <c r="BA580" s="876"/>
      <c r="BB580" s="877" t="s">
        <v>912</v>
      </c>
      <c r="BC580" s="878"/>
      <c r="BD580" s="54"/>
      <c r="BE580" s="879" t="e">
        <f t="shared" si="86"/>
        <v>#N/A</v>
      </c>
      <c r="BF580" s="880"/>
      <c r="BG580" s="880"/>
      <c r="BH580" s="880"/>
      <c r="BI580" s="881"/>
      <c r="BJ580" s="882" t="s">
        <v>912</v>
      </c>
      <c r="BK580" s="878"/>
      <c r="BL580" s="54"/>
      <c r="BM580" s="241"/>
      <c r="BN580" s="241"/>
      <c r="BO580" s="241"/>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199"/>
    </row>
    <row r="581" spans="4:121" s="52" customFormat="1" hidden="1">
      <c r="D581" s="198"/>
      <c r="E581" s="54"/>
      <c r="F581" s="54"/>
      <c r="G581" s="54"/>
      <c r="H581" s="54"/>
      <c r="I581" s="54"/>
      <c r="J581" s="54"/>
      <c r="K581" s="54"/>
      <c r="L581" s="54"/>
      <c r="M581" s="54"/>
      <c r="N581" s="54"/>
      <c r="O581" s="54"/>
      <c r="P581" s="54"/>
      <c r="Q581" s="54"/>
      <c r="R581" s="54"/>
      <c r="S581" s="54"/>
      <c r="T581" s="54"/>
      <c r="U581" s="54"/>
      <c r="V581" s="54"/>
      <c r="W581" s="192"/>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874" t="e">
        <f t="shared" si="85"/>
        <v>#N/A</v>
      </c>
      <c r="AX581" s="875"/>
      <c r="AY581" s="875"/>
      <c r="AZ581" s="875"/>
      <c r="BA581" s="876"/>
      <c r="BB581" s="877" t="s">
        <v>913</v>
      </c>
      <c r="BC581" s="878"/>
      <c r="BD581" s="54"/>
      <c r="BE581" s="879" t="e">
        <f t="shared" si="86"/>
        <v>#N/A</v>
      </c>
      <c r="BF581" s="880"/>
      <c r="BG581" s="880"/>
      <c r="BH581" s="880"/>
      <c r="BI581" s="881"/>
      <c r="BJ581" s="882" t="s">
        <v>913</v>
      </c>
      <c r="BK581" s="878"/>
      <c r="BL581" s="54"/>
      <c r="BM581" s="241"/>
      <c r="BN581" s="241"/>
      <c r="BO581" s="241"/>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199"/>
    </row>
    <row r="582" spans="4:121" s="52" customFormat="1" hidden="1">
      <c r="D582" s="198"/>
      <c r="E582" s="54"/>
      <c r="F582" s="54"/>
      <c r="G582" s="54"/>
      <c r="H582" s="54"/>
      <c r="I582" s="54"/>
      <c r="J582" s="54"/>
      <c r="K582" s="54"/>
      <c r="L582" s="54"/>
      <c r="M582" s="54"/>
      <c r="N582" s="54"/>
      <c r="O582" s="54"/>
      <c r="P582" s="54"/>
      <c r="Q582" s="54"/>
      <c r="R582" s="54"/>
      <c r="S582" s="54"/>
      <c r="T582" s="54"/>
      <c r="U582" s="54"/>
      <c r="V582" s="54"/>
      <c r="W582" s="192"/>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874" t="e">
        <f t="shared" si="85"/>
        <v>#N/A</v>
      </c>
      <c r="AX582" s="875"/>
      <c r="AY582" s="875"/>
      <c r="AZ582" s="875"/>
      <c r="BA582" s="876"/>
      <c r="BB582" s="877" t="s">
        <v>914</v>
      </c>
      <c r="BC582" s="878"/>
      <c r="BD582" s="54"/>
      <c r="BE582" s="879" t="e">
        <f t="shared" si="86"/>
        <v>#N/A</v>
      </c>
      <c r="BF582" s="880"/>
      <c r="BG582" s="880"/>
      <c r="BH582" s="880"/>
      <c r="BI582" s="881"/>
      <c r="BJ582" s="882" t="s">
        <v>914</v>
      </c>
      <c r="BK582" s="878"/>
      <c r="BL582" s="54"/>
      <c r="BM582" s="241"/>
      <c r="BN582" s="241"/>
      <c r="BO582" s="241"/>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199"/>
    </row>
    <row r="583" spans="4:121" s="52" customFormat="1" hidden="1">
      <c r="D583" s="198"/>
      <c r="E583" s="54"/>
      <c r="F583" s="54"/>
      <c r="G583" s="54"/>
      <c r="H583" s="54"/>
      <c r="I583" s="54"/>
      <c r="J583" s="54"/>
      <c r="K583" s="54"/>
      <c r="L583" s="54"/>
      <c r="M583" s="54"/>
      <c r="N583" s="54"/>
      <c r="O583" s="54"/>
      <c r="P583" s="54"/>
      <c r="Q583" s="54"/>
      <c r="R583" s="54"/>
      <c r="S583" s="54"/>
      <c r="T583" s="54"/>
      <c r="U583" s="54"/>
      <c r="V583" s="54"/>
      <c r="W583" s="192"/>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874" t="e">
        <f t="shared" si="85"/>
        <v>#N/A</v>
      </c>
      <c r="AX583" s="875"/>
      <c r="AY583" s="875"/>
      <c r="AZ583" s="875"/>
      <c r="BA583" s="876"/>
      <c r="BB583" s="877" t="s">
        <v>915</v>
      </c>
      <c r="BC583" s="878"/>
      <c r="BD583" s="54"/>
      <c r="BE583" s="879" t="e">
        <f t="shared" si="86"/>
        <v>#N/A</v>
      </c>
      <c r="BF583" s="880"/>
      <c r="BG583" s="880"/>
      <c r="BH583" s="880"/>
      <c r="BI583" s="881"/>
      <c r="BJ583" s="882" t="s">
        <v>915</v>
      </c>
      <c r="BK583" s="878"/>
      <c r="BL583" s="54"/>
      <c r="BM583" s="241"/>
      <c r="BN583" s="241"/>
      <c r="BO583" s="241"/>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199"/>
    </row>
    <row r="584" spans="4:121" s="52" customFormat="1" hidden="1">
      <c r="D584" s="198"/>
      <c r="E584" s="54"/>
      <c r="F584" s="54"/>
      <c r="G584" s="54"/>
      <c r="H584" s="54"/>
      <c r="I584" s="54"/>
      <c r="J584" s="54"/>
      <c r="K584" s="54"/>
      <c r="L584" s="54"/>
      <c r="M584" s="54"/>
      <c r="N584" s="54"/>
      <c r="O584" s="54"/>
      <c r="P584" s="54"/>
      <c r="Q584" s="54"/>
      <c r="R584" s="54"/>
      <c r="S584" s="54"/>
      <c r="T584" s="54"/>
      <c r="U584" s="54"/>
      <c r="V584" s="54"/>
      <c r="W584" s="192"/>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874" t="e">
        <f t="shared" si="85"/>
        <v>#N/A</v>
      </c>
      <c r="AX584" s="875"/>
      <c r="AY584" s="875"/>
      <c r="AZ584" s="875"/>
      <c r="BA584" s="876"/>
      <c r="BB584" s="877" t="s">
        <v>916</v>
      </c>
      <c r="BC584" s="878"/>
      <c r="BD584" s="54"/>
      <c r="BE584" s="879" t="e">
        <f t="shared" si="86"/>
        <v>#N/A</v>
      </c>
      <c r="BF584" s="880"/>
      <c r="BG584" s="880"/>
      <c r="BH584" s="880"/>
      <c r="BI584" s="881"/>
      <c r="BJ584" s="882" t="s">
        <v>916</v>
      </c>
      <c r="BK584" s="878"/>
      <c r="BL584" s="54"/>
      <c r="BM584" s="241"/>
      <c r="BN584" s="241"/>
      <c r="BO584" s="241"/>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199"/>
    </row>
    <row r="585" spans="4:121" s="52" customFormat="1" hidden="1">
      <c r="D585" s="198"/>
      <c r="E585" s="54"/>
      <c r="F585" s="54"/>
      <c r="G585" s="54"/>
      <c r="H585" s="54"/>
      <c r="I585" s="54"/>
      <c r="J585" s="54"/>
      <c r="K585" s="54"/>
      <c r="L585" s="54"/>
      <c r="M585" s="54"/>
      <c r="N585" s="54"/>
      <c r="O585" s="54"/>
      <c r="P585" s="54"/>
      <c r="Q585" s="54"/>
      <c r="R585" s="54"/>
      <c r="S585" s="54"/>
      <c r="T585" s="54"/>
      <c r="U585" s="54"/>
      <c r="V585" s="54"/>
      <c r="W585" s="192"/>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874" t="e">
        <f t="shared" si="85"/>
        <v>#N/A</v>
      </c>
      <c r="AX585" s="875"/>
      <c r="AY585" s="875"/>
      <c r="AZ585" s="875"/>
      <c r="BA585" s="876"/>
      <c r="BB585" s="877" t="s">
        <v>917</v>
      </c>
      <c r="BC585" s="878"/>
      <c r="BD585" s="54"/>
      <c r="BE585" s="879" t="e">
        <f t="shared" si="86"/>
        <v>#N/A</v>
      </c>
      <c r="BF585" s="880"/>
      <c r="BG585" s="880"/>
      <c r="BH585" s="880"/>
      <c r="BI585" s="881"/>
      <c r="BJ585" s="882" t="s">
        <v>917</v>
      </c>
      <c r="BK585" s="878"/>
      <c r="BL585" s="54"/>
      <c r="BM585" s="241"/>
      <c r="BN585" s="241"/>
      <c r="BO585" s="241"/>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199"/>
    </row>
    <row r="586" spans="4:121" s="52" customFormat="1" hidden="1">
      <c r="D586" s="198"/>
      <c r="E586" s="54"/>
      <c r="F586" s="54"/>
      <c r="G586" s="54"/>
      <c r="H586" s="54"/>
      <c r="I586" s="54"/>
      <c r="J586" s="54"/>
      <c r="K586" s="54"/>
      <c r="L586" s="54"/>
      <c r="M586" s="54"/>
      <c r="N586" s="54"/>
      <c r="O586" s="54"/>
      <c r="P586" s="54"/>
      <c r="Q586" s="54"/>
      <c r="R586" s="54"/>
      <c r="S586" s="54"/>
      <c r="T586" s="54"/>
      <c r="U586" s="54"/>
      <c r="V586" s="54"/>
      <c r="W586" s="192"/>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874" t="e">
        <f t="shared" si="85"/>
        <v>#N/A</v>
      </c>
      <c r="AX586" s="875"/>
      <c r="AY586" s="875"/>
      <c r="AZ586" s="875"/>
      <c r="BA586" s="876"/>
      <c r="BB586" s="877" t="s">
        <v>918</v>
      </c>
      <c r="BC586" s="878"/>
      <c r="BD586" s="54"/>
      <c r="BE586" s="879" t="e">
        <f t="shared" si="86"/>
        <v>#N/A</v>
      </c>
      <c r="BF586" s="880"/>
      <c r="BG586" s="880"/>
      <c r="BH586" s="880"/>
      <c r="BI586" s="881"/>
      <c r="BJ586" s="882" t="s">
        <v>918</v>
      </c>
      <c r="BK586" s="878"/>
      <c r="BL586" s="54"/>
      <c r="BM586" s="241"/>
      <c r="BN586" s="241"/>
      <c r="BO586" s="241"/>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199"/>
    </row>
    <row r="587" spans="4:121" s="52" customFormat="1" hidden="1">
      <c r="D587" s="198"/>
      <c r="E587" s="54"/>
      <c r="F587" s="54"/>
      <c r="G587" s="54"/>
      <c r="H587" s="54"/>
      <c r="I587" s="54"/>
      <c r="J587" s="54"/>
      <c r="K587" s="54"/>
      <c r="L587" s="54"/>
      <c r="M587" s="54"/>
      <c r="N587" s="54"/>
      <c r="O587" s="54"/>
      <c r="P587" s="54"/>
      <c r="Q587" s="54"/>
      <c r="R587" s="54"/>
      <c r="S587" s="54"/>
      <c r="T587" s="54"/>
      <c r="U587" s="54"/>
      <c r="V587" s="54"/>
      <c r="W587" s="192"/>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874" t="e">
        <f t="shared" ref="AW587:AW650" si="87">RANK(BB587,$AM$184:$AM$211,1)</f>
        <v>#N/A</v>
      </c>
      <c r="AX587" s="875"/>
      <c r="AY587" s="875"/>
      <c r="AZ587" s="875"/>
      <c r="BA587" s="876"/>
      <c r="BB587" s="877" t="s">
        <v>919</v>
      </c>
      <c r="BC587" s="878"/>
      <c r="BD587" s="54"/>
      <c r="BE587" s="879" t="e">
        <f t="shared" si="86"/>
        <v>#N/A</v>
      </c>
      <c r="BF587" s="880"/>
      <c r="BG587" s="880"/>
      <c r="BH587" s="880"/>
      <c r="BI587" s="881"/>
      <c r="BJ587" s="882" t="s">
        <v>919</v>
      </c>
      <c r="BK587" s="878"/>
      <c r="BL587" s="54"/>
      <c r="BM587" s="241"/>
      <c r="BN587" s="241"/>
      <c r="BO587" s="241"/>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199"/>
    </row>
    <row r="588" spans="4:121" s="52" customFormat="1" hidden="1">
      <c r="D588" s="198"/>
      <c r="E588" s="54"/>
      <c r="F588" s="54"/>
      <c r="G588" s="54"/>
      <c r="H588" s="54"/>
      <c r="I588" s="54"/>
      <c r="J588" s="54"/>
      <c r="K588" s="54"/>
      <c r="L588" s="54"/>
      <c r="M588" s="54"/>
      <c r="N588" s="54"/>
      <c r="O588" s="54"/>
      <c r="P588" s="54"/>
      <c r="Q588" s="54"/>
      <c r="R588" s="54"/>
      <c r="S588" s="54"/>
      <c r="T588" s="54"/>
      <c r="U588" s="54"/>
      <c r="V588" s="54"/>
      <c r="W588" s="192"/>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874" t="e">
        <f t="shared" si="87"/>
        <v>#N/A</v>
      </c>
      <c r="AX588" s="875"/>
      <c r="AY588" s="875"/>
      <c r="AZ588" s="875"/>
      <c r="BA588" s="876"/>
      <c r="BB588" s="877" t="s">
        <v>920</v>
      </c>
      <c r="BC588" s="878"/>
      <c r="BD588" s="54"/>
      <c r="BE588" s="879" t="e">
        <f t="shared" si="86"/>
        <v>#N/A</v>
      </c>
      <c r="BF588" s="880"/>
      <c r="BG588" s="880"/>
      <c r="BH588" s="880"/>
      <c r="BI588" s="881"/>
      <c r="BJ588" s="882" t="s">
        <v>920</v>
      </c>
      <c r="BK588" s="878"/>
      <c r="BL588" s="54"/>
      <c r="BM588" s="241"/>
      <c r="BN588" s="241"/>
      <c r="BO588" s="241"/>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199"/>
    </row>
    <row r="589" spans="4:121" s="52" customFormat="1" hidden="1">
      <c r="D589" s="198"/>
      <c r="E589" s="54"/>
      <c r="F589" s="54"/>
      <c r="G589" s="54"/>
      <c r="H589" s="54"/>
      <c r="I589" s="54"/>
      <c r="J589" s="54"/>
      <c r="K589" s="54"/>
      <c r="L589" s="54"/>
      <c r="M589" s="54"/>
      <c r="N589" s="54"/>
      <c r="O589" s="54"/>
      <c r="P589" s="54"/>
      <c r="Q589" s="54"/>
      <c r="R589" s="54"/>
      <c r="S589" s="54"/>
      <c r="T589" s="54"/>
      <c r="U589" s="54"/>
      <c r="V589" s="54"/>
      <c r="W589" s="192"/>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874" t="e">
        <f t="shared" si="87"/>
        <v>#N/A</v>
      </c>
      <c r="AX589" s="875"/>
      <c r="AY589" s="875"/>
      <c r="AZ589" s="875"/>
      <c r="BA589" s="876"/>
      <c r="BB589" s="877" t="s">
        <v>921</v>
      </c>
      <c r="BC589" s="878"/>
      <c r="BD589" s="54"/>
      <c r="BE589" s="879" t="e">
        <f t="shared" si="86"/>
        <v>#N/A</v>
      </c>
      <c r="BF589" s="880"/>
      <c r="BG589" s="880"/>
      <c r="BH589" s="880"/>
      <c r="BI589" s="881"/>
      <c r="BJ589" s="882" t="s">
        <v>921</v>
      </c>
      <c r="BK589" s="878"/>
      <c r="BL589" s="54"/>
      <c r="BM589" s="241"/>
      <c r="BN589" s="241"/>
      <c r="BO589" s="241"/>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199"/>
    </row>
    <row r="590" spans="4:121" s="52" customFormat="1" hidden="1">
      <c r="D590" s="198"/>
      <c r="E590" s="54"/>
      <c r="F590" s="54"/>
      <c r="G590" s="54"/>
      <c r="H590" s="54"/>
      <c r="I590" s="54"/>
      <c r="J590" s="54"/>
      <c r="K590" s="54"/>
      <c r="L590" s="54"/>
      <c r="M590" s="54"/>
      <c r="N590" s="54"/>
      <c r="O590" s="54"/>
      <c r="P590" s="54"/>
      <c r="Q590" s="54"/>
      <c r="R590" s="54"/>
      <c r="S590" s="54"/>
      <c r="T590" s="54"/>
      <c r="U590" s="54"/>
      <c r="V590" s="54"/>
      <c r="W590" s="192"/>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874" t="e">
        <f t="shared" si="87"/>
        <v>#N/A</v>
      </c>
      <c r="AX590" s="875"/>
      <c r="AY590" s="875"/>
      <c r="AZ590" s="875"/>
      <c r="BA590" s="876"/>
      <c r="BB590" s="877" t="s">
        <v>922</v>
      </c>
      <c r="BC590" s="878"/>
      <c r="BD590" s="54"/>
      <c r="BE590" s="879" t="e">
        <f t="shared" si="86"/>
        <v>#N/A</v>
      </c>
      <c r="BF590" s="880"/>
      <c r="BG590" s="880"/>
      <c r="BH590" s="880"/>
      <c r="BI590" s="881"/>
      <c r="BJ590" s="882" t="s">
        <v>922</v>
      </c>
      <c r="BK590" s="878"/>
      <c r="BL590" s="54"/>
      <c r="BM590" s="241"/>
      <c r="BN590" s="241"/>
      <c r="BO590" s="241"/>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199"/>
    </row>
    <row r="591" spans="4:121" s="52" customFormat="1" hidden="1">
      <c r="D591" s="198"/>
      <c r="E591" s="54"/>
      <c r="F591" s="54"/>
      <c r="G591" s="54"/>
      <c r="H591" s="54"/>
      <c r="I591" s="54"/>
      <c r="J591" s="54"/>
      <c r="K591" s="54"/>
      <c r="L591" s="54"/>
      <c r="M591" s="54"/>
      <c r="N591" s="54"/>
      <c r="O591" s="54"/>
      <c r="P591" s="54"/>
      <c r="Q591" s="54"/>
      <c r="R591" s="54"/>
      <c r="S591" s="54"/>
      <c r="T591" s="54"/>
      <c r="U591" s="54"/>
      <c r="V591" s="54"/>
      <c r="W591" s="192"/>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874" t="e">
        <f t="shared" si="87"/>
        <v>#N/A</v>
      </c>
      <c r="AX591" s="875"/>
      <c r="AY591" s="875"/>
      <c r="AZ591" s="875"/>
      <c r="BA591" s="876"/>
      <c r="BB591" s="877" t="s">
        <v>923</v>
      </c>
      <c r="BC591" s="878"/>
      <c r="BD591" s="54"/>
      <c r="BE591" s="879" t="e">
        <f t="shared" si="86"/>
        <v>#N/A</v>
      </c>
      <c r="BF591" s="880"/>
      <c r="BG591" s="880"/>
      <c r="BH591" s="880"/>
      <c r="BI591" s="881"/>
      <c r="BJ591" s="882" t="s">
        <v>923</v>
      </c>
      <c r="BK591" s="878"/>
      <c r="BL591" s="54"/>
      <c r="BM591" s="241"/>
      <c r="BN591" s="241"/>
      <c r="BO591" s="241"/>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199"/>
    </row>
    <row r="592" spans="4:121" s="52" customFormat="1" hidden="1">
      <c r="D592" s="198"/>
      <c r="E592" s="54"/>
      <c r="F592" s="54"/>
      <c r="G592" s="54"/>
      <c r="H592" s="54"/>
      <c r="I592" s="54"/>
      <c r="J592" s="54"/>
      <c r="K592" s="54"/>
      <c r="L592" s="54"/>
      <c r="M592" s="54"/>
      <c r="N592" s="54"/>
      <c r="O592" s="54"/>
      <c r="P592" s="54"/>
      <c r="Q592" s="54"/>
      <c r="R592" s="54"/>
      <c r="S592" s="54"/>
      <c r="T592" s="54"/>
      <c r="U592" s="54"/>
      <c r="V592" s="54"/>
      <c r="W592" s="192"/>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874" t="e">
        <f t="shared" si="87"/>
        <v>#N/A</v>
      </c>
      <c r="AX592" s="875"/>
      <c r="AY592" s="875"/>
      <c r="AZ592" s="875"/>
      <c r="BA592" s="876"/>
      <c r="BB592" s="877" t="s">
        <v>924</v>
      </c>
      <c r="BC592" s="878"/>
      <c r="BD592" s="54"/>
      <c r="BE592" s="879" t="e">
        <f t="shared" si="86"/>
        <v>#N/A</v>
      </c>
      <c r="BF592" s="880"/>
      <c r="BG592" s="880"/>
      <c r="BH592" s="880"/>
      <c r="BI592" s="881"/>
      <c r="BJ592" s="882" t="s">
        <v>924</v>
      </c>
      <c r="BK592" s="878"/>
      <c r="BL592" s="54"/>
      <c r="BM592" s="241"/>
      <c r="BN592" s="241"/>
      <c r="BO592" s="241"/>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199"/>
    </row>
    <row r="593" spans="4:121" s="52" customFormat="1" hidden="1">
      <c r="D593" s="198"/>
      <c r="E593" s="54"/>
      <c r="F593" s="54"/>
      <c r="G593" s="54"/>
      <c r="H593" s="54"/>
      <c r="I593" s="54"/>
      <c r="J593" s="54"/>
      <c r="K593" s="54"/>
      <c r="L593" s="54"/>
      <c r="M593" s="54"/>
      <c r="N593" s="54"/>
      <c r="O593" s="54"/>
      <c r="P593" s="54"/>
      <c r="Q593" s="54"/>
      <c r="R593" s="54"/>
      <c r="S593" s="54"/>
      <c r="T593" s="54"/>
      <c r="U593" s="54"/>
      <c r="V593" s="54"/>
      <c r="W593" s="192"/>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874" t="e">
        <f t="shared" si="87"/>
        <v>#N/A</v>
      </c>
      <c r="AX593" s="875"/>
      <c r="AY593" s="875"/>
      <c r="AZ593" s="875"/>
      <c r="BA593" s="876"/>
      <c r="BB593" s="877" t="s">
        <v>925</v>
      </c>
      <c r="BC593" s="878"/>
      <c r="BD593" s="54"/>
      <c r="BE593" s="879" t="e">
        <f t="shared" si="86"/>
        <v>#N/A</v>
      </c>
      <c r="BF593" s="880"/>
      <c r="BG593" s="880"/>
      <c r="BH593" s="880"/>
      <c r="BI593" s="881"/>
      <c r="BJ593" s="882" t="s">
        <v>925</v>
      </c>
      <c r="BK593" s="878"/>
      <c r="BL593" s="54"/>
      <c r="BM593" s="241"/>
      <c r="BN593" s="241"/>
      <c r="BO593" s="241"/>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199"/>
    </row>
    <row r="594" spans="4:121" s="52" customFormat="1" hidden="1">
      <c r="D594" s="198"/>
      <c r="E594" s="54"/>
      <c r="F594" s="54"/>
      <c r="G594" s="54"/>
      <c r="H594" s="54"/>
      <c r="I594" s="54"/>
      <c r="J594" s="54"/>
      <c r="K594" s="54"/>
      <c r="L594" s="54"/>
      <c r="M594" s="54"/>
      <c r="N594" s="54"/>
      <c r="O594" s="54"/>
      <c r="P594" s="54"/>
      <c r="Q594" s="54"/>
      <c r="R594" s="54"/>
      <c r="S594" s="54"/>
      <c r="T594" s="54"/>
      <c r="U594" s="54"/>
      <c r="V594" s="54"/>
      <c r="W594" s="192"/>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874" t="e">
        <f t="shared" si="87"/>
        <v>#N/A</v>
      </c>
      <c r="AX594" s="875"/>
      <c r="AY594" s="875"/>
      <c r="AZ594" s="875"/>
      <c r="BA594" s="876"/>
      <c r="BB594" s="877" t="s">
        <v>926</v>
      </c>
      <c r="BC594" s="878"/>
      <c r="BD594" s="54"/>
      <c r="BE594" s="879" t="e">
        <f t="shared" si="86"/>
        <v>#N/A</v>
      </c>
      <c r="BF594" s="880"/>
      <c r="BG594" s="880"/>
      <c r="BH594" s="880"/>
      <c r="BI594" s="881"/>
      <c r="BJ594" s="882" t="s">
        <v>926</v>
      </c>
      <c r="BK594" s="878"/>
      <c r="BL594" s="54"/>
      <c r="BM594" s="241"/>
      <c r="BN594" s="241"/>
      <c r="BO594" s="241"/>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199"/>
    </row>
    <row r="595" spans="4:121" s="52" customFormat="1" hidden="1">
      <c r="D595" s="198"/>
      <c r="E595" s="54"/>
      <c r="F595" s="54"/>
      <c r="G595" s="54"/>
      <c r="H595" s="54"/>
      <c r="I595" s="54"/>
      <c r="J595" s="54"/>
      <c r="K595" s="54"/>
      <c r="L595" s="54"/>
      <c r="M595" s="54"/>
      <c r="N595" s="54"/>
      <c r="O595" s="54"/>
      <c r="P595" s="54"/>
      <c r="Q595" s="54"/>
      <c r="R595" s="54"/>
      <c r="S595" s="54"/>
      <c r="T595" s="54"/>
      <c r="U595" s="54"/>
      <c r="V595" s="54"/>
      <c r="W595" s="192"/>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874" t="e">
        <f t="shared" si="87"/>
        <v>#N/A</v>
      </c>
      <c r="AX595" s="875"/>
      <c r="AY595" s="875"/>
      <c r="AZ595" s="875"/>
      <c r="BA595" s="876"/>
      <c r="BB595" s="877" t="s">
        <v>927</v>
      </c>
      <c r="BC595" s="878"/>
      <c r="BD595" s="54"/>
      <c r="BE595" s="879" t="e">
        <f t="shared" si="86"/>
        <v>#N/A</v>
      </c>
      <c r="BF595" s="880"/>
      <c r="BG595" s="880"/>
      <c r="BH595" s="880"/>
      <c r="BI595" s="881"/>
      <c r="BJ595" s="882" t="s">
        <v>927</v>
      </c>
      <c r="BK595" s="878"/>
      <c r="BL595" s="54"/>
      <c r="BM595" s="241"/>
      <c r="BN595" s="241"/>
      <c r="BO595" s="241"/>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199"/>
    </row>
    <row r="596" spans="4:121" s="52" customFormat="1" hidden="1">
      <c r="D596" s="198"/>
      <c r="E596" s="54"/>
      <c r="F596" s="54"/>
      <c r="G596" s="54"/>
      <c r="H596" s="54"/>
      <c r="I596" s="54"/>
      <c r="J596" s="54"/>
      <c r="K596" s="54"/>
      <c r="L596" s="54"/>
      <c r="M596" s="54"/>
      <c r="N596" s="54"/>
      <c r="O596" s="54"/>
      <c r="P596" s="54"/>
      <c r="Q596" s="54"/>
      <c r="R596" s="54"/>
      <c r="S596" s="54"/>
      <c r="T596" s="54"/>
      <c r="U596" s="54"/>
      <c r="V596" s="54"/>
      <c r="W596" s="192"/>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874" t="e">
        <f t="shared" si="87"/>
        <v>#N/A</v>
      </c>
      <c r="AX596" s="875"/>
      <c r="AY596" s="875"/>
      <c r="AZ596" s="875"/>
      <c r="BA596" s="876"/>
      <c r="BB596" s="877" t="s">
        <v>928</v>
      </c>
      <c r="BC596" s="878"/>
      <c r="BD596" s="54"/>
      <c r="BE596" s="879" t="e">
        <f t="shared" si="86"/>
        <v>#N/A</v>
      </c>
      <c r="BF596" s="880"/>
      <c r="BG596" s="880"/>
      <c r="BH596" s="880"/>
      <c r="BI596" s="881"/>
      <c r="BJ596" s="882" t="s">
        <v>928</v>
      </c>
      <c r="BK596" s="878"/>
      <c r="BL596" s="54"/>
      <c r="BM596" s="241"/>
      <c r="BN596" s="241"/>
      <c r="BO596" s="241"/>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199"/>
    </row>
    <row r="597" spans="4:121" s="52" customFormat="1" hidden="1">
      <c r="D597" s="198"/>
      <c r="E597" s="54"/>
      <c r="F597" s="54"/>
      <c r="G597" s="54"/>
      <c r="H597" s="54"/>
      <c r="I597" s="54"/>
      <c r="J597" s="54"/>
      <c r="K597" s="54"/>
      <c r="L597" s="54"/>
      <c r="M597" s="54"/>
      <c r="N597" s="54"/>
      <c r="O597" s="54"/>
      <c r="P597" s="54"/>
      <c r="Q597" s="54"/>
      <c r="R597" s="54"/>
      <c r="S597" s="54"/>
      <c r="T597" s="54"/>
      <c r="U597" s="54"/>
      <c r="V597" s="54"/>
      <c r="W597" s="192"/>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874" t="e">
        <f t="shared" si="87"/>
        <v>#N/A</v>
      </c>
      <c r="AX597" s="875"/>
      <c r="AY597" s="875"/>
      <c r="AZ597" s="875"/>
      <c r="BA597" s="876"/>
      <c r="BB597" s="877" t="s">
        <v>929</v>
      </c>
      <c r="BC597" s="878"/>
      <c r="BD597" s="54"/>
      <c r="BE597" s="879" t="e">
        <f t="shared" si="86"/>
        <v>#N/A</v>
      </c>
      <c r="BF597" s="880"/>
      <c r="BG597" s="880"/>
      <c r="BH597" s="880"/>
      <c r="BI597" s="881"/>
      <c r="BJ597" s="882" t="s">
        <v>929</v>
      </c>
      <c r="BK597" s="878"/>
      <c r="BL597" s="54"/>
      <c r="BM597" s="241"/>
      <c r="BN597" s="241"/>
      <c r="BO597" s="241"/>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199"/>
    </row>
    <row r="598" spans="4:121" s="52" customFormat="1" hidden="1">
      <c r="D598" s="198"/>
      <c r="E598" s="54"/>
      <c r="F598" s="54"/>
      <c r="G598" s="54"/>
      <c r="H598" s="54"/>
      <c r="I598" s="54"/>
      <c r="J598" s="54"/>
      <c r="K598" s="54"/>
      <c r="L598" s="54"/>
      <c r="M598" s="54"/>
      <c r="N598" s="54"/>
      <c r="O598" s="54"/>
      <c r="P598" s="54"/>
      <c r="Q598" s="54"/>
      <c r="R598" s="54"/>
      <c r="S598" s="54"/>
      <c r="T598" s="54"/>
      <c r="U598" s="54"/>
      <c r="V598" s="54"/>
      <c r="W598" s="192"/>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874" t="e">
        <f t="shared" si="87"/>
        <v>#N/A</v>
      </c>
      <c r="AX598" s="875"/>
      <c r="AY598" s="875"/>
      <c r="AZ598" s="875"/>
      <c r="BA598" s="876"/>
      <c r="BB598" s="877" t="s">
        <v>930</v>
      </c>
      <c r="BC598" s="878"/>
      <c r="BD598" s="54"/>
      <c r="BE598" s="879" t="e">
        <f t="shared" si="86"/>
        <v>#N/A</v>
      </c>
      <c r="BF598" s="880"/>
      <c r="BG598" s="880"/>
      <c r="BH598" s="880"/>
      <c r="BI598" s="881"/>
      <c r="BJ598" s="882" t="s">
        <v>930</v>
      </c>
      <c r="BK598" s="878"/>
      <c r="BL598" s="54"/>
      <c r="BM598" s="241"/>
      <c r="BN598" s="241"/>
      <c r="BO598" s="241"/>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199"/>
    </row>
    <row r="599" spans="4:121" s="52" customFormat="1" hidden="1">
      <c r="D599" s="198"/>
      <c r="E599" s="54"/>
      <c r="F599" s="54"/>
      <c r="G599" s="54"/>
      <c r="H599" s="54"/>
      <c r="I599" s="54"/>
      <c r="J599" s="54"/>
      <c r="K599" s="54"/>
      <c r="L599" s="54"/>
      <c r="M599" s="54"/>
      <c r="N599" s="54"/>
      <c r="O599" s="54"/>
      <c r="P599" s="54"/>
      <c r="Q599" s="54"/>
      <c r="R599" s="54"/>
      <c r="S599" s="54"/>
      <c r="T599" s="54"/>
      <c r="U599" s="54"/>
      <c r="V599" s="54"/>
      <c r="W599" s="192"/>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874" t="e">
        <f t="shared" si="87"/>
        <v>#N/A</v>
      </c>
      <c r="AX599" s="875"/>
      <c r="AY599" s="875"/>
      <c r="AZ599" s="875"/>
      <c r="BA599" s="876"/>
      <c r="BB599" s="877" t="s">
        <v>931</v>
      </c>
      <c r="BC599" s="878"/>
      <c r="BD599" s="54"/>
      <c r="BE599" s="879" t="e">
        <f t="shared" si="86"/>
        <v>#N/A</v>
      </c>
      <c r="BF599" s="880"/>
      <c r="BG599" s="880"/>
      <c r="BH599" s="880"/>
      <c r="BI599" s="881"/>
      <c r="BJ599" s="882" t="s">
        <v>931</v>
      </c>
      <c r="BK599" s="878"/>
      <c r="BL599" s="54"/>
      <c r="BM599" s="241"/>
      <c r="BN599" s="241"/>
      <c r="BO599" s="241"/>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199"/>
    </row>
    <row r="600" spans="4:121" s="52" customFormat="1" hidden="1">
      <c r="D600" s="198"/>
      <c r="E600" s="54"/>
      <c r="F600" s="54"/>
      <c r="G600" s="54"/>
      <c r="H600" s="54"/>
      <c r="I600" s="54"/>
      <c r="J600" s="54"/>
      <c r="K600" s="54"/>
      <c r="L600" s="54"/>
      <c r="M600" s="54"/>
      <c r="N600" s="54"/>
      <c r="O600" s="54"/>
      <c r="P600" s="54"/>
      <c r="Q600" s="54"/>
      <c r="R600" s="54"/>
      <c r="S600" s="54"/>
      <c r="T600" s="54"/>
      <c r="U600" s="54"/>
      <c r="V600" s="54"/>
      <c r="W600" s="192"/>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874" t="e">
        <f t="shared" si="87"/>
        <v>#N/A</v>
      </c>
      <c r="AX600" s="875"/>
      <c r="AY600" s="875"/>
      <c r="AZ600" s="875"/>
      <c r="BA600" s="876"/>
      <c r="BB600" s="877" t="s">
        <v>932</v>
      </c>
      <c r="BC600" s="878"/>
      <c r="BD600" s="54"/>
      <c r="BE600" s="879" t="e">
        <f t="shared" si="86"/>
        <v>#N/A</v>
      </c>
      <c r="BF600" s="880"/>
      <c r="BG600" s="880"/>
      <c r="BH600" s="880"/>
      <c r="BI600" s="881"/>
      <c r="BJ600" s="882" t="s">
        <v>932</v>
      </c>
      <c r="BK600" s="878"/>
      <c r="BL600" s="54"/>
      <c r="BM600" s="241"/>
      <c r="BN600" s="241"/>
      <c r="BO600" s="241"/>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199"/>
    </row>
    <row r="601" spans="4:121" s="52" customFormat="1" hidden="1">
      <c r="D601" s="198"/>
      <c r="E601" s="54"/>
      <c r="F601" s="54"/>
      <c r="G601" s="54"/>
      <c r="H601" s="54"/>
      <c r="I601" s="54"/>
      <c r="J601" s="54"/>
      <c r="K601" s="54"/>
      <c r="L601" s="54"/>
      <c r="M601" s="54"/>
      <c r="N601" s="54"/>
      <c r="O601" s="54"/>
      <c r="P601" s="54"/>
      <c r="Q601" s="54"/>
      <c r="R601" s="54"/>
      <c r="S601" s="54"/>
      <c r="T601" s="54"/>
      <c r="U601" s="54"/>
      <c r="V601" s="54"/>
      <c r="W601" s="192"/>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874" t="e">
        <f t="shared" si="87"/>
        <v>#N/A</v>
      </c>
      <c r="AX601" s="875"/>
      <c r="AY601" s="875"/>
      <c r="AZ601" s="875"/>
      <c r="BA601" s="876"/>
      <c r="BB601" s="877" t="s">
        <v>933</v>
      </c>
      <c r="BC601" s="878"/>
      <c r="BD601" s="54"/>
      <c r="BE601" s="879" t="e">
        <f t="shared" si="86"/>
        <v>#N/A</v>
      </c>
      <c r="BF601" s="880"/>
      <c r="BG601" s="880"/>
      <c r="BH601" s="880"/>
      <c r="BI601" s="881"/>
      <c r="BJ601" s="882" t="s">
        <v>933</v>
      </c>
      <c r="BK601" s="878"/>
      <c r="BL601" s="54"/>
      <c r="BM601" s="241"/>
      <c r="BN601" s="241"/>
      <c r="BO601" s="241"/>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199"/>
    </row>
    <row r="602" spans="4:121" s="52" customFormat="1" hidden="1">
      <c r="D602" s="198"/>
      <c r="E602" s="54"/>
      <c r="F602" s="54"/>
      <c r="G602" s="54"/>
      <c r="H602" s="54"/>
      <c r="I602" s="54"/>
      <c r="J602" s="54"/>
      <c r="K602" s="54"/>
      <c r="L602" s="54"/>
      <c r="M602" s="54"/>
      <c r="N602" s="54"/>
      <c r="O602" s="54"/>
      <c r="P602" s="54"/>
      <c r="Q602" s="54"/>
      <c r="R602" s="54"/>
      <c r="S602" s="54"/>
      <c r="T602" s="54"/>
      <c r="U602" s="54"/>
      <c r="V602" s="54"/>
      <c r="W602" s="192"/>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874" t="e">
        <f t="shared" si="87"/>
        <v>#N/A</v>
      </c>
      <c r="AX602" s="875"/>
      <c r="AY602" s="875"/>
      <c r="AZ602" s="875"/>
      <c r="BA602" s="876"/>
      <c r="BB602" s="877" t="s">
        <v>934</v>
      </c>
      <c r="BC602" s="878"/>
      <c r="BD602" s="54"/>
      <c r="BE602" s="879" t="e">
        <f t="shared" si="86"/>
        <v>#N/A</v>
      </c>
      <c r="BF602" s="880"/>
      <c r="BG602" s="880"/>
      <c r="BH602" s="880"/>
      <c r="BI602" s="881"/>
      <c r="BJ602" s="882" t="s">
        <v>934</v>
      </c>
      <c r="BK602" s="878"/>
      <c r="BL602" s="54"/>
      <c r="BM602" s="241"/>
      <c r="BN602" s="241"/>
      <c r="BO602" s="241"/>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199"/>
    </row>
    <row r="603" spans="4:121" s="52" customFormat="1" hidden="1">
      <c r="D603" s="198"/>
      <c r="E603" s="54"/>
      <c r="F603" s="54"/>
      <c r="G603" s="54"/>
      <c r="H603" s="54"/>
      <c r="I603" s="54"/>
      <c r="J603" s="54"/>
      <c r="K603" s="54"/>
      <c r="L603" s="54"/>
      <c r="M603" s="54"/>
      <c r="N603" s="54"/>
      <c r="O603" s="54"/>
      <c r="P603" s="54"/>
      <c r="Q603" s="54"/>
      <c r="R603" s="54"/>
      <c r="S603" s="54"/>
      <c r="T603" s="54"/>
      <c r="U603" s="54"/>
      <c r="V603" s="54"/>
      <c r="W603" s="192"/>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874" t="e">
        <f t="shared" si="87"/>
        <v>#N/A</v>
      </c>
      <c r="AX603" s="875"/>
      <c r="AY603" s="875"/>
      <c r="AZ603" s="875"/>
      <c r="BA603" s="876"/>
      <c r="BB603" s="877" t="s">
        <v>935</v>
      </c>
      <c r="BC603" s="878"/>
      <c r="BD603" s="54"/>
      <c r="BE603" s="879" t="e">
        <f t="shared" si="86"/>
        <v>#N/A</v>
      </c>
      <c r="BF603" s="880"/>
      <c r="BG603" s="880"/>
      <c r="BH603" s="880"/>
      <c r="BI603" s="881"/>
      <c r="BJ603" s="882" t="s">
        <v>935</v>
      </c>
      <c r="BK603" s="878"/>
      <c r="BL603" s="54"/>
      <c r="BM603" s="241"/>
      <c r="BN603" s="241"/>
      <c r="BO603" s="241"/>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199"/>
    </row>
    <row r="604" spans="4:121" s="52" customFormat="1" hidden="1">
      <c r="D604" s="198"/>
      <c r="E604" s="54"/>
      <c r="F604" s="54"/>
      <c r="G604" s="54"/>
      <c r="H604" s="54"/>
      <c r="I604" s="54"/>
      <c r="J604" s="54"/>
      <c r="K604" s="54"/>
      <c r="L604" s="54"/>
      <c r="M604" s="54"/>
      <c r="N604" s="54"/>
      <c r="O604" s="54"/>
      <c r="P604" s="54"/>
      <c r="Q604" s="54"/>
      <c r="R604" s="54"/>
      <c r="S604" s="54"/>
      <c r="T604" s="54"/>
      <c r="U604" s="54"/>
      <c r="V604" s="54"/>
      <c r="W604" s="192"/>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874" t="e">
        <f t="shared" si="87"/>
        <v>#N/A</v>
      </c>
      <c r="AX604" s="875"/>
      <c r="AY604" s="875"/>
      <c r="AZ604" s="875"/>
      <c r="BA604" s="876"/>
      <c r="BB604" s="877" t="s">
        <v>936</v>
      </c>
      <c r="BC604" s="878"/>
      <c r="BD604" s="54"/>
      <c r="BE604" s="879" t="e">
        <f t="shared" si="86"/>
        <v>#N/A</v>
      </c>
      <c r="BF604" s="880"/>
      <c r="BG604" s="880"/>
      <c r="BH604" s="880"/>
      <c r="BI604" s="881"/>
      <c r="BJ604" s="882" t="s">
        <v>936</v>
      </c>
      <c r="BK604" s="878"/>
      <c r="BL604" s="54"/>
      <c r="BM604" s="241"/>
      <c r="BN604" s="241"/>
      <c r="BO604" s="241"/>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199"/>
    </row>
    <row r="605" spans="4:121" s="52" customFormat="1" hidden="1">
      <c r="D605" s="198"/>
      <c r="E605" s="54"/>
      <c r="F605" s="54"/>
      <c r="G605" s="54"/>
      <c r="H605" s="54"/>
      <c r="I605" s="54"/>
      <c r="J605" s="54"/>
      <c r="K605" s="54"/>
      <c r="L605" s="54"/>
      <c r="M605" s="54"/>
      <c r="N605" s="54"/>
      <c r="O605" s="54"/>
      <c r="P605" s="54"/>
      <c r="Q605" s="54"/>
      <c r="R605" s="54"/>
      <c r="S605" s="54"/>
      <c r="T605" s="54"/>
      <c r="U605" s="54"/>
      <c r="V605" s="54"/>
      <c r="W605" s="192"/>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874" t="e">
        <f t="shared" si="87"/>
        <v>#N/A</v>
      </c>
      <c r="AX605" s="875"/>
      <c r="AY605" s="875"/>
      <c r="AZ605" s="875"/>
      <c r="BA605" s="876"/>
      <c r="BB605" s="877" t="s">
        <v>937</v>
      </c>
      <c r="BC605" s="878"/>
      <c r="BD605" s="54"/>
      <c r="BE605" s="879" t="e">
        <f t="shared" si="86"/>
        <v>#N/A</v>
      </c>
      <c r="BF605" s="880"/>
      <c r="BG605" s="880"/>
      <c r="BH605" s="880"/>
      <c r="BI605" s="881"/>
      <c r="BJ605" s="882" t="s">
        <v>937</v>
      </c>
      <c r="BK605" s="878"/>
      <c r="BL605" s="54"/>
      <c r="BM605" s="241"/>
      <c r="BN605" s="241"/>
      <c r="BO605" s="241"/>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199"/>
    </row>
    <row r="606" spans="4:121" s="52" customFormat="1" hidden="1">
      <c r="D606" s="198"/>
      <c r="E606" s="54"/>
      <c r="F606" s="54"/>
      <c r="G606" s="54"/>
      <c r="H606" s="54"/>
      <c r="I606" s="54"/>
      <c r="J606" s="54"/>
      <c r="K606" s="54"/>
      <c r="L606" s="54"/>
      <c r="M606" s="54"/>
      <c r="N606" s="54"/>
      <c r="O606" s="54"/>
      <c r="P606" s="54"/>
      <c r="Q606" s="54"/>
      <c r="R606" s="54"/>
      <c r="S606" s="54"/>
      <c r="T606" s="54"/>
      <c r="U606" s="54"/>
      <c r="V606" s="54"/>
      <c r="W606" s="192"/>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874" t="e">
        <f t="shared" si="87"/>
        <v>#N/A</v>
      </c>
      <c r="AX606" s="875"/>
      <c r="AY606" s="875"/>
      <c r="AZ606" s="875"/>
      <c r="BA606" s="876"/>
      <c r="BB606" s="877" t="s">
        <v>938</v>
      </c>
      <c r="BC606" s="878"/>
      <c r="BD606" s="54"/>
      <c r="BE606" s="879" t="e">
        <f t="shared" si="86"/>
        <v>#N/A</v>
      </c>
      <c r="BF606" s="880"/>
      <c r="BG606" s="880"/>
      <c r="BH606" s="880"/>
      <c r="BI606" s="881"/>
      <c r="BJ606" s="882" t="s">
        <v>938</v>
      </c>
      <c r="BK606" s="878"/>
      <c r="BL606" s="54"/>
      <c r="BM606" s="241"/>
      <c r="BN606" s="241"/>
      <c r="BO606" s="241"/>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199"/>
    </row>
    <row r="607" spans="4:121" s="52" customFormat="1" hidden="1">
      <c r="D607" s="198"/>
      <c r="E607" s="54"/>
      <c r="F607" s="54"/>
      <c r="G607" s="54"/>
      <c r="H607" s="54"/>
      <c r="I607" s="54"/>
      <c r="J607" s="54"/>
      <c r="K607" s="54"/>
      <c r="L607" s="54"/>
      <c r="M607" s="54"/>
      <c r="N607" s="54"/>
      <c r="O607" s="54"/>
      <c r="P607" s="54"/>
      <c r="Q607" s="54"/>
      <c r="R607" s="54"/>
      <c r="S607" s="54"/>
      <c r="T607" s="54"/>
      <c r="U607" s="54"/>
      <c r="V607" s="54"/>
      <c r="W607" s="192"/>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874" t="e">
        <f t="shared" si="87"/>
        <v>#N/A</v>
      </c>
      <c r="AX607" s="875"/>
      <c r="AY607" s="875"/>
      <c r="AZ607" s="875"/>
      <c r="BA607" s="876"/>
      <c r="BB607" s="877" t="s">
        <v>939</v>
      </c>
      <c r="BC607" s="878"/>
      <c r="BD607" s="54"/>
      <c r="BE607" s="879" t="e">
        <f t="shared" si="86"/>
        <v>#N/A</v>
      </c>
      <c r="BF607" s="880"/>
      <c r="BG607" s="880"/>
      <c r="BH607" s="880"/>
      <c r="BI607" s="881"/>
      <c r="BJ607" s="882" t="s">
        <v>939</v>
      </c>
      <c r="BK607" s="878"/>
      <c r="BL607" s="54"/>
      <c r="BM607" s="241"/>
      <c r="BN607" s="241"/>
      <c r="BO607" s="241"/>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199"/>
    </row>
    <row r="608" spans="4:121" s="52" customFormat="1" hidden="1">
      <c r="D608" s="198"/>
      <c r="E608" s="54"/>
      <c r="F608" s="54"/>
      <c r="G608" s="54"/>
      <c r="H608" s="54"/>
      <c r="I608" s="54"/>
      <c r="J608" s="54"/>
      <c r="K608" s="54"/>
      <c r="L608" s="54"/>
      <c r="M608" s="54"/>
      <c r="N608" s="54"/>
      <c r="O608" s="54"/>
      <c r="P608" s="54"/>
      <c r="Q608" s="54"/>
      <c r="R608" s="54"/>
      <c r="S608" s="54"/>
      <c r="T608" s="54"/>
      <c r="U608" s="54"/>
      <c r="V608" s="54"/>
      <c r="W608" s="192"/>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874" t="e">
        <f t="shared" si="87"/>
        <v>#N/A</v>
      </c>
      <c r="AX608" s="875"/>
      <c r="AY608" s="875"/>
      <c r="AZ608" s="875"/>
      <c r="BA608" s="876"/>
      <c r="BB608" s="877" t="s">
        <v>940</v>
      </c>
      <c r="BC608" s="878"/>
      <c r="BD608" s="54"/>
      <c r="BE608" s="879" t="e">
        <f t="shared" si="86"/>
        <v>#N/A</v>
      </c>
      <c r="BF608" s="880"/>
      <c r="BG608" s="880"/>
      <c r="BH608" s="880"/>
      <c r="BI608" s="881"/>
      <c r="BJ608" s="882" t="s">
        <v>940</v>
      </c>
      <c r="BK608" s="878"/>
      <c r="BL608" s="54"/>
      <c r="BM608" s="241"/>
      <c r="BN608" s="241"/>
      <c r="BO608" s="241"/>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199"/>
    </row>
    <row r="609" spans="4:121" s="52" customFormat="1" hidden="1">
      <c r="D609" s="198"/>
      <c r="E609" s="54"/>
      <c r="F609" s="54"/>
      <c r="G609" s="54"/>
      <c r="H609" s="54"/>
      <c r="I609" s="54"/>
      <c r="J609" s="54"/>
      <c r="K609" s="54"/>
      <c r="L609" s="54"/>
      <c r="M609" s="54"/>
      <c r="N609" s="54"/>
      <c r="O609" s="54"/>
      <c r="P609" s="54"/>
      <c r="Q609" s="54"/>
      <c r="R609" s="54"/>
      <c r="S609" s="54"/>
      <c r="T609" s="54"/>
      <c r="U609" s="54"/>
      <c r="V609" s="54"/>
      <c r="W609" s="192"/>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874" t="e">
        <f t="shared" si="87"/>
        <v>#N/A</v>
      </c>
      <c r="AX609" s="875"/>
      <c r="AY609" s="875"/>
      <c r="AZ609" s="875"/>
      <c r="BA609" s="876"/>
      <c r="BB609" s="877" t="s">
        <v>941</v>
      </c>
      <c r="BC609" s="878"/>
      <c r="BD609" s="54"/>
      <c r="BE609" s="879" t="e">
        <f t="shared" si="86"/>
        <v>#N/A</v>
      </c>
      <c r="BF609" s="880"/>
      <c r="BG609" s="880"/>
      <c r="BH609" s="880"/>
      <c r="BI609" s="881"/>
      <c r="BJ609" s="882" t="s">
        <v>941</v>
      </c>
      <c r="BK609" s="878"/>
      <c r="BL609" s="54"/>
      <c r="BM609" s="241"/>
      <c r="BN609" s="241"/>
      <c r="BO609" s="241"/>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199"/>
    </row>
    <row r="610" spans="4:121" s="52" customFormat="1" hidden="1">
      <c r="D610" s="198"/>
      <c r="E610" s="54"/>
      <c r="F610" s="54"/>
      <c r="G610" s="54"/>
      <c r="H610" s="54"/>
      <c r="I610" s="54"/>
      <c r="J610" s="54"/>
      <c r="K610" s="54"/>
      <c r="L610" s="54"/>
      <c r="M610" s="54"/>
      <c r="N610" s="54"/>
      <c r="O610" s="54"/>
      <c r="P610" s="54"/>
      <c r="Q610" s="54"/>
      <c r="R610" s="54"/>
      <c r="S610" s="54"/>
      <c r="T610" s="54"/>
      <c r="U610" s="54"/>
      <c r="V610" s="54"/>
      <c r="W610" s="192"/>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874" t="e">
        <f t="shared" si="87"/>
        <v>#N/A</v>
      </c>
      <c r="AX610" s="875"/>
      <c r="AY610" s="875"/>
      <c r="AZ610" s="875"/>
      <c r="BA610" s="876"/>
      <c r="BB610" s="877" t="s">
        <v>942</v>
      </c>
      <c r="BC610" s="878"/>
      <c r="BD610" s="54"/>
      <c r="BE610" s="879" t="e">
        <f t="shared" si="86"/>
        <v>#N/A</v>
      </c>
      <c r="BF610" s="880"/>
      <c r="BG610" s="880"/>
      <c r="BH610" s="880"/>
      <c r="BI610" s="881"/>
      <c r="BJ610" s="882" t="s">
        <v>942</v>
      </c>
      <c r="BK610" s="878"/>
      <c r="BL610" s="54"/>
      <c r="BM610" s="241"/>
      <c r="BN610" s="241"/>
      <c r="BO610" s="241"/>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199"/>
    </row>
    <row r="611" spans="4:121" s="52" customFormat="1" hidden="1">
      <c r="D611" s="198"/>
      <c r="E611" s="54"/>
      <c r="F611" s="54"/>
      <c r="G611" s="54"/>
      <c r="H611" s="54"/>
      <c r="I611" s="54"/>
      <c r="J611" s="54"/>
      <c r="K611" s="54"/>
      <c r="L611" s="54"/>
      <c r="M611" s="54"/>
      <c r="N611" s="54"/>
      <c r="O611" s="54"/>
      <c r="P611" s="54"/>
      <c r="Q611" s="54"/>
      <c r="R611" s="54"/>
      <c r="S611" s="54"/>
      <c r="T611" s="54"/>
      <c r="U611" s="54"/>
      <c r="V611" s="54"/>
      <c r="W611" s="192"/>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874" t="e">
        <f t="shared" si="87"/>
        <v>#N/A</v>
      </c>
      <c r="AX611" s="875"/>
      <c r="AY611" s="875"/>
      <c r="AZ611" s="875"/>
      <c r="BA611" s="876"/>
      <c r="BB611" s="877" t="s">
        <v>943</v>
      </c>
      <c r="BC611" s="878"/>
      <c r="BD611" s="54"/>
      <c r="BE611" s="879" t="e">
        <f t="shared" si="86"/>
        <v>#N/A</v>
      </c>
      <c r="BF611" s="880"/>
      <c r="BG611" s="880"/>
      <c r="BH611" s="880"/>
      <c r="BI611" s="881"/>
      <c r="BJ611" s="882" t="s">
        <v>943</v>
      </c>
      <c r="BK611" s="878"/>
      <c r="BL611" s="54"/>
      <c r="BM611" s="241"/>
      <c r="BN611" s="241"/>
      <c r="BO611" s="241"/>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199"/>
    </row>
    <row r="612" spans="4:121" s="52" customFormat="1" hidden="1">
      <c r="D612" s="198"/>
      <c r="E612" s="54"/>
      <c r="F612" s="54"/>
      <c r="G612" s="54"/>
      <c r="H612" s="54"/>
      <c r="I612" s="54"/>
      <c r="J612" s="54"/>
      <c r="K612" s="54"/>
      <c r="L612" s="54"/>
      <c r="M612" s="54"/>
      <c r="N612" s="54"/>
      <c r="O612" s="54"/>
      <c r="P612" s="54"/>
      <c r="Q612" s="54"/>
      <c r="R612" s="54"/>
      <c r="S612" s="54"/>
      <c r="T612" s="54"/>
      <c r="U612" s="54"/>
      <c r="V612" s="54"/>
      <c r="W612" s="192"/>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874" t="e">
        <f t="shared" si="87"/>
        <v>#N/A</v>
      </c>
      <c r="AX612" s="875"/>
      <c r="AY612" s="875"/>
      <c r="AZ612" s="875"/>
      <c r="BA612" s="876"/>
      <c r="BB612" s="877" t="s">
        <v>944</v>
      </c>
      <c r="BC612" s="878"/>
      <c r="BD612" s="54"/>
      <c r="BE612" s="879" t="e">
        <f t="shared" si="86"/>
        <v>#N/A</v>
      </c>
      <c r="BF612" s="880"/>
      <c r="BG612" s="880"/>
      <c r="BH612" s="880"/>
      <c r="BI612" s="881"/>
      <c r="BJ612" s="882" t="s">
        <v>944</v>
      </c>
      <c r="BK612" s="878"/>
      <c r="BL612" s="54"/>
      <c r="BM612" s="241"/>
      <c r="BN612" s="241"/>
      <c r="BO612" s="241"/>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199"/>
    </row>
    <row r="613" spans="4:121" s="52" customFormat="1" hidden="1">
      <c r="D613" s="198"/>
      <c r="E613" s="54"/>
      <c r="F613" s="54"/>
      <c r="G613" s="54"/>
      <c r="H613" s="54"/>
      <c r="I613" s="54"/>
      <c r="J613" s="54"/>
      <c r="K613" s="54"/>
      <c r="L613" s="54"/>
      <c r="M613" s="54"/>
      <c r="N613" s="54"/>
      <c r="O613" s="54"/>
      <c r="P613" s="54"/>
      <c r="Q613" s="54"/>
      <c r="R613" s="54"/>
      <c r="S613" s="54"/>
      <c r="T613" s="54"/>
      <c r="U613" s="54"/>
      <c r="V613" s="54"/>
      <c r="W613" s="192"/>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874" t="e">
        <f t="shared" si="87"/>
        <v>#N/A</v>
      </c>
      <c r="AX613" s="875"/>
      <c r="AY613" s="875"/>
      <c r="AZ613" s="875"/>
      <c r="BA613" s="876"/>
      <c r="BB613" s="877" t="s">
        <v>945</v>
      </c>
      <c r="BC613" s="878"/>
      <c r="BD613" s="54"/>
      <c r="BE613" s="879" t="e">
        <f t="shared" si="86"/>
        <v>#N/A</v>
      </c>
      <c r="BF613" s="880"/>
      <c r="BG613" s="880"/>
      <c r="BH613" s="880"/>
      <c r="BI613" s="881"/>
      <c r="BJ613" s="882" t="s">
        <v>945</v>
      </c>
      <c r="BK613" s="878"/>
      <c r="BL613" s="54"/>
      <c r="BM613" s="241"/>
      <c r="BN613" s="241"/>
      <c r="BO613" s="241"/>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199"/>
    </row>
    <row r="614" spans="4:121" s="52" customFormat="1" hidden="1">
      <c r="D614" s="198"/>
      <c r="E614" s="54"/>
      <c r="F614" s="54"/>
      <c r="G614" s="54"/>
      <c r="H614" s="54"/>
      <c r="I614" s="54"/>
      <c r="J614" s="54"/>
      <c r="K614" s="54"/>
      <c r="L614" s="54"/>
      <c r="M614" s="54"/>
      <c r="N614" s="54"/>
      <c r="O614" s="54"/>
      <c r="P614" s="54"/>
      <c r="Q614" s="54"/>
      <c r="R614" s="54"/>
      <c r="S614" s="54"/>
      <c r="T614" s="54"/>
      <c r="U614" s="54"/>
      <c r="V614" s="54"/>
      <c r="W614" s="192"/>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874" t="e">
        <f t="shared" si="87"/>
        <v>#N/A</v>
      </c>
      <c r="AX614" s="875"/>
      <c r="AY614" s="875"/>
      <c r="AZ614" s="875"/>
      <c r="BA614" s="876"/>
      <c r="BB614" s="877" t="s">
        <v>946</v>
      </c>
      <c r="BC614" s="878"/>
      <c r="BD614" s="54"/>
      <c r="BE614" s="879" t="e">
        <f t="shared" si="86"/>
        <v>#N/A</v>
      </c>
      <c r="BF614" s="880"/>
      <c r="BG614" s="880"/>
      <c r="BH614" s="880"/>
      <c r="BI614" s="881"/>
      <c r="BJ614" s="882" t="s">
        <v>946</v>
      </c>
      <c r="BK614" s="878"/>
      <c r="BL614" s="54"/>
      <c r="BM614" s="241"/>
      <c r="BN614" s="241"/>
      <c r="BO614" s="241"/>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199"/>
    </row>
    <row r="615" spans="4:121" s="52" customFormat="1" hidden="1">
      <c r="D615" s="198"/>
      <c r="E615" s="54"/>
      <c r="F615" s="54"/>
      <c r="G615" s="54"/>
      <c r="H615" s="54"/>
      <c r="I615" s="54"/>
      <c r="J615" s="54"/>
      <c r="K615" s="54"/>
      <c r="L615" s="54"/>
      <c r="M615" s="54"/>
      <c r="N615" s="54"/>
      <c r="O615" s="54"/>
      <c r="P615" s="54"/>
      <c r="Q615" s="54"/>
      <c r="R615" s="54"/>
      <c r="S615" s="54"/>
      <c r="T615" s="54"/>
      <c r="U615" s="54"/>
      <c r="V615" s="54"/>
      <c r="W615" s="192"/>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874" t="e">
        <f t="shared" si="87"/>
        <v>#N/A</v>
      </c>
      <c r="AX615" s="875"/>
      <c r="AY615" s="875"/>
      <c r="AZ615" s="875"/>
      <c r="BA615" s="876"/>
      <c r="BB615" s="877" t="s">
        <v>947</v>
      </c>
      <c r="BC615" s="878"/>
      <c r="BD615" s="54"/>
      <c r="BE615" s="879" t="e">
        <f t="shared" si="86"/>
        <v>#N/A</v>
      </c>
      <c r="BF615" s="880"/>
      <c r="BG615" s="880"/>
      <c r="BH615" s="880"/>
      <c r="BI615" s="881"/>
      <c r="BJ615" s="882" t="s">
        <v>947</v>
      </c>
      <c r="BK615" s="878"/>
      <c r="BL615" s="54"/>
      <c r="BM615" s="241"/>
      <c r="BN615" s="241"/>
      <c r="BO615" s="241"/>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199"/>
    </row>
    <row r="616" spans="4:121" s="52" customFormat="1" hidden="1">
      <c r="D616" s="198"/>
      <c r="E616" s="54"/>
      <c r="F616" s="54"/>
      <c r="G616" s="54"/>
      <c r="H616" s="54"/>
      <c r="I616" s="54"/>
      <c r="J616" s="54"/>
      <c r="K616" s="54"/>
      <c r="L616" s="54"/>
      <c r="M616" s="54"/>
      <c r="N616" s="54"/>
      <c r="O616" s="54"/>
      <c r="P616" s="54"/>
      <c r="Q616" s="54"/>
      <c r="R616" s="54"/>
      <c r="S616" s="54"/>
      <c r="T616" s="54"/>
      <c r="U616" s="54"/>
      <c r="V616" s="54"/>
      <c r="W616" s="192"/>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874" t="e">
        <f t="shared" si="87"/>
        <v>#N/A</v>
      </c>
      <c r="AX616" s="875"/>
      <c r="AY616" s="875"/>
      <c r="AZ616" s="875"/>
      <c r="BA616" s="876"/>
      <c r="BB616" s="877" t="s">
        <v>948</v>
      </c>
      <c r="BC616" s="878"/>
      <c r="BD616" s="54"/>
      <c r="BE616" s="879" t="e">
        <f t="shared" si="86"/>
        <v>#N/A</v>
      </c>
      <c r="BF616" s="880"/>
      <c r="BG616" s="880"/>
      <c r="BH616" s="880"/>
      <c r="BI616" s="881"/>
      <c r="BJ616" s="882" t="s">
        <v>948</v>
      </c>
      <c r="BK616" s="878"/>
      <c r="BL616" s="54"/>
      <c r="BM616" s="241"/>
      <c r="BN616" s="241"/>
      <c r="BO616" s="241"/>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199"/>
    </row>
    <row r="617" spans="4:121" s="52" customFormat="1" hidden="1">
      <c r="D617" s="198"/>
      <c r="E617" s="54"/>
      <c r="F617" s="54"/>
      <c r="G617" s="54"/>
      <c r="H617" s="54"/>
      <c r="I617" s="54"/>
      <c r="J617" s="54"/>
      <c r="K617" s="54"/>
      <c r="L617" s="54"/>
      <c r="M617" s="54"/>
      <c r="N617" s="54"/>
      <c r="O617" s="54"/>
      <c r="P617" s="54"/>
      <c r="Q617" s="54"/>
      <c r="R617" s="54"/>
      <c r="S617" s="54"/>
      <c r="T617" s="54"/>
      <c r="U617" s="54"/>
      <c r="V617" s="54"/>
      <c r="W617" s="192"/>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874" t="e">
        <f t="shared" si="87"/>
        <v>#N/A</v>
      </c>
      <c r="AX617" s="875"/>
      <c r="AY617" s="875"/>
      <c r="AZ617" s="875"/>
      <c r="BA617" s="876"/>
      <c r="BB617" s="877" t="s">
        <v>949</v>
      </c>
      <c r="BC617" s="878"/>
      <c r="BD617" s="54"/>
      <c r="BE617" s="879" t="e">
        <f t="shared" si="86"/>
        <v>#N/A</v>
      </c>
      <c r="BF617" s="880"/>
      <c r="BG617" s="880"/>
      <c r="BH617" s="880"/>
      <c r="BI617" s="881"/>
      <c r="BJ617" s="882" t="s">
        <v>949</v>
      </c>
      <c r="BK617" s="878"/>
      <c r="BL617" s="54"/>
      <c r="BM617" s="241"/>
      <c r="BN617" s="241"/>
      <c r="BO617" s="241"/>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199"/>
    </row>
    <row r="618" spans="4:121" s="52" customFormat="1" hidden="1">
      <c r="D618" s="198"/>
      <c r="E618" s="54"/>
      <c r="F618" s="54"/>
      <c r="G618" s="54"/>
      <c r="H618" s="54"/>
      <c r="I618" s="54"/>
      <c r="J618" s="54"/>
      <c r="K618" s="54"/>
      <c r="L618" s="54"/>
      <c r="M618" s="54"/>
      <c r="N618" s="54"/>
      <c r="O618" s="54"/>
      <c r="P618" s="54"/>
      <c r="Q618" s="54"/>
      <c r="R618" s="54"/>
      <c r="S618" s="54"/>
      <c r="T618" s="54"/>
      <c r="U618" s="54"/>
      <c r="V618" s="54"/>
      <c r="W618" s="192"/>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874" t="e">
        <f t="shared" si="87"/>
        <v>#N/A</v>
      </c>
      <c r="AX618" s="875"/>
      <c r="AY618" s="875"/>
      <c r="AZ618" s="875"/>
      <c r="BA618" s="876"/>
      <c r="BB618" s="877" t="s">
        <v>950</v>
      </c>
      <c r="BC618" s="878"/>
      <c r="BD618" s="54"/>
      <c r="BE618" s="879" t="e">
        <f t="shared" si="86"/>
        <v>#N/A</v>
      </c>
      <c r="BF618" s="880"/>
      <c r="BG618" s="880"/>
      <c r="BH618" s="880"/>
      <c r="BI618" s="881"/>
      <c r="BJ618" s="882" t="s">
        <v>950</v>
      </c>
      <c r="BK618" s="878"/>
      <c r="BL618" s="54"/>
      <c r="BM618" s="241"/>
      <c r="BN618" s="241"/>
      <c r="BO618" s="241"/>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199"/>
    </row>
    <row r="619" spans="4:121" s="52" customFormat="1" hidden="1">
      <c r="D619" s="198"/>
      <c r="E619" s="54"/>
      <c r="F619" s="54"/>
      <c r="G619" s="54"/>
      <c r="H619" s="54"/>
      <c r="I619" s="54"/>
      <c r="J619" s="54"/>
      <c r="K619" s="54"/>
      <c r="L619" s="54"/>
      <c r="M619" s="54"/>
      <c r="N619" s="54"/>
      <c r="O619" s="54"/>
      <c r="P619" s="54"/>
      <c r="Q619" s="54"/>
      <c r="R619" s="54"/>
      <c r="S619" s="54"/>
      <c r="T619" s="54"/>
      <c r="U619" s="54"/>
      <c r="V619" s="54"/>
      <c r="W619" s="192"/>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874" t="e">
        <f t="shared" si="87"/>
        <v>#N/A</v>
      </c>
      <c r="AX619" s="875"/>
      <c r="AY619" s="875"/>
      <c r="AZ619" s="875"/>
      <c r="BA619" s="876"/>
      <c r="BB619" s="877" t="s">
        <v>951</v>
      </c>
      <c r="BC619" s="878"/>
      <c r="BD619" s="54"/>
      <c r="BE619" s="879" t="e">
        <f t="shared" si="86"/>
        <v>#N/A</v>
      </c>
      <c r="BF619" s="880"/>
      <c r="BG619" s="880"/>
      <c r="BH619" s="880"/>
      <c r="BI619" s="881"/>
      <c r="BJ619" s="882" t="s">
        <v>951</v>
      </c>
      <c r="BK619" s="878"/>
      <c r="BL619" s="54"/>
      <c r="BM619" s="241"/>
      <c r="BN619" s="241"/>
      <c r="BO619" s="241"/>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199"/>
    </row>
    <row r="620" spans="4:121" s="52" customFormat="1" hidden="1">
      <c r="D620" s="198"/>
      <c r="E620" s="54"/>
      <c r="F620" s="54"/>
      <c r="G620" s="54"/>
      <c r="H620" s="54"/>
      <c r="I620" s="54"/>
      <c r="J620" s="54"/>
      <c r="K620" s="54"/>
      <c r="L620" s="54"/>
      <c r="M620" s="54"/>
      <c r="N620" s="54"/>
      <c r="O620" s="54"/>
      <c r="P620" s="54"/>
      <c r="Q620" s="54"/>
      <c r="R620" s="54"/>
      <c r="S620" s="54"/>
      <c r="T620" s="54"/>
      <c r="U620" s="54"/>
      <c r="V620" s="54"/>
      <c r="W620" s="192"/>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874" t="e">
        <f t="shared" si="87"/>
        <v>#N/A</v>
      </c>
      <c r="AX620" s="875"/>
      <c r="AY620" s="875"/>
      <c r="AZ620" s="875"/>
      <c r="BA620" s="876"/>
      <c r="BB620" s="877" t="s">
        <v>952</v>
      </c>
      <c r="BC620" s="878"/>
      <c r="BD620" s="54"/>
      <c r="BE620" s="879" t="e">
        <f t="shared" si="86"/>
        <v>#N/A</v>
      </c>
      <c r="BF620" s="880"/>
      <c r="BG620" s="880"/>
      <c r="BH620" s="880"/>
      <c r="BI620" s="881"/>
      <c r="BJ620" s="882" t="s">
        <v>952</v>
      </c>
      <c r="BK620" s="878"/>
      <c r="BL620" s="54"/>
      <c r="BM620" s="241"/>
      <c r="BN620" s="241"/>
      <c r="BO620" s="241"/>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199"/>
    </row>
    <row r="621" spans="4:121" s="52" customFormat="1" hidden="1">
      <c r="D621" s="198"/>
      <c r="E621" s="54"/>
      <c r="F621" s="54"/>
      <c r="G621" s="54"/>
      <c r="H621" s="54"/>
      <c r="I621" s="54"/>
      <c r="J621" s="54"/>
      <c r="K621" s="54"/>
      <c r="L621" s="54"/>
      <c r="M621" s="54"/>
      <c r="N621" s="54"/>
      <c r="O621" s="54"/>
      <c r="P621" s="54"/>
      <c r="Q621" s="54"/>
      <c r="R621" s="54"/>
      <c r="S621" s="54"/>
      <c r="T621" s="54"/>
      <c r="U621" s="54"/>
      <c r="V621" s="54"/>
      <c r="W621" s="192"/>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874" t="e">
        <f t="shared" si="87"/>
        <v>#N/A</v>
      </c>
      <c r="AX621" s="875"/>
      <c r="AY621" s="875"/>
      <c r="AZ621" s="875"/>
      <c r="BA621" s="876"/>
      <c r="BB621" s="877" t="s">
        <v>953</v>
      </c>
      <c r="BC621" s="878"/>
      <c r="BD621" s="54"/>
      <c r="BE621" s="879" t="e">
        <f t="shared" si="86"/>
        <v>#N/A</v>
      </c>
      <c r="BF621" s="880"/>
      <c r="BG621" s="880"/>
      <c r="BH621" s="880"/>
      <c r="BI621" s="881"/>
      <c r="BJ621" s="882" t="s">
        <v>953</v>
      </c>
      <c r="BK621" s="878"/>
      <c r="BL621" s="54"/>
      <c r="BM621" s="241"/>
      <c r="BN621" s="241"/>
      <c r="BO621" s="241"/>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199"/>
    </row>
    <row r="622" spans="4:121" s="52" customFormat="1" hidden="1">
      <c r="D622" s="198"/>
      <c r="E622" s="54"/>
      <c r="F622" s="54"/>
      <c r="G622" s="54"/>
      <c r="H622" s="54"/>
      <c r="I622" s="54"/>
      <c r="J622" s="54"/>
      <c r="K622" s="54"/>
      <c r="L622" s="54"/>
      <c r="M622" s="54"/>
      <c r="N622" s="54"/>
      <c r="O622" s="54"/>
      <c r="P622" s="54"/>
      <c r="Q622" s="54"/>
      <c r="R622" s="54"/>
      <c r="S622" s="54"/>
      <c r="T622" s="54"/>
      <c r="U622" s="54"/>
      <c r="V622" s="54"/>
      <c r="W622" s="192"/>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874" t="e">
        <f t="shared" si="87"/>
        <v>#N/A</v>
      </c>
      <c r="AX622" s="875"/>
      <c r="AY622" s="875"/>
      <c r="AZ622" s="875"/>
      <c r="BA622" s="876"/>
      <c r="BB622" s="877" t="s">
        <v>954</v>
      </c>
      <c r="BC622" s="878"/>
      <c r="BD622" s="54"/>
      <c r="BE622" s="879" t="e">
        <f t="shared" si="86"/>
        <v>#N/A</v>
      </c>
      <c r="BF622" s="880"/>
      <c r="BG622" s="880"/>
      <c r="BH622" s="880"/>
      <c r="BI622" s="881"/>
      <c r="BJ622" s="882" t="s">
        <v>954</v>
      </c>
      <c r="BK622" s="878"/>
      <c r="BL622" s="54"/>
      <c r="BM622" s="241"/>
      <c r="BN622" s="241"/>
      <c r="BO622" s="241"/>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199"/>
    </row>
    <row r="623" spans="4:121" s="52" customFormat="1" hidden="1">
      <c r="D623" s="198"/>
      <c r="E623" s="54"/>
      <c r="F623" s="54"/>
      <c r="G623" s="54"/>
      <c r="H623" s="54"/>
      <c r="I623" s="54"/>
      <c r="J623" s="54"/>
      <c r="K623" s="54"/>
      <c r="L623" s="54"/>
      <c r="M623" s="54"/>
      <c r="N623" s="54"/>
      <c r="O623" s="54"/>
      <c r="P623" s="54"/>
      <c r="Q623" s="54"/>
      <c r="R623" s="54"/>
      <c r="S623" s="54"/>
      <c r="T623" s="54"/>
      <c r="U623" s="54"/>
      <c r="V623" s="54"/>
      <c r="W623" s="192"/>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874" t="e">
        <f t="shared" si="87"/>
        <v>#N/A</v>
      </c>
      <c r="AX623" s="875"/>
      <c r="AY623" s="875"/>
      <c r="AZ623" s="875"/>
      <c r="BA623" s="876"/>
      <c r="BB623" s="877" t="s">
        <v>955</v>
      </c>
      <c r="BC623" s="878"/>
      <c r="BD623" s="54"/>
      <c r="BE623" s="879" t="e">
        <f t="shared" si="86"/>
        <v>#N/A</v>
      </c>
      <c r="BF623" s="880"/>
      <c r="BG623" s="880"/>
      <c r="BH623" s="880"/>
      <c r="BI623" s="881"/>
      <c r="BJ623" s="882" t="s">
        <v>955</v>
      </c>
      <c r="BK623" s="878"/>
      <c r="BL623" s="54"/>
      <c r="BM623" s="241"/>
      <c r="BN623" s="241"/>
      <c r="BO623" s="241"/>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199"/>
    </row>
    <row r="624" spans="4:121" s="52" customFormat="1" hidden="1">
      <c r="D624" s="198"/>
      <c r="E624" s="54"/>
      <c r="F624" s="54"/>
      <c r="G624" s="54"/>
      <c r="H624" s="54"/>
      <c r="I624" s="54"/>
      <c r="J624" s="54"/>
      <c r="K624" s="54"/>
      <c r="L624" s="54"/>
      <c r="M624" s="54"/>
      <c r="N624" s="54"/>
      <c r="O624" s="54"/>
      <c r="P624" s="54"/>
      <c r="Q624" s="54"/>
      <c r="R624" s="54"/>
      <c r="S624" s="54"/>
      <c r="T624" s="54"/>
      <c r="U624" s="54"/>
      <c r="V624" s="54"/>
      <c r="W624" s="192"/>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874" t="e">
        <f t="shared" si="87"/>
        <v>#N/A</v>
      </c>
      <c r="AX624" s="875"/>
      <c r="AY624" s="875"/>
      <c r="AZ624" s="875"/>
      <c r="BA624" s="876"/>
      <c r="BB624" s="877" t="s">
        <v>956</v>
      </c>
      <c r="BC624" s="878"/>
      <c r="BD624" s="54"/>
      <c r="BE624" s="879" t="e">
        <f t="shared" si="86"/>
        <v>#N/A</v>
      </c>
      <c r="BF624" s="880"/>
      <c r="BG624" s="880"/>
      <c r="BH624" s="880"/>
      <c r="BI624" s="881"/>
      <c r="BJ624" s="882" t="s">
        <v>956</v>
      </c>
      <c r="BK624" s="878"/>
      <c r="BL624" s="54"/>
      <c r="BM624" s="241"/>
      <c r="BN624" s="241"/>
      <c r="BO624" s="241"/>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199"/>
    </row>
    <row r="625" spans="4:121" s="52" customFormat="1" hidden="1">
      <c r="D625" s="198"/>
      <c r="E625" s="54"/>
      <c r="F625" s="54"/>
      <c r="G625" s="54"/>
      <c r="H625" s="54"/>
      <c r="I625" s="54"/>
      <c r="J625" s="54"/>
      <c r="K625" s="54"/>
      <c r="L625" s="54"/>
      <c r="M625" s="54"/>
      <c r="N625" s="54"/>
      <c r="O625" s="54"/>
      <c r="P625" s="54"/>
      <c r="Q625" s="54"/>
      <c r="R625" s="54"/>
      <c r="S625" s="54"/>
      <c r="T625" s="54"/>
      <c r="U625" s="54"/>
      <c r="V625" s="54"/>
      <c r="W625" s="192"/>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874" t="e">
        <f t="shared" si="87"/>
        <v>#N/A</v>
      </c>
      <c r="AX625" s="875"/>
      <c r="AY625" s="875"/>
      <c r="AZ625" s="875"/>
      <c r="BA625" s="876"/>
      <c r="BB625" s="877" t="s">
        <v>957</v>
      </c>
      <c r="BC625" s="878"/>
      <c r="BD625" s="54"/>
      <c r="BE625" s="879" t="e">
        <f t="shared" si="86"/>
        <v>#N/A</v>
      </c>
      <c r="BF625" s="880"/>
      <c r="BG625" s="880"/>
      <c r="BH625" s="880"/>
      <c r="BI625" s="881"/>
      <c r="BJ625" s="882" t="s">
        <v>957</v>
      </c>
      <c r="BK625" s="878"/>
      <c r="BL625" s="54"/>
      <c r="BM625" s="241"/>
      <c r="BN625" s="241"/>
      <c r="BO625" s="241"/>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199"/>
    </row>
    <row r="626" spans="4:121" s="52" customFormat="1" hidden="1">
      <c r="D626" s="198"/>
      <c r="E626" s="54"/>
      <c r="F626" s="54"/>
      <c r="G626" s="54"/>
      <c r="H626" s="54"/>
      <c r="I626" s="54"/>
      <c r="J626" s="54"/>
      <c r="K626" s="54"/>
      <c r="L626" s="54"/>
      <c r="M626" s="54"/>
      <c r="N626" s="54"/>
      <c r="O626" s="54"/>
      <c r="P626" s="54"/>
      <c r="Q626" s="54"/>
      <c r="R626" s="54"/>
      <c r="S626" s="54"/>
      <c r="T626" s="54"/>
      <c r="U626" s="54"/>
      <c r="V626" s="54"/>
      <c r="W626" s="192"/>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874" t="e">
        <f t="shared" si="87"/>
        <v>#N/A</v>
      </c>
      <c r="AX626" s="875"/>
      <c r="AY626" s="875"/>
      <c r="AZ626" s="875"/>
      <c r="BA626" s="876"/>
      <c r="BB626" s="877" t="s">
        <v>958</v>
      </c>
      <c r="BC626" s="878"/>
      <c r="BD626" s="54"/>
      <c r="BE626" s="879" t="e">
        <f t="shared" si="86"/>
        <v>#N/A</v>
      </c>
      <c r="BF626" s="880"/>
      <c r="BG626" s="880"/>
      <c r="BH626" s="880"/>
      <c r="BI626" s="881"/>
      <c r="BJ626" s="882" t="s">
        <v>958</v>
      </c>
      <c r="BK626" s="878"/>
      <c r="BL626" s="54"/>
      <c r="BM626" s="241"/>
      <c r="BN626" s="241"/>
      <c r="BO626" s="241"/>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199"/>
    </row>
    <row r="627" spans="4:121" s="52" customFormat="1" hidden="1">
      <c r="D627" s="198"/>
      <c r="E627" s="54"/>
      <c r="F627" s="54"/>
      <c r="G627" s="54"/>
      <c r="H627" s="54"/>
      <c r="I627" s="54"/>
      <c r="J627" s="54"/>
      <c r="K627" s="54"/>
      <c r="L627" s="54"/>
      <c r="M627" s="54"/>
      <c r="N627" s="54"/>
      <c r="O627" s="54"/>
      <c r="P627" s="54"/>
      <c r="Q627" s="54"/>
      <c r="R627" s="54"/>
      <c r="S627" s="54"/>
      <c r="T627" s="54"/>
      <c r="U627" s="54"/>
      <c r="V627" s="54"/>
      <c r="W627" s="192"/>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874" t="e">
        <f t="shared" si="87"/>
        <v>#N/A</v>
      </c>
      <c r="AX627" s="875"/>
      <c r="AY627" s="875"/>
      <c r="AZ627" s="875"/>
      <c r="BA627" s="876"/>
      <c r="BB627" s="877" t="s">
        <v>959</v>
      </c>
      <c r="BC627" s="878"/>
      <c r="BD627" s="54"/>
      <c r="BE627" s="879" t="e">
        <f t="shared" si="86"/>
        <v>#N/A</v>
      </c>
      <c r="BF627" s="880"/>
      <c r="BG627" s="880"/>
      <c r="BH627" s="880"/>
      <c r="BI627" s="881"/>
      <c r="BJ627" s="882" t="s">
        <v>959</v>
      </c>
      <c r="BK627" s="878"/>
      <c r="BL627" s="54"/>
      <c r="BM627" s="241"/>
      <c r="BN627" s="241"/>
      <c r="BO627" s="241"/>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199"/>
    </row>
    <row r="628" spans="4:121" s="52" customFormat="1" hidden="1">
      <c r="D628" s="198"/>
      <c r="E628" s="54"/>
      <c r="F628" s="54"/>
      <c r="G628" s="54"/>
      <c r="H628" s="54"/>
      <c r="I628" s="54"/>
      <c r="J628" s="54"/>
      <c r="K628" s="54"/>
      <c r="L628" s="54"/>
      <c r="M628" s="54"/>
      <c r="N628" s="54"/>
      <c r="O628" s="54"/>
      <c r="P628" s="54"/>
      <c r="Q628" s="54"/>
      <c r="R628" s="54"/>
      <c r="S628" s="54"/>
      <c r="T628" s="54"/>
      <c r="U628" s="54"/>
      <c r="V628" s="54"/>
      <c r="W628" s="192"/>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874" t="e">
        <f t="shared" si="87"/>
        <v>#N/A</v>
      </c>
      <c r="AX628" s="875"/>
      <c r="AY628" s="875"/>
      <c r="AZ628" s="875"/>
      <c r="BA628" s="876"/>
      <c r="BB628" s="877" t="s">
        <v>960</v>
      </c>
      <c r="BC628" s="878"/>
      <c r="BD628" s="54"/>
      <c r="BE628" s="879" t="e">
        <f t="shared" si="86"/>
        <v>#N/A</v>
      </c>
      <c r="BF628" s="880"/>
      <c r="BG628" s="880"/>
      <c r="BH628" s="880"/>
      <c r="BI628" s="881"/>
      <c r="BJ628" s="882" t="s">
        <v>960</v>
      </c>
      <c r="BK628" s="878"/>
      <c r="BL628" s="54"/>
      <c r="BM628" s="241"/>
      <c r="BN628" s="241"/>
      <c r="BO628" s="241"/>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199"/>
    </row>
    <row r="629" spans="4:121" s="52" customFormat="1" hidden="1">
      <c r="D629" s="198"/>
      <c r="E629" s="54"/>
      <c r="F629" s="54"/>
      <c r="G629" s="54"/>
      <c r="H629" s="54"/>
      <c r="I629" s="54"/>
      <c r="J629" s="54"/>
      <c r="K629" s="54"/>
      <c r="L629" s="54"/>
      <c r="M629" s="54"/>
      <c r="N629" s="54"/>
      <c r="O629" s="54"/>
      <c r="P629" s="54"/>
      <c r="Q629" s="54"/>
      <c r="R629" s="54"/>
      <c r="S629" s="54"/>
      <c r="T629" s="54"/>
      <c r="U629" s="54"/>
      <c r="V629" s="54"/>
      <c r="W629" s="192"/>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874" t="e">
        <f t="shared" si="87"/>
        <v>#N/A</v>
      </c>
      <c r="AX629" s="875"/>
      <c r="AY629" s="875"/>
      <c r="AZ629" s="875"/>
      <c r="BA629" s="876"/>
      <c r="BB629" s="877" t="s">
        <v>961</v>
      </c>
      <c r="BC629" s="878"/>
      <c r="BD629" s="54"/>
      <c r="BE629" s="879" t="e">
        <f t="shared" si="86"/>
        <v>#N/A</v>
      </c>
      <c r="BF629" s="880"/>
      <c r="BG629" s="880"/>
      <c r="BH629" s="880"/>
      <c r="BI629" s="881"/>
      <c r="BJ629" s="882" t="s">
        <v>961</v>
      </c>
      <c r="BK629" s="878"/>
      <c r="BL629" s="54"/>
      <c r="BM629" s="241"/>
      <c r="BN629" s="241"/>
      <c r="BO629" s="241"/>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199"/>
    </row>
    <row r="630" spans="4:121" s="52" customFormat="1" hidden="1">
      <c r="D630" s="198"/>
      <c r="E630" s="54"/>
      <c r="F630" s="54"/>
      <c r="G630" s="54"/>
      <c r="H630" s="54"/>
      <c r="I630" s="54"/>
      <c r="J630" s="54"/>
      <c r="K630" s="54"/>
      <c r="L630" s="54"/>
      <c r="M630" s="54"/>
      <c r="N630" s="54"/>
      <c r="O630" s="54"/>
      <c r="P630" s="54"/>
      <c r="Q630" s="54"/>
      <c r="R630" s="54"/>
      <c r="S630" s="54"/>
      <c r="T630" s="54"/>
      <c r="U630" s="54"/>
      <c r="V630" s="54"/>
      <c r="W630" s="192"/>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874" t="e">
        <f t="shared" si="87"/>
        <v>#N/A</v>
      </c>
      <c r="AX630" s="875"/>
      <c r="AY630" s="875"/>
      <c r="AZ630" s="875"/>
      <c r="BA630" s="876"/>
      <c r="BB630" s="877" t="s">
        <v>962</v>
      </c>
      <c r="BC630" s="878"/>
      <c r="BD630" s="54"/>
      <c r="BE630" s="879" t="e">
        <f t="shared" si="86"/>
        <v>#N/A</v>
      </c>
      <c r="BF630" s="880"/>
      <c r="BG630" s="880"/>
      <c r="BH630" s="880"/>
      <c r="BI630" s="881"/>
      <c r="BJ630" s="882" t="s">
        <v>962</v>
      </c>
      <c r="BK630" s="878"/>
      <c r="BL630" s="54"/>
      <c r="BM630" s="241"/>
      <c r="BN630" s="241"/>
      <c r="BO630" s="241"/>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199"/>
    </row>
    <row r="631" spans="4:121" s="52" customFormat="1" hidden="1">
      <c r="D631" s="198"/>
      <c r="E631" s="54"/>
      <c r="F631" s="54"/>
      <c r="G631" s="54"/>
      <c r="H631" s="54"/>
      <c r="I631" s="54"/>
      <c r="J631" s="54"/>
      <c r="K631" s="54"/>
      <c r="L631" s="54"/>
      <c r="M631" s="54"/>
      <c r="N631" s="54"/>
      <c r="O631" s="54"/>
      <c r="P631" s="54"/>
      <c r="Q631" s="54"/>
      <c r="R631" s="54"/>
      <c r="S631" s="54"/>
      <c r="T631" s="54"/>
      <c r="U631" s="54"/>
      <c r="V631" s="54"/>
      <c r="W631" s="192"/>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874" t="e">
        <f t="shared" si="87"/>
        <v>#N/A</v>
      </c>
      <c r="AX631" s="875"/>
      <c r="AY631" s="875"/>
      <c r="AZ631" s="875"/>
      <c r="BA631" s="876"/>
      <c r="BB631" s="877" t="s">
        <v>963</v>
      </c>
      <c r="BC631" s="878"/>
      <c r="BD631" s="54"/>
      <c r="BE631" s="879" t="e">
        <f t="shared" si="86"/>
        <v>#N/A</v>
      </c>
      <c r="BF631" s="880"/>
      <c r="BG631" s="880"/>
      <c r="BH631" s="880"/>
      <c r="BI631" s="881"/>
      <c r="BJ631" s="882" t="s">
        <v>963</v>
      </c>
      <c r="BK631" s="878"/>
      <c r="BL631" s="54"/>
      <c r="BM631" s="241"/>
      <c r="BN631" s="241"/>
      <c r="BO631" s="241"/>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199"/>
    </row>
    <row r="632" spans="4:121" s="52" customFormat="1" hidden="1">
      <c r="D632" s="198"/>
      <c r="E632" s="54"/>
      <c r="F632" s="54"/>
      <c r="G632" s="54"/>
      <c r="H632" s="54"/>
      <c r="I632" s="54"/>
      <c r="J632" s="54"/>
      <c r="K632" s="54"/>
      <c r="L632" s="54"/>
      <c r="M632" s="54"/>
      <c r="N632" s="54"/>
      <c r="O632" s="54"/>
      <c r="P632" s="54"/>
      <c r="Q632" s="54"/>
      <c r="R632" s="54"/>
      <c r="S632" s="54"/>
      <c r="T632" s="54"/>
      <c r="U632" s="54"/>
      <c r="V632" s="54"/>
      <c r="W632" s="192"/>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874" t="e">
        <f t="shared" si="87"/>
        <v>#N/A</v>
      </c>
      <c r="AX632" s="875"/>
      <c r="AY632" s="875"/>
      <c r="AZ632" s="875"/>
      <c r="BA632" s="876"/>
      <c r="BB632" s="877" t="s">
        <v>964</v>
      </c>
      <c r="BC632" s="878"/>
      <c r="BD632" s="54"/>
      <c r="BE632" s="879" t="e">
        <f t="shared" si="86"/>
        <v>#N/A</v>
      </c>
      <c r="BF632" s="880"/>
      <c r="BG632" s="880"/>
      <c r="BH632" s="880"/>
      <c r="BI632" s="881"/>
      <c r="BJ632" s="882" t="s">
        <v>964</v>
      </c>
      <c r="BK632" s="878"/>
      <c r="BL632" s="54"/>
      <c r="BM632" s="241"/>
      <c r="BN632" s="241"/>
      <c r="BO632" s="241"/>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199"/>
    </row>
    <row r="633" spans="4:121" s="52" customFormat="1" hidden="1">
      <c r="D633" s="198"/>
      <c r="E633" s="54"/>
      <c r="F633" s="54"/>
      <c r="G633" s="54"/>
      <c r="H633" s="54"/>
      <c r="I633" s="54"/>
      <c r="J633" s="54"/>
      <c r="K633" s="54"/>
      <c r="L633" s="54"/>
      <c r="M633" s="54"/>
      <c r="N633" s="54"/>
      <c r="O633" s="54"/>
      <c r="P633" s="54"/>
      <c r="Q633" s="54"/>
      <c r="R633" s="54"/>
      <c r="S633" s="54"/>
      <c r="T633" s="54"/>
      <c r="U633" s="54"/>
      <c r="V633" s="54"/>
      <c r="W633" s="192"/>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874" t="e">
        <f t="shared" si="87"/>
        <v>#N/A</v>
      </c>
      <c r="AX633" s="875"/>
      <c r="AY633" s="875"/>
      <c r="AZ633" s="875"/>
      <c r="BA633" s="876"/>
      <c r="BB633" s="877" t="s">
        <v>965</v>
      </c>
      <c r="BC633" s="878"/>
      <c r="BD633" s="54"/>
      <c r="BE633" s="879" t="e">
        <f t="shared" si="86"/>
        <v>#N/A</v>
      </c>
      <c r="BF633" s="880"/>
      <c r="BG633" s="880"/>
      <c r="BH633" s="880"/>
      <c r="BI633" s="881"/>
      <c r="BJ633" s="882" t="s">
        <v>965</v>
      </c>
      <c r="BK633" s="878"/>
      <c r="BL633" s="54"/>
      <c r="BM633" s="241"/>
      <c r="BN633" s="241"/>
      <c r="BO633" s="241"/>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199"/>
    </row>
    <row r="634" spans="4:121" s="52" customFormat="1" hidden="1">
      <c r="D634" s="198"/>
      <c r="E634" s="54"/>
      <c r="F634" s="54"/>
      <c r="G634" s="54"/>
      <c r="H634" s="54"/>
      <c r="I634" s="54"/>
      <c r="J634" s="54"/>
      <c r="K634" s="54"/>
      <c r="L634" s="54"/>
      <c r="M634" s="54"/>
      <c r="N634" s="54"/>
      <c r="O634" s="54"/>
      <c r="P634" s="54"/>
      <c r="Q634" s="54"/>
      <c r="R634" s="54"/>
      <c r="S634" s="54"/>
      <c r="T634" s="54"/>
      <c r="U634" s="54"/>
      <c r="V634" s="54"/>
      <c r="W634" s="192"/>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874" t="e">
        <f t="shared" si="87"/>
        <v>#N/A</v>
      </c>
      <c r="AX634" s="875"/>
      <c r="AY634" s="875"/>
      <c r="AZ634" s="875"/>
      <c r="BA634" s="876"/>
      <c r="BB634" s="877" t="s">
        <v>966</v>
      </c>
      <c r="BC634" s="878"/>
      <c r="BD634" s="54"/>
      <c r="BE634" s="879" t="e">
        <f t="shared" si="86"/>
        <v>#N/A</v>
      </c>
      <c r="BF634" s="880"/>
      <c r="BG634" s="880"/>
      <c r="BH634" s="880"/>
      <c r="BI634" s="881"/>
      <c r="BJ634" s="882" t="s">
        <v>966</v>
      </c>
      <c r="BK634" s="878"/>
      <c r="BL634" s="54"/>
      <c r="BM634" s="241"/>
      <c r="BN634" s="241"/>
      <c r="BO634" s="241"/>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199"/>
    </row>
    <row r="635" spans="4:121" s="52" customFormat="1" hidden="1">
      <c r="D635" s="198"/>
      <c r="E635" s="54"/>
      <c r="F635" s="54"/>
      <c r="G635" s="54"/>
      <c r="H635" s="54"/>
      <c r="I635" s="54"/>
      <c r="J635" s="54"/>
      <c r="K635" s="54"/>
      <c r="L635" s="54"/>
      <c r="M635" s="54"/>
      <c r="N635" s="54"/>
      <c r="O635" s="54"/>
      <c r="P635" s="54"/>
      <c r="Q635" s="54"/>
      <c r="R635" s="54"/>
      <c r="S635" s="54"/>
      <c r="T635" s="54"/>
      <c r="U635" s="54"/>
      <c r="V635" s="54"/>
      <c r="W635" s="192"/>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874" t="e">
        <f t="shared" si="87"/>
        <v>#N/A</v>
      </c>
      <c r="AX635" s="875"/>
      <c r="AY635" s="875"/>
      <c r="AZ635" s="875"/>
      <c r="BA635" s="876"/>
      <c r="BB635" s="877" t="s">
        <v>967</v>
      </c>
      <c r="BC635" s="878"/>
      <c r="BD635" s="54"/>
      <c r="BE635" s="879" t="e">
        <f t="shared" ref="BE635:BE698" si="88">RANK(BJ635,$AM$214:$AM$241,1)</f>
        <v>#N/A</v>
      </c>
      <c r="BF635" s="880"/>
      <c r="BG635" s="880"/>
      <c r="BH635" s="880"/>
      <c r="BI635" s="881"/>
      <c r="BJ635" s="882" t="s">
        <v>967</v>
      </c>
      <c r="BK635" s="878"/>
      <c r="BL635" s="54"/>
      <c r="BM635" s="241"/>
      <c r="BN635" s="241"/>
      <c r="BO635" s="241"/>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199"/>
    </row>
    <row r="636" spans="4:121" s="52" customFormat="1" hidden="1">
      <c r="D636" s="198"/>
      <c r="E636" s="54"/>
      <c r="F636" s="54"/>
      <c r="G636" s="54"/>
      <c r="H636" s="54"/>
      <c r="I636" s="54"/>
      <c r="J636" s="54"/>
      <c r="K636" s="54"/>
      <c r="L636" s="54"/>
      <c r="M636" s="54"/>
      <c r="N636" s="54"/>
      <c r="O636" s="54"/>
      <c r="P636" s="54"/>
      <c r="Q636" s="54"/>
      <c r="R636" s="54"/>
      <c r="S636" s="54"/>
      <c r="T636" s="54"/>
      <c r="U636" s="54"/>
      <c r="V636" s="54"/>
      <c r="W636" s="192"/>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874" t="e">
        <f t="shared" si="87"/>
        <v>#N/A</v>
      </c>
      <c r="AX636" s="875"/>
      <c r="AY636" s="875"/>
      <c r="AZ636" s="875"/>
      <c r="BA636" s="876"/>
      <c r="BB636" s="877" t="s">
        <v>968</v>
      </c>
      <c r="BC636" s="878"/>
      <c r="BD636" s="54"/>
      <c r="BE636" s="879" t="e">
        <f t="shared" si="88"/>
        <v>#N/A</v>
      </c>
      <c r="BF636" s="880"/>
      <c r="BG636" s="880"/>
      <c r="BH636" s="880"/>
      <c r="BI636" s="881"/>
      <c r="BJ636" s="882" t="s">
        <v>968</v>
      </c>
      <c r="BK636" s="878"/>
      <c r="BL636" s="54"/>
      <c r="BM636" s="241"/>
      <c r="BN636" s="241"/>
      <c r="BO636" s="241"/>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199"/>
    </row>
    <row r="637" spans="4:121" s="52" customFormat="1" hidden="1">
      <c r="D637" s="198"/>
      <c r="E637" s="54"/>
      <c r="F637" s="54"/>
      <c r="G637" s="54"/>
      <c r="H637" s="54"/>
      <c r="I637" s="54"/>
      <c r="J637" s="54"/>
      <c r="K637" s="54"/>
      <c r="L637" s="54"/>
      <c r="M637" s="54"/>
      <c r="N637" s="54"/>
      <c r="O637" s="54"/>
      <c r="P637" s="54"/>
      <c r="Q637" s="54"/>
      <c r="R637" s="54"/>
      <c r="S637" s="54"/>
      <c r="T637" s="54"/>
      <c r="U637" s="54"/>
      <c r="V637" s="54"/>
      <c r="W637" s="192"/>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874" t="e">
        <f t="shared" si="87"/>
        <v>#N/A</v>
      </c>
      <c r="AX637" s="875"/>
      <c r="AY637" s="875"/>
      <c r="AZ637" s="875"/>
      <c r="BA637" s="876"/>
      <c r="BB637" s="877" t="s">
        <v>969</v>
      </c>
      <c r="BC637" s="878"/>
      <c r="BD637" s="54"/>
      <c r="BE637" s="879" t="e">
        <f t="shared" si="88"/>
        <v>#N/A</v>
      </c>
      <c r="BF637" s="880"/>
      <c r="BG637" s="880"/>
      <c r="BH637" s="880"/>
      <c r="BI637" s="881"/>
      <c r="BJ637" s="882" t="s">
        <v>969</v>
      </c>
      <c r="BK637" s="878"/>
      <c r="BL637" s="54"/>
      <c r="BM637" s="241"/>
      <c r="BN637" s="241"/>
      <c r="BO637" s="241"/>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199"/>
    </row>
    <row r="638" spans="4:121" s="52" customFormat="1" hidden="1">
      <c r="D638" s="198"/>
      <c r="E638" s="54"/>
      <c r="F638" s="54"/>
      <c r="G638" s="54"/>
      <c r="H638" s="54"/>
      <c r="I638" s="54"/>
      <c r="J638" s="54"/>
      <c r="K638" s="54"/>
      <c r="L638" s="54"/>
      <c r="M638" s="54"/>
      <c r="N638" s="54"/>
      <c r="O638" s="54"/>
      <c r="P638" s="54"/>
      <c r="Q638" s="54"/>
      <c r="R638" s="54"/>
      <c r="S638" s="54"/>
      <c r="T638" s="54"/>
      <c r="U638" s="54"/>
      <c r="V638" s="54"/>
      <c r="W638" s="192"/>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874" t="e">
        <f t="shared" si="87"/>
        <v>#N/A</v>
      </c>
      <c r="AX638" s="875"/>
      <c r="AY638" s="875"/>
      <c r="AZ638" s="875"/>
      <c r="BA638" s="876"/>
      <c r="BB638" s="877" t="s">
        <v>970</v>
      </c>
      <c r="BC638" s="878"/>
      <c r="BD638" s="54"/>
      <c r="BE638" s="879" t="e">
        <f t="shared" si="88"/>
        <v>#N/A</v>
      </c>
      <c r="BF638" s="880"/>
      <c r="BG638" s="880"/>
      <c r="BH638" s="880"/>
      <c r="BI638" s="881"/>
      <c r="BJ638" s="882" t="s">
        <v>970</v>
      </c>
      <c r="BK638" s="878"/>
      <c r="BL638" s="54"/>
      <c r="BM638" s="241"/>
      <c r="BN638" s="241"/>
      <c r="BO638" s="241"/>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199"/>
    </row>
    <row r="639" spans="4:121" s="52" customFormat="1" hidden="1">
      <c r="D639" s="198"/>
      <c r="E639" s="54"/>
      <c r="F639" s="54"/>
      <c r="G639" s="54"/>
      <c r="H639" s="54"/>
      <c r="I639" s="54"/>
      <c r="J639" s="54"/>
      <c r="K639" s="54"/>
      <c r="L639" s="54"/>
      <c r="M639" s="54"/>
      <c r="N639" s="54"/>
      <c r="O639" s="54"/>
      <c r="P639" s="54"/>
      <c r="Q639" s="54"/>
      <c r="R639" s="54"/>
      <c r="S639" s="54"/>
      <c r="T639" s="54"/>
      <c r="U639" s="54"/>
      <c r="V639" s="54"/>
      <c r="W639" s="192"/>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874" t="e">
        <f t="shared" si="87"/>
        <v>#N/A</v>
      </c>
      <c r="AX639" s="875"/>
      <c r="AY639" s="875"/>
      <c r="AZ639" s="875"/>
      <c r="BA639" s="876"/>
      <c r="BB639" s="877" t="s">
        <v>971</v>
      </c>
      <c r="BC639" s="878"/>
      <c r="BD639" s="54"/>
      <c r="BE639" s="879" t="e">
        <f t="shared" si="88"/>
        <v>#N/A</v>
      </c>
      <c r="BF639" s="880"/>
      <c r="BG639" s="880"/>
      <c r="BH639" s="880"/>
      <c r="BI639" s="881"/>
      <c r="BJ639" s="882" t="s">
        <v>971</v>
      </c>
      <c r="BK639" s="878"/>
      <c r="BL639" s="54"/>
      <c r="BM639" s="241"/>
      <c r="BN639" s="241"/>
      <c r="BO639" s="241"/>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199"/>
    </row>
    <row r="640" spans="4:121" s="52" customFormat="1" hidden="1">
      <c r="D640" s="198"/>
      <c r="E640" s="54"/>
      <c r="F640" s="54"/>
      <c r="G640" s="54"/>
      <c r="H640" s="54"/>
      <c r="I640" s="54"/>
      <c r="J640" s="54"/>
      <c r="K640" s="54"/>
      <c r="L640" s="54"/>
      <c r="M640" s="54"/>
      <c r="N640" s="54"/>
      <c r="O640" s="54"/>
      <c r="P640" s="54"/>
      <c r="Q640" s="54"/>
      <c r="R640" s="54"/>
      <c r="S640" s="54"/>
      <c r="T640" s="54"/>
      <c r="U640" s="54"/>
      <c r="V640" s="54"/>
      <c r="W640" s="192"/>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874" t="e">
        <f t="shared" si="87"/>
        <v>#N/A</v>
      </c>
      <c r="AX640" s="875"/>
      <c r="AY640" s="875"/>
      <c r="AZ640" s="875"/>
      <c r="BA640" s="876"/>
      <c r="BB640" s="877" t="s">
        <v>972</v>
      </c>
      <c r="BC640" s="878"/>
      <c r="BD640" s="54"/>
      <c r="BE640" s="879" t="e">
        <f t="shared" si="88"/>
        <v>#N/A</v>
      </c>
      <c r="BF640" s="880"/>
      <c r="BG640" s="880"/>
      <c r="BH640" s="880"/>
      <c r="BI640" s="881"/>
      <c r="BJ640" s="882" t="s">
        <v>972</v>
      </c>
      <c r="BK640" s="878"/>
      <c r="BL640" s="54"/>
      <c r="BM640" s="241"/>
      <c r="BN640" s="241"/>
      <c r="BO640" s="241"/>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199"/>
    </row>
    <row r="641" spans="4:121" s="52" customFormat="1" hidden="1">
      <c r="D641" s="198"/>
      <c r="E641" s="54"/>
      <c r="F641" s="54"/>
      <c r="G641" s="54"/>
      <c r="H641" s="54"/>
      <c r="I641" s="54"/>
      <c r="J641" s="54"/>
      <c r="K641" s="54"/>
      <c r="L641" s="54"/>
      <c r="M641" s="54"/>
      <c r="N641" s="54"/>
      <c r="O641" s="54"/>
      <c r="P641" s="54"/>
      <c r="Q641" s="54"/>
      <c r="R641" s="54"/>
      <c r="S641" s="54"/>
      <c r="T641" s="54"/>
      <c r="U641" s="54"/>
      <c r="V641" s="54"/>
      <c r="W641" s="192"/>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874" t="e">
        <f t="shared" si="87"/>
        <v>#N/A</v>
      </c>
      <c r="AX641" s="875"/>
      <c r="AY641" s="875"/>
      <c r="AZ641" s="875"/>
      <c r="BA641" s="876"/>
      <c r="BB641" s="877" t="s">
        <v>973</v>
      </c>
      <c r="BC641" s="878"/>
      <c r="BD641" s="54"/>
      <c r="BE641" s="879" t="e">
        <f t="shared" si="88"/>
        <v>#N/A</v>
      </c>
      <c r="BF641" s="880"/>
      <c r="BG641" s="880"/>
      <c r="BH641" s="880"/>
      <c r="BI641" s="881"/>
      <c r="BJ641" s="882" t="s">
        <v>973</v>
      </c>
      <c r="BK641" s="878"/>
      <c r="BL641" s="54"/>
      <c r="BM641" s="241"/>
      <c r="BN641" s="241"/>
      <c r="BO641" s="241"/>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199"/>
    </row>
    <row r="642" spans="4:121" s="52" customFormat="1" hidden="1">
      <c r="D642" s="198"/>
      <c r="E642" s="54"/>
      <c r="F642" s="54"/>
      <c r="G642" s="54"/>
      <c r="H642" s="54"/>
      <c r="I642" s="54"/>
      <c r="J642" s="54"/>
      <c r="K642" s="54"/>
      <c r="L642" s="54"/>
      <c r="M642" s="54"/>
      <c r="N642" s="54"/>
      <c r="O642" s="54"/>
      <c r="P642" s="54"/>
      <c r="Q642" s="54"/>
      <c r="R642" s="54"/>
      <c r="S642" s="54"/>
      <c r="T642" s="54"/>
      <c r="U642" s="54"/>
      <c r="V642" s="54"/>
      <c r="W642" s="192"/>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874" t="e">
        <f t="shared" si="87"/>
        <v>#N/A</v>
      </c>
      <c r="AX642" s="875"/>
      <c r="AY642" s="875"/>
      <c r="AZ642" s="875"/>
      <c r="BA642" s="876"/>
      <c r="BB642" s="877" t="s">
        <v>974</v>
      </c>
      <c r="BC642" s="878"/>
      <c r="BD642" s="54"/>
      <c r="BE642" s="879" t="e">
        <f t="shared" si="88"/>
        <v>#N/A</v>
      </c>
      <c r="BF642" s="880"/>
      <c r="BG642" s="880"/>
      <c r="BH642" s="880"/>
      <c r="BI642" s="881"/>
      <c r="BJ642" s="882" t="s">
        <v>974</v>
      </c>
      <c r="BK642" s="878"/>
      <c r="BL642" s="54"/>
      <c r="BM642" s="241"/>
      <c r="BN642" s="241"/>
      <c r="BO642" s="241"/>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199"/>
    </row>
    <row r="643" spans="4:121" s="52" customFormat="1" hidden="1">
      <c r="D643" s="198"/>
      <c r="E643" s="54"/>
      <c r="F643" s="54"/>
      <c r="G643" s="54"/>
      <c r="H643" s="54"/>
      <c r="I643" s="54"/>
      <c r="J643" s="54"/>
      <c r="K643" s="54"/>
      <c r="L643" s="54"/>
      <c r="M643" s="54"/>
      <c r="N643" s="54"/>
      <c r="O643" s="54"/>
      <c r="P643" s="54"/>
      <c r="Q643" s="54"/>
      <c r="R643" s="54"/>
      <c r="S643" s="54"/>
      <c r="T643" s="54"/>
      <c r="U643" s="54"/>
      <c r="V643" s="54"/>
      <c r="W643" s="192"/>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874" t="e">
        <f t="shared" si="87"/>
        <v>#N/A</v>
      </c>
      <c r="AX643" s="875"/>
      <c r="AY643" s="875"/>
      <c r="AZ643" s="875"/>
      <c r="BA643" s="876"/>
      <c r="BB643" s="877" t="s">
        <v>975</v>
      </c>
      <c r="BC643" s="878"/>
      <c r="BD643" s="54"/>
      <c r="BE643" s="879" t="e">
        <f t="shared" si="88"/>
        <v>#N/A</v>
      </c>
      <c r="BF643" s="880"/>
      <c r="BG643" s="880"/>
      <c r="BH643" s="880"/>
      <c r="BI643" s="881"/>
      <c r="BJ643" s="882" t="s">
        <v>975</v>
      </c>
      <c r="BK643" s="878"/>
      <c r="BL643" s="54"/>
      <c r="BM643" s="241"/>
      <c r="BN643" s="241"/>
      <c r="BO643" s="241"/>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199"/>
    </row>
    <row r="644" spans="4:121" s="52" customFormat="1" hidden="1">
      <c r="D644" s="198"/>
      <c r="E644" s="54"/>
      <c r="F644" s="54"/>
      <c r="G644" s="54"/>
      <c r="H644" s="54"/>
      <c r="I644" s="54"/>
      <c r="J644" s="54"/>
      <c r="K644" s="54"/>
      <c r="L644" s="54"/>
      <c r="M644" s="54"/>
      <c r="N644" s="54"/>
      <c r="O644" s="54"/>
      <c r="P644" s="54"/>
      <c r="Q644" s="54"/>
      <c r="R644" s="54"/>
      <c r="S644" s="54"/>
      <c r="T644" s="54"/>
      <c r="U644" s="54"/>
      <c r="V644" s="54"/>
      <c r="W644" s="192"/>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874" t="e">
        <f t="shared" si="87"/>
        <v>#N/A</v>
      </c>
      <c r="AX644" s="875"/>
      <c r="AY644" s="875"/>
      <c r="AZ644" s="875"/>
      <c r="BA644" s="876"/>
      <c r="BB644" s="877" t="s">
        <v>976</v>
      </c>
      <c r="BC644" s="878"/>
      <c r="BD644" s="54"/>
      <c r="BE644" s="879" t="e">
        <f t="shared" si="88"/>
        <v>#N/A</v>
      </c>
      <c r="BF644" s="880"/>
      <c r="BG644" s="880"/>
      <c r="BH644" s="880"/>
      <c r="BI644" s="881"/>
      <c r="BJ644" s="882" t="s">
        <v>976</v>
      </c>
      <c r="BK644" s="878"/>
      <c r="BL644" s="54"/>
      <c r="BM644" s="241"/>
      <c r="BN644" s="241"/>
      <c r="BO644" s="241"/>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199"/>
    </row>
    <row r="645" spans="4:121" s="52" customFormat="1" hidden="1">
      <c r="D645" s="198"/>
      <c r="E645" s="54"/>
      <c r="F645" s="54"/>
      <c r="G645" s="54"/>
      <c r="H645" s="54"/>
      <c r="I645" s="54"/>
      <c r="J645" s="54"/>
      <c r="K645" s="54"/>
      <c r="L645" s="54"/>
      <c r="M645" s="54"/>
      <c r="N645" s="54"/>
      <c r="O645" s="54"/>
      <c r="P645" s="54"/>
      <c r="Q645" s="54"/>
      <c r="R645" s="54"/>
      <c r="S645" s="54"/>
      <c r="T645" s="54"/>
      <c r="U645" s="54"/>
      <c r="V645" s="54"/>
      <c r="W645" s="192"/>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874" t="e">
        <f t="shared" si="87"/>
        <v>#N/A</v>
      </c>
      <c r="AX645" s="875"/>
      <c r="AY645" s="875"/>
      <c r="AZ645" s="875"/>
      <c r="BA645" s="876"/>
      <c r="BB645" s="877" t="s">
        <v>977</v>
      </c>
      <c r="BC645" s="878"/>
      <c r="BD645" s="54"/>
      <c r="BE645" s="879" t="e">
        <f t="shared" si="88"/>
        <v>#N/A</v>
      </c>
      <c r="BF645" s="880"/>
      <c r="BG645" s="880"/>
      <c r="BH645" s="880"/>
      <c r="BI645" s="881"/>
      <c r="BJ645" s="882" t="s">
        <v>977</v>
      </c>
      <c r="BK645" s="878"/>
      <c r="BL645" s="54"/>
      <c r="BM645" s="241"/>
      <c r="BN645" s="241"/>
      <c r="BO645" s="241"/>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199"/>
    </row>
    <row r="646" spans="4:121" s="52" customFormat="1" hidden="1">
      <c r="D646" s="198"/>
      <c r="E646" s="54"/>
      <c r="F646" s="54"/>
      <c r="G646" s="54"/>
      <c r="H646" s="54"/>
      <c r="I646" s="54"/>
      <c r="J646" s="54"/>
      <c r="K646" s="54"/>
      <c r="L646" s="54"/>
      <c r="M646" s="54"/>
      <c r="N646" s="54"/>
      <c r="O646" s="54"/>
      <c r="P646" s="54"/>
      <c r="Q646" s="54"/>
      <c r="R646" s="54"/>
      <c r="S646" s="54"/>
      <c r="T646" s="54"/>
      <c r="U646" s="54"/>
      <c r="V646" s="54"/>
      <c r="W646" s="192"/>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874" t="e">
        <f t="shared" si="87"/>
        <v>#N/A</v>
      </c>
      <c r="AX646" s="875"/>
      <c r="AY646" s="875"/>
      <c r="AZ646" s="875"/>
      <c r="BA646" s="876"/>
      <c r="BB646" s="877" t="s">
        <v>978</v>
      </c>
      <c r="BC646" s="878"/>
      <c r="BD646" s="54"/>
      <c r="BE646" s="879" t="e">
        <f t="shared" si="88"/>
        <v>#N/A</v>
      </c>
      <c r="BF646" s="880"/>
      <c r="BG646" s="880"/>
      <c r="BH646" s="880"/>
      <c r="BI646" s="881"/>
      <c r="BJ646" s="882" t="s">
        <v>978</v>
      </c>
      <c r="BK646" s="878"/>
      <c r="BL646" s="54"/>
      <c r="BM646" s="241"/>
      <c r="BN646" s="241"/>
      <c r="BO646" s="241"/>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199"/>
    </row>
    <row r="647" spans="4:121" s="52" customFormat="1" hidden="1">
      <c r="D647" s="198"/>
      <c r="E647" s="54"/>
      <c r="F647" s="54"/>
      <c r="G647" s="54"/>
      <c r="H647" s="54"/>
      <c r="I647" s="54"/>
      <c r="J647" s="54"/>
      <c r="K647" s="54"/>
      <c r="L647" s="54"/>
      <c r="M647" s="54"/>
      <c r="N647" s="54"/>
      <c r="O647" s="54"/>
      <c r="P647" s="54"/>
      <c r="Q647" s="54"/>
      <c r="R647" s="54"/>
      <c r="S647" s="54"/>
      <c r="T647" s="54"/>
      <c r="U647" s="54"/>
      <c r="V647" s="54"/>
      <c r="W647" s="192"/>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874" t="e">
        <f t="shared" si="87"/>
        <v>#N/A</v>
      </c>
      <c r="AX647" s="875"/>
      <c r="AY647" s="875"/>
      <c r="AZ647" s="875"/>
      <c r="BA647" s="876"/>
      <c r="BB647" s="877" t="s">
        <v>979</v>
      </c>
      <c r="BC647" s="878"/>
      <c r="BD647" s="54"/>
      <c r="BE647" s="879" t="e">
        <f t="shared" si="88"/>
        <v>#N/A</v>
      </c>
      <c r="BF647" s="880"/>
      <c r="BG647" s="880"/>
      <c r="BH647" s="880"/>
      <c r="BI647" s="881"/>
      <c r="BJ647" s="882" t="s">
        <v>979</v>
      </c>
      <c r="BK647" s="878"/>
      <c r="BL647" s="54"/>
      <c r="BM647" s="241"/>
      <c r="BN647" s="241"/>
      <c r="BO647" s="241"/>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199"/>
    </row>
    <row r="648" spans="4:121" s="52" customFormat="1" hidden="1">
      <c r="D648" s="198"/>
      <c r="E648" s="54"/>
      <c r="F648" s="54"/>
      <c r="G648" s="54"/>
      <c r="H648" s="54"/>
      <c r="I648" s="54"/>
      <c r="J648" s="54"/>
      <c r="K648" s="54"/>
      <c r="L648" s="54"/>
      <c r="M648" s="54"/>
      <c r="N648" s="54"/>
      <c r="O648" s="54"/>
      <c r="P648" s="54"/>
      <c r="Q648" s="54"/>
      <c r="R648" s="54"/>
      <c r="S648" s="54"/>
      <c r="T648" s="54"/>
      <c r="U648" s="54"/>
      <c r="V648" s="54"/>
      <c r="W648" s="192"/>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874" t="e">
        <f t="shared" si="87"/>
        <v>#N/A</v>
      </c>
      <c r="AX648" s="875"/>
      <c r="AY648" s="875"/>
      <c r="AZ648" s="875"/>
      <c r="BA648" s="876"/>
      <c r="BB648" s="877" t="s">
        <v>980</v>
      </c>
      <c r="BC648" s="878"/>
      <c r="BD648" s="54"/>
      <c r="BE648" s="879" t="e">
        <f t="shared" si="88"/>
        <v>#N/A</v>
      </c>
      <c r="BF648" s="880"/>
      <c r="BG648" s="880"/>
      <c r="BH648" s="880"/>
      <c r="BI648" s="881"/>
      <c r="BJ648" s="882" t="s">
        <v>980</v>
      </c>
      <c r="BK648" s="878"/>
      <c r="BL648" s="54"/>
      <c r="BM648" s="241"/>
      <c r="BN648" s="241"/>
      <c r="BO648" s="241"/>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199"/>
    </row>
    <row r="649" spans="4:121" s="52" customFormat="1" hidden="1">
      <c r="D649" s="198"/>
      <c r="E649" s="54"/>
      <c r="F649" s="54"/>
      <c r="G649" s="54"/>
      <c r="H649" s="54"/>
      <c r="I649" s="54"/>
      <c r="J649" s="54"/>
      <c r="K649" s="54"/>
      <c r="L649" s="54"/>
      <c r="M649" s="54"/>
      <c r="N649" s="54"/>
      <c r="O649" s="54"/>
      <c r="P649" s="54"/>
      <c r="Q649" s="54"/>
      <c r="R649" s="54"/>
      <c r="S649" s="54"/>
      <c r="T649" s="54"/>
      <c r="U649" s="54"/>
      <c r="V649" s="54"/>
      <c r="W649" s="192"/>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874" t="e">
        <f t="shared" si="87"/>
        <v>#N/A</v>
      </c>
      <c r="AX649" s="875"/>
      <c r="AY649" s="875"/>
      <c r="AZ649" s="875"/>
      <c r="BA649" s="876"/>
      <c r="BB649" s="877" t="s">
        <v>981</v>
      </c>
      <c r="BC649" s="878"/>
      <c r="BD649" s="54"/>
      <c r="BE649" s="879" t="e">
        <f t="shared" si="88"/>
        <v>#N/A</v>
      </c>
      <c r="BF649" s="880"/>
      <c r="BG649" s="880"/>
      <c r="BH649" s="880"/>
      <c r="BI649" s="881"/>
      <c r="BJ649" s="882" t="s">
        <v>981</v>
      </c>
      <c r="BK649" s="878"/>
      <c r="BL649" s="54"/>
      <c r="BM649" s="241"/>
      <c r="BN649" s="241"/>
      <c r="BO649" s="241"/>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199"/>
    </row>
    <row r="650" spans="4:121" s="52" customFormat="1" hidden="1">
      <c r="D650" s="198"/>
      <c r="E650" s="54"/>
      <c r="F650" s="54"/>
      <c r="G650" s="54"/>
      <c r="H650" s="54"/>
      <c r="I650" s="54"/>
      <c r="J650" s="54"/>
      <c r="K650" s="54"/>
      <c r="L650" s="54"/>
      <c r="M650" s="54"/>
      <c r="N650" s="54"/>
      <c r="O650" s="54"/>
      <c r="P650" s="54"/>
      <c r="Q650" s="54"/>
      <c r="R650" s="54"/>
      <c r="S650" s="54"/>
      <c r="T650" s="54"/>
      <c r="U650" s="54"/>
      <c r="V650" s="54"/>
      <c r="W650" s="192"/>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874" t="e">
        <f t="shared" si="87"/>
        <v>#N/A</v>
      </c>
      <c r="AX650" s="875"/>
      <c r="AY650" s="875"/>
      <c r="AZ650" s="875"/>
      <c r="BA650" s="876"/>
      <c r="BB650" s="877" t="s">
        <v>982</v>
      </c>
      <c r="BC650" s="878"/>
      <c r="BD650" s="54"/>
      <c r="BE650" s="879" t="e">
        <f t="shared" si="88"/>
        <v>#N/A</v>
      </c>
      <c r="BF650" s="880"/>
      <c r="BG650" s="880"/>
      <c r="BH650" s="880"/>
      <c r="BI650" s="881"/>
      <c r="BJ650" s="882" t="s">
        <v>982</v>
      </c>
      <c r="BK650" s="878"/>
      <c r="BL650" s="54"/>
      <c r="BM650" s="241"/>
      <c r="BN650" s="241"/>
      <c r="BO650" s="241"/>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199"/>
    </row>
    <row r="651" spans="4:121" s="52" customFormat="1" hidden="1">
      <c r="D651" s="198"/>
      <c r="E651" s="54"/>
      <c r="F651" s="54"/>
      <c r="G651" s="54"/>
      <c r="H651" s="54"/>
      <c r="I651" s="54"/>
      <c r="J651" s="54"/>
      <c r="K651" s="54"/>
      <c r="L651" s="54"/>
      <c r="M651" s="54"/>
      <c r="N651" s="54"/>
      <c r="O651" s="54"/>
      <c r="P651" s="54"/>
      <c r="Q651" s="54"/>
      <c r="R651" s="54"/>
      <c r="S651" s="54"/>
      <c r="T651" s="54"/>
      <c r="U651" s="54"/>
      <c r="V651" s="54"/>
      <c r="W651" s="192"/>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874" t="e">
        <f t="shared" ref="AW651:AW714" si="89">RANK(BB651,$AM$184:$AM$211,1)</f>
        <v>#N/A</v>
      </c>
      <c r="AX651" s="875"/>
      <c r="AY651" s="875"/>
      <c r="AZ651" s="875"/>
      <c r="BA651" s="876"/>
      <c r="BB651" s="877" t="s">
        <v>983</v>
      </c>
      <c r="BC651" s="878"/>
      <c r="BD651" s="54"/>
      <c r="BE651" s="879" t="e">
        <f t="shared" si="88"/>
        <v>#N/A</v>
      </c>
      <c r="BF651" s="880"/>
      <c r="BG651" s="880"/>
      <c r="BH651" s="880"/>
      <c r="BI651" s="881"/>
      <c r="BJ651" s="882" t="s">
        <v>983</v>
      </c>
      <c r="BK651" s="878"/>
      <c r="BL651" s="54"/>
      <c r="BM651" s="241"/>
      <c r="BN651" s="241"/>
      <c r="BO651" s="241"/>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199"/>
    </row>
    <row r="652" spans="4:121" s="52" customFormat="1" hidden="1">
      <c r="D652" s="198"/>
      <c r="E652" s="54"/>
      <c r="F652" s="54"/>
      <c r="G652" s="54"/>
      <c r="H652" s="54"/>
      <c r="I652" s="54"/>
      <c r="J652" s="54"/>
      <c r="K652" s="54"/>
      <c r="L652" s="54"/>
      <c r="M652" s="54"/>
      <c r="N652" s="54"/>
      <c r="O652" s="54"/>
      <c r="P652" s="54"/>
      <c r="Q652" s="54"/>
      <c r="R652" s="54"/>
      <c r="S652" s="54"/>
      <c r="T652" s="54"/>
      <c r="U652" s="54"/>
      <c r="V652" s="54"/>
      <c r="W652" s="192"/>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874" t="e">
        <f t="shared" si="89"/>
        <v>#N/A</v>
      </c>
      <c r="AX652" s="875"/>
      <c r="AY652" s="875"/>
      <c r="AZ652" s="875"/>
      <c r="BA652" s="876"/>
      <c r="BB652" s="877" t="s">
        <v>984</v>
      </c>
      <c r="BC652" s="878"/>
      <c r="BD652" s="54"/>
      <c r="BE652" s="879" t="e">
        <f t="shared" si="88"/>
        <v>#N/A</v>
      </c>
      <c r="BF652" s="880"/>
      <c r="BG652" s="880"/>
      <c r="BH652" s="880"/>
      <c r="BI652" s="881"/>
      <c r="BJ652" s="882" t="s">
        <v>984</v>
      </c>
      <c r="BK652" s="878"/>
      <c r="BL652" s="54"/>
      <c r="BM652" s="241"/>
      <c r="BN652" s="241"/>
      <c r="BO652" s="241"/>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199"/>
    </row>
    <row r="653" spans="4:121" s="52" customFormat="1" hidden="1">
      <c r="D653" s="198"/>
      <c r="E653" s="54"/>
      <c r="F653" s="54"/>
      <c r="G653" s="54"/>
      <c r="H653" s="54"/>
      <c r="I653" s="54"/>
      <c r="J653" s="54"/>
      <c r="K653" s="54"/>
      <c r="L653" s="54"/>
      <c r="M653" s="54"/>
      <c r="N653" s="54"/>
      <c r="O653" s="54"/>
      <c r="P653" s="54"/>
      <c r="Q653" s="54"/>
      <c r="R653" s="54"/>
      <c r="S653" s="54"/>
      <c r="T653" s="54"/>
      <c r="U653" s="54"/>
      <c r="V653" s="54"/>
      <c r="W653" s="192"/>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874" t="e">
        <f t="shared" si="89"/>
        <v>#N/A</v>
      </c>
      <c r="AX653" s="875"/>
      <c r="AY653" s="875"/>
      <c r="AZ653" s="875"/>
      <c r="BA653" s="876"/>
      <c r="BB653" s="877" t="s">
        <v>985</v>
      </c>
      <c r="BC653" s="878"/>
      <c r="BD653" s="54"/>
      <c r="BE653" s="879" t="e">
        <f t="shared" si="88"/>
        <v>#N/A</v>
      </c>
      <c r="BF653" s="880"/>
      <c r="BG653" s="880"/>
      <c r="BH653" s="880"/>
      <c r="BI653" s="881"/>
      <c r="BJ653" s="882" t="s">
        <v>985</v>
      </c>
      <c r="BK653" s="878"/>
      <c r="BL653" s="54"/>
      <c r="BM653" s="241"/>
      <c r="BN653" s="241"/>
      <c r="BO653" s="241"/>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199"/>
    </row>
    <row r="654" spans="4:121" s="52" customFormat="1" hidden="1">
      <c r="D654" s="198"/>
      <c r="E654" s="54"/>
      <c r="F654" s="54"/>
      <c r="G654" s="54"/>
      <c r="H654" s="54"/>
      <c r="I654" s="54"/>
      <c r="J654" s="54"/>
      <c r="K654" s="54"/>
      <c r="L654" s="54"/>
      <c r="M654" s="54"/>
      <c r="N654" s="54"/>
      <c r="O654" s="54"/>
      <c r="P654" s="54"/>
      <c r="Q654" s="54"/>
      <c r="R654" s="54"/>
      <c r="S654" s="54"/>
      <c r="T654" s="54"/>
      <c r="U654" s="54"/>
      <c r="V654" s="54"/>
      <c r="W654" s="192"/>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874" t="e">
        <f t="shared" si="89"/>
        <v>#N/A</v>
      </c>
      <c r="AX654" s="875"/>
      <c r="AY654" s="875"/>
      <c r="AZ654" s="875"/>
      <c r="BA654" s="876"/>
      <c r="BB654" s="877" t="s">
        <v>986</v>
      </c>
      <c r="BC654" s="878"/>
      <c r="BD654" s="54"/>
      <c r="BE654" s="879" t="e">
        <f t="shared" si="88"/>
        <v>#N/A</v>
      </c>
      <c r="BF654" s="880"/>
      <c r="BG654" s="880"/>
      <c r="BH654" s="880"/>
      <c r="BI654" s="881"/>
      <c r="BJ654" s="882" t="s">
        <v>986</v>
      </c>
      <c r="BK654" s="878"/>
      <c r="BL654" s="54"/>
      <c r="BM654" s="241"/>
      <c r="BN654" s="241"/>
      <c r="BO654" s="241"/>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199"/>
    </row>
    <row r="655" spans="4:121" s="52" customFormat="1" hidden="1">
      <c r="D655" s="198"/>
      <c r="E655" s="54"/>
      <c r="F655" s="54"/>
      <c r="G655" s="54"/>
      <c r="H655" s="54"/>
      <c r="I655" s="54"/>
      <c r="J655" s="54"/>
      <c r="K655" s="54"/>
      <c r="L655" s="54"/>
      <c r="M655" s="54"/>
      <c r="N655" s="54"/>
      <c r="O655" s="54"/>
      <c r="P655" s="54"/>
      <c r="Q655" s="54"/>
      <c r="R655" s="54"/>
      <c r="S655" s="54"/>
      <c r="T655" s="54"/>
      <c r="U655" s="54"/>
      <c r="V655" s="54"/>
      <c r="W655" s="192"/>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874" t="e">
        <f t="shared" si="89"/>
        <v>#N/A</v>
      </c>
      <c r="AX655" s="875"/>
      <c r="AY655" s="875"/>
      <c r="AZ655" s="875"/>
      <c r="BA655" s="876"/>
      <c r="BB655" s="877" t="s">
        <v>987</v>
      </c>
      <c r="BC655" s="878"/>
      <c r="BD655" s="54"/>
      <c r="BE655" s="879" t="e">
        <f t="shared" si="88"/>
        <v>#N/A</v>
      </c>
      <c r="BF655" s="880"/>
      <c r="BG655" s="880"/>
      <c r="BH655" s="880"/>
      <c r="BI655" s="881"/>
      <c r="BJ655" s="882" t="s">
        <v>987</v>
      </c>
      <c r="BK655" s="878"/>
      <c r="BL655" s="54"/>
      <c r="BM655" s="241"/>
      <c r="BN655" s="241"/>
      <c r="BO655" s="241"/>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199"/>
    </row>
    <row r="656" spans="4:121" s="52" customFormat="1" hidden="1">
      <c r="D656" s="198"/>
      <c r="E656" s="54"/>
      <c r="F656" s="54"/>
      <c r="G656" s="54"/>
      <c r="H656" s="54"/>
      <c r="I656" s="54"/>
      <c r="J656" s="54"/>
      <c r="K656" s="54"/>
      <c r="L656" s="54"/>
      <c r="M656" s="54"/>
      <c r="N656" s="54"/>
      <c r="O656" s="54"/>
      <c r="P656" s="54"/>
      <c r="Q656" s="54"/>
      <c r="R656" s="54"/>
      <c r="S656" s="54"/>
      <c r="T656" s="54"/>
      <c r="U656" s="54"/>
      <c r="V656" s="54"/>
      <c r="W656" s="192"/>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874" t="e">
        <f t="shared" si="89"/>
        <v>#N/A</v>
      </c>
      <c r="AX656" s="875"/>
      <c r="AY656" s="875"/>
      <c r="AZ656" s="875"/>
      <c r="BA656" s="876"/>
      <c r="BB656" s="877" t="s">
        <v>988</v>
      </c>
      <c r="BC656" s="878"/>
      <c r="BD656" s="54"/>
      <c r="BE656" s="879" t="e">
        <f t="shared" si="88"/>
        <v>#N/A</v>
      </c>
      <c r="BF656" s="880"/>
      <c r="BG656" s="880"/>
      <c r="BH656" s="880"/>
      <c r="BI656" s="881"/>
      <c r="BJ656" s="882" t="s">
        <v>988</v>
      </c>
      <c r="BK656" s="878"/>
      <c r="BL656" s="54"/>
      <c r="BM656" s="241"/>
      <c r="BN656" s="241"/>
      <c r="BO656" s="241"/>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199"/>
    </row>
    <row r="657" spans="4:121" s="52" customFormat="1" hidden="1">
      <c r="D657" s="198"/>
      <c r="E657" s="54"/>
      <c r="F657" s="54"/>
      <c r="G657" s="54"/>
      <c r="H657" s="54"/>
      <c r="I657" s="54"/>
      <c r="J657" s="54"/>
      <c r="K657" s="54"/>
      <c r="L657" s="54"/>
      <c r="M657" s="54"/>
      <c r="N657" s="54"/>
      <c r="O657" s="54"/>
      <c r="P657" s="54"/>
      <c r="Q657" s="54"/>
      <c r="R657" s="54"/>
      <c r="S657" s="54"/>
      <c r="T657" s="54"/>
      <c r="U657" s="54"/>
      <c r="V657" s="54"/>
      <c r="W657" s="192"/>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874" t="e">
        <f t="shared" si="89"/>
        <v>#N/A</v>
      </c>
      <c r="AX657" s="875"/>
      <c r="AY657" s="875"/>
      <c r="AZ657" s="875"/>
      <c r="BA657" s="876"/>
      <c r="BB657" s="877" t="s">
        <v>989</v>
      </c>
      <c r="BC657" s="878"/>
      <c r="BD657" s="54"/>
      <c r="BE657" s="879" t="e">
        <f t="shared" si="88"/>
        <v>#N/A</v>
      </c>
      <c r="BF657" s="880"/>
      <c r="BG657" s="880"/>
      <c r="BH657" s="880"/>
      <c r="BI657" s="881"/>
      <c r="BJ657" s="882" t="s">
        <v>989</v>
      </c>
      <c r="BK657" s="878"/>
      <c r="BL657" s="54"/>
      <c r="BM657" s="241"/>
      <c r="BN657" s="241"/>
      <c r="BO657" s="241"/>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199"/>
    </row>
    <row r="658" spans="4:121" s="52" customFormat="1" hidden="1">
      <c r="D658" s="198"/>
      <c r="E658" s="54"/>
      <c r="F658" s="54"/>
      <c r="G658" s="54"/>
      <c r="H658" s="54"/>
      <c r="I658" s="54"/>
      <c r="J658" s="54"/>
      <c r="K658" s="54"/>
      <c r="L658" s="54"/>
      <c r="M658" s="54"/>
      <c r="N658" s="54"/>
      <c r="O658" s="54"/>
      <c r="P658" s="54"/>
      <c r="Q658" s="54"/>
      <c r="R658" s="54"/>
      <c r="S658" s="54"/>
      <c r="T658" s="54"/>
      <c r="U658" s="54"/>
      <c r="V658" s="54"/>
      <c r="W658" s="192"/>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874" t="e">
        <f t="shared" si="89"/>
        <v>#N/A</v>
      </c>
      <c r="AX658" s="875"/>
      <c r="AY658" s="875"/>
      <c r="AZ658" s="875"/>
      <c r="BA658" s="876"/>
      <c r="BB658" s="877" t="s">
        <v>990</v>
      </c>
      <c r="BC658" s="878"/>
      <c r="BD658" s="54"/>
      <c r="BE658" s="879" t="e">
        <f t="shared" si="88"/>
        <v>#N/A</v>
      </c>
      <c r="BF658" s="880"/>
      <c r="BG658" s="880"/>
      <c r="BH658" s="880"/>
      <c r="BI658" s="881"/>
      <c r="BJ658" s="882" t="s">
        <v>990</v>
      </c>
      <c r="BK658" s="878"/>
      <c r="BL658" s="54"/>
      <c r="BM658" s="241"/>
      <c r="BN658" s="241"/>
      <c r="BO658" s="241"/>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199"/>
    </row>
    <row r="659" spans="4:121" s="52" customFormat="1" hidden="1">
      <c r="D659" s="198"/>
      <c r="E659" s="54"/>
      <c r="F659" s="54"/>
      <c r="G659" s="54"/>
      <c r="H659" s="54"/>
      <c r="I659" s="54"/>
      <c r="J659" s="54"/>
      <c r="K659" s="54"/>
      <c r="L659" s="54"/>
      <c r="M659" s="54"/>
      <c r="N659" s="54"/>
      <c r="O659" s="54"/>
      <c r="P659" s="54"/>
      <c r="Q659" s="54"/>
      <c r="R659" s="54"/>
      <c r="S659" s="54"/>
      <c r="T659" s="54"/>
      <c r="U659" s="54"/>
      <c r="V659" s="54"/>
      <c r="W659" s="192"/>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874" t="e">
        <f t="shared" si="89"/>
        <v>#N/A</v>
      </c>
      <c r="AX659" s="875"/>
      <c r="AY659" s="875"/>
      <c r="AZ659" s="875"/>
      <c r="BA659" s="876"/>
      <c r="BB659" s="877" t="s">
        <v>991</v>
      </c>
      <c r="BC659" s="878"/>
      <c r="BD659" s="54"/>
      <c r="BE659" s="879" t="e">
        <f t="shared" si="88"/>
        <v>#N/A</v>
      </c>
      <c r="BF659" s="880"/>
      <c r="BG659" s="880"/>
      <c r="BH659" s="880"/>
      <c r="BI659" s="881"/>
      <c r="BJ659" s="882" t="s">
        <v>991</v>
      </c>
      <c r="BK659" s="878"/>
      <c r="BL659" s="54"/>
      <c r="BM659" s="241"/>
      <c r="BN659" s="241"/>
      <c r="BO659" s="241"/>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199"/>
    </row>
    <row r="660" spans="4:121" s="52" customFormat="1" hidden="1">
      <c r="D660" s="198"/>
      <c r="E660" s="54"/>
      <c r="F660" s="54"/>
      <c r="G660" s="54"/>
      <c r="H660" s="54"/>
      <c r="I660" s="54"/>
      <c r="J660" s="54"/>
      <c r="K660" s="54"/>
      <c r="L660" s="54"/>
      <c r="M660" s="54"/>
      <c r="N660" s="54"/>
      <c r="O660" s="54"/>
      <c r="P660" s="54"/>
      <c r="Q660" s="54"/>
      <c r="R660" s="54"/>
      <c r="S660" s="54"/>
      <c r="T660" s="54"/>
      <c r="U660" s="54"/>
      <c r="V660" s="54"/>
      <c r="W660" s="192"/>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874" t="e">
        <f t="shared" si="89"/>
        <v>#N/A</v>
      </c>
      <c r="AX660" s="875"/>
      <c r="AY660" s="875"/>
      <c r="AZ660" s="875"/>
      <c r="BA660" s="876"/>
      <c r="BB660" s="877" t="s">
        <v>992</v>
      </c>
      <c r="BC660" s="878"/>
      <c r="BD660" s="54"/>
      <c r="BE660" s="879" t="e">
        <f t="shared" si="88"/>
        <v>#N/A</v>
      </c>
      <c r="BF660" s="880"/>
      <c r="BG660" s="880"/>
      <c r="BH660" s="880"/>
      <c r="BI660" s="881"/>
      <c r="BJ660" s="882" t="s">
        <v>992</v>
      </c>
      <c r="BK660" s="878"/>
      <c r="BL660" s="54"/>
      <c r="BM660" s="241"/>
      <c r="BN660" s="241"/>
      <c r="BO660" s="241"/>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199"/>
    </row>
    <row r="661" spans="4:121" s="52" customFormat="1" hidden="1">
      <c r="D661" s="198"/>
      <c r="E661" s="54"/>
      <c r="F661" s="54"/>
      <c r="G661" s="54"/>
      <c r="H661" s="54"/>
      <c r="I661" s="54"/>
      <c r="J661" s="54"/>
      <c r="K661" s="54"/>
      <c r="L661" s="54"/>
      <c r="M661" s="54"/>
      <c r="N661" s="54"/>
      <c r="O661" s="54"/>
      <c r="P661" s="54"/>
      <c r="Q661" s="54"/>
      <c r="R661" s="54"/>
      <c r="S661" s="54"/>
      <c r="T661" s="54"/>
      <c r="U661" s="54"/>
      <c r="V661" s="54"/>
      <c r="W661" s="192"/>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874" t="e">
        <f t="shared" si="89"/>
        <v>#N/A</v>
      </c>
      <c r="AX661" s="875"/>
      <c r="AY661" s="875"/>
      <c r="AZ661" s="875"/>
      <c r="BA661" s="876"/>
      <c r="BB661" s="877" t="s">
        <v>993</v>
      </c>
      <c r="BC661" s="878"/>
      <c r="BD661" s="54"/>
      <c r="BE661" s="879" t="e">
        <f t="shared" si="88"/>
        <v>#N/A</v>
      </c>
      <c r="BF661" s="880"/>
      <c r="BG661" s="880"/>
      <c r="BH661" s="880"/>
      <c r="BI661" s="881"/>
      <c r="BJ661" s="882" t="s">
        <v>993</v>
      </c>
      <c r="BK661" s="878"/>
      <c r="BL661" s="54"/>
      <c r="BM661" s="241"/>
      <c r="BN661" s="241"/>
      <c r="BO661" s="241"/>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199"/>
    </row>
    <row r="662" spans="4:121" s="52" customFormat="1" hidden="1">
      <c r="D662" s="198"/>
      <c r="E662" s="54"/>
      <c r="F662" s="54"/>
      <c r="G662" s="54"/>
      <c r="H662" s="54"/>
      <c r="I662" s="54"/>
      <c r="J662" s="54"/>
      <c r="K662" s="54"/>
      <c r="L662" s="54"/>
      <c r="M662" s="54"/>
      <c r="N662" s="54"/>
      <c r="O662" s="54"/>
      <c r="P662" s="54"/>
      <c r="Q662" s="54"/>
      <c r="R662" s="54"/>
      <c r="S662" s="54"/>
      <c r="T662" s="54"/>
      <c r="U662" s="54"/>
      <c r="V662" s="54"/>
      <c r="W662" s="192"/>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874" t="e">
        <f t="shared" si="89"/>
        <v>#N/A</v>
      </c>
      <c r="AX662" s="875"/>
      <c r="AY662" s="875"/>
      <c r="AZ662" s="875"/>
      <c r="BA662" s="876"/>
      <c r="BB662" s="877" t="s">
        <v>994</v>
      </c>
      <c r="BC662" s="878"/>
      <c r="BD662" s="54"/>
      <c r="BE662" s="879" t="e">
        <f t="shared" si="88"/>
        <v>#N/A</v>
      </c>
      <c r="BF662" s="880"/>
      <c r="BG662" s="880"/>
      <c r="BH662" s="880"/>
      <c r="BI662" s="881"/>
      <c r="BJ662" s="882" t="s">
        <v>994</v>
      </c>
      <c r="BK662" s="878"/>
      <c r="BL662" s="54"/>
      <c r="BM662" s="241"/>
      <c r="BN662" s="241"/>
      <c r="BO662" s="241"/>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199"/>
    </row>
    <row r="663" spans="4:121" s="52" customFormat="1" hidden="1">
      <c r="D663" s="198"/>
      <c r="E663" s="54"/>
      <c r="F663" s="54"/>
      <c r="G663" s="54"/>
      <c r="H663" s="54"/>
      <c r="I663" s="54"/>
      <c r="J663" s="54"/>
      <c r="K663" s="54"/>
      <c r="L663" s="54"/>
      <c r="M663" s="54"/>
      <c r="N663" s="54"/>
      <c r="O663" s="54"/>
      <c r="P663" s="54"/>
      <c r="Q663" s="54"/>
      <c r="R663" s="54"/>
      <c r="S663" s="54"/>
      <c r="T663" s="54"/>
      <c r="U663" s="54"/>
      <c r="V663" s="54"/>
      <c r="W663" s="192"/>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874" t="e">
        <f t="shared" si="89"/>
        <v>#N/A</v>
      </c>
      <c r="AX663" s="875"/>
      <c r="AY663" s="875"/>
      <c r="AZ663" s="875"/>
      <c r="BA663" s="876"/>
      <c r="BB663" s="877" t="s">
        <v>995</v>
      </c>
      <c r="BC663" s="878"/>
      <c r="BD663" s="54"/>
      <c r="BE663" s="879" t="e">
        <f t="shared" si="88"/>
        <v>#N/A</v>
      </c>
      <c r="BF663" s="880"/>
      <c r="BG663" s="880"/>
      <c r="BH663" s="880"/>
      <c r="BI663" s="881"/>
      <c r="BJ663" s="882" t="s">
        <v>995</v>
      </c>
      <c r="BK663" s="878"/>
      <c r="BL663" s="54"/>
      <c r="BM663" s="241"/>
      <c r="BN663" s="241"/>
      <c r="BO663" s="241"/>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199"/>
    </row>
    <row r="664" spans="4:121" s="52" customFormat="1" hidden="1">
      <c r="D664" s="198"/>
      <c r="E664" s="54"/>
      <c r="F664" s="54"/>
      <c r="G664" s="54"/>
      <c r="H664" s="54"/>
      <c r="I664" s="54"/>
      <c r="J664" s="54"/>
      <c r="K664" s="54"/>
      <c r="L664" s="54"/>
      <c r="M664" s="54"/>
      <c r="N664" s="54"/>
      <c r="O664" s="54"/>
      <c r="P664" s="54"/>
      <c r="Q664" s="54"/>
      <c r="R664" s="54"/>
      <c r="S664" s="54"/>
      <c r="T664" s="54"/>
      <c r="U664" s="54"/>
      <c r="V664" s="54"/>
      <c r="W664" s="192"/>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874" t="e">
        <f t="shared" si="89"/>
        <v>#N/A</v>
      </c>
      <c r="AX664" s="875"/>
      <c r="AY664" s="875"/>
      <c r="AZ664" s="875"/>
      <c r="BA664" s="876"/>
      <c r="BB664" s="877" t="s">
        <v>996</v>
      </c>
      <c r="BC664" s="878"/>
      <c r="BD664" s="54"/>
      <c r="BE664" s="879" t="e">
        <f t="shared" si="88"/>
        <v>#N/A</v>
      </c>
      <c r="BF664" s="880"/>
      <c r="BG664" s="880"/>
      <c r="BH664" s="880"/>
      <c r="BI664" s="881"/>
      <c r="BJ664" s="882" t="s">
        <v>996</v>
      </c>
      <c r="BK664" s="878"/>
      <c r="BL664" s="54"/>
      <c r="BM664" s="241"/>
      <c r="BN664" s="241"/>
      <c r="BO664" s="241"/>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199"/>
    </row>
    <row r="665" spans="4:121" s="52" customFormat="1" hidden="1">
      <c r="D665" s="198"/>
      <c r="E665" s="54"/>
      <c r="F665" s="54"/>
      <c r="G665" s="54"/>
      <c r="H665" s="54"/>
      <c r="I665" s="54"/>
      <c r="J665" s="54"/>
      <c r="K665" s="54"/>
      <c r="L665" s="54"/>
      <c r="M665" s="54"/>
      <c r="N665" s="54"/>
      <c r="O665" s="54"/>
      <c r="P665" s="54"/>
      <c r="Q665" s="54"/>
      <c r="R665" s="54"/>
      <c r="S665" s="54"/>
      <c r="T665" s="54"/>
      <c r="U665" s="54"/>
      <c r="V665" s="54"/>
      <c r="W665" s="192"/>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874" t="e">
        <f t="shared" si="89"/>
        <v>#N/A</v>
      </c>
      <c r="AX665" s="875"/>
      <c r="AY665" s="875"/>
      <c r="AZ665" s="875"/>
      <c r="BA665" s="876"/>
      <c r="BB665" s="877" t="s">
        <v>997</v>
      </c>
      <c r="BC665" s="878"/>
      <c r="BD665" s="54"/>
      <c r="BE665" s="879" t="e">
        <f t="shared" si="88"/>
        <v>#N/A</v>
      </c>
      <c r="BF665" s="880"/>
      <c r="BG665" s="880"/>
      <c r="BH665" s="880"/>
      <c r="BI665" s="881"/>
      <c r="BJ665" s="882" t="s">
        <v>997</v>
      </c>
      <c r="BK665" s="878"/>
      <c r="BL665" s="54"/>
      <c r="BM665" s="241"/>
      <c r="BN665" s="241"/>
      <c r="BO665" s="241"/>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199"/>
    </row>
    <row r="666" spans="4:121" s="52" customFormat="1" hidden="1">
      <c r="D666" s="198"/>
      <c r="E666" s="54"/>
      <c r="F666" s="54"/>
      <c r="G666" s="54"/>
      <c r="H666" s="54"/>
      <c r="I666" s="54"/>
      <c r="J666" s="54"/>
      <c r="K666" s="54"/>
      <c r="L666" s="54"/>
      <c r="M666" s="54"/>
      <c r="N666" s="54"/>
      <c r="O666" s="54"/>
      <c r="P666" s="54"/>
      <c r="Q666" s="54"/>
      <c r="R666" s="54"/>
      <c r="S666" s="54"/>
      <c r="T666" s="54"/>
      <c r="U666" s="54"/>
      <c r="V666" s="54"/>
      <c r="W666" s="192"/>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874" t="e">
        <f t="shared" si="89"/>
        <v>#N/A</v>
      </c>
      <c r="AX666" s="875"/>
      <c r="AY666" s="875"/>
      <c r="AZ666" s="875"/>
      <c r="BA666" s="876"/>
      <c r="BB666" s="877" t="s">
        <v>998</v>
      </c>
      <c r="BC666" s="878"/>
      <c r="BD666" s="54"/>
      <c r="BE666" s="879" t="e">
        <f t="shared" si="88"/>
        <v>#N/A</v>
      </c>
      <c r="BF666" s="880"/>
      <c r="BG666" s="880"/>
      <c r="BH666" s="880"/>
      <c r="BI666" s="881"/>
      <c r="BJ666" s="882" t="s">
        <v>998</v>
      </c>
      <c r="BK666" s="878"/>
      <c r="BL666" s="54"/>
      <c r="BM666" s="241"/>
      <c r="BN666" s="241"/>
      <c r="BO666" s="241"/>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199"/>
    </row>
    <row r="667" spans="4:121" s="52" customFormat="1" hidden="1">
      <c r="D667" s="198"/>
      <c r="E667" s="54"/>
      <c r="F667" s="54"/>
      <c r="G667" s="54"/>
      <c r="H667" s="54"/>
      <c r="I667" s="54"/>
      <c r="J667" s="54"/>
      <c r="K667" s="54"/>
      <c r="L667" s="54"/>
      <c r="M667" s="54"/>
      <c r="N667" s="54"/>
      <c r="O667" s="54"/>
      <c r="P667" s="54"/>
      <c r="Q667" s="54"/>
      <c r="R667" s="54"/>
      <c r="S667" s="54"/>
      <c r="T667" s="54"/>
      <c r="U667" s="54"/>
      <c r="V667" s="54"/>
      <c r="W667" s="192"/>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874" t="e">
        <f t="shared" si="89"/>
        <v>#N/A</v>
      </c>
      <c r="AX667" s="875"/>
      <c r="AY667" s="875"/>
      <c r="AZ667" s="875"/>
      <c r="BA667" s="876"/>
      <c r="BB667" s="877" t="s">
        <v>999</v>
      </c>
      <c r="BC667" s="878"/>
      <c r="BD667" s="54"/>
      <c r="BE667" s="879" t="e">
        <f t="shared" si="88"/>
        <v>#N/A</v>
      </c>
      <c r="BF667" s="880"/>
      <c r="BG667" s="880"/>
      <c r="BH667" s="880"/>
      <c r="BI667" s="881"/>
      <c r="BJ667" s="882" t="s">
        <v>999</v>
      </c>
      <c r="BK667" s="878"/>
      <c r="BL667" s="54"/>
      <c r="BM667" s="241"/>
      <c r="BN667" s="241"/>
      <c r="BO667" s="241"/>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199"/>
    </row>
    <row r="668" spans="4:121" s="52" customFormat="1" hidden="1">
      <c r="D668" s="198"/>
      <c r="E668" s="54"/>
      <c r="F668" s="54"/>
      <c r="G668" s="54"/>
      <c r="H668" s="54"/>
      <c r="I668" s="54"/>
      <c r="J668" s="54"/>
      <c r="K668" s="54"/>
      <c r="L668" s="54"/>
      <c r="M668" s="54"/>
      <c r="N668" s="54"/>
      <c r="O668" s="54"/>
      <c r="P668" s="54"/>
      <c r="Q668" s="54"/>
      <c r="R668" s="54"/>
      <c r="S668" s="54"/>
      <c r="T668" s="54"/>
      <c r="U668" s="54"/>
      <c r="V668" s="54"/>
      <c r="W668" s="192"/>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874" t="e">
        <f t="shared" si="89"/>
        <v>#N/A</v>
      </c>
      <c r="AX668" s="875"/>
      <c r="AY668" s="875"/>
      <c r="AZ668" s="875"/>
      <c r="BA668" s="876"/>
      <c r="BB668" s="877" t="s">
        <v>1000</v>
      </c>
      <c r="BC668" s="878"/>
      <c r="BD668" s="54"/>
      <c r="BE668" s="879" t="e">
        <f t="shared" si="88"/>
        <v>#N/A</v>
      </c>
      <c r="BF668" s="880"/>
      <c r="BG668" s="880"/>
      <c r="BH668" s="880"/>
      <c r="BI668" s="881"/>
      <c r="BJ668" s="882" t="s">
        <v>1000</v>
      </c>
      <c r="BK668" s="878"/>
      <c r="BL668" s="54"/>
      <c r="BM668" s="241"/>
      <c r="BN668" s="241"/>
      <c r="BO668" s="241"/>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199"/>
    </row>
    <row r="669" spans="4:121" s="52" customFormat="1" hidden="1">
      <c r="D669" s="198"/>
      <c r="E669" s="54"/>
      <c r="F669" s="54"/>
      <c r="G669" s="54"/>
      <c r="H669" s="54"/>
      <c r="I669" s="54"/>
      <c r="J669" s="54"/>
      <c r="K669" s="54"/>
      <c r="L669" s="54"/>
      <c r="M669" s="54"/>
      <c r="N669" s="54"/>
      <c r="O669" s="54"/>
      <c r="P669" s="54"/>
      <c r="Q669" s="54"/>
      <c r="R669" s="54"/>
      <c r="S669" s="54"/>
      <c r="T669" s="54"/>
      <c r="U669" s="54"/>
      <c r="V669" s="54"/>
      <c r="W669" s="192"/>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874" t="e">
        <f t="shared" si="89"/>
        <v>#N/A</v>
      </c>
      <c r="AX669" s="875"/>
      <c r="AY669" s="875"/>
      <c r="AZ669" s="875"/>
      <c r="BA669" s="876"/>
      <c r="BB669" s="877" t="s">
        <v>1001</v>
      </c>
      <c r="BC669" s="878"/>
      <c r="BD669" s="54"/>
      <c r="BE669" s="879" t="e">
        <f t="shared" si="88"/>
        <v>#N/A</v>
      </c>
      <c r="BF669" s="880"/>
      <c r="BG669" s="880"/>
      <c r="BH669" s="880"/>
      <c r="BI669" s="881"/>
      <c r="BJ669" s="882" t="s">
        <v>1001</v>
      </c>
      <c r="BK669" s="878"/>
      <c r="BL669" s="54"/>
      <c r="BM669" s="241"/>
      <c r="BN669" s="241"/>
      <c r="BO669" s="241"/>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199"/>
    </row>
    <row r="670" spans="4:121" s="52" customFormat="1" hidden="1">
      <c r="D670" s="198"/>
      <c r="E670" s="54"/>
      <c r="F670" s="54"/>
      <c r="G670" s="54"/>
      <c r="H670" s="54"/>
      <c r="I670" s="54"/>
      <c r="J670" s="54"/>
      <c r="K670" s="54"/>
      <c r="L670" s="54"/>
      <c r="M670" s="54"/>
      <c r="N670" s="54"/>
      <c r="O670" s="54"/>
      <c r="P670" s="54"/>
      <c r="Q670" s="54"/>
      <c r="R670" s="54"/>
      <c r="S670" s="54"/>
      <c r="T670" s="54"/>
      <c r="U670" s="54"/>
      <c r="V670" s="54"/>
      <c r="W670" s="192"/>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874" t="e">
        <f t="shared" si="89"/>
        <v>#N/A</v>
      </c>
      <c r="AX670" s="875"/>
      <c r="AY670" s="875"/>
      <c r="AZ670" s="875"/>
      <c r="BA670" s="876"/>
      <c r="BB670" s="877" t="s">
        <v>1002</v>
      </c>
      <c r="BC670" s="878"/>
      <c r="BD670" s="54"/>
      <c r="BE670" s="879" t="e">
        <f t="shared" si="88"/>
        <v>#N/A</v>
      </c>
      <c r="BF670" s="880"/>
      <c r="BG670" s="880"/>
      <c r="BH670" s="880"/>
      <c r="BI670" s="881"/>
      <c r="BJ670" s="882" t="s">
        <v>1002</v>
      </c>
      <c r="BK670" s="878"/>
      <c r="BL670" s="54"/>
      <c r="BM670" s="241"/>
      <c r="BN670" s="241"/>
      <c r="BO670" s="241"/>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199"/>
    </row>
    <row r="671" spans="4:121" s="52" customFormat="1" hidden="1">
      <c r="D671" s="198"/>
      <c r="E671" s="54"/>
      <c r="F671" s="54"/>
      <c r="G671" s="54"/>
      <c r="H671" s="54"/>
      <c r="I671" s="54"/>
      <c r="J671" s="54"/>
      <c r="K671" s="54"/>
      <c r="L671" s="54"/>
      <c r="M671" s="54"/>
      <c r="N671" s="54"/>
      <c r="O671" s="54"/>
      <c r="P671" s="54"/>
      <c r="Q671" s="54"/>
      <c r="R671" s="54"/>
      <c r="S671" s="54"/>
      <c r="T671" s="54"/>
      <c r="U671" s="54"/>
      <c r="V671" s="54"/>
      <c r="W671" s="192"/>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874" t="e">
        <f t="shared" si="89"/>
        <v>#N/A</v>
      </c>
      <c r="AX671" s="875"/>
      <c r="AY671" s="875"/>
      <c r="AZ671" s="875"/>
      <c r="BA671" s="876"/>
      <c r="BB671" s="877" t="s">
        <v>1003</v>
      </c>
      <c r="BC671" s="878"/>
      <c r="BD671" s="54"/>
      <c r="BE671" s="879" t="e">
        <f t="shared" si="88"/>
        <v>#N/A</v>
      </c>
      <c r="BF671" s="880"/>
      <c r="BG671" s="880"/>
      <c r="BH671" s="880"/>
      <c r="BI671" s="881"/>
      <c r="BJ671" s="882" t="s">
        <v>1003</v>
      </c>
      <c r="BK671" s="878"/>
      <c r="BL671" s="54"/>
      <c r="BM671" s="241"/>
      <c r="BN671" s="241"/>
      <c r="BO671" s="241"/>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199"/>
    </row>
    <row r="672" spans="4:121" s="52" customFormat="1" hidden="1">
      <c r="D672" s="198"/>
      <c r="E672" s="54"/>
      <c r="F672" s="54"/>
      <c r="G672" s="54"/>
      <c r="H672" s="54"/>
      <c r="I672" s="54"/>
      <c r="J672" s="54"/>
      <c r="K672" s="54"/>
      <c r="L672" s="54"/>
      <c r="M672" s="54"/>
      <c r="N672" s="54"/>
      <c r="O672" s="54"/>
      <c r="P672" s="54"/>
      <c r="Q672" s="54"/>
      <c r="R672" s="54"/>
      <c r="S672" s="54"/>
      <c r="T672" s="54"/>
      <c r="U672" s="54"/>
      <c r="V672" s="54"/>
      <c r="W672" s="192"/>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874" t="e">
        <f t="shared" si="89"/>
        <v>#N/A</v>
      </c>
      <c r="AX672" s="875"/>
      <c r="AY672" s="875"/>
      <c r="AZ672" s="875"/>
      <c r="BA672" s="876"/>
      <c r="BB672" s="877" t="s">
        <v>1004</v>
      </c>
      <c r="BC672" s="878"/>
      <c r="BD672" s="54"/>
      <c r="BE672" s="879" t="e">
        <f t="shared" si="88"/>
        <v>#N/A</v>
      </c>
      <c r="BF672" s="880"/>
      <c r="BG672" s="880"/>
      <c r="BH672" s="880"/>
      <c r="BI672" s="881"/>
      <c r="BJ672" s="882" t="s">
        <v>1004</v>
      </c>
      <c r="BK672" s="878"/>
      <c r="BL672" s="54"/>
      <c r="BM672" s="241"/>
      <c r="BN672" s="241"/>
      <c r="BO672" s="241"/>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199"/>
    </row>
    <row r="673" spans="4:121" s="52" customFormat="1" hidden="1">
      <c r="D673" s="198"/>
      <c r="E673" s="54"/>
      <c r="F673" s="54"/>
      <c r="G673" s="54"/>
      <c r="H673" s="54"/>
      <c r="I673" s="54"/>
      <c r="J673" s="54"/>
      <c r="K673" s="54"/>
      <c r="L673" s="54"/>
      <c r="M673" s="54"/>
      <c r="N673" s="54"/>
      <c r="O673" s="54"/>
      <c r="P673" s="54"/>
      <c r="Q673" s="54"/>
      <c r="R673" s="54"/>
      <c r="S673" s="54"/>
      <c r="T673" s="54"/>
      <c r="U673" s="54"/>
      <c r="V673" s="54"/>
      <c r="W673" s="192"/>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874" t="e">
        <f t="shared" si="89"/>
        <v>#N/A</v>
      </c>
      <c r="AX673" s="875"/>
      <c r="AY673" s="875"/>
      <c r="AZ673" s="875"/>
      <c r="BA673" s="876"/>
      <c r="BB673" s="877" t="s">
        <v>1005</v>
      </c>
      <c r="BC673" s="878"/>
      <c r="BD673" s="54"/>
      <c r="BE673" s="879" t="e">
        <f t="shared" si="88"/>
        <v>#N/A</v>
      </c>
      <c r="BF673" s="880"/>
      <c r="BG673" s="880"/>
      <c r="BH673" s="880"/>
      <c r="BI673" s="881"/>
      <c r="BJ673" s="882" t="s">
        <v>1005</v>
      </c>
      <c r="BK673" s="878"/>
      <c r="BL673" s="54"/>
      <c r="BM673" s="241"/>
      <c r="BN673" s="241"/>
      <c r="BO673" s="241"/>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199"/>
    </row>
    <row r="674" spans="4:121" s="52" customFormat="1" hidden="1">
      <c r="D674" s="198"/>
      <c r="E674" s="54"/>
      <c r="F674" s="54"/>
      <c r="G674" s="54"/>
      <c r="H674" s="54"/>
      <c r="I674" s="54"/>
      <c r="J674" s="54"/>
      <c r="K674" s="54"/>
      <c r="L674" s="54"/>
      <c r="M674" s="54"/>
      <c r="N674" s="54"/>
      <c r="O674" s="54"/>
      <c r="P674" s="54"/>
      <c r="Q674" s="54"/>
      <c r="R674" s="54"/>
      <c r="S674" s="54"/>
      <c r="T674" s="54"/>
      <c r="U674" s="54"/>
      <c r="V674" s="54"/>
      <c r="W674" s="192"/>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874" t="e">
        <f t="shared" si="89"/>
        <v>#N/A</v>
      </c>
      <c r="AX674" s="875"/>
      <c r="AY674" s="875"/>
      <c r="AZ674" s="875"/>
      <c r="BA674" s="876"/>
      <c r="BB674" s="877" t="s">
        <v>1006</v>
      </c>
      <c r="BC674" s="878"/>
      <c r="BD674" s="54"/>
      <c r="BE674" s="879" t="e">
        <f t="shared" si="88"/>
        <v>#N/A</v>
      </c>
      <c r="BF674" s="880"/>
      <c r="BG674" s="880"/>
      <c r="BH674" s="880"/>
      <c r="BI674" s="881"/>
      <c r="BJ674" s="882" t="s">
        <v>1006</v>
      </c>
      <c r="BK674" s="878"/>
      <c r="BL674" s="54"/>
      <c r="BM674" s="241"/>
      <c r="BN674" s="241"/>
      <c r="BO674" s="241"/>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199"/>
    </row>
    <row r="675" spans="4:121" s="52" customFormat="1" hidden="1">
      <c r="D675" s="198"/>
      <c r="E675" s="54"/>
      <c r="F675" s="54"/>
      <c r="G675" s="54"/>
      <c r="H675" s="54"/>
      <c r="I675" s="54"/>
      <c r="J675" s="54"/>
      <c r="K675" s="54"/>
      <c r="L675" s="54"/>
      <c r="M675" s="54"/>
      <c r="N675" s="54"/>
      <c r="O675" s="54"/>
      <c r="P675" s="54"/>
      <c r="Q675" s="54"/>
      <c r="R675" s="54"/>
      <c r="S675" s="54"/>
      <c r="T675" s="54"/>
      <c r="U675" s="54"/>
      <c r="V675" s="54"/>
      <c r="W675" s="192"/>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874" t="e">
        <f t="shared" si="89"/>
        <v>#N/A</v>
      </c>
      <c r="AX675" s="875"/>
      <c r="AY675" s="875"/>
      <c r="AZ675" s="875"/>
      <c r="BA675" s="876"/>
      <c r="BB675" s="877" t="s">
        <v>1007</v>
      </c>
      <c r="BC675" s="878"/>
      <c r="BD675" s="54"/>
      <c r="BE675" s="879" t="e">
        <f t="shared" si="88"/>
        <v>#N/A</v>
      </c>
      <c r="BF675" s="880"/>
      <c r="BG675" s="880"/>
      <c r="BH675" s="880"/>
      <c r="BI675" s="881"/>
      <c r="BJ675" s="882" t="s">
        <v>1007</v>
      </c>
      <c r="BK675" s="878"/>
      <c r="BL675" s="54"/>
      <c r="BM675" s="241"/>
      <c r="BN675" s="241"/>
      <c r="BO675" s="241"/>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199"/>
    </row>
    <row r="676" spans="4:121" s="52" customFormat="1" hidden="1">
      <c r="D676" s="198"/>
      <c r="E676" s="54"/>
      <c r="F676" s="54"/>
      <c r="G676" s="54"/>
      <c r="H676" s="54"/>
      <c r="I676" s="54"/>
      <c r="J676" s="54"/>
      <c r="K676" s="54"/>
      <c r="L676" s="54"/>
      <c r="M676" s="54"/>
      <c r="N676" s="54"/>
      <c r="O676" s="54"/>
      <c r="P676" s="54"/>
      <c r="Q676" s="54"/>
      <c r="R676" s="54"/>
      <c r="S676" s="54"/>
      <c r="T676" s="54"/>
      <c r="U676" s="54"/>
      <c r="V676" s="54"/>
      <c r="W676" s="192"/>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874" t="e">
        <f t="shared" si="89"/>
        <v>#N/A</v>
      </c>
      <c r="AX676" s="875"/>
      <c r="AY676" s="875"/>
      <c r="AZ676" s="875"/>
      <c r="BA676" s="876"/>
      <c r="BB676" s="877" t="s">
        <v>1008</v>
      </c>
      <c r="BC676" s="878"/>
      <c r="BD676" s="54"/>
      <c r="BE676" s="879" t="e">
        <f t="shared" si="88"/>
        <v>#N/A</v>
      </c>
      <c r="BF676" s="880"/>
      <c r="BG676" s="880"/>
      <c r="BH676" s="880"/>
      <c r="BI676" s="881"/>
      <c r="BJ676" s="882" t="s">
        <v>1008</v>
      </c>
      <c r="BK676" s="878"/>
      <c r="BL676" s="54"/>
      <c r="BM676" s="241"/>
      <c r="BN676" s="241"/>
      <c r="BO676" s="241"/>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199"/>
    </row>
    <row r="677" spans="4:121" s="52" customFormat="1" hidden="1">
      <c r="D677" s="198"/>
      <c r="E677" s="54"/>
      <c r="F677" s="54"/>
      <c r="G677" s="54"/>
      <c r="H677" s="54"/>
      <c r="I677" s="54"/>
      <c r="J677" s="54"/>
      <c r="K677" s="54"/>
      <c r="L677" s="54"/>
      <c r="M677" s="54"/>
      <c r="N677" s="54"/>
      <c r="O677" s="54"/>
      <c r="P677" s="54"/>
      <c r="Q677" s="54"/>
      <c r="R677" s="54"/>
      <c r="S677" s="54"/>
      <c r="T677" s="54"/>
      <c r="U677" s="54"/>
      <c r="V677" s="54"/>
      <c r="W677" s="192"/>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874" t="e">
        <f t="shared" si="89"/>
        <v>#N/A</v>
      </c>
      <c r="AX677" s="875"/>
      <c r="AY677" s="875"/>
      <c r="AZ677" s="875"/>
      <c r="BA677" s="876"/>
      <c r="BB677" s="877" t="s">
        <v>1009</v>
      </c>
      <c r="BC677" s="878"/>
      <c r="BD677" s="54"/>
      <c r="BE677" s="879" t="e">
        <f t="shared" si="88"/>
        <v>#N/A</v>
      </c>
      <c r="BF677" s="880"/>
      <c r="BG677" s="880"/>
      <c r="BH677" s="880"/>
      <c r="BI677" s="881"/>
      <c r="BJ677" s="882" t="s">
        <v>1009</v>
      </c>
      <c r="BK677" s="878"/>
      <c r="BL677" s="54"/>
      <c r="BM677" s="241"/>
      <c r="BN677" s="241"/>
      <c r="BO677" s="241"/>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199"/>
    </row>
    <row r="678" spans="4:121" s="52" customFormat="1" hidden="1">
      <c r="D678" s="198"/>
      <c r="E678" s="54"/>
      <c r="F678" s="54"/>
      <c r="G678" s="54"/>
      <c r="H678" s="54"/>
      <c r="I678" s="54"/>
      <c r="J678" s="54"/>
      <c r="K678" s="54"/>
      <c r="L678" s="54"/>
      <c r="M678" s="54"/>
      <c r="N678" s="54"/>
      <c r="O678" s="54"/>
      <c r="P678" s="54"/>
      <c r="Q678" s="54"/>
      <c r="R678" s="54"/>
      <c r="S678" s="54"/>
      <c r="T678" s="54"/>
      <c r="U678" s="54"/>
      <c r="V678" s="54"/>
      <c r="W678" s="192"/>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874" t="e">
        <f t="shared" si="89"/>
        <v>#N/A</v>
      </c>
      <c r="AX678" s="875"/>
      <c r="AY678" s="875"/>
      <c r="AZ678" s="875"/>
      <c r="BA678" s="876"/>
      <c r="BB678" s="877" t="s">
        <v>1010</v>
      </c>
      <c r="BC678" s="878"/>
      <c r="BD678" s="54"/>
      <c r="BE678" s="879" t="e">
        <f t="shared" si="88"/>
        <v>#N/A</v>
      </c>
      <c r="BF678" s="880"/>
      <c r="BG678" s="880"/>
      <c r="BH678" s="880"/>
      <c r="BI678" s="881"/>
      <c r="BJ678" s="882" t="s">
        <v>1010</v>
      </c>
      <c r="BK678" s="878"/>
      <c r="BL678" s="54"/>
      <c r="BM678" s="241"/>
      <c r="BN678" s="241"/>
      <c r="BO678" s="241"/>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199"/>
    </row>
    <row r="679" spans="4:121" s="52" customFormat="1" hidden="1">
      <c r="D679" s="198"/>
      <c r="E679" s="54"/>
      <c r="F679" s="54"/>
      <c r="G679" s="54"/>
      <c r="H679" s="54"/>
      <c r="I679" s="54"/>
      <c r="J679" s="54"/>
      <c r="K679" s="54"/>
      <c r="L679" s="54"/>
      <c r="M679" s="54"/>
      <c r="N679" s="54"/>
      <c r="O679" s="54"/>
      <c r="P679" s="54"/>
      <c r="Q679" s="54"/>
      <c r="R679" s="54"/>
      <c r="S679" s="54"/>
      <c r="T679" s="54"/>
      <c r="U679" s="54"/>
      <c r="V679" s="54"/>
      <c r="W679" s="192"/>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874" t="e">
        <f t="shared" si="89"/>
        <v>#N/A</v>
      </c>
      <c r="AX679" s="875"/>
      <c r="AY679" s="875"/>
      <c r="AZ679" s="875"/>
      <c r="BA679" s="876"/>
      <c r="BB679" s="877" t="s">
        <v>1011</v>
      </c>
      <c r="BC679" s="878"/>
      <c r="BD679" s="54"/>
      <c r="BE679" s="879" t="e">
        <f t="shared" si="88"/>
        <v>#N/A</v>
      </c>
      <c r="BF679" s="880"/>
      <c r="BG679" s="880"/>
      <c r="BH679" s="880"/>
      <c r="BI679" s="881"/>
      <c r="BJ679" s="882" t="s">
        <v>1011</v>
      </c>
      <c r="BK679" s="878"/>
      <c r="BL679" s="54"/>
      <c r="BM679" s="241"/>
      <c r="BN679" s="241"/>
      <c r="BO679" s="241"/>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199"/>
    </row>
    <row r="680" spans="4:121" s="52" customFormat="1" hidden="1">
      <c r="D680" s="198"/>
      <c r="E680" s="54"/>
      <c r="F680" s="54"/>
      <c r="G680" s="54"/>
      <c r="H680" s="54"/>
      <c r="I680" s="54"/>
      <c r="J680" s="54"/>
      <c r="K680" s="54"/>
      <c r="L680" s="54"/>
      <c r="M680" s="54"/>
      <c r="N680" s="54"/>
      <c r="O680" s="54"/>
      <c r="P680" s="54"/>
      <c r="Q680" s="54"/>
      <c r="R680" s="54"/>
      <c r="S680" s="54"/>
      <c r="T680" s="54"/>
      <c r="U680" s="54"/>
      <c r="V680" s="54"/>
      <c r="W680" s="192"/>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874" t="e">
        <f t="shared" si="89"/>
        <v>#N/A</v>
      </c>
      <c r="AX680" s="875"/>
      <c r="AY680" s="875"/>
      <c r="AZ680" s="875"/>
      <c r="BA680" s="876"/>
      <c r="BB680" s="877" t="s">
        <v>1012</v>
      </c>
      <c r="BC680" s="878"/>
      <c r="BD680" s="54"/>
      <c r="BE680" s="879" t="e">
        <f t="shared" si="88"/>
        <v>#N/A</v>
      </c>
      <c r="BF680" s="880"/>
      <c r="BG680" s="880"/>
      <c r="BH680" s="880"/>
      <c r="BI680" s="881"/>
      <c r="BJ680" s="882" t="s">
        <v>1012</v>
      </c>
      <c r="BK680" s="878"/>
      <c r="BL680" s="54"/>
      <c r="BM680" s="241"/>
      <c r="BN680" s="241"/>
      <c r="BO680" s="241"/>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199"/>
    </row>
    <row r="681" spans="4:121" s="52" customFormat="1" hidden="1">
      <c r="D681" s="198"/>
      <c r="E681" s="54"/>
      <c r="F681" s="54"/>
      <c r="G681" s="54"/>
      <c r="H681" s="54"/>
      <c r="I681" s="54"/>
      <c r="J681" s="54"/>
      <c r="K681" s="54"/>
      <c r="L681" s="54"/>
      <c r="M681" s="54"/>
      <c r="N681" s="54"/>
      <c r="O681" s="54"/>
      <c r="P681" s="54"/>
      <c r="Q681" s="54"/>
      <c r="R681" s="54"/>
      <c r="S681" s="54"/>
      <c r="T681" s="54"/>
      <c r="U681" s="54"/>
      <c r="V681" s="54"/>
      <c r="W681" s="192"/>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874" t="e">
        <f t="shared" si="89"/>
        <v>#N/A</v>
      </c>
      <c r="AX681" s="875"/>
      <c r="AY681" s="875"/>
      <c r="AZ681" s="875"/>
      <c r="BA681" s="876"/>
      <c r="BB681" s="877" t="s">
        <v>1013</v>
      </c>
      <c r="BC681" s="878"/>
      <c r="BD681" s="54"/>
      <c r="BE681" s="879" t="e">
        <f t="shared" si="88"/>
        <v>#N/A</v>
      </c>
      <c r="BF681" s="880"/>
      <c r="BG681" s="880"/>
      <c r="BH681" s="880"/>
      <c r="BI681" s="881"/>
      <c r="BJ681" s="882" t="s">
        <v>1013</v>
      </c>
      <c r="BK681" s="878"/>
      <c r="BL681" s="54"/>
      <c r="BM681" s="241"/>
      <c r="BN681" s="241"/>
      <c r="BO681" s="241"/>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199"/>
    </row>
    <row r="682" spans="4:121" s="52" customFormat="1" hidden="1">
      <c r="D682" s="198"/>
      <c r="E682" s="54"/>
      <c r="F682" s="54"/>
      <c r="G682" s="54"/>
      <c r="H682" s="54"/>
      <c r="I682" s="54"/>
      <c r="J682" s="54"/>
      <c r="K682" s="54"/>
      <c r="L682" s="54"/>
      <c r="M682" s="54"/>
      <c r="N682" s="54"/>
      <c r="O682" s="54"/>
      <c r="P682" s="54"/>
      <c r="Q682" s="54"/>
      <c r="R682" s="54"/>
      <c r="S682" s="54"/>
      <c r="T682" s="54"/>
      <c r="U682" s="54"/>
      <c r="V682" s="54"/>
      <c r="W682" s="192"/>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874" t="e">
        <f t="shared" si="89"/>
        <v>#N/A</v>
      </c>
      <c r="AX682" s="875"/>
      <c r="AY682" s="875"/>
      <c r="AZ682" s="875"/>
      <c r="BA682" s="876"/>
      <c r="BB682" s="877" t="s">
        <v>1014</v>
      </c>
      <c r="BC682" s="878"/>
      <c r="BD682" s="54"/>
      <c r="BE682" s="879" t="e">
        <f t="shared" si="88"/>
        <v>#N/A</v>
      </c>
      <c r="BF682" s="880"/>
      <c r="BG682" s="880"/>
      <c r="BH682" s="880"/>
      <c r="BI682" s="881"/>
      <c r="BJ682" s="882" t="s">
        <v>1014</v>
      </c>
      <c r="BK682" s="878"/>
      <c r="BL682" s="54"/>
      <c r="BM682" s="241"/>
      <c r="BN682" s="241"/>
      <c r="BO682" s="241"/>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199"/>
    </row>
    <row r="683" spans="4:121" s="52" customFormat="1" hidden="1">
      <c r="D683" s="198"/>
      <c r="E683" s="54"/>
      <c r="F683" s="54"/>
      <c r="G683" s="54"/>
      <c r="H683" s="54"/>
      <c r="I683" s="54"/>
      <c r="J683" s="54"/>
      <c r="K683" s="54"/>
      <c r="L683" s="54"/>
      <c r="M683" s="54"/>
      <c r="N683" s="54"/>
      <c r="O683" s="54"/>
      <c r="P683" s="54"/>
      <c r="Q683" s="54"/>
      <c r="R683" s="54"/>
      <c r="S683" s="54"/>
      <c r="T683" s="54"/>
      <c r="U683" s="54"/>
      <c r="V683" s="54"/>
      <c r="W683" s="192"/>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874" t="e">
        <f t="shared" si="89"/>
        <v>#N/A</v>
      </c>
      <c r="AX683" s="875"/>
      <c r="AY683" s="875"/>
      <c r="AZ683" s="875"/>
      <c r="BA683" s="876"/>
      <c r="BB683" s="877" t="s">
        <v>1015</v>
      </c>
      <c r="BC683" s="878"/>
      <c r="BD683" s="54"/>
      <c r="BE683" s="879" t="e">
        <f t="shared" si="88"/>
        <v>#N/A</v>
      </c>
      <c r="BF683" s="880"/>
      <c r="BG683" s="880"/>
      <c r="BH683" s="880"/>
      <c r="BI683" s="881"/>
      <c r="BJ683" s="882" t="s">
        <v>1015</v>
      </c>
      <c r="BK683" s="878"/>
      <c r="BL683" s="54"/>
      <c r="BM683" s="241"/>
      <c r="BN683" s="241"/>
      <c r="BO683" s="241"/>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199"/>
    </row>
    <row r="684" spans="4:121" s="52" customFormat="1" hidden="1">
      <c r="D684" s="198"/>
      <c r="E684" s="54"/>
      <c r="F684" s="54"/>
      <c r="G684" s="54"/>
      <c r="H684" s="54"/>
      <c r="I684" s="54"/>
      <c r="J684" s="54"/>
      <c r="K684" s="54"/>
      <c r="L684" s="54"/>
      <c r="M684" s="54"/>
      <c r="N684" s="54"/>
      <c r="O684" s="54"/>
      <c r="P684" s="54"/>
      <c r="Q684" s="54"/>
      <c r="R684" s="54"/>
      <c r="S684" s="54"/>
      <c r="T684" s="54"/>
      <c r="U684" s="54"/>
      <c r="V684" s="54"/>
      <c r="W684" s="192"/>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874" t="e">
        <f t="shared" si="89"/>
        <v>#N/A</v>
      </c>
      <c r="AX684" s="875"/>
      <c r="AY684" s="875"/>
      <c r="AZ684" s="875"/>
      <c r="BA684" s="876"/>
      <c r="BB684" s="877" t="s">
        <v>1016</v>
      </c>
      <c r="BC684" s="878"/>
      <c r="BD684" s="54"/>
      <c r="BE684" s="879" t="e">
        <f t="shared" si="88"/>
        <v>#N/A</v>
      </c>
      <c r="BF684" s="880"/>
      <c r="BG684" s="880"/>
      <c r="BH684" s="880"/>
      <c r="BI684" s="881"/>
      <c r="BJ684" s="882" t="s">
        <v>1016</v>
      </c>
      <c r="BK684" s="878"/>
      <c r="BL684" s="54"/>
      <c r="BM684" s="241"/>
      <c r="BN684" s="241"/>
      <c r="BO684" s="241"/>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199"/>
    </row>
    <row r="685" spans="4:121" s="52" customFormat="1" hidden="1">
      <c r="D685" s="198"/>
      <c r="E685" s="54"/>
      <c r="F685" s="54"/>
      <c r="G685" s="54"/>
      <c r="H685" s="54"/>
      <c r="I685" s="54"/>
      <c r="J685" s="54"/>
      <c r="K685" s="54"/>
      <c r="L685" s="54"/>
      <c r="M685" s="54"/>
      <c r="N685" s="54"/>
      <c r="O685" s="54"/>
      <c r="P685" s="54"/>
      <c r="Q685" s="54"/>
      <c r="R685" s="54"/>
      <c r="S685" s="54"/>
      <c r="T685" s="54"/>
      <c r="U685" s="54"/>
      <c r="V685" s="54"/>
      <c r="W685" s="192"/>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874" t="e">
        <f t="shared" si="89"/>
        <v>#N/A</v>
      </c>
      <c r="AX685" s="875"/>
      <c r="AY685" s="875"/>
      <c r="AZ685" s="875"/>
      <c r="BA685" s="876"/>
      <c r="BB685" s="877" t="s">
        <v>1017</v>
      </c>
      <c r="BC685" s="878"/>
      <c r="BD685" s="54"/>
      <c r="BE685" s="879" t="e">
        <f t="shared" si="88"/>
        <v>#N/A</v>
      </c>
      <c r="BF685" s="880"/>
      <c r="BG685" s="880"/>
      <c r="BH685" s="880"/>
      <c r="BI685" s="881"/>
      <c r="BJ685" s="882" t="s">
        <v>1017</v>
      </c>
      <c r="BK685" s="878"/>
      <c r="BL685" s="54"/>
      <c r="BM685" s="241"/>
      <c r="BN685" s="241"/>
      <c r="BO685" s="241"/>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199"/>
    </row>
    <row r="686" spans="4:121" s="52" customFormat="1" hidden="1">
      <c r="D686" s="198"/>
      <c r="E686" s="54"/>
      <c r="F686" s="54"/>
      <c r="G686" s="54"/>
      <c r="H686" s="54"/>
      <c r="I686" s="54"/>
      <c r="J686" s="54"/>
      <c r="K686" s="54"/>
      <c r="L686" s="54"/>
      <c r="M686" s="54"/>
      <c r="N686" s="54"/>
      <c r="O686" s="54"/>
      <c r="P686" s="54"/>
      <c r="Q686" s="54"/>
      <c r="R686" s="54"/>
      <c r="S686" s="54"/>
      <c r="T686" s="54"/>
      <c r="U686" s="54"/>
      <c r="V686" s="54"/>
      <c r="W686" s="192"/>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874" t="e">
        <f t="shared" si="89"/>
        <v>#N/A</v>
      </c>
      <c r="AX686" s="875"/>
      <c r="AY686" s="875"/>
      <c r="AZ686" s="875"/>
      <c r="BA686" s="876"/>
      <c r="BB686" s="877" t="s">
        <v>1018</v>
      </c>
      <c r="BC686" s="878"/>
      <c r="BD686" s="54"/>
      <c r="BE686" s="879" t="e">
        <f t="shared" si="88"/>
        <v>#N/A</v>
      </c>
      <c r="BF686" s="880"/>
      <c r="BG686" s="880"/>
      <c r="BH686" s="880"/>
      <c r="BI686" s="881"/>
      <c r="BJ686" s="882" t="s">
        <v>1018</v>
      </c>
      <c r="BK686" s="878"/>
      <c r="BL686" s="54"/>
      <c r="BM686" s="241"/>
      <c r="BN686" s="241"/>
      <c r="BO686" s="241"/>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199"/>
    </row>
    <row r="687" spans="4:121" s="52" customFormat="1" hidden="1">
      <c r="D687" s="198"/>
      <c r="E687" s="54"/>
      <c r="F687" s="54"/>
      <c r="G687" s="54"/>
      <c r="H687" s="54"/>
      <c r="I687" s="54"/>
      <c r="J687" s="54"/>
      <c r="K687" s="54"/>
      <c r="L687" s="54"/>
      <c r="M687" s="54"/>
      <c r="N687" s="54"/>
      <c r="O687" s="54"/>
      <c r="P687" s="54"/>
      <c r="Q687" s="54"/>
      <c r="R687" s="54"/>
      <c r="S687" s="54"/>
      <c r="T687" s="54"/>
      <c r="U687" s="54"/>
      <c r="V687" s="54"/>
      <c r="W687" s="192"/>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874" t="e">
        <f t="shared" si="89"/>
        <v>#N/A</v>
      </c>
      <c r="AX687" s="875"/>
      <c r="AY687" s="875"/>
      <c r="AZ687" s="875"/>
      <c r="BA687" s="876"/>
      <c r="BB687" s="877" t="s">
        <v>1019</v>
      </c>
      <c r="BC687" s="878"/>
      <c r="BD687" s="54"/>
      <c r="BE687" s="879" t="e">
        <f t="shared" si="88"/>
        <v>#N/A</v>
      </c>
      <c r="BF687" s="880"/>
      <c r="BG687" s="880"/>
      <c r="BH687" s="880"/>
      <c r="BI687" s="881"/>
      <c r="BJ687" s="882" t="s">
        <v>1019</v>
      </c>
      <c r="BK687" s="878"/>
      <c r="BL687" s="54"/>
      <c r="BM687" s="241"/>
      <c r="BN687" s="241"/>
      <c r="BO687" s="241"/>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199"/>
    </row>
    <row r="688" spans="4:121" s="52" customFormat="1" hidden="1">
      <c r="D688" s="198"/>
      <c r="E688" s="54"/>
      <c r="F688" s="54"/>
      <c r="G688" s="54"/>
      <c r="H688" s="54"/>
      <c r="I688" s="54"/>
      <c r="J688" s="54"/>
      <c r="K688" s="54"/>
      <c r="L688" s="54"/>
      <c r="M688" s="54"/>
      <c r="N688" s="54"/>
      <c r="O688" s="54"/>
      <c r="P688" s="54"/>
      <c r="Q688" s="54"/>
      <c r="R688" s="54"/>
      <c r="S688" s="54"/>
      <c r="T688" s="54"/>
      <c r="U688" s="54"/>
      <c r="V688" s="54"/>
      <c r="W688" s="192"/>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874" t="e">
        <f t="shared" si="89"/>
        <v>#N/A</v>
      </c>
      <c r="AX688" s="875"/>
      <c r="AY688" s="875"/>
      <c r="AZ688" s="875"/>
      <c r="BA688" s="876"/>
      <c r="BB688" s="877" t="s">
        <v>1020</v>
      </c>
      <c r="BC688" s="878"/>
      <c r="BD688" s="54"/>
      <c r="BE688" s="879" t="e">
        <f t="shared" si="88"/>
        <v>#N/A</v>
      </c>
      <c r="BF688" s="880"/>
      <c r="BG688" s="880"/>
      <c r="BH688" s="880"/>
      <c r="BI688" s="881"/>
      <c r="BJ688" s="882" t="s">
        <v>1020</v>
      </c>
      <c r="BK688" s="878"/>
      <c r="BL688" s="54"/>
      <c r="BM688" s="241"/>
      <c r="BN688" s="241"/>
      <c r="BO688" s="241"/>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199"/>
    </row>
    <row r="689" spans="4:121" s="52" customFormat="1" hidden="1">
      <c r="D689" s="198"/>
      <c r="E689" s="54"/>
      <c r="F689" s="54"/>
      <c r="G689" s="54"/>
      <c r="H689" s="54"/>
      <c r="I689" s="54"/>
      <c r="J689" s="54"/>
      <c r="K689" s="54"/>
      <c r="L689" s="54"/>
      <c r="M689" s="54"/>
      <c r="N689" s="54"/>
      <c r="O689" s="54"/>
      <c r="P689" s="54"/>
      <c r="Q689" s="54"/>
      <c r="R689" s="54"/>
      <c r="S689" s="54"/>
      <c r="T689" s="54"/>
      <c r="U689" s="54"/>
      <c r="V689" s="54"/>
      <c r="W689" s="192"/>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874" t="e">
        <f t="shared" si="89"/>
        <v>#N/A</v>
      </c>
      <c r="AX689" s="875"/>
      <c r="AY689" s="875"/>
      <c r="AZ689" s="875"/>
      <c r="BA689" s="876"/>
      <c r="BB689" s="877" t="s">
        <v>1021</v>
      </c>
      <c r="BC689" s="878"/>
      <c r="BD689" s="54"/>
      <c r="BE689" s="879" t="e">
        <f t="shared" si="88"/>
        <v>#N/A</v>
      </c>
      <c r="BF689" s="880"/>
      <c r="BG689" s="880"/>
      <c r="BH689" s="880"/>
      <c r="BI689" s="881"/>
      <c r="BJ689" s="882" t="s">
        <v>1021</v>
      </c>
      <c r="BK689" s="878"/>
      <c r="BL689" s="54"/>
      <c r="BM689" s="241"/>
      <c r="BN689" s="241"/>
      <c r="BO689" s="241"/>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199"/>
    </row>
    <row r="690" spans="4:121" s="52" customFormat="1" hidden="1">
      <c r="D690" s="198"/>
      <c r="E690" s="54"/>
      <c r="F690" s="54"/>
      <c r="G690" s="54"/>
      <c r="H690" s="54"/>
      <c r="I690" s="54"/>
      <c r="J690" s="54"/>
      <c r="K690" s="54"/>
      <c r="L690" s="54"/>
      <c r="M690" s="54"/>
      <c r="N690" s="54"/>
      <c r="O690" s="54"/>
      <c r="P690" s="54"/>
      <c r="Q690" s="54"/>
      <c r="R690" s="54"/>
      <c r="S690" s="54"/>
      <c r="T690" s="54"/>
      <c r="U690" s="54"/>
      <c r="V690" s="54"/>
      <c r="W690" s="192"/>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874" t="e">
        <f t="shared" si="89"/>
        <v>#N/A</v>
      </c>
      <c r="AX690" s="875"/>
      <c r="AY690" s="875"/>
      <c r="AZ690" s="875"/>
      <c r="BA690" s="876"/>
      <c r="BB690" s="877" t="s">
        <v>1022</v>
      </c>
      <c r="BC690" s="878"/>
      <c r="BD690" s="54"/>
      <c r="BE690" s="879" t="e">
        <f t="shared" si="88"/>
        <v>#N/A</v>
      </c>
      <c r="BF690" s="880"/>
      <c r="BG690" s="880"/>
      <c r="BH690" s="880"/>
      <c r="BI690" s="881"/>
      <c r="BJ690" s="882" t="s">
        <v>1022</v>
      </c>
      <c r="BK690" s="878"/>
      <c r="BL690" s="54"/>
      <c r="BM690" s="241"/>
      <c r="BN690" s="241"/>
      <c r="BO690" s="241"/>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199"/>
    </row>
    <row r="691" spans="4:121" s="52" customFormat="1" hidden="1">
      <c r="D691" s="198"/>
      <c r="E691" s="54"/>
      <c r="F691" s="54"/>
      <c r="G691" s="54"/>
      <c r="H691" s="54"/>
      <c r="I691" s="54"/>
      <c r="J691" s="54"/>
      <c r="K691" s="54"/>
      <c r="L691" s="54"/>
      <c r="M691" s="54"/>
      <c r="N691" s="54"/>
      <c r="O691" s="54"/>
      <c r="P691" s="54"/>
      <c r="Q691" s="54"/>
      <c r="R691" s="54"/>
      <c r="S691" s="54"/>
      <c r="T691" s="54"/>
      <c r="U691" s="54"/>
      <c r="V691" s="54"/>
      <c r="W691" s="192"/>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874" t="e">
        <f t="shared" si="89"/>
        <v>#N/A</v>
      </c>
      <c r="AX691" s="875"/>
      <c r="AY691" s="875"/>
      <c r="AZ691" s="875"/>
      <c r="BA691" s="876"/>
      <c r="BB691" s="877" t="s">
        <v>1023</v>
      </c>
      <c r="BC691" s="878"/>
      <c r="BD691" s="54"/>
      <c r="BE691" s="879" t="e">
        <f t="shared" si="88"/>
        <v>#N/A</v>
      </c>
      <c r="BF691" s="880"/>
      <c r="BG691" s="880"/>
      <c r="BH691" s="880"/>
      <c r="BI691" s="881"/>
      <c r="BJ691" s="882" t="s">
        <v>1023</v>
      </c>
      <c r="BK691" s="878"/>
      <c r="BL691" s="54"/>
      <c r="BM691" s="241"/>
      <c r="BN691" s="241"/>
      <c r="BO691" s="241"/>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199"/>
    </row>
    <row r="692" spans="4:121" s="52" customFormat="1" hidden="1">
      <c r="D692" s="198"/>
      <c r="E692" s="54"/>
      <c r="F692" s="54"/>
      <c r="G692" s="54"/>
      <c r="H692" s="54"/>
      <c r="I692" s="54"/>
      <c r="J692" s="54"/>
      <c r="K692" s="54"/>
      <c r="L692" s="54"/>
      <c r="M692" s="54"/>
      <c r="N692" s="54"/>
      <c r="O692" s="54"/>
      <c r="P692" s="54"/>
      <c r="Q692" s="54"/>
      <c r="R692" s="54"/>
      <c r="S692" s="54"/>
      <c r="T692" s="54"/>
      <c r="U692" s="54"/>
      <c r="V692" s="54"/>
      <c r="W692" s="192"/>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874" t="e">
        <f t="shared" si="89"/>
        <v>#N/A</v>
      </c>
      <c r="AX692" s="875"/>
      <c r="AY692" s="875"/>
      <c r="AZ692" s="875"/>
      <c r="BA692" s="876"/>
      <c r="BB692" s="877" t="s">
        <v>1024</v>
      </c>
      <c r="BC692" s="878"/>
      <c r="BD692" s="54"/>
      <c r="BE692" s="879" t="e">
        <f t="shared" si="88"/>
        <v>#N/A</v>
      </c>
      <c r="BF692" s="880"/>
      <c r="BG692" s="880"/>
      <c r="BH692" s="880"/>
      <c r="BI692" s="881"/>
      <c r="BJ692" s="882" t="s">
        <v>1024</v>
      </c>
      <c r="BK692" s="878"/>
      <c r="BL692" s="54"/>
      <c r="BM692" s="241"/>
      <c r="BN692" s="241"/>
      <c r="BO692" s="241"/>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199"/>
    </row>
    <row r="693" spans="4:121" s="52" customFormat="1" hidden="1">
      <c r="D693" s="198"/>
      <c r="E693" s="54"/>
      <c r="F693" s="54"/>
      <c r="G693" s="54"/>
      <c r="H693" s="54"/>
      <c r="I693" s="54"/>
      <c r="J693" s="54"/>
      <c r="K693" s="54"/>
      <c r="L693" s="54"/>
      <c r="M693" s="54"/>
      <c r="N693" s="54"/>
      <c r="O693" s="54"/>
      <c r="P693" s="54"/>
      <c r="Q693" s="54"/>
      <c r="R693" s="54"/>
      <c r="S693" s="54"/>
      <c r="T693" s="54"/>
      <c r="U693" s="54"/>
      <c r="V693" s="54"/>
      <c r="W693" s="192"/>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874" t="e">
        <f t="shared" si="89"/>
        <v>#N/A</v>
      </c>
      <c r="AX693" s="875"/>
      <c r="AY693" s="875"/>
      <c r="AZ693" s="875"/>
      <c r="BA693" s="876"/>
      <c r="BB693" s="877" t="s">
        <v>1025</v>
      </c>
      <c r="BC693" s="878"/>
      <c r="BD693" s="54"/>
      <c r="BE693" s="879" t="e">
        <f t="shared" si="88"/>
        <v>#N/A</v>
      </c>
      <c r="BF693" s="880"/>
      <c r="BG693" s="880"/>
      <c r="BH693" s="880"/>
      <c r="BI693" s="881"/>
      <c r="BJ693" s="882" t="s">
        <v>1025</v>
      </c>
      <c r="BK693" s="878"/>
      <c r="BL693" s="54"/>
      <c r="BM693" s="241"/>
      <c r="BN693" s="241"/>
      <c r="BO693" s="241"/>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199"/>
    </row>
    <row r="694" spans="4:121" s="52" customFormat="1" hidden="1">
      <c r="D694" s="198"/>
      <c r="E694" s="54"/>
      <c r="F694" s="54"/>
      <c r="G694" s="54"/>
      <c r="H694" s="54"/>
      <c r="I694" s="54"/>
      <c r="J694" s="54"/>
      <c r="K694" s="54"/>
      <c r="L694" s="54"/>
      <c r="M694" s="54"/>
      <c r="N694" s="54"/>
      <c r="O694" s="54"/>
      <c r="P694" s="54"/>
      <c r="Q694" s="54"/>
      <c r="R694" s="54"/>
      <c r="S694" s="54"/>
      <c r="T694" s="54"/>
      <c r="U694" s="54"/>
      <c r="V694" s="54"/>
      <c r="W694" s="192"/>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874" t="e">
        <f t="shared" si="89"/>
        <v>#N/A</v>
      </c>
      <c r="AX694" s="875"/>
      <c r="AY694" s="875"/>
      <c r="AZ694" s="875"/>
      <c r="BA694" s="876"/>
      <c r="BB694" s="877" t="s">
        <v>1026</v>
      </c>
      <c r="BC694" s="878"/>
      <c r="BD694" s="54"/>
      <c r="BE694" s="879" t="e">
        <f t="shared" si="88"/>
        <v>#N/A</v>
      </c>
      <c r="BF694" s="880"/>
      <c r="BG694" s="880"/>
      <c r="BH694" s="880"/>
      <c r="BI694" s="881"/>
      <c r="BJ694" s="882" t="s">
        <v>1026</v>
      </c>
      <c r="BK694" s="878"/>
      <c r="BL694" s="54"/>
      <c r="BM694" s="241"/>
      <c r="BN694" s="241"/>
      <c r="BO694" s="241"/>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199"/>
    </row>
    <row r="695" spans="4:121" s="52" customFormat="1" hidden="1">
      <c r="D695" s="198"/>
      <c r="E695" s="54"/>
      <c r="F695" s="54"/>
      <c r="G695" s="54"/>
      <c r="H695" s="54"/>
      <c r="I695" s="54"/>
      <c r="J695" s="54"/>
      <c r="K695" s="54"/>
      <c r="L695" s="54"/>
      <c r="M695" s="54"/>
      <c r="N695" s="54"/>
      <c r="O695" s="54"/>
      <c r="P695" s="54"/>
      <c r="Q695" s="54"/>
      <c r="R695" s="54"/>
      <c r="S695" s="54"/>
      <c r="T695" s="54"/>
      <c r="U695" s="54"/>
      <c r="V695" s="54"/>
      <c r="W695" s="192"/>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874" t="e">
        <f t="shared" si="89"/>
        <v>#N/A</v>
      </c>
      <c r="AX695" s="875"/>
      <c r="AY695" s="875"/>
      <c r="AZ695" s="875"/>
      <c r="BA695" s="876"/>
      <c r="BB695" s="877" t="s">
        <v>1027</v>
      </c>
      <c r="BC695" s="878"/>
      <c r="BD695" s="54"/>
      <c r="BE695" s="879" t="e">
        <f t="shared" si="88"/>
        <v>#N/A</v>
      </c>
      <c r="BF695" s="880"/>
      <c r="BG695" s="880"/>
      <c r="BH695" s="880"/>
      <c r="BI695" s="881"/>
      <c r="BJ695" s="882" t="s">
        <v>1027</v>
      </c>
      <c r="BK695" s="878"/>
      <c r="BL695" s="54"/>
      <c r="BM695" s="241"/>
      <c r="BN695" s="241"/>
      <c r="BO695" s="241"/>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199"/>
    </row>
    <row r="696" spans="4:121" s="52" customFormat="1" hidden="1">
      <c r="D696" s="198"/>
      <c r="E696" s="54"/>
      <c r="F696" s="54"/>
      <c r="G696" s="54"/>
      <c r="H696" s="54"/>
      <c r="I696" s="54"/>
      <c r="J696" s="54"/>
      <c r="K696" s="54"/>
      <c r="L696" s="54"/>
      <c r="M696" s="54"/>
      <c r="N696" s="54"/>
      <c r="O696" s="54"/>
      <c r="P696" s="54"/>
      <c r="Q696" s="54"/>
      <c r="R696" s="54"/>
      <c r="S696" s="54"/>
      <c r="T696" s="54"/>
      <c r="U696" s="54"/>
      <c r="V696" s="54"/>
      <c r="W696" s="192"/>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874" t="e">
        <f t="shared" si="89"/>
        <v>#N/A</v>
      </c>
      <c r="AX696" s="875"/>
      <c r="AY696" s="875"/>
      <c r="AZ696" s="875"/>
      <c r="BA696" s="876"/>
      <c r="BB696" s="877" t="s">
        <v>1028</v>
      </c>
      <c r="BC696" s="878"/>
      <c r="BD696" s="54"/>
      <c r="BE696" s="879" t="e">
        <f t="shared" si="88"/>
        <v>#N/A</v>
      </c>
      <c r="BF696" s="880"/>
      <c r="BG696" s="880"/>
      <c r="BH696" s="880"/>
      <c r="BI696" s="881"/>
      <c r="BJ696" s="882" t="s">
        <v>1028</v>
      </c>
      <c r="BK696" s="878"/>
      <c r="BL696" s="54"/>
      <c r="BM696" s="241"/>
      <c r="BN696" s="241"/>
      <c r="BO696" s="241"/>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199"/>
    </row>
    <row r="697" spans="4:121" s="52" customFormat="1" hidden="1">
      <c r="D697" s="198"/>
      <c r="E697" s="54"/>
      <c r="F697" s="54"/>
      <c r="G697" s="54"/>
      <c r="H697" s="54"/>
      <c r="I697" s="54"/>
      <c r="J697" s="54"/>
      <c r="K697" s="54"/>
      <c r="L697" s="54"/>
      <c r="M697" s="54"/>
      <c r="N697" s="54"/>
      <c r="O697" s="54"/>
      <c r="P697" s="54"/>
      <c r="Q697" s="54"/>
      <c r="R697" s="54"/>
      <c r="S697" s="54"/>
      <c r="T697" s="54"/>
      <c r="U697" s="54"/>
      <c r="V697" s="54"/>
      <c r="W697" s="192"/>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874" t="e">
        <f t="shared" si="89"/>
        <v>#N/A</v>
      </c>
      <c r="AX697" s="875"/>
      <c r="AY697" s="875"/>
      <c r="AZ697" s="875"/>
      <c r="BA697" s="876"/>
      <c r="BB697" s="877" t="s">
        <v>1029</v>
      </c>
      <c r="BC697" s="878"/>
      <c r="BD697" s="54"/>
      <c r="BE697" s="879" t="e">
        <f t="shared" si="88"/>
        <v>#N/A</v>
      </c>
      <c r="BF697" s="880"/>
      <c r="BG697" s="880"/>
      <c r="BH697" s="880"/>
      <c r="BI697" s="881"/>
      <c r="BJ697" s="882" t="s">
        <v>1029</v>
      </c>
      <c r="BK697" s="878"/>
      <c r="BL697" s="54"/>
      <c r="BM697" s="241"/>
      <c r="BN697" s="241"/>
      <c r="BO697" s="241"/>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199"/>
    </row>
    <row r="698" spans="4:121" s="52" customFormat="1" hidden="1">
      <c r="D698" s="198"/>
      <c r="E698" s="54"/>
      <c r="F698" s="54"/>
      <c r="G698" s="54"/>
      <c r="H698" s="54"/>
      <c r="I698" s="54"/>
      <c r="J698" s="54"/>
      <c r="K698" s="54"/>
      <c r="L698" s="54"/>
      <c r="M698" s="54"/>
      <c r="N698" s="54"/>
      <c r="O698" s="54"/>
      <c r="P698" s="54"/>
      <c r="Q698" s="54"/>
      <c r="R698" s="54"/>
      <c r="S698" s="54"/>
      <c r="T698" s="54"/>
      <c r="U698" s="54"/>
      <c r="V698" s="54"/>
      <c r="W698" s="192"/>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874" t="e">
        <f t="shared" si="89"/>
        <v>#N/A</v>
      </c>
      <c r="AX698" s="875"/>
      <c r="AY698" s="875"/>
      <c r="AZ698" s="875"/>
      <c r="BA698" s="876"/>
      <c r="BB698" s="877" t="s">
        <v>1030</v>
      </c>
      <c r="BC698" s="878"/>
      <c r="BD698" s="54"/>
      <c r="BE698" s="879" t="e">
        <f t="shared" si="88"/>
        <v>#N/A</v>
      </c>
      <c r="BF698" s="880"/>
      <c r="BG698" s="880"/>
      <c r="BH698" s="880"/>
      <c r="BI698" s="881"/>
      <c r="BJ698" s="882" t="s">
        <v>1030</v>
      </c>
      <c r="BK698" s="878"/>
      <c r="BL698" s="54"/>
      <c r="BM698" s="241"/>
      <c r="BN698" s="241"/>
      <c r="BO698" s="241"/>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199"/>
    </row>
    <row r="699" spans="4:121" s="52" customFormat="1" hidden="1">
      <c r="D699" s="198"/>
      <c r="E699" s="54"/>
      <c r="F699" s="54"/>
      <c r="G699" s="54"/>
      <c r="H699" s="54"/>
      <c r="I699" s="54"/>
      <c r="J699" s="54"/>
      <c r="K699" s="54"/>
      <c r="L699" s="54"/>
      <c r="M699" s="54"/>
      <c r="N699" s="54"/>
      <c r="O699" s="54"/>
      <c r="P699" s="54"/>
      <c r="Q699" s="54"/>
      <c r="R699" s="54"/>
      <c r="S699" s="54"/>
      <c r="T699" s="54"/>
      <c r="U699" s="54"/>
      <c r="V699" s="54"/>
      <c r="W699" s="192"/>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874" t="e">
        <f t="shared" si="89"/>
        <v>#N/A</v>
      </c>
      <c r="AX699" s="875"/>
      <c r="AY699" s="875"/>
      <c r="AZ699" s="875"/>
      <c r="BA699" s="876"/>
      <c r="BB699" s="877" t="s">
        <v>1031</v>
      </c>
      <c r="BC699" s="878"/>
      <c r="BD699" s="54"/>
      <c r="BE699" s="879" t="e">
        <f t="shared" ref="BE699:BE762" si="90">RANK(BJ699,$AM$214:$AM$241,1)</f>
        <v>#N/A</v>
      </c>
      <c r="BF699" s="880"/>
      <c r="BG699" s="880"/>
      <c r="BH699" s="880"/>
      <c r="BI699" s="881"/>
      <c r="BJ699" s="882" t="s">
        <v>1031</v>
      </c>
      <c r="BK699" s="878"/>
      <c r="BL699" s="54"/>
      <c r="BM699" s="241"/>
      <c r="BN699" s="241"/>
      <c r="BO699" s="241"/>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199"/>
    </row>
    <row r="700" spans="4:121" s="52" customFormat="1" hidden="1">
      <c r="D700" s="198"/>
      <c r="E700" s="54"/>
      <c r="F700" s="54"/>
      <c r="G700" s="54"/>
      <c r="H700" s="54"/>
      <c r="I700" s="54"/>
      <c r="J700" s="54"/>
      <c r="K700" s="54"/>
      <c r="L700" s="54"/>
      <c r="M700" s="54"/>
      <c r="N700" s="54"/>
      <c r="O700" s="54"/>
      <c r="P700" s="54"/>
      <c r="Q700" s="54"/>
      <c r="R700" s="54"/>
      <c r="S700" s="54"/>
      <c r="T700" s="54"/>
      <c r="U700" s="54"/>
      <c r="V700" s="54"/>
      <c r="W700" s="192"/>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874" t="e">
        <f t="shared" si="89"/>
        <v>#N/A</v>
      </c>
      <c r="AX700" s="875"/>
      <c r="AY700" s="875"/>
      <c r="AZ700" s="875"/>
      <c r="BA700" s="876"/>
      <c r="BB700" s="877" t="s">
        <v>1032</v>
      </c>
      <c r="BC700" s="878"/>
      <c r="BD700" s="54"/>
      <c r="BE700" s="879" t="e">
        <f t="shared" si="90"/>
        <v>#N/A</v>
      </c>
      <c r="BF700" s="880"/>
      <c r="BG700" s="880"/>
      <c r="BH700" s="880"/>
      <c r="BI700" s="881"/>
      <c r="BJ700" s="882" t="s">
        <v>1032</v>
      </c>
      <c r="BK700" s="878"/>
      <c r="BL700" s="54"/>
      <c r="BM700" s="241"/>
      <c r="BN700" s="241"/>
      <c r="BO700" s="241"/>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199"/>
    </row>
    <row r="701" spans="4:121" s="52" customFormat="1" hidden="1">
      <c r="D701" s="198"/>
      <c r="E701" s="54"/>
      <c r="F701" s="54"/>
      <c r="G701" s="54"/>
      <c r="H701" s="54"/>
      <c r="I701" s="54"/>
      <c r="J701" s="54"/>
      <c r="K701" s="54"/>
      <c r="L701" s="54"/>
      <c r="M701" s="54"/>
      <c r="N701" s="54"/>
      <c r="O701" s="54"/>
      <c r="P701" s="54"/>
      <c r="Q701" s="54"/>
      <c r="R701" s="54"/>
      <c r="S701" s="54"/>
      <c r="T701" s="54"/>
      <c r="U701" s="54"/>
      <c r="V701" s="54"/>
      <c r="W701" s="192"/>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874" t="e">
        <f t="shared" si="89"/>
        <v>#N/A</v>
      </c>
      <c r="AX701" s="875"/>
      <c r="AY701" s="875"/>
      <c r="AZ701" s="875"/>
      <c r="BA701" s="876"/>
      <c r="BB701" s="877" t="s">
        <v>1033</v>
      </c>
      <c r="BC701" s="878"/>
      <c r="BD701" s="54"/>
      <c r="BE701" s="879" t="e">
        <f t="shared" si="90"/>
        <v>#N/A</v>
      </c>
      <c r="BF701" s="880"/>
      <c r="BG701" s="880"/>
      <c r="BH701" s="880"/>
      <c r="BI701" s="881"/>
      <c r="BJ701" s="882" t="s">
        <v>1033</v>
      </c>
      <c r="BK701" s="878"/>
      <c r="BL701" s="54"/>
      <c r="BM701" s="241"/>
      <c r="BN701" s="241"/>
      <c r="BO701" s="241"/>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199"/>
    </row>
    <row r="702" spans="4:121" s="52" customFormat="1" hidden="1">
      <c r="D702" s="198"/>
      <c r="E702" s="54"/>
      <c r="F702" s="54"/>
      <c r="G702" s="54"/>
      <c r="H702" s="54"/>
      <c r="I702" s="54"/>
      <c r="J702" s="54"/>
      <c r="K702" s="54"/>
      <c r="L702" s="54"/>
      <c r="M702" s="54"/>
      <c r="N702" s="54"/>
      <c r="O702" s="54"/>
      <c r="P702" s="54"/>
      <c r="Q702" s="54"/>
      <c r="R702" s="54"/>
      <c r="S702" s="54"/>
      <c r="T702" s="54"/>
      <c r="U702" s="54"/>
      <c r="V702" s="54"/>
      <c r="W702" s="192"/>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874" t="e">
        <f t="shared" si="89"/>
        <v>#N/A</v>
      </c>
      <c r="AX702" s="875"/>
      <c r="AY702" s="875"/>
      <c r="AZ702" s="875"/>
      <c r="BA702" s="876"/>
      <c r="BB702" s="877" t="s">
        <v>1034</v>
      </c>
      <c r="BC702" s="878"/>
      <c r="BD702" s="54"/>
      <c r="BE702" s="879" t="e">
        <f t="shared" si="90"/>
        <v>#N/A</v>
      </c>
      <c r="BF702" s="880"/>
      <c r="BG702" s="880"/>
      <c r="BH702" s="880"/>
      <c r="BI702" s="881"/>
      <c r="BJ702" s="882" t="s">
        <v>1034</v>
      </c>
      <c r="BK702" s="878"/>
      <c r="BL702" s="54"/>
      <c r="BM702" s="241"/>
      <c r="BN702" s="241"/>
      <c r="BO702" s="241"/>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199"/>
    </row>
    <row r="703" spans="4:121" s="52" customFormat="1" hidden="1">
      <c r="D703" s="198"/>
      <c r="E703" s="54"/>
      <c r="F703" s="54"/>
      <c r="G703" s="54"/>
      <c r="H703" s="54"/>
      <c r="I703" s="54"/>
      <c r="J703" s="54"/>
      <c r="K703" s="54"/>
      <c r="L703" s="54"/>
      <c r="M703" s="54"/>
      <c r="N703" s="54"/>
      <c r="O703" s="54"/>
      <c r="P703" s="54"/>
      <c r="Q703" s="54"/>
      <c r="R703" s="54"/>
      <c r="S703" s="54"/>
      <c r="T703" s="54"/>
      <c r="U703" s="54"/>
      <c r="V703" s="54"/>
      <c r="W703" s="192"/>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874" t="e">
        <f t="shared" si="89"/>
        <v>#N/A</v>
      </c>
      <c r="AX703" s="875"/>
      <c r="AY703" s="875"/>
      <c r="AZ703" s="875"/>
      <c r="BA703" s="876"/>
      <c r="BB703" s="877" t="s">
        <v>1035</v>
      </c>
      <c r="BC703" s="878"/>
      <c r="BD703" s="54"/>
      <c r="BE703" s="879" t="e">
        <f t="shared" si="90"/>
        <v>#N/A</v>
      </c>
      <c r="BF703" s="880"/>
      <c r="BG703" s="880"/>
      <c r="BH703" s="880"/>
      <c r="BI703" s="881"/>
      <c r="BJ703" s="882" t="s">
        <v>1035</v>
      </c>
      <c r="BK703" s="878"/>
      <c r="BL703" s="54"/>
      <c r="BM703" s="241"/>
      <c r="BN703" s="241"/>
      <c r="BO703" s="241"/>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199"/>
    </row>
    <row r="704" spans="4:121" s="52" customFormat="1" hidden="1">
      <c r="D704" s="198"/>
      <c r="E704" s="54"/>
      <c r="F704" s="54"/>
      <c r="G704" s="54"/>
      <c r="H704" s="54"/>
      <c r="I704" s="54"/>
      <c r="J704" s="54"/>
      <c r="K704" s="54"/>
      <c r="L704" s="54"/>
      <c r="M704" s="54"/>
      <c r="N704" s="54"/>
      <c r="O704" s="54"/>
      <c r="P704" s="54"/>
      <c r="Q704" s="54"/>
      <c r="R704" s="54"/>
      <c r="S704" s="54"/>
      <c r="T704" s="54"/>
      <c r="U704" s="54"/>
      <c r="V704" s="54"/>
      <c r="W704" s="192"/>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874" t="e">
        <f t="shared" si="89"/>
        <v>#N/A</v>
      </c>
      <c r="AX704" s="875"/>
      <c r="AY704" s="875"/>
      <c r="AZ704" s="875"/>
      <c r="BA704" s="876"/>
      <c r="BB704" s="877" t="s">
        <v>1036</v>
      </c>
      <c r="BC704" s="878"/>
      <c r="BD704" s="54"/>
      <c r="BE704" s="879" t="e">
        <f t="shared" si="90"/>
        <v>#N/A</v>
      </c>
      <c r="BF704" s="880"/>
      <c r="BG704" s="880"/>
      <c r="BH704" s="880"/>
      <c r="BI704" s="881"/>
      <c r="BJ704" s="882" t="s">
        <v>1036</v>
      </c>
      <c r="BK704" s="878"/>
      <c r="BL704" s="54"/>
      <c r="BM704" s="241"/>
      <c r="BN704" s="241"/>
      <c r="BO704" s="241"/>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199"/>
    </row>
    <row r="705" spans="4:121" s="52" customFormat="1" hidden="1">
      <c r="D705" s="198"/>
      <c r="E705" s="54"/>
      <c r="F705" s="54"/>
      <c r="G705" s="54"/>
      <c r="H705" s="54"/>
      <c r="I705" s="54"/>
      <c r="J705" s="54"/>
      <c r="K705" s="54"/>
      <c r="L705" s="54"/>
      <c r="M705" s="54"/>
      <c r="N705" s="54"/>
      <c r="O705" s="54"/>
      <c r="P705" s="54"/>
      <c r="Q705" s="54"/>
      <c r="R705" s="54"/>
      <c r="S705" s="54"/>
      <c r="T705" s="54"/>
      <c r="U705" s="54"/>
      <c r="V705" s="54"/>
      <c r="W705" s="192"/>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874" t="e">
        <f t="shared" si="89"/>
        <v>#N/A</v>
      </c>
      <c r="AX705" s="875"/>
      <c r="AY705" s="875"/>
      <c r="AZ705" s="875"/>
      <c r="BA705" s="876"/>
      <c r="BB705" s="877" t="s">
        <v>1037</v>
      </c>
      <c r="BC705" s="878"/>
      <c r="BD705" s="54"/>
      <c r="BE705" s="879" t="e">
        <f t="shared" si="90"/>
        <v>#N/A</v>
      </c>
      <c r="BF705" s="880"/>
      <c r="BG705" s="880"/>
      <c r="BH705" s="880"/>
      <c r="BI705" s="881"/>
      <c r="BJ705" s="882" t="s">
        <v>1037</v>
      </c>
      <c r="BK705" s="878"/>
      <c r="BL705" s="54"/>
      <c r="BM705" s="241"/>
      <c r="BN705" s="241"/>
      <c r="BO705" s="241"/>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199"/>
    </row>
    <row r="706" spans="4:121" s="52" customFormat="1" hidden="1">
      <c r="D706" s="198"/>
      <c r="E706" s="54"/>
      <c r="F706" s="54"/>
      <c r="G706" s="54"/>
      <c r="H706" s="54"/>
      <c r="I706" s="54"/>
      <c r="J706" s="54"/>
      <c r="K706" s="54"/>
      <c r="L706" s="54"/>
      <c r="M706" s="54"/>
      <c r="N706" s="54"/>
      <c r="O706" s="54"/>
      <c r="P706" s="54"/>
      <c r="Q706" s="54"/>
      <c r="R706" s="54"/>
      <c r="S706" s="54"/>
      <c r="T706" s="54"/>
      <c r="U706" s="54"/>
      <c r="V706" s="54"/>
      <c r="W706" s="192"/>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874" t="e">
        <f t="shared" si="89"/>
        <v>#N/A</v>
      </c>
      <c r="AX706" s="875"/>
      <c r="AY706" s="875"/>
      <c r="AZ706" s="875"/>
      <c r="BA706" s="876"/>
      <c r="BB706" s="877" t="s">
        <v>1038</v>
      </c>
      <c r="BC706" s="878"/>
      <c r="BD706" s="54"/>
      <c r="BE706" s="879" t="e">
        <f t="shared" si="90"/>
        <v>#N/A</v>
      </c>
      <c r="BF706" s="880"/>
      <c r="BG706" s="880"/>
      <c r="BH706" s="880"/>
      <c r="BI706" s="881"/>
      <c r="BJ706" s="882" t="s">
        <v>1038</v>
      </c>
      <c r="BK706" s="878"/>
      <c r="BL706" s="54"/>
      <c r="BM706" s="241"/>
      <c r="BN706" s="241"/>
      <c r="BO706" s="241"/>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199"/>
    </row>
    <row r="707" spans="4:121" s="52" customFormat="1" hidden="1">
      <c r="D707" s="198"/>
      <c r="E707" s="54"/>
      <c r="F707" s="54"/>
      <c r="G707" s="54"/>
      <c r="H707" s="54"/>
      <c r="I707" s="54"/>
      <c r="J707" s="54"/>
      <c r="K707" s="54"/>
      <c r="L707" s="54"/>
      <c r="M707" s="54"/>
      <c r="N707" s="54"/>
      <c r="O707" s="54"/>
      <c r="P707" s="54"/>
      <c r="Q707" s="54"/>
      <c r="R707" s="54"/>
      <c r="S707" s="54"/>
      <c r="T707" s="54"/>
      <c r="U707" s="54"/>
      <c r="V707" s="54"/>
      <c r="W707" s="192"/>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874" t="e">
        <f t="shared" si="89"/>
        <v>#N/A</v>
      </c>
      <c r="AX707" s="875"/>
      <c r="AY707" s="875"/>
      <c r="AZ707" s="875"/>
      <c r="BA707" s="876"/>
      <c r="BB707" s="877" t="s">
        <v>1039</v>
      </c>
      <c r="BC707" s="878"/>
      <c r="BD707" s="54"/>
      <c r="BE707" s="879" t="e">
        <f t="shared" si="90"/>
        <v>#N/A</v>
      </c>
      <c r="BF707" s="880"/>
      <c r="BG707" s="880"/>
      <c r="BH707" s="880"/>
      <c r="BI707" s="881"/>
      <c r="BJ707" s="882" t="s">
        <v>1039</v>
      </c>
      <c r="BK707" s="878"/>
      <c r="BL707" s="54"/>
      <c r="BM707" s="241"/>
      <c r="BN707" s="241"/>
      <c r="BO707" s="241"/>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199"/>
    </row>
    <row r="708" spans="4:121" s="52" customFormat="1" hidden="1">
      <c r="D708" s="198"/>
      <c r="E708" s="54"/>
      <c r="F708" s="54"/>
      <c r="G708" s="54"/>
      <c r="H708" s="54"/>
      <c r="I708" s="54"/>
      <c r="J708" s="54"/>
      <c r="K708" s="54"/>
      <c r="L708" s="54"/>
      <c r="M708" s="54"/>
      <c r="N708" s="54"/>
      <c r="O708" s="54"/>
      <c r="P708" s="54"/>
      <c r="Q708" s="54"/>
      <c r="R708" s="54"/>
      <c r="S708" s="54"/>
      <c r="T708" s="54"/>
      <c r="U708" s="54"/>
      <c r="V708" s="54"/>
      <c r="W708" s="192"/>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874" t="e">
        <f t="shared" si="89"/>
        <v>#N/A</v>
      </c>
      <c r="AX708" s="875"/>
      <c r="AY708" s="875"/>
      <c r="AZ708" s="875"/>
      <c r="BA708" s="876"/>
      <c r="BB708" s="877" t="s">
        <v>1040</v>
      </c>
      <c r="BC708" s="878"/>
      <c r="BD708" s="54"/>
      <c r="BE708" s="879" t="e">
        <f t="shared" si="90"/>
        <v>#N/A</v>
      </c>
      <c r="BF708" s="880"/>
      <c r="BG708" s="880"/>
      <c r="BH708" s="880"/>
      <c r="BI708" s="881"/>
      <c r="BJ708" s="882" t="s">
        <v>1040</v>
      </c>
      <c r="BK708" s="878"/>
      <c r="BL708" s="54"/>
      <c r="BM708" s="241"/>
      <c r="BN708" s="241"/>
      <c r="BO708" s="241"/>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199"/>
    </row>
    <row r="709" spans="4:121" s="52" customFormat="1" hidden="1">
      <c r="D709" s="198"/>
      <c r="E709" s="54"/>
      <c r="F709" s="54"/>
      <c r="G709" s="54"/>
      <c r="H709" s="54"/>
      <c r="I709" s="54"/>
      <c r="J709" s="54"/>
      <c r="K709" s="54"/>
      <c r="L709" s="54"/>
      <c r="M709" s="54"/>
      <c r="N709" s="54"/>
      <c r="O709" s="54"/>
      <c r="P709" s="54"/>
      <c r="Q709" s="54"/>
      <c r="R709" s="54"/>
      <c r="S709" s="54"/>
      <c r="T709" s="54"/>
      <c r="U709" s="54"/>
      <c r="V709" s="54"/>
      <c r="W709" s="192"/>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874" t="e">
        <f t="shared" si="89"/>
        <v>#N/A</v>
      </c>
      <c r="AX709" s="875"/>
      <c r="AY709" s="875"/>
      <c r="AZ709" s="875"/>
      <c r="BA709" s="876"/>
      <c r="BB709" s="877" t="s">
        <v>1041</v>
      </c>
      <c r="BC709" s="878"/>
      <c r="BD709" s="54"/>
      <c r="BE709" s="879" t="e">
        <f t="shared" si="90"/>
        <v>#N/A</v>
      </c>
      <c r="BF709" s="880"/>
      <c r="BG709" s="880"/>
      <c r="BH709" s="880"/>
      <c r="BI709" s="881"/>
      <c r="BJ709" s="882" t="s">
        <v>1041</v>
      </c>
      <c r="BK709" s="878"/>
      <c r="BL709" s="54"/>
      <c r="BM709" s="241"/>
      <c r="BN709" s="241"/>
      <c r="BO709" s="241"/>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199"/>
    </row>
    <row r="710" spans="4:121" s="52" customFormat="1" hidden="1">
      <c r="D710" s="198"/>
      <c r="E710" s="54"/>
      <c r="F710" s="54"/>
      <c r="G710" s="54"/>
      <c r="H710" s="54"/>
      <c r="I710" s="54"/>
      <c r="J710" s="54"/>
      <c r="K710" s="54"/>
      <c r="L710" s="54"/>
      <c r="M710" s="54"/>
      <c r="N710" s="54"/>
      <c r="O710" s="54"/>
      <c r="P710" s="54"/>
      <c r="Q710" s="54"/>
      <c r="R710" s="54"/>
      <c r="S710" s="54"/>
      <c r="T710" s="54"/>
      <c r="U710" s="54"/>
      <c r="V710" s="54"/>
      <c r="W710" s="192"/>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874" t="e">
        <f t="shared" si="89"/>
        <v>#N/A</v>
      </c>
      <c r="AX710" s="875"/>
      <c r="AY710" s="875"/>
      <c r="AZ710" s="875"/>
      <c r="BA710" s="876"/>
      <c r="BB710" s="877" t="s">
        <v>1042</v>
      </c>
      <c r="BC710" s="878"/>
      <c r="BD710" s="54"/>
      <c r="BE710" s="879" t="e">
        <f t="shared" si="90"/>
        <v>#N/A</v>
      </c>
      <c r="BF710" s="880"/>
      <c r="BG710" s="880"/>
      <c r="BH710" s="880"/>
      <c r="BI710" s="881"/>
      <c r="BJ710" s="882" t="s">
        <v>1042</v>
      </c>
      <c r="BK710" s="878"/>
      <c r="BL710" s="54"/>
      <c r="BM710" s="241"/>
      <c r="BN710" s="241"/>
      <c r="BO710" s="241"/>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199"/>
    </row>
    <row r="711" spans="4:121" s="52" customFormat="1" hidden="1">
      <c r="D711" s="198"/>
      <c r="E711" s="54"/>
      <c r="F711" s="54"/>
      <c r="G711" s="54"/>
      <c r="H711" s="54"/>
      <c r="I711" s="54"/>
      <c r="J711" s="54"/>
      <c r="K711" s="54"/>
      <c r="L711" s="54"/>
      <c r="M711" s="54"/>
      <c r="N711" s="54"/>
      <c r="O711" s="54"/>
      <c r="P711" s="54"/>
      <c r="Q711" s="54"/>
      <c r="R711" s="54"/>
      <c r="S711" s="54"/>
      <c r="T711" s="54"/>
      <c r="U711" s="54"/>
      <c r="V711" s="54"/>
      <c r="W711" s="192"/>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874" t="e">
        <f t="shared" si="89"/>
        <v>#N/A</v>
      </c>
      <c r="AX711" s="875"/>
      <c r="AY711" s="875"/>
      <c r="AZ711" s="875"/>
      <c r="BA711" s="876"/>
      <c r="BB711" s="877" t="s">
        <v>1043</v>
      </c>
      <c r="BC711" s="878"/>
      <c r="BD711" s="54"/>
      <c r="BE711" s="879" t="e">
        <f t="shared" si="90"/>
        <v>#N/A</v>
      </c>
      <c r="BF711" s="880"/>
      <c r="BG711" s="880"/>
      <c r="BH711" s="880"/>
      <c r="BI711" s="881"/>
      <c r="BJ711" s="882" t="s">
        <v>1043</v>
      </c>
      <c r="BK711" s="878"/>
      <c r="BL711" s="54"/>
      <c r="BM711" s="241"/>
      <c r="BN711" s="241"/>
      <c r="BO711" s="241"/>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199"/>
    </row>
    <row r="712" spans="4:121" s="52" customFormat="1" hidden="1">
      <c r="D712" s="198"/>
      <c r="E712" s="54"/>
      <c r="F712" s="54"/>
      <c r="G712" s="54"/>
      <c r="H712" s="54"/>
      <c r="I712" s="54"/>
      <c r="J712" s="54"/>
      <c r="K712" s="54"/>
      <c r="L712" s="54"/>
      <c r="M712" s="54"/>
      <c r="N712" s="54"/>
      <c r="O712" s="54"/>
      <c r="P712" s="54"/>
      <c r="Q712" s="54"/>
      <c r="R712" s="54"/>
      <c r="S712" s="54"/>
      <c r="T712" s="54"/>
      <c r="U712" s="54"/>
      <c r="V712" s="54"/>
      <c r="W712" s="192"/>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874" t="e">
        <f t="shared" si="89"/>
        <v>#N/A</v>
      </c>
      <c r="AX712" s="875"/>
      <c r="AY712" s="875"/>
      <c r="AZ712" s="875"/>
      <c r="BA712" s="876"/>
      <c r="BB712" s="877" t="s">
        <v>1044</v>
      </c>
      <c r="BC712" s="878"/>
      <c r="BD712" s="54"/>
      <c r="BE712" s="879" t="e">
        <f t="shared" si="90"/>
        <v>#N/A</v>
      </c>
      <c r="BF712" s="880"/>
      <c r="BG712" s="880"/>
      <c r="BH712" s="880"/>
      <c r="BI712" s="881"/>
      <c r="BJ712" s="882" t="s">
        <v>1044</v>
      </c>
      <c r="BK712" s="878"/>
      <c r="BL712" s="54"/>
      <c r="BM712" s="241"/>
      <c r="BN712" s="241"/>
      <c r="BO712" s="241"/>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199"/>
    </row>
    <row r="713" spans="4:121" s="52" customFormat="1" hidden="1">
      <c r="D713" s="198"/>
      <c r="E713" s="54"/>
      <c r="F713" s="54"/>
      <c r="G713" s="54"/>
      <c r="H713" s="54"/>
      <c r="I713" s="54"/>
      <c r="J713" s="54"/>
      <c r="K713" s="54"/>
      <c r="L713" s="54"/>
      <c r="M713" s="54"/>
      <c r="N713" s="54"/>
      <c r="O713" s="54"/>
      <c r="P713" s="54"/>
      <c r="Q713" s="54"/>
      <c r="R713" s="54"/>
      <c r="S713" s="54"/>
      <c r="T713" s="54"/>
      <c r="U713" s="54"/>
      <c r="V713" s="54"/>
      <c r="W713" s="192"/>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874" t="e">
        <f t="shared" si="89"/>
        <v>#N/A</v>
      </c>
      <c r="AX713" s="875"/>
      <c r="AY713" s="875"/>
      <c r="AZ713" s="875"/>
      <c r="BA713" s="876"/>
      <c r="BB713" s="877" t="s">
        <v>1045</v>
      </c>
      <c r="BC713" s="878"/>
      <c r="BD713" s="54"/>
      <c r="BE713" s="879" t="e">
        <f t="shared" si="90"/>
        <v>#N/A</v>
      </c>
      <c r="BF713" s="880"/>
      <c r="BG713" s="880"/>
      <c r="BH713" s="880"/>
      <c r="BI713" s="881"/>
      <c r="BJ713" s="882" t="s">
        <v>1045</v>
      </c>
      <c r="BK713" s="878"/>
      <c r="BL713" s="54"/>
      <c r="BM713" s="241"/>
      <c r="BN713" s="241"/>
      <c r="BO713" s="241"/>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199"/>
    </row>
    <row r="714" spans="4:121" s="52" customFormat="1" hidden="1">
      <c r="D714" s="198"/>
      <c r="E714" s="54"/>
      <c r="F714" s="54"/>
      <c r="G714" s="54"/>
      <c r="H714" s="54"/>
      <c r="I714" s="54"/>
      <c r="J714" s="54"/>
      <c r="K714" s="54"/>
      <c r="L714" s="54"/>
      <c r="M714" s="54"/>
      <c r="N714" s="54"/>
      <c r="O714" s="54"/>
      <c r="P714" s="54"/>
      <c r="Q714" s="54"/>
      <c r="R714" s="54"/>
      <c r="S714" s="54"/>
      <c r="T714" s="54"/>
      <c r="U714" s="54"/>
      <c r="V714" s="54"/>
      <c r="W714" s="192"/>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874" t="e">
        <f t="shared" si="89"/>
        <v>#N/A</v>
      </c>
      <c r="AX714" s="875"/>
      <c r="AY714" s="875"/>
      <c r="AZ714" s="875"/>
      <c r="BA714" s="876"/>
      <c r="BB714" s="877" t="s">
        <v>1046</v>
      </c>
      <c r="BC714" s="878"/>
      <c r="BD714" s="54"/>
      <c r="BE714" s="879" t="e">
        <f t="shared" si="90"/>
        <v>#N/A</v>
      </c>
      <c r="BF714" s="880"/>
      <c r="BG714" s="880"/>
      <c r="BH714" s="880"/>
      <c r="BI714" s="881"/>
      <c r="BJ714" s="882" t="s">
        <v>1046</v>
      </c>
      <c r="BK714" s="878"/>
      <c r="BL714" s="54"/>
      <c r="BM714" s="241"/>
      <c r="BN714" s="241"/>
      <c r="BO714" s="241"/>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199"/>
    </row>
    <row r="715" spans="4:121" s="52" customFormat="1" hidden="1">
      <c r="D715" s="198"/>
      <c r="E715" s="54"/>
      <c r="F715" s="54"/>
      <c r="G715" s="54"/>
      <c r="H715" s="54"/>
      <c r="I715" s="54"/>
      <c r="J715" s="54"/>
      <c r="K715" s="54"/>
      <c r="L715" s="54"/>
      <c r="M715" s="54"/>
      <c r="N715" s="54"/>
      <c r="O715" s="54"/>
      <c r="P715" s="54"/>
      <c r="Q715" s="54"/>
      <c r="R715" s="54"/>
      <c r="S715" s="54"/>
      <c r="T715" s="54"/>
      <c r="U715" s="54"/>
      <c r="V715" s="54"/>
      <c r="W715" s="192"/>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874" t="e">
        <f t="shared" ref="AW715:AW778" si="91">RANK(BB715,$AM$184:$AM$211,1)</f>
        <v>#N/A</v>
      </c>
      <c r="AX715" s="875"/>
      <c r="AY715" s="875"/>
      <c r="AZ715" s="875"/>
      <c r="BA715" s="876"/>
      <c r="BB715" s="877" t="s">
        <v>1047</v>
      </c>
      <c r="BC715" s="878"/>
      <c r="BD715" s="54"/>
      <c r="BE715" s="879" t="e">
        <f t="shared" si="90"/>
        <v>#N/A</v>
      </c>
      <c r="BF715" s="880"/>
      <c r="BG715" s="880"/>
      <c r="BH715" s="880"/>
      <c r="BI715" s="881"/>
      <c r="BJ715" s="882" t="s">
        <v>1047</v>
      </c>
      <c r="BK715" s="878"/>
      <c r="BL715" s="54"/>
      <c r="BM715" s="241"/>
      <c r="BN715" s="241"/>
      <c r="BO715" s="241"/>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199"/>
    </row>
    <row r="716" spans="4:121" s="52" customFormat="1" hidden="1">
      <c r="D716" s="198"/>
      <c r="E716" s="54"/>
      <c r="F716" s="54"/>
      <c r="G716" s="54"/>
      <c r="H716" s="54"/>
      <c r="I716" s="54"/>
      <c r="J716" s="54"/>
      <c r="K716" s="54"/>
      <c r="L716" s="54"/>
      <c r="M716" s="54"/>
      <c r="N716" s="54"/>
      <c r="O716" s="54"/>
      <c r="P716" s="54"/>
      <c r="Q716" s="54"/>
      <c r="R716" s="54"/>
      <c r="S716" s="54"/>
      <c r="T716" s="54"/>
      <c r="U716" s="54"/>
      <c r="V716" s="54"/>
      <c r="W716" s="192"/>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874" t="e">
        <f t="shared" si="91"/>
        <v>#N/A</v>
      </c>
      <c r="AX716" s="875"/>
      <c r="AY716" s="875"/>
      <c r="AZ716" s="875"/>
      <c r="BA716" s="876"/>
      <c r="BB716" s="877" t="s">
        <v>1048</v>
      </c>
      <c r="BC716" s="878"/>
      <c r="BD716" s="54"/>
      <c r="BE716" s="879" t="e">
        <f t="shared" si="90"/>
        <v>#N/A</v>
      </c>
      <c r="BF716" s="880"/>
      <c r="BG716" s="880"/>
      <c r="BH716" s="880"/>
      <c r="BI716" s="881"/>
      <c r="BJ716" s="882" t="s">
        <v>1048</v>
      </c>
      <c r="BK716" s="878"/>
      <c r="BL716" s="54"/>
      <c r="BM716" s="241"/>
      <c r="BN716" s="241"/>
      <c r="BO716" s="241"/>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199"/>
    </row>
    <row r="717" spans="4:121" s="52" customFormat="1" hidden="1">
      <c r="D717" s="198"/>
      <c r="E717" s="54"/>
      <c r="F717" s="54"/>
      <c r="G717" s="54"/>
      <c r="H717" s="54"/>
      <c r="I717" s="54"/>
      <c r="J717" s="54"/>
      <c r="K717" s="54"/>
      <c r="L717" s="54"/>
      <c r="M717" s="54"/>
      <c r="N717" s="54"/>
      <c r="O717" s="54"/>
      <c r="P717" s="54"/>
      <c r="Q717" s="54"/>
      <c r="R717" s="54"/>
      <c r="S717" s="54"/>
      <c r="T717" s="54"/>
      <c r="U717" s="54"/>
      <c r="V717" s="54"/>
      <c r="W717" s="192"/>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874" t="e">
        <f t="shared" si="91"/>
        <v>#N/A</v>
      </c>
      <c r="AX717" s="875"/>
      <c r="AY717" s="875"/>
      <c r="AZ717" s="875"/>
      <c r="BA717" s="876"/>
      <c r="BB717" s="877" t="s">
        <v>1049</v>
      </c>
      <c r="BC717" s="878"/>
      <c r="BD717" s="54"/>
      <c r="BE717" s="879" t="e">
        <f t="shared" si="90"/>
        <v>#N/A</v>
      </c>
      <c r="BF717" s="880"/>
      <c r="BG717" s="880"/>
      <c r="BH717" s="880"/>
      <c r="BI717" s="881"/>
      <c r="BJ717" s="882" t="s">
        <v>1049</v>
      </c>
      <c r="BK717" s="878"/>
      <c r="BL717" s="54"/>
      <c r="BM717" s="241"/>
      <c r="BN717" s="241"/>
      <c r="BO717" s="241"/>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199"/>
    </row>
    <row r="718" spans="4:121" s="52" customFormat="1" hidden="1">
      <c r="D718" s="198"/>
      <c r="E718" s="54"/>
      <c r="F718" s="54"/>
      <c r="G718" s="54"/>
      <c r="H718" s="54"/>
      <c r="I718" s="54"/>
      <c r="J718" s="54"/>
      <c r="K718" s="54"/>
      <c r="L718" s="54"/>
      <c r="M718" s="54"/>
      <c r="N718" s="54"/>
      <c r="O718" s="54"/>
      <c r="P718" s="54"/>
      <c r="Q718" s="54"/>
      <c r="R718" s="54"/>
      <c r="S718" s="54"/>
      <c r="T718" s="54"/>
      <c r="U718" s="54"/>
      <c r="V718" s="54"/>
      <c r="W718" s="192"/>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874" t="e">
        <f t="shared" si="91"/>
        <v>#N/A</v>
      </c>
      <c r="AX718" s="875"/>
      <c r="AY718" s="875"/>
      <c r="AZ718" s="875"/>
      <c r="BA718" s="876"/>
      <c r="BB718" s="877" t="s">
        <v>1050</v>
      </c>
      <c r="BC718" s="878"/>
      <c r="BD718" s="54"/>
      <c r="BE718" s="879" t="e">
        <f t="shared" si="90"/>
        <v>#N/A</v>
      </c>
      <c r="BF718" s="880"/>
      <c r="BG718" s="880"/>
      <c r="BH718" s="880"/>
      <c r="BI718" s="881"/>
      <c r="BJ718" s="882" t="s">
        <v>1050</v>
      </c>
      <c r="BK718" s="878"/>
      <c r="BL718" s="54"/>
      <c r="BM718" s="241"/>
      <c r="BN718" s="241"/>
      <c r="BO718" s="241"/>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199"/>
    </row>
    <row r="719" spans="4:121" s="52" customFormat="1" hidden="1">
      <c r="D719" s="198"/>
      <c r="E719" s="54"/>
      <c r="F719" s="54"/>
      <c r="G719" s="54"/>
      <c r="H719" s="54"/>
      <c r="I719" s="54"/>
      <c r="J719" s="54"/>
      <c r="K719" s="54"/>
      <c r="L719" s="54"/>
      <c r="M719" s="54"/>
      <c r="N719" s="54"/>
      <c r="O719" s="54"/>
      <c r="P719" s="54"/>
      <c r="Q719" s="54"/>
      <c r="R719" s="54"/>
      <c r="S719" s="54"/>
      <c r="T719" s="54"/>
      <c r="U719" s="54"/>
      <c r="V719" s="54"/>
      <c r="W719" s="192"/>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874" t="e">
        <f t="shared" si="91"/>
        <v>#N/A</v>
      </c>
      <c r="AX719" s="875"/>
      <c r="AY719" s="875"/>
      <c r="AZ719" s="875"/>
      <c r="BA719" s="876"/>
      <c r="BB719" s="877" t="s">
        <v>1051</v>
      </c>
      <c r="BC719" s="878"/>
      <c r="BD719" s="54"/>
      <c r="BE719" s="879" t="e">
        <f t="shared" si="90"/>
        <v>#N/A</v>
      </c>
      <c r="BF719" s="880"/>
      <c r="BG719" s="880"/>
      <c r="BH719" s="880"/>
      <c r="BI719" s="881"/>
      <c r="BJ719" s="882" t="s">
        <v>1051</v>
      </c>
      <c r="BK719" s="878"/>
      <c r="BL719" s="54"/>
      <c r="BM719" s="241"/>
      <c r="BN719" s="241"/>
      <c r="BO719" s="241"/>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199"/>
    </row>
    <row r="720" spans="4:121" s="52" customFormat="1" hidden="1">
      <c r="D720" s="198"/>
      <c r="E720" s="54"/>
      <c r="F720" s="54"/>
      <c r="G720" s="54"/>
      <c r="H720" s="54"/>
      <c r="I720" s="54"/>
      <c r="J720" s="54"/>
      <c r="K720" s="54"/>
      <c r="L720" s="54"/>
      <c r="M720" s="54"/>
      <c r="N720" s="54"/>
      <c r="O720" s="54"/>
      <c r="P720" s="54"/>
      <c r="Q720" s="54"/>
      <c r="R720" s="54"/>
      <c r="S720" s="54"/>
      <c r="T720" s="54"/>
      <c r="U720" s="54"/>
      <c r="V720" s="54"/>
      <c r="W720" s="192"/>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874" t="e">
        <f t="shared" si="91"/>
        <v>#N/A</v>
      </c>
      <c r="AX720" s="875"/>
      <c r="AY720" s="875"/>
      <c r="AZ720" s="875"/>
      <c r="BA720" s="876"/>
      <c r="BB720" s="877" t="s">
        <v>1052</v>
      </c>
      <c r="BC720" s="878"/>
      <c r="BD720" s="54"/>
      <c r="BE720" s="879" t="e">
        <f t="shared" si="90"/>
        <v>#N/A</v>
      </c>
      <c r="BF720" s="880"/>
      <c r="BG720" s="880"/>
      <c r="BH720" s="880"/>
      <c r="BI720" s="881"/>
      <c r="BJ720" s="882" t="s">
        <v>1052</v>
      </c>
      <c r="BK720" s="878"/>
      <c r="BL720" s="54"/>
      <c r="BM720" s="241"/>
      <c r="BN720" s="241"/>
      <c r="BO720" s="241"/>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199"/>
    </row>
    <row r="721" spans="4:121" s="52" customFormat="1" hidden="1">
      <c r="D721" s="198"/>
      <c r="E721" s="54"/>
      <c r="F721" s="54"/>
      <c r="G721" s="54"/>
      <c r="H721" s="54"/>
      <c r="I721" s="54"/>
      <c r="J721" s="54"/>
      <c r="K721" s="54"/>
      <c r="L721" s="54"/>
      <c r="M721" s="54"/>
      <c r="N721" s="54"/>
      <c r="O721" s="54"/>
      <c r="P721" s="54"/>
      <c r="Q721" s="54"/>
      <c r="R721" s="54"/>
      <c r="S721" s="54"/>
      <c r="T721" s="54"/>
      <c r="U721" s="54"/>
      <c r="V721" s="54"/>
      <c r="W721" s="192"/>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874" t="e">
        <f t="shared" si="91"/>
        <v>#N/A</v>
      </c>
      <c r="AX721" s="875"/>
      <c r="AY721" s="875"/>
      <c r="AZ721" s="875"/>
      <c r="BA721" s="876"/>
      <c r="BB721" s="877" t="s">
        <v>1053</v>
      </c>
      <c r="BC721" s="878"/>
      <c r="BD721" s="54"/>
      <c r="BE721" s="879" t="e">
        <f t="shared" si="90"/>
        <v>#N/A</v>
      </c>
      <c r="BF721" s="880"/>
      <c r="BG721" s="880"/>
      <c r="BH721" s="880"/>
      <c r="BI721" s="881"/>
      <c r="BJ721" s="882" t="s">
        <v>1053</v>
      </c>
      <c r="BK721" s="878"/>
      <c r="BL721" s="54"/>
      <c r="BM721" s="241"/>
      <c r="BN721" s="241"/>
      <c r="BO721" s="241"/>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199"/>
    </row>
    <row r="722" spans="4:121" s="52" customFormat="1" hidden="1">
      <c r="D722" s="198"/>
      <c r="E722" s="54"/>
      <c r="F722" s="54"/>
      <c r="G722" s="54"/>
      <c r="H722" s="54"/>
      <c r="I722" s="54"/>
      <c r="J722" s="54"/>
      <c r="K722" s="54"/>
      <c r="L722" s="54"/>
      <c r="M722" s="54"/>
      <c r="N722" s="54"/>
      <c r="O722" s="54"/>
      <c r="P722" s="54"/>
      <c r="Q722" s="54"/>
      <c r="R722" s="54"/>
      <c r="S722" s="54"/>
      <c r="T722" s="54"/>
      <c r="U722" s="54"/>
      <c r="V722" s="54"/>
      <c r="W722" s="192"/>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874" t="e">
        <f t="shared" si="91"/>
        <v>#N/A</v>
      </c>
      <c r="AX722" s="875"/>
      <c r="AY722" s="875"/>
      <c r="AZ722" s="875"/>
      <c r="BA722" s="876"/>
      <c r="BB722" s="877" t="s">
        <v>1054</v>
      </c>
      <c r="BC722" s="878"/>
      <c r="BD722" s="54"/>
      <c r="BE722" s="879" t="e">
        <f t="shared" si="90"/>
        <v>#N/A</v>
      </c>
      <c r="BF722" s="880"/>
      <c r="BG722" s="880"/>
      <c r="BH722" s="880"/>
      <c r="BI722" s="881"/>
      <c r="BJ722" s="882" t="s">
        <v>1054</v>
      </c>
      <c r="BK722" s="878"/>
      <c r="BL722" s="54"/>
      <c r="BM722" s="241"/>
      <c r="BN722" s="241"/>
      <c r="BO722" s="241"/>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199"/>
    </row>
    <row r="723" spans="4:121" s="52" customFormat="1" hidden="1">
      <c r="D723" s="198"/>
      <c r="E723" s="54"/>
      <c r="F723" s="54"/>
      <c r="G723" s="54"/>
      <c r="H723" s="54"/>
      <c r="I723" s="54"/>
      <c r="J723" s="54"/>
      <c r="K723" s="54"/>
      <c r="L723" s="54"/>
      <c r="M723" s="54"/>
      <c r="N723" s="54"/>
      <c r="O723" s="54"/>
      <c r="P723" s="54"/>
      <c r="Q723" s="54"/>
      <c r="R723" s="54"/>
      <c r="S723" s="54"/>
      <c r="T723" s="54"/>
      <c r="U723" s="54"/>
      <c r="V723" s="54"/>
      <c r="W723" s="192"/>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874" t="e">
        <f t="shared" si="91"/>
        <v>#N/A</v>
      </c>
      <c r="AX723" s="875"/>
      <c r="AY723" s="875"/>
      <c r="AZ723" s="875"/>
      <c r="BA723" s="876"/>
      <c r="BB723" s="877" t="s">
        <v>1055</v>
      </c>
      <c r="BC723" s="878"/>
      <c r="BD723" s="54"/>
      <c r="BE723" s="879" t="e">
        <f t="shared" si="90"/>
        <v>#N/A</v>
      </c>
      <c r="BF723" s="880"/>
      <c r="BG723" s="880"/>
      <c r="BH723" s="880"/>
      <c r="BI723" s="881"/>
      <c r="BJ723" s="882" t="s">
        <v>1055</v>
      </c>
      <c r="BK723" s="878"/>
      <c r="BL723" s="54"/>
      <c r="BM723" s="241"/>
      <c r="BN723" s="241"/>
      <c r="BO723" s="241"/>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199"/>
    </row>
    <row r="724" spans="4:121" s="52" customFormat="1" hidden="1">
      <c r="D724" s="198"/>
      <c r="E724" s="54"/>
      <c r="F724" s="54"/>
      <c r="G724" s="54"/>
      <c r="H724" s="54"/>
      <c r="I724" s="54"/>
      <c r="J724" s="54"/>
      <c r="K724" s="54"/>
      <c r="L724" s="54"/>
      <c r="M724" s="54"/>
      <c r="N724" s="54"/>
      <c r="O724" s="54"/>
      <c r="P724" s="54"/>
      <c r="Q724" s="54"/>
      <c r="R724" s="54"/>
      <c r="S724" s="54"/>
      <c r="T724" s="54"/>
      <c r="U724" s="54"/>
      <c r="V724" s="54"/>
      <c r="W724" s="192"/>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874" t="e">
        <f t="shared" si="91"/>
        <v>#N/A</v>
      </c>
      <c r="AX724" s="875"/>
      <c r="AY724" s="875"/>
      <c r="AZ724" s="875"/>
      <c r="BA724" s="876"/>
      <c r="BB724" s="877" t="s">
        <v>1056</v>
      </c>
      <c r="BC724" s="878"/>
      <c r="BD724" s="54"/>
      <c r="BE724" s="879" t="e">
        <f t="shared" si="90"/>
        <v>#N/A</v>
      </c>
      <c r="BF724" s="880"/>
      <c r="BG724" s="880"/>
      <c r="BH724" s="880"/>
      <c r="BI724" s="881"/>
      <c r="BJ724" s="882" t="s">
        <v>1056</v>
      </c>
      <c r="BK724" s="878"/>
      <c r="BL724" s="54"/>
      <c r="BM724" s="241"/>
      <c r="BN724" s="241"/>
      <c r="BO724" s="241"/>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199"/>
    </row>
    <row r="725" spans="4:121" s="52" customFormat="1" hidden="1">
      <c r="D725" s="198"/>
      <c r="E725" s="54"/>
      <c r="F725" s="54"/>
      <c r="G725" s="54"/>
      <c r="H725" s="54"/>
      <c r="I725" s="54"/>
      <c r="J725" s="54"/>
      <c r="K725" s="54"/>
      <c r="L725" s="54"/>
      <c r="M725" s="54"/>
      <c r="N725" s="54"/>
      <c r="O725" s="54"/>
      <c r="P725" s="54"/>
      <c r="Q725" s="54"/>
      <c r="R725" s="54"/>
      <c r="S725" s="54"/>
      <c r="T725" s="54"/>
      <c r="U725" s="54"/>
      <c r="V725" s="54"/>
      <c r="W725" s="192"/>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874" t="e">
        <f t="shared" si="91"/>
        <v>#N/A</v>
      </c>
      <c r="AX725" s="875"/>
      <c r="AY725" s="875"/>
      <c r="AZ725" s="875"/>
      <c r="BA725" s="876"/>
      <c r="BB725" s="877" t="s">
        <v>1057</v>
      </c>
      <c r="BC725" s="878"/>
      <c r="BD725" s="54"/>
      <c r="BE725" s="879" t="e">
        <f t="shared" si="90"/>
        <v>#N/A</v>
      </c>
      <c r="BF725" s="880"/>
      <c r="BG725" s="880"/>
      <c r="BH725" s="880"/>
      <c r="BI725" s="881"/>
      <c r="BJ725" s="882" t="s">
        <v>1057</v>
      </c>
      <c r="BK725" s="878"/>
      <c r="BL725" s="54"/>
      <c r="BM725" s="241"/>
      <c r="BN725" s="241"/>
      <c r="BO725" s="241"/>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199"/>
    </row>
    <row r="726" spans="4:121" s="52" customFormat="1" hidden="1">
      <c r="D726" s="198"/>
      <c r="E726" s="54"/>
      <c r="F726" s="54"/>
      <c r="G726" s="54"/>
      <c r="H726" s="54"/>
      <c r="I726" s="54"/>
      <c r="J726" s="54"/>
      <c r="K726" s="54"/>
      <c r="L726" s="54"/>
      <c r="M726" s="54"/>
      <c r="N726" s="54"/>
      <c r="O726" s="54"/>
      <c r="P726" s="54"/>
      <c r="Q726" s="54"/>
      <c r="R726" s="54"/>
      <c r="S726" s="54"/>
      <c r="T726" s="54"/>
      <c r="U726" s="54"/>
      <c r="V726" s="54"/>
      <c r="W726" s="192"/>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874" t="e">
        <f t="shared" si="91"/>
        <v>#N/A</v>
      </c>
      <c r="AX726" s="875"/>
      <c r="AY726" s="875"/>
      <c r="AZ726" s="875"/>
      <c r="BA726" s="876"/>
      <c r="BB726" s="877" t="s">
        <v>1058</v>
      </c>
      <c r="BC726" s="878"/>
      <c r="BD726" s="54"/>
      <c r="BE726" s="879" t="e">
        <f t="shared" si="90"/>
        <v>#N/A</v>
      </c>
      <c r="BF726" s="880"/>
      <c r="BG726" s="880"/>
      <c r="BH726" s="880"/>
      <c r="BI726" s="881"/>
      <c r="BJ726" s="882" t="s">
        <v>1058</v>
      </c>
      <c r="BK726" s="878"/>
      <c r="BL726" s="54"/>
      <c r="BM726" s="241"/>
      <c r="BN726" s="241"/>
      <c r="BO726" s="241"/>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199"/>
    </row>
    <row r="727" spans="4:121" s="52" customFormat="1" hidden="1">
      <c r="D727" s="198"/>
      <c r="E727" s="54"/>
      <c r="F727" s="54"/>
      <c r="G727" s="54"/>
      <c r="H727" s="54"/>
      <c r="I727" s="54"/>
      <c r="J727" s="54"/>
      <c r="K727" s="54"/>
      <c r="L727" s="54"/>
      <c r="M727" s="54"/>
      <c r="N727" s="54"/>
      <c r="O727" s="54"/>
      <c r="P727" s="54"/>
      <c r="Q727" s="54"/>
      <c r="R727" s="54"/>
      <c r="S727" s="54"/>
      <c r="T727" s="54"/>
      <c r="U727" s="54"/>
      <c r="V727" s="54"/>
      <c r="W727" s="192"/>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874" t="e">
        <f t="shared" si="91"/>
        <v>#N/A</v>
      </c>
      <c r="AX727" s="875"/>
      <c r="AY727" s="875"/>
      <c r="AZ727" s="875"/>
      <c r="BA727" s="876"/>
      <c r="BB727" s="877" t="s">
        <v>1059</v>
      </c>
      <c r="BC727" s="878"/>
      <c r="BD727" s="54"/>
      <c r="BE727" s="879" t="e">
        <f t="shared" si="90"/>
        <v>#N/A</v>
      </c>
      <c r="BF727" s="880"/>
      <c r="BG727" s="880"/>
      <c r="BH727" s="880"/>
      <c r="BI727" s="881"/>
      <c r="BJ727" s="882" t="s">
        <v>1059</v>
      </c>
      <c r="BK727" s="878"/>
      <c r="BL727" s="54"/>
      <c r="BM727" s="241"/>
      <c r="BN727" s="241"/>
      <c r="BO727" s="241"/>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199"/>
    </row>
    <row r="728" spans="4:121" s="52" customFormat="1" hidden="1">
      <c r="D728" s="198"/>
      <c r="E728" s="54"/>
      <c r="F728" s="54"/>
      <c r="G728" s="54"/>
      <c r="H728" s="54"/>
      <c r="I728" s="54"/>
      <c r="J728" s="54"/>
      <c r="K728" s="54"/>
      <c r="L728" s="54"/>
      <c r="M728" s="54"/>
      <c r="N728" s="54"/>
      <c r="O728" s="54"/>
      <c r="P728" s="54"/>
      <c r="Q728" s="54"/>
      <c r="R728" s="54"/>
      <c r="S728" s="54"/>
      <c r="T728" s="54"/>
      <c r="U728" s="54"/>
      <c r="V728" s="54"/>
      <c r="W728" s="192"/>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874" t="e">
        <f t="shared" si="91"/>
        <v>#N/A</v>
      </c>
      <c r="AX728" s="875"/>
      <c r="AY728" s="875"/>
      <c r="AZ728" s="875"/>
      <c r="BA728" s="876"/>
      <c r="BB728" s="877" t="s">
        <v>1060</v>
      </c>
      <c r="BC728" s="878"/>
      <c r="BD728" s="54"/>
      <c r="BE728" s="879" t="e">
        <f t="shared" si="90"/>
        <v>#N/A</v>
      </c>
      <c r="BF728" s="880"/>
      <c r="BG728" s="880"/>
      <c r="BH728" s="880"/>
      <c r="BI728" s="881"/>
      <c r="BJ728" s="882" t="s">
        <v>1060</v>
      </c>
      <c r="BK728" s="878"/>
      <c r="BL728" s="54"/>
      <c r="BM728" s="241"/>
      <c r="BN728" s="241"/>
      <c r="BO728" s="241"/>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199"/>
    </row>
    <row r="729" spans="4:121" s="52" customFormat="1" hidden="1">
      <c r="D729" s="198"/>
      <c r="E729" s="54"/>
      <c r="F729" s="54"/>
      <c r="G729" s="54"/>
      <c r="H729" s="54"/>
      <c r="I729" s="54"/>
      <c r="J729" s="54"/>
      <c r="K729" s="54"/>
      <c r="L729" s="54"/>
      <c r="M729" s="54"/>
      <c r="N729" s="54"/>
      <c r="O729" s="54"/>
      <c r="P729" s="54"/>
      <c r="Q729" s="54"/>
      <c r="R729" s="54"/>
      <c r="S729" s="54"/>
      <c r="T729" s="54"/>
      <c r="U729" s="54"/>
      <c r="V729" s="54"/>
      <c r="W729" s="192"/>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874" t="e">
        <f t="shared" si="91"/>
        <v>#N/A</v>
      </c>
      <c r="AX729" s="875"/>
      <c r="AY729" s="875"/>
      <c r="AZ729" s="875"/>
      <c r="BA729" s="876"/>
      <c r="BB729" s="877" t="s">
        <v>1061</v>
      </c>
      <c r="BC729" s="878"/>
      <c r="BD729" s="54"/>
      <c r="BE729" s="879" t="e">
        <f t="shared" si="90"/>
        <v>#N/A</v>
      </c>
      <c r="BF729" s="880"/>
      <c r="BG729" s="880"/>
      <c r="BH729" s="880"/>
      <c r="BI729" s="881"/>
      <c r="BJ729" s="882" t="s">
        <v>1061</v>
      </c>
      <c r="BK729" s="878"/>
      <c r="BL729" s="54"/>
      <c r="BM729" s="241"/>
      <c r="BN729" s="241"/>
      <c r="BO729" s="241"/>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199"/>
    </row>
    <row r="730" spans="4:121" s="52" customFormat="1" hidden="1">
      <c r="D730" s="198"/>
      <c r="E730" s="54"/>
      <c r="F730" s="54"/>
      <c r="G730" s="54"/>
      <c r="H730" s="54"/>
      <c r="I730" s="54"/>
      <c r="J730" s="54"/>
      <c r="K730" s="54"/>
      <c r="L730" s="54"/>
      <c r="M730" s="54"/>
      <c r="N730" s="54"/>
      <c r="O730" s="54"/>
      <c r="P730" s="54"/>
      <c r="Q730" s="54"/>
      <c r="R730" s="54"/>
      <c r="S730" s="54"/>
      <c r="T730" s="54"/>
      <c r="U730" s="54"/>
      <c r="V730" s="54"/>
      <c r="W730" s="192"/>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874" t="e">
        <f t="shared" si="91"/>
        <v>#N/A</v>
      </c>
      <c r="AX730" s="875"/>
      <c r="AY730" s="875"/>
      <c r="AZ730" s="875"/>
      <c r="BA730" s="876"/>
      <c r="BB730" s="877" t="s">
        <v>1062</v>
      </c>
      <c r="BC730" s="878"/>
      <c r="BD730" s="54"/>
      <c r="BE730" s="879" t="e">
        <f t="shared" si="90"/>
        <v>#N/A</v>
      </c>
      <c r="BF730" s="880"/>
      <c r="BG730" s="880"/>
      <c r="BH730" s="880"/>
      <c r="BI730" s="881"/>
      <c r="BJ730" s="882" t="s">
        <v>1062</v>
      </c>
      <c r="BK730" s="878"/>
      <c r="BL730" s="54"/>
      <c r="BM730" s="241"/>
      <c r="BN730" s="241"/>
      <c r="BO730" s="241"/>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199"/>
    </row>
    <row r="731" spans="4:121" s="52" customFormat="1" hidden="1">
      <c r="D731" s="198"/>
      <c r="E731" s="54"/>
      <c r="F731" s="54"/>
      <c r="G731" s="54"/>
      <c r="H731" s="54"/>
      <c r="I731" s="54"/>
      <c r="J731" s="54"/>
      <c r="K731" s="54"/>
      <c r="L731" s="54"/>
      <c r="M731" s="54"/>
      <c r="N731" s="54"/>
      <c r="O731" s="54"/>
      <c r="P731" s="54"/>
      <c r="Q731" s="54"/>
      <c r="R731" s="54"/>
      <c r="S731" s="54"/>
      <c r="T731" s="54"/>
      <c r="U731" s="54"/>
      <c r="V731" s="54"/>
      <c r="W731" s="192"/>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874" t="e">
        <f t="shared" si="91"/>
        <v>#N/A</v>
      </c>
      <c r="AX731" s="875"/>
      <c r="AY731" s="875"/>
      <c r="AZ731" s="875"/>
      <c r="BA731" s="876"/>
      <c r="BB731" s="877" t="s">
        <v>1063</v>
      </c>
      <c r="BC731" s="878"/>
      <c r="BD731" s="54"/>
      <c r="BE731" s="879" t="e">
        <f t="shared" si="90"/>
        <v>#N/A</v>
      </c>
      <c r="BF731" s="880"/>
      <c r="BG731" s="880"/>
      <c r="BH731" s="880"/>
      <c r="BI731" s="881"/>
      <c r="BJ731" s="882" t="s">
        <v>1063</v>
      </c>
      <c r="BK731" s="878"/>
      <c r="BL731" s="54"/>
      <c r="BM731" s="241"/>
      <c r="BN731" s="241"/>
      <c r="BO731" s="241"/>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199"/>
    </row>
    <row r="732" spans="4:121" s="52" customFormat="1" hidden="1">
      <c r="D732" s="198"/>
      <c r="E732" s="54"/>
      <c r="F732" s="54"/>
      <c r="G732" s="54"/>
      <c r="H732" s="54"/>
      <c r="I732" s="54"/>
      <c r="J732" s="54"/>
      <c r="K732" s="54"/>
      <c r="L732" s="54"/>
      <c r="M732" s="54"/>
      <c r="N732" s="54"/>
      <c r="O732" s="54"/>
      <c r="P732" s="54"/>
      <c r="Q732" s="54"/>
      <c r="R732" s="54"/>
      <c r="S732" s="54"/>
      <c r="T732" s="54"/>
      <c r="U732" s="54"/>
      <c r="V732" s="54"/>
      <c r="W732" s="192"/>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874" t="e">
        <f t="shared" si="91"/>
        <v>#N/A</v>
      </c>
      <c r="AX732" s="875"/>
      <c r="AY732" s="875"/>
      <c r="AZ732" s="875"/>
      <c r="BA732" s="876"/>
      <c r="BB732" s="877" t="s">
        <v>1064</v>
      </c>
      <c r="BC732" s="878"/>
      <c r="BD732" s="54"/>
      <c r="BE732" s="879" t="e">
        <f t="shared" si="90"/>
        <v>#N/A</v>
      </c>
      <c r="BF732" s="880"/>
      <c r="BG732" s="880"/>
      <c r="BH732" s="880"/>
      <c r="BI732" s="881"/>
      <c r="BJ732" s="882" t="s">
        <v>1064</v>
      </c>
      <c r="BK732" s="878"/>
      <c r="BL732" s="54"/>
      <c r="BM732" s="241"/>
      <c r="BN732" s="241"/>
      <c r="BO732" s="241"/>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199"/>
    </row>
    <row r="733" spans="4:121" s="52" customFormat="1" hidden="1">
      <c r="D733" s="198"/>
      <c r="E733" s="54"/>
      <c r="F733" s="54"/>
      <c r="G733" s="54"/>
      <c r="H733" s="54"/>
      <c r="I733" s="54"/>
      <c r="J733" s="54"/>
      <c r="K733" s="54"/>
      <c r="L733" s="54"/>
      <c r="M733" s="54"/>
      <c r="N733" s="54"/>
      <c r="O733" s="54"/>
      <c r="P733" s="54"/>
      <c r="Q733" s="54"/>
      <c r="R733" s="54"/>
      <c r="S733" s="54"/>
      <c r="T733" s="54"/>
      <c r="U733" s="54"/>
      <c r="V733" s="54"/>
      <c r="W733" s="192"/>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874" t="e">
        <f t="shared" si="91"/>
        <v>#N/A</v>
      </c>
      <c r="AX733" s="875"/>
      <c r="AY733" s="875"/>
      <c r="AZ733" s="875"/>
      <c r="BA733" s="876"/>
      <c r="BB733" s="877" t="s">
        <v>1065</v>
      </c>
      <c r="BC733" s="878"/>
      <c r="BD733" s="54"/>
      <c r="BE733" s="879" t="e">
        <f t="shared" si="90"/>
        <v>#N/A</v>
      </c>
      <c r="BF733" s="880"/>
      <c r="BG733" s="880"/>
      <c r="BH733" s="880"/>
      <c r="BI733" s="881"/>
      <c r="BJ733" s="882" t="s">
        <v>1065</v>
      </c>
      <c r="BK733" s="878"/>
      <c r="BL733" s="54"/>
      <c r="BM733" s="241"/>
      <c r="BN733" s="241"/>
      <c r="BO733" s="241"/>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199"/>
    </row>
    <row r="734" spans="4:121" s="52" customFormat="1" hidden="1">
      <c r="D734" s="198"/>
      <c r="E734" s="54"/>
      <c r="F734" s="54"/>
      <c r="G734" s="54"/>
      <c r="H734" s="54"/>
      <c r="I734" s="54"/>
      <c r="J734" s="54"/>
      <c r="K734" s="54"/>
      <c r="L734" s="54"/>
      <c r="M734" s="54"/>
      <c r="N734" s="54"/>
      <c r="O734" s="54"/>
      <c r="P734" s="54"/>
      <c r="Q734" s="54"/>
      <c r="R734" s="54"/>
      <c r="S734" s="54"/>
      <c r="T734" s="54"/>
      <c r="U734" s="54"/>
      <c r="V734" s="54"/>
      <c r="W734" s="192"/>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874" t="e">
        <f t="shared" si="91"/>
        <v>#N/A</v>
      </c>
      <c r="AX734" s="875"/>
      <c r="AY734" s="875"/>
      <c r="AZ734" s="875"/>
      <c r="BA734" s="876"/>
      <c r="BB734" s="877" t="s">
        <v>1066</v>
      </c>
      <c r="BC734" s="878"/>
      <c r="BD734" s="54"/>
      <c r="BE734" s="879" t="e">
        <f t="shared" si="90"/>
        <v>#N/A</v>
      </c>
      <c r="BF734" s="880"/>
      <c r="BG734" s="880"/>
      <c r="BH734" s="880"/>
      <c r="BI734" s="881"/>
      <c r="BJ734" s="882" t="s">
        <v>1066</v>
      </c>
      <c r="BK734" s="878"/>
      <c r="BL734" s="54"/>
      <c r="BM734" s="241"/>
      <c r="BN734" s="241"/>
      <c r="BO734" s="241"/>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199"/>
    </row>
    <row r="735" spans="4:121" s="52" customFormat="1" hidden="1">
      <c r="D735" s="198"/>
      <c r="E735" s="54"/>
      <c r="F735" s="54"/>
      <c r="G735" s="54"/>
      <c r="H735" s="54"/>
      <c r="I735" s="54"/>
      <c r="J735" s="54"/>
      <c r="K735" s="54"/>
      <c r="L735" s="54"/>
      <c r="M735" s="54"/>
      <c r="N735" s="54"/>
      <c r="O735" s="54"/>
      <c r="P735" s="54"/>
      <c r="Q735" s="54"/>
      <c r="R735" s="54"/>
      <c r="S735" s="54"/>
      <c r="T735" s="54"/>
      <c r="U735" s="54"/>
      <c r="V735" s="54"/>
      <c r="W735" s="192"/>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874" t="e">
        <f t="shared" si="91"/>
        <v>#N/A</v>
      </c>
      <c r="AX735" s="875"/>
      <c r="AY735" s="875"/>
      <c r="AZ735" s="875"/>
      <c r="BA735" s="876"/>
      <c r="BB735" s="877" t="s">
        <v>1067</v>
      </c>
      <c r="BC735" s="878"/>
      <c r="BD735" s="54"/>
      <c r="BE735" s="879" t="e">
        <f t="shared" si="90"/>
        <v>#N/A</v>
      </c>
      <c r="BF735" s="880"/>
      <c r="BG735" s="880"/>
      <c r="BH735" s="880"/>
      <c r="BI735" s="881"/>
      <c r="BJ735" s="882" t="s">
        <v>1067</v>
      </c>
      <c r="BK735" s="878"/>
      <c r="BL735" s="54"/>
      <c r="BM735" s="241"/>
      <c r="BN735" s="241"/>
      <c r="BO735" s="241"/>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199"/>
    </row>
    <row r="736" spans="4:121" s="52" customFormat="1" hidden="1">
      <c r="D736" s="198"/>
      <c r="E736" s="54"/>
      <c r="F736" s="54"/>
      <c r="G736" s="54"/>
      <c r="H736" s="54"/>
      <c r="I736" s="54"/>
      <c r="J736" s="54"/>
      <c r="K736" s="54"/>
      <c r="L736" s="54"/>
      <c r="M736" s="54"/>
      <c r="N736" s="54"/>
      <c r="O736" s="54"/>
      <c r="P736" s="54"/>
      <c r="Q736" s="54"/>
      <c r="R736" s="54"/>
      <c r="S736" s="54"/>
      <c r="T736" s="54"/>
      <c r="U736" s="54"/>
      <c r="V736" s="54"/>
      <c r="W736" s="192"/>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874" t="e">
        <f t="shared" si="91"/>
        <v>#N/A</v>
      </c>
      <c r="AX736" s="875"/>
      <c r="AY736" s="875"/>
      <c r="AZ736" s="875"/>
      <c r="BA736" s="876"/>
      <c r="BB736" s="877" t="s">
        <v>1068</v>
      </c>
      <c r="BC736" s="878"/>
      <c r="BD736" s="54"/>
      <c r="BE736" s="879" t="e">
        <f t="shared" si="90"/>
        <v>#N/A</v>
      </c>
      <c r="BF736" s="880"/>
      <c r="BG736" s="880"/>
      <c r="BH736" s="880"/>
      <c r="BI736" s="881"/>
      <c r="BJ736" s="882" t="s">
        <v>1068</v>
      </c>
      <c r="BK736" s="878"/>
      <c r="BL736" s="54"/>
      <c r="BM736" s="241"/>
      <c r="BN736" s="241"/>
      <c r="BO736" s="241"/>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199"/>
    </row>
    <row r="737" spans="4:121" s="52" customFormat="1" hidden="1">
      <c r="D737" s="198"/>
      <c r="E737" s="54"/>
      <c r="F737" s="54"/>
      <c r="G737" s="54"/>
      <c r="H737" s="54"/>
      <c r="I737" s="54"/>
      <c r="J737" s="54"/>
      <c r="K737" s="54"/>
      <c r="L737" s="54"/>
      <c r="M737" s="54"/>
      <c r="N737" s="54"/>
      <c r="O737" s="54"/>
      <c r="P737" s="54"/>
      <c r="Q737" s="54"/>
      <c r="R737" s="54"/>
      <c r="S737" s="54"/>
      <c r="T737" s="54"/>
      <c r="U737" s="54"/>
      <c r="V737" s="54"/>
      <c r="W737" s="192"/>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874" t="e">
        <f t="shared" si="91"/>
        <v>#N/A</v>
      </c>
      <c r="AX737" s="875"/>
      <c r="AY737" s="875"/>
      <c r="AZ737" s="875"/>
      <c r="BA737" s="876"/>
      <c r="BB737" s="877" t="s">
        <v>1069</v>
      </c>
      <c r="BC737" s="878"/>
      <c r="BD737" s="54"/>
      <c r="BE737" s="879" t="e">
        <f t="shared" si="90"/>
        <v>#N/A</v>
      </c>
      <c r="BF737" s="880"/>
      <c r="BG737" s="880"/>
      <c r="BH737" s="880"/>
      <c r="BI737" s="881"/>
      <c r="BJ737" s="882" t="s">
        <v>1069</v>
      </c>
      <c r="BK737" s="878"/>
      <c r="BL737" s="54"/>
      <c r="BM737" s="241"/>
      <c r="BN737" s="241"/>
      <c r="BO737" s="241"/>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199"/>
    </row>
    <row r="738" spans="4:121" s="52" customFormat="1" hidden="1">
      <c r="D738" s="198"/>
      <c r="E738" s="54"/>
      <c r="F738" s="54"/>
      <c r="G738" s="54"/>
      <c r="H738" s="54"/>
      <c r="I738" s="54"/>
      <c r="J738" s="54"/>
      <c r="K738" s="54"/>
      <c r="L738" s="54"/>
      <c r="M738" s="54"/>
      <c r="N738" s="54"/>
      <c r="O738" s="54"/>
      <c r="P738" s="54"/>
      <c r="Q738" s="54"/>
      <c r="R738" s="54"/>
      <c r="S738" s="54"/>
      <c r="T738" s="54"/>
      <c r="U738" s="54"/>
      <c r="V738" s="54"/>
      <c r="W738" s="192"/>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874" t="e">
        <f t="shared" si="91"/>
        <v>#N/A</v>
      </c>
      <c r="AX738" s="875"/>
      <c r="AY738" s="875"/>
      <c r="AZ738" s="875"/>
      <c r="BA738" s="876"/>
      <c r="BB738" s="877" t="s">
        <v>1070</v>
      </c>
      <c r="BC738" s="878"/>
      <c r="BD738" s="54"/>
      <c r="BE738" s="879" t="e">
        <f t="shared" si="90"/>
        <v>#N/A</v>
      </c>
      <c r="BF738" s="880"/>
      <c r="BG738" s="880"/>
      <c r="BH738" s="880"/>
      <c r="BI738" s="881"/>
      <c r="BJ738" s="882" t="s">
        <v>1070</v>
      </c>
      <c r="BK738" s="878"/>
      <c r="BL738" s="54"/>
      <c r="BM738" s="241"/>
      <c r="BN738" s="241"/>
      <c r="BO738" s="241"/>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199"/>
    </row>
    <row r="739" spans="4:121" s="52" customFormat="1" hidden="1">
      <c r="D739" s="198"/>
      <c r="E739" s="54"/>
      <c r="F739" s="54"/>
      <c r="G739" s="54"/>
      <c r="H739" s="54"/>
      <c r="I739" s="54"/>
      <c r="J739" s="54"/>
      <c r="K739" s="54"/>
      <c r="L739" s="54"/>
      <c r="M739" s="54"/>
      <c r="N739" s="54"/>
      <c r="O739" s="54"/>
      <c r="P739" s="54"/>
      <c r="Q739" s="54"/>
      <c r="R739" s="54"/>
      <c r="S739" s="54"/>
      <c r="T739" s="54"/>
      <c r="U739" s="54"/>
      <c r="V739" s="54"/>
      <c r="W739" s="192"/>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874" t="e">
        <f t="shared" si="91"/>
        <v>#N/A</v>
      </c>
      <c r="AX739" s="875"/>
      <c r="AY739" s="875"/>
      <c r="AZ739" s="875"/>
      <c r="BA739" s="876"/>
      <c r="BB739" s="877" t="s">
        <v>1071</v>
      </c>
      <c r="BC739" s="878"/>
      <c r="BD739" s="54"/>
      <c r="BE739" s="879" t="e">
        <f t="shared" si="90"/>
        <v>#N/A</v>
      </c>
      <c r="BF739" s="880"/>
      <c r="BG739" s="880"/>
      <c r="BH739" s="880"/>
      <c r="BI739" s="881"/>
      <c r="BJ739" s="882" t="s">
        <v>1071</v>
      </c>
      <c r="BK739" s="878"/>
      <c r="BL739" s="54"/>
      <c r="BM739" s="241"/>
      <c r="BN739" s="241"/>
      <c r="BO739" s="241"/>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199"/>
    </row>
    <row r="740" spans="4:121" s="52" customFormat="1" hidden="1">
      <c r="D740" s="198"/>
      <c r="E740" s="54"/>
      <c r="F740" s="54"/>
      <c r="G740" s="54"/>
      <c r="H740" s="54"/>
      <c r="I740" s="54"/>
      <c r="J740" s="54"/>
      <c r="K740" s="54"/>
      <c r="L740" s="54"/>
      <c r="M740" s="54"/>
      <c r="N740" s="54"/>
      <c r="O740" s="54"/>
      <c r="P740" s="54"/>
      <c r="Q740" s="54"/>
      <c r="R740" s="54"/>
      <c r="S740" s="54"/>
      <c r="T740" s="54"/>
      <c r="U740" s="54"/>
      <c r="V740" s="54"/>
      <c r="W740" s="192"/>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874" t="e">
        <f t="shared" si="91"/>
        <v>#N/A</v>
      </c>
      <c r="AX740" s="875"/>
      <c r="AY740" s="875"/>
      <c r="AZ740" s="875"/>
      <c r="BA740" s="876"/>
      <c r="BB740" s="877" t="s">
        <v>1072</v>
      </c>
      <c r="BC740" s="878"/>
      <c r="BD740" s="54"/>
      <c r="BE740" s="879" t="e">
        <f t="shared" si="90"/>
        <v>#N/A</v>
      </c>
      <c r="BF740" s="880"/>
      <c r="BG740" s="880"/>
      <c r="BH740" s="880"/>
      <c r="BI740" s="881"/>
      <c r="BJ740" s="882" t="s">
        <v>1072</v>
      </c>
      <c r="BK740" s="878"/>
      <c r="BL740" s="54"/>
      <c r="BM740" s="241"/>
      <c r="BN740" s="241"/>
      <c r="BO740" s="241"/>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199"/>
    </row>
    <row r="741" spans="4:121" s="52" customFormat="1" hidden="1">
      <c r="D741" s="198"/>
      <c r="E741" s="54"/>
      <c r="F741" s="54"/>
      <c r="G741" s="54"/>
      <c r="H741" s="54"/>
      <c r="I741" s="54"/>
      <c r="J741" s="54"/>
      <c r="K741" s="54"/>
      <c r="L741" s="54"/>
      <c r="M741" s="54"/>
      <c r="N741" s="54"/>
      <c r="O741" s="54"/>
      <c r="P741" s="54"/>
      <c r="Q741" s="54"/>
      <c r="R741" s="54"/>
      <c r="S741" s="54"/>
      <c r="T741" s="54"/>
      <c r="U741" s="54"/>
      <c r="V741" s="54"/>
      <c r="W741" s="192"/>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874" t="e">
        <f t="shared" si="91"/>
        <v>#N/A</v>
      </c>
      <c r="AX741" s="875"/>
      <c r="AY741" s="875"/>
      <c r="AZ741" s="875"/>
      <c r="BA741" s="876"/>
      <c r="BB741" s="877" t="s">
        <v>1073</v>
      </c>
      <c r="BC741" s="878"/>
      <c r="BD741" s="54"/>
      <c r="BE741" s="879" t="e">
        <f t="shared" si="90"/>
        <v>#N/A</v>
      </c>
      <c r="BF741" s="880"/>
      <c r="BG741" s="880"/>
      <c r="BH741" s="880"/>
      <c r="BI741" s="881"/>
      <c r="BJ741" s="882" t="s">
        <v>1073</v>
      </c>
      <c r="BK741" s="878"/>
      <c r="BL741" s="54"/>
      <c r="BM741" s="241"/>
      <c r="BN741" s="241"/>
      <c r="BO741" s="241"/>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199"/>
    </row>
    <row r="742" spans="4:121" s="52" customFormat="1" hidden="1">
      <c r="D742" s="198"/>
      <c r="E742" s="54"/>
      <c r="F742" s="54"/>
      <c r="G742" s="54"/>
      <c r="H742" s="54"/>
      <c r="I742" s="54"/>
      <c r="J742" s="54"/>
      <c r="K742" s="54"/>
      <c r="L742" s="54"/>
      <c r="M742" s="54"/>
      <c r="N742" s="54"/>
      <c r="O742" s="54"/>
      <c r="P742" s="54"/>
      <c r="Q742" s="54"/>
      <c r="R742" s="54"/>
      <c r="S742" s="54"/>
      <c r="T742" s="54"/>
      <c r="U742" s="54"/>
      <c r="V742" s="54"/>
      <c r="W742" s="192"/>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874" t="e">
        <f t="shared" si="91"/>
        <v>#N/A</v>
      </c>
      <c r="AX742" s="875"/>
      <c r="AY742" s="875"/>
      <c r="AZ742" s="875"/>
      <c r="BA742" s="876"/>
      <c r="BB742" s="877" t="s">
        <v>1074</v>
      </c>
      <c r="BC742" s="878"/>
      <c r="BD742" s="54"/>
      <c r="BE742" s="879" t="e">
        <f t="shared" si="90"/>
        <v>#N/A</v>
      </c>
      <c r="BF742" s="880"/>
      <c r="BG742" s="880"/>
      <c r="BH742" s="880"/>
      <c r="BI742" s="881"/>
      <c r="BJ742" s="882" t="s">
        <v>1074</v>
      </c>
      <c r="BK742" s="878"/>
      <c r="BL742" s="54"/>
      <c r="BM742" s="241"/>
      <c r="BN742" s="241"/>
      <c r="BO742" s="241"/>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199"/>
    </row>
    <row r="743" spans="4:121" s="52" customFormat="1" hidden="1">
      <c r="D743" s="198"/>
      <c r="E743" s="54"/>
      <c r="F743" s="54"/>
      <c r="G743" s="54"/>
      <c r="H743" s="54"/>
      <c r="I743" s="54"/>
      <c r="J743" s="54"/>
      <c r="K743" s="54"/>
      <c r="L743" s="54"/>
      <c r="M743" s="54"/>
      <c r="N743" s="54"/>
      <c r="O743" s="54"/>
      <c r="P743" s="54"/>
      <c r="Q743" s="54"/>
      <c r="R743" s="54"/>
      <c r="S743" s="54"/>
      <c r="T743" s="54"/>
      <c r="U743" s="54"/>
      <c r="V743" s="54"/>
      <c r="W743" s="192"/>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874" t="e">
        <f t="shared" si="91"/>
        <v>#N/A</v>
      </c>
      <c r="AX743" s="875"/>
      <c r="AY743" s="875"/>
      <c r="AZ743" s="875"/>
      <c r="BA743" s="876"/>
      <c r="BB743" s="877" t="s">
        <v>1075</v>
      </c>
      <c r="BC743" s="878"/>
      <c r="BD743" s="54"/>
      <c r="BE743" s="879" t="e">
        <f t="shared" si="90"/>
        <v>#N/A</v>
      </c>
      <c r="BF743" s="880"/>
      <c r="BG743" s="880"/>
      <c r="BH743" s="880"/>
      <c r="BI743" s="881"/>
      <c r="BJ743" s="882" t="s">
        <v>1075</v>
      </c>
      <c r="BK743" s="878"/>
      <c r="BL743" s="54"/>
      <c r="BM743" s="241"/>
      <c r="BN743" s="241"/>
      <c r="BO743" s="241"/>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199"/>
    </row>
    <row r="744" spans="4:121" s="52" customFormat="1" hidden="1">
      <c r="D744" s="198"/>
      <c r="E744" s="54"/>
      <c r="F744" s="54"/>
      <c r="G744" s="54"/>
      <c r="H744" s="54"/>
      <c r="I744" s="54"/>
      <c r="J744" s="54"/>
      <c r="K744" s="54"/>
      <c r="L744" s="54"/>
      <c r="M744" s="54"/>
      <c r="N744" s="54"/>
      <c r="O744" s="54"/>
      <c r="P744" s="54"/>
      <c r="Q744" s="54"/>
      <c r="R744" s="54"/>
      <c r="S744" s="54"/>
      <c r="T744" s="54"/>
      <c r="U744" s="54"/>
      <c r="V744" s="54"/>
      <c r="W744" s="192"/>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874" t="e">
        <f t="shared" si="91"/>
        <v>#N/A</v>
      </c>
      <c r="AX744" s="875"/>
      <c r="AY744" s="875"/>
      <c r="AZ744" s="875"/>
      <c r="BA744" s="876"/>
      <c r="BB744" s="877" t="s">
        <v>1076</v>
      </c>
      <c r="BC744" s="878"/>
      <c r="BD744" s="54"/>
      <c r="BE744" s="879" t="e">
        <f t="shared" si="90"/>
        <v>#N/A</v>
      </c>
      <c r="BF744" s="880"/>
      <c r="BG744" s="880"/>
      <c r="BH744" s="880"/>
      <c r="BI744" s="881"/>
      <c r="BJ744" s="882" t="s">
        <v>1076</v>
      </c>
      <c r="BK744" s="878"/>
      <c r="BL744" s="54"/>
      <c r="BM744" s="241"/>
      <c r="BN744" s="241"/>
      <c r="BO744" s="241"/>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199"/>
    </row>
    <row r="745" spans="4:121" s="52" customFormat="1" hidden="1">
      <c r="D745" s="198"/>
      <c r="E745" s="54"/>
      <c r="F745" s="54"/>
      <c r="G745" s="54"/>
      <c r="H745" s="54"/>
      <c r="I745" s="54"/>
      <c r="J745" s="54"/>
      <c r="K745" s="54"/>
      <c r="L745" s="54"/>
      <c r="M745" s="54"/>
      <c r="N745" s="54"/>
      <c r="O745" s="54"/>
      <c r="P745" s="54"/>
      <c r="Q745" s="54"/>
      <c r="R745" s="54"/>
      <c r="S745" s="54"/>
      <c r="T745" s="54"/>
      <c r="U745" s="54"/>
      <c r="V745" s="54"/>
      <c r="W745" s="192"/>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874" t="e">
        <f t="shared" si="91"/>
        <v>#N/A</v>
      </c>
      <c r="AX745" s="875"/>
      <c r="AY745" s="875"/>
      <c r="AZ745" s="875"/>
      <c r="BA745" s="876"/>
      <c r="BB745" s="877" t="s">
        <v>1077</v>
      </c>
      <c r="BC745" s="878"/>
      <c r="BD745" s="54"/>
      <c r="BE745" s="879" t="e">
        <f t="shared" si="90"/>
        <v>#N/A</v>
      </c>
      <c r="BF745" s="880"/>
      <c r="BG745" s="880"/>
      <c r="BH745" s="880"/>
      <c r="BI745" s="881"/>
      <c r="BJ745" s="882" t="s">
        <v>1077</v>
      </c>
      <c r="BK745" s="878"/>
      <c r="BL745" s="54"/>
      <c r="BM745" s="241"/>
      <c r="BN745" s="241"/>
      <c r="BO745" s="241"/>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199"/>
    </row>
    <row r="746" spans="4:121" s="52" customFormat="1" hidden="1">
      <c r="D746" s="198"/>
      <c r="E746" s="54"/>
      <c r="F746" s="54"/>
      <c r="G746" s="54"/>
      <c r="H746" s="54"/>
      <c r="I746" s="54"/>
      <c r="J746" s="54"/>
      <c r="K746" s="54"/>
      <c r="L746" s="54"/>
      <c r="M746" s="54"/>
      <c r="N746" s="54"/>
      <c r="O746" s="54"/>
      <c r="P746" s="54"/>
      <c r="Q746" s="54"/>
      <c r="R746" s="54"/>
      <c r="S746" s="54"/>
      <c r="T746" s="54"/>
      <c r="U746" s="54"/>
      <c r="V746" s="54"/>
      <c r="W746" s="192"/>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874" t="e">
        <f t="shared" si="91"/>
        <v>#N/A</v>
      </c>
      <c r="AX746" s="875"/>
      <c r="AY746" s="875"/>
      <c r="AZ746" s="875"/>
      <c r="BA746" s="876"/>
      <c r="BB746" s="877" t="s">
        <v>1078</v>
      </c>
      <c r="BC746" s="878"/>
      <c r="BD746" s="54"/>
      <c r="BE746" s="879" t="e">
        <f t="shared" si="90"/>
        <v>#N/A</v>
      </c>
      <c r="BF746" s="880"/>
      <c r="BG746" s="880"/>
      <c r="BH746" s="880"/>
      <c r="BI746" s="881"/>
      <c r="BJ746" s="882" t="s">
        <v>1078</v>
      </c>
      <c r="BK746" s="878"/>
      <c r="BL746" s="54"/>
      <c r="BM746" s="241"/>
      <c r="BN746" s="241"/>
      <c r="BO746" s="241"/>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199"/>
    </row>
    <row r="747" spans="4:121" s="52" customFormat="1" hidden="1">
      <c r="D747" s="198"/>
      <c r="E747" s="54"/>
      <c r="F747" s="54"/>
      <c r="G747" s="54"/>
      <c r="H747" s="54"/>
      <c r="I747" s="54"/>
      <c r="J747" s="54"/>
      <c r="K747" s="54"/>
      <c r="L747" s="54"/>
      <c r="M747" s="54"/>
      <c r="N747" s="54"/>
      <c r="O747" s="54"/>
      <c r="P747" s="54"/>
      <c r="Q747" s="54"/>
      <c r="R747" s="54"/>
      <c r="S747" s="54"/>
      <c r="T747" s="54"/>
      <c r="U747" s="54"/>
      <c r="V747" s="54"/>
      <c r="W747" s="192"/>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874" t="e">
        <f t="shared" si="91"/>
        <v>#N/A</v>
      </c>
      <c r="AX747" s="875"/>
      <c r="AY747" s="875"/>
      <c r="AZ747" s="875"/>
      <c r="BA747" s="876"/>
      <c r="BB747" s="877" t="s">
        <v>1079</v>
      </c>
      <c r="BC747" s="878"/>
      <c r="BD747" s="54"/>
      <c r="BE747" s="879" t="e">
        <f t="shared" si="90"/>
        <v>#N/A</v>
      </c>
      <c r="BF747" s="880"/>
      <c r="BG747" s="880"/>
      <c r="BH747" s="880"/>
      <c r="BI747" s="881"/>
      <c r="BJ747" s="882" t="s">
        <v>1079</v>
      </c>
      <c r="BK747" s="878"/>
      <c r="BL747" s="54"/>
      <c r="BM747" s="241"/>
      <c r="BN747" s="241"/>
      <c r="BO747" s="241"/>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199"/>
    </row>
    <row r="748" spans="4:121" s="52" customFormat="1" hidden="1">
      <c r="D748" s="198"/>
      <c r="E748" s="54"/>
      <c r="F748" s="54"/>
      <c r="G748" s="54"/>
      <c r="H748" s="54"/>
      <c r="I748" s="54"/>
      <c r="J748" s="54"/>
      <c r="K748" s="54"/>
      <c r="L748" s="54"/>
      <c r="M748" s="54"/>
      <c r="N748" s="54"/>
      <c r="O748" s="54"/>
      <c r="P748" s="54"/>
      <c r="Q748" s="54"/>
      <c r="R748" s="54"/>
      <c r="S748" s="54"/>
      <c r="T748" s="54"/>
      <c r="U748" s="54"/>
      <c r="V748" s="54"/>
      <c r="W748" s="192"/>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874" t="e">
        <f t="shared" si="91"/>
        <v>#N/A</v>
      </c>
      <c r="AX748" s="875"/>
      <c r="AY748" s="875"/>
      <c r="AZ748" s="875"/>
      <c r="BA748" s="876"/>
      <c r="BB748" s="877" t="s">
        <v>1080</v>
      </c>
      <c r="BC748" s="878"/>
      <c r="BD748" s="54"/>
      <c r="BE748" s="879" t="e">
        <f t="shared" si="90"/>
        <v>#N/A</v>
      </c>
      <c r="BF748" s="880"/>
      <c r="BG748" s="880"/>
      <c r="BH748" s="880"/>
      <c r="BI748" s="881"/>
      <c r="BJ748" s="882" t="s">
        <v>1080</v>
      </c>
      <c r="BK748" s="878"/>
      <c r="BL748" s="54"/>
      <c r="BM748" s="241"/>
      <c r="BN748" s="241"/>
      <c r="BO748" s="241"/>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199"/>
    </row>
    <row r="749" spans="4:121" s="52" customFormat="1" hidden="1">
      <c r="D749" s="198"/>
      <c r="E749" s="54"/>
      <c r="F749" s="54"/>
      <c r="G749" s="54"/>
      <c r="H749" s="54"/>
      <c r="I749" s="54"/>
      <c r="J749" s="54"/>
      <c r="K749" s="54"/>
      <c r="L749" s="54"/>
      <c r="M749" s="54"/>
      <c r="N749" s="54"/>
      <c r="O749" s="54"/>
      <c r="P749" s="54"/>
      <c r="Q749" s="54"/>
      <c r="R749" s="54"/>
      <c r="S749" s="54"/>
      <c r="T749" s="54"/>
      <c r="U749" s="54"/>
      <c r="V749" s="54"/>
      <c r="W749" s="192"/>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874" t="e">
        <f t="shared" si="91"/>
        <v>#N/A</v>
      </c>
      <c r="AX749" s="875"/>
      <c r="AY749" s="875"/>
      <c r="AZ749" s="875"/>
      <c r="BA749" s="876"/>
      <c r="BB749" s="877" t="s">
        <v>1081</v>
      </c>
      <c r="BC749" s="878"/>
      <c r="BD749" s="54"/>
      <c r="BE749" s="879" t="e">
        <f t="shared" si="90"/>
        <v>#N/A</v>
      </c>
      <c r="BF749" s="880"/>
      <c r="BG749" s="880"/>
      <c r="BH749" s="880"/>
      <c r="BI749" s="881"/>
      <c r="BJ749" s="882" t="s">
        <v>1081</v>
      </c>
      <c r="BK749" s="878"/>
      <c r="BL749" s="54"/>
      <c r="BM749" s="241"/>
      <c r="BN749" s="241"/>
      <c r="BO749" s="241"/>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199"/>
    </row>
    <row r="750" spans="4:121" s="52" customFormat="1" hidden="1">
      <c r="D750" s="198"/>
      <c r="E750" s="54"/>
      <c r="F750" s="54"/>
      <c r="G750" s="54"/>
      <c r="H750" s="54"/>
      <c r="I750" s="54"/>
      <c r="J750" s="54"/>
      <c r="K750" s="54"/>
      <c r="L750" s="54"/>
      <c r="M750" s="54"/>
      <c r="N750" s="54"/>
      <c r="O750" s="54"/>
      <c r="P750" s="54"/>
      <c r="Q750" s="54"/>
      <c r="R750" s="54"/>
      <c r="S750" s="54"/>
      <c r="T750" s="54"/>
      <c r="U750" s="54"/>
      <c r="V750" s="54"/>
      <c r="W750" s="192"/>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874" t="e">
        <f t="shared" si="91"/>
        <v>#N/A</v>
      </c>
      <c r="AX750" s="875"/>
      <c r="AY750" s="875"/>
      <c r="AZ750" s="875"/>
      <c r="BA750" s="876"/>
      <c r="BB750" s="877" t="s">
        <v>1082</v>
      </c>
      <c r="BC750" s="878"/>
      <c r="BD750" s="54"/>
      <c r="BE750" s="879" t="e">
        <f t="shared" si="90"/>
        <v>#N/A</v>
      </c>
      <c r="BF750" s="880"/>
      <c r="BG750" s="880"/>
      <c r="BH750" s="880"/>
      <c r="BI750" s="881"/>
      <c r="BJ750" s="882" t="s">
        <v>1082</v>
      </c>
      <c r="BK750" s="878"/>
      <c r="BL750" s="54"/>
      <c r="BM750" s="241"/>
      <c r="BN750" s="241"/>
      <c r="BO750" s="241"/>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199"/>
    </row>
    <row r="751" spans="4:121" s="52" customFormat="1" hidden="1">
      <c r="D751" s="198"/>
      <c r="E751" s="54"/>
      <c r="F751" s="54"/>
      <c r="G751" s="54"/>
      <c r="H751" s="54"/>
      <c r="I751" s="54"/>
      <c r="J751" s="54"/>
      <c r="K751" s="54"/>
      <c r="L751" s="54"/>
      <c r="M751" s="54"/>
      <c r="N751" s="54"/>
      <c r="O751" s="54"/>
      <c r="P751" s="54"/>
      <c r="Q751" s="54"/>
      <c r="R751" s="54"/>
      <c r="S751" s="54"/>
      <c r="T751" s="54"/>
      <c r="U751" s="54"/>
      <c r="V751" s="54"/>
      <c r="W751" s="192"/>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874" t="e">
        <f t="shared" si="91"/>
        <v>#N/A</v>
      </c>
      <c r="AX751" s="875"/>
      <c r="AY751" s="875"/>
      <c r="AZ751" s="875"/>
      <c r="BA751" s="876"/>
      <c r="BB751" s="877" t="s">
        <v>1083</v>
      </c>
      <c r="BC751" s="878"/>
      <c r="BD751" s="54"/>
      <c r="BE751" s="879" t="e">
        <f t="shared" si="90"/>
        <v>#N/A</v>
      </c>
      <c r="BF751" s="880"/>
      <c r="BG751" s="880"/>
      <c r="BH751" s="880"/>
      <c r="BI751" s="881"/>
      <c r="BJ751" s="882" t="s">
        <v>1083</v>
      </c>
      <c r="BK751" s="878"/>
      <c r="BL751" s="54"/>
      <c r="BM751" s="241"/>
      <c r="BN751" s="241"/>
      <c r="BO751" s="241"/>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199"/>
    </row>
    <row r="752" spans="4:121" s="52" customFormat="1" hidden="1">
      <c r="D752" s="198"/>
      <c r="E752" s="54"/>
      <c r="F752" s="54"/>
      <c r="G752" s="54"/>
      <c r="H752" s="54"/>
      <c r="I752" s="54"/>
      <c r="J752" s="54"/>
      <c r="K752" s="54"/>
      <c r="L752" s="54"/>
      <c r="M752" s="54"/>
      <c r="N752" s="54"/>
      <c r="O752" s="54"/>
      <c r="P752" s="54"/>
      <c r="Q752" s="54"/>
      <c r="R752" s="54"/>
      <c r="S752" s="54"/>
      <c r="T752" s="54"/>
      <c r="U752" s="54"/>
      <c r="V752" s="54"/>
      <c r="W752" s="192"/>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874" t="e">
        <f t="shared" si="91"/>
        <v>#N/A</v>
      </c>
      <c r="AX752" s="875"/>
      <c r="AY752" s="875"/>
      <c r="AZ752" s="875"/>
      <c r="BA752" s="876"/>
      <c r="BB752" s="877" t="s">
        <v>1084</v>
      </c>
      <c r="BC752" s="878"/>
      <c r="BD752" s="54"/>
      <c r="BE752" s="879" t="e">
        <f t="shared" si="90"/>
        <v>#N/A</v>
      </c>
      <c r="BF752" s="880"/>
      <c r="BG752" s="880"/>
      <c r="BH752" s="880"/>
      <c r="BI752" s="881"/>
      <c r="BJ752" s="882" t="s">
        <v>1084</v>
      </c>
      <c r="BK752" s="878"/>
      <c r="BL752" s="54"/>
      <c r="BM752" s="241"/>
      <c r="BN752" s="241"/>
      <c r="BO752" s="241"/>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199"/>
    </row>
    <row r="753" spans="4:121" s="52" customFormat="1" hidden="1">
      <c r="D753" s="198"/>
      <c r="E753" s="54"/>
      <c r="F753" s="54"/>
      <c r="G753" s="54"/>
      <c r="H753" s="54"/>
      <c r="I753" s="54"/>
      <c r="J753" s="54"/>
      <c r="K753" s="54"/>
      <c r="L753" s="54"/>
      <c r="M753" s="54"/>
      <c r="N753" s="54"/>
      <c r="O753" s="54"/>
      <c r="P753" s="54"/>
      <c r="Q753" s="54"/>
      <c r="R753" s="54"/>
      <c r="S753" s="54"/>
      <c r="T753" s="54"/>
      <c r="U753" s="54"/>
      <c r="V753" s="54"/>
      <c r="W753" s="192"/>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874" t="e">
        <f t="shared" si="91"/>
        <v>#N/A</v>
      </c>
      <c r="AX753" s="875"/>
      <c r="AY753" s="875"/>
      <c r="AZ753" s="875"/>
      <c r="BA753" s="876"/>
      <c r="BB753" s="877" t="s">
        <v>1085</v>
      </c>
      <c r="BC753" s="878"/>
      <c r="BD753" s="54"/>
      <c r="BE753" s="879" t="e">
        <f t="shared" si="90"/>
        <v>#N/A</v>
      </c>
      <c r="BF753" s="880"/>
      <c r="BG753" s="880"/>
      <c r="BH753" s="880"/>
      <c r="BI753" s="881"/>
      <c r="BJ753" s="882" t="s">
        <v>1085</v>
      </c>
      <c r="BK753" s="878"/>
      <c r="BL753" s="54"/>
      <c r="BM753" s="241"/>
      <c r="BN753" s="241"/>
      <c r="BO753" s="241"/>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199"/>
    </row>
    <row r="754" spans="4:121" s="52" customFormat="1" hidden="1">
      <c r="D754" s="198"/>
      <c r="E754" s="54"/>
      <c r="F754" s="54"/>
      <c r="G754" s="54"/>
      <c r="H754" s="54"/>
      <c r="I754" s="54"/>
      <c r="J754" s="54"/>
      <c r="K754" s="54"/>
      <c r="L754" s="54"/>
      <c r="M754" s="54"/>
      <c r="N754" s="54"/>
      <c r="O754" s="54"/>
      <c r="P754" s="54"/>
      <c r="Q754" s="54"/>
      <c r="R754" s="54"/>
      <c r="S754" s="54"/>
      <c r="T754" s="54"/>
      <c r="U754" s="54"/>
      <c r="V754" s="54"/>
      <c r="W754" s="192"/>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874" t="e">
        <f t="shared" si="91"/>
        <v>#N/A</v>
      </c>
      <c r="AX754" s="875"/>
      <c r="AY754" s="875"/>
      <c r="AZ754" s="875"/>
      <c r="BA754" s="876"/>
      <c r="BB754" s="877" t="s">
        <v>1086</v>
      </c>
      <c r="BC754" s="878"/>
      <c r="BD754" s="54"/>
      <c r="BE754" s="879" t="e">
        <f t="shared" si="90"/>
        <v>#N/A</v>
      </c>
      <c r="BF754" s="880"/>
      <c r="BG754" s="880"/>
      <c r="BH754" s="880"/>
      <c r="BI754" s="881"/>
      <c r="BJ754" s="882" t="s">
        <v>1086</v>
      </c>
      <c r="BK754" s="878"/>
      <c r="BL754" s="54"/>
      <c r="BM754" s="241"/>
      <c r="BN754" s="241"/>
      <c r="BO754" s="241"/>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199"/>
    </row>
    <row r="755" spans="4:121" s="52" customFormat="1" hidden="1">
      <c r="D755" s="198"/>
      <c r="E755" s="54"/>
      <c r="F755" s="54"/>
      <c r="G755" s="54"/>
      <c r="H755" s="54"/>
      <c r="I755" s="54"/>
      <c r="J755" s="54"/>
      <c r="K755" s="54"/>
      <c r="L755" s="54"/>
      <c r="M755" s="54"/>
      <c r="N755" s="54"/>
      <c r="O755" s="54"/>
      <c r="P755" s="54"/>
      <c r="Q755" s="54"/>
      <c r="R755" s="54"/>
      <c r="S755" s="54"/>
      <c r="T755" s="54"/>
      <c r="U755" s="54"/>
      <c r="V755" s="54"/>
      <c r="W755" s="192"/>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874" t="e">
        <f t="shared" si="91"/>
        <v>#N/A</v>
      </c>
      <c r="AX755" s="875"/>
      <c r="AY755" s="875"/>
      <c r="AZ755" s="875"/>
      <c r="BA755" s="876"/>
      <c r="BB755" s="877" t="s">
        <v>1087</v>
      </c>
      <c r="BC755" s="878"/>
      <c r="BD755" s="54"/>
      <c r="BE755" s="879" t="e">
        <f t="shared" si="90"/>
        <v>#N/A</v>
      </c>
      <c r="BF755" s="880"/>
      <c r="BG755" s="880"/>
      <c r="BH755" s="880"/>
      <c r="BI755" s="881"/>
      <c r="BJ755" s="882" t="s">
        <v>1087</v>
      </c>
      <c r="BK755" s="878"/>
      <c r="BL755" s="54"/>
      <c r="BM755" s="241"/>
      <c r="BN755" s="241"/>
      <c r="BO755" s="241"/>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199"/>
    </row>
    <row r="756" spans="4:121" s="52" customFormat="1" hidden="1">
      <c r="D756" s="198"/>
      <c r="E756" s="54"/>
      <c r="F756" s="54"/>
      <c r="G756" s="54"/>
      <c r="H756" s="54"/>
      <c r="I756" s="54"/>
      <c r="J756" s="54"/>
      <c r="K756" s="54"/>
      <c r="L756" s="54"/>
      <c r="M756" s="54"/>
      <c r="N756" s="54"/>
      <c r="O756" s="54"/>
      <c r="P756" s="54"/>
      <c r="Q756" s="54"/>
      <c r="R756" s="54"/>
      <c r="S756" s="54"/>
      <c r="T756" s="54"/>
      <c r="U756" s="54"/>
      <c r="V756" s="54"/>
      <c r="W756" s="192"/>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874" t="e">
        <f t="shared" si="91"/>
        <v>#N/A</v>
      </c>
      <c r="AX756" s="875"/>
      <c r="AY756" s="875"/>
      <c r="AZ756" s="875"/>
      <c r="BA756" s="876"/>
      <c r="BB756" s="877" t="s">
        <v>1088</v>
      </c>
      <c r="BC756" s="878"/>
      <c r="BD756" s="54"/>
      <c r="BE756" s="879" t="e">
        <f t="shared" si="90"/>
        <v>#N/A</v>
      </c>
      <c r="BF756" s="880"/>
      <c r="BG756" s="880"/>
      <c r="BH756" s="880"/>
      <c r="BI756" s="881"/>
      <c r="BJ756" s="882" t="s">
        <v>1088</v>
      </c>
      <c r="BK756" s="878"/>
      <c r="BL756" s="54"/>
      <c r="BM756" s="241"/>
      <c r="BN756" s="241"/>
      <c r="BO756" s="241"/>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199"/>
    </row>
    <row r="757" spans="4:121" s="52" customFormat="1" hidden="1">
      <c r="D757" s="198"/>
      <c r="E757" s="54"/>
      <c r="F757" s="54"/>
      <c r="G757" s="54"/>
      <c r="H757" s="54"/>
      <c r="I757" s="54"/>
      <c r="J757" s="54"/>
      <c r="K757" s="54"/>
      <c r="L757" s="54"/>
      <c r="M757" s="54"/>
      <c r="N757" s="54"/>
      <c r="O757" s="54"/>
      <c r="P757" s="54"/>
      <c r="Q757" s="54"/>
      <c r="R757" s="54"/>
      <c r="S757" s="54"/>
      <c r="T757" s="54"/>
      <c r="U757" s="54"/>
      <c r="V757" s="54"/>
      <c r="W757" s="192"/>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874" t="e">
        <f t="shared" si="91"/>
        <v>#N/A</v>
      </c>
      <c r="AX757" s="875"/>
      <c r="AY757" s="875"/>
      <c r="AZ757" s="875"/>
      <c r="BA757" s="876"/>
      <c r="BB757" s="877" t="s">
        <v>1089</v>
      </c>
      <c r="BC757" s="878"/>
      <c r="BD757" s="54"/>
      <c r="BE757" s="879" t="e">
        <f t="shared" si="90"/>
        <v>#N/A</v>
      </c>
      <c r="BF757" s="880"/>
      <c r="BG757" s="880"/>
      <c r="BH757" s="880"/>
      <c r="BI757" s="881"/>
      <c r="BJ757" s="882" t="s">
        <v>1089</v>
      </c>
      <c r="BK757" s="878"/>
      <c r="BL757" s="54"/>
      <c r="BM757" s="241"/>
      <c r="BN757" s="241"/>
      <c r="BO757" s="241"/>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199"/>
    </row>
    <row r="758" spans="4:121" s="52" customFormat="1" hidden="1">
      <c r="D758" s="198"/>
      <c r="E758" s="54"/>
      <c r="F758" s="54"/>
      <c r="G758" s="54"/>
      <c r="H758" s="54"/>
      <c r="I758" s="54"/>
      <c r="J758" s="54"/>
      <c r="K758" s="54"/>
      <c r="L758" s="54"/>
      <c r="M758" s="54"/>
      <c r="N758" s="54"/>
      <c r="O758" s="54"/>
      <c r="P758" s="54"/>
      <c r="Q758" s="54"/>
      <c r="R758" s="54"/>
      <c r="S758" s="54"/>
      <c r="T758" s="54"/>
      <c r="U758" s="54"/>
      <c r="V758" s="54"/>
      <c r="W758" s="192"/>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874" t="e">
        <f t="shared" si="91"/>
        <v>#N/A</v>
      </c>
      <c r="AX758" s="875"/>
      <c r="AY758" s="875"/>
      <c r="AZ758" s="875"/>
      <c r="BA758" s="876"/>
      <c r="BB758" s="877" t="s">
        <v>1090</v>
      </c>
      <c r="BC758" s="878"/>
      <c r="BD758" s="54"/>
      <c r="BE758" s="879" t="e">
        <f t="shared" si="90"/>
        <v>#N/A</v>
      </c>
      <c r="BF758" s="880"/>
      <c r="BG758" s="880"/>
      <c r="BH758" s="880"/>
      <c r="BI758" s="881"/>
      <c r="BJ758" s="882" t="s">
        <v>1090</v>
      </c>
      <c r="BK758" s="878"/>
      <c r="BL758" s="54"/>
      <c r="BM758" s="241"/>
      <c r="BN758" s="241"/>
      <c r="BO758" s="241"/>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199"/>
    </row>
    <row r="759" spans="4:121" s="52" customFormat="1" hidden="1">
      <c r="D759" s="198"/>
      <c r="E759" s="54"/>
      <c r="F759" s="54"/>
      <c r="G759" s="54"/>
      <c r="H759" s="54"/>
      <c r="I759" s="54"/>
      <c r="J759" s="54"/>
      <c r="K759" s="54"/>
      <c r="L759" s="54"/>
      <c r="M759" s="54"/>
      <c r="N759" s="54"/>
      <c r="O759" s="54"/>
      <c r="P759" s="54"/>
      <c r="Q759" s="54"/>
      <c r="R759" s="54"/>
      <c r="S759" s="54"/>
      <c r="T759" s="54"/>
      <c r="U759" s="54"/>
      <c r="V759" s="54"/>
      <c r="W759" s="192"/>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874" t="e">
        <f t="shared" si="91"/>
        <v>#N/A</v>
      </c>
      <c r="AX759" s="875"/>
      <c r="AY759" s="875"/>
      <c r="AZ759" s="875"/>
      <c r="BA759" s="876"/>
      <c r="BB759" s="877" t="s">
        <v>1091</v>
      </c>
      <c r="BC759" s="878"/>
      <c r="BD759" s="54"/>
      <c r="BE759" s="879" t="e">
        <f t="shared" si="90"/>
        <v>#N/A</v>
      </c>
      <c r="BF759" s="880"/>
      <c r="BG759" s="880"/>
      <c r="BH759" s="880"/>
      <c r="BI759" s="881"/>
      <c r="BJ759" s="882" t="s">
        <v>1091</v>
      </c>
      <c r="BK759" s="878"/>
      <c r="BL759" s="54"/>
      <c r="BM759" s="241"/>
      <c r="BN759" s="241"/>
      <c r="BO759" s="241"/>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199"/>
    </row>
    <row r="760" spans="4:121" s="52" customFormat="1" hidden="1">
      <c r="D760" s="198"/>
      <c r="E760" s="54"/>
      <c r="F760" s="54"/>
      <c r="G760" s="54"/>
      <c r="H760" s="54"/>
      <c r="I760" s="54"/>
      <c r="J760" s="54"/>
      <c r="K760" s="54"/>
      <c r="L760" s="54"/>
      <c r="M760" s="54"/>
      <c r="N760" s="54"/>
      <c r="O760" s="54"/>
      <c r="P760" s="54"/>
      <c r="Q760" s="54"/>
      <c r="R760" s="54"/>
      <c r="S760" s="54"/>
      <c r="T760" s="54"/>
      <c r="U760" s="54"/>
      <c r="V760" s="54"/>
      <c r="W760" s="192"/>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874" t="e">
        <f t="shared" si="91"/>
        <v>#N/A</v>
      </c>
      <c r="AX760" s="875"/>
      <c r="AY760" s="875"/>
      <c r="AZ760" s="875"/>
      <c r="BA760" s="876"/>
      <c r="BB760" s="877" t="s">
        <v>1092</v>
      </c>
      <c r="BC760" s="878"/>
      <c r="BD760" s="54"/>
      <c r="BE760" s="879" t="e">
        <f t="shared" si="90"/>
        <v>#N/A</v>
      </c>
      <c r="BF760" s="880"/>
      <c r="BG760" s="880"/>
      <c r="BH760" s="880"/>
      <c r="BI760" s="881"/>
      <c r="BJ760" s="882" t="s">
        <v>1092</v>
      </c>
      <c r="BK760" s="878"/>
      <c r="BL760" s="54"/>
      <c r="BM760" s="241"/>
      <c r="BN760" s="241"/>
      <c r="BO760" s="241"/>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199"/>
    </row>
    <row r="761" spans="4:121" s="52" customFormat="1" hidden="1">
      <c r="D761" s="198"/>
      <c r="E761" s="54"/>
      <c r="F761" s="54"/>
      <c r="G761" s="54"/>
      <c r="H761" s="54"/>
      <c r="I761" s="54"/>
      <c r="J761" s="54"/>
      <c r="K761" s="54"/>
      <c r="L761" s="54"/>
      <c r="M761" s="54"/>
      <c r="N761" s="54"/>
      <c r="O761" s="54"/>
      <c r="P761" s="54"/>
      <c r="Q761" s="54"/>
      <c r="R761" s="54"/>
      <c r="S761" s="54"/>
      <c r="T761" s="54"/>
      <c r="U761" s="54"/>
      <c r="V761" s="54"/>
      <c r="W761" s="192"/>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874" t="e">
        <f t="shared" si="91"/>
        <v>#N/A</v>
      </c>
      <c r="AX761" s="875"/>
      <c r="AY761" s="875"/>
      <c r="AZ761" s="875"/>
      <c r="BA761" s="876"/>
      <c r="BB761" s="877" t="s">
        <v>1093</v>
      </c>
      <c r="BC761" s="878"/>
      <c r="BD761" s="54"/>
      <c r="BE761" s="879" t="e">
        <f t="shared" si="90"/>
        <v>#N/A</v>
      </c>
      <c r="BF761" s="880"/>
      <c r="BG761" s="880"/>
      <c r="BH761" s="880"/>
      <c r="BI761" s="881"/>
      <c r="BJ761" s="882" t="s">
        <v>1093</v>
      </c>
      <c r="BK761" s="878"/>
      <c r="BL761" s="54"/>
      <c r="BM761" s="241"/>
      <c r="BN761" s="241"/>
      <c r="BO761" s="241"/>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199"/>
    </row>
    <row r="762" spans="4:121" s="52" customFormat="1" hidden="1">
      <c r="D762" s="198"/>
      <c r="E762" s="54"/>
      <c r="F762" s="54"/>
      <c r="G762" s="54"/>
      <c r="H762" s="54"/>
      <c r="I762" s="54"/>
      <c r="J762" s="54"/>
      <c r="K762" s="54"/>
      <c r="L762" s="54"/>
      <c r="M762" s="54"/>
      <c r="N762" s="54"/>
      <c r="O762" s="54"/>
      <c r="P762" s="54"/>
      <c r="Q762" s="54"/>
      <c r="R762" s="54"/>
      <c r="S762" s="54"/>
      <c r="T762" s="54"/>
      <c r="U762" s="54"/>
      <c r="V762" s="54"/>
      <c r="W762" s="192"/>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874" t="e">
        <f t="shared" si="91"/>
        <v>#N/A</v>
      </c>
      <c r="AX762" s="875"/>
      <c r="AY762" s="875"/>
      <c r="AZ762" s="875"/>
      <c r="BA762" s="876"/>
      <c r="BB762" s="877" t="s">
        <v>1094</v>
      </c>
      <c r="BC762" s="878"/>
      <c r="BD762" s="54"/>
      <c r="BE762" s="879" t="e">
        <f t="shared" si="90"/>
        <v>#N/A</v>
      </c>
      <c r="BF762" s="880"/>
      <c r="BG762" s="880"/>
      <c r="BH762" s="880"/>
      <c r="BI762" s="881"/>
      <c r="BJ762" s="882" t="s">
        <v>1094</v>
      </c>
      <c r="BK762" s="878"/>
      <c r="BL762" s="54"/>
      <c r="BM762" s="241"/>
      <c r="BN762" s="241"/>
      <c r="BO762" s="241"/>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199"/>
    </row>
    <row r="763" spans="4:121" s="52" customFormat="1" hidden="1">
      <c r="D763" s="198"/>
      <c r="E763" s="54"/>
      <c r="F763" s="54"/>
      <c r="G763" s="54"/>
      <c r="H763" s="54"/>
      <c r="I763" s="54"/>
      <c r="J763" s="54"/>
      <c r="K763" s="54"/>
      <c r="L763" s="54"/>
      <c r="M763" s="54"/>
      <c r="N763" s="54"/>
      <c r="O763" s="54"/>
      <c r="P763" s="54"/>
      <c r="Q763" s="54"/>
      <c r="R763" s="54"/>
      <c r="S763" s="54"/>
      <c r="T763" s="54"/>
      <c r="U763" s="54"/>
      <c r="V763" s="54"/>
      <c r="W763" s="192"/>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874" t="e">
        <f t="shared" si="91"/>
        <v>#N/A</v>
      </c>
      <c r="AX763" s="875"/>
      <c r="AY763" s="875"/>
      <c r="AZ763" s="875"/>
      <c r="BA763" s="876"/>
      <c r="BB763" s="877" t="s">
        <v>1095</v>
      </c>
      <c r="BC763" s="878"/>
      <c r="BD763" s="54"/>
      <c r="BE763" s="879" t="e">
        <f t="shared" ref="BE763:BE826" si="92">RANK(BJ763,$AM$214:$AM$241,1)</f>
        <v>#N/A</v>
      </c>
      <c r="BF763" s="880"/>
      <c r="BG763" s="880"/>
      <c r="BH763" s="880"/>
      <c r="BI763" s="881"/>
      <c r="BJ763" s="882" t="s">
        <v>1095</v>
      </c>
      <c r="BK763" s="878"/>
      <c r="BL763" s="54"/>
      <c r="BM763" s="241"/>
      <c r="BN763" s="241"/>
      <c r="BO763" s="241"/>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199"/>
    </row>
    <row r="764" spans="4:121" s="52" customFormat="1" hidden="1">
      <c r="D764" s="198"/>
      <c r="E764" s="54"/>
      <c r="F764" s="54"/>
      <c r="G764" s="54"/>
      <c r="H764" s="54"/>
      <c r="I764" s="54"/>
      <c r="J764" s="54"/>
      <c r="K764" s="54"/>
      <c r="L764" s="54"/>
      <c r="M764" s="54"/>
      <c r="N764" s="54"/>
      <c r="O764" s="54"/>
      <c r="P764" s="54"/>
      <c r="Q764" s="54"/>
      <c r="R764" s="54"/>
      <c r="S764" s="54"/>
      <c r="T764" s="54"/>
      <c r="U764" s="54"/>
      <c r="V764" s="54"/>
      <c r="W764" s="192"/>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874" t="e">
        <f t="shared" si="91"/>
        <v>#N/A</v>
      </c>
      <c r="AX764" s="875"/>
      <c r="AY764" s="875"/>
      <c r="AZ764" s="875"/>
      <c r="BA764" s="876"/>
      <c r="BB764" s="877" t="s">
        <v>1096</v>
      </c>
      <c r="BC764" s="878"/>
      <c r="BD764" s="54"/>
      <c r="BE764" s="879" t="e">
        <f t="shared" si="92"/>
        <v>#N/A</v>
      </c>
      <c r="BF764" s="880"/>
      <c r="BG764" s="880"/>
      <c r="BH764" s="880"/>
      <c r="BI764" s="881"/>
      <c r="BJ764" s="882" t="s">
        <v>1096</v>
      </c>
      <c r="BK764" s="878"/>
      <c r="BL764" s="54"/>
      <c r="BM764" s="241"/>
      <c r="BN764" s="241"/>
      <c r="BO764" s="241"/>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199"/>
    </row>
    <row r="765" spans="4:121" s="52" customFormat="1" hidden="1">
      <c r="D765" s="198"/>
      <c r="E765" s="54"/>
      <c r="F765" s="54"/>
      <c r="G765" s="54"/>
      <c r="H765" s="54"/>
      <c r="I765" s="54"/>
      <c r="J765" s="54"/>
      <c r="K765" s="54"/>
      <c r="L765" s="54"/>
      <c r="M765" s="54"/>
      <c r="N765" s="54"/>
      <c r="O765" s="54"/>
      <c r="P765" s="54"/>
      <c r="Q765" s="54"/>
      <c r="R765" s="54"/>
      <c r="S765" s="54"/>
      <c r="T765" s="54"/>
      <c r="U765" s="54"/>
      <c r="V765" s="54"/>
      <c r="W765" s="192"/>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874" t="e">
        <f t="shared" si="91"/>
        <v>#N/A</v>
      </c>
      <c r="AX765" s="875"/>
      <c r="AY765" s="875"/>
      <c r="AZ765" s="875"/>
      <c r="BA765" s="876"/>
      <c r="BB765" s="877" t="s">
        <v>1097</v>
      </c>
      <c r="BC765" s="878"/>
      <c r="BD765" s="54"/>
      <c r="BE765" s="879" t="e">
        <f t="shared" si="92"/>
        <v>#N/A</v>
      </c>
      <c r="BF765" s="880"/>
      <c r="BG765" s="880"/>
      <c r="BH765" s="880"/>
      <c r="BI765" s="881"/>
      <c r="BJ765" s="882" t="s">
        <v>1097</v>
      </c>
      <c r="BK765" s="878"/>
      <c r="BL765" s="54"/>
      <c r="BM765" s="241"/>
      <c r="BN765" s="241"/>
      <c r="BO765" s="241"/>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199"/>
    </row>
    <row r="766" spans="4:121" s="52" customFormat="1" hidden="1">
      <c r="D766" s="198"/>
      <c r="E766" s="54"/>
      <c r="F766" s="54"/>
      <c r="G766" s="54"/>
      <c r="H766" s="54"/>
      <c r="I766" s="54"/>
      <c r="J766" s="54"/>
      <c r="K766" s="54"/>
      <c r="L766" s="54"/>
      <c r="M766" s="54"/>
      <c r="N766" s="54"/>
      <c r="O766" s="54"/>
      <c r="P766" s="54"/>
      <c r="Q766" s="54"/>
      <c r="R766" s="54"/>
      <c r="S766" s="54"/>
      <c r="T766" s="54"/>
      <c r="U766" s="54"/>
      <c r="V766" s="54"/>
      <c r="W766" s="192"/>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874" t="e">
        <f t="shared" si="91"/>
        <v>#N/A</v>
      </c>
      <c r="AX766" s="875"/>
      <c r="AY766" s="875"/>
      <c r="AZ766" s="875"/>
      <c r="BA766" s="876"/>
      <c r="BB766" s="877" t="s">
        <v>1098</v>
      </c>
      <c r="BC766" s="878"/>
      <c r="BD766" s="54"/>
      <c r="BE766" s="879" t="e">
        <f t="shared" si="92"/>
        <v>#N/A</v>
      </c>
      <c r="BF766" s="880"/>
      <c r="BG766" s="880"/>
      <c r="BH766" s="880"/>
      <c r="BI766" s="881"/>
      <c r="BJ766" s="882" t="s">
        <v>1098</v>
      </c>
      <c r="BK766" s="878"/>
      <c r="BL766" s="54"/>
      <c r="BM766" s="241"/>
      <c r="BN766" s="241"/>
      <c r="BO766" s="241"/>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199"/>
    </row>
    <row r="767" spans="4:121" s="52" customFormat="1" hidden="1">
      <c r="D767" s="198"/>
      <c r="E767" s="54"/>
      <c r="F767" s="54"/>
      <c r="G767" s="54"/>
      <c r="H767" s="54"/>
      <c r="I767" s="54"/>
      <c r="J767" s="54"/>
      <c r="K767" s="54"/>
      <c r="L767" s="54"/>
      <c r="M767" s="54"/>
      <c r="N767" s="54"/>
      <c r="O767" s="54"/>
      <c r="P767" s="54"/>
      <c r="Q767" s="54"/>
      <c r="R767" s="54"/>
      <c r="S767" s="54"/>
      <c r="T767" s="54"/>
      <c r="U767" s="54"/>
      <c r="V767" s="54"/>
      <c r="W767" s="192"/>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874" t="e">
        <f t="shared" si="91"/>
        <v>#N/A</v>
      </c>
      <c r="AX767" s="875"/>
      <c r="AY767" s="875"/>
      <c r="AZ767" s="875"/>
      <c r="BA767" s="876"/>
      <c r="BB767" s="877" t="s">
        <v>1099</v>
      </c>
      <c r="BC767" s="878"/>
      <c r="BD767" s="54"/>
      <c r="BE767" s="879" t="e">
        <f t="shared" si="92"/>
        <v>#N/A</v>
      </c>
      <c r="BF767" s="880"/>
      <c r="BG767" s="880"/>
      <c r="BH767" s="880"/>
      <c r="BI767" s="881"/>
      <c r="BJ767" s="882" t="s">
        <v>1099</v>
      </c>
      <c r="BK767" s="878"/>
      <c r="BL767" s="54"/>
      <c r="BM767" s="241"/>
      <c r="BN767" s="241"/>
      <c r="BO767" s="241"/>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199"/>
    </row>
    <row r="768" spans="4:121" s="52" customFormat="1" hidden="1">
      <c r="D768" s="198"/>
      <c r="E768" s="54"/>
      <c r="F768" s="54"/>
      <c r="G768" s="54"/>
      <c r="H768" s="54"/>
      <c r="I768" s="54"/>
      <c r="J768" s="54"/>
      <c r="K768" s="54"/>
      <c r="L768" s="54"/>
      <c r="M768" s="54"/>
      <c r="N768" s="54"/>
      <c r="O768" s="54"/>
      <c r="P768" s="54"/>
      <c r="Q768" s="54"/>
      <c r="R768" s="54"/>
      <c r="S768" s="54"/>
      <c r="T768" s="54"/>
      <c r="U768" s="54"/>
      <c r="V768" s="54"/>
      <c r="W768" s="192"/>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874" t="e">
        <f t="shared" si="91"/>
        <v>#N/A</v>
      </c>
      <c r="AX768" s="875"/>
      <c r="AY768" s="875"/>
      <c r="AZ768" s="875"/>
      <c r="BA768" s="876"/>
      <c r="BB768" s="877" t="s">
        <v>1100</v>
      </c>
      <c r="BC768" s="878"/>
      <c r="BD768" s="54"/>
      <c r="BE768" s="879" t="e">
        <f t="shared" si="92"/>
        <v>#N/A</v>
      </c>
      <c r="BF768" s="880"/>
      <c r="BG768" s="880"/>
      <c r="BH768" s="880"/>
      <c r="BI768" s="881"/>
      <c r="BJ768" s="882" t="s">
        <v>1100</v>
      </c>
      <c r="BK768" s="878"/>
      <c r="BL768" s="54"/>
      <c r="BM768" s="241"/>
      <c r="BN768" s="241"/>
      <c r="BO768" s="241"/>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199"/>
    </row>
    <row r="769" spans="4:121" s="52" customFormat="1" hidden="1">
      <c r="D769" s="198"/>
      <c r="E769" s="54"/>
      <c r="F769" s="54"/>
      <c r="G769" s="54"/>
      <c r="H769" s="54"/>
      <c r="I769" s="54"/>
      <c r="J769" s="54"/>
      <c r="K769" s="54"/>
      <c r="L769" s="54"/>
      <c r="M769" s="54"/>
      <c r="N769" s="54"/>
      <c r="O769" s="54"/>
      <c r="P769" s="54"/>
      <c r="Q769" s="54"/>
      <c r="R769" s="54"/>
      <c r="S769" s="54"/>
      <c r="T769" s="54"/>
      <c r="U769" s="54"/>
      <c r="V769" s="54"/>
      <c r="W769" s="192"/>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874" t="e">
        <f t="shared" si="91"/>
        <v>#N/A</v>
      </c>
      <c r="AX769" s="875"/>
      <c r="AY769" s="875"/>
      <c r="AZ769" s="875"/>
      <c r="BA769" s="876"/>
      <c r="BB769" s="877" t="s">
        <v>1101</v>
      </c>
      <c r="BC769" s="878"/>
      <c r="BD769" s="54"/>
      <c r="BE769" s="879" t="e">
        <f t="shared" si="92"/>
        <v>#N/A</v>
      </c>
      <c r="BF769" s="880"/>
      <c r="BG769" s="880"/>
      <c r="BH769" s="880"/>
      <c r="BI769" s="881"/>
      <c r="BJ769" s="882" t="s">
        <v>1101</v>
      </c>
      <c r="BK769" s="878"/>
      <c r="BL769" s="54"/>
      <c r="BM769" s="241"/>
      <c r="BN769" s="241"/>
      <c r="BO769" s="241"/>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199"/>
    </row>
    <row r="770" spans="4:121" s="52" customFormat="1" hidden="1">
      <c r="D770" s="198"/>
      <c r="E770" s="54"/>
      <c r="F770" s="54"/>
      <c r="G770" s="54"/>
      <c r="H770" s="54"/>
      <c r="I770" s="54"/>
      <c r="J770" s="54"/>
      <c r="K770" s="54"/>
      <c r="L770" s="54"/>
      <c r="M770" s="54"/>
      <c r="N770" s="54"/>
      <c r="O770" s="54"/>
      <c r="P770" s="54"/>
      <c r="Q770" s="54"/>
      <c r="R770" s="54"/>
      <c r="S770" s="54"/>
      <c r="T770" s="54"/>
      <c r="U770" s="54"/>
      <c r="V770" s="54"/>
      <c r="W770" s="192"/>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874" t="e">
        <f t="shared" si="91"/>
        <v>#N/A</v>
      </c>
      <c r="AX770" s="875"/>
      <c r="AY770" s="875"/>
      <c r="AZ770" s="875"/>
      <c r="BA770" s="876"/>
      <c r="BB770" s="877" t="s">
        <v>1102</v>
      </c>
      <c r="BC770" s="878"/>
      <c r="BD770" s="54"/>
      <c r="BE770" s="879" t="e">
        <f t="shared" si="92"/>
        <v>#N/A</v>
      </c>
      <c r="BF770" s="880"/>
      <c r="BG770" s="880"/>
      <c r="BH770" s="880"/>
      <c r="BI770" s="881"/>
      <c r="BJ770" s="882" t="s">
        <v>1102</v>
      </c>
      <c r="BK770" s="878"/>
      <c r="BL770" s="54"/>
      <c r="BM770" s="241"/>
      <c r="BN770" s="241"/>
      <c r="BO770" s="241"/>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199"/>
    </row>
    <row r="771" spans="4:121" s="52" customFormat="1" hidden="1">
      <c r="D771" s="198"/>
      <c r="E771" s="54"/>
      <c r="F771" s="54"/>
      <c r="G771" s="54"/>
      <c r="H771" s="54"/>
      <c r="I771" s="54"/>
      <c r="J771" s="54"/>
      <c r="K771" s="54"/>
      <c r="L771" s="54"/>
      <c r="M771" s="54"/>
      <c r="N771" s="54"/>
      <c r="O771" s="54"/>
      <c r="P771" s="54"/>
      <c r="Q771" s="54"/>
      <c r="R771" s="54"/>
      <c r="S771" s="54"/>
      <c r="T771" s="54"/>
      <c r="U771" s="54"/>
      <c r="V771" s="54"/>
      <c r="W771" s="192"/>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874" t="e">
        <f t="shared" si="91"/>
        <v>#N/A</v>
      </c>
      <c r="AX771" s="875"/>
      <c r="AY771" s="875"/>
      <c r="AZ771" s="875"/>
      <c r="BA771" s="876"/>
      <c r="BB771" s="877" t="s">
        <v>1103</v>
      </c>
      <c r="BC771" s="878"/>
      <c r="BD771" s="54"/>
      <c r="BE771" s="879" t="e">
        <f t="shared" si="92"/>
        <v>#N/A</v>
      </c>
      <c r="BF771" s="880"/>
      <c r="BG771" s="880"/>
      <c r="BH771" s="880"/>
      <c r="BI771" s="881"/>
      <c r="BJ771" s="882" t="s">
        <v>1103</v>
      </c>
      <c r="BK771" s="878"/>
      <c r="BL771" s="54"/>
      <c r="BM771" s="241"/>
      <c r="BN771" s="241"/>
      <c r="BO771" s="241"/>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199"/>
    </row>
    <row r="772" spans="4:121" s="52" customFormat="1" hidden="1">
      <c r="D772" s="198"/>
      <c r="E772" s="54"/>
      <c r="F772" s="54"/>
      <c r="G772" s="54"/>
      <c r="H772" s="54"/>
      <c r="I772" s="54"/>
      <c r="J772" s="54"/>
      <c r="K772" s="54"/>
      <c r="L772" s="54"/>
      <c r="M772" s="54"/>
      <c r="N772" s="54"/>
      <c r="O772" s="54"/>
      <c r="P772" s="54"/>
      <c r="Q772" s="54"/>
      <c r="R772" s="54"/>
      <c r="S772" s="54"/>
      <c r="T772" s="54"/>
      <c r="U772" s="54"/>
      <c r="V772" s="54"/>
      <c r="W772" s="192"/>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874" t="e">
        <f t="shared" si="91"/>
        <v>#N/A</v>
      </c>
      <c r="AX772" s="875"/>
      <c r="AY772" s="875"/>
      <c r="AZ772" s="875"/>
      <c r="BA772" s="876"/>
      <c r="BB772" s="877" t="s">
        <v>1104</v>
      </c>
      <c r="BC772" s="878"/>
      <c r="BD772" s="54"/>
      <c r="BE772" s="879" t="e">
        <f t="shared" si="92"/>
        <v>#N/A</v>
      </c>
      <c r="BF772" s="880"/>
      <c r="BG772" s="880"/>
      <c r="BH772" s="880"/>
      <c r="BI772" s="881"/>
      <c r="BJ772" s="882" t="s">
        <v>1104</v>
      </c>
      <c r="BK772" s="878"/>
      <c r="BL772" s="54"/>
      <c r="BM772" s="241"/>
      <c r="BN772" s="241"/>
      <c r="BO772" s="241"/>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199"/>
    </row>
    <row r="773" spans="4:121" s="52" customFormat="1" hidden="1">
      <c r="D773" s="198"/>
      <c r="E773" s="54"/>
      <c r="F773" s="54"/>
      <c r="G773" s="54"/>
      <c r="H773" s="54"/>
      <c r="I773" s="54"/>
      <c r="J773" s="54"/>
      <c r="K773" s="54"/>
      <c r="L773" s="54"/>
      <c r="M773" s="54"/>
      <c r="N773" s="54"/>
      <c r="O773" s="54"/>
      <c r="P773" s="54"/>
      <c r="Q773" s="54"/>
      <c r="R773" s="54"/>
      <c r="S773" s="54"/>
      <c r="T773" s="54"/>
      <c r="U773" s="54"/>
      <c r="V773" s="54"/>
      <c r="W773" s="192"/>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874" t="e">
        <f t="shared" si="91"/>
        <v>#N/A</v>
      </c>
      <c r="AX773" s="875"/>
      <c r="AY773" s="875"/>
      <c r="AZ773" s="875"/>
      <c r="BA773" s="876"/>
      <c r="BB773" s="877" t="s">
        <v>1105</v>
      </c>
      <c r="BC773" s="878"/>
      <c r="BD773" s="54"/>
      <c r="BE773" s="879" t="e">
        <f t="shared" si="92"/>
        <v>#N/A</v>
      </c>
      <c r="BF773" s="880"/>
      <c r="BG773" s="880"/>
      <c r="BH773" s="880"/>
      <c r="BI773" s="881"/>
      <c r="BJ773" s="882" t="s">
        <v>1105</v>
      </c>
      <c r="BK773" s="878"/>
      <c r="BL773" s="54"/>
      <c r="BM773" s="241"/>
      <c r="BN773" s="241"/>
      <c r="BO773" s="241"/>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199"/>
    </row>
    <row r="774" spans="4:121" s="52" customFormat="1" hidden="1">
      <c r="D774" s="198"/>
      <c r="E774" s="54"/>
      <c r="F774" s="54"/>
      <c r="G774" s="54"/>
      <c r="H774" s="54"/>
      <c r="I774" s="54"/>
      <c r="J774" s="54"/>
      <c r="K774" s="54"/>
      <c r="L774" s="54"/>
      <c r="M774" s="54"/>
      <c r="N774" s="54"/>
      <c r="O774" s="54"/>
      <c r="P774" s="54"/>
      <c r="Q774" s="54"/>
      <c r="R774" s="54"/>
      <c r="S774" s="54"/>
      <c r="T774" s="54"/>
      <c r="U774" s="54"/>
      <c r="V774" s="54"/>
      <c r="W774" s="192"/>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874" t="e">
        <f t="shared" si="91"/>
        <v>#N/A</v>
      </c>
      <c r="AX774" s="875"/>
      <c r="AY774" s="875"/>
      <c r="AZ774" s="875"/>
      <c r="BA774" s="876"/>
      <c r="BB774" s="877" t="s">
        <v>1106</v>
      </c>
      <c r="BC774" s="878"/>
      <c r="BD774" s="54"/>
      <c r="BE774" s="879" t="e">
        <f t="shared" si="92"/>
        <v>#N/A</v>
      </c>
      <c r="BF774" s="880"/>
      <c r="BG774" s="880"/>
      <c r="BH774" s="880"/>
      <c r="BI774" s="881"/>
      <c r="BJ774" s="882" t="s">
        <v>1106</v>
      </c>
      <c r="BK774" s="878"/>
      <c r="BL774" s="54"/>
      <c r="BM774" s="241"/>
      <c r="BN774" s="241"/>
      <c r="BO774" s="241"/>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199"/>
    </row>
    <row r="775" spans="4:121" s="52" customFormat="1" hidden="1">
      <c r="D775" s="198"/>
      <c r="E775" s="54"/>
      <c r="F775" s="54"/>
      <c r="G775" s="54"/>
      <c r="H775" s="54"/>
      <c r="I775" s="54"/>
      <c r="J775" s="54"/>
      <c r="K775" s="54"/>
      <c r="L775" s="54"/>
      <c r="M775" s="54"/>
      <c r="N775" s="54"/>
      <c r="O775" s="54"/>
      <c r="P775" s="54"/>
      <c r="Q775" s="54"/>
      <c r="R775" s="54"/>
      <c r="S775" s="54"/>
      <c r="T775" s="54"/>
      <c r="U775" s="54"/>
      <c r="V775" s="54"/>
      <c r="W775" s="192"/>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874" t="e">
        <f t="shared" si="91"/>
        <v>#N/A</v>
      </c>
      <c r="AX775" s="875"/>
      <c r="AY775" s="875"/>
      <c r="AZ775" s="875"/>
      <c r="BA775" s="876"/>
      <c r="BB775" s="877" t="s">
        <v>1107</v>
      </c>
      <c r="BC775" s="878"/>
      <c r="BD775" s="54"/>
      <c r="BE775" s="879" t="e">
        <f t="shared" si="92"/>
        <v>#N/A</v>
      </c>
      <c r="BF775" s="880"/>
      <c r="BG775" s="880"/>
      <c r="BH775" s="880"/>
      <c r="BI775" s="881"/>
      <c r="BJ775" s="882" t="s">
        <v>1107</v>
      </c>
      <c r="BK775" s="878"/>
      <c r="BL775" s="54"/>
      <c r="BM775" s="241"/>
      <c r="BN775" s="241"/>
      <c r="BO775" s="241"/>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199"/>
    </row>
    <row r="776" spans="4:121" s="52" customFormat="1" hidden="1">
      <c r="D776" s="198"/>
      <c r="E776" s="54"/>
      <c r="F776" s="54"/>
      <c r="G776" s="54"/>
      <c r="H776" s="54"/>
      <c r="I776" s="54"/>
      <c r="J776" s="54"/>
      <c r="K776" s="54"/>
      <c r="L776" s="54"/>
      <c r="M776" s="54"/>
      <c r="N776" s="54"/>
      <c r="O776" s="54"/>
      <c r="P776" s="54"/>
      <c r="Q776" s="54"/>
      <c r="R776" s="54"/>
      <c r="S776" s="54"/>
      <c r="T776" s="54"/>
      <c r="U776" s="54"/>
      <c r="V776" s="54"/>
      <c r="W776" s="192"/>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874" t="e">
        <f t="shared" si="91"/>
        <v>#N/A</v>
      </c>
      <c r="AX776" s="875"/>
      <c r="AY776" s="875"/>
      <c r="AZ776" s="875"/>
      <c r="BA776" s="876"/>
      <c r="BB776" s="877" t="s">
        <v>1108</v>
      </c>
      <c r="BC776" s="878"/>
      <c r="BD776" s="54"/>
      <c r="BE776" s="879" t="e">
        <f t="shared" si="92"/>
        <v>#N/A</v>
      </c>
      <c r="BF776" s="880"/>
      <c r="BG776" s="880"/>
      <c r="BH776" s="880"/>
      <c r="BI776" s="881"/>
      <c r="BJ776" s="882" t="s">
        <v>1108</v>
      </c>
      <c r="BK776" s="878"/>
      <c r="BL776" s="54"/>
      <c r="BM776" s="241"/>
      <c r="BN776" s="241"/>
      <c r="BO776" s="241"/>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199"/>
    </row>
    <row r="777" spans="4:121" s="52" customFormat="1" hidden="1">
      <c r="D777" s="198"/>
      <c r="E777" s="54"/>
      <c r="F777" s="54"/>
      <c r="G777" s="54"/>
      <c r="H777" s="54"/>
      <c r="I777" s="54"/>
      <c r="J777" s="54"/>
      <c r="K777" s="54"/>
      <c r="L777" s="54"/>
      <c r="M777" s="54"/>
      <c r="N777" s="54"/>
      <c r="O777" s="54"/>
      <c r="P777" s="54"/>
      <c r="Q777" s="54"/>
      <c r="R777" s="54"/>
      <c r="S777" s="54"/>
      <c r="T777" s="54"/>
      <c r="U777" s="54"/>
      <c r="V777" s="54"/>
      <c r="W777" s="192"/>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874" t="e">
        <f t="shared" si="91"/>
        <v>#N/A</v>
      </c>
      <c r="AX777" s="875"/>
      <c r="AY777" s="875"/>
      <c r="AZ777" s="875"/>
      <c r="BA777" s="876"/>
      <c r="BB777" s="877" t="s">
        <v>1109</v>
      </c>
      <c r="BC777" s="878"/>
      <c r="BD777" s="54"/>
      <c r="BE777" s="879" t="e">
        <f t="shared" si="92"/>
        <v>#N/A</v>
      </c>
      <c r="BF777" s="880"/>
      <c r="BG777" s="880"/>
      <c r="BH777" s="880"/>
      <c r="BI777" s="881"/>
      <c r="BJ777" s="882" t="s">
        <v>1109</v>
      </c>
      <c r="BK777" s="878"/>
      <c r="BL777" s="54"/>
      <c r="BM777" s="241"/>
      <c r="BN777" s="241"/>
      <c r="BO777" s="241"/>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199"/>
    </row>
    <row r="778" spans="4:121" s="52" customFormat="1" hidden="1">
      <c r="D778" s="198"/>
      <c r="E778" s="54"/>
      <c r="F778" s="54"/>
      <c r="G778" s="54"/>
      <c r="H778" s="54"/>
      <c r="I778" s="54"/>
      <c r="J778" s="54"/>
      <c r="K778" s="54"/>
      <c r="L778" s="54"/>
      <c r="M778" s="54"/>
      <c r="N778" s="54"/>
      <c r="O778" s="54"/>
      <c r="P778" s="54"/>
      <c r="Q778" s="54"/>
      <c r="R778" s="54"/>
      <c r="S778" s="54"/>
      <c r="T778" s="54"/>
      <c r="U778" s="54"/>
      <c r="V778" s="54"/>
      <c r="W778" s="192"/>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874" t="e">
        <f t="shared" si="91"/>
        <v>#N/A</v>
      </c>
      <c r="AX778" s="875"/>
      <c r="AY778" s="875"/>
      <c r="AZ778" s="875"/>
      <c r="BA778" s="876"/>
      <c r="BB778" s="877" t="s">
        <v>1110</v>
      </c>
      <c r="BC778" s="878"/>
      <c r="BD778" s="54"/>
      <c r="BE778" s="879" t="e">
        <f t="shared" si="92"/>
        <v>#N/A</v>
      </c>
      <c r="BF778" s="880"/>
      <c r="BG778" s="880"/>
      <c r="BH778" s="880"/>
      <c r="BI778" s="881"/>
      <c r="BJ778" s="882" t="s">
        <v>1110</v>
      </c>
      <c r="BK778" s="878"/>
      <c r="BL778" s="54"/>
      <c r="BM778" s="241"/>
      <c r="BN778" s="241"/>
      <c r="BO778" s="241"/>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199"/>
    </row>
    <row r="779" spans="4:121" s="52" customFormat="1" hidden="1">
      <c r="D779" s="198"/>
      <c r="E779" s="54"/>
      <c r="F779" s="54"/>
      <c r="G779" s="54"/>
      <c r="H779" s="54"/>
      <c r="I779" s="54"/>
      <c r="J779" s="54"/>
      <c r="K779" s="54"/>
      <c r="L779" s="54"/>
      <c r="M779" s="54"/>
      <c r="N779" s="54"/>
      <c r="O779" s="54"/>
      <c r="P779" s="54"/>
      <c r="Q779" s="54"/>
      <c r="R779" s="54"/>
      <c r="S779" s="54"/>
      <c r="T779" s="54"/>
      <c r="U779" s="54"/>
      <c r="V779" s="54"/>
      <c r="W779" s="192"/>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874" t="e">
        <f t="shared" ref="AW779:AW842" si="93">RANK(BB779,$AM$184:$AM$211,1)</f>
        <v>#N/A</v>
      </c>
      <c r="AX779" s="875"/>
      <c r="AY779" s="875"/>
      <c r="AZ779" s="875"/>
      <c r="BA779" s="876"/>
      <c r="BB779" s="877" t="s">
        <v>1111</v>
      </c>
      <c r="BC779" s="878"/>
      <c r="BD779" s="54"/>
      <c r="BE779" s="879" t="e">
        <f t="shared" si="92"/>
        <v>#N/A</v>
      </c>
      <c r="BF779" s="880"/>
      <c r="BG779" s="880"/>
      <c r="BH779" s="880"/>
      <c r="BI779" s="881"/>
      <c r="BJ779" s="882" t="s">
        <v>1111</v>
      </c>
      <c r="BK779" s="878"/>
      <c r="BL779" s="54"/>
      <c r="BM779" s="241"/>
      <c r="BN779" s="241"/>
      <c r="BO779" s="241"/>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199"/>
    </row>
    <row r="780" spans="4:121" s="52" customFormat="1" hidden="1">
      <c r="D780" s="198"/>
      <c r="E780" s="54"/>
      <c r="F780" s="54"/>
      <c r="G780" s="54"/>
      <c r="H780" s="54"/>
      <c r="I780" s="54"/>
      <c r="J780" s="54"/>
      <c r="K780" s="54"/>
      <c r="L780" s="54"/>
      <c r="M780" s="54"/>
      <c r="N780" s="54"/>
      <c r="O780" s="54"/>
      <c r="P780" s="54"/>
      <c r="Q780" s="54"/>
      <c r="R780" s="54"/>
      <c r="S780" s="54"/>
      <c r="T780" s="54"/>
      <c r="U780" s="54"/>
      <c r="V780" s="54"/>
      <c r="W780" s="192"/>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874" t="e">
        <f t="shared" si="93"/>
        <v>#N/A</v>
      </c>
      <c r="AX780" s="875"/>
      <c r="AY780" s="875"/>
      <c r="AZ780" s="875"/>
      <c r="BA780" s="876"/>
      <c r="BB780" s="877" t="s">
        <v>1112</v>
      </c>
      <c r="BC780" s="878"/>
      <c r="BD780" s="54"/>
      <c r="BE780" s="879" t="e">
        <f t="shared" si="92"/>
        <v>#N/A</v>
      </c>
      <c r="BF780" s="880"/>
      <c r="BG780" s="880"/>
      <c r="BH780" s="880"/>
      <c r="BI780" s="881"/>
      <c r="BJ780" s="882" t="s">
        <v>1112</v>
      </c>
      <c r="BK780" s="878"/>
      <c r="BL780" s="54"/>
      <c r="BM780" s="241"/>
      <c r="BN780" s="241"/>
      <c r="BO780" s="241"/>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199"/>
    </row>
    <row r="781" spans="4:121" s="52" customFormat="1" hidden="1">
      <c r="D781" s="198"/>
      <c r="E781" s="54"/>
      <c r="F781" s="54"/>
      <c r="G781" s="54"/>
      <c r="H781" s="54"/>
      <c r="I781" s="54"/>
      <c r="J781" s="54"/>
      <c r="K781" s="54"/>
      <c r="L781" s="54"/>
      <c r="M781" s="54"/>
      <c r="N781" s="54"/>
      <c r="O781" s="54"/>
      <c r="P781" s="54"/>
      <c r="Q781" s="54"/>
      <c r="R781" s="54"/>
      <c r="S781" s="54"/>
      <c r="T781" s="54"/>
      <c r="U781" s="54"/>
      <c r="V781" s="54"/>
      <c r="W781" s="192"/>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874" t="e">
        <f t="shared" si="93"/>
        <v>#N/A</v>
      </c>
      <c r="AX781" s="875"/>
      <c r="AY781" s="875"/>
      <c r="AZ781" s="875"/>
      <c r="BA781" s="876"/>
      <c r="BB781" s="877" t="s">
        <v>1113</v>
      </c>
      <c r="BC781" s="878"/>
      <c r="BD781" s="54"/>
      <c r="BE781" s="879" t="e">
        <f t="shared" si="92"/>
        <v>#N/A</v>
      </c>
      <c r="BF781" s="880"/>
      <c r="BG781" s="880"/>
      <c r="BH781" s="880"/>
      <c r="BI781" s="881"/>
      <c r="BJ781" s="882" t="s">
        <v>1113</v>
      </c>
      <c r="BK781" s="878"/>
      <c r="BL781" s="54"/>
      <c r="BM781" s="241"/>
      <c r="BN781" s="241"/>
      <c r="BO781" s="241"/>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199"/>
    </row>
    <row r="782" spans="4:121" s="52" customFormat="1" hidden="1">
      <c r="D782" s="198"/>
      <c r="E782" s="54"/>
      <c r="F782" s="54"/>
      <c r="G782" s="54"/>
      <c r="H782" s="54"/>
      <c r="I782" s="54"/>
      <c r="J782" s="54"/>
      <c r="K782" s="54"/>
      <c r="L782" s="54"/>
      <c r="M782" s="54"/>
      <c r="N782" s="54"/>
      <c r="O782" s="54"/>
      <c r="P782" s="54"/>
      <c r="Q782" s="54"/>
      <c r="R782" s="54"/>
      <c r="S782" s="54"/>
      <c r="T782" s="54"/>
      <c r="U782" s="54"/>
      <c r="V782" s="54"/>
      <c r="W782" s="192"/>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874" t="e">
        <f t="shared" si="93"/>
        <v>#N/A</v>
      </c>
      <c r="AX782" s="875"/>
      <c r="AY782" s="875"/>
      <c r="AZ782" s="875"/>
      <c r="BA782" s="876"/>
      <c r="BB782" s="877" t="s">
        <v>1114</v>
      </c>
      <c r="BC782" s="878"/>
      <c r="BD782" s="54"/>
      <c r="BE782" s="879" t="e">
        <f t="shared" si="92"/>
        <v>#N/A</v>
      </c>
      <c r="BF782" s="880"/>
      <c r="BG782" s="880"/>
      <c r="BH782" s="880"/>
      <c r="BI782" s="881"/>
      <c r="BJ782" s="882" t="s">
        <v>1114</v>
      </c>
      <c r="BK782" s="878"/>
      <c r="BL782" s="54"/>
      <c r="BM782" s="241"/>
      <c r="BN782" s="241"/>
      <c r="BO782" s="241"/>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199"/>
    </row>
    <row r="783" spans="4:121" s="52" customFormat="1" hidden="1">
      <c r="D783" s="198"/>
      <c r="E783" s="54"/>
      <c r="F783" s="54"/>
      <c r="G783" s="54"/>
      <c r="H783" s="54"/>
      <c r="I783" s="54"/>
      <c r="J783" s="54"/>
      <c r="K783" s="54"/>
      <c r="L783" s="54"/>
      <c r="M783" s="54"/>
      <c r="N783" s="54"/>
      <c r="O783" s="54"/>
      <c r="P783" s="54"/>
      <c r="Q783" s="54"/>
      <c r="R783" s="54"/>
      <c r="S783" s="54"/>
      <c r="T783" s="54"/>
      <c r="U783" s="54"/>
      <c r="V783" s="54"/>
      <c r="W783" s="192"/>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874" t="e">
        <f t="shared" si="93"/>
        <v>#N/A</v>
      </c>
      <c r="AX783" s="875"/>
      <c r="AY783" s="875"/>
      <c r="AZ783" s="875"/>
      <c r="BA783" s="876"/>
      <c r="BB783" s="877" t="s">
        <v>1115</v>
      </c>
      <c r="BC783" s="878"/>
      <c r="BD783" s="54"/>
      <c r="BE783" s="879" t="e">
        <f t="shared" si="92"/>
        <v>#N/A</v>
      </c>
      <c r="BF783" s="880"/>
      <c r="BG783" s="880"/>
      <c r="BH783" s="880"/>
      <c r="BI783" s="881"/>
      <c r="BJ783" s="882" t="s">
        <v>1115</v>
      </c>
      <c r="BK783" s="878"/>
      <c r="BL783" s="54"/>
      <c r="BM783" s="241"/>
      <c r="BN783" s="241"/>
      <c r="BO783" s="241"/>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199"/>
    </row>
    <row r="784" spans="4:121" s="52" customFormat="1" hidden="1">
      <c r="D784" s="198"/>
      <c r="E784" s="54"/>
      <c r="F784" s="54"/>
      <c r="G784" s="54"/>
      <c r="H784" s="54"/>
      <c r="I784" s="54"/>
      <c r="J784" s="54"/>
      <c r="K784" s="54"/>
      <c r="L784" s="54"/>
      <c r="M784" s="54"/>
      <c r="N784" s="54"/>
      <c r="O784" s="54"/>
      <c r="P784" s="54"/>
      <c r="Q784" s="54"/>
      <c r="R784" s="54"/>
      <c r="S784" s="54"/>
      <c r="T784" s="54"/>
      <c r="U784" s="54"/>
      <c r="V784" s="54"/>
      <c r="W784" s="192"/>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874" t="e">
        <f t="shared" si="93"/>
        <v>#N/A</v>
      </c>
      <c r="AX784" s="875"/>
      <c r="AY784" s="875"/>
      <c r="AZ784" s="875"/>
      <c r="BA784" s="876"/>
      <c r="BB784" s="877" t="s">
        <v>1116</v>
      </c>
      <c r="BC784" s="878"/>
      <c r="BD784" s="54"/>
      <c r="BE784" s="879" t="e">
        <f t="shared" si="92"/>
        <v>#N/A</v>
      </c>
      <c r="BF784" s="880"/>
      <c r="BG784" s="880"/>
      <c r="BH784" s="880"/>
      <c r="BI784" s="881"/>
      <c r="BJ784" s="882" t="s">
        <v>1116</v>
      </c>
      <c r="BK784" s="878"/>
      <c r="BL784" s="54"/>
      <c r="BM784" s="241"/>
      <c r="BN784" s="241"/>
      <c r="BO784" s="241"/>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199"/>
    </row>
    <row r="785" spans="4:121" s="52" customFormat="1" hidden="1">
      <c r="D785" s="198"/>
      <c r="E785" s="54"/>
      <c r="F785" s="54"/>
      <c r="G785" s="54"/>
      <c r="H785" s="54"/>
      <c r="I785" s="54"/>
      <c r="J785" s="54"/>
      <c r="K785" s="54"/>
      <c r="L785" s="54"/>
      <c r="M785" s="54"/>
      <c r="N785" s="54"/>
      <c r="O785" s="54"/>
      <c r="P785" s="54"/>
      <c r="Q785" s="54"/>
      <c r="R785" s="54"/>
      <c r="S785" s="54"/>
      <c r="T785" s="54"/>
      <c r="U785" s="54"/>
      <c r="V785" s="54"/>
      <c r="W785" s="192"/>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874" t="e">
        <f t="shared" si="93"/>
        <v>#N/A</v>
      </c>
      <c r="AX785" s="875"/>
      <c r="AY785" s="875"/>
      <c r="AZ785" s="875"/>
      <c r="BA785" s="876"/>
      <c r="BB785" s="877" t="s">
        <v>1117</v>
      </c>
      <c r="BC785" s="878"/>
      <c r="BD785" s="54"/>
      <c r="BE785" s="879" t="e">
        <f t="shared" si="92"/>
        <v>#N/A</v>
      </c>
      <c r="BF785" s="880"/>
      <c r="BG785" s="880"/>
      <c r="BH785" s="880"/>
      <c r="BI785" s="881"/>
      <c r="BJ785" s="882" t="s">
        <v>1117</v>
      </c>
      <c r="BK785" s="878"/>
      <c r="BL785" s="54"/>
      <c r="BM785" s="241"/>
      <c r="BN785" s="241"/>
      <c r="BO785" s="241"/>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199"/>
    </row>
    <row r="786" spans="4:121" s="52" customFormat="1" hidden="1">
      <c r="D786" s="198"/>
      <c r="E786" s="54"/>
      <c r="F786" s="54"/>
      <c r="G786" s="54"/>
      <c r="H786" s="54"/>
      <c r="I786" s="54"/>
      <c r="J786" s="54"/>
      <c r="K786" s="54"/>
      <c r="L786" s="54"/>
      <c r="M786" s="54"/>
      <c r="N786" s="54"/>
      <c r="O786" s="54"/>
      <c r="P786" s="54"/>
      <c r="Q786" s="54"/>
      <c r="R786" s="54"/>
      <c r="S786" s="54"/>
      <c r="T786" s="54"/>
      <c r="U786" s="54"/>
      <c r="V786" s="54"/>
      <c r="W786" s="192"/>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874" t="e">
        <f t="shared" si="93"/>
        <v>#N/A</v>
      </c>
      <c r="AX786" s="875"/>
      <c r="AY786" s="875"/>
      <c r="AZ786" s="875"/>
      <c r="BA786" s="876"/>
      <c r="BB786" s="877" t="s">
        <v>1118</v>
      </c>
      <c r="BC786" s="878"/>
      <c r="BD786" s="54"/>
      <c r="BE786" s="879" t="e">
        <f t="shared" si="92"/>
        <v>#N/A</v>
      </c>
      <c r="BF786" s="880"/>
      <c r="BG786" s="880"/>
      <c r="BH786" s="880"/>
      <c r="BI786" s="881"/>
      <c r="BJ786" s="882" t="s">
        <v>1118</v>
      </c>
      <c r="BK786" s="878"/>
      <c r="BL786" s="54"/>
      <c r="BM786" s="241"/>
      <c r="BN786" s="241"/>
      <c r="BO786" s="241"/>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199"/>
    </row>
    <row r="787" spans="4:121" s="52" customFormat="1" hidden="1">
      <c r="D787" s="198"/>
      <c r="E787" s="54"/>
      <c r="F787" s="54"/>
      <c r="G787" s="54"/>
      <c r="H787" s="54"/>
      <c r="I787" s="54"/>
      <c r="J787" s="54"/>
      <c r="K787" s="54"/>
      <c r="L787" s="54"/>
      <c r="M787" s="54"/>
      <c r="N787" s="54"/>
      <c r="O787" s="54"/>
      <c r="P787" s="54"/>
      <c r="Q787" s="54"/>
      <c r="R787" s="54"/>
      <c r="S787" s="54"/>
      <c r="T787" s="54"/>
      <c r="U787" s="54"/>
      <c r="V787" s="54"/>
      <c r="W787" s="192"/>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874" t="e">
        <f t="shared" si="93"/>
        <v>#N/A</v>
      </c>
      <c r="AX787" s="875"/>
      <c r="AY787" s="875"/>
      <c r="AZ787" s="875"/>
      <c r="BA787" s="876"/>
      <c r="BB787" s="877" t="s">
        <v>1119</v>
      </c>
      <c r="BC787" s="878"/>
      <c r="BD787" s="54"/>
      <c r="BE787" s="879" t="e">
        <f t="shared" si="92"/>
        <v>#N/A</v>
      </c>
      <c r="BF787" s="880"/>
      <c r="BG787" s="880"/>
      <c r="BH787" s="880"/>
      <c r="BI787" s="881"/>
      <c r="BJ787" s="882" t="s">
        <v>1119</v>
      </c>
      <c r="BK787" s="878"/>
      <c r="BL787" s="54"/>
      <c r="BM787" s="241"/>
      <c r="BN787" s="241"/>
      <c r="BO787" s="241"/>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199"/>
    </row>
    <row r="788" spans="4:121" s="52" customFormat="1" hidden="1">
      <c r="D788" s="198"/>
      <c r="E788" s="54"/>
      <c r="F788" s="54"/>
      <c r="G788" s="54"/>
      <c r="H788" s="54"/>
      <c r="I788" s="54"/>
      <c r="J788" s="54"/>
      <c r="K788" s="54"/>
      <c r="L788" s="54"/>
      <c r="M788" s="54"/>
      <c r="N788" s="54"/>
      <c r="O788" s="54"/>
      <c r="P788" s="54"/>
      <c r="Q788" s="54"/>
      <c r="R788" s="54"/>
      <c r="S788" s="54"/>
      <c r="T788" s="54"/>
      <c r="U788" s="54"/>
      <c r="V788" s="54"/>
      <c r="W788" s="192"/>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874" t="e">
        <f t="shared" si="93"/>
        <v>#N/A</v>
      </c>
      <c r="AX788" s="875"/>
      <c r="AY788" s="875"/>
      <c r="AZ788" s="875"/>
      <c r="BA788" s="876"/>
      <c r="BB788" s="877" t="s">
        <v>1120</v>
      </c>
      <c r="BC788" s="878"/>
      <c r="BD788" s="54"/>
      <c r="BE788" s="879" t="e">
        <f t="shared" si="92"/>
        <v>#N/A</v>
      </c>
      <c r="BF788" s="880"/>
      <c r="BG788" s="880"/>
      <c r="BH788" s="880"/>
      <c r="BI788" s="881"/>
      <c r="BJ788" s="882" t="s">
        <v>1120</v>
      </c>
      <c r="BK788" s="878"/>
      <c r="BL788" s="54"/>
      <c r="BM788" s="241"/>
      <c r="BN788" s="241"/>
      <c r="BO788" s="241"/>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199"/>
    </row>
    <row r="789" spans="4:121" s="52" customFormat="1" hidden="1">
      <c r="D789" s="198"/>
      <c r="E789" s="54"/>
      <c r="F789" s="54"/>
      <c r="G789" s="54"/>
      <c r="H789" s="54"/>
      <c r="I789" s="54"/>
      <c r="J789" s="54"/>
      <c r="K789" s="54"/>
      <c r="L789" s="54"/>
      <c r="M789" s="54"/>
      <c r="N789" s="54"/>
      <c r="O789" s="54"/>
      <c r="P789" s="54"/>
      <c r="Q789" s="54"/>
      <c r="R789" s="54"/>
      <c r="S789" s="54"/>
      <c r="T789" s="54"/>
      <c r="U789" s="54"/>
      <c r="V789" s="54"/>
      <c r="W789" s="192"/>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874" t="e">
        <f t="shared" si="93"/>
        <v>#N/A</v>
      </c>
      <c r="AX789" s="875"/>
      <c r="AY789" s="875"/>
      <c r="AZ789" s="875"/>
      <c r="BA789" s="876"/>
      <c r="BB789" s="877" t="s">
        <v>1121</v>
      </c>
      <c r="BC789" s="878"/>
      <c r="BD789" s="54"/>
      <c r="BE789" s="879" t="e">
        <f t="shared" si="92"/>
        <v>#N/A</v>
      </c>
      <c r="BF789" s="880"/>
      <c r="BG789" s="880"/>
      <c r="BH789" s="880"/>
      <c r="BI789" s="881"/>
      <c r="BJ789" s="882" t="s">
        <v>1121</v>
      </c>
      <c r="BK789" s="878"/>
      <c r="BL789" s="54"/>
      <c r="BM789" s="241"/>
      <c r="BN789" s="241"/>
      <c r="BO789" s="241"/>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199"/>
    </row>
    <row r="790" spans="4:121" s="52" customFormat="1" hidden="1">
      <c r="D790" s="198"/>
      <c r="E790" s="54"/>
      <c r="F790" s="54"/>
      <c r="G790" s="54"/>
      <c r="H790" s="54"/>
      <c r="I790" s="54"/>
      <c r="J790" s="54"/>
      <c r="K790" s="54"/>
      <c r="L790" s="54"/>
      <c r="M790" s="54"/>
      <c r="N790" s="54"/>
      <c r="O790" s="54"/>
      <c r="P790" s="54"/>
      <c r="Q790" s="54"/>
      <c r="R790" s="54"/>
      <c r="S790" s="54"/>
      <c r="T790" s="54"/>
      <c r="U790" s="54"/>
      <c r="V790" s="54"/>
      <c r="W790" s="192"/>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874" t="e">
        <f t="shared" si="93"/>
        <v>#N/A</v>
      </c>
      <c r="AX790" s="875"/>
      <c r="AY790" s="875"/>
      <c r="AZ790" s="875"/>
      <c r="BA790" s="876"/>
      <c r="BB790" s="877" t="s">
        <v>1122</v>
      </c>
      <c r="BC790" s="878"/>
      <c r="BD790" s="54"/>
      <c r="BE790" s="879" t="e">
        <f t="shared" si="92"/>
        <v>#N/A</v>
      </c>
      <c r="BF790" s="880"/>
      <c r="BG790" s="880"/>
      <c r="BH790" s="880"/>
      <c r="BI790" s="881"/>
      <c r="BJ790" s="882" t="s">
        <v>1122</v>
      </c>
      <c r="BK790" s="878"/>
      <c r="BL790" s="54"/>
      <c r="BM790" s="241"/>
      <c r="BN790" s="241"/>
      <c r="BO790" s="241"/>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199"/>
    </row>
    <row r="791" spans="4:121" s="52" customFormat="1" hidden="1">
      <c r="D791" s="198"/>
      <c r="E791" s="54"/>
      <c r="F791" s="54"/>
      <c r="G791" s="54"/>
      <c r="H791" s="54"/>
      <c r="I791" s="54"/>
      <c r="J791" s="54"/>
      <c r="K791" s="54"/>
      <c r="L791" s="54"/>
      <c r="M791" s="54"/>
      <c r="N791" s="54"/>
      <c r="O791" s="54"/>
      <c r="P791" s="54"/>
      <c r="Q791" s="54"/>
      <c r="R791" s="54"/>
      <c r="S791" s="54"/>
      <c r="T791" s="54"/>
      <c r="U791" s="54"/>
      <c r="V791" s="54"/>
      <c r="W791" s="192"/>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874" t="e">
        <f t="shared" si="93"/>
        <v>#N/A</v>
      </c>
      <c r="AX791" s="875"/>
      <c r="AY791" s="875"/>
      <c r="AZ791" s="875"/>
      <c r="BA791" s="876"/>
      <c r="BB791" s="877" t="s">
        <v>1123</v>
      </c>
      <c r="BC791" s="878"/>
      <c r="BD791" s="54"/>
      <c r="BE791" s="879" t="e">
        <f t="shared" si="92"/>
        <v>#N/A</v>
      </c>
      <c r="BF791" s="880"/>
      <c r="BG791" s="880"/>
      <c r="BH791" s="880"/>
      <c r="BI791" s="881"/>
      <c r="BJ791" s="882" t="s">
        <v>1123</v>
      </c>
      <c r="BK791" s="878"/>
      <c r="BL791" s="54"/>
      <c r="BM791" s="241"/>
      <c r="BN791" s="241"/>
      <c r="BO791" s="241"/>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199"/>
    </row>
    <row r="792" spans="4:121" s="52" customFormat="1" hidden="1">
      <c r="D792" s="198"/>
      <c r="E792" s="54"/>
      <c r="F792" s="54"/>
      <c r="G792" s="54"/>
      <c r="H792" s="54"/>
      <c r="I792" s="54"/>
      <c r="J792" s="54"/>
      <c r="K792" s="54"/>
      <c r="L792" s="54"/>
      <c r="M792" s="54"/>
      <c r="N792" s="54"/>
      <c r="O792" s="54"/>
      <c r="P792" s="54"/>
      <c r="Q792" s="54"/>
      <c r="R792" s="54"/>
      <c r="S792" s="54"/>
      <c r="T792" s="54"/>
      <c r="U792" s="54"/>
      <c r="V792" s="54"/>
      <c r="W792" s="192"/>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874" t="e">
        <f t="shared" si="93"/>
        <v>#N/A</v>
      </c>
      <c r="AX792" s="875"/>
      <c r="AY792" s="875"/>
      <c r="AZ792" s="875"/>
      <c r="BA792" s="876"/>
      <c r="BB792" s="877" t="s">
        <v>1124</v>
      </c>
      <c r="BC792" s="878"/>
      <c r="BD792" s="54"/>
      <c r="BE792" s="879" t="e">
        <f t="shared" si="92"/>
        <v>#N/A</v>
      </c>
      <c r="BF792" s="880"/>
      <c r="BG792" s="880"/>
      <c r="BH792" s="880"/>
      <c r="BI792" s="881"/>
      <c r="BJ792" s="882" t="s">
        <v>1124</v>
      </c>
      <c r="BK792" s="878"/>
      <c r="BL792" s="54"/>
      <c r="BM792" s="241"/>
      <c r="BN792" s="241"/>
      <c r="BO792" s="241"/>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199"/>
    </row>
    <row r="793" spans="4:121" s="52" customFormat="1" hidden="1">
      <c r="D793" s="198"/>
      <c r="E793" s="54"/>
      <c r="F793" s="54"/>
      <c r="G793" s="54"/>
      <c r="H793" s="54"/>
      <c r="I793" s="54"/>
      <c r="J793" s="54"/>
      <c r="K793" s="54"/>
      <c r="L793" s="54"/>
      <c r="M793" s="54"/>
      <c r="N793" s="54"/>
      <c r="O793" s="54"/>
      <c r="P793" s="54"/>
      <c r="Q793" s="54"/>
      <c r="R793" s="54"/>
      <c r="S793" s="54"/>
      <c r="T793" s="54"/>
      <c r="U793" s="54"/>
      <c r="V793" s="54"/>
      <c r="W793" s="192"/>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874" t="e">
        <f t="shared" si="93"/>
        <v>#N/A</v>
      </c>
      <c r="AX793" s="875"/>
      <c r="AY793" s="875"/>
      <c r="AZ793" s="875"/>
      <c r="BA793" s="876"/>
      <c r="BB793" s="877" t="s">
        <v>1125</v>
      </c>
      <c r="BC793" s="878"/>
      <c r="BD793" s="54"/>
      <c r="BE793" s="879" t="e">
        <f t="shared" si="92"/>
        <v>#N/A</v>
      </c>
      <c r="BF793" s="880"/>
      <c r="BG793" s="880"/>
      <c r="BH793" s="880"/>
      <c r="BI793" s="881"/>
      <c r="BJ793" s="882" t="s">
        <v>1125</v>
      </c>
      <c r="BK793" s="878"/>
      <c r="BL793" s="54"/>
      <c r="BM793" s="241"/>
      <c r="BN793" s="241"/>
      <c r="BO793" s="241"/>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199"/>
    </row>
    <row r="794" spans="4:121" s="52" customFormat="1" hidden="1">
      <c r="D794" s="198"/>
      <c r="E794" s="54"/>
      <c r="F794" s="54"/>
      <c r="G794" s="54"/>
      <c r="H794" s="54"/>
      <c r="I794" s="54"/>
      <c r="J794" s="54"/>
      <c r="K794" s="54"/>
      <c r="L794" s="54"/>
      <c r="M794" s="54"/>
      <c r="N794" s="54"/>
      <c r="O794" s="54"/>
      <c r="P794" s="54"/>
      <c r="Q794" s="54"/>
      <c r="R794" s="54"/>
      <c r="S794" s="54"/>
      <c r="T794" s="54"/>
      <c r="U794" s="54"/>
      <c r="V794" s="54"/>
      <c r="W794" s="192"/>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874" t="e">
        <f t="shared" si="93"/>
        <v>#N/A</v>
      </c>
      <c r="AX794" s="875"/>
      <c r="AY794" s="875"/>
      <c r="AZ794" s="875"/>
      <c r="BA794" s="876"/>
      <c r="BB794" s="877" t="s">
        <v>1126</v>
      </c>
      <c r="BC794" s="878"/>
      <c r="BD794" s="54"/>
      <c r="BE794" s="879" t="e">
        <f t="shared" si="92"/>
        <v>#N/A</v>
      </c>
      <c r="BF794" s="880"/>
      <c r="BG794" s="880"/>
      <c r="BH794" s="880"/>
      <c r="BI794" s="881"/>
      <c r="BJ794" s="882" t="s">
        <v>1126</v>
      </c>
      <c r="BK794" s="878"/>
      <c r="BL794" s="54"/>
      <c r="BM794" s="241"/>
      <c r="BN794" s="241"/>
      <c r="BO794" s="241"/>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199"/>
    </row>
    <row r="795" spans="4:121" s="52" customFormat="1" hidden="1">
      <c r="D795" s="198"/>
      <c r="E795" s="54"/>
      <c r="F795" s="54"/>
      <c r="G795" s="54"/>
      <c r="H795" s="54"/>
      <c r="I795" s="54"/>
      <c r="J795" s="54"/>
      <c r="K795" s="54"/>
      <c r="L795" s="54"/>
      <c r="M795" s="54"/>
      <c r="N795" s="54"/>
      <c r="O795" s="54"/>
      <c r="P795" s="54"/>
      <c r="Q795" s="54"/>
      <c r="R795" s="54"/>
      <c r="S795" s="54"/>
      <c r="T795" s="54"/>
      <c r="U795" s="54"/>
      <c r="V795" s="54"/>
      <c r="W795" s="192"/>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874" t="e">
        <f t="shared" si="93"/>
        <v>#N/A</v>
      </c>
      <c r="AX795" s="875"/>
      <c r="AY795" s="875"/>
      <c r="AZ795" s="875"/>
      <c r="BA795" s="876"/>
      <c r="BB795" s="877" t="s">
        <v>1127</v>
      </c>
      <c r="BC795" s="878"/>
      <c r="BD795" s="54"/>
      <c r="BE795" s="879" t="e">
        <f t="shared" si="92"/>
        <v>#N/A</v>
      </c>
      <c r="BF795" s="880"/>
      <c r="BG795" s="880"/>
      <c r="BH795" s="880"/>
      <c r="BI795" s="881"/>
      <c r="BJ795" s="882" t="s">
        <v>1127</v>
      </c>
      <c r="BK795" s="878"/>
      <c r="BL795" s="54"/>
      <c r="BM795" s="241"/>
      <c r="BN795" s="241"/>
      <c r="BO795" s="241"/>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199"/>
    </row>
    <row r="796" spans="4:121" s="52" customFormat="1" hidden="1">
      <c r="D796" s="198"/>
      <c r="E796" s="54"/>
      <c r="F796" s="54"/>
      <c r="G796" s="54"/>
      <c r="H796" s="54"/>
      <c r="I796" s="54"/>
      <c r="J796" s="54"/>
      <c r="K796" s="54"/>
      <c r="L796" s="54"/>
      <c r="M796" s="54"/>
      <c r="N796" s="54"/>
      <c r="O796" s="54"/>
      <c r="P796" s="54"/>
      <c r="Q796" s="54"/>
      <c r="R796" s="54"/>
      <c r="S796" s="54"/>
      <c r="T796" s="54"/>
      <c r="U796" s="54"/>
      <c r="V796" s="54"/>
      <c r="W796" s="192"/>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874" t="e">
        <f t="shared" si="93"/>
        <v>#N/A</v>
      </c>
      <c r="AX796" s="875"/>
      <c r="AY796" s="875"/>
      <c r="AZ796" s="875"/>
      <c r="BA796" s="876"/>
      <c r="BB796" s="877" t="s">
        <v>1128</v>
      </c>
      <c r="BC796" s="878"/>
      <c r="BD796" s="54"/>
      <c r="BE796" s="879" t="e">
        <f t="shared" si="92"/>
        <v>#N/A</v>
      </c>
      <c r="BF796" s="880"/>
      <c r="BG796" s="880"/>
      <c r="BH796" s="880"/>
      <c r="BI796" s="881"/>
      <c r="BJ796" s="882" t="s">
        <v>1128</v>
      </c>
      <c r="BK796" s="878"/>
      <c r="BL796" s="54"/>
      <c r="BM796" s="241"/>
      <c r="BN796" s="241"/>
      <c r="BO796" s="241"/>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199"/>
    </row>
    <row r="797" spans="4:121" s="52" customFormat="1" hidden="1">
      <c r="D797" s="198"/>
      <c r="E797" s="54"/>
      <c r="F797" s="54"/>
      <c r="G797" s="54"/>
      <c r="H797" s="54"/>
      <c r="I797" s="54"/>
      <c r="J797" s="54"/>
      <c r="K797" s="54"/>
      <c r="L797" s="54"/>
      <c r="M797" s="54"/>
      <c r="N797" s="54"/>
      <c r="O797" s="54"/>
      <c r="P797" s="54"/>
      <c r="Q797" s="54"/>
      <c r="R797" s="54"/>
      <c r="S797" s="54"/>
      <c r="T797" s="54"/>
      <c r="U797" s="54"/>
      <c r="V797" s="54"/>
      <c r="W797" s="192"/>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874" t="e">
        <f t="shared" si="93"/>
        <v>#N/A</v>
      </c>
      <c r="AX797" s="875"/>
      <c r="AY797" s="875"/>
      <c r="AZ797" s="875"/>
      <c r="BA797" s="876"/>
      <c r="BB797" s="877" t="s">
        <v>1129</v>
      </c>
      <c r="BC797" s="878"/>
      <c r="BD797" s="54"/>
      <c r="BE797" s="879" t="e">
        <f t="shared" si="92"/>
        <v>#N/A</v>
      </c>
      <c r="BF797" s="880"/>
      <c r="BG797" s="880"/>
      <c r="BH797" s="880"/>
      <c r="BI797" s="881"/>
      <c r="BJ797" s="882" t="s">
        <v>1129</v>
      </c>
      <c r="BK797" s="878"/>
      <c r="BL797" s="54"/>
      <c r="BM797" s="241"/>
      <c r="BN797" s="241"/>
      <c r="BO797" s="241"/>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199"/>
    </row>
    <row r="798" spans="4:121" s="52" customFormat="1" hidden="1">
      <c r="D798" s="198"/>
      <c r="E798" s="54"/>
      <c r="F798" s="54"/>
      <c r="G798" s="54"/>
      <c r="H798" s="54"/>
      <c r="I798" s="54"/>
      <c r="J798" s="54"/>
      <c r="K798" s="54"/>
      <c r="L798" s="54"/>
      <c r="M798" s="54"/>
      <c r="N798" s="54"/>
      <c r="O798" s="54"/>
      <c r="P798" s="54"/>
      <c r="Q798" s="54"/>
      <c r="R798" s="54"/>
      <c r="S798" s="54"/>
      <c r="T798" s="54"/>
      <c r="U798" s="54"/>
      <c r="V798" s="54"/>
      <c r="W798" s="192"/>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874" t="e">
        <f t="shared" si="93"/>
        <v>#N/A</v>
      </c>
      <c r="AX798" s="875"/>
      <c r="AY798" s="875"/>
      <c r="AZ798" s="875"/>
      <c r="BA798" s="876"/>
      <c r="BB798" s="877" t="s">
        <v>1130</v>
      </c>
      <c r="BC798" s="878"/>
      <c r="BD798" s="54"/>
      <c r="BE798" s="879" t="e">
        <f t="shared" si="92"/>
        <v>#N/A</v>
      </c>
      <c r="BF798" s="880"/>
      <c r="BG798" s="880"/>
      <c r="BH798" s="880"/>
      <c r="BI798" s="881"/>
      <c r="BJ798" s="882" t="s">
        <v>1130</v>
      </c>
      <c r="BK798" s="878"/>
      <c r="BL798" s="54"/>
      <c r="BM798" s="241"/>
      <c r="BN798" s="241"/>
      <c r="BO798" s="241"/>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199"/>
    </row>
    <row r="799" spans="4:121" s="52" customFormat="1" hidden="1">
      <c r="D799" s="198"/>
      <c r="E799" s="54"/>
      <c r="F799" s="54"/>
      <c r="G799" s="54"/>
      <c r="H799" s="54"/>
      <c r="I799" s="54"/>
      <c r="J799" s="54"/>
      <c r="K799" s="54"/>
      <c r="L799" s="54"/>
      <c r="M799" s="54"/>
      <c r="N799" s="54"/>
      <c r="O799" s="54"/>
      <c r="P799" s="54"/>
      <c r="Q799" s="54"/>
      <c r="R799" s="54"/>
      <c r="S799" s="54"/>
      <c r="T799" s="54"/>
      <c r="U799" s="54"/>
      <c r="V799" s="54"/>
      <c r="W799" s="192"/>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874" t="e">
        <f t="shared" si="93"/>
        <v>#N/A</v>
      </c>
      <c r="AX799" s="875"/>
      <c r="AY799" s="875"/>
      <c r="AZ799" s="875"/>
      <c r="BA799" s="876"/>
      <c r="BB799" s="877" t="s">
        <v>1131</v>
      </c>
      <c r="BC799" s="878"/>
      <c r="BD799" s="54"/>
      <c r="BE799" s="879" t="e">
        <f t="shared" si="92"/>
        <v>#N/A</v>
      </c>
      <c r="BF799" s="880"/>
      <c r="BG799" s="880"/>
      <c r="BH799" s="880"/>
      <c r="BI799" s="881"/>
      <c r="BJ799" s="882" t="s">
        <v>1131</v>
      </c>
      <c r="BK799" s="878"/>
      <c r="BL799" s="54"/>
      <c r="BM799" s="241"/>
      <c r="BN799" s="241"/>
      <c r="BO799" s="241"/>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199"/>
    </row>
    <row r="800" spans="4:121" s="52" customFormat="1" hidden="1">
      <c r="D800" s="198"/>
      <c r="E800" s="54"/>
      <c r="F800" s="54"/>
      <c r="G800" s="54"/>
      <c r="H800" s="54"/>
      <c r="I800" s="54"/>
      <c r="J800" s="54"/>
      <c r="K800" s="54"/>
      <c r="L800" s="54"/>
      <c r="M800" s="54"/>
      <c r="N800" s="54"/>
      <c r="O800" s="54"/>
      <c r="P800" s="54"/>
      <c r="Q800" s="54"/>
      <c r="R800" s="54"/>
      <c r="S800" s="54"/>
      <c r="T800" s="54"/>
      <c r="U800" s="54"/>
      <c r="V800" s="54"/>
      <c r="W800" s="192"/>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874" t="e">
        <f t="shared" si="93"/>
        <v>#N/A</v>
      </c>
      <c r="AX800" s="875"/>
      <c r="AY800" s="875"/>
      <c r="AZ800" s="875"/>
      <c r="BA800" s="876"/>
      <c r="BB800" s="877" t="s">
        <v>1132</v>
      </c>
      <c r="BC800" s="878"/>
      <c r="BD800" s="54"/>
      <c r="BE800" s="879" t="e">
        <f t="shared" si="92"/>
        <v>#N/A</v>
      </c>
      <c r="BF800" s="880"/>
      <c r="BG800" s="880"/>
      <c r="BH800" s="880"/>
      <c r="BI800" s="881"/>
      <c r="BJ800" s="882" t="s">
        <v>1132</v>
      </c>
      <c r="BK800" s="878"/>
      <c r="BL800" s="54"/>
      <c r="BM800" s="241"/>
      <c r="BN800" s="241"/>
      <c r="BO800" s="241"/>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199"/>
    </row>
    <row r="801" spans="4:121" s="52" customFormat="1" hidden="1">
      <c r="D801" s="198"/>
      <c r="E801" s="54"/>
      <c r="F801" s="54"/>
      <c r="G801" s="54"/>
      <c r="H801" s="54"/>
      <c r="I801" s="54"/>
      <c r="J801" s="54"/>
      <c r="K801" s="54"/>
      <c r="L801" s="54"/>
      <c r="M801" s="54"/>
      <c r="N801" s="54"/>
      <c r="O801" s="54"/>
      <c r="P801" s="54"/>
      <c r="Q801" s="54"/>
      <c r="R801" s="54"/>
      <c r="S801" s="54"/>
      <c r="T801" s="54"/>
      <c r="U801" s="54"/>
      <c r="V801" s="54"/>
      <c r="W801" s="192"/>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874" t="e">
        <f t="shared" si="93"/>
        <v>#N/A</v>
      </c>
      <c r="AX801" s="875"/>
      <c r="AY801" s="875"/>
      <c r="AZ801" s="875"/>
      <c r="BA801" s="876"/>
      <c r="BB801" s="877" t="s">
        <v>1133</v>
      </c>
      <c r="BC801" s="878"/>
      <c r="BD801" s="54"/>
      <c r="BE801" s="879" t="e">
        <f t="shared" si="92"/>
        <v>#N/A</v>
      </c>
      <c r="BF801" s="880"/>
      <c r="BG801" s="880"/>
      <c r="BH801" s="880"/>
      <c r="BI801" s="881"/>
      <c r="BJ801" s="882" t="s">
        <v>1133</v>
      </c>
      <c r="BK801" s="878"/>
      <c r="BL801" s="54"/>
      <c r="BM801" s="241"/>
      <c r="BN801" s="241"/>
      <c r="BO801" s="241"/>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199"/>
    </row>
    <row r="802" spans="4:121" s="52" customFormat="1" hidden="1">
      <c r="D802" s="198"/>
      <c r="E802" s="54"/>
      <c r="F802" s="54"/>
      <c r="G802" s="54"/>
      <c r="H802" s="54"/>
      <c r="I802" s="54"/>
      <c r="J802" s="54"/>
      <c r="K802" s="54"/>
      <c r="L802" s="54"/>
      <c r="M802" s="54"/>
      <c r="N802" s="54"/>
      <c r="O802" s="54"/>
      <c r="P802" s="54"/>
      <c r="Q802" s="54"/>
      <c r="R802" s="54"/>
      <c r="S802" s="54"/>
      <c r="T802" s="54"/>
      <c r="U802" s="54"/>
      <c r="V802" s="54"/>
      <c r="W802" s="192"/>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874" t="e">
        <f t="shared" si="93"/>
        <v>#N/A</v>
      </c>
      <c r="AX802" s="875"/>
      <c r="AY802" s="875"/>
      <c r="AZ802" s="875"/>
      <c r="BA802" s="876"/>
      <c r="BB802" s="877" t="s">
        <v>1134</v>
      </c>
      <c r="BC802" s="878"/>
      <c r="BD802" s="54"/>
      <c r="BE802" s="879" t="e">
        <f t="shared" si="92"/>
        <v>#N/A</v>
      </c>
      <c r="BF802" s="880"/>
      <c r="BG802" s="880"/>
      <c r="BH802" s="880"/>
      <c r="BI802" s="881"/>
      <c r="BJ802" s="882" t="s">
        <v>1134</v>
      </c>
      <c r="BK802" s="878"/>
      <c r="BL802" s="54"/>
      <c r="BM802" s="241"/>
      <c r="BN802" s="241"/>
      <c r="BO802" s="241"/>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199"/>
    </row>
    <row r="803" spans="4:121" s="52" customFormat="1" hidden="1">
      <c r="D803" s="198"/>
      <c r="E803" s="54"/>
      <c r="F803" s="54"/>
      <c r="G803" s="54"/>
      <c r="H803" s="54"/>
      <c r="I803" s="54"/>
      <c r="J803" s="54"/>
      <c r="K803" s="54"/>
      <c r="L803" s="54"/>
      <c r="M803" s="54"/>
      <c r="N803" s="54"/>
      <c r="O803" s="54"/>
      <c r="P803" s="54"/>
      <c r="Q803" s="54"/>
      <c r="R803" s="54"/>
      <c r="S803" s="54"/>
      <c r="T803" s="54"/>
      <c r="U803" s="54"/>
      <c r="V803" s="54"/>
      <c r="W803" s="192"/>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874" t="e">
        <f t="shared" si="93"/>
        <v>#N/A</v>
      </c>
      <c r="AX803" s="875"/>
      <c r="AY803" s="875"/>
      <c r="AZ803" s="875"/>
      <c r="BA803" s="876"/>
      <c r="BB803" s="877" t="s">
        <v>1135</v>
      </c>
      <c r="BC803" s="878"/>
      <c r="BD803" s="54"/>
      <c r="BE803" s="879" t="e">
        <f t="shared" si="92"/>
        <v>#N/A</v>
      </c>
      <c r="BF803" s="880"/>
      <c r="BG803" s="880"/>
      <c r="BH803" s="880"/>
      <c r="BI803" s="881"/>
      <c r="BJ803" s="882" t="s">
        <v>1135</v>
      </c>
      <c r="BK803" s="878"/>
      <c r="BL803" s="54"/>
      <c r="BM803" s="241"/>
      <c r="BN803" s="241"/>
      <c r="BO803" s="241"/>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199"/>
    </row>
    <row r="804" spans="4:121" s="52" customFormat="1" hidden="1">
      <c r="D804" s="198"/>
      <c r="E804" s="54"/>
      <c r="F804" s="54"/>
      <c r="G804" s="54"/>
      <c r="H804" s="54"/>
      <c r="I804" s="54"/>
      <c r="J804" s="54"/>
      <c r="K804" s="54"/>
      <c r="L804" s="54"/>
      <c r="M804" s="54"/>
      <c r="N804" s="54"/>
      <c r="O804" s="54"/>
      <c r="P804" s="54"/>
      <c r="Q804" s="54"/>
      <c r="R804" s="54"/>
      <c r="S804" s="54"/>
      <c r="T804" s="54"/>
      <c r="U804" s="54"/>
      <c r="V804" s="54"/>
      <c r="W804" s="192"/>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874" t="e">
        <f t="shared" si="93"/>
        <v>#N/A</v>
      </c>
      <c r="AX804" s="875"/>
      <c r="AY804" s="875"/>
      <c r="AZ804" s="875"/>
      <c r="BA804" s="876"/>
      <c r="BB804" s="877" t="s">
        <v>1136</v>
      </c>
      <c r="BC804" s="878"/>
      <c r="BD804" s="54"/>
      <c r="BE804" s="879" t="e">
        <f t="shared" si="92"/>
        <v>#N/A</v>
      </c>
      <c r="BF804" s="880"/>
      <c r="BG804" s="880"/>
      <c r="BH804" s="880"/>
      <c r="BI804" s="881"/>
      <c r="BJ804" s="882" t="s">
        <v>1136</v>
      </c>
      <c r="BK804" s="878"/>
      <c r="BL804" s="54"/>
      <c r="BM804" s="241"/>
      <c r="BN804" s="241"/>
      <c r="BO804" s="241"/>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199"/>
    </row>
    <row r="805" spans="4:121" s="52" customFormat="1" hidden="1">
      <c r="D805" s="198"/>
      <c r="E805" s="54"/>
      <c r="F805" s="54"/>
      <c r="G805" s="54"/>
      <c r="H805" s="54"/>
      <c r="I805" s="54"/>
      <c r="J805" s="54"/>
      <c r="K805" s="54"/>
      <c r="L805" s="54"/>
      <c r="M805" s="54"/>
      <c r="N805" s="54"/>
      <c r="O805" s="54"/>
      <c r="P805" s="54"/>
      <c r="Q805" s="54"/>
      <c r="R805" s="54"/>
      <c r="S805" s="54"/>
      <c r="T805" s="54"/>
      <c r="U805" s="54"/>
      <c r="V805" s="54"/>
      <c r="W805" s="192"/>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874" t="e">
        <f t="shared" si="93"/>
        <v>#N/A</v>
      </c>
      <c r="AX805" s="875"/>
      <c r="AY805" s="875"/>
      <c r="AZ805" s="875"/>
      <c r="BA805" s="876"/>
      <c r="BB805" s="877" t="s">
        <v>1137</v>
      </c>
      <c r="BC805" s="878"/>
      <c r="BD805" s="54"/>
      <c r="BE805" s="879" t="e">
        <f t="shared" si="92"/>
        <v>#N/A</v>
      </c>
      <c r="BF805" s="880"/>
      <c r="BG805" s="880"/>
      <c r="BH805" s="880"/>
      <c r="BI805" s="881"/>
      <c r="BJ805" s="882" t="s">
        <v>1137</v>
      </c>
      <c r="BK805" s="878"/>
      <c r="BL805" s="54"/>
      <c r="BM805" s="241"/>
      <c r="BN805" s="241"/>
      <c r="BO805" s="241"/>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199"/>
    </row>
    <row r="806" spans="4:121" s="52" customFormat="1" hidden="1">
      <c r="D806" s="198"/>
      <c r="E806" s="54"/>
      <c r="F806" s="54"/>
      <c r="G806" s="54"/>
      <c r="H806" s="54"/>
      <c r="I806" s="54"/>
      <c r="J806" s="54"/>
      <c r="K806" s="54"/>
      <c r="L806" s="54"/>
      <c r="M806" s="54"/>
      <c r="N806" s="54"/>
      <c r="O806" s="54"/>
      <c r="P806" s="54"/>
      <c r="Q806" s="54"/>
      <c r="R806" s="54"/>
      <c r="S806" s="54"/>
      <c r="T806" s="54"/>
      <c r="U806" s="54"/>
      <c r="V806" s="54"/>
      <c r="W806" s="192"/>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874" t="e">
        <f t="shared" si="93"/>
        <v>#N/A</v>
      </c>
      <c r="AX806" s="875"/>
      <c r="AY806" s="875"/>
      <c r="AZ806" s="875"/>
      <c r="BA806" s="876"/>
      <c r="BB806" s="877" t="s">
        <v>1138</v>
      </c>
      <c r="BC806" s="878"/>
      <c r="BD806" s="54"/>
      <c r="BE806" s="879" t="e">
        <f t="shared" si="92"/>
        <v>#N/A</v>
      </c>
      <c r="BF806" s="880"/>
      <c r="BG806" s="880"/>
      <c r="BH806" s="880"/>
      <c r="BI806" s="881"/>
      <c r="BJ806" s="882" t="s">
        <v>1138</v>
      </c>
      <c r="BK806" s="878"/>
      <c r="BL806" s="54"/>
      <c r="BM806" s="241"/>
      <c r="BN806" s="241"/>
      <c r="BO806" s="241"/>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199"/>
    </row>
    <row r="807" spans="4:121" s="52" customFormat="1" hidden="1">
      <c r="D807" s="198"/>
      <c r="E807" s="54"/>
      <c r="F807" s="54"/>
      <c r="G807" s="54"/>
      <c r="H807" s="54"/>
      <c r="I807" s="54"/>
      <c r="J807" s="54"/>
      <c r="K807" s="54"/>
      <c r="L807" s="54"/>
      <c r="M807" s="54"/>
      <c r="N807" s="54"/>
      <c r="O807" s="54"/>
      <c r="P807" s="54"/>
      <c r="Q807" s="54"/>
      <c r="R807" s="54"/>
      <c r="S807" s="54"/>
      <c r="T807" s="54"/>
      <c r="U807" s="54"/>
      <c r="V807" s="54"/>
      <c r="W807" s="192"/>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874" t="e">
        <f t="shared" si="93"/>
        <v>#N/A</v>
      </c>
      <c r="AX807" s="875"/>
      <c r="AY807" s="875"/>
      <c r="AZ807" s="875"/>
      <c r="BA807" s="876"/>
      <c r="BB807" s="877" t="s">
        <v>1139</v>
      </c>
      <c r="BC807" s="878"/>
      <c r="BD807" s="54"/>
      <c r="BE807" s="879" t="e">
        <f t="shared" si="92"/>
        <v>#N/A</v>
      </c>
      <c r="BF807" s="880"/>
      <c r="BG807" s="880"/>
      <c r="BH807" s="880"/>
      <c r="BI807" s="881"/>
      <c r="BJ807" s="882" t="s">
        <v>1139</v>
      </c>
      <c r="BK807" s="878"/>
      <c r="BL807" s="54"/>
      <c r="BM807" s="241"/>
      <c r="BN807" s="241"/>
      <c r="BO807" s="241"/>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199"/>
    </row>
    <row r="808" spans="4:121" s="52" customFormat="1" hidden="1">
      <c r="D808" s="198"/>
      <c r="E808" s="54"/>
      <c r="F808" s="54"/>
      <c r="G808" s="54"/>
      <c r="H808" s="54"/>
      <c r="I808" s="54"/>
      <c r="J808" s="54"/>
      <c r="K808" s="54"/>
      <c r="L808" s="54"/>
      <c r="M808" s="54"/>
      <c r="N808" s="54"/>
      <c r="O808" s="54"/>
      <c r="P808" s="54"/>
      <c r="Q808" s="54"/>
      <c r="R808" s="54"/>
      <c r="S808" s="54"/>
      <c r="T808" s="54"/>
      <c r="U808" s="54"/>
      <c r="V808" s="54"/>
      <c r="W808" s="192"/>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874" t="e">
        <f t="shared" si="93"/>
        <v>#N/A</v>
      </c>
      <c r="AX808" s="875"/>
      <c r="AY808" s="875"/>
      <c r="AZ808" s="875"/>
      <c r="BA808" s="876"/>
      <c r="BB808" s="877" t="s">
        <v>1140</v>
      </c>
      <c r="BC808" s="878"/>
      <c r="BD808" s="54"/>
      <c r="BE808" s="879" t="e">
        <f t="shared" si="92"/>
        <v>#N/A</v>
      </c>
      <c r="BF808" s="880"/>
      <c r="BG808" s="880"/>
      <c r="BH808" s="880"/>
      <c r="BI808" s="881"/>
      <c r="BJ808" s="882" t="s">
        <v>1140</v>
      </c>
      <c r="BK808" s="878"/>
      <c r="BL808" s="54"/>
      <c r="BM808" s="241"/>
      <c r="BN808" s="241"/>
      <c r="BO808" s="241"/>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199"/>
    </row>
    <row r="809" spans="4:121" s="52" customFormat="1" hidden="1">
      <c r="D809" s="198"/>
      <c r="E809" s="54"/>
      <c r="F809" s="54"/>
      <c r="G809" s="54"/>
      <c r="H809" s="54"/>
      <c r="I809" s="54"/>
      <c r="J809" s="54"/>
      <c r="K809" s="54"/>
      <c r="L809" s="54"/>
      <c r="M809" s="54"/>
      <c r="N809" s="54"/>
      <c r="O809" s="54"/>
      <c r="P809" s="54"/>
      <c r="Q809" s="54"/>
      <c r="R809" s="54"/>
      <c r="S809" s="54"/>
      <c r="T809" s="54"/>
      <c r="U809" s="54"/>
      <c r="V809" s="54"/>
      <c r="W809" s="192"/>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874" t="e">
        <f t="shared" si="93"/>
        <v>#N/A</v>
      </c>
      <c r="AX809" s="875"/>
      <c r="AY809" s="875"/>
      <c r="AZ809" s="875"/>
      <c r="BA809" s="876"/>
      <c r="BB809" s="877" t="s">
        <v>1141</v>
      </c>
      <c r="BC809" s="878"/>
      <c r="BD809" s="54"/>
      <c r="BE809" s="879" t="e">
        <f t="shared" si="92"/>
        <v>#N/A</v>
      </c>
      <c r="BF809" s="880"/>
      <c r="BG809" s="880"/>
      <c r="BH809" s="880"/>
      <c r="BI809" s="881"/>
      <c r="BJ809" s="882" t="s">
        <v>1141</v>
      </c>
      <c r="BK809" s="878"/>
      <c r="BL809" s="54"/>
      <c r="BM809" s="241"/>
      <c r="BN809" s="241"/>
      <c r="BO809" s="241"/>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199"/>
    </row>
    <row r="810" spans="4:121" s="52" customFormat="1" hidden="1">
      <c r="D810" s="198"/>
      <c r="E810" s="54"/>
      <c r="F810" s="54"/>
      <c r="G810" s="54"/>
      <c r="H810" s="54"/>
      <c r="I810" s="54"/>
      <c r="J810" s="54"/>
      <c r="K810" s="54"/>
      <c r="L810" s="54"/>
      <c r="M810" s="54"/>
      <c r="N810" s="54"/>
      <c r="O810" s="54"/>
      <c r="P810" s="54"/>
      <c r="Q810" s="54"/>
      <c r="R810" s="54"/>
      <c r="S810" s="54"/>
      <c r="T810" s="54"/>
      <c r="U810" s="54"/>
      <c r="V810" s="54"/>
      <c r="W810" s="192"/>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874" t="e">
        <f t="shared" si="93"/>
        <v>#N/A</v>
      </c>
      <c r="AX810" s="875"/>
      <c r="AY810" s="875"/>
      <c r="AZ810" s="875"/>
      <c r="BA810" s="876"/>
      <c r="BB810" s="877" t="s">
        <v>1142</v>
      </c>
      <c r="BC810" s="878"/>
      <c r="BD810" s="54"/>
      <c r="BE810" s="879" t="e">
        <f t="shared" si="92"/>
        <v>#N/A</v>
      </c>
      <c r="BF810" s="880"/>
      <c r="BG810" s="880"/>
      <c r="BH810" s="880"/>
      <c r="BI810" s="881"/>
      <c r="BJ810" s="882" t="s">
        <v>1142</v>
      </c>
      <c r="BK810" s="878"/>
      <c r="BL810" s="54"/>
      <c r="BM810" s="241"/>
      <c r="BN810" s="241"/>
      <c r="BO810" s="241"/>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199"/>
    </row>
    <row r="811" spans="4:121" s="52" customFormat="1" hidden="1">
      <c r="D811" s="198"/>
      <c r="E811" s="54"/>
      <c r="F811" s="54"/>
      <c r="G811" s="54"/>
      <c r="H811" s="54"/>
      <c r="I811" s="54"/>
      <c r="J811" s="54"/>
      <c r="K811" s="54"/>
      <c r="L811" s="54"/>
      <c r="M811" s="54"/>
      <c r="N811" s="54"/>
      <c r="O811" s="54"/>
      <c r="P811" s="54"/>
      <c r="Q811" s="54"/>
      <c r="R811" s="54"/>
      <c r="S811" s="54"/>
      <c r="T811" s="54"/>
      <c r="U811" s="54"/>
      <c r="V811" s="54"/>
      <c r="W811" s="192"/>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874" t="e">
        <f t="shared" si="93"/>
        <v>#N/A</v>
      </c>
      <c r="AX811" s="875"/>
      <c r="AY811" s="875"/>
      <c r="AZ811" s="875"/>
      <c r="BA811" s="876"/>
      <c r="BB811" s="877" t="s">
        <v>1143</v>
      </c>
      <c r="BC811" s="878"/>
      <c r="BD811" s="54"/>
      <c r="BE811" s="879" t="e">
        <f t="shared" si="92"/>
        <v>#N/A</v>
      </c>
      <c r="BF811" s="880"/>
      <c r="BG811" s="880"/>
      <c r="BH811" s="880"/>
      <c r="BI811" s="881"/>
      <c r="BJ811" s="882" t="s">
        <v>1143</v>
      </c>
      <c r="BK811" s="878"/>
      <c r="BL811" s="54"/>
      <c r="BM811" s="241"/>
      <c r="BN811" s="241"/>
      <c r="BO811" s="241"/>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199"/>
    </row>
    <row r="812" spans="4:121" s="52" customFormat="1" hidden="1">
      <c r="D812" s="198"/>
      <c r="E812" s="54"/>
      <c r="F812" s="54"/>
      <c r="G812" s="54"/>
      <c r="H812" s="54"/>
      <c r="I812" s="54"/>
      <c r="J812" s="54"/>
      <c r="K812" s="54"/>
      <c r="L812" s="54"/>
      <c r="M812" s="54"/>
      <c r="N812" s="54"/>
      <c r="O812" s="54"/>
      <c r="P812" s="54"/>
      <c r="Q812" s="54"/>
      <c r="R812" s="54"/>
      <c r="S812" s="54"/>
      <c r="T812" s="54"/>
      <c r="U812" s="54"/>
      <c r="V812" s="54"/>
      <c r="W812" s="192"/>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874" t="e">
        <f t="shared" si="93"/>
        <v>#N/A</v>
      </c>
      <c r="AX812" s="875"/>
      <c r="AY812" s="875"/>
      <c r="AZ812" s="875"/>
      <c r="BA812" s="876"/>
      <c r="BB812" s="877" t="s">
        <v>1144</v>
      </c>
      <c r="BC812" s="878"/>
      <c r="BD812" s="54"/>
      <c r="BE812" s="879" t="e">
        <f t="shared" si="92"/>
        <v>#N/A</v>
      </c>
      <c r="BF812" s="880"/>
      <c r="BG812" s="880"/>
      <c r="BH812" s="880"/>
      <c r="BI812" s="881"/>
      <c r="BJ812" s="882" t="s">
        <v>1144</v>
      </c>
      <c r="BK812" s="878"/>
      <c r="BL812" s="54"/>
      <c r="BM812" s="241"/>
      <c r="BN812" s="241"/>
      <c r="BO812" s="241"/>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199"/>
    </row>
    <row r="813" spans="4:121" s="52" customFormat="1" hidden="1">
      <c r="D813" s="198"/>
      <c r="E813" s="54"/>
      <c r="F813" s="54"/>
      <c r="G813" s="54"/>
      <c r="H813" s="54"/>
      <c r="I813" s="54"/>
      <c r="J813" s="54"/>
      <c r="K813" s="54"/>
      <c r="L813" s="54"/>
      <c r="M813" s="54"/>
      <c r="N813" s="54"/>
      <c r="O813" s="54"/>
      <c r="P813" s="54"/>
      <c r="Q813" s="54"/>
      <c r="R813" s="54"/>
      <c r="S813" s="54"/>
      <c r="T813" s="54"/>
      <c r="U813" s="54"/>
      <c r="V813" s="54"/>
      <c r="W813" s="192"/>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874" t="e">
        <f t="shared" si="93"/>
        <v>#N/A</v>
      </c>
      <c r="AX813" s="875"/>
      <c r="AY813" s="875"/>
      <c r="AZ813" s="875"/>
      <c r="BA813" s="876"/>
      <c r="BB813" s="877" t="s">
        <v>1145</v>
      </c>
      <c r="BC813" s="878"/>
      <c r="BD813" s="54"/>
      <c r="BE813" s="879" t="e">
        <f t="shared" si="92"/>
        <v>#N/A</v>
      </c>
      <c r="BF813" s="880"/>
      <c r="BG813" s="880"/>
      <c r="BH813" s="880"/>
      <c r="BI813" s="881"/>
      <c r="BJ813" s="882" t="s">
        <v>1145</v>
      </c>
      <c r="BK813" s="878"/>
      <c r="BL813" s="54"/>
      <c r="BM813" s="241"/>
      <c r="BN813" s="241"/>
      <c r="BO813" s="241"/>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199"/>
    </row>
    <row r="814" spans="4:121" s="52" customFormat="1" hidden="1">
      <c r="D814" s="198"/>
      <c r="E814" s="54"/>
      <c r="F814" s="54"/>
      <c r="G814" s="54"/>
      <c r="H814" s="54"/>
      <c r="I814" s="54"/>
      <c r="J814" s="54"/>
      <c r="K814" s="54"/>
      <c r="L814" s="54"/>
      <c r="M814" s="54"/>
      <c r="N814" s="54"/>
      <c r="O814" s="54"/>
      <c r="P814" s="54"/>
      <c r="Q814" s="54"/>
      <c r="R814" s="54"/>
      <c r="S814" s="54"/>
      <c r="T814" s="54"/>
      <c r="U814" s="54"/>
      <c r="V814" s="54"/>
      <c r="W814" s="192"/>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874" t="e">
        <f t="shared" si="93"/>
        <v>#N/A</v>
      </c>
      <c r="AX814" s="875"/>
      <c r="AY814" s="875"/>
      <c r="AZ814" s="875"/>
      <c r="BA814" s="876"/>
      <c r="BB814" s="877" t="s">
        <v>1146</v>
      </c>
      <c r="BC814" s="878"/>
      <c r="BD814" s="54"/>
      <c r="BE814" s="879" t="e">
        <f t="shared" si="92"/>
        <v>#N/A</v>
      </c>
      <c r="BF814" s="880"/>
      <c r="BG814" s="880"/>
      <c r="BH814" s="880"/>
      <c r="BI814" s="881"/>
      <c r="BJ814" s="882" t="s">
        <v>1146</v>
      </c>
      <c r="BK814" s="878"/>
      <c r="BL814" s="54"/>
      <c r="BM814" s="241"/>
      <c r="BN814" s="241"/>
      <c r="BO814" s="241"/>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199"/>
    </row>
    <row r="815" spans="4:121" s="52" customFormat="1" hidden="1">
      <c r="D815" s="198"/>
      <c r="E815" s="54"/>
      <c r="F815" s="54"/>
      <c r="G815" s="54"/>
      <c r="H815" s="54"/>
      <c r="I815" s="54"/>
      <c r="J815" s="54"/>
      <c r="K815" s="54"/>
      <c r="L815" s="54"/>
      <c r="M815" s="54"/>
      <c r="N815" s="54"/>
      <c r="O815" s="54"/>
      <c r="P815" s="54"/>
      <c r="Q815" s="54"/>
      <c r="R815" s="54"/>
      <c r="S815" s="54"/>
      <c r="T815" s="54"/>
      <c r="U815" s="54"/>
      <c r="V815" s="54"/>
      <c r="W815" s="192"/>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874" t="e">
        <f t="shared" si="93"/>
        <v>#N/A</v>
      </c>
      <c r="AX815" s="875"/>
      <c r="AY815" s="875"/>
      <c r="AZ815" s="875"/>
      <c r="BA815" s="876"/>
      <c r="BB815" s="877" t="s">
        <v>1147</v>
      </c>
      <c r="BC815" s="878"/>
      <c r="BD815" s="54"/>
      <c r="BE815" s="879" t="e">
        <f t="shared" si="92"/>
        <v>#N/A</v>
      </c>
      <c r="BF815" s="880"/>
      <c r="BG815" s="880"/>
      <c r="BH815" s="880"/>
      <c r="BI815" s="881"/>
      <c r="BJ815" s="882" t="s">
        <v>1147</v>
      </c>
      <c r="BK815" s="878"/>
      <c r="BL815" s="54"/>
      <c r="BM815" s="241"/>
      <c r="BN815" s="241"/>
      <c r="BO815" s="241"/>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199"/>
    </row>
    <row r="816" spans="4:121" s="52" customFormat="1" hidden="1">
      <c r="D816" s="198"/>
      <c r="E816" s="54"/>
      <c r="F816" s="54"/>
      <c r="G816" s="54"/>
      <c r="H816" s="54"/>
      <c r="I816" s="54"/>
      <c r="J816" s="54"/>
      <c r="K816" s="54"/>
      <c r="L816" s="54"/>
      <c r="M816" s="54"/>
      <c r="N816" s="54"/>
      <c r="O816" s="54"/>
      <c r="P816" s="54"/>
      <c r="Q816" s="54"/>
      <c r="R816" s="54"/>
      <c r="S816" s="54"/>
      <c r="T816" s="54"/>
      <c r="U816" s="54"/>
      <c r="V816" s="54"/>
      <c r="W816" s="192"/>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874" t="e">
        <f t="shared" si="93"/>
        <v>#N/A</v>
      </c>
      <c r="AX816" s="875"/>
      <c r="AY816" s="875"/>
      <c r="AZ816" s="875"/>
      <c r="BA816" s="876"/>
      <c r="BB816" s="877" t="s">
        <v>1148</v>
      </c>
      <c r="BC816" s="878"/>
      <c r="BD816" s="54"/>
      <c r="BE816" s="879" t="e">
        <f t="shared" si="92"/>
        <v>#N/A</v>
      </c>
      <c r="BF816" s="880"/>
      <c r="BG816" s="880"/>
      <c r="BH816" s="880"/>
      <c r="BI816" s="881"/>
      <c r="BJ816" s="882" t="s">
        <v>1148</v>
      </c>
      <c r="BK816" s="878"/>
      <c r="BL816" s="54"/>
      <c r="BM816" s="241"/>
      <c r="BN816" s="241"/>
      <c r="BO816" s="241"/>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199"/>
    </row>
    <row r="817" spans="4:121" s="52" customFormat="1" hidden="1">
      <c r="D817" s="198"/>
      <c r="E817" s="54"/>
      <c r="F817" s="54"/>
      <c r="G817" s="54"/>
      <c r="H817" s="54"/>
      <c r="I817" s="54"/>
      <c r="J817" s="54"/>
      <c r="K817" s="54"/>
      <c r="L817" s="54"/>
      <c r="M817" s="54"/>
      <c r="N817" s="54"/>
      <c r="O817" s="54"/>
      <c r="P817" s="54"/>
      <c r="Q817" s="54"/>
      <c r="R817" s="54"/>
      <c r="S817" s="54"/>
      <c r="T817" s="54"/>
      <c r="U817" s="54"/>
      <c r="V817" s="54"/>
      <c r="W817" s="192"/>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874" t="e">
        <f t="shared" si="93"/>
        <v>#N/A</v>
      </c>
      <c r="AX817" s="875"/>
      <c r="AY817" s="875"/>
      <c r="AZ817" s="875"/>
      <c r="BA817" s="876"/>
      <c r="BB817" s="877" t="s">
        <v>1149</v>
      </c>
      <c r="BC817" s="878"/>
      <c r="BD817" s="54"/>
      <c r="BE817" s="879" t="e">
        <f t="shared" si="92"/>
        <v>#N/A</v>
      </c>
      <c r="BF817" s="880"/>
      <c r="BG817" s="880"/>
      <c r="BH817" s="880"/>
      <c r="BI817" s="881"/>
      <c r="BJ817" s="882" t="s">
        <v>1149</v>
      </c>
      <c r="BK817" s="878"/>
      <c r="BL817" s="54"/>
      <c r="BM817" s="241"/>
      <c r="BN817" s="241"/>
      <c r="BO817" s="241"/>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199"/>
    </row>
    <row r="818" spans="4:121" s="52" customFormat="1" hidden="1">
      <c r="D818" s="198"/>
      <c r="E818" s="54"/>
      <c r="F818" s="54"/>
      <c r="G818" s="54"/>
      <c r="H818" s="54"/>
      <c r="I818" s="54"/>
      <c r="J818" s="54"/>
      <c r="K818" s="54"/>
      <c r="L818" s="54"/>
      <c r="M818" s="54"/>
      <c r="N818" s="54"/>
      <c r="O818" s="54"/>
      <c r="P818" s="54"/>
      <c r="Q818" s="54"/>
      <c r="R818" s="54"/>
      <c r="S818" s="54"/>
      <c r="T818" s="54"/>
      <c r="U818" s="54"/>
      <c r="V818" s="54"/>
      <c r="W818" s="192"/>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874" t="e">
        <f t="shared" si="93"/>
        <v>#N/A</v>
      </c>
      <c r="AX818" s="875"/>
      <c r="AY818" s="875"/>
      <c r="AZ818" s="875"/>
      <c r="BA818" s="876"/>
      <c r="BB818" s="877" t="s">
        <v>1150</v>
      </c>
      <c r="BC818" s="878"/>
      <c r="BD818" s="54"/>
      <c r="BE818" s="879" t="e">
        <f t="shared" si="92"/>
        <v>#N/A</v>
      </c>
      <c r="BF818" s="880"/>
      <c r="BG818" s="880"/>
      <c r="BH818" s="880"/>
      <c r="BI818" s="881"/>
      <c r="BJ818" s="882" t="s">
        <v>1150</v>
      </c>
      <c r="BK818" s="878"/>
      <c r="BL818" s="54"/>
      <c r="BM818" s="241"/>
      <c r="BN818" s="241"/>
      <c r="BO818" s="241"/>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199"/>
    </row>
    <row r="819" spans="4:121" s="52" customFormat="1" hidden="1">
      <c r="D819" s="198"/>
      <c r="E819" s="54"/>
      <c r="F819" s="54"/>
      <c r="G819" s="54"/>
      <c r="H819" s="54"/>
      <c r="I819" s="54"/>
      <c r="J819" s="54"/>
      <c r="K819" s="54"/>
      <c r="L819" s="54"/>
      <c r="M819" s="54"/>
      <c r="N819" s="54"/>
      <c r="O819" s="54"/>
      <c r="P819" s="54"/>
      <c r="Q819" s="54"/>
      <c r="R819" s="54"/>
      <c r="S819" s="54"/>
      <c r="T819" s="54"/>
      <c r="U819" s="54"/>
      <c r="V819" s="54"/>
      <c r="W819" s="192"/>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874" t="e">
        <f t="shared" si="93"/>
        <v>#N/A</v>
      </c>
      <c r="AX819" s="875"/>
      <c r="AY819" s="875"/>
      <c r="AZ819" s="875"/>
      <c r="BA819" s="876"/>
      <c r="BB819" s="877" t="s">
        <v>1151</v>
      </c>
      <c r="BC819" s="878"/>
      <c r="BD819" s="54"/>
      <c r="BE819" s="879" t="e">
        <f t="shared" si="92"/>
        <v>#N/A</v>
      </c>
      <c r="BF819" s="880"/>
      <c r="BG819" s="880"/>
      <c r="BH819" s="880"/>
      <c r="BI819" s="881"/>
      <c r="BJ819" s="882" t="s">
        <v>1151</v>
      </c>
      <c r="BK819" s="878"/>
      <c r="BL819" s="54"/>
      <c r="BM819" s="241"/>
      <c r="BN819" s="241"/>
      <c r="BO819" s="241"/>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199"/>
    </row>
    <row r="820" spans="4:121" s="52" customFormat="1" hidden="1">
      <c r="D820" s="198"/>
      <c r="E820" s="54"/>
      <c r="F820" s="54"/>
      <c r="G820" s="54"/>
      <c r="H820" s="54"/>
      <c r="I820" s="54"/>
      <c r="J820" s="54"/>
      <c r="K820" s="54"/>
      <c r="L820" s="54"/>
      <c r="M820" s="54"/>
      <c r="N820" s="54"/>
      <c r="O820" s="54"/>
      <c r="P820" s="54"/>
      <c r="Q820" s="54"/>
      <c r="R820" s="54"/>
      <c r="S820" s="54"/>
      <c r="T820" s="54"/>
      <c r="U820" s="54"/>
      <c r="V820" s="54"/>
      <c r="W820" s="192"/>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874" t="e">
        <f t="shared" si="93"/>
        <v>#N/A</v>
      </c>
      <c r="AX820" s="875"/>
      <c r="AY820" s="875"/>
      <c r="AZ820" s="875"/>
      <c r="BA820" s="876"/>
      <c r="BB820" s="877" t="s">
        <v>1152</v>
      </c>
      <c r="BC820" s="878"/>
      <c r="BD820" s="54"/>
      <c r="BE820" s="879" t="e">
        <f t="shared" si="92"/>
        <v>#N/A</v>
      </c>
      <c r="BF820" s="880"/>
      <c r="BG820" s="880"/>
      <c r="BH820" s="880"/>
      <c r="BI820" s="881"/>
      <c r="BJ820" s="882" t="s">
        <v>1152</v>
      </c>
      <c r="BK820" s="878"/>
      <c r="BL820" s="54"/>
      <c r="BM820" s="241"/>
      <c r="BN820" s="241"/>
      <c r="BO820" s="241"/>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199"/>
    </row>
    <row r="821" spans="4:121" s="52" customFormat="1" hidden="1">
      <c r="D821" s="198"/>
      <c r="E821" s="54"/>
      <c r="F821" s="54"/>
      <c r="G821" s="54"/>
      <c r="H821" s="54"/>
      <c r="I821" s="54"/>
      <c r="J821" s="54"/>
      <c r="K821" s="54"/>
      <c r="L821" s="54"/>
      <c r="M821" s="54"/>
      <c r="N821" s="54"/>
      <c r="O821" s="54"/>
      <c r="P821" s="54"/>
      <c r="Q821" s="54"/>
      <c r="R821" s="54"/>
      <c r="S821" s="54"/>
      <c r="T821" s="54"/>
      <c r="U821" s="54"/>
      <c r="V821" s="54"/>
      <c r="W821" s="192"/>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874" t="e">
        <f t="shared" si="93"/>
        <v>#N/A</v>
      </c>
      <c r="AX821" s="875"/>
      <c r="AY821" s="875"/>
      <c r="AZ821" s="875"/>
      <c r="BA821" s="876"/>
      <c r="BB821" s="877" t="s">
        <v>1153</v>
      </c>
      <c r="BC821" s="878"/>
      <c r="BD821" s="54"/>
      <c r="BE821" s="879" t="e">
        <f t="shared" si="92"/>
        <v>#N/A</v>
      </c>
      <c r="BF821" s="880"/>
      <c r="BG821" s="880"/>
      <c r="BH821" s="880"/>
      <c r="BI821" s="881"/>
      <c r="BJ821" s="882" t="s">
        <v>1153</v>
      </c>
      <c r="BK821" s="878"/>
      <c r="BL821" s="54"/>
      <c r="BM821" s="241"/>
      <c r="BN821" s="241"/>
      <c r="BO821" s="241"/>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199"/>
    </row>
    <row r="822" spans="4:121" s="52" customFormat="1" hidden="1">
      <c r="D822" s="198"/>
      <c r="E822" s="54"/>
      <c r="F822" s="54"/>
      <c r="G822" s="54"/>
      <c r="H822" s="54"/>
      <c r="I822" s="54"/>
      <c r="J822" s="54"/>
      <c r="K822" s="54"/>
      <c r="L822" s="54"/>
      <c r="M822" s="54"/>
      <c r="N822" s="54"/>
      <c r="O822" s="54"/>
      <c r="P822" s="54"/>
      <c r="Q822" s="54"/>
      <c r="R822" s="54"/>
      <c r="S822" s="54"/>
      <c r="T822" s="54"/>
      <c r="U822" s="54"/>
      <c r="V822" s="54"/>
      <c r="W822" s="192"/>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874" t="e">
        <f t="shared" si="93"/>
        <v>#N/A</v>
      </c>
      <c r="AX822" s="875"/>
      <c r="AY822" s="875"/>
      <c r="AZ822" s="875"/>
      <c r="BA822" s="876"/>
      <c r="BB822" s="877" t="s">
        <v>1154</v>
      </c>
      <c r="BC822" s="878"/>
      <c r="BD822" s="54"/>
      <c r="BE822" s="879" t="e">
        <f t="shared" si="92"/>
        <v>#N/A</v>
      </c>
      <c r="BF822" s="880"/>
      <c r="BG822" s="880"/>
      <c r="BH822" s="880"/>
      <c r="BI822" s="881"/>
      <c r="BJ822" s="882" t="s">
        <v>1154</v>
      </c>
      <c r="BK822" s="878"/>
      <c r="BL822" s="54"/>
      <c r="BM822" s="241"/>
      <c r="BN822" s="241"/>
      <c r="BO822" s="241"/>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199"/>
    </row>
    <row r="823" spans="4:121" s="52" customFormat="1" hidden="1">
      <c r="D823" s="198"/>
      <c r="E823" s="54"/>
      <c r="F823" s="54"/>
      <c r="G823" s="54"/>
      <c r="H823" s="54"/>
      <c r="I823" s="54"/>
      <c r="J823" s="54"/>
      <c r="K823" s="54"/>
      <c r="L823" s="54"/>
      <c r="M823" s="54"/>
      <c r="N823" s="54"/>
      <c r="O823" s="54"/>
      <c r="P823" s="54"/>
      <c r="Q823" s="54"/>
      <c r="R823" s="54"/>
      <c r="S823" s="54"/>
      <c r="T823" s="54"/>
      <c r="U823" s="54"/>
      <c r="V823" s="54"/>
      <c r="W823" s="192"/>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874" t="e">
        <f t="shared" si="93"/>
        <v>#N/A</v>
      </c>
      <c r="AX823" s="875"/>
      <c r="AY823" s="875"/>
      <c r="AZ823" s="875"/>
      <c r="BA823" s="876"/>
      <c r="BB823" s="877" t="s">
        <v>1155</v>
      </c>
      <c r="BC823" s="878"/>
      <c r="BD823" s="54"/>
      <c r="BE823" s="879" t="e">
        <f t="shared" si="92"/>
        <v>#N/A</v>
      </c>
      <c r="BF823" s="880"/>
      <c r="BG823" s="880"/>
      <c r="BH823" s="880"/>
      <c r="BI823" s="881"/>
      <c r="BJ823" s="882" t="s">
        <v>1155</v>
      </c>
      <c r="BK823" s="878"/>
      <c r="BL823" s="54"/>
      <c r="BM823" s="241"/>
      <c r="BN823" s="241"/>
      <c r="BO823" s="241"/>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199"/>
    </row>
    <row r="824" spans="4:121" s="52" customFormat="1" hidden="1">
      <c r="D824" s="198"/>
      <c r="E824" s="54"/>
      <c r="F824" s="54"/>
      <c r="G824" s="54"/>
      <c r="H824" s="54"/>
      <c r="I824" s="54"/>
      <c r="J824" s="54"/>
      <c r="K824" s="54"/>
      <c r="L824" s="54"/>
      <c r="M824" s="54"/>
      <c r="N824" s="54"/>
      <c r="O824" s="54"/>
      <c r="P824" s="54"/>
      <c r="Q824" s="54"/>
      <c r="R824" s="54"/>
      <c r="S824" s="54"/>
      <c r="T824" s="54"/>
      <c r="U824" s="54"/>
      <c r="V824" s="54"/>
      <c r="W824" s="192"/>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874" t="e">
        <f t="shared" si="93"/>
        <v>#N/A</v>
      </c>
      <c r="AX824" s="875"/>
      <c r="AY824" s="875"/>
      <c r="AZ824" s="875"/>
      <c r="BA824" s="876"/>
      <c r="BB824" s="877" t="s">
        <v>1156</v>
      </c>
      <c r="BC824" s="878"/>
      <c r="BD824" s="54"/>
      <c r="BE824" s="879" t="e">
        <f t="shared" si="92"/>
        <v>#N/A</v>
      </c>
      <c r="BF824" s="880"/>
      <c r="BG824" s="880"/>
      <c r="BH824" s="880"/>
      <c r="BI824" s="881"/>
      <c r="BJ824" s="882" t="s">
        <v>1156</v>
      </c>
      <c r="BK824" s="878"/>
      <c r="BL824" s="54"/>
      <c r="BM824" s="241"/>
      <c r="BN824" s="241"/>
      <c r="BO824" s="241"/>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199"/>
    </row>
    <row r="825" spans="4:121" s="52" customFormat="1" hidden="1">
      <c r="D825" s="198"/>
      <c r="E825" s="54"/>
      <c r="F825" s="54"/>
      <c r="G825" s="54"/>
      <c r="H825" s="54"/>
      <c r="I825" s="54"/>
      <c r="J825" s="54"/>
      <c r="K825" s="54"/>
      <c r="L825" s="54"/>
      <c r="M825" s="54"/>
      <c r="N825" s="54"/>
      <c r="O825" s="54"/>
      <c r="P825" s="54"/>
      <c r="Q825" s="54"/>
      <c r="R825" s="54"/>
      <c r="S825" s="54"/>
      <c r="T825" s="54"/>
      <c r="U825" s="54"/>
      <c r="V825" s="54"/>
      <c r="W825" s="192"/>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874" t="e">
        <f t="shared" si="93"/>
        <v>#N/A</v>
      </c>
      <c r="AX825" s="875"/>
      <c r="AY825" s="875"/>
      <c r="AZ825" s="875"/>
      <c r="BA825" s="876"/>
      <c r="BB825" s="877" t="s">
        <v>1157</v>
      </c>
      <c r="BC825" s="878"/>
      <c r="BD825" s="54"/>
      <c r="BE825" s="879" t="e">
        <f t="shared" si="92"/>
        <v>#N/A</v>
      </c>
      <c r="BF825" s="880"/>
      <c r="BG825" s="880"/>
      <c r="BH825" s="880"/>
      <c r="BI825" s="881"/>
      <c r="BJ825" s="882" t="s">
        <v>1157</v>
      </c>
      <c r="BK825" s="878"/>
      <c r="BL825" s="54"/>
      <c r="BM825" s="241"/>
      <c r="BN825" s="241"/>
      <c r="BO825" s="241"/>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199"/>
    </row>
    <row r="826" spans="4:121" s="52" customFormat="1" hidden="1">
      <c r="D826" s="198"/>
      <c r="E826" s="54"/>
      <c r="F826" s="54"/>
      <c r="G826" s="54"/>
      <c r="H826" s="54"/>
      <c r="I826" s="54"/>
      <c r="J826" s="54"/>
      <c r="K826" s="54"/>
      <c r="L826" s="54"/>
      <c r="M826" s="54"/>
      <c r="N826" s="54"/>
      <c r="O826" s="54"/>
      <c r="P826" s="54"/>
      <c r="Q826" s="54"/>
      <c r="R826" s="54"/>
      <c r="S826" s="54"/>
      <c r="T826" s="54"/>
      <c r="U826" s="54"/>
      <c r="V826" s="54"/>
      <c r="W826" s="192"/>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874" t="e">
        <f t="shared" si="93"/>
        <v>#N/A</v>
      </c>
      <c r="AX826" s="875"/>
      <c r="AY826" s="875"/>
      <c r="AZ826" s="875"/>
      <c r="BA826" s="876"/>
      <c r="BB826" s="877" t="s">
        <v>1158</v>
      </c>
      <c r="BC826" s="878"/>
      <c r="BD826" s="54"/>
      <c r="BE826" s="879" t="e">
        <f t="shared" si="92"/>
        <v>#N/A</v>
      </c>
      <c r="BF826" s="880"/>
      <c r="BG826" s="880"/>
      <c r="BH826" s="880"/>
      <c r="BI826" s="881"/>
      <c r="BJ826" s="882" t="s">
        <v>1158</v>
      </c>
      <c r="BK826" s="878"/>
      <c r="BL826" s="54"/>
      <c r="BM826" s="241"/>
      <c r="BN826" s="241"/>
      <c r="BO826" s="241"/>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199"/>
    </row>
    <row r="827" spans="4:121" s="52" customFormat="1" hidden="1">
      <c r="D827" s="198"/>
      <c r="E827" s="54"/>
      <c r="F827" s="54"/>
      <c r="G827" s="54"/>
      <c r="H827" s="54"/>
      <c r="I827" s="54"/>
      <c r="J827" s="54"/>
      <c r="K827" s="54"/>
      <c r="L827" s="54"/>
      <c r="M827" s="54"/>
      <c r="N827" s="54"/>
      <c r="O827" s="54"/>
      <c r="P827" s="54"/>
      <c r="Q827" s="54"/>
      <c r="R827" s="54"/>
      <c r="S827" s="54"/>
      <c r="T827" s="54"/>
      <c r="U827" s="54"/>
      <c r="V827" s="54"/>
      <c r="W827" s="192"/>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874" t="e">
        <f t="shared" si="93"/>
        <v>#N/A</v>
      </c>
      <c r="AX827" s="875"/>
      <c r="AY827" s="875"/>
      <c r="AZ827" s="875"/>
      <c r="BA827" s="876"/>
      <c r="BB827" s="877" t="s">
        <v>1159</v>
      </c>
      <c r="BC827" s="878"/>
      <c r="BD827" s="54"/>
      <c r="BE827" s="879" t="e">
        <f t="shared" ref="BE827:BE890" si="94">RANK(BJ827,$AM$214:$AM$241,1)</f>
        <v>#N/A</v>
      </c>
      <c r="BF827" s="880"/>
      <c r="BG827" s="880"/>
      <c r="BH827" s="880"/>
      <c r="BI827" s="881"/>
      <c r="BJ827" s="882" t="s">
        <v>1159</v>
      </c>
      <c r="BK827" s="878"/>
      <c r="BL827" s="54"/>
      <c r="BM827" s="241"/>
      <c r="BN827" s="241"/>
      <c r="BO827" s="241"/>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199"/>
    </row>
    <row r="828" spans="4:121" s="52" customFormat="1" hidden="1">
      <c r="D828" s="198"/>
      <c r="E828" s="54"/>
      <c r="F828" s="54"/>
      <c r="G828" s="54"/>
      <c r="H828" s="54"/>
      <c r="I828" s="54"/>
      <c r="J828" s="54"/>
      <c r="K828" s="54"/>
      <c r="L828" s="54"/>
      <c r="M828" s="54"/>
      <c r="N828" s="54"/>
      <c r="O828" s="54"/>
      <c r="P828" s="54"/>
      <c r="Q828" s="54"/>
      <c r="R828" s="54"/>
      <c r="S828" s="54"/>
      <c r="T828" s="54"/>
      <c r="U828" s="54"/>
      <c r="V828" s="54"/>
      <c r="W828" s="192"/>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874" t="e">
        <f t="shared" si="93"/>
        <v>#N/A</v>
      </c>
      <c r="AX828" s="875"/>
      <c r="AY828" s="875"/>
      <c r="AZ828" s="875"/>
      <c r="BA828" s="876"/>
      <c r="BB828" s="877" t="s">
        <v>1160</v>
      </c>
      <c r="BC828" s="878"/>
      <c r="BD828" s="54"/>
      <c r="BE828" s="879" t="e">
        <f t="shared" si="94"/>
        <v>#N/A</v>
      </c>
      <c r="BF828" s="880"/>
      <c r="BG828" s="880"/>
      <c r="BH828" s="880"/>
      <c r="BI828" s="881"/>
      <c r="BJ828" s="882" t="s">
        <v>1160</v>
      </c>
      <c r="BK828" s="878"/>
      <c r="BL828" s="54"/>
      <c r="BM828" s="241"/>
      <c r="BN828" s="241"/>
      <c r="BO828" s="241"/>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199"/>
    </row>
    <row r="829" spans="4:121" s="52" customFormat="1" hidden="1">
      <c r="D829" s="198"/>
      <c r="E829" s="54"/>
      <c r="F829" s="54"/>
      <c r="G829" s="54"/>
      <c r="H829" s="54"/>
      <c r="I829" s="54"/>
      <c r="J829" s="54"/>
      <c r="K829" s="54"/>
      <c r="L829" s="54"/>
      <c r="M829" s="54"/>
      <c r="N829" s="54"/>
      <c r="O829" s="54"/>
      <c r="P829" s="54"/>
      <c r="Q829" s="54"/>
      <c r="R829" s="54"/>
      <c r="S829" s="54"/>
      <c r="T829" s="54"/>
      <c r="U829" s="54"/>
      <c r="V829" s="54"/>
      <c r="W829" s="192"/>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874" t="e">
        <f t="shared" si="93"/>
        <v>#N/A</v>
      </c>
      <c r="AX829" s="875"/>
      <c r="AY829" s="875"/>
      <c r="AZ829" s="875"/>
      <c r="BA829" s="876"/>
      <c r="BB829" s="877" t="s">
        <v>1161</v>
      </c>
      <c r="BC829" s="878"/>
      <c r="BD829" s="54"/>
      <c r="BE829" s="879" t="e">
        <f t="shared" si="94"/>
        <v>#N/A</v>
      </c>
      <c r="BF829" s="880"/>
      <c r="BG829" s="880"/>
      <c r="BH829" s="880"/>
      <c r="BI829" s="881"/>
      <c r="BJ829" s="882" t="s">
        <v>1161</v>
      </c>
      <c r="BK829" s="878"/>
      <c r="BL829" s="54"/>
      <c r="BM829" s="241"/>
      <c r="BN829" s="241"/>
      <c r="BO829" s="241"/>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199"/>
    </row>
    <row r="830" spans="4:121" s="52" customFormat="1" hidden="1">
      <c r="D830" s="198"/>
      <c r="E830" s="54"/>
      <c r="F830" s="54"/>
      <c r="G830" s="54"/>
      <c r="H830" s="54"/>
      <c r="I830" s="54"/>
      <c r="J830" s="54"/>
      <c r="K830" s="54"/>
      <c r="L830" s="54"/>
      <c r="M830" s="54"/>
      <c r="N830" s="54"/>
      <c r="O830" s="54"/>
      <c r="P830" s="54"/>
      <c r="Q830" s="54"/>
      <c r="R830" s="54"/>
      <c r="S830" s="54"/>
      <c r="T830" s="54"/>
      <c r="U830" s="54"/>
      <c r="V830" s="54"/>
      <c r="W830" s="192"/>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874" t="e">
        <f t="shared" si="93"/>
        <v>#N/A</v>
      </c>
      <c r="AX830" s="875"/>
      <c r="AY830" s="875"/>
      <c r="AZ830" s="875"/>
      <c r="BA830" s="876"/>
      <c r="BB830" s="877" t="s">
        <v>1162</v>
      </c>
      <c r="BC830" s="878"/>
      <c r="BD830" s="54"/>
      <c r="BE830" s="879" t="e">
        <f t="shared" si="94"/>
        <v>#N/A</v>
      </c>
      <c r="BF830" s="880"/>
      <c r="BG830" s="880"/>
      <c r="BH830" s="880"/>
      <c r="BI830" s="881"/>
      <c r="BJ830" s="882" t="s">
        <v>1162</v>
      </c>
      <c r="BK830" s="878"/>
      <c r="BL830" s="54"/>
      <c r="BM830" s="241"/>
      <c r="BN830" s="241"/>
      <c r="BO830" s="241"/>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199"/>
    </row>
    <row r="831" spans="4:121" s="52" customFormat="1" hidden="1">
      <c r="D831" s="198"/>
      <c r="E831" s="54"/>
      <c r="F831" s="54"/>
      <c r="G831" s="54"/>
      <c r="H831" s="54"/>
      <c r="I831" s="54"/>
      <c r="J831" s="54"/>
      <c r="K831" s="54"/>
      <c r="L831" s="54"/>
      <c r="M831" s="54"/>
      <c r="N831" s="54"/>
      <c r="O831" s="54"/>
      <c r="P831" s="54"/>
      <c r="Q831" s="54"/>
      <c r="R831" s="54"/>
      <c r="S831" s="54"/>
      <c r="T831" s="54"/>
      <c r="U831" s="54"/>
      <c r="V831" s="54"/>
      <c r="W831" s="192"/>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874" t="e">
        <f t="shared" si="93"/>
        <v>#N/A</v>
      </c>
      <c r="AX831" s="875"/>
      <c r="AY831" s="875"/>
      <c r="AZ831" s="875"/>
      <c r="BA831" s="876"/>
      <c r="BB831" s="877" t="s">
        <v>1163</v>
      </c>
      <c r="BC831" s="878"/>
      <c r="BD831" s="54"/>
      <c r="BE831" s="879" t="e">
        <f t="shared" si="94"/>
        <v>#N/A</v>
      </c>
      <c r="BF831" s="880"/>
      <c r="BG831" s="880"/>
      <c r="BH831" s="880"/>
      <c r="BI831" s="881"/>
      <c r="BJ831" s="882" t="s">
        <v>1163</v>
      </c>
      <c r="BK831" s="878"/>
      <c r="BL831" s="54"/>
      <c r="BM831" s="241"/>
      <c r="BN831" s="241"/>
      <c r="BO831" s="241"/>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199"/>
    </row>
    <row r="832" spans="4:121" s="52" customFormat="1" hidden="1">
      <c r="D832" s="198"/>
      <c r="E832" s="54"/>
      <c r="F832" s="54"/>
      <c r="G832" s="54"/>
      <c r="H832" s="54"/>
      <c r="I832" s="54"/>
      <c r="J832" s="54"/>
      <c r="K832" s="54"/>
      <c r="L832" s="54"/>
      <c r="M832" s="54"/>
      <c r="N832" s="54"/>
      <c r="O832" s="54"/>
      <c r="P832" s="54"/>
      <c r="Q832" s="54"/>
      <c r="R832" s="54"/>
      <c r="S832" s="54"/>
      <c r="T832" s="54"/>
      <c r="U832" s="54"/>
      <c r="V832" s="54"/>
      <c r="W832" s="192"/>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874" t="e">
        <f t="shared" si="93"/>
        <v>#N/A</v>
      </c>
      <c r="AX832" s="875"/>
      <c r="AY832" s="875"/>
      <c r="AZ832" s="875"/>
      <c r="BA832" s="876"/>
      <c r="BB832" s="877" t="s">
        <v>1164</v>
      </c>
      <c r="BC832" s="878"/>
      <c r="BD832" s="54"/>
      <c r="BE832" s="879" t="e">
        <f t="shared" si="94"/>
        <v>#N/A</v>
      </c>
      <c r="BF832" s="880"/>
      <c r="BG832" s="880"/>
      <c r="BH832" s="880"/>
      <c r="BI832" s="881"/>
      <c r="BJ832" s="882" t="s">
        <v>1164</v>
      </c>
      <c r="BK832" s="878"/>
      <c r="BL832" s="54"/>
      <c r="BM832" s="241"/>
      <c r="BN832" s="241"/>
      <c r="BO832" s="241"/>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199"/>
    </row>
    <row r="833" spans="4:121" s="52" customFormat="1" hidden="1">
      <c r="D833" s="198"/>
      <c r="E833" s="54"/>
      <c r="F833" s="54"/>
      <c r="G833" s="54"/>
      <c r="H833" s="54"/>
      <c r="I833" s="54"/>
      <c r="J833" s="54"/>
      <c r="K833" s="54"/>
      <c r="L833" s="54"/>
      <c r="M833" s="54"/>
      <c r="N833" s="54"/>
      <c r="O833" s="54"/>
      <c r="P833" s="54"/>
      <c r="Q833" s="54"/>
      <c r="R833" s="54"/>
      <c r="S833" s="54"/>
      <c r="T833" s="54"/>
      <c r="U833" s="54"/>
      <c r="V833" s="54"/>
      <c r="W833" s="192"/>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874" t="e">
        <f t="shared" si="93"/>
        <v>#N/A</v>
      </c>
      <c r="AX833" s="875"/>
      <c r="AY833" s="875"/>
      <c r="AZ833" s="875"/>
      <c r="BA833" s="876"/>
      <c r="BB833" s="877" t="s">
        <v>1165</v>
      </c>
      <c r="BC833" s="878"/>
      <c r="BD833" s="54"/>
      <c r="BE833" s="879" t="e">
        <f t="shared" si="94"/>
        <v>#N/A</v>
      </c>
      <c r="BF833" s="880"/>
      <c r="BG833" s="880"/>
      <c r="BH833" s="880"/>
      <c r="BI833" s="881"/>
      <c r="BJ833" s="882" t="s">
        <v>1165</v>
      </c>
      <c r="BK833" s="878"/>
      <c r="BL833" s="54"/>
      <c r="BM833" s="241"/>
      <c r="BN833" s="241"/>
      <c r="BO833" s="241"/>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199"/>
    </row>
    <row r="834" spans="4:121" s="52" customFormat="1" hidden="1">
      <c r="D834" s="198"/>
      <c r="E834" s="54"/>
      <c r="F834" s="54"/>
      <c r="G834" s="54"/>
      <c r="H834" s="54"/>
      <c r="I834" s="54"/>
      <c r="J834" s="54"/>
      <c r="K834" s="54"/>
      <c r="L834" s="54"/>
      <c r="M834" s="54"/>
      <c r="N834" s="54"/>
      <c r="O834" s="54"/>
      <c r="P834" s="54"/>
      <c r="Q834" s="54"/>
      <c r="R834" s="54"/>
      <c r="S834" s="54"/>
      <c r="T834" s="54"/>
      <c r="U834" s="54"/>
      <c r="V834" s="54"/>
      <c r="W834" s="192"/>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874" t="e">
        <f t="shared" si="93"/>
        <v>#N/A</v>
      </c>
      <c r="AX834" s="875"/>
      <c r="AY834" s="875"/>
      <c r="AZ834" s="875"/>
      <c r="BA834" s="876"/>
      <c r="BB834" s="877" t="s">
        <v>1166</v>
      </c>
      <c r="BC834" s="878"/>
      <c r="BD834" s="54"/>
      <c r="BE834" s="879" t="e">
        <f t="shared" si="94"/>
        <v>#N/A</v>
      </c>
      <c r="BF834" s="880"/>
      <c r="BG834" s="880"/>
      <c r="BH834" s="880"/>
      <c r="BI834" s="881"/>
      <c r="BJ834" s="882" t="s">
        <v>1166</v>
      </c>
      <c r="BK834" s="878"/>
      <c r="BL834" s="54"/>
      <c r="BM834" s="241"/>
      <c r="BN834" s="241"/>
      <c r="BO834" s="241"/>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199"/>
    </row>
    <row r="835" spans="4:121" s="52" customFormat="1" hidden="1">
      <c r="D835" s="198"/>
      <c r="E835" s="54"/>
      <c r="F835" s="54"/>
      <c r="G835" s="54"/>
      <c r="H835" s="54"/>
      <c r="I835" s="54"/>
      <c r="J835" s="54"/>
      <c r="K835" s="54"/>
      <c r="L835" s="54"/>
      <c r="M835" s="54"/>
      <c r="N835" s="54"/>
      <c r="O835" s="54"/>
      <c r="P835" s="54"/>
      <c r="Q835" s="54"/>
      <c r="R835" s="54"/>
      <c r="S835" s="54"/>
      <c r="T835" s="54"/>
      <c r="U835" s="54"/>
      <c r="V835" s="54"/>
      <c r="W835" s="192"/>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874" t="e">
        <f t="shared" si="93"/>
        <v>#N/A</v>
      </c>
      <c r="AX835" s="875"/>
      <c r="AY835" s="875"/>
      <c r="AZ835" s="875"/>
      <c r="BA835" s="876"/>
      <c r="BB835" s="877" t="s">
        <v>1167</v>
      </c>
      <c r="BC835" s="878"/>
      <c r="BD835" s="54"/>
      <c r="BE835" s="879" t="e">
        <f t="shared" si="94"/>
        <v>#N/A</v>
      </c>
      <c r="BF835" s="880"/>
      <c r="BG835" s="880"/>
      <c r="BH835" s="880"/>
      <c r="BI835" s="881"/>
      <c r="BJ835" s="882" t="s">
        <v>1167</v>
      </c>
      <c r="BK835" s="878"/>
      <c r="BL835" s="54"/>
      <c r="BM835" s="241"/>
      <c r="BN835" s="241"/>
      <c r="BO835" s="241"/>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199"/>
    </row>
    <row r="836" spans="4:121" s="52" customFormat="1" hidden="1">
      <c r="D836" s="198"/>
      <c r="E836" s="54"/>
      <c r="F836" s="54"/>
      <c r="G836" s="54"/>
      <c r="H836" s="54"/>
      <c r="I836" s="54"/>
      <c r="J836" s="54"/>
      <c r="K836" s="54"/>
      <c r="L836" s="54"/>
      <c r="M836" s="54"/>
      <c r="N836" s="54"/>
      <c r="O836" s="54"/>
      <c r="P836" s="54"/>
      <c r="Q836" s="54"/>
      <c r="R836" s="54"/>
      <c r="S836" s="54"/>
      <c r="T836" s="54"/>
      <c r="U836" s="54"/>
      <c r="V836" s="54"/>
      <c r="W836" s="192"/>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874" t="e">
        <f t="shared" si="93"/>
        <v>#N/A</v>
      </c>
      <c r="AX836" s="875"/>
      <c r="AY836" s="875"/>
      <c r="AZ836" s="875"/>
      <c r="BA836" s="876"/>
      <c r="BB836" s="877" t="s">
        <v>1168</v>
      </c>
      <c r="BC836" s="878"/>
      <c r="BD836" s="54"/>
      <c r="BE836" s="879" t="e">
        <f t="shared" si="94"/>
        <v>#N/A</v>
      </c>
      <c r="BF836" s="880"/>
      <c r="BG836" s="880"/>
      <c r="BH836" s="880"/>
      <c r="BI836" s="881"/>
      <c r="BJ836" s="882" t="s">
        <v>1168</v>
      </c>
      <c r="BK836" s="878"/>
      <c r="BL836" s="54"/>
      <c r="BM836" s="241"/>
      <c r="BN836" s="241"/>
      <c r="BO836" s="241"/>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199"/>
    </row>
    <row r="837" spans="4:121" s="52" customFormat="1" hidden="1">
      <c r="D837" s="198"/>
      <c r="E837" s="54"/>
      <c r="F837" s="54"/>
      <c r="G837" s="54"/>
      <c r="H837" s="54"/>
      <c r="I837" s="54"/>
      <c r="J837" s="54"/>
      <c r="K837" s="54"/>
      <c r="L837" s="54"/>
      <c r="M837" s="54"/>
      <c r="N837" s="54"/>
      <c r="O837" s="54"/>
      <c r="P837" s="54"/>
      <c r="Q837" s="54"/>
      <c r="R837" s="54"/>
      <c r="S837" s="54"/>
      <c r="T837" s="54"/>
      <c r="U837" s="54"/>
      <c r="V837" s="54"/>
      <c r="W837" s="192"/>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874" t="e">
        <f t="shared" si="93"/>
        <v>#N/A</v>
      </c>
      <c r="AX837" s="875"/>
      <c r="AY837" s="875"/>
      <c r="AZ837" s="875"/>
      <c r="BA837" s="876"/>
      <c r="BB837" s="877" t="s">
        <v>1169</v>
      </c>
      <c r="BC837" s="878"/>
      <c r="BD837" s="54"/>
      <c r="BE837" s="879" t="e">
        <f t="shared" si="94"/>
        <v>#N/A</v>
      </c>
      <c r="BF837" s="880"/>
      <c r="BG837" s="880"/>
      <c r="BH837" s="880"/>
      <c r="BI837" s="881"/>
      <c r="BJ837" s="882" t="s">
        <v>1169</v>
      </c>
      <c r="BK837" s="878"/>
      <c r="BL837" s="54"/>
      <c r="BM837" s="241"/>
      <c r="BN837" s="241"/>
      <c r="BO837" s="241"/>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199"/>
    </row>
    <row r="838" spans="4:121" s="52" customFormat="1" hidden="1">
      <c r="D838" s="198"/>
      <c r="E838" s="54"/>
      <c r="F838" s="54"/>
      <c r="G838" s="54"/>
      <c r="H838" s="54"/>
      <c r="I838" s="54"/>
      <c r="J838" s="54"/>
      <c r="K838" s="54"/>
      <c r="L838" s="54"/>
      <c r="M838" s="54"/>
      <c r="N838" s="54"/>
      <c r="O838" s="54"/>
      <c r="P838" s="54"/>
      <c r="Q838" s="54"/>
      <c r="R838" s="54"/>
      <c r="S838" s="54"/>
      <c r="T838" s="54"/>
      <c r="U838" s="54"/>
      <c r="V838" s="54"/>
      <c r="W838" s="192"/>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874" t="e">
        <f t="shared" si="93"/>
        <v>#N/A</v>
      </c>
      <c r="AX838" s="875"/>
      <c r="AY838" s="875"/>
      <c r="AZ838" s="875"/>
      <c r="BA838" s="876"/>
      <c r="BB838" s="877" t="s">
        <v>1170</v>
      </c>
      <c r="BC838" s="878"/>
      <c r="BD838" s="54"/>
      <c r="BE838" s="879" t="e">
        <f t="shared" si="94"/>
        <v>#N/A</v>
      </c>
      <c r="BF838" s="880"/>
      <c r="BG838" s="880"/>
      <c r="BH838" s="880"/>
      <c r="BI838" s="881"/>
      <c r="BJ838" s="882" t="s">
        <v>1170</v>
      </c>
      <c r="BK838" s="878"/>
      <c r="BL838" s="54"/>
      <c r="BM838" s="241"/>
      <c r="BN838" s="241"/>
      <c r="BO838" s="241"/>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199"/>
    </row>
    <row r="839" spans="4:121" s="52" customFormat="1" hidden="1">
      <c r="D839" s="198"/>
      <c r="E839" s="54"/>
      <c r="F839" s="54"/>
      <c r="G839" s="54"/>
      <c r="H839" s="54"/>
      <c r="I839" s="54"/>
      <c r="J839" s="54"/>
      <c r="K839" s="54"/>
      <c r="L839" s="54"/>
      <c r="M839" s="54"/>
      <c r="N839" s="54"/>
      <c r="O839" s="54"/>
      <c r="P839" s="54"/>
      <c r="Q839" s="54"/>
      <c r="R839" s="54"/>
      <c r="S839" s="54"/>
      <c r="T839" s="54"/>
      <c r="U839" s="54"/>
      <c r="V839" s="54"/>
      <c r="W839" s="192"/>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874" t="e">
        <f t="shared" si="93"/>
        <v>#N/A</v>
      </c>
      <c r="AX839" s="875"/>
      <c r="AY839" s="875"/>
      <c r="AZ839" s="875"/>
      <c r="BA839" s="876"/>
      <c r="BB839" s="877" t="s">
        <v>1171</v>
      </c>
      <c r="BC839" s="878"/>
      <c r="BD839" s="54"/>
      <c r="BE839" s="879" t="e">
        <f t="shared" si="94"/>
        <v>#N/A</v>
      </c>
      <c r="BF839" s="880"/>
      <c r="BG839" s="880"/>
      <c r="BH839" s="880"/>
      <c r="BI839" s="881"/>
      <c r="BJ839" s="882" t="s">
        <v>1171</v>
      </c>
      <c r="BK839" s="878"/>
      <c r="BL839" s="54"/>
      <c r="BM839" s="241"/>
      <c r="BN839" s="241"/>
      <c r="BO839" s="241"/>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199"/>
    </row>
    <row r="840" spans="4:121" s="52" customFormat="1" hidden="1">
      <c r="D840" s="198"/>
      <c r="E840" s="54"/>
      <c r="F840" s="54"/>
      <c r="G840" s="54"/>
      <c r="H840" s="54"/>
      <c r="I840" s="54"/>
      <c r="J840" s="54"/>
      <c r="K840" s="54"/>
      <c r="L840" s="54"/>
      <c r="M840" s="54"/>
      <c r="N840" s="54"/>
      <c r="O840" s="54"/>
      <c r="P840" s="54"/>
      <c r="Q840" s="54"/>
      <c r="R840" s="54"/>
      <c r="S840" s="54"/>
      <c r="T840" s="54"/>
      <c r="U840" s="54"/>
      <c r="V840" s="54"/>
      <c r="W840" s="192"/>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874" t="e">
        <f t="shared" si="93"/>
        <v>#N/A</v>
      </c>
      <c r="AX840" s="875"/>
      <c r="AY840" s="875"/>
      <c r="AZ840" s="875"/>
      <c r="BA840" s="876"/>
      <c r="BB840" s="877" t="s">
        <v>1172</v>
      </c>
      <c r="BC840" s="878"/>
      <c r="BD840" s="54"/>
      <c r="BE840" s="879" t="e">
        <f t="shared" si="94"/>
        <v>#N/A</v>
      </c>
      <c r="BF840" s="880"/>
      <c r="BG840" s="880"/>
      <c r="BH840" s="880"/>
      <c r="BI840" s="881"/>
      <c r="BJ840" s="882" t="s">
        <v>1172</v>
      </c>
      <c r="BK840" s="878"/>
      <c r="BL840" s="54"/>
      <c r="BM840" s="241"/>
      <c r="BN840" s="241"/>
      <c r="BO840" s="241"/>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199"/>
    </row>
    <row r="841" spans="4:121" s="52" customFormat="1" hidden="1">
      <c r="D841" s="198"/>
      <c r="E841" s="54"/>
      <c r="F841" s="54"/>
      <c r="G841" s="54"/>
      <c r="H841" s="54"/>
      <c r="I841" s="54"/>
      <c r="J841" s="54"/>
      <c r="K841" s="54"/>
      <c r="L841" s="54"/>
      <c r="M841" s="54"/>
      <c r="N841" s="54"/>
      <c r="O841" s="54"/>
      <c r="P841" s="54"/>
      <c r="Q841" s="54"/>
      <c r="R841" s="54"/>
      <c r="S841" s="54"/>
      <c r="T841" s="54"/>
      <c r="U841" s="54"/>
      <c r="V841" s="54"/>
      <c r="W841" s="192"/>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874" t="e">
        <f t="shared" si="93"/>
        <v>#N/A</v>
      </c>
      <c r="AX841" s="875"/>
      <c r="AY841" s="875"/>
      <c r="AZ841" s="875"/>
      <c r="BA841" s="876"/>
      <c r="BB841" s="877" t="s">
        <v>1173</v>
      </c>
      <c r="BC841" s="878"/>
      <c r="BD841" s="54"/>
      <c r="BE841" s="879" t="e">
        <f t="shared" si="94"/>
        <v>#N/A</v>
      </c>
      <c r="BF841" s="880"/>
      <c r="BG841" s="880"/>
      <c r="BH841" s="880"/>
      <c r="BI841" s="881"/>
      <c r="BJ841" s="882" t="s">
        <v>1173</v>
      </c>
      <c r="BK841" s="878"/>
      <c r="BL841" s="54"/>
      <c r="BM841" s="241"/>
      <c r="BN841" s="241"/>
      <c r="BO841" s="241"/>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199"/>
    </row>
    <row r="842" spans="4:121" s="52" customFormat="1" hidden="1">
      <c r="D842" s="198"/>
      <c r="E842" s="54"/>
      <c r="F842" s="54"/>
      <c r="G842" s="54"/>
      <c r="H842" s="54"/>
      <c r="I842" s="54"/>
      <c r="J842" s="54"/>
      <c r="K842" s="54"/>
      <c r="L842" s="54"/>
      <c r="M842" s="54"/>
      <c r="N842" s="54"/>
      <c r="O842" s="54"/>
      <c r="P842" s="54"/>
      <c r="Q842" s="54"/>
      <c r="R842" s="54"/>
      <c r="S842" s="54"/>
      <c r="T842" s="54"/>
      <c r="U842" s="54"/>
      <c r="V842" s="54"/>
      <c r="W842" s="192"/>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874" t="e">
        <f t="shared" si="93"/>
        <v>#N/A</v>
      </c>
      <c r="AX842" s="875"/>
      <c r="AY842" s="875"/>
      <c r="AZ842" s="875"/>
      <c r="BA842" s="876"/>
      <c r="BB842" s="877" t="s">
        <v>1174</v>
      </c>
      <c r="BC842" s="878"/>
      <c r="BD842" s="54"/>
      <c r="BE842" s="879" t="e">
        <f t="shared" si="94"/>
        <v>#N/A</v>
      </c>
      <c r="BF842" s="880"/>
      <c r="BG842" s="880"/>
      <c r="BH842" s="880"/>
      <c r="BI842" s="881"/>
      <c r="BJ842" s="882" t="s">
        <v>1174</v>
      </c>
      <c r="BK842" s="878"/>
      <c r="BL842" s="54"/>
      <c r="BM842" s="241"/>
      <c r="BN842" s="241"/>
      <c r="BO842" s="241"/>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199"/>
    </row>
    <row r="843" spans="4:121" s="52" customFormat="1" hidden="1">
      <c r="D843" s="198"/>
      <c r="E843" s="54"/>
      <c r="F843" s="54"/>
      <c r="G843" s="54"/>
      <c r="H843" s="54"/>
      <c r="I843" s="54"/>
      <c r="J843" s="54"/>
      <c r="K843" s="54"/>
      <c r="L843" s="54"/>
      <c r="M843" s="54"/>
      <c r="N843" s="54"/>
      <c r="O843" s="54"/>
      <c r="P843" s="54"/>
      <c r="Q843" s="54"/>
      <c r="R843" s="54"/>
      <c r="S843" s="54"/>
      <c r="T843" s="54"/>
      <c r="U843" s="54"/>
      <c r="V843" s="54"/>
      <c r="W843" s="192"/>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874" t="e">
        <f t="shared" ref="AW843:AW906" si="95">RANK(BB843,$AM$184:$AM$211,1)</f>
        <v>#N/A</v>
      </c>
      <c r="AX843" s="875"/>
      <c r="AY843" s="875"/>
      <c r="AZ843" s="875"/>
      <c r="BA843" s="876"/>
      <c r="BB843" s="877" t="s">
        <v>1175</v>
      </c>
      <c r="BC843" s="878"/>
      <c r="BD843" s="54"/>
      <c r="BE843" s="879" t="e">
        <f t="shared" si="94"/>
        <v>#N/A</v>
      </c>
      <c r="BF843" s="880"/>
      <c r="BG843" s="880"/>
      <c r="BH843" s="880"/>
      <c r="BI843" s="881"/>
      <c r="BJ843" s="882" t="s">
        <v>1175</v>
      </c>
      <c r="BK843" s="878"/>
      <c r="BL843" s="54"/>
      <c r="BM843" s="241"/>
      <c r="BN843" s="241"/>
      <c r="BO843" s="241"/>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199"/>
    </row>
    <row r="844" spans="4:121" s="52" customFormat="1" hidden="1">
      <c r="D844" s="198"/>
      <c r="E844" s="54"/>
      <c r="F844" s="54"/>
      <c r="G844" s="54"/>
      <c r="H844" s="54"/>
      <c r="I844" s="54"/>
      <c r="J844" s="54"/>
      <c r="K844" s="54"/>
      <c r="L844" s="54"/>
      <c r="M844" s="54"/>
      <c r="N844" s="54"/>
      <c r="O844" s="54"/>
      <c r="P844" s="54"/>
      <c r="Q844" s="54"/>
      <c r="R844" s="54"/>
      <c r="S844" s="54"/>
      <c r="T844" s="54"/>
      <c r="U844" s="54"/>
      <c r="V844" s="54"/>
      <c r="W844" s="192"/>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874" t="e">
        <f t="shared" si="95"/>
        <v>#N/A</v>
      </c>
      <c r="AX844" s="875"/>
      <c r="AY844" s="875"/>
      <c r="AZ844" s="875"/>
      <c r="BA844" s="876"/>
      <c r="BB844" s="877" t="s">
        <v>1176</v>
      </c>
      <c r="BC844" s="878"/>
      <c r="BD844" s="54"/>
      <c r="BE844" s="879" t="e">
        <f t="shared" si="94"/>
        <v>#N/A</v>
      </c>
      <c r="BF844" s="880"/>
      <c r="BG844" s="880"/>
      <c r="BH844" s="880"/>
      <c r="BI844" s="881"/>
      <c r="BJ844" s="882" t="s">
        <v>1176</v>
      </c>
      <c r="BK844" s="878"/>
      <c r="BL844" s="54"/>
      <c r="BM844" s="241"/>
      <c r="BN844" s="241"/>
      <c r="BO844" s="241"/>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199"/>
    </row>
    <row r="845" spans="4:121" s="52" customFormat="1" hidden="1">
      <c r="D845" s="198"/>
      <c r="E845" s="54"/>
      <c r="F845" s="54"/>
      <c r="G845" s="54"/>
      <c r="H845" s="54"/>
      <c r="I845" s="54"/>
      <c r="J845" s="54"/>
      <c r="K845" s="54"/>
      <c r="L845" s="54"/>
      <c r="M845" s="54"/>
      <c r="N845" s="54"/>
      <c r="O845" s="54"/>
      <c r="P845" s="54"/>
      <c r="Q845" s="54"/>
      <c r="R845" s="54"/>
      <c r="S845" s="54"/>
      <c r="T845" s="54"/>
      <c r="U845" s="54"/>
      <c r="V845" s="54"/>
      <c r="W845" s="192"/>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874" t="e">
        <f t="shared" si="95"/>
        <v>#N/A</v>
      </c>
      <c r="AX845" s="875"/>
      <c r="AY845" s="875"/>
      <c r="AZ845" s="875"/>
      <c r="BA845" s="876"/>
      <c r="BB845" s="877" t="s">
        <v>1177</v>
      </c>
      <c r="BC845" s="878"/>
      <c r="BD845" s="54"/>
      <c r="BE845" s="879" t="e">
        <f t="shared" si="94"/>
        <v>#N/A</v>
      </c>
      <c r="BF845" s="880"/>
      <c r="BG845" s="880"/>
      <c r="BH845" s="880"/>
      <c r="BI845" s="881"/>
      <c r="BJ845" s="882" t="s">
        <v>1177</v>
      </c>
      <c r="BK845" s="878"/>
      <c r="BL845" s="54"/>
      <c r="BM845" s="241"/>
      <c r="BN845" s="241"/>
      <c r="BO845" s="241"/>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199"/>
    </row>
    <row r="846" spans="4:121" s="52" customFormat="1" hidden="1">
      <c r="D846" s="198"/>
      <c r="E846" s="54"/>
      <c r="F846" s="54"/>
      <c r="G846" s="54"/>
      <c r="H846" s="54"/>
      <c r="I846" s="54"/>
      <c r="J846" s="54"/>
      <c r="K846" s="54"/>
      <c r="L846" s="54"/>
      <c r="M846" s="54"/>
      <c r="N846" s="54"/>
      <c r="O846" s="54"/>
      <c r="P846" s="54"/>
      <c r="Q846" s="54"/>
      <c r="R846" s="54"/>
      <c r="S846" s="54"/>
      <c r="T846" s="54"/>
      <c r="U846" s="54"/>
      <c r="V846" s="54"/>
      <c r="W846" s="192"/>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874" t="e">
        <f t="shared" si="95"/>
        <v>#N/A</v>
      </c>
      <c r="AX846" s="875"/>
      <c r="AY846" s="875"/>
      <c r="AZ846" s="875"/>
      <c r="BA846" s="876"/>
      <c r="BB846" s="877" t="s">
        <v>1178</v>
      </c>
      <c r="BC846" s="878"/>
      <c r="BD846" s="54"/>
      <c r="BE846" s="879" t="e">
        <f t="shared" si="94"/>
        <v>#N/A</v>
      </c>
      <c r="BF846" s="880"/>
      <c r="BG846" s="880"/>
      <c r="BH846" s="880"/>
      <c r="BI846" s="881"/>
      <c r="BJ846" s="882" t="s">
        <v>1178</v>
      </c>
      <c r="BK846" s="878"/>
      <c r="BL846" s="54"/>
      <c r="BM846" s="241"/>
      <c r="BN846" s="241"/>
      <c r="BO846" s="241"/>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199"/>
    </row>
    <row r="847" spans="4:121" s="52" customFormat="1" hidden="1">
      <c r="D847" s="198"/>
      <c r="E847" s="54"/>
      <c r="F847" s="54"/>
      <c r="G847" s="54"/>
      <c r="H847" s="54"/>
      <c r="I847" s="54"/>
      <c r="J847" s="54"/>
      <c r="K847" s="54"/>
      <c r="L847" s="54"/>
      <c r="M847" s="54"/>
      <c r="N847" s="54"/>
      <c r="O847" s="54"/>
      <c r="P847" s="54"/>
      <c r="Q847" s="54"/>
      <c r="R847" s="54"/>
      <c r="S847" s="54"/>
      <c r="T847" s="54"/>
      <c r="U847" s="54"/>
      <c r="V847" s="54"/>
      <c r="W847" s="192"/>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874" t="e">
        <f t="shared" si="95"/>
        <v>#N/A</v>
      </c>
      <c r="AX847" s="875"/>
      <c r="AY847" s="875"/>
      <c r="AZ847" s="875"/>
      <c r="BA847" s="876"/>
      <c r="BB847" s="877" t="s">
        <v>1179</v>
      </c>
      <c r="BC847" s="878"/>
      <c r="BD847" s="54"/>
      <c r="BE847" s="879" t="e">
        <f t="shared" si="94"/>
        <v>#N/A</v>
      </c>
      <c r="BF847" s="880"/>
      <c r="BG847" s="880"/>
      <c r="BH847" s="880"/>
      <c r="BI847" s="881"/>
      <c r="BJ847" s="882" t="s">
        <v>1179</v>
      </c>
      <c r="BK847" s="878"/>
      <c r="BL847" s="54"/>
      <c r="BM847" s="241"/>
      <c r="BN847" s="241"/>
      <c r="BO847" s="241"/>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199"/>
    </row>
    <row r="848" spans="4:121" s="52" customFormat="1" hidden="1">
      <c r="D848" s="198"/>
      <c r="E848" s="54"/>
      <c r="F848" s="54"/>
      <c r="G848" s="54"/>
      <c r="H848" s="54"/>
      <c r="I848" s="54"/>
      <c r="J848" s="54"/>
      <c r="K848" s="54"/>
      <c r="L848" s="54"/>
      <c r="M848" s="54"/>
      <c r="N848" s="54"/>
      <c r="O848" s="54"/>
      <c r="P848" s="54"/>
      <c r="Q848" s="54"/>
      <c r="R848" s="54"/>
      <c r="S848" s="54"/>
      <c r="T848" s="54"/>
      <c r="U848" s="54"/>
      <c r="V848" s="54"/>
      <c r="W848" s="192"/>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874" t="e">
        <f t="shared" si="95"/>
        <v>#N/A</v>
      </c>
      <c r="AX848" s="875"/>
      <c r="AY848" s="875"/>
      <c r="AZ848" s="875"/>
      <c r="BA848" s="876"/>
      <c r="BB848" s="877" t="s">
        <v>1180</v>
      </c>
      <c r="BC848" s="878"/>
      <c r="BD848" s="54"/>
      <c r="BE848" s="879" t="e">
        <f t="shared" si="94"/>
        <v>#N/A</v>
      </c>
      <c r="BF848" s="880"/>
      <c r="BG848" s="880"/>
      <c r="BH848" s="880"/>
      <c r="BI848" s="881"/>
      <c r="BJ848" s="882" t="s">
        <v>1180</v>
      </c>
      <c r="BK848" s="878"/>
      <c r="BL848" s="54"/>
      <c r="BM848" s="241"/>
      <c r="BN848" s="241"/>
      <c r="BO848" s="241"/>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199"/>
    </row>
    <row r="849" spans="4:121" s="52" customFormat="1" hidden="1">
      <c r="D849" s="198"/>
      <c r="E849" s="54"/>
      <c r="F849" s="54"/>
      <c r="G849" s="54"/>
      <c r="H849" s="54"/>
      <c r="I849" s="54"/>
      <c r="J849" s="54"/>
      <c r="K849" s="54"/>
      <c r="L849" s="54"/>
      <c r="M849" s="54"/>
      <c r="N849" s="54"/>
      <c r="O849" s="54"/>
      <c r="P849" s="54"/>
      <c r="Q849" s="54"/>
      <c r="R849" s="54"/>
      <c r="S849" s="54"/>
      <c r="T849" s="54"/>
      <c r="U849" s="54"/>
      <c r="V849" s="54"/>
      <c r="W849" s="192"/>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874" t="e">
        <f t="shared" si="95"/>
        <v>#N/A</v>
      </c>
      <c r="AX849" s="875"/>
      <c r="AY849" s="875"/>
      <c r="AZ849" s="875"/>
      <c r="BA849" s="876"/>
      <c r="BB849" s="877" t="s">
        <v>1181</v>
      </c>
      <c r="BC849" s="878"/>
      <c r="BD849" s="54"/>
      <c r="BE849" s="879" t="e">
        <f t="shared" si="94"/>
        <v>#N/A</v>
      </c>
      <c r="BF849" s="880"/>
      <c r="BG849" s="880"/>
      <c r="BH849" s="880"/>
      <c r="BI849" s="881"/>
      <c r="BJ849" s="882" t="s">
        <v>1181</v>
      </c>
      <c r="BK849" s="878"/>
      <c r="BL849" s="54"/>
      <c r="BM849" s="241"/>
      <c r="BN849" s="241"/>
      <c r="BO849" s="241"/>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199"/>
    </row>
    <row r="850" spans="4:121" s="52" customFormat="1" hidden="1">
      <c r="D850" s="198"/>
      <c r="E850" s="54"/>
      <c r="F850" s="54"/>
      <c r="G850" s="54"/>
      <c r="H850" s="54"/>
      <c r="I850" s="54"/>
      <c r="J850" s="54"/>
      <c r="K850" s="54"/>
      <c r="L850" s="54"/>
      <c r="M850" s="54"/>
      <c r="N850" s="54"/>
      <c r="O850" s="54"/>
      <c r="P850" s="54"/>
      <c r="Q850" s="54"/>
      <c r="R850" s="54"/>
      <c r="S850" s="54"/>
      <c r="T850" s="54"/>
      <c r="U850" s="54"/>
      <c r="V850" s="54"/>
      <c r="W850" s="192"/>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874" t="e">
        <f t="shared" si="95"/>
        <v>#N/A</v>
      </c>
      <c r="AX850" s="875"/>
      <c r="AY850" s="875"/>
      <c r="AZ850" s="875"/>
      <c r="BA850" s="876"/>
      <c r="BB850" s="877" t="s">
        <v>1182</v>
      </c>
      <c r="BC850" s="878"/>
      <c r="BD850" s="54"/>
      <c r="BE850" s="879" t="e">
        <f t="shared" si="94"/>
        <v>#N/A</v>
      </c>
      <c r="BF850" s="880"/>
      <c r="BG850" s="880"/>
      <c r="BH850" s="880"/>
      <c r="BI850" s="881"/>
      <c r="BJ850" s="882" t="s">
        <v>1182</v>
      </c>
      <c r="BK850" s="878"/>
      <c r="BL850" s="54"/>
      <c r="BM850" s="241"/>
      <c r="BN850" s="241"/>
      <c r="BO850" s="241"/>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199"/>
    </row>
    <row r="851" spans="4:121" s="52" customFormat="1" hidden="1">
      <c r="D851" s="198"/>
      <c r="E851" s="54"/>
      <c r="F851" s="54"/>
      <c r="G851" s="54"/>
      <c r="H851" s="54"/>
      <c r="I851" s="54"/>
      <c r="J851" s="54"/>
      <c r="K851" s="54"/>
      <c r="L851" s="54"/>
      <c r="M851" s="54"/>
      <c r="N851" s="54"/>
      <c r="O851" s="54"/>
      <c r="P851" s="54"/>
      <c r="Q851" s="54"/>
      <c r="R851" s="54"/>
      <c r="S851" s="54"/>
      <c r="T851" s="54"/>
      <c r="U851" s="54"/>
      <c r="V851" s="54"/>
      <c r="W851" s="192"/>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874" t="e">
        <f t="shared" si="95"/>
        <v>#N/A</v>
      </c>
      <c r="AX851" s="875"/>
      <c r="AY851" s="875"/>
      <c r="AZ851" s="875"/>
      <c r="BA851" s="876"/>
      <c r="BB851" s="877" t="s">
        <v>1183</v>
      </c>
      <c r="BC851" s="878"/>
      <c r="BD851" s="54"/>
      <c r="BE851" s="879" t="e">
        <f t="shared" si="94"/>
        <v>#N/A</v>
      </c>
      <c r="BF851" s="880"/>
      <c r="BG851" s="880"/>
      <c r="BH851" s="880"/>
      <c r="BI851" s="881"/>
      <c r="BJ851" s="882" t="s">
        <v>1183</v>
      </c>
      <c r="BK851" s="878"/>
      <c r="BL851" s="54"/>
      <c r="BM851" s="241"/>
      <c r="BN851" s="241"/>
      <c r="BO851" s="241"/>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199"/>
    </row>
    <row r="852" spans="4:121" s="52" customFormat="1" hidden="1">
      <c r="D852" s="198"/>
      <c r="E852" s="54"/>
      <c r="F852" s="54"/>
      <c r="G852" s="54"/>
      <c r="H852" s="54"/>
      <c r="I852" s="54"/>
      <c r="J852" s="54"/>
      <c r="K852" s="54"/>
      <c r="L852" s="54"/>
      <c r="M852" s="54"/>
      <c r="N852" s="54"/>
      <c r="O852" s="54"/>
      <c r="P852" s="54"/>
      <c r="Q852" s="54"/>
      <c r="R852" s="54"/>
      <c r="S852" s="54"/>
      <c r="T852" s="54"/>
      <c r="U852" s="54"/>
      <c r="V852" s="54"/>
      <c r="W852" s="192"/>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874" t="e">
        <f t="shared" si="95"/>
        <v>#N/A</v>
      </c>
      <c r="AX852" s="875"/>
      <c r="AY852" s="875"/>
      <c r="AZ852" s="875"/>
      <c r="BA852" s="876"/>
      <c r="BB852" s="877" t="s">
        <v>1184</v>
      </c>
      <c r="BC852" s="878"/>
      <c r="BD852" s="54"/>
      <c r="BE852" s="879" t="e">
        <f t="shared" si="94"/>
        <v>#N/A</v>
      </c>
      <c r="BF852" s="880"/>
      <c r="BG852" s="880"/>
      <c r="BH852" s="880"/>
      <c r="BI852" s="881"/>
      <c r="BJ852" s="882" t="s">
        <v>1184</v>
      </c>
      <c r="BK852" s="878"/>
      <c r="BL852" s="54"/>
      <c r="BM852" s="241"/>
      <c r="BN852" s="241"/>
      <c r="BO852" s="241"/>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199"/>
    </row>
    <row r="853" spans="4:121" s="52" customFormat="1" hidden="1">
      <c r="D853" s="198"/>
      <c r="E853" s="54"/>
      <c r="F853" s="54"/>
      <c r="G853" s="54"/>
      <c r="H853" s="54"/>
      <c r="I853" s="54"/>
      <c r="J853" s="54"/>
      <c r="K853" s="54"/>
      <c r="L853" s="54"/>
      <c r="M853" s="54"/>
      <c r="N853" s="54"/>
      <c r="O853" s="54"/>
      <c r="P853" s="54"/>
      <c r="Q853" s="54"/>
      <c r="R853" s="54"/>
      <c r="S853" s="54"/>
      <c r="T853" s="54"/>
      <c r="U853" s="54"/>
      <c r="V853" s="54"/>
      <c r="W853" s="192"/>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874" t="e">
        <f t="shared" si="95"/>
        <v>#N/A</v>
      </c>
      <c r="AX853" s="875"/>
      <c r="AY853" s="875"/>
      <c r="AZ853" s="875"/>
      <c r="BA853" s="876"/>
      <c r="BB853" s="877" t="s">
        <v>1185</v>
      </c>
      <c r="BC853" s="878"/>
      <c r="BD853" s="54"/>
      <c r="BE853" s="879" t="e">
        <f t="shared" si="94"/>
        <v>#N/A</v>
      </c>
      <c r="BF853" s="880"/>
      <c r="BG853" s="880"/>
      <c r="BH853" s="880"/>
      <c r="BI853" s="881"/>
      <c r="BJ853" s="882" t="s">
        <v>1185</v>
      </c>
      <c r="BK853" s="878"/>
      <c r="BL853" s="54"/>
      <c r="BM853" s="241"/>
      <c r="BN853" s="241"/>
      <c r="BO853" s="241"/>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199"/>
    </row>
    <row r="854" spans="4:121" s="52" customFormat="1" hidden="1">
      <c r="D854" s="198"/>
      <c r="E854" s="54"/>
      <c r="F854" s="54"/>
      <c r="G854" s="54"/>
      <c r="H854" s="54"/>
      <c r="I854" s="54"/>
      <c r="J854" s="54"/>
      <c r="K854" s="54"/>
      <c r="L854" s="54"/>
      <c r="M854" s="54"/>
      <c r="N854" s="54"/>
      <c r="O854" s="54"/>
      <c r="P854" s="54"/>
      <c r="Q854" s="54"/>
      <c r="R854" s="54"/>
      <c r="S854" s="54"/>
      <c r="T854" s="54"/>
      <c r="U854" s="54"/>
      <c r="V854" s="54"/>
      <c r="W854" s="192"/>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874" t="e">
        <f t="shared" si="95"/>
        <v>#N/A</v>
      </c>
      <c r="AX854" s="875"/>
      <c r="AY854" s="875"/>
      <c r="AZ854" s="875"/>
      <c r="BA854" s="876"/>
      <c r="BB854" s="877" t="s">
        <v>1186</v>
      </c>
      <c r="BC854" s="878"/>
      <c r="BD854" s="54"/>
      <c r="BE854" s="879" t="e">
        <f t="shared" si="94"/>
        <v>#N/A</v>
      </c>
      <c r="BF854" s="880"/>
      <c r="BG854" s="880"/>
      <c r="BH854" s="880"/>
      <c r="BI854" s="881"/>
      <c r="BJ854" s="882" t="s">
        <v>1186</v>
      </c>
      <c r="BK854" s="878"/>
      <c r="BL854" s="54"/>
      <c r="BM854" s="241"/>
      <c r="BN854" s="241"/>
      <c r="BO854" s="241"/>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199"/>
    </row>
    <row r="855" spans="4:121" s="52" customFormat="1" hidden="1">
      <c r="D855" s="198"/>
      <c r="E855" s="54"/>
      <c r="F855" s="54"/>
      <c r="G855" s="54"/>
      <c r="H855" s="54"/>
      <c r="I855" s="54"/>
      <c r="J855" s="54"/>
      <c r="K855" s="54"/>
      <c r="L855" s="54"/>
      <c r="M855" s="54"/>
      <c r="N855" s="54"/>
      <c r="O855" s="54"/>
      <c r="P855" s="54"/>
      <c r="Q855" s="54"/>
      <c r="R855" s="54"/>
      <c r="S855" s="54"/>
      <c r="T855" s="54"/>
      <c r="U855" s="54"/>
      <c r="V855" s="54"/>
      <c r="W855" s="192"/>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874" t="e">
        <f t="shared" si="95"/>
        <v>#N/A</v>
      </c>
      <c r="AX855" s="875"/>
      <c r="AY855" s="875"/>
      <c r="AZ855" s="875"/>
      <c r="BA855" s="876"/>
      <c r="BB855" s="877" t="s">
        <v>1187</v>
      </c>
      <c r="BC855" s="878"/>
      <c r="BD855" s="54"/>
      <c r="BE855" s="879" t="e">
        <f t="shared" si="94"/>
        <v>#N/A</v>
      </c>
      <c r="BF855" s="880"/>
      <c r="BG855" s="880"/>
      <c r="BH855" s="880"/>
      <c r="BI855" s="881"/>
      <c r="BJ855" s="882" t="s">
        <v>1187</v>
      </c>
      <c r="BK855" s="878"/>
      <c r="BL855" s="54"/>
      <c r="BM855" s="241"/>
      <c r="BN855" s="241"/>
      <c r="BO855" s="241"/>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199"/>
    </row>
    <row r="856" spans="4:121" s="52" customFormat="1" hidden="1">
      <c r="D856" s="198"/>
      <c r="E856" s="54"/>
      <c r="F856" s="54"/>
      <c r="G856" s="54"/>
      <c r="H856" s="54"/>
      <c r="I856" s="54"/>
      <c r="J856" s="54"/>
      <c r="K856" s="54"/>
      <c r="L856" s="54"/>
      <c r="M856" s="54"/>
      <c r="N856" s="54"/>
      <c r="O856" s="54"/>
      <c r="P856" s="54"/>
      <c r="Q856" s="54"/>
      <c r="R856" s="54"/>
      <c r="S856" s="54"/>
      <c r="T856" s="54"/>
      <c r="U856" s="54"/>
      <c r="V856" s="54"/>
      <c r="W856" s="192"/>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874" t="e">
        <f t="shared" si="95"/>
        <v>#N/A</v>
      </c>
      <c r="AX856" s="875"/>
      <c r="AY856" s="875"/>
      <c r="AZ856" s="875"/>
      <c r="BA856" s="876"/>
      <c r="BB856" s="877" t="s">
        <v>1188</v>
      </c>
      <c r="BC856" s="878"/>
      <c r="BD856" s="54"/>
      <c r="BE856" s="879" t="e">
        <f t="shared" si="94"/>
        <v>#N/A</v>
      </c>
      <c r="BF856" s="880"/>
      <c r="BG856" s="880"/>
      <c r="BH856" s="880"/>
      <c r="BI856" s="881"/>
      <c r="BJ856" s="882" t="s">
        <v>1188</v>
      </c>
      <c r="BK856" s="878"/>
      <c r="BL856" s="54"/>
      <c r="BM856" s="241"/>
      <c r="BN856" s="241"/>
      <c r="BO856" s="241"/>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199"/>
    </row>
    <row r="857" spans="4:121" s="52" customFormat="1" hidden="1">
      <c r="D857" s="198"/>
      <c r="E857" s="54"/>
      <c r="F857" s="54"/>
      <c r="G857" s="54"/>
      <c r="H857" s="54"/>
      <c r="I857" s="54"/>
      <c r="J857" s="54"/>
      <c r="K857" s="54"/>
      <c r="L857" s="54"/>
      <c r="M857" s="54"/>
      <c r="N857" s="54"/>
      <c r="O857" s="54"/>
      <c r="P857" s="54"/>
      <c r="Q857" s="54"/>
      <c r="R857" s="54"/>
      <c r="S857" s="54"/>
      <c r="T857" s="54"/>
      <c r="U857" s="54"/>
      <c r="V857" s="54"/>
      <c r="W857" s="192"/>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874" t="e">
        <f t="shared" si="95"/>
        <v>#N/A</v>
      </c>
      <c r="AX857" s="875"/>
      <c r="AY857" s="875"/>
      <c r="AZ857" s="875"/>
      <c r="BA857" s="876"/>
      <c r="BB857" s="877" t="s">
        <v>1189</v>
      </c>
      <c r="BC857" s="878"/>
      <c r="BD857" s="54"/>
      <c r="BE857" s="879" t="e">
        <f t="shared" si="94"/>
        <v>#N/A</v>
      </c>
      <c r="BF857" s="880"/>
      <c r="BG857" s="880"/>
      <c r="BH857" s="880"/>
      <c r="BI857" s="881"/>
      <c r="BJ857" s="882" t="s">
        <v>1189</v>
      </c>
      <c r="BK857" s="878"/>
      <c r="BL857" s="54"/>
      <c r="BM857" s="241"/>
      <c r="BN857" s="241"/>
      <c r="BO857" s="241"/>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199"/>
    </row>
    <row r="858" spans="4:121" s="52" customFormat="1" hidden="1">
      <c r="D858" s="198"/>
      <c r="E858" s="54"/>
      <c r="F858" s="54"/>
      <c r="G858" s="54"/>
      <c r="H858" s="54"/>
      <c r="I858" s="54"/>
      <c r="J858" s="54"/>
      <c r="K858" s="54"/>
      <c r="L858" s="54"/>
      <c r="M858" s="54"/>
      <c r="N858" s="54"/>
      <c r="O858" s="54"/>
      <c r="P858" s="54"/>
      <c r="Q858" s="54"/>
      <c r="R858" s="54"/>
      <c r="S858" s="54"/>
      <c r="T858" s="54"/>
      <c r="U858" s="54"/>
      <c r="V858" s="54"/>
      <c r="W858" s="192"/>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874" t="e">
        <f t="shared" si="95"/>
        <v>#N/A</v>
      </c>
      <c r="AX858" s="875"/>
      <c r="AY858" s="875"/>
      <c r="AZ858" s="875"/>
      <c r="BA858" s="876"/>
      <c r="BB858" s="877" t="s">
        <v>1190</v>
      </c>
      <c r="BC858" s="878"/>
      <c r="BD858" s="54"/>
      <c r="BE858" s="879" t="e">
        <f t="shared" si="94"/>
        <v>#N/A</v>
      </c>
      <c r="BF858" s="880"/>
      <c r="BG858" s="880"/>
      <c r="BH858" s="880"/>
      <c r="BI858" s="881"/>
      <c r="BJ858" s="882" t="s">
        <v>1190</v>
      </c>
      <c r="BK858" s="878"/>
      <c r="BL858" s="54"/>
      <c r="BM858" s="241"/>
      <c r="BN858" s="241"/>
      <c r="BO858" s="241"/>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199"/>
    </row>
    <row r="859" spans="4:121" s="52" customFormat="1" hidden="1">
      <c r="D859" s="198"/>
      <c r="E859" s="54"/>
      <c r="F859" s="54"/>
      <c r="G859" s="54"/>
      <c r="H859" s="54"/>
      <c r="I859" s="54"/>
      <c r="J859" s="54"/>
      <c r="K859" s="54"/>
      <c r="L859" s="54"/>
      <c r="M859" s="54"/>
      <c r="N859" s="54"/>
      <c r="O859" s="54"/>
      <c r="P859" s="54"/>
      <c r="Q859" s="54"/>
      <c r="R859" s="54"/>
      <c r="S859" s="54"/>
      <c r="T859" s="54"/>
      <c r="U859" s="54"/>
      <c r="V859" s="54"/>
      <c r="W859" s="192"/>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874" t="e">
        <f t="shared" si="95"/>
        <v>#N/A</v>
      </c>
      <c r="AX859" s="875"/>
      <c r="AY859" s="875"/>
      <c r="AZ859" s="875"/>
      <c r="BA859" s="876"/>
      <c r="BB859" s="877" t="s">
        <v>1191</v>
      </c>
      <c r="BC859" s="878"/>
      <c r="BD859" s="54"/>
      <c r="BE859" s="879" t="e">
        <f t="shared" si="94"/>
        <v>#N/A</v>
      </c>
      <c r="BF859" s="880"/>
      <c r="BG859" s="880"/>
      <c r="BH859" s="880"/>
      <c r="BI859" s="881"/>
      <c r="BJ859" s="882" t="s">
        <v>1191</v>
      </c>
      <c r="BK859" s="878"/>
      <c r="BL859" s="54"/>
      <c r="BM859" s="241"/>
      <c r="BN859" s="241"/>
      <c r="BO859" s="241"/>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199"/>
    </row>
    <row r="860" spans="4:121" s="52" customFormat="1" hidden="1">
      <c r="D860" s="198"/>
      <c r="E860" s="54"/>
      <c r="F860" s="54"/>
      <c r="G860" s="54"/>
      <c r="H860" s="54"/>
      <c r="I860" s="54"/>
      <c r="J860" s="54"/>
      <c r="K860" s="54"/>
      <c r="L860" s="54"/>
      <c r="M860" s="54"/>
      <c r="N860" s="54"/>
      <c r="O860" s="54"/>
      <c r="P860" s="54"/>
      <c r="Q860" s="54"/>
      <c r="R860" s="54"/>
      <c r="S860" s="54"/>
      <c r="T860" s="54"/>
      <c r="U860" s="54"/>
      <c r="V860" s="54"/>
      <c r="W860" s="192"/>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874" t="e">
        <f t="shared" si="95"/>
        <v>#N/A</v>
      </c>
      <c r="AX860" s="875"/>
      <c r="AY860" s="875"/>
      <c r="AZ860" s="875"/>
      <c r="BA860" s="876"/>
      <c r="BB860" s="877" t="s">
        <v>1192</v>
      </c>
      <c r="BC860" s="878"/>
      <c r="BD860" s="54"/>
      <c r="BE860" s="879" t="e">
        <f t="shared" si="94"/>
        <v>#N/A</v>
      </c>
      <c r="BF860" s="880"/>
      <c r="BG860" s="880"/>
      <c r="BH860" s="880"/>
      <c r="BI860" s="881"/>
      <c r="BJ860" s="882" t="s">
        <v>1192</v>
      </c>
      <c r="BK860" s="878"/>
      <c r="BL860" s="54"/>
      <c r="BM860" s="241"/>
      <c r="BN860" s="241"/>
      <c r="BO860" s="241"/>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199"/>
    </row>
    <row r="861" spans="4:121" s="52" customFormat="1" hidden="1">
      <c r="D861" s="198"/>
      <c r="E861" s="54"/>
      <c r="F861" s="54"/>
      <c r="G861" s="54"/>
      <c r="H861" s="54"/>
      <c r="I861" s="54"/>
      <c r="J861" s="54"/>
      <c r="K861" s="54"/>
      <c r="L861" s="54"/>
      <c r="M861" s="54"/>
      <c r="N861" s="54"/>
      <c r="O861" s="54"/>
      <c r="P861" s="54"/>
      <c r="Q861" s="54"/>
      <c r="R861" s="54"/>
      <c r="S861" s="54"/>
      <c r="T861" s="54"/>
      <c r="U861" s="54"/>
      <c r="V861" s="54"/>
      <c r="W861" s="192"/>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874" t="e">
        <f t="shared" si="95"/>
        <v>#N/A</v>
      </c>
      <c r="AX861" s="875"/>
      <c r="AY861" s="875"/>
      <c r="AZ861" s="875"/>
      <c r="BA861" s="876"/>
      <c r="BB861" s="877" t="s">
        <v>1193</v>
      </c>
      <c r="BC861" s="878"/>
      <c r="BD861" s="54"/>
      <c r="BE861" s="879" t="e">
        <f t="shared" si="94"/>
        <v>#N/A</v>
      </c>
      <c r="BF861" s="880"/>
      <c r="BG861" s="880"/>
      <c r="BH861" s="880"/>
      <c r="BI861" s="881"/>
      <c r="BJ861" s="882" t="s">
        <v>1193</v>
      </c>
      <c r="BK861" s="878"/>
      <c r="BL861" s="54"/>
      <c r="BM861" s="241"/>
      <c r="BN861" s="241"/>
      <c r="BO861" s="241"/>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199"/>
    </row>
    <row r="862" spans="4:121" s="52" customFormat="1" hidden="1">
      <c r="D862" s="198"/>
      <c r="E862" s="54"/>
      <c r="F862" s="54"/>
      <c r="G862" s="54"/>
      <c r="H862" s="54"/>
      <c r="I862" s="54"/>
      <c r="J862" s="54"/>
      <c r="K862" s="54"/>
      <c r="L862" s="54"/>
      <c r="M862" s="54"/>
      <c r="N862" s="54"/>
      <c r="O862" s="54"/>
      <c r="P862" s="54"/>
      <c r="Q862" s="54"/>
      <c r="R862" s="54"/>
      <c r="S862" s="54"/>
      <c r="T862" s="54"/>
      <c r="U862" s="54"/>
      <c r="V862" s="54"/>
      <c r="W862" s="192"/>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874" t="e">
        <f t="shared" si="95"/>
        <v>#N/A</v>
      </c>
      <c r="AX862" s="875"/>
      <c r="AY862" s="875"/>
      <c r="AZ862" s="875"/>
      <c r="BA862" s="876"/>
      <c r="BB862" s="877" t="s">
        <v>1194</v>
      </c>
      <c r="BC862" s="878"/>
      <c r="BD862" s="54"/>
      <c r="BE862" s="879" t="e">
        <f t="shared" si="94"/>
        <v>#N/A</v>
      </c>
      <c r="BF862" s="880"/>
      <c r="BG862" s="880"/>
      <c r="BH862" s="880"/>
      <c r="BI862" s="881"/>
      <c r="BJ862" s="882" t="s">
        <v>1194</v>
      </c>
      <c r="BK862" s="878"/>
      <c r="BL862" s="54"/>
      <c r="BM862" s="241"/>
      <c r="BN862" s="241"/>
      <c r="BO862" s="241"/>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199"/>
    </row>
    <row r="863" spans="4:121" s="52" customFormat="1" hidden="1">
      <c r="D863" s="198"/>
      <c r="E863" s="54"/>
      <c r="F863" s="54"/>
      <c r="G863" s="54"/>
      <c r="H863" s="54"/>
      <c r="I863" s="54"/>
      <c r="J863" s="54"/>
      <c r="K863" s="54"/>
      <c r="L863" s="54"/>
      <c r="M863" s="54"/>
      <c r="N863" s="54"/>
      <c r="O863" s="54"/>
      <c r="P863" s="54"/>
      <c r="Q863" s="54"/>
      <c r="R863" s="54"/>
      <c r="S863" s="54"/>
      <c r="T863" s="54"/>
      <c r="U863" s="54"/>
      <c r="V863" s="54"/>
      <c r="W863" s="192"/>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874" t="e">
        <f t="shared" si="95"/>
        <v>#N/A</v>
      </c>
      <c r="AX863" s="875"/>
      <c r="AY863" s="875"/>
      <c r="AZ863" s="875"/>
      <c r="BA863" s="876"/>
      <c r="BB863" s="877" t="s">
        <v>1195</v>
      </c>
      <c r="BC863" s="878"/>
      <c r="BD863" s="54"/>
      <c r="BE863" s="879" t="e">
        <f t="shared" si="94"/>
        <v>#N/A</v>
      </c>
      <c r="BF863" s="880"/>
      <c r="BG863" s="880"/>
      <c r="BH863" s="880"/>
      <c r="BI863" s="881"/>
      <c r="BJ863" s="882" t="s">
        <v>1195</v>
      </c>
      <c r="BK863" s="878"/>
      <c r="BL863" s="54"/>
      <c r="BM863" s="241"/>
      <c r="BN863" s="241"/>
      <c r="BO863" s="241"/>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199"/>
    </row>
    <row r="864" spans="4:121" s="52" customFormat="1" hidden="1">
      <c r="D864" s="198"/>
      <c r="E864" s="54"/>
      <c r="F864" s="54"/>
      <c r="G864" s="54"/>
      <c r="H864" s="54"/>
      <c r="I864" s="54"/>
      <c r="J864" s="54"/>
      <c r="K864" s="54"/>
      <c r="L864" s="54"/>
      <c r="M864" s="54"/>
      <c r="N864" s="54"/>
      <c r="O864" s="54"/>
      <c r="P864" s="54"/>
      <c r="Q864" s="54"/>
      <c r="R864" s="54"/>
      <c r="S864" s="54"/>
      <c r="T864" s="54"/>
      <c r="U864" s="54"/>
      <c r="V864" s="54"/>
      <c r="W864" s="192"/>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874" t="e">
        <f t="shared" si="95"/>
        <v>#N/A</v>
      </c>
      <c r="AX864" s="875"/>
      <c r="AY864" s="875"/>
      <c r="AZ864" s="875"/>
      <c r="BA864" s="876"/>
      <c r="BB864" s="877" t="s">
        <v>1196</v>
      </c>
      <c r="BC864" s="878"/>
      <c r="BD864" s="54"/>
      <c r="BE864" s="879" t="e">
        <f t="shared" si="94"/>
        <v>#N/A</v>
      </c>
      <c r="BF864" s="880"/>
      <c r="BG864" s="880"/>
      <c r="BH864" s="880"/>
      <c r="BI864" s="881"/>
      <c r="BJ864" s="882" t="s">
        <v>1196</v>
      </c>
      <c r="BK864" s="878"/>
      <c r="BL864" s="54"/>
      <c r="BM864" s="241"/>
      <c r="BN864" s="241"/>
      <c r="BO864" s="241"/>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199"/>
    </row>
    <row r="865" spans="4:121" s="52" customFormat="1" hidden="1">
      <c r="D865" s="198"/>
      <c r="E865" s="54"/>
      <c r="F865" s="54"/>
      <c r="G865" s="54"/>
      <c r="H865" s="54"/>
      <c r="I865" s="54"/>
      <c r="J865" s="54"/>
      <c r="K865" s="54"/>
      <c r="L865" s="54"/>
      <c r="M865" s="54"/>
      <c r="N865" s="54"/>
      <c r="O865" s="54"/>
      <c r="P865" s="54"/>
      <c r="Q865" s="54"/>
      <c r="R865" s="54"/>
      <c r="S865" s="54"/>
      <c r="T865" s="54"/>
      <c r="U865" s="54"/>
      <c r="V865" s="54"/>
      <c r="W865" s="192"/>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874" t="e">
        <f t="shared" si="95"/>
        <v>#N/A</v>
      </c>
      <c r="AX865" s="875"/>
      <c r="AY865" s="875"/>
      <c r="AZ865" s="875"/>
      <c r="BA865" s="876"/>
      <c r="BB865" s="877" t="s">
        <v>1197</v>
      </c>
      <c r="BC865" s="878"/>
      <c r="BD865" s="54"/>
      <c r="BE865" s="879" t="e">
        <f t="shared" si="94"/>
        <v>#N/A</v>
      </c>
      <c r="BF865" s="880"/>
      <c r="BG865" s="880"/>
      <c r="BH865" s="880"/>
      <c r="BI865" s="881"/>
      <c r="BJ865" s="882" t="s">
        <v>1197</v>
      </c>
      <c r="BK865" s="878"/>
      <c r="BL865" s="54"/>
      <c r="BM865" s="241"/>
      <c r="BN865" s="241"/>
      <c r="BO865" s="241"/>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199"/>
    </row>
    <row r="866" spans="4:121" s="52" customFormat="1" hidden="1">
      <c r="D866" s="198"/>
      <c r="E866" s="54"/>
      <c r="F866" s="54"/>
      <c r="G866" s="54"/>
      <c r="H866" s="54"/>
      <c r="I866" s="54"/>
      <c r="J866" s="54"/>
      <c r="K866" s="54"/>
      <c r="L866" s="54"/>
      <c r="M866" s="54"/>
      <c r="N866" s="54"/>
      <c r="O866" s="54"/>
      <c r="P866" s="54"/>
      <c r="Q866" s="54"/>
      <c r="R866" s="54"/>
      <c r="S866" s="54"/>
      <c r="T866" s="54"/>
      <c r="U866" s="54"/>
      <c r="V866" s="54"/>
      <c r="W866" s="192"/>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874" t="e">
        <f t="shared" si="95"/>
        <v>#N/A</v>
      </c>
      <c r="AX866" s="875"/>
      <c r="AY866" s="875"/>
      <c r="AZ866" s="875"/>
      <c r="BA866" s="876"/>
      <c r="BB866" s="877" t="s">
        <v>1198</v>
      </c>
      <c r="BC866" s="878"/>
      <c r="BD866" s="54"/>
      <c r="BE866" s="879" t="e">
        <f t="shared" si="94"/>
        <v>#N/A</v>
      </c>
      <c r="BF866" s="880"/>
      <c r="BG866" s="880"/>
      <c r="BH866" s="880"/>
      <c r="BI866" s="881"/>
      <c r="BJ866" s="882" t="s">
        <v>1198</v>
      </c>
      <c r="BK866" s="878"/>
      <c r="BL866" s="54"/>
      <c r="BM866" s="241"/>
      <c r="BN866" s="241"/>
      <c r="BO866" s="241"/>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199"/>
    </row>
    <row r="867" spans="4:121" s="52" customFormat="1" hidden="1">
      <c r="D867" s="198"/>
      <c r="E867" s="54"/>
      <c r="F867" s="54"/>
      <c r="G867" s="54"/>
      <c r="H867" s="54"/>
      <c r="I867" s="54"/>
      <c r="J867" s="54"/>
      <c r="K867" s="54"/>
      <c r="L867" s="54"/>
      <c r="M867" s="54"/>
      <c r="N867" s="54"/>
      <c r="O867" s="54"/>
      <c r="P867" s="54"/>
      <c r="Q867" s="54"/>
      <c r="R867" s="54"/>
      <c r="S867" s="54"/>
      <c r="T867" s="54"/>
      <c r="U867" s="54"/>
      <c r="V867" s="54"/>
      <c r="W867" s="192"/>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874" t="e">
        <f t="shared" si="95"/>
        <v>#N/A</v>
      </c>
      <c r="AX867" s="875"/>
      <c r="AY867" s="875"/>
      <c r="AZ867" s="875"/>
      <c r="BA867" s="876"/>
      <c r="BB867" s="877" t="s">
        <v>1199</v>
      </c>
      <c r="BC867" s="878"/>
      <c r="BD867" s="54"/>
      <c r="BE867" s="879" t="e">
        <f t="shared" si="94"/>
        <v>#N/A</v>
      </c>
      <c r="BF867" s="880"/>
      <c r="BG867" s="880"/>
      <c r="BH867" s="880"/>
      <c r="BI867" s="881"/>
      <c r="BJ867" s="882" t="s">
        <v>1199</v>
      </c>
      <c r="BK867" s="878"/>
      <c r="BL867" s="54"/>
      <c r="BM867" s="241"/>
      <c r="BN867" s="241"/>
      <c r="BO867" s="241"/>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199"/>
    </row>
    <row r="868" spans="4:121" s="52" customFormat="1" hidden="1">
      <c r="D868" s="198"/>
      <c r="E868" s="54"/>
      <c r="F868" s="54"/>
      <c r="G868" s="54"/>
      <c r="H868" s="54"/>
      <c r="I868" s="54"/>
      <c r="J868" s="54"/>
      <c r="K868" s="54"/>
      <c r="L868" s="54"/>
      <c r="M868" s="54"/>
      <c r="N868" s="54"/>
      <c r="O868" s="54"/>
      <c r="P868" s="54"/>
      <c r="Q868" s="54"/>
      <c r="R868" s="54"/>
      <c r="S868" s="54"/>
      <c r="T868" s="54"/>
      <c r="U868" s="54"/>
      <c r="V868" s="54"/>
      <c r="W868" s="192"/>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874" t="e">
        <f t="shared" si="95"/>
        <v>#N/A</v>
      </c>
      <c r="AX868" s="875"/>
      <c r="AY868" s="875"/>
      <c r="AZ868" s="875"/>
      <c r="BA868" s="876"/>
      <c r="BB868" s="877" t="s">
        <v>1200</v>
      </c>
      <c r="BC868" s="878"/>
      <c r="BD868" s="54"/>
      <c r="BE868" s="879" t="e">
        <f t="shared" si="94"/>
        <v>#N/A</v>
      </c>
      <c r="BF868" s="880"/>
      <c r="BG868" s="880"/>
      <c r="BH868" s="880"/>
      <c r="BI868" s="881"/>
      <c r="BJ868" s="882" t="s">
        <v>1200</v>
      </c>
      <c r="BK868" s="878"/>
      <c r="BL868" s="54"/>
      <c r="BM868" s="241"/>
      <c r="BN868" s="241"/>
      <c r="BO868" s="241"/>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199"/>
    </row>
    <row r="869" spans="4:121" s="52" customFormat="1" hidden="1">
      <c r="D869" s="198"/>
      <c r="E869" s="54"/>
      <c r="F869" s="54"/>
      <c r="G869" s="54"/>
      <c r="H869" s="54"/>
      <c r="I869" s="54"/>
      <c r="J869" s="54"/>
      <c r="K869" s="54"/>
      <c r="L869" s="54"/>
      <c r="M869" s="54"/>
      <c r="N869" s="54"/>
      <c r="O869" s="54"/>
      <c r="P869" s="54"/>
      <c r="Q869" s="54"/>
      <c r="R869" s="54"/>
      <c r="S869" s="54"/>
      <c r="T869" s="54"/>
      <c r="U869" s="54"/>
      <c r="V869" s="54"/>
      <c r="W869" s="192"/>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874" t="e">
        <f t="shared" si="95"/>
        <v>#N/A</v>
      </c>
      <c r="AX869" s="875"/>
      <c r="AY869" s="875"/>
      <c r="AZ869" s="875"/>
      <c r="BA869" s="876"/>
      <c r="BB869" s="877" t="s">
        <v>1201</v>
      </c>
      <c r="BC869" s="878"/>
      <c r="BD869" s="54"/>
      <c r="BE869" s="879" t="e">
        <f t="shared" si="94"/>
        <v>#N/A</v>
      </c>
      <c r="BF869" s="880"/>
      <c r="BG869" s="880"/>
      <c r="BH869" s="880"/>
      <c r="BI869" s="881"/>
      <c r="BJ869" s="882" t="s">
        <v>1201</v>
      </c>
      <c r="BK869" s="878"/>
      <c r="BL869" s="54"/>
      <c r="BM869" s="241"/>
      <c r="BN869" s="241"/>
      <c r="BO869" s="241"/>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199"/>
    </row>
    <row r="870" spans="4:121" s="52" customFormat="1" hidden="1">
      <c r="D870" s="198"/>
      <c r="E870" s="54"/>
      <c r="F870" s="54"/>
      <c r="G870" s="54"/>
      <c r="H870" s="54"/>
      <c r="I870" s="54"/>
      <c r="J870" s="54"/>
      <c r="K870" s="54"/>
      <c r="L870" s="54"/>
      <c r="M870" s="54"/>
      <c r="N870" s="54"/>
      <c r="O870" s="54"/>
      <c r="P870" s="54"/>
      <c r="Q870" s="54"/>
      <c r="R870" s="54"/>
      <c r="S870" s="54"/>
      <c r="T870" s="54"/>
      <c r="U870" s="54"/>
      <c r="V870" s="54"/>
      <c r="W870" s="192"/>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874" t="e">
        <f t="shared" si="95"/>
        <v>#N/A</v>
      </c>
      <c r="AX870" s="875"/>
      <c r="AY870" s="875"/>
      <c r="AZ870" s="875"/>
      <c r="BA870" s="876"/>
      <c r="BB870" s="877" t="s">
        <v>1202</v>
      </c>
      <c r="BC870" s="878"/>
      <c r="BD870" s="54"/>
      <c r="BE870" s="879" t="e">
        <f t="shared" si="94"/>
        <v>#N/A</v>
      </c>
      <c r="BF870" s="880"/>
      <c r="BG870" s="880"/>
      <c r="BH870" s="880"/>
      <c r="BI870" s="881"/>
      <c r="BJ870" s="882" t="s">
        <v>1202</v>
      </c>
      <c r="BK870" s="878"/>
      <c r="BL870" s="54"/>
      <c r="BM870" s="241"/>
      <c r="BN870" s="241"/>
      <c r="BO870" s="241"/>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199"/>
    </row>
    <row r="871" spans="4:121" s="52" customFormat="1" hidden="1">
      <c r="D871" s="198"/>
      <c r="E871" s="54"/>
      <c r="F871" s="54"/>
      <c r="G871" s="54"/>
      <c r="H871" s="54"/>
      <c r="I871" s="54"/>
      <c r="J871" s="54"/>
      <c r="K871" s="54"/>
      <c r="L871" s="54"/>
      <c r="M871" s="54"/>
      <c r="N871" s="54"/>
      <c r="O871" s="54"/>
      <c r="P871" s="54"/>
      <c r="Q871" s="54"/>
      <c r="R871" s="54"/>
      <c r="S871" s="54"/>
      <c r="T871" s="54"/>
      <c r="U871" s="54"/>
      <c r="V871" s="54"/>
      <c r="W871" s="192"/>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874" t="e">
        <f t="shared" si="95"/>
        <v>#N/A</v>
      </c>
      <c r="AX871" s="875"/>
      <c r="AY871" s="875"/>
      <c r="AZ871" s="875"/>
      <c r="BA871" s="876"/>
      <c r="BB871" s="877" t="s">
        <v>1203</v>
      </c>
      <c r="BC871" s="878"/>
      <c r="BD871" s="54"/>
      <c r="BE871" s="879" t="e">
        <f t="shared" si="94"/>
        <v>#N/A</v>
      </c>
      <c r="BF871" s="880"/>
      <c r="BG871" s="880"/>
      <c r="BH871" s="880"/>
      <c r="BI871" s="881"/>
      <c r="BJ871" s="882" t="s">
        <v>1203</v>
      </c>
      <c r="BK871" s="878"/>
      <c r="BL871" s="54"/>
      <c r="BM871" s="241"/>
      <c r="BN871" s="241"/>
      <c r="BO871" s="241"/>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199"/>
    </row>
    <row r="872" spans="4:121" s="52" customFormat="1" hidden="1">
      <c r="D872" s="198"/>
      <c r="E872" s="54"/>
      <c r="F872" s="54"/>
      <c r="G872" s="54"/>
      <c r="H872" s="54"/>
      <c r="I872" s="54"/>
      <c r="J872" s="54"/>
      <c r="K872" s="54"/>
      <c r="L872" s="54"/>
      <c r="M872" s="54"/>
      <c r="N872" s="54"/>
      <c r="O872" s="54"/>
      <c r="P872" s="54"/>
      <c r="Q872" s="54"/>
      <c r="R872" s="54"/>
      <c r="S872" s="54"/>
      <c r="T872" s="54"/>
      <c r="U872" s="54"/>
      <c r="V872" s="54"/>
      <c r="W872" s="192"/>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874" t="e">
        <f t="shared" si="95"/>
        <v>#N/A</v>
      </c>
      <c r="AX872" s="875"/>
      <c r="AY872" s="875"/>
      <c r="AZ872" s="875"/>
      <c r="BA872" s="876"/>
      <c r="BB872" s="877" t="s">
        <v>1204</v>
      </c>
      <c r="BC872" s="878"/>
      <c r="BD872" s="54"/>
      <c r="BE872" s="879" t="e">
        <f t="shared" si="94"/>
        <v>#N/A</v>
      </c>
      <c r="BF872" s="880"/>
      <c r="BG872" s="880"/>
      <c r="BH872" s="880"/>
      <c r="BI872" s="881"/>
      <c r="BJ872" s="882" t="s">
        <v>1204</v>
      </c>
      <c r="BK872" s="878"/>
      <c r="BL872" s="54"/>
      <c r="BM872" s="241"/>
      <c r="BN872" s="241"/>
      <c r="BO872" s="241"/>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199"/>
    </row>
    <row r="873" spans="4:121" s="52" customFormat="1" hidden="1">
      <c r="D873" s="198"/>
      <c r="E873" s="54"/>
      <c r="F873" s="54"/>
      <c r="G873" s="54"/>
      <c r="H873" s="54"/>
      <c r="I873" s="54"/>
      <c r="J873" s="54"/>
      <c r="K873" s="54"/>
      <c r="L873" s="54"/>
      <c r="M873" s="54"/>
      <c r="N873" s="54"/>
      <c r="O873" s="54"/>
      <c r="P873" s="54"/>
      <c r="Q873" s="54"/>
      <c r="R873" s="54"/>
      <c r="S873" s="54"/>
      <c r="T873" s="54"/>
      <c r="U873" s="54"/>
      <c r="V873" s="54"/>
      <c r="W873" s="192"/>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874" t="e">
        <f t="shared" si="95"/>
        <v>#N/A</v>
      </c>
      <c r="AX873" s="875"/>
      <c r="AY873" s="875"/>
      <c r="AZ873" s="875"/>
      <c r="BA873" s="876"/>
      <c r="BB873" s="877" t="s">
        <v>1205</v>
      </c>
      <c r="BC873" s="878"/>
      <c r="BD873" s="54"/>
      <c r="BE873" s="879" t="e">
        <f t="shared" si="94"/>
        <v>#N/A</v>
      </c>
      <c r="BF873" s="880"/>
      <c r="BG873" s="880"/>
      <c r="BH873" s="880"/>
      <c r="BI873" s="881"/>
      <c r="BJ873" s="882" t="s">
        <v>1205</v>
      </c>
      <c r="BK873" s="878"/>
      <c r="BL873" s="54"/>
      <c r="BM873" s="241"/>
      <c r="BN873" s="241"/>
      <c r="BO873" s="241"/>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199"/>
    </row>
    <row r="874" spans="4:121" s="52" customFormat="1" hidden="1">
      <c r="D874" s="198"/>
      <c r="E874" s="54"/>
      <c r="F874" s="54"/>
      <c r="G874" s="54"/>
      <c r="H874" s="54"/>
      <c r="I874" s="54"/>
      <c r="J874" s="54"/>
      <c r="K874" s="54"/>
      <c r="L874" s="54"/>
      <c r="M874" s="54"/>
      <c r="N874" s="54"/>
      <c r="O874" s="54"/>
      <c r="P874" s="54"/>
      <c r="Q874" s="54"/>
      <c r="R874" s="54"/>
      <c r="S874" s="54"/>
      <c r="T874" s="54"/>
      <c r="U874" s="54"/>
      <c r="V874" s="54"/>
      <c r="W874" s="192"/>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874" t="e">
        <f t="shared" si="95"/>
        <v>#N/A</v>
      </c>
      <c r="AX874" s="875"/>
      <c r="AY874" s="875"/>
      <c r="AZ874" s="875"/>
      <c r="BA874" s="876"/>
      <c r="BB874" s="877" t="s">
        <v>1206</v>
      </c>
      <c r="BC874" s="878"/>
      <c r="BD874" s="54"/>
      <c r="BE874" s="879" t="e">
        <f t="shared" si="94"/>
        <v>#N/A</v>
      </c>
      <c r="BF874" s="880"/>
      <c r="BG874" s="880"/>
      <c r="BH874" s="880"/>
      <c r="BI874" s="881"/>
      <c r="BJ874" s="882" t="s">
        <v>1206</v>
      </c>
      <c r="BK874" s="878"/>
      <c r="BL874" s="54"/>
      <c r="BM874" s="241"/>
      <c r="BN874" s="241"/>
      <c r="BO874" s="241"/>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199"/>
    </row>
    <row r="875" spans="4:121" s="52" customFormat="1" hidden="1">
      <c r="D875" s="198"/>
      <c r="E875" s="54"/>
      <c r="F875" s="54"/>
      <c r="G875" s="54"/>
      <c r="H875" s="54"/>
      <c r="I875" s="54"/>
      <c r="J875" s="54"/>
      <c r="K875" s="54"/>
      <c r="L875" s="54"/>
      <c r="M875" s="54"/>
      <c r="N875" s="54"/>
      <c r="O875" s="54"/>
      <c r="P875" s="54"/>
      <c r="Q875" s="54"/>
      <c r="R875" s="54"/>
      <c r="S875" s="54"/>
      <c r="T875" s="54"/>
      <c r="U875" s="54"/>
      <c r="V875" s="54"/>
      <c r="W875" s="192"/>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874" t="e">
        <f t="shared" si="95"/>
        <v>#N/A</v>
      </c>
      <c r="AX875" s="875"/>
      <c r="AY875" s="875"/>
      <c r="AZ875" s="875"/>
      <c r="BA875" s="876"/>
      <c r="BB875" s="877" t="s">
        <v>1207</v>
      </c>
      <c r="BC875" s="878"/>
      <c r="BD875" s="54"/>
      <c r="BE875" s="879" t="e">
        <f t="shared" si="94"/>
        <v>#N/A</v>
      </c>
      <c r="BF875" s="880"/>
      <c r="BG875" s="880"/>
      <c r="BH875" s="880"/>
      <c r="BI875" s="881"/>
      <c r="BJ875" s="882" t="s">
        <v>1207</v>
      </c>
      <c r="BK875" s="878"/>
      <c r="BL875" s="54"/>
      <c r="BM875" s="241"/>
      <c r="BN875" s="241"/>
      <c r="BO875" s="241"/>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199"/>
    </row>
    <row r="876" spans="4:121" s="52" customFormat="1" hidden="1">
      <c r="D876" s="198"/>
      <c r="E876" s="54"/>
      <c r="F876" s="54"/>
      <c r="G876" s="54"/>
      <c r="H876" s="54"/>
      <c r="I876" s="54"/>
      <c r="J876" s="54"/>
      <c r="K876" s="54"/>
      <c r="L876" s="54"/>
      <c r="M876" s="54"/>
      <c r="N876" s="54"/>
      <c r="O876" s="54"/>
      <c r="P876" s="54"/>
      <c r="Q876" s="54"/>
      <c r="R876" s="54"/>
      <c r="S876" s="54"/>
      <c r="T876" s="54"/>
      <c r="U876" s="54"/>
      <c r="V876" s="54"/>
      <c r="W876" s="192"/>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874" t="e">
        <f t="shared" si="95"/>
        <v>#N/A</v>
      </c>
      <c r="AX876" s="875"/>
      <c r="AY876" s="875"/>
      <c r="AZ876" s="875"/>
      <c r="BA876" s="876"/>
      <c r="BB876" s="877" t="s">
        <v>1208</v>
      </c>
      <c r="BC876" s="878"/>
      <c r="BD876" s="54"/>
      <c r="BE876" s="879" t="e">
        <f t="shared" si="94"/>
        <v>#N/A</v>
      </c>
      <c r="BF876" s="880"/>
      <c r="BG876" s="880"/>
      <c r="BH876" s="880"/>
      <c r="BI876" s="881"/>
      <c r="BJ876" s="882" t="s">
        <v>1208</v>
      </c>
      <c r="BK876" s="878"/>
      <c r="BL876" s="54"/>
      <c r="BM876" s="241"/>
      <c r="BN876" s="241"/>
      <c r="BO876" s="241"/>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199"/>
    </row>
    <row r="877" spans="4:121" s="52" customFormat="1" hidden="1">
      <c r="D877" s="198"/>
      <c r="E877" s="54"/>
      <c r="F877" s="54"/>
      <c r="G877" s="54"/>
      <c r="H877" s="54"/>
      <c r="I877" s="54"/>
      <c r="J877" s="54"/>
      <c r="K877" s="54"/>
      <c r="L877" s="54"/>
      <c r="M877" s="54"/>
      <c r="N877" s="54"/>
      <c r="O877" s="54"/>
      <c r="P877" s="54"/>
      <c r="Q877" s="54"/>
      <c r="R877" s="54"/>
      <c r="S877" s="54"/>
      <c r="T877" s="54"/>
      <c r="U877" s="54"/>
      <c r="V877" s="54"/>
      <c r="W877" s="192"/>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874" t="e">
        <f t="shared" si="95"/>
        <v>#N/A</v>
      </c>
      <c r="AX877" s="875"/>
      <c r="AY877" s="875"/>
      <c r="AZ877" s="875"/>
      <c r="BA877" s="876"/>
      <c r="BB877" s="877" t="s">
        <v>1209</v>
      </c>
      <c r="BC877" s="878"/>
      <c r="BD877" s="54"/>
      <c r="BE877" s="879" t="e">
        <f t="shared" si="94"/>
        <v>#N/A</v>
      </c>
      <c r="BF877" s="880"/>
      <c r="BG877" s="880"/>
      <c r="BH877" s="880"/>
      <c r="BI877" s="881"/>
      <c r="BJ877" s="882" t="s">
        <v>1209</v>
      </c>
      <c r="BK877" s="878"/>
      <c r="BL877" s="54"/>
      <c r="BM877" s="241"/>
      <c r="BN877" s="241"/>
      <c r="BO877" s="241"/>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199"/>
    </row>
    <row r="878" spans="4:121" s="52" customFormat="1" hidden="1">
      <c r="D878" s="198"/>
      <c r="E878" s="54"/>
      <c r="F878" s="54"/>
      <c r="G878" s="54"/>
      <c r="H878" s="54"/>
      <c r="I878" s="54"/>
      <c r="J878" s="54"/>
      <c r="K878" s="54"/>
      <c r="L878" s="54"/>
      <c r="M878" s="54"/>
      <c r="N878" s="54"/>
      <c r="O878" s="54"/>
      <c r="P878" s="54"/>
      <c r="Q878" s="54"/>
      <c r="R878" s="54"/>
      <c r="S878" s="54"/>
      <c r="T878" s="54"/>
      <c r="U878" s="54"/>
      <c r="V878" s="54"/>
      <c r="W878" s="192"/>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874" t="e">
        <f t="shared" si="95"/>
        <v>#N/A</v>
      </c>
      <c r="AX878" s="875"/>
      <c r="AY878" s="875"/>
      <c r="AZ878" s="875"/>
      <c r="BA878" s="876"/>
      <c r="BB878" s="877" t="s">
        <v>1210</v>
      </c>
      <c r="BC878" s="878"/>
      <c r="BD878" s="54"/>
      <c r="BE878" s="879" t="e">
        <f t="shared" si="94"/>
        <v>#N/A</v>
      </c>
      <c r="BF878" s="880"/>
      <c r="BG878" s="880"/>
      <c r="BH878" s="880"/>
      <c r="BI878" s="881"/>
      <c r="BJ878" s="882" t="s">
        <v>1210</v>
      </c>
      <c r="BK878" s="878"/>
      <c r="BL878" s="54"/>
      <c r="BM878" s="241"/>
      <c r="BN878" s="241"/>
      <c r="BO878" s="241"/>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199"/>
    </row>
    <row r="879" spans="4:121" s="52" customFormat="1" hidden="1">
      <c r="D879" s="198"/>
      <c r="E879" s="54"/>
      <c r="F879" s="54"/>
      <c r="G879" s="54"/>
      <c r="H879" s="54"/>
      <c r="I879" s="54"/>
      <c r="J879" s="54"/>
      <c r="K879" s="54"/>
      <c r="L879" s="54"/>
      <c r="M879" s="54"/>
      <c r="N879" s="54"/>
      <c r="O879" s="54"/>
      <c r="P879" s="54"/>
      <c r="Q879" s="54"/>
      <c r="R879" s="54"/>
      <c r="S879" s="54"/>
      <c r="T879" s="54"/>
      <c r="U879" s="54"/>
      <c r="V879" s="54"/>
      <c r="W879" s="192"/>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874" t="e">
        <f t="shared" si="95"/>
        <v>#N/A</v>
      </c>
      <c r="AX879" s="875"/>
      <c r="AY879" s="875"/>
      <c r="AZ879" s="875"/>
      <c r="BA879" s="876"/>
      <c r="BB879" s="877" t="s">
        <v>1211</v>
      </c>
      <c r="BC879" s="878"/>
      <c r="BD879" s="54"/>
      <c r="BE879" s="879" t="e">
        <f t="shared" si="94"/>
        <v>#N/A</v>
      </c>
      <c r="BF879" s="880"/>
      <c r="BG879" s="880"/>
      <c r="BH879" s="880"/>
      <c r="BI879" s="881"/>
      <c r="BJ879" s="882" t="s">
        <v>1211</v>
      </c>
      <c r="BK879" s="878"/>
      <c r="BL879" s="54"/>
      <c r="BM879" s="241"/>
      <c r="BN879" s="241"/>
      <c r="BO879" s="241"/>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199"/>
    </row>
    <row r="880" spans="4:121" s="52" customFormat="1" hidden="1">
      <c r="D880" s="198"/>
      <c r="E880" s="54"/>
      <c r="F880" s="54"/>
      <c r="G880" s="54"/>
      <c r="H880" s="54"/>
      <c r="I880" s="54"/>
      <c r="J880" s="54"/>
      <c r="K880" s="54"/>
      <c r="L880" s="54"/>
      <c r="M880" s="54"/>
      <c r="N880" s="54"/>
      <c r="O880" s="54"/>
      <c r="P880" s="54"/>
      <c r="Q880" s="54"/>
      <c r="R880" s="54"/>
      <c r="S880" s="54"/>
      <c r="T880" s="54"/>
      <c r="U880" s="54"/>
      <c r="V880" s="54"/>
      <c r="W880" s="192"/>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874" t="e">
        <f t="shared" si="95"/>
        <v>#N/A</v>
      </c>
      <c r="AX880" s="875"/>
      <c r="AY880" s="875"/>
      <c r="AZ880" s="875"/>
      <c r="BA880" s="876"/>
      <c r="BB880" s="877" t="s">
        <v>1212</v>
      </c>
      <c r="BC880" s="878"/>
      <c r="BD880" s="54"/>
      <c r="BE880" s="879" t="e">
        <f t="shared" si="94"/>
        <v>#N/A</v>
      </c>
      <c r="BF880" s="880"/>
      <c r="BG880" s="880"/>
      <c r="BH880" s="880"/>
      <c r="BI880" s="881"/>
      <c r="BJ880" s="882" t="s">
        <v>1212</v>
      </c>
      <c r="BK880" s="878"/>
      <c r="BL880" s="54"/>
      <c r="BM880" s="241"/>
      <c r="BN880" s="241"/>
      <c r="BO880" s="241"/>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199"/>
    </row>
    <row r="881" spans="4:121" s="52" customFormat="1" hidden="1">
      <c r="D881" s="198"/>
      <c r="E881" s="54"/>
      <c r="F881" s="54"/>
      <c r="G881" s="54"/>
      <c r="H881" s="54"/>
      <c r="I881" s="54"/>
      <c r="J881" s="54"/>
      <c r="K881" s="54"/>
      <c r="L881" s="54"/>
      <c r="M881" s="54"/>
      <c r="N881" s="54"/>
      <c r="O881" s="54"/>
      <c r="P881" s="54"/>
      <c r="Q881" s="54"/>
      <c r="R881" s="54"/>
      <c r="S881" s="54"/>
      <c r="T881" s="54"/>
      <c r="U881" s="54"/>
      <c r="V881" s="54"/>
      <c r="W881" s="192"/>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874" t="e">
        <f t="shared" si="95"/>
        <v>#N/A</v>
      </c>
      <c r="AX881" s="875"/>
      <c r="AY881" s="875"/>
      <c r="AZ881" s="875"/>
      <c r="BA881" s="876"/>
      <c r="BB881" s="877" t="s">
        <v>1213</v>
      </c>
      <c r="BC881" s="878"/>
      <c r="BD881" s="54"/>
      <c r="BE881" s="879" t="e">
        <f t="shared" si="94"/>
        <v>#N/A</v>
      </c>
      <c r="BF881" s="880"/>
      <c r="BG881" s="880"/>
      <c r="BH881" s="880"/>
      <c r="BI881" s="881"/>
      <c r="BJ881" s="882" t="s">
        <v>1213</v>
      </c>
      <c r="BK881" s="878"/>
      <c r="BL881" s="54"/>
      <c r="BM881" s="241"/>
      <c r="BN881" s="241"/>
      <c r="BO881" s="241"/>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199"/>
    </row>
    <row r="882" spans="4:121" s="52" customFormat="1" hidden="1">
      <c r="D882" s="198"/>
      <c r="E882" s="54"/>
      <c r="F882" s="54"/>
      <c r="G882" s="54"/>
      <c r="H882" s="54"/>
      <c r="I882" s="54"/>
      <c r="J882" s="54"/>
      <c r="K882" s="54"/>
      <c r="L882" s="54"/>
      <c r="M882" s="54"/>
      <c r="N882" s="54"/>
      <c r="O882" s="54"/>
      <c r="P882" s="54"/>
      <c r="Q882" s="54"/>
      <c r="R882" s="54"/>
      <c r="S882" s="54"/>
      <c r="T882" s="54"/>
      <c r="U882" s="54"/>
      <c r="V882" s="54"/>
      <c r="W882" s="192"/>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874" t="e">
        <f t="shared" si="95"/>
        <v>#N/A</v>
      </c>
      <c r="AX882" s="875"/>
      <c r="AY882" s="875"/>
      <c r="AZ882" s="875"/>
      <c r="BA882" s="876"/>
      <c r="BB882" s="877" t="s">
        <v>1214</v>
      </c>
      <c r="BC882" s="878"/>
      <c r="BD882" s="54"/>
      <c r="BE882" s="879" t="e">
        <f t="shared" si="94"/>
        <v>#N/A</v>
      </c>
      <c r="BF882" s="880"/>
      <c r="BG882" s="880"/>
      <c r="BH882" s="880"/>
      <c r="BI882" s="881"/>
      <c r="BJ882" s="882" t="s">
        <v>1214</v>
      </c>
      <c r="BK882" s="878"/>
      <c r="BL882" s="54"/>
      <c r="BM882" s="241"/>
      <c r="BN882" s="241"/>
      <c r="BO882" s="241"/>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199"/>
    </row>
    <row r="883" spans="4:121" s="52" customFormat="1" hidden="1">
      <c r="D883" s="198"/>
      <c r="E883" s="54"/>
      <c r="F883" s="54"/>
      <c r="G883" s="54"/>
      <c r="H883" s="54"/>
      <c r="I883" s="54"/>
      <c r="J883" s="54"/>
      <c r="K883" s="54"/>
      <c r="L883" s="54"/>
      <c r="M883" s="54"/>
      <c r="N883" s="54"/>
      <c r="O883" s="54"/>
      <c r="P883" s="54"/>
      <c r="Q883" s="54"/>
      <c r="R883" s="54"/>
      <c r="S883" s="54"/>
      <c r="T883" s="54"/>
      <c r="U883" s="54"/>
      <c r="V883" s="54"/>
      <c r="W883" s="192"/>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874" t="e">
        <f t="shared" si="95"/>
        <v>#N/A</v>
      </c>
      <c r="AX883" s="875"/>
      <c r="AY883" s="875"/>
      <c r="AZ883" s="875"/>
      <c r="BA883" s="876"/>
      <c r="BB883" s="877" t="s">
        <v>1215</v>
      </c>
      <c r="BC883" s="878"/>
      <c r="BD883" s="54"/>
      <c r="BE883" s="879" t="e">
        <f t="shared" si="94"/>
        <v>#N/A</v>
      </c>
      <c r="BF883" s="880"/>
      <c r="BG883" s="880"/>
      <c r="BH883" s="880"/>
      <c r="BI883" s="881"/>
      <c r="BJ883" s="882" t="s">
        <v>1215</v>
      </c>
      <c r="BK883" s="878"/>
      <c r="BL883" s="54"/>
      <c r="BM883" s="241"/>
      <c r="BN883" s="241"/>
      <c r="BO883" s="241"/>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199"/>
    </row>
    <row r="884" spans="4:121" s="52" customFormat="1" hidden="1">
      <c r="D884" s="198"/>
      <c r="E884" s="54"/>
      <c r="F884" s="54"/>
      <c r="G884" s="54"/>
      <c r="H884" s="54"/>
      <c r="I884" s="54"/>
      <c r="J884" s="54"/>
      <c r="K884" s="54"/>
      <c r="L884" s="54"/>
      <c r="M884" s="54"/>
      <c r="N884" s="54"/>
      <c r="O884" s="54"/>
      <c r="P884" s="54"/>
      <c r="Q884" s="54"/>
      <c r="R884" s="54"/>
      <c r="S884" s="54"/>
      <c r="T884" s="54"/>
      <c r="U884" s="54"/>
      <c r="V884" s="54"/>
      <c r="W884" s="192"/>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874" t="e">
        <f t="shared" si="95"/>
        <v>#N/A</v>
      </c>
      <c r="AX884" s="875"/>
      <c r="AY884" s="875"/>
      <c r="AZ884" s="875"/>
      <c r="BA884" s="876"/>
      <c r="BB884" s="877" t="s">
        <v>1216</v>
      </c>
      <c r="BC884" s="878"/>
      <c r="BD884" s="54"/>
      <c r="BE884" s="879" t="e">
        <f t="shared" si="94"/>
        <v>#N/A</v>
      </c>
      <c r="BF884" s="880"/>
      <c r="BG884" s="880"/>
      <c r="BH884" s="880"/>
      <c r="BI884" s="881"/>
      <c r="BJ884" s="882" t="s">
        <v>1216</v>
      </c>
      <c r="BK884" s="878"/>
      <c r="BL884" s="54"/>
      <c r="BM884" s="241"/>
      <c r="BN884" s="241"/>
      <c r="BO884" s="241"/>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199"/>
    </row>
    <row r="885" spans="4:121" s="52" customFormat="1" hidden="1">
      <c r="D885" s="198"/>
      <c r="E885" s="54"/>
      <c r="F885" s="54"/>
      <c r="G885" s="54"/>
      <c r="H885" s="54"/>
      <c r="I885" s="54"/>
      <c r="J885" s="54"/>
      <c r="K885" s="54"/>
      <c r="L885" s="54"/>
      <c r="M885" s="54"/>
      <c r="N885" s="54"/>
      <c r="O885" s="54"/>
      <c r="P885" s="54"/>
      <c r="Q885" s="54"/>
      <c r="R885" s="54"/>
      <c r="S885" s="54"/>
      <c r="T885" s="54"/>
      <c r="U885" s="54"/>
      <c r="V885" s="54"/>
      <c r="W885" s="192"/>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874" t="e">
        <f t="shared" si="95"/>
        <v>#N/A</v>
      </c>
      <c r="AX885" s="875"/>
      <c r="AY885" s="875"/>
      <c r="AZ885" s="875"/>
      <c r="BA885" s="876"/>
      <c r="BB885" s="877" t="s">
        <v>1217</v>
      </c>
      <c r="BC885" s="878"/>
      <c r="BD885" s="54"/>
      <c r="BE885" s="879" t="e">
        <f t="shared" si="94"/>
        <v>#N/A</v>
      </c>
      <c r="BF885" s="880"/>
      <c r="BG885" s="880"/>
      <c r="BH885" s="880"/>
      <c r="BI885" s="881"/>
      <c r="BJ885" s="882" t="s">
        <v>1217</v>
      </c>
      <c r="BK885" s="878"/>
      <c r="BL885" s="54"/>
      <c r="BM885" s="241"/>
      <c r="BN885" s="241"/>
      <c r="BO885" s="241"/>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199"/>
    </row>
    <row r="886" spans="4:121" s="52" customFormat="1" hidden="1">
      <c r="D886" s="198"/>
      <c r="E886" s="54"/>
      <c r="F886" s="54"/>
      <c r="G886" s="54"/>
      <c r="H886" s="54"/>
      <c r="I886" s="54"/>
      <c r="J886" s="54"/>
      <c r="K886" s="54"/>
      <c r="L886" s="54"/>
      <c r="M886" s="54"/>
      <c r="N886" s="54"/>
      <c r="O886" s="54"/>
      <c r="P886" s="54"/>
      <c r="Q886" s="54"/>
      <c r="R886" s="54"/>
      <c r="S886" s="54"/>
      <c r="T886" s="54"/>
      <c r="U886" s="54"/>
      <c r="V886" s="54"/>
      <c r="W886" s="192"/>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874" t="e">
        <f t="shared" si="95"/>
        <v>#N/A</v>
      </c>
      <c r="AX886" s="875"/>
      <c r="AY886" s="875"/>
      <c r="AZ886" s="875"/>
      <c r="BA886" s="876"/>
      <c r="BB886" s="877" t="s">
        <v>1218</v>
      </c>
      <c r="BC886" s="878"/>
      <c r="BD886" s="54"/>
      <c r="BE886" s="879" t="e">
        <f t="shared" si="94"/>
        <v>#N/A</v>
      </c>
      <c r="BF886" s="880"/>
      <c r="BG886" s="880"/>
      <c r="BH886" s="880"/>
      <c r="BI886" s="881"/>
      <c r="BJ886" s="882" t="s">
        <v>1218</v>
      </c>
      <c r="BK886" s="878"/>
      <c r="BL886" s="54"/>
      <c r="BM886" s="241"/>
      <c r="BN886" s="241"/>
      <c r="BO886" s="241"/>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199"/>
    </row>
    <row r="887" spans="4:121" s="52" customFormat="1" hidden="1">
      <c r="D887" s="198"/>
      <c r="E887" s="54"/>
      <c r="F887" s="54"/>
      <c r="G887" s="54"/>
      <c r="H887" s="54"/>
      <c r="I887" s="54"/>
      <c r="J887" s="54"/>
      <c r="K887" s="54"/>
      <c r="L887" s="54"/>
      <c r="M887" s="54"/>
      <c r="N887" s="54"/>
      <c r="O887" s="54"/>
      <c r="P887" s="54"/>
      <c r="Q887" s="54"/>
      <c r="R887" s="54"/>
      <c r="S887" s="54"/>
      <c r="T887" s="54"/>
      <c r="U887" s="54"/>
      <c r="V887" s="54"/>
      <c r="W887" s="192"/>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874" t="e">
        <f t="shared" si="95"/>
        <v>#N/A</v>
      </c>
      <c r="AX887" s="875"/>
      <c r="AY887" s="875"/>
      <c r="AZ887" s="875"/>
      <c r="BA887" s="876"/>
      <c r="BB887" s="877" t="s">
        <v>1219</v>
      </c>
      <c r="BC887" s="878"/>
      <c r="BD887" s="54"/>
      <c r="BE887" s="879" t="e">
        <f t="shared" si="94"/>
        <v>#N/A</v>
      </c>
      <c r="BF887" s="880"/>
      <c r="BG887" s="880"/>
      <c r="BH887" s="880"/>
      <c r="BI887" s="881"/>
      <c r="BJ887" s="882" t="s">
        <v>1219</v>
      </c>
      <c r="BK887" s="878"/>
      <c r="BL887" s="54"/>
      <c r="BM887" s="241"/>
      <c r="BN887" s="241"/>
      <c r="BO887" s="241"/>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199"/>
    </row>
    <row r="888" spans="4:121" s="52" customFormat="1" hidden="1">
      <c r="D888" s="198"/>
      <c r="E888" s="54"/>
      <c r="F888" s="54"/>
      <c r="G888" s="54"/>
      <c r="H888" s="54"/>
      <c r="I888" s="54"/>
      <c r="J888" s="54"/>
      <c r="K888" s="54"/>
      <c r="L888" s="54"/>
      <c r="M888" s="54"/>
      <c r="N888" s="54"/>
      <c r="O888" s="54"/>
      <c r="P888" s="54"/>
      <c r="Q888" s="54"/>
      <c r="R888" s="54"/>
      <c r="S888" s="54"/>
      <c r="T888" s="54"/>
      <c r="U888" s="54"/>
      <c r="V888" s="54"/>
      <c r="W888" s="192"/>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874" t="e">
        <f t="shared" si="95"/>
        <v>#N/A</v>
      </c>
      <c r="AX888" s="875"/>
      <c r="AY888" s="875"/>
      <c r="AZ888" s="875"/>
      <c r="BA888" s="876"/>
      <c r="BB888" s="877" t="s">
        <v>1220</v>
      </c>
      <c r="BC888" s="878"/>
      <c r="BD888" s="54"/>
      <c r="BE888" s="879" t="e">
        <f t="shared" si="94"/>
        <v>#N/A</v>
      </c>
      <c r="BF888" s="880"/>
      <c r="BG888" s="880"/>
      <c r="BH888" s="880"/>
      <c r="BI888" s="881"/>
      <c r="BJ888" s="882" t="s">
        <v>1220</v>
      </c>
      <c r="BK888" s="878"/>
      <c r="BL888" s="54"/>
      <c r="BM888" s="241"/>
      <c r="BN888" s="241"/>
      <c r="BO888" s="241"/>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199"/>
    </row>
    <row r="889" spans="4:121" s="52" customFormat="1" hidden="1">
      <c r="D889" s="198"/>
      <c r="E889" s="54"/>
      <c r="F889" s="54"/>
      <c r="G889" s="54"/>
      <c r="H889" s="54"/>
      <c r="I889" s="54"/>
      <c r="J889" s="54"/>
      <c r="K889" s="54"/>
      <c r="L889" s="54"/>
      <c r="M889" s="54"/>
      <c r="N889" s="54"/>
      <c r="O889" s="54"/>
      <c r="P889" s="54"/>
      <c r="Q889" s="54"/>
      <c r="R889" s="54"/>
      <c r="S889" s="54"/>
      <c r="T889" s="54"/>
      <c r="U889" s="54"/>
      <c r="V889" s="54"/>
      <c r="W889" s="192"/>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874" t="e">
        <f t="shared" si="95"/>
        <v>#N/A</v>
      </c>
      <c r="AX889" s="875"/>
      <c r="AY889" s="875"/>
      <c r="AZ889" s="875"/>
      <c r="BA889" s="876"/>
      <c r="BB889" s="877" t="s">
        <v>1221</v>
      </c>
      <c r="BC889" s="878"/>
      <c r="BD889" s="54"/>
      <c r="BE889" s="879" t="e">
        <f t="shared" si="94"/>
        <v>#N/A</v>
      </c>
      <c r="BF889" s="880"/>
      <c r="BG889" s="880"/>
      <c r="BH889" s="880"/>
      <c r="BI889" s="881"/>
      <c r="BJ889" s="882" t="s">
        <v>1221</v>
      </c>
      <c r="BK889" s="878"/>
      <c r="BL889" s="54"/>
      <c r="BM889" s="241"/>
      <c r="BN889" s="241"/>
      <c r="BO889" s="241"/>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199"/>
    </row>
    <row r="890" spans="4:121" s="52" customFormat="1" hidden="1">
      <c r="D890" s="198"/>
      <c r="E890" s="54"/>
      <c r="F890" s="54"/>
      <c r="G890" s="54"/>
      <c r="H890" s="54"/>
      <c r="I890" s="54"/>
      <c r="J890" s="54"/>
      <c r="K890" s="54"/>
      <c r="L890" s="54"/>
      <c r="M890" s="54"/>
      <c r="N890" s="54"/>
      <c r="O890" s="54"/>
      <c r="P890" s="54"/>
      <c r="Q890" s="54"/>
      <c r="R890" s="54"/>
      <c r="S890" s="54"/>
      <c r="T890" s="54"/>
      <c r="U890" s="54"/>
      <c r="V890" s="54"/>
      <c r="W890" s="192"/>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874" t="e">
        <f t="shared" si="95"/>
        <v>#N/A</v>
      </c>
      <c r="AX890" s="875"/>
      <c r="AY890" s="875"/>
      <c r="AZ890" s="875"/>
      <c r="BA890" s="876"/>
      <c r="BB890" s="877" t="s">
        <v>1222</v>
      </c>
      <c r="BC890" s="878"/>
      <c r="BD890" s="54"/>
      <c r="BE890" s="879" t="e">
        <f t="shared" si="94"/>
        <v>#N/A</v>
      </c>
      <c r="BF890" s="880"/>
      <c r="BG890" s="880"/>
      <c r="BH890" s="880"/>
      <c r="BI890" s="881"/>
      <c r="BJ890" s="882" t="s">
        <v>1222</v>
      </c>
      <c r="BK890" s="878"/>
      <c r="BL890" s="54"/>
      <c r="BM890" s="241"/>
      <c r="BN890" s="241"/>
      <c r="BO890" s="241"/>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199"/>
    </row>
    <row r="891" spans="4:121" s="52" customFormat="1" hidden="1">
      <c r="D891" s="198"/>
      <c r="E891" s="54"/>
      <c r="F891" s="54"/>
      <c r="G891" s="54"/>
      <c r="H891" s="54"/>
      <c r="I891" s="54"/>
      <c r="J891" s="54"/>
      <c r="K891" s="54"/>
      <c r="L891" s="54"/>
      <c r="M891" s="54"/>
      <c r="N891" s="54"/>
      <c r="O891" s="54"/>
      <c r="P891" s="54"/>
      <c r="Q891" s="54"/>
      <c r="R891" s="54"/>
      <c r="S891" s="54"/>
      <c r="T891" s="54"/>
      <c r="U891" s="54"/>
      <c r="V891" s="54"/>
      <c r="W891" s="192"/>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874" t="e">
        <f t="shared" si="95"/>
        <v>#N/A</v>
      </c>
      <c r="AX891" s="875"/>
      <c r="AY891" s="875"/>
      <c r="AZ891" s="875"/>
      <c r="BA891" s="876"/>
      <c r="BB891" s="877" t="s">
        <v>1223</v>
      </c>
      <c r="BC891" s="878"/>
      <c r="BD891" s="54"/>
      <c r="BE891" s="879" t="e">
        <f t="shared" ref="BE891:BE954" si="96">RANK(BJ891,$AM$214:$AM$241,1)</f>
        <v>#N/A</v>
      </c>
      <c r="BF891" s="880"/>
      <c r="BG891" s="880"/>
      <c r="BH891" s="880"/>
      <c r="BI891" s="881"/>
      <c r="BJ891" s="882" t="s">
        <v>1223</v>
      </c>
      <c r="BK891" s="878"/>
      <c r="BL891" s="54"/>
      <c r="BM891" s="241"/>
      <c r="BN891" s="241"/>
      <c r="BO891" s="241"/>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199"/>
    </row>
    <row r="892" spans="4:121" s="52" customFormat="1" hidden="1">
      <c r="D892" s="198"/>
      <c r="E892" s="54"/>
      <c r="F892" s="54"/>
      <c r="G892" s="54"/>
      <c r="H892" s="54"/>
      <c r="I892" s="54"/>
      <c r="J892" s="54"/>
      <c r="K892" s="54"/>
      <c r="L892" s="54"/>
      <c r="M892" s="54"/>
      <c r="N892" s="54"/>
      <c r="O892" s="54"/>
      <c r="P892" s="54"/>
      <c r="Q892" s="54"/>
      <c r="R892" s="54"/>
      <c r="S892" s="54"/>
      <c r="T892" s="54"/>
      <c r="U892" s="54"/>
      <c r="V892" s="54"/>
      <c r="W892" s="192"/>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874" t="e">
        <f t="shared" si="95"/>
        <v>#N/A</v>
      </c>
      <c r="AX892" s="875"/>
      <c r="AY892" s="875"/>
      <c r="AZ892" s="875"/>
      <c r="BA892" s="876"/>
      <c r="BB892" s="877" t="s">
        <v>1224</v>
      </c>
      <c r="BC892" s="878"/>
      <c r="BD892" s="54"/>
      <c r="BE892" s="879" t="e">
        <f t="shared" si="96"/>
        <v>#N/A</v>
      </c>
      <c r="BF892" s="880"/>
      <c r="BG892" s="880"/>
      <c r="BH892" s="880"/>
      <c r="BI892" s="881"/>
      <c r="BJ892" s="882" t="s">
        <v>1224</v>
      </c>
      <c r="BK892" s="878"/>
      <c r="BL892" s="54"/>
      <c r="BM892" s="241"/>
      <c r="BN892" s="241"/>
      <c r="BO892" s="241"/>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199"/>
    </row>
    <row r="893" spans="4:121" s="52" customFormat="1" hidden="1">
      <c r="D893" s="198"/>
      <c r="E893" s="54"/>
      <c r="F893" s="54"/>
      <c r="G893" s="54"/>
      <c r="H893" s="54"/>
      <c r="I893" s="54"/>
      <c r="J893" s="54"/>
      <c r="K893" s="54"/>
      <c r="L893" s="54"/>
      <c r="M893" s="54"/>
      <c r="N893" s="54"/>
      <c r="O893" s="54"/>
      <c r="P893" s="54"/>
      <c r="Q893" s="54"/>
      <c r="R893" s="54"/>
      <c r="S893" s="54"/>
      <c r="T893" s="54"/>
      <c r="U893" s="54"/>
      <c r="V893" s="54"/>
      <c r="W893" s="192"/>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874" t="e">
        <f t="shared" si="95"/>
        <v>#N/A</v>
      </c>
      <c r="AX893" s="875"/>
      <c r="AY893" s="875"/>
      <c r="AZ893" s="875"/>
      <c r="BA893" s="876"/>
      <c r="BB893" s="877" t="s">
        <v>1225</v>
      </c>
      <c r="BC893" s="878"/>
      <c r="BD893" s="54"/>
      <c r="BE893" s="879" t="e">
        <f t="shared" si="96"/>
        <v>#N/A</v>
      </c>
      <c r="BF893" s="880"/>
      <c r="BG893" s="880"/>
      <c r="BH893" s="880"/>
      <c r="BI893" s="881"/>
      <c r="BJ893" s="882" t="s">
        <v>1225</v>
      </c>
      <c r="BK893" s="878"/>
      <c r="BL893" s="54"/>
      <c r="BM893" s="241"/>
      <c r="BN893" s="241"/>
      <c r="BO893" s="241"/>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199"/>
    </row>
    <row r="894" spans="4:121" s="52" customFormat="1" hidden="1">
      <c r="D894" s="198"/>
      <c r="E894" s="54"/>
      <c r="F894" s="54"/>
      <c r="G894" s="54"/>
      <c r="H894" s="54"/>
      <c r="I894" s="54"/>
      <c r="J894" s="54"/>
      <c r="K894" s="54"/>
      <c r="L894" s="54"/>
      <c r="M894" s="54"/>
      <c r="N894" s="54"/>
      <c r="O894" s="54"/>
      <c r="P894" s="54"/>
      <c r="Q894" s="54"/>
      <c r="R894" s="54"/>
      <c r="S894" s="54"/>
      <c r="T894" s="54"/>
      <c r="U894" s="54"/>
      <c r="V894" s="54"/>
      <c r="W894" s="192"/>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874" t="e">
        <f t="shared" si="95"/>
        <v>#N/A</v>
      </c>
      <c r="AX894" s="875"/>
      <c r="AY894" s="875"/>
      <c r="AZ894" s="875"/>
      <c r="BA894" s="876"/>
      <c r="BB894" s="877" t="s">
        <v>1226</v>
      </c>
      <c r="BC894" s="878"/>
      <c r="BD894" s="54"/>
      <c r="BE894" s="879" t="e">
        <f t="shared" si="96"/>
        <v>#N/A</v>
      </c>
      <c r="BF894" s="880"/>
      <c r="BG894" s="880"/>
      <c r="BH894" s="880"/>
      <c r="BI894" s="881"/>
      <c r="BJ894" s="882" t="s">
        <v>1226</v>
      </c>
      <c r="BK894" s="878"/>
      <c r="BL894" s="54"/>
      <c r="BM894" s="241"/>
      <c r="BN894" s="241"/>
      <c r="BO894" s="241"/>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199"/>
    </row>
    <row r="895" spans="4:121" s="52" customFormat="1" hidden="1">
      <c r="D895" s="198"/>
      <c r="E895" s="54"/>
      <c r="F895" s="54"/>
      <c r="G895" s="54"/>
      <c r="H895" s="54"/>
      <c r="I895" s="54"/>
      <c r="J895" s="54"/>
      <c r="K895" s="54"/>
      <c r="L895" s="54"/>
      <c r="M895" s="54"/>
      <c r="N895" s="54"/>
      <c r="O895" s="54"/>
      <c r="P895" s="54"/>
      <c r="Q895" s="54"/>
      <c r="R895" s="54"/>
      <c r="S895" s="54"/>
      <c r="T895" s="54"/>
      <c r="U895" s="54"/>
      <c r="V895" s="54"/>
      <c r="W895" s="192"/>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874" t="e">
        <f t="shared" si="95"/>
        <v>#N/A</v>
      </c>
      <c r="AX895" s="875"/>
      <c r="AY895" s="875"/>
      <c r="AZ895" s="875"/>
      <c r="BA895" s="876"/>
      <c r="BB895" s="877" t="s">
        <v>1227</v>
      </c>
      <c r="BC895" s="878"/>
      <c r="BD895" s="54"/>
      <c r="BE895" s="879" t="e">
        <f t="shared" si="96"/>
        <v>#N/A</v>
      </c>
      <c r="BF895" s="880"/>
      <c r="BG895" s="880"/>
      <c r="BH895" s="880"/>
      <c r="BI895" s="881"/>
      <c r="BJ895" s="882" t="s">
        <v>1227</v>
      </c>
      <c r="BK895" s="878"/>
      <c r="BL895" s="54"/>
      <c r="BM895" s="241"/>
      <c r="BN895" s="241"/>
      <c r="BO895" s="241"/>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199"/>
    </row>
    <row r="896" spans="4:121" s="52" customFormat="1" hidden="1">
      <c r="D896" s="198"/>
      <c r="E896" s="54"/>
      <c r="F896" s="54"/>
      <c r="G896" s="54"/>
      <c r="H896" s="54"/>
      <c r="I896" s="54"/>
      <c r="J896" s="54"/>
      <c r="K896" s="54"/>
      <c r="L896" s="54"/>
      <c r="M896" s="54"/>
      <c r="N896" s="54"/>
      <c r="O896" s="54"/>
      <c r="P896" s="54"/>
      <c r="Q896" s="54"/>
      <c r="R896" s="54"/>
      <c r="S896" s="54"/>
      <c r="T896" s="54"/>
      <c r="U896" s="54"/>
      <c r="V896" s="54"/>
      <c r="W896" s="192"/>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874" t="e">
        <f t="shared" si="95"/>
        <v>#N/A</v>
      </c>
      <c r="AX896" s="875"/>
      <c r="AY896" s="875"/>
      <c r="AZ896" s="875"/>
      <c r="BA896" s="876"/>
      <c r="BB896" s="877" t="s">
        <v>1228</v>
      </c>
      <c r="BC896" s="878"/>
      <c r="BD896" s="54"/>
      <c r="BE896" s="879" t="e">
        <f t="shared" si="96"/>
        <v>#N/A</v>
      </c>
      <c r="BF896" s="880"/>
      <c r="BG896" s="880"/>
      <c r="BH896" s="880"/>
      <c r="BI896" s="881"/>
      <c r="BJ896" s="882" t="s">
        <v>1228</v>
      </c>
      <c r="BK896" s="878"/>
      <c r="BL896" s="54"/>
      <c r="BM896" s="241"/>
      <c r="BN896" s="241"/>
      <c r="BO896" s="241"/>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199"/>
    </row>
    <row r="897" spans="4:121" s="52" customFormat="1" hidden="1">
      <c r="D897" s="198"/>
      <c r="E897" s="54"/>
      <c r="F897" s="54"/>
      <c r="G897" s="54"/>
      <c r="H897" s="54"/>
      <c r="I897" s="54"/>
      <c r="J897" s="54"/>
      <c r="K897" s="54"/>
      <c r="L897" s="54"/>
      <c r="M897" s="54"/>
      <c r="N897" s="54"/>
      <c r="O897" s="54"/>
      <c r="P897" s="54"/>
      <c r="Q897" s="54"/>
      <c r="R897" s="54"/>
      <c r="S897" s="54"/>
      <c r="T897" s="54"/>
      <c r="U897" s="54"/>
      <c r="V897" s="54"/>
      <c r="W897" s="192"/>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874" t="e">
        <f t="shared" si="95"/>
        <v>#N/A</v>
      </c>
      <c r="AX897" s="875"/>
      <c r="AY897" s="875"/>
      <c r="AZ897" s="875"/>
      <c r="BA897" s="876"/>
      <c r="BB897" s="877" t="s">
        <v>1229</v>
      </c>
      <c r="BC897" s="878"/>
      <c r="BD897" s="54"/>
      <c r="BE897" s="879" t="e">
        <f t="shared" si="96"/>
        <v>#N/A</v>
      </c>
      <c r="BF897" s="880"/>
      <c r="BG897" s="880"/>
      <c r="BH897" s="880"/>
      <c r="BI897" s="881"/>
      <c r="BJ897" s="882" t="s">
        <v>1229</v>
      </c>
      <c r="BK897" s="878"/>
      <c r="BL897" s="54"/>
      <c r="BM897" s="241"/>
      <c r="BN897" s="241"/>
      <c r="BO897" s="241"/>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199"/>
    </row>
    <row r="898" spans="4:121" s="52" customFormat="1" hidden="1">
      <c r="D898" s="198"/>
      <c r="E898" s="54"/>
      <c r="F898" s="54"/>
      <c r="G898" s="54"/>
      <c r="H898" s="54"/>
      <c r="I898" s="54"/>
      <c r="J898" s="54"/>
      <c r="K898" s="54"/>
      <c r="L898" s="54"/>
      <c r="M898" s="54"/>
      <c r="N898" s="54"/>
      <c r="O898" s="54"/>
      <c r="P898" s="54"/>
      <c r="Q898" s="54"/>
      <c r="R898" s="54"/>
      <c r="S898" s="54"/>
      <c r="T898" s="54"/>
      <c r="U898" s="54"/>
      <c r="V898" s="54"/>
      <c r="W898" s="192"/>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874" t="e">
        <f t="shared" si="95"/>
        <v>#N/A</v>
      </c>
      <c r="AX898" s="875"/>
      <c r="AY898" s="875"/>
      <c r="AZ898" s="875"/>
      <c r="BA898" s="876"/>
      <c r="BB898" s="877" t="s">
        <v>1230</v>
      </c>
      <c r="BC898" s="878"/>
      <c r="BD898" s="54"/>
      <c r="BE898" s="879" t="e">
        <f t="shared" si="96"/>
        <v>#N/A</v>
      </c>
      <c r="BF898" s="880"/>
      <c r="BG898" s="880"/>
      <c r="BH898" s="880"/>
      <c r="BI898" s="881"/>
      <c r="BJ898" s="882" t="s">
        <v>1230</v>
      </c>
      <c r="BK898" s="878"/>
      <c r="BL898" s="54"/>
      <c r="BM898" s="241"/>
      <c r="BN898" s="241"/>
      <c r="BO898" s="241"/>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199"/>
    </row>
    <row r="899" spans="4:121" s="52" customFormat="1" hidden="1">
      <c r="D899" s="198"/>
      <c r="E899" s="54"/>
      <c r="F899" s="54"/>
      <c r="G899" s="54"/>
      <c r="H899" s="54"/>
      <c r="I899" s="54"/>
      <c r="J899" s="54"/>
      <c r="K899" s="54"/>
      <c r="L899" s="54"/>
      <c r="M899" s="54"/>
      <c r="N899" s="54"/>
      <c r="O899" s="54"/>
      <c r="P899" s="54"/>
      <c r="Q899" s="54"/>
      <c r="R899" s="54"/>
      <c r="S899" s="54"/>
      <c r="T899" s="54"/>
      <c r="U899" s="54"/>
      <c r="V899" s="54"/>
      <c r="W899" s="192"/>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874" t="e">
        <f t="shared" si="95"/>
        <v>#N/A</v>
      </c>
      <c r="AX899" s="875"/>
      <c r="AY899" s="875"/>
      <c r="AZ899" s="875"/>
      <c r="BA899" s="876"/>
      <c r="BB899" s="877" t="s">
        <v>1231</v>
      </c>
      <c r="BC899" s="878"/>
      <c r="BD899" s="54"/>
      <c r="BE899" s="879" t="e">
        <f t="shared" si="96"/>
        <v>#N/A</v>
      </c>
      <c r="BF899" s="880"/>
      <c r="BG899" s="880"/>
      <c r="BH899" s="880"/>
      <c r="BI899" s="881"/>
      <c r="BJ899" s="882" t="s">
        <v>1231</v>
      </c>
      <c r="BK899" s="878"/>
      <c r="BL899" s="54"/>
      <c r="BM899" s="241"/>
      <c r="BN899" s="241"/>
      <c r="BO899" s="241"/>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199"/>
    </row>
    <row r="900" spans="4:121" s="52" customFormat="1" hidden="1">
      <c r="D900" s="198"/>
      <c r="E900" s="54"/>
      <c r="F900" s="54"/>
      <c r="G900" s="54"/>
      <c r="H900" s="54"/>
      <c r="I900" s="54"/>
      <c r="J900" s="54"/>
      <c r="K900" s="54"/>
      <c r="L900" s="54"/>
      <c r="M900" s="54"/>
      <c r="N900" s="54"/>
      <c r="O900" s="54"/>
      <c r="P900" s="54"/>
      <c r="Q900" s="54"/>
      <c r="R900" s="54"/>
      <c r="S900" s="54"/>
      <c r="T900" s="54"/>
      <c r="U900" s="54"/>
      <c r="V900" s="54"/>
      <c r="W900" s="192"/>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874" t="e">
        <f t="shared" si="95"/>
        <v>#N/A</v>
      </c>
      <c r="AX900" s="875"/>
      <c r="AY900" s="875"/>
      <c r="AZ900" s="875"/>
      <c r="BA900" s="876"/>
      <c r="BB900" s="877" t="s">
        <v>1232</v>
      </c>
      <c r="BC900" s="878"/>
      <c r="BD900" s="54"/>
      <c r="BE900" s="879" t="e">
        <f t="shared" si="96"/>
        <v>#N/A</v>
      </c>
      <c r="BF900" s="880"/>
      <c r="BG900" s="880"/>
      <c r="BH900" s="880"/>
      <c r="BI900" s="881"/>
      <c r="BJ900" s="882" t="s">
        <v>1232</v>
      </c>
      <c r="BK900" s="878"/>
      <c r="BL900" s="54"/>
      <c r="BM900" s="241"/>
      <c r="BN900" s="241"/>
      <c r="BO900" s="241"/>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199"/>
    </row>
    <row r="901" spans="4:121" s="52" customFormat="1" hidden="1">
      <c r="D901" s="198"/>
      <c r="E901" s="54"/>
      <c r="F901" s="54"/>
      <c r="G901" s="54"/>
      <c r="H901" s="54"/>
      <c r="I901" s="54"/>
      <c r="J901" s="54"/>
      <c r="K901" s="54"/>
      <c r="L901" s="54"/>
      <c r="M901" s="54"/>
      <c r="N901" s="54"/>
      <c r="O901" s="54"/>
      <c r="P901" s="54"/>
      <c r="Q901" s="54"/>
      <c r="R901" s="54"/>
      <c r="S901" s="54"/>
      <c r="T901" s="54"/>
      <c r="U901" s="54"/>
      <c r="V901" s="54"/>
      <c r="W901" s="192"/>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874" t="e">
        <f t="shared" si="95"/>
        <v>#N/A</v>
      </c>
      <c r="AX901" s="875"/>
      <c r="AY901" s="875"/>
      <c r="AZ901" s="875"/>
      <c r="BA901" s="876"/>
      <c r="BB901" s="877" t="s">
        <v>1233</v>
      </c>
      <c r="BC901" s="878"/>
      <c r="BD901" s="54"/>
      <c r="BE901" s="879" t="e">
        <f t="shared" si="96"/>
        <v>#N/A</v>
      </c>
      <c r="BF901" s="880"/>
      <c r="BG901" s="880"/>
      <c r="BH901" s="880"/>
      <c r="BI901" s="881"/>
      <c r="BJ901" s="882" t="s">
        <v>1233</v>
      </c>
      <c r="BK901" s="878"/>
      <c r="BL901" s="54"/>
      <c r="BM901" s="241"/>
      <c r="BN901" s="241"/>
      <c r="BO901" s="241"/>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199"/>
    </row>
    <row r="902" spans="4:121" s="52" customFormat="1" hidden="1">
      <c r="D902" s="198"/>
      <c r="E902" s="54"/>
      <c r="F902" s="54"/>
      <c r="G902" s="54"/>
      <c r="H902" s="54"/>
      <c r="I902" s="54"/>
      <c r="J902" s="54"/>
      <c r="K902" s="54"/>
      <c r="L902" s="54"/>
      <c r="M902" s="54"/>
      <c r="N902" s="54"/>
      <c r="O902" s="54"/>
      <c r="P902" s="54"/>
      <c r="Q902" s="54"/>
      <c r="R902" s="54"/>
      <c r="S902" s="54"/>
      <c r="T902" s="54"/>
      <c r="U902" s="54"/>
      <c r="V902" s="54"/>
      <c r="W902" s="192"/>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874" t="e">
        <f t="shared" si="95"/>
        <v>#N/A</v>
      </c>
      <c r="AX902" s="875"/>
      <c r="AY902" s="875"/>
      <c r="AZ902" s="875"/>
      <c r="BA902" s="876"/>
      <c r="BB902" s="877" t="s">
        <v>1234</v>
      </c>
      <c r="BC902" s="878"/>
      <c r="BD902" s="54"/>
      <c r="BE902" s="879" t="e">
        <f t="shared" si="96"/>
        <v>#N/A</v>
      </c>
      <c r="BF902" s="880"/>
      <c r="BG902" s="880"/>
      <c r="BH902" s="880"/>
      <c r="BI902" s="881"/>
      <c r="BJ902" s="882" t="s">
        <v>1234</v>
      </c>
      <c r="BK902" s="878"/>
      <c r="BL902" s="54"/>
      <c r="BM902" s="241"/>
      <c r="BN902" s="241"/>
      <c r="BO902" s="241"/>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199"/>
    </row>
    <row r="903" spans="4:121" s="52" customFormat="1" hidden="1">
      <c r="D903" s="198"/>
      <c r="E903" s="54"/>
      <c r="F903" s="54"/>
      <c r="G903" s="54"/>
      <c r="H903" s="54"/>
      <c r="I903" s="54"/>
      <c r="J903" s="54"/>
      <c r="K903" s="54"/>
      <c r="L903" s="54"/>
      <c r="M903" s="54"/>
      <c r="N903" s="54"/>
      <c r="O903" s="54"/>
      <c r="P903" s="54"/>
      <c r="Q903" s="54"/>
      <c r="R903" s="54"/>
      <c r="S903" s="54"/>
      <c r="T903" s="54"/>
      <c r="U903" s="54"/>
      <c r="V903" s="54"/>
      <c r="W903" s="192"/>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874" t="e">
        <f t="shared" si="95"/>
        <v>#N/A</v>
      </c>
      <c r="AX903" s="875"/>
      <c r="AY903" s="875"/>
      <c r="AZ903" s="875"/>
      <c r="BA903" s="876"/>
      <c r="BB903" s="877" t="s">
        <v>1235</v>
      </c>
      <c r="BC903" s="878"/>
      <c r="BD903" s="54"/>
      <c r="BE903" s="879" t="e">
        <f t="shared" si="96"/>
        <v>#N/A</v>
      </c>
      <c r="BF903" s="880"/>
      <c r="BG903" s="880"/>
      <c r="BH903" s="880"/>
      <c r="BI903" s="881"/>
      <c r="BJ903" s="882" t="s">
        <v>1235</v>
      </c>
      <c r="BK903" s="878"/>
      <c r="BL903" s="54"/>
      <c r="BM903" s="241"/>
      <c r="BN903" s="241"/>
      <c r="BO903" s="241"/>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199"/>
    </row>
    <row r="904" spans="4:121" s="52" customFormat="1" hidden="1">
      <c r="D904" s="198"/>
      <c r="E904" s="54"/>
      <c r="F904" s="54"/>
      <c r="G904" s="54"/>
      <c r="H904" s="54"/>
      <c r="I904" s="54"/>
      <c r="J904" s="54"/>
      <c r="K904" s="54"/>
      <c r="L904" s="54"/>
      <c r="M904" s="54"/>
      <c r="N904" s="54"/>
      <c r="O904" s="54"/>
      <c r="P904" s="54"/>
      <c r="Q904" s="54"/>
      <c r="R904" s="54"/>
      <c r="S904" s="54"/>
      <c r="T904" s="54"/>
      <c r="U904" s="54"/>
      <c r="V904" s="54"/>
      <c r="W904" s="192"/>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874" t="e">
        <f t="shared" si="95"/>
        <v>#N/A</v>
      </c>
      <c r="AX904" s="875"/>
      <c r="AY904" s="875"/>
      <c r="AZ904" s="875"/>
      <c r="BA904" s="876"/>
      <c r="BB904" s="877" t="s">
        <v>1236</v>
      </c>
      <c r="BC904" s="878"/>
      <c r="BD904" s="54"/>
      <c r="BE904" s="879" t="e">
        <f t="shared" si="96"/>
        <v>#N/A</v>
      </c>
      <c r="BF904" s="880"/>
      <c r="BG904" s="880"/>
      <c r="BH904" s="880"/>
      <c r="BI904" s="881"/>
      <c r="BJ904" s="882" t="s">
        <v>1236</v>
      </c>
      <c r="BK904" s="878"/>
      <c r="BL904" s="54"/>
      <c r="BM904" s="241"/>
      <c r="BN904" s="241"/>
      <c r="BO904" s="241"/>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199"/>
    </row>
    <row r="905" spans="4:121" s="52" customFormat="1" hidden="1">
      <c r="D905" s="198"/>
      <c r="E905" s="54"/>
      <c r="F905" s="54"/>
      <c r="G905" s="54"/>
      <c r="H905" s="54"/>
      <c r="I905" s="54"/>
      <c r="J905" s="54"/>
      <c r="K905" s="54"/>
      <c r="L905" s="54"/>
      <c r="M905" s="54"/>
      <c r="N905" s="54"/>
      <c r="O905" s="54"/>
      <c r="P905" s="54"/>
      <c r="Q905" s="54"/>
      <c r="R905" s="54"/>
      <c r="S905" s="54"/>
      <c r="T905" s="54"/>
      <c r="U905" s="54"/>
      <c r="V905" s="54"/>
      <c r="W905" s="192"/>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874" t="e">
        <f t="shared" si="95"/>
        <v>#N/A</v>
      </c>
      <c r="AX905" s="875"/>
      <c r="AY905" s="875"/>
      <c r="AZ905" s="875"/>
      <c r="BA905" s="876"/>
      <c r="BB905" s="877" t="s">
        <v>1237</v>
      </c>
      <c r="BC905" s="878"/>
      <c r="BD905" s="54"/>
      <c r="BE905" s="879" t="e">
        <f t="shared" si="96"/>
        <v>#N/A</v>
      </c>
      <c r="BF905" s="880"/>
      <c r="BG905" s="880"/>
      <c r="BH905" s="880"/>
      <c r="BI905" s="881"/>
      <c r="BJ905" s="882" t="s">
        <v>1237</v>
      </c>
      <c r="BK905" s="878"/>
      <c r="BL905" s="54"/>
      <c r="BM905" s="241"/>
      <c r="BN905" s="241"/>
      <c r="BO905" s="241"/>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199"/>
    </row>
    <row r="906" spans="4:121" s="52" customFormat="1" hidden="1">
      <c r="D906" s="198"/>
      <c r="E906" s="54"/>
      <c r="F906" s="54"/>
      <c r="G906" s="54"/>
      <c r="H906" s="54"/>
      <c r="I906" s="54"/>
      <c r="J906" s="54"/>
      <c r="K906" s="54"/>
      <c r="L906" s="54"/>
      <c r="M906" s="54"/>
      <c r="N906" s="54"/>
      <c r="O906" s="54"/>
      <c r="P906" s="54"/>
      <c r="Q906" s="54"/>
      <c r="R906" s="54"/>
      <c r="S906" s="54"/>
      <c r="T906" s="54"/>
      <c r="U906" s="54"/>
      <c r="V906" s="54"/>
      <c r="W906" s="192"/>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874" t="e">
        <f t="shared" si="95"/>
        <v>#N/A</v>
      </c>
      <c r="AX906" s="875"/>
      <c r="AY906" s="875"/>
      <c r="AZ906" s="875"/>
      <c r="BA906" s="876"/>
      <c r="BB906" s="877" t="s">
        <v>1238</v>
      </c>
      <c r="BC906" s="878"/>
      <c r="BD906" s="54"/>
      <c r="BE906" s="879" t="e">
        <f t="shared" si="96"/>
        <v>#N/A</v>
      </c>
      <c r="BF906" s="880"/>
      <c r="BG906" s="880"/>
      <c r="BH906" s="880"/>
      <c r="BI906" s="881"/>
      <c r="BJ906" s="882" t="s">
        <v>1238</v>
      </c>
      <c r="BK906" s="878"/>
      <c r="BL906" s="54"/>
      <c r="BM906" s="241"/>
      <c r="BN906" s="241"/>
      <c r="BO906" s="241"/>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199"/>
    </row>
    <row r="907" spans="4:121" s="52" customFormat="1" hidden="1">
      <c r="D907" s="198"/>
      <c r="E907" s="54"/>
      <c r="F907" s="54"/>
      <c r="G907" s="54"/>
      <c r="H907" s="54"/>
      <c r="I907" s="54"/>
      <c r="J907" s="54"/>
      <c r="K907" s="54"/>
      <c r="L907" s="54"/>
      <c r="M907" s="54"/>
      <c r="N907" s="54"/>
      <c r="O907" s="54"/>
      <c r="P907" s="54"/>
      <c r="Q907" s="54"/>
      <c r="R907" s="54"/>
      <c r="S907" s="54"/>
      <c r="T907" s="54"/>
      <c r="U907" s="54"/>
      <c r="V907" s="54"/>
      <c r="W907" s="192"/>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874" t="e">
        <f t="shared" ref="AW907:AW970" si="97">RANK(BB907,$AM$184:$AM$211,1)</f>
        <v>#N/A</v>
      </c>
      <c r="AX907" s="875"/>
      <c r="AY907" s="875"/>
      <c r="AZ907" s="875"/>
      <c r="BA907" s="876"/>
      <c r="BB907" s="877" t="s">
        <v>1239</v>
      </c>
      <c r="BC907" s="878"/>
      <c r="BD907" s="54"/>
      <c r="BE907" s="879" t="e">
        <f t="shared" si="96"/>
        <v>#N/A</v>
      </c>
      <c r="BF907" s="880"/>
      <c r="BG907" s="880"/>
      <c r="BH907" s="880"/>
      <c r="BI907" s="881"/>
      <c r="BJ907" s="882" t="s">
        <v>1239</v>
      </c>
      <c r="BK907" s="878"/>
      <c r="BL907" s="54"/>
      <c r="BM907" s="241"/>
      <c r="BN907" s="241"/>
      <c r="BO907" s="241"/>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199"/>
    </row>
    <row r="908" spans="4:121" s="52" customFormat="1" hidden="1">
      <c r="D908" s="198"/>
      <c r="E908" s="54"/>
      <c r="F908" s="54"/>
      <c r="G908" s="54"/>
      <c r="H908" s="54"/>
      <c r="I908" s="54"/>
      <c r="J908" s="54"/>
      <c r="K908" s="54"/>
      <c r="L908" s="54"/>
      <c r="M908" s="54"/>
      <c r="N908" s="54"/>
      <c r="O908" s="54"/>
      <c r="P908" s="54"/>
      <c r="Q908" s="54"/>
      <c r="R908" s="54"/>
      <c r="S908" s="54"/>
      <c r="T908" s="54"/>
      <c r="U908" s="54"/>
      <c r="V908" s="54"/>
      <c r="W908" s="192"/>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874" t="e">
        <f t="shared" si="97"/>
        <v>#N/A</v>
      </c>
      <c r="AX908" s="875"/>
      <c r="AY908" s="875"/>
      <c r="AZ908" s="875"/>
      <c r="BA908" s="876"/>
      <c r="BB908" s="877" t="s">
        <v>1240</v>
      </c>
      <c r="BC908" s="878"/>
      <c r="BD908" s="54"/>
      <c r="BE908" s="879" t="e">
        <f t="shared" si="96"/>
        <v>#N/A</v>
      </c>
      <c r="BF908" s="880"/>
      <c r="BG908" s="880"/>
      <c r="BH908" s="880"/>
      <c r="BI908" s="881"/>
      <c r="BJ908" s="882" t="s">
        <v>1240</v>
      </c>
      <c r="BK908" s="878"/>
      <c r="BL908" s="54"/>
      <c r="BM908" s="241"/>
      <c r="BN908" s="241"/>
      <c r="BO908" s="241"/>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199"/>
    </row>
    <row r="909" spans="4:121" s="52" customFormat="1" hidden="1">
      <c r="D909" s="198"/>
      <c r="E909" s="54"/>
      <c r="F909" s="54"/>
      <c r="G909" s="54"/>
      <c r="H909" s="54"/>
      <c r="I909" s="54"/>
      <c r="J909" s="54"/>
      <c r="K909" s="54"/>
      <c r="L909" s="54"/>
      <c r="M909" s="54"/>
      <c r="N909" s="54"/>
      <c r="O909" s="54"/>
      <c r="P909" s="54"/>
      <c r="Q909" s="54"/>
      <c r="R909" s="54"/>
      <c r="S909" s="54"/>
      <c r="T909" s="54"/>
      <c r="U909" s="54"/>
      <c r="V909" s="54"/>
      <c r="W909" s="192"/>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874" t="e">
        <f t="shared" si="97"/>
        <v>#N/A</v>
      </c>
      <c r="AX909" s="875"/>
      <c r="AY909" s="875"/>
      <c r="AZ909" s="875"/>
      <c r="BA909" s="876"/>
      <c r="BB909" s="877" t="s">
        <v>1241</v>
      </c>
      <c r="BC909" s="878"/>
      <c r="BD909" s="54"/>
      <c r="BE909" s="879" t="e">
        <f t="shared" si="96"/>
        <v>#N/A</v>
      </c>
      <c r="BF909" s="880"/>
      <c r="BG909" s="880"/>
      <c r="BH909" s="880"/>
      <c r="BI909" s="881"/>
      <c r="BJ909" s="882" t="s">
        <v>1241</v>
      </c>
      <c r="BK909" s="878"/>
      <c r="BL909" s="54"/>
      <c r="BM909" s="241"/>
      <c r="BN909" s="241"/>
      <c r="BO909" s="241"/>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199"/>
    </row>
    <row r="910" spans="4:121" s="52" customFormat="1" hidden="1">
      <c r="D910" s="198"/>
      <c r="E910" s="54"/>
      <c r="F910" s="54"/>
      <c r="G910" s="54"/>
      <c r="H910" s="54"/>
      <c r="I910" s="54"/>
      <c r="J910" s="54"/>
      <c r="K910" s="54"/>
      <c r="L910" s="54"/>
      <c r="M910" s="54"/>
      <c r="N910" s="54"/>
      <c r="O910" s="54"/>
      <c r="P910" s="54"/>
      <c r="Q910" s="54"/>
      <c r="R910" s="54"/>
      <c r="S910" s="54"/>
      <c r="T910" s="54"/>
      <c r="U910" s="54"/>
      <c r="V910" s="54"/>
      <c r="W910" s="192"/>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874" t="e">
        <f t="shared" si="97"/>
        <v>#N/A</v>
      </c>
      <c r="AX910" s="875"/>
      <c r="AY910" s="875"/>
      <c r="AZ910" s="875"/>
      <c r="BA910" s="876"/>
      <c r="BB910" s="877" t="s">
        <v>1242</v>
      </c>
      <c r="BC910" s="878"/>
      <c r="BD910" s="54"/>
      <c r="BE910" s="879" t="e">
        <f t="shared" si="96"/>
        <v>#N/A</v>
      </c>
      <c r="BF910" s="880"/>
      <c r="BG910" s="880"/>
      <c r="BH910" s="880"/>
      <c r="BI910" s="881"/>
      <c r="BJ910" s="882" t="s">
        <v>1242</v>
      </c>
      <c r="BK910" s="878"/>
      <c r="BL910" s="54"/>
      <c r="BM910" s="241"/>
      <c r="BN910" s="241"/>
      <c r="BO910" s="241"/>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199"/>
    </row>
    <row r="911" spans="4:121" s="52" customFormat="1" hidden="1">
      <c r="D911" s="198"/>
      <c r="E911" s="54"/>
      <c r="F911" s="54"/>
      <c r="G911" s="54"/>
      <c r="H911" s="54"/>
      <c r="I911" s="54"/>
      <c r="J911" s="54"/>
      <c r="K911" s="54"/>
      <c r="L911" s="54"/>
      <c r="M911" s="54"/>
      <c r="N911" s="54"/>
      <c r="O911" s="54"/>
      <c r="P911" s="54"/>
      <c r="Q911" s="54"/>
      <c r="R911" s="54"/>
      <c r="S911" s="54"/>
      <c r="T911" s="54"/>
      <c r="U911" s="54"/>
      <c r="V911" s="54"/>
      <c r="W911" s="192"/>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874" t="e">
        <f t="shared" si="97"/>
        <v>#N/A</v>
      </c>
      <c r="AX911" s="875"/>
      <c r="AY911" s="875"/>
      <c r="AZ911" s="875"/>
      <c r="BA911" s="876"/>
      <c r="BB911" s="877" t="s">
        <v>1243</v>
      </c>
      <c r="BC911" s="878"/>
      <c r="BD911" s="54"/>
      <c r="BE911" s="879" t="e">
        <f t="shared" si="96"/>
        <v>#N/A</v>
      </c>
      <c r="BF911" s="880"/>
      <c r="BG911" s="880"/>
      <c r="BH911" s="880"/>
      <c r="BI911" s="881"/>
      <c r="BJ911" s="882" t="s">
        <v>1243</v>
      </c>
      <c r="BK911" s="878"/>
      <c r="BL911" s="54"/>
      <c r="BM911" s="241"/>
      <c r="BN911" s="241"/>
      <c r="BO911" s="241"/>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199"/>
    </row>
    <row r="912" spans="4:121" s="52" customFormat="1" hidden="1">
      <c r="D912" s="198"/>
      <c r="E912" s="54"/>
      <c r="F912" s="54"/>
      <c r="G912" s="54"/>
      <c r="H912" s="54"/>
      <c r="I912" s="54"/>
      <c r="J912" s="54"/>
      <c r="K912" s="54"/>
      <c r="L912" s="54"/>
      <c r="M912" s="54"/>
      <c r="N912" s="54"/>
      <c r="O912" s="54"/>
      <c r="P912" s="54"/>
      <c r="Q912" s="54"/>
      <c r="R912" s="54"/>
      <c r="S912" s="54"/>
      <c r="T912" s="54"/>
      <c r="U912" s="54"/>
      <c r="V912" s="54"/>
      <c r="W912" s="192"/>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874" t="e">
        <f t="shared" si="97"/>
        <v>#N/A</v>
      </c>
      <c r="AX912" s="875"/>
      <c r="AY912" s="875"/>
      <c r="AZ912" s="875"/>
      <c r="BA912" s="876"/>
      <c r="BB912" s="877" t="s">
        <v>1244</v>
      </c>
      <c r="BC912" s="878"/>
      <c r="BD912" s="54"/>
      <c r="BE912" s="879" t="e">
        <f t="shared" si="96"/>
        <v>#N/A</v>
      </c>
      <c r="BF912" s="880"/>
      <c r="BG912" s="880"/>
      <c r="BH912" s="880"/>
      <c r="BI912" s="881"/>
      <c r="BJ912" s="882" t="s">
        <v>1244</v>
      </c>
      <c r="BK912" s="878"/>
      <c r="BL912" s="54"/>
      <c r="BM912" s="241"/>
      <c r="BN912" s="241"/>
      <c r="BO912" s="241"/>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199"/>
    </row>
    <row r="913" spans="4:121" s="52" customFormat="1" hidden="1">
      <c r="D913" s="198"/>
      <c r="E913" s="54"/>
      <c r="F913" s="54"/>
      <c r="G913" s="54"/>
      <c r="H913" s="54"/>
      <c r="I913" s="54"/>
      <c r="J913" s="54"/>
      <c r="K913" s="54"/>
      <c r="L913" s="54"/>
      <c r="M913" s="54"/>
      <c r="N913" s="54"/>
      <c r="O913" s="54"/>
      <c r="P913" s="54"/>
      <c r="Q913" s="54"/>
      <c r="R913" s="54"/>
      <c r="S913" s="54"/>
      <c r="T913" s="54"/>
      <c r="U913" s="54"/>
      <c r="V913" s="54"/>
      <c r="W913" s="192"/>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874" t="e">
        <f t="shared" si="97"/>
        <v>#N/A</v>
      </c>
      <c r="AX913" s="875"/>
      <c r="AY913" s="875"/>
      <c r="AZ913" s="875"/>
      <c r="BA913" s="876"/>
      <c r="BB913" s="877" t="s">
        <v>1245</v>
      </c>
      <c r="BC913" s="878"/>
      <c r="BD913" s="54"/>
      <c r="BE913" s="879" t="e">
        <f t="shared" si="96"/>
        <v>#N/A</v>
      </c>
      <c r="BF913" s="880"/>
      <c r="BG913" s="880"/>
      <c r="BH913" s="880"/>
      <c r="BI913" s="881"/>
      <c r="BJ913" s="882" t="s">
        <v>1245</v>
      </c>
      <c r="BK913" s="878"/>
      <c r="BL913" s="54"/>
      <c r="BM913" s="241"/>
      <c r="BN913" s="241"/>
      <c r="BO913" s="241"/>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199"/>
    </row>
    <row r="914" spans="4:121" s="52" customFormat="1" hidden="1">
      <c r="D914" s="198"/>
      <c r="E914" s="54"/>
      <c r="F914" s="54"/>
      <c r="G914" s="54"/>
      <c r="H914" s="54"/>
      <c r="I914" s="54"/>
      <c r="J914" s="54"/>
      <c r="K914" s="54"/>
      <c r="L914" s="54"/>
      <c r="M914" s="54"/>
      <c r="N914" s="54"/>
      <c r="O914" s="54"/>
      <c r="P914" s="54"/>
      <c r="Q914" s="54"/>
      <c r="R914" s="54"/>
      <c r="S914" s="54"/>
      <c r="T914" s="54"/>
      <c r="U914" s="54"/>
      <c r="V914" s="54"/>
      <c r="W914" s="192"/>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874" t="e">
        <f t="shared" si="97"/>
        <v>#N/A</v>
      </c>
      <c r="AX914" s="875"/>
      <c r="AY914" s="875"/>
      <c r="AZ914" s="875"/>
      <c r="BA914" s="876"/>
      <c r="BB914" s="877" t="s">
        <v>1246</v>
      </c>
      <c r="BC914" s="878"/>
      <c r="BD914" s="54"/>
      <c r="BE914" s="879" t="e">
        <f t="shared" si="96"/>
        <v>#N/A</v>
      </c>
      <c r="BF914" s="880"/>
      <c r="BG914" s="880"/>
      <c r="BH914" s="880"/>
      <c r="BI914" s="881"/>
      <c r="BJ914" s="882" t="s">
        <v>1246</v>
      </c>
      <c r="BK914" s="878"/>
      <c r="BL914" s="54"/>
      <c r="BM914" s="241"/>
      <c r="BN914" s="241"/>
      <c r="BO914" s="241"/>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199"/>
    </row>
    <row r="915" spans="4:121" s="52" customFormat="1" hidden="1">
      <c r="D915" s="198"/>
      <c r="E915" s="54"/>
      <c r="F915" s="54"/>
      <c r="G915" s="54"/>
      <c r="H915" s="54"/>
      <c r="I915" s="54"/>
      <c r="J915" s="54"/>
      <c r="K915" s="54"/>
      <c r="L915" s="54"/>
      <c r="M915" s="54"/>
      <c r="N915" s="54"/>
      <c r="O915" s="54"/>
      <c r="P915" s="54"/>
      <c r="Q915" s="54"/>
      <c r="R915" s="54"/>
      <c r="S915" s="54"/>
      <c r="T915" s="54"/>
      <c r="U915" s="54"/>
      <c r="V915" s="54"/>
      <c r="W915" s="192"/>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874" t="e">
        <f t="shared" si="97"/>
        <v>#N/A</v>
      </c>
      <c r="AX915" s="875"/>
      <c r="AY915" s="875"/>
      <c r="AZ915" s="875"/>
      <c r="BA915" s="876"/>
      <c r="BB915" s="877" t="s">
        <v>1247</v>
      </c>
      <c r="BC915" s="878"/>
      <c r="BD915" s="54"/>
      <c r="BE915" s="879" t="e">
        <f t="shared" si="96"/>
        <v>#N/A</v>
      </c>
      <c r="BF915" s="880"/>
      <c r="BG915" s="880"/>
      <c r="BH915" s="880"/>
      <c r="BI915" s="881"/>
      <c r="BJ915" s="882" t="s">
        <v>1247</v>
      </c>
      <c r="BK915" s="878"/>
      <c r="BL915" s="54"/>
      <c r="BM915" s="241"/>
      <c r="BN915" s="241"/>
      <c r="BO915" s="241"/>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199"/>
    </row>
    <row r="916" spans="4:121" s="52" customFormat="1" hidden="1">
      <c r="D916" s="198"/>
      <c r="E916" s="54"/>
      <c r="F916" s="54"/>
      <c r="G916" s="54"/>
      <c r="H916" s="54"/>
      <c r="I916" s="54"/>
      <c r="J916" s="54"/>
      <c r="K916" s="54"/>
      <c r="L916" s="54"/>
      <c r="M916" s="54"/>
      <c r="N916" s="54"/>
      <c r="O916" s="54"/>
      <c r="P916" s="54"/>
      <c r="Q916" s="54"/>
      <c r="R916" s="54"/>
      <c r="S916" s="54"/>
      <c r="T916" s="54"/>
      <c r="U916" s="54"/>
      <c r="V916" s="54"/>
      <c r="W916" s="192"/>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874" t="e">
        <f t="shared" si="97"/>
        <v>#N/A</v>
      </c>
      <c r="AX916" s="875"/>
      <c r="AY916" s="875"/>
      <c r="AZ916" s="875"/>
      <c r="BA916" s="876"/>
      <c r="BB916" s="877" t="s">
        <v>1248</v>
      </c>
      <c r="BC916" s="878"/>
      <c r="BD916" s="54"/>
      <c r="BE916" s="879" t="e">
        <f t="shared" si="96"/>
        <v>#N/A</v>
      </c>
      <c r="BF916" s="880"/>
      <c r="BG916" s="880"/>
      <c r="BH916" s="880"/>
      <c r="BI916" s="881"/>
      <c r="BJ916" s="882" t="s">
        <v>1248</v>
      </c>
      <c r="BK916" s="878"/>
      <c r="BL916" s="54"/>
      <c r="BM916" s="241"/>
      <c r="BN916" s="241"/>
      <c r="BO916" s="241"/>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199"/>
    </row>
    <row r="917" spans="4:121" s="52" customFormat="1" hidden="1">
      <c r="D917" s="198"/>
      <c r="E917" s="54"/>
      <c r="F917" s="54"/>
      <c r="G917" s="54"/>
      <c r="H917" s="54"/>
      <c r="I917" s="54"/>
      <c r="J917" s="54"/>
      <c r="K917" s="54"/>
      <c r="L917" s="54"/>
      <c r="M917" s="54"/>
      <c r="N917" s="54"/>
      <c r="O917" s="54"/>
      <c r="P917" s="54"/>
      <c r="Q917" s="54"/>
      <c r="R917" s="54"/>
      <c r="S917" s="54"/>
      <c r="T917" s="54"/>
      <c r="U917" s="54"/>
      <c r="V917" s="54"/>
      <c r="W917" s="192"/>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874" t="e">
        <f t="shared" si="97"/>
        <v>#N/A</v>
      </c>
      <c r="AX917" s="875"/>
      <c r="AY917" s="875"/>
      <c r="AZ917" s="875"/>
      <c r="BA917" s="876"/>
      <c r="BB917" s="877" t="s">
        <v>1249</v>
      </c>
      <c r="BC917" s="878"/>
      <c r="BD917" s="54"/>
      <c r="BE917" s="879" t="e">
        <f t="shared" si="96"/>
        <v>#N/A</v>
      </c>
      <c r="BF917" s="880"/>
      <c r="BG917" s="880"/>
      <c r="BH917" s="880"/>
      <c r="BI917" s="881"/>
      <c r="BJ917" s="882" t="s">
        <v>1249</v>
      </c>
      <c r="BK917" s="878"/>
      <c r="BL917" s="54"/>
      <c r="BM917" s="241"/>
      <c r="BN917" s="241"/>
      <c r="BO917" s="241"/>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199"/>
    </row>
    <row r="918" spans="4:121" s="52" customFormat="1" hidden="1">
      <c r="D918" s="198"/>
      <c r="E918" s="54"/>
      <c r="F918" s="54"/>
      <c r="G918" s="54"/>
      <c r="H918" s="54"/>
      <c r="I918" s="54"/>
      <c r="J918" s="54"/>
      <c r="K918" s="54"/>
      <c r="L918" s="54"/>
      <c r="M918" s="54"/>
      <c r="N918" s="54"/>
      <c r="O918" s="54"/>
      <c r="P918" s="54"/>
      <c r="Q918" s="54"/>
      <c r="R918" s="54"/>
      <c r="S918" s="54"/>
      <c r="T918" s="54"/>
      <c r="U918" s="54"/>
      <c r="V918" s="54"/>
      <c r="W918" s="192"/>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874" t="e">
        <f t="shared" si="97"/>
        <v>#N/A</v>
      </c>
      <c r="AX918" s="875"/>
      <c r="AY918" s="875"/>
      <c r="AZ918" s="875"/>
      <c r="BA918" s="876"/>
      <c r="BB918" s="877" t="s">
        <v>1250</v>
      </c>
      <c r="BC918" s="878"/>
      <c r="BD918" s="54"/>
      <c r="BE918" s="879" t="e">
        <f t="shared" si="96"/>
        <v>#N/A</v>
      </c>
      <c r="BF918" s="880"/>
      <c r="BG918" s="880"/>
      <c r="BH918" s="880"/>
      <c r="BI918" s="881"/>
      <c r="BJ918" s="882" t="s">
        <v>1250</v>
      </c>
      <c r="BK918" s="878"/>
      <c r="BL918" s="54"/>
      <c r="BM918" s="241"/>
      <c r="BN918" s="241"/>
      <c r="BO918" s="241"/>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199"/>
    </row>
    <row r="919" spans="4:121" s="52" customFormat="1" hidden="1">
      <c r="D919" s="198"/>
      <c r="E919" s="54"/>
      <c r="F919" s="54"/>
      <c r="G919" s="54"/>
      <c r="H919" s="54"/>
      <c r="I919" s="54"/>
      <c r="J919" s="54"/>
      <c r="K919" s="54"/>
      <c r="L919" s="54"/>
      <c r="M919" s="54"/>
      <c r="N919" s="54"/>
      <c r="O919" s="54"/>
      <c r="P919" s="54"/>
      <c r="Q919" s="54"/>
      <c r="R919" s="54"/>
      <c r="S919" s="54"/>
      <c r="T919" s="54"/>
      <c r="U919" s="54"/>
      <c r="V919" s="54"/>
      <c r="W919" s="192"/>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874" t="e">
        <f t="shared" si="97"/>
        <v>#N/A</v>
      </c>
      <c r="AX919" s="875"/>
      <c r="AY919" s="875"/>
      <c r="AZ919" s="875"/>
      <c r="BA919" s="876"/>
      <c r="BB919" s="877" t="s">
        <v>1251</v>
      </c>
      <c r="BC919" s="878"/>
      <c r="BD919" s="54"/>
      <c r="BE919" s="879" t="e">
        <f t="shared" si="96"/>
        <v>#N/A</v>
      </c>
      <c r="BF919" s="880"/>
      <c r="BG919" s="880"/>
      <c r="BH919" s="880"/>
      <c r="BI919" s="881"/>
      <c r="BJ919" s="882" t="s">
        <v>1251</v>
      </c>
      <c r="BK919" s="878"/>
      <c r="BL919" s="54"/>
      <c r="BM919" s="241"/>
      <c r="BN919" s="241"/>
      <c r="BO919" s="241"/>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199"/>
    </row>
    <row r="920" spans="4:121" s="52" customFormat="1" hidden="1">
      <c r="D920" s="198"/>
      <c r="E920" s="54"/>
      <c r="F920" s="54"/>
      <c r="G920" s="54"/>
      <c r="H920" s="54"/>
      <c r="I920" s="54"/>
      <c r="J920" s="54"/>
      <c r="K920" s="54"/>
      <c r="L920" s="54"/>
      <c r="M920" s="54"/>
      <c r="N920" s="54"/>
      <c r="O920" s="54"/>
      <c r="P920" s="54"/>
      <c r="Q920" s="54"/>
      <c r="R920" s="54"/>
      <c r="S920" s="54"/>
      <c r="T920" s="54"/>
      <c r="U920" s="54"/>
      <c r="V920" s="54"/>
      <c r="W920" s="192"/>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874" t="e">
        <f t="shared" si="97"/>
        <v>#N/A</v>
      </c>
      <c r="AX920" s="875"/>
      <c r="AY920" s="875"/>
      <c r="AZ920" s="875"/>
      <c r="BA920" s="876"/>
      <c r="BB920" s="877" t="s">
        <v>1252</v>
      </c>
      <c r="BC920" s="878"/>
      <c r="BD920" s="54"/>
      <c r="BE920" s="879" t="e">
        <f t="shared" si="96"/>
        <v>#N/A</v>
      </c>
      <c r="BF920" s="880"/>
      <c r="BG920" s="880"/>
      <c r="BH920" s="880"/>
      <c r="BI920" s="881"/>
      <c r="BJ920" s="882" t="s">
        <v>1252</v>
      </c>
      <c r="BK920" s="878"/>
      <c r="BL920" s="54"/>
      <c r="BM920" s="241"/>
      <c r="BN920" s="241"/>
      <c r="BO920" s="241"/>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199"/>
    </row>
    <row r="921" spans="4:121" s="52" customFormat="1" hidden="1">
      <c r="D921" s="198"/>
      <c r="E921" s="54"/>
      <c r="F921" s="54"/>
      <c r="G921" s="54"/>
      <c r="H921" s="54"/>
      <c r="I921" s="54"/>
      <c r="J921" s="54"/>
      <c r="K921" s="54"/>
      <c r="L921" s="54"/>
      <c r="M921" s="54"/>
      <c r="N921" s="54"/>
      <c r="O921" s="54"/>
      <c r="P921" s="54"/>
      <c r="Q921" s="54"/>
      <c r="R921" s="54"/>
      <c r="S921" s="54"/>
      <c r="T921" s="54"/>
      <c r="U921" s="54"/>
      <c r="V921" s="54"/>
      <c r="W921" s="192"/>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874" t="e">
        <f t="shared" si="97"/>
        <v>#N/A</v>
      </c>
      <c r="AX921" s="875"/>
      <c r="AY921" s="875"/>
      <c r="AZ921" s="875"/>
      <c r="BA921" s="876"/>
      <c r="BB921" s="877" t="s">
        <v>1253</v>
      </c>
      <c r="BC921" s="878"/>
      <c r="BD921" s="54"/>
      <c r="BE921" s="879" t="e">
        <f t="shared" si="96"/>
        <v>#N/A</v>
      </c>
      <c r="BF921" s="880"/>
      <c r="BG921" s="880"/>
      <c r="BH921" s="880"/>
      <c r="BI921" s="881"/>
      <c r="BJ921" s="882" t="s">
        <v>1253</v>
      </c>
      <c r="BK921" s="878"/>
      <c r="BL921" s="54"/>
      <c r="BM921" s="241"/>
      <c r="BN921" s="241"/>
      <c r="BO921" s="241"/>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199"/>
    </row>
    <row r="922" spans="4:121" s="52" customFormat="1" hidden="1">
      <c r="D922" s="198"/>
      <c r="E922" s="54"/>
      <c r="F922" s="54"/>
      <c r="G922" s="54"/>
      <c r="H922" s="54"/>
      <c r="I922" s="54"/>
      <c r="J922" s="54"/>
      <c r="K922" s="54"/>
      <c r="L922" s="54"/>
      <c r="M922" s="54"/>
      <c r="N922" s="54"/>
      <c r="O922" s="54"/>
      <c r="P922" s="54"/>
      <c r="Q922" s="54"/>
      <c r="R922" s="54"/>
      <c r="S922" s="54"/>
      <c r="T922" s="54"/>
      <c r="U922" s="54"/>
      <c r="V922" s="54"/>
      <c r="W922" s="192"/>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874" t="e">
        <f t="shared" si="97"/>
        <v>#N/A</v>
      </c>
      <c r="AX922" s="875"/>
      <c r="AY922" s="875"/>
      <c r="AZ922" s="875"/>
      <c r="BA922" s="876"/>
      <c r="BB922" s="877" t="s">
        <v>1254</v>
      </c>
      <c r="BC922" s="878"/>
      <c r="BD922" s="54"/>
      <c r="BE922" s="879" t="e">
        <f t="shared" si="96"/>
        <v>#N/A</v>
      </c>
      <c r="BF922" s="880"/>
      <c r="BG922" s="880"/>
      <c r="BH922" s="880"/>
      <c r="BI922" s="881"/>
      <c r="BJ922" s="882" t="s">
        <v>1254</v>
      </c>
      <c r="BK922" s="878"/>
      <c r="BL922" s="54"/>
      <c r="BM922" s="241"/>
      <c r="BN922" s="241"/>
      <c r="BO922" s="241"/>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199"/>
    </row>
    <row r="923" spans="4:121" s="52" customFormat="1" hidden="1">
      <c r="D923" s="198"/>
      <c r="E923" s="54"/>
      <c r="F923" s="54"/>
      <c r="G923" s="54"/>
      <c r="H923" s="54"/>
      <c r="I923" s="54"/>
      <c r="J923" s="54"/>
      <c r="K923" s="54"/>
      <c r="L923" s="54"/>
      <c r="M923" s="54"/>
      <c r="N923" s="54"/>
      <c r="O923" s="54"/>
      <c r="P923" s="54"/>
      <c r="Q923" s="54"/>
      <c r="R923" s="54"/>
      <c r="S923" s="54"/>
      <c r="T923" s="54"/>
      <c r="U923" s="54"/>
      <c r="V923" s="54"/>
      <c r="W923" s="192"/>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874" t="e">
        <f t="shared" si="97"/>
        <v>#N/A</v>
      </c>
      <c r="AX923" s="875"/>
      <c r="AY923" s="875"/>
      <c r="AZ923" s="875"/>
      <c r="BA923" s="876"/>
      <c r="BB923" s="877" t="s">
        <v>1255</v>
      </c>
      <c r="BC923" s="878"/>
      <c r="BD923" s="54"/>
      <c r="BE923" s="879" t="e">
        <f t="shared" si="96"/>
        <v>#N/A</v>
      </c>
      <c r="BF923" s="880"/>
      <c r="BG923" s="880"/>
      <c r="BH923" s="880"/>
      <c r="BI923" s="881"/>
      <c r="BJ923" s="882" t="s">
        <v>1255</v>
      </c>
      <c r="BK923" s="878"/>
      <c r="BL923" s="54"/>
      <c r="BM923" s="241"/>
      <c r="BN923" s="241"/>
      <c r="BO923" s="241"/>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199"/>
    </row>
    <row r="924" spans="4:121" s="52" customFormat="1" hidden="1">
      <c r="D924" s="198"/>
      <c r="E924" s="54"/>
      <c r="F924" s="54"/>
      <c r="G924" s="54"/>
      <c r="H924" s="54"/>
      <c r="I924" s="54"/>
      <c r="J924" s="54"/>
      <c r="K924" s="54"/>
      <c r="L924" s="54"/>
      <c r="M924" s="54"/>
      <c r="N924" s="54"/>
      <c r="O924" s="54"/>
      <c r="P924" s="54"/>
      <c r="Q924" s="54"/>
      <c r="R924" s="54"/>
      <c r="S924" s="54"/>
      <c r="T924" s="54"/>
      <c r="U924" s="54"/>
      <c r="V924" s="54"/>
      <c r="W924" s="192"/>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874" t="e">
        <f t="shared" si="97"/>
        <v>#N/A</v>
      </c>
      <c r="AX924" s="875"/>
      <c r="AY924" s="875"/>
      <c r="AZ924" s="875"/>
      <c r="BA924" s="876"/>
      <c r="BB924" s="877" t="s">
        <v>1256</v>
      </c>
      <c r="BC924" s="878"/>
      <c r="BD924" s="54"/>
      <c r="BE924" s="879" t="e">
        <f t="shared" si="96"/>
        <v>#N/A</v>
      </c>
      <c r="BF924" s="880"/>
      <c r="BG924" s="880"/>
      <c r="BH924" s="880"/>
      <c r="BI924" s="881"/>
      <c r="BJ924" s="882" t="s">
        <v>1256</v>
      </c>
      <c r="BK924" s="878"/>
      <c r="BL924" s="54"/>
      <c r="BM924" s="241"/>
      <c r="BN924" s="241"/>
      <c r="BO924" s="241"/>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199"/>
    </row>
    <row r="925" spans="4:121" s="52" customFormat="1" hidden="1">
      <c r="D925" s="198"/>
      <c r="E925" s="54"/>
      <c r="F925" s="54"/>
      <c r="G925" s="54"/>
      <c r="H925" s="54"/>
      <c r="I925" s="54"/>
      <c r="J925" s="54"/>
      <c r="K925" s="54"/>
      <c r="L925" s="54"/>
      <c r="M925" s="54"/>
      <c r="N925" s="54"/>
      <c r="O925" s="54"/>
      <c r="P925" s="54"/>
      <c r="Q925" s="54"/>
      <c r="R925" s="54"/>
      <c r="S925" s="54"/>
      <c r="T925" s="54"/>
      <c r="U925" s="54"/>
      <c r="V925" s="54"/>
      <c r="W925" s="192"/>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874" t="e">
        <f t="shared" si="97"/>
        <v>#N/A</v>
      </c>
      <c r="AX925" s="875"/>
      <c r="AY925" s="875"/>
      <c r="AZ925" s="875"/>
      <c r="BA925" s="876"/>
      <c r="BB925" s="877" t="s">
        <v>1257</v>
      </c>
      <c r="BC925" s="878"/>
      <c r="BD925" s="54"/>
      <c r="BE925" s="879" t="e">
        <f t="shared" si="96"/>
        <v>#N/A</v>
      </c>
      <c r="BF925" s="880"/>
      <c r="BG925" s="880"/>
      <c r="BH925" s="880"/>
      <c r="BI925" s="881"/>
      <c r="BJ925" s="882" t="s">
        <v>1257</v>
      </c>
      <c r="BK925" s="878"/>
      <c r="BL925" s="54"/>
      <c r="BM925" s="241"/>
      <c r="BN925" s="241"/>
      <c r="BO925" s="241"/>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199"/>
    </row>
    <row r="926" spans="4:121" s="52" customFormat="1" hidden="1">
      <c r="D926" s="198"/>
      <c r="E926" s="54"/>
      <c r="F926" s="54"/>
      <c r="G926" s="54"/>
      <c r="H926" s="54"/>
      <c r="I926" s="54"/>
      <c r="J926" s="54"/>
      <c r="K926" s="54"/>
      <c r="L926" s="54"/>
      <c r="M926" s="54"/>
      <c r="N926" s="54"/>
      <c r="O926" s="54"/>
      <c r="P926" s="54"/>
      <c r="Q926" s="54"/>
      <c r="R926" s="54"/>
      <c r="S926" s="54"/>
      <c r="T926" s="54"/>
      <c r="U926" s="54"/>
      <c r="V926" s="54"/>
      <c r="W926" s="192"/>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874" t="e">
        <f t="shared" si="97"/>
        <v>#N/A</v>
      </c>
      <c r="AX926" s="875"/>
      <c r="AY926" s="875"/>
      <c r="AZ926" s="875"/>
      <c r="BA926" s="876"/>
      <c r="BB926" s="877" t="s">
        <v>1258</v>
      </c>
      <c r="BC926" s="878"/>
      <c r="BD926" s="54"/>
      <c r="BE926" s="879" t="e">
        <f t="shared" si="96"/>
        <v>#N/A</v>
      </c>
      <c r="BF926" s="880"/>
      <c r="BG926" s="880"/>
      <c r="BH926" s="880"/>
      <c r="BI926" s="881"/>
      <c r="BJ926" s="882" t="s">
        <v>1258</v>
      </c>
      <c r="BK926" s="878"/>
      <c r="BL926" s="54"/>
      <c r="BM926" s="241"/>
      <c r="BN926" s="241"/>
      <c r="BO926" s="241"/>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199"/>
    </row>
    <row r="927" spans="4:121" s="52" customFormat="1" hidden="1">
      <c r="D927" s="198"/>
      <c r="E927" s="54"/>
      <c r="F927" s="54"/>
      <c r="G927" s="54"/>
      <c r="H927" s="54"/>
      <c r="I927" s="54"/>
      <c r="J927" s="54"/>
      <c r="K927" s="54"/>
      <c r="L927" s="54"/>
      <c r="M927" s="54"/>
      <c r="N927" s="54"/>
      <c r="O927" s="54"/>
      <c r="P927" s="54"/>
      <c r="Q927" s="54"/>
      <c r="R927" s="54"/>
      <c r="S927" s="54"/>
      <c r="T927" s="54"/>
      <c r="U927" s="54"/>
      <c r="V927" s="54"/>
      <c r="W927" s="192"/>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874" t="e">
        <f t="shared" si="97"/>
        <v>#N/A</v>
      </c>
      <c r="AX927" s="875"/>
      <c r="AY927" s="875"/>
      <c r="AZ927" s="875"/>
      <c r="BA927" s="876"/>
      <c r="BB927" s="877" t="s">
        <v>1259</v>
      </c>
      <c r="BC927" s="878"/>
      <c r="BD927" s="54"/>
      <c r="BE927" s="879" t="e">
        <f t="shared" si="96"/>
        <v>#N/A</v>
      </c>
      <c r="BF927" s="880"/>
      <c r="BG927" s="880"/>
      <c r="BH927" s="880"/>
      <c r="BI927" s="881"/>
      <c r="BJ927" s="882" t="s">
        <v>1259</v>
      </c>
      <c r="BK927" s="878"/>
      <c r="BL927" s="54"/>
      <c r="BM927" s="241"/>
      <c r="BN927" s="241"/>
      <c r="BO927" s="241"/>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199"/>
    </row>
    <row r="928" spans="4:121" s="52" customFormat="1" hidden="1">
      <c r="D928" s="198"/>
      <c r="E928" s="54"/>
      <c r="F928" s="54"/>
      <c r="G928" s="54"/>
      <c r="H928" s="54"/>
      <c r="I928" s="54"/>
      <c r="J928" s="54"/>
      <c r="K928" s="54"/>
      <c r="L928" s="54"/>
      <c r="M928" s="54"/>
      <c r="N928" s="54"/>
      <c r="O928" s="54"/>
      <c r="P928" s="54"/>
      <c r="Q928" s="54"/>
      <c r="R928" s="54"/>
      <c r="S928" s="54"/>
      <c r="T928" s="54"/>
      <c r="U928" s="54"/>
      <c r="V928" s="54"/>
      <c r="W928" s="192"/>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874" t="e">
        <f t="shared" si="97"/>
        <v>#N/A</v>
      </c>
      <c r="AX928" s="875"/>
      <c r="AY928" s="875"/>
      <c r="AZ928" s="875"/>
      <c r="BA928" s="876"/>
      <c r="BB928" s="877" t="s">
        <v>1260</v>
      </c>
      <c r="BC928" s="878"/>
      <c r="BD928" s="54"/>
      <c r="BE928" s="879" t="e">
        <f t="shared" si="96"/>
        <v>#N/A</v>
      </c>
      <c r="BF928" s="880"/>
      <c r="BG928" s="880"/>
      <c r="BH928" s="880"/>
      <c r="BI928" s="881"/>
      <c r="BJ928" s="882" t="s">
        <v>1260</v>
      </c>
      <c r="BK928" s="878"/>
      <c r="BL928" s="54"/>
      <c r="BM928" s="241"/>
      <c r="BN928" s="241"/>
      <c r="BO928" s="241"/>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199"/>
    </row>
    <row r="929" spans="4:121" s="52" customFormat="1" hidden="1">
      <c r="D929" s="198"/>
      <c r="E929" s="54"/>
      <c r="F929" s="54"/>
      <c r="G929" s="54"/>
      <c r="H929" s="54"/>
      <c r="I929" s="54"/>
      <c r="J929" s="54"/>
      <c r="K929" s="54"/>
      <c r="L929" s="54"/>
      <c r="M929" s="54"/>
      <c r="N929" s="54"/>
      <c r="O929" s="54"/>
      <c r="P929" s="54"/>
      <c r="Q929" s="54"/>
      <c r="R929" s="54"/>
      <c r="S929" s="54"/>
      <c r="T929" s="54"/>
      <c r="U929" s="54"/>
      <c r="V929" s="54"/>
      <c r="W929" s="192"/>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874" t="e">
        <f t="shared" si="97"/>
        <v>#N/A</v>
      </c>
      <c r="AX929" s="875"/>
      <c r="AY929" s="875"/>
      <c r="AZ929" s="875"/>
      <c r="BA929" s="876"/>
      <c r="BB929" s="877" t="s">
        <v>1261</v>
      </c>
      <c r="BC929" s="878"/>
      <c r="BD929" s="54"/>
      <c r="BE929" s="879" t="e">
        <f t="shared" si="96"/>
        <v>#N/A</v>
      </c>
      <c r="BF929" s="880"/>
      <c r="BG929" s="880"/>
      <c r="BH929" s="880"/>
      <c r="BI929" s="881"/>
      <c r="BJ929" s="882" t="s">
        <v>1261</v>
      </c>
      <c r="BK929" s="878"/>
      <c r="BL929" s="54"/>
      <c r="BM929" s="241"/>
      <c r="BN929" s="241"/>
      <c r="BO929" s="241"/>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199"/>
    </row>
    <row r="930" spans="4:121" s="52" customFormat="1" hidden="1">
      <c r="D930" s="198"/>
      <c r="E930" s="54"/>
      <c r="F930" s="54"/>
      <c r="G930" s="54"/>
      <c r="H930" s="54"/>
      <c r="I930" s="54"/>
      <c r="J930" s="54"/>
      <c r="K930" s="54"/>
      <c r="L930" s="54"/>
      <c r="M930" s="54"/>
      <c r="N930" s="54"/>
      <c r="O930" s="54"/>
      <c r="P930" s="54"/>
      <c r="Q930" s="54"/>
      <c r="R930" s="54"/>
      <c r="S930" s="54"/>
      <c r="T930" s="54"/>
      <c r="U930" s="54"/>
      <c r="V930" s="54"/>
      <c r="W930" s="192"/>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874" t="e">
        <f t="shared" si="97"/>
        <v>#N/A</v>
      </c>
      <c r="AX930" s="875"/>
      <c r="AY930" s="875"/>
      <c r="AZ930" s="875"/>
      <c r="BA930" s="876"/>
      <c r="BB930" s="877" t="s">
        <v>1262</v>
      </c>
      <c r="BC930" s="878"/>
      <c r="BD930" s="54"/>
      <c r="BE930" s="879" t="e">
        <f t="shared" si="96"/>
        <v>#N/A</v>
      </c>
      <c r="BF930" s="880"/>
      <c r="BG930" s="880"/>
      <c r="BH930" s="880"/>
      <c r="BI930" s="881"/>
      <c r="BJ930" s="882" t="s">
        <v>1262</v>
      </c>
      <c r="BK930" s="878"/>
      <c r="BL930" s="54"/>
      <c r="BM930" s="241"/>
      <c r="BN930" s="241"/>
      <c r="BO930" s="241"/>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199"/>
    </row>
    <row r="931" spans="4:121" s="52" customFormat="1" hidden="1">
      <c r="D931" s="198"/>
      <c r="E931" s="54"/>
      <c r="F931" s="54"/>
      <c r="G931" s="54"/>
      <c r="H931" s="54"/>
      <c r="I931" s="54"/>
      <c r="J931" s="54"/>
      <c r="K931" s="54"/>
      <c r="L931" s="54"/>
      <c r="M931" s="54"/>
      <c r="N931" s="54"/>
      <c r="O931" s="54"/>
      <c r="P931" s="54"/>
      <c r="Q931" s="54"/>
      <c r="R931" s="54"/>
      <c r="S931" s="54"/>
      <c r="T931" s="54"/>
      <c r="U931" s="54"/>
      <c r="V931" s="54"/>
      <c r="W931" s="192"/>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874" t="e">
        <f t="shared" si="97"/>
        <v>#N/A</v>
      </c>
      <c r="AX931" s="875"/>
      <c r="AY931" s="875"/>
      <c r="AZ931" s="875"/>
      <c r="BA931" s="876"/>
      <c r="BB931" s="877" t="s">
        <v>1263</v>
      </c>
      <c r="BC931" s="878"/>
      <c r="BD931" s="54"/>
      <c r="BE931" s="879" t="e">
        <f t="shared" si="96"/>
        <v>#N/A</v>
      </c>
      <c r="BF931" s="880"/>
      <c r="BG931" s="880"/>
      <c r="BH931" s="880"/>
      <c r="BI931" s="881"/>
      <c r="BJ931" s="882" t="s">
        <v>1263</v>
      </c>
      <c r="BK931" s="878"/>
      <c r="BL931" s="54"/>
      <c r="BM931" s="241"/>
      <c r="BN931" s="241"/>
      <c r="BO931" s="241"/>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199"/>
    </row>
    <row r="932" spans="4:121" s="52" customFormat="1" hidden="1">
      <c r="D932" s="198"/>
      <c r="E932" s="54"/>
      <c r="F932" s="54"/>
      <c r="G932" s="54"/>
      <c r="H932" s="54"/>
      <c r="I932" s="54"/>
      <c r="J932" s="54"/>
      <c r="K932" s="54"/>
      <c r="L932" s="54"/>
      <c r="M932" s="54"/>
      <c r="N932" s="54"/>
      <c r="O932" s="54"/>
      <c r="P932" s="54"/>
      <c r="Q932" s="54"/>
      <c r="R932" s="54"/>
      <c r="S932" s="54"/>
      <c r="T932" s="54"/>
      <c r="U932" s="54"/>
      <c r="V932" s="54"/>
      <c r="W932" s="192"/>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874" t="e">
        <f t="shared" si="97"/>
        <v>#N/A</v>
      </c>
      <c r="AX932" s="875"/>
      <c r="AY932" s="875"/>
      <c r="AZ932" s="875"/>
      <c r="BA932" s="876"/>
      <c r="BB932" s="877" t="s">
        <v>1264</v>
      </c>
      <c r="BC932" s="878"/>
      <c r="BD932" s="54"/>
      <c r="BE932" s="879" t="e">
        <f t="shared" si="96"/>
        <v>#N/A</v>
      </c>
      <c r="BF932" s="880"/>
      <c r="BG932" s="880"/>
      <c r="BH932" s="880"/>
      <c r="BI932" s="881"/>
      <c r="BJ932" s="882" t="s">
        <v>1264</v>
      </c>
      <c r="BK932" s="878"/>
      <c r="BL932" s="54"/>
      <c r="BM932" s="241"/>
      <c r="BN932" s="241"/>
      <c r="BO932" s="241"/>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199"/>
    </row>
    <row r="933" spans="4:121" s="52" customFormat="1" hidden="1">
      <c r="D933" s="198"/>
      <c r="E933" s="54"/>
      <c r="F933" s="54"/>
      <c r="G933" s="54"/>
      <c r="H933" s="54"/>
      <c r="I933" s="54"/>
      <c r="J933" s="54"/>
      <c r="K933" s="54"/>
      <c r="L933" s="54"/>
      <c r="M933" s="54"/>
      <c r="N933" s="54"/>
      <c r="O933" s="54"/>
      <c r="P933" s="54"/>
      <c r="Q933" s="54"/>
      <c r="R933" s="54"/>
      <c r="S933" s="54"/>
      <c r="T933" s="54"/>
      <c r="U933" s="54"/>
      <c r="V933" s="54"/>
      <c r="W933" s="192"/>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874" t="e">
        <f t="shared" si="97"/>
        <v>#N/A</v>
      </c>
      <c r="AX933" s="875"/>
      <c r="AY933" s="875"/>
      <c r="AZ933" s="875"/>
      <c r="BA933" s="876"/>
      <c r="BB933" s="877" t="s">
        <v>1265</v>
      </c>
      <c r="BC933" s="878"/>
      <c r="BD933" s="54"/>
      <c r="BE933" s="879" t="e">
        <f t="shared" si="96"/>
        <v>#N/A</v>
      </c>
      <c r="BF933" s="880"/>
      <c r="BG933" s="880"/>
      <c r="BH933" s="880"/>
      <c r="BI933" s="881"/>
      <c r="BJ933" s="882" t="s">
        <v>1265</v>
      </c>
      <c r="BK933" s="878"/>
      <c r="BL933" s="54"/>
      <c r="BM933" s="241"/>
      <c r="BN933" s="241"/>
      <c r="BO933" s="241"/>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199"/>
    </row>
    <row r="934" spans="4:121" s="52" customFormat="1" hidden="1">
      <c r="D934" s="198"/>
      <c r="E934" s="54"/>
      <c r="F934" s="54"/>
      <c r="G934" s="54"/>
      <c r="H934" s="54"/>
      <c r="I934" s="54"/>
      <c r="J934" s="54"/>
      <c r="K934" s="54"/>
      <c r="L934" s="54"/>
      <c r="M934" s="54"/>
      <c r="N934" s="54"/>
      <c r="O934" s="54"/>
      <c r="P934" s="54"/>
      <c r="Q934" s="54"/>
      <c r="R934" s="54"/>
      <c r="S934" s="54"/>
      <c r="T934" s="54"/>
      <c r="U934" s="54"/>
      <c r="V934" s="54"/>
      <c r="W934" s="192"/>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874" t="e">
        <f t="shared" si="97"/>
        <v>#N/A</v>
      </c>
      <c r="AX934" s="875"/>
      <c r="AY934" s="875"/>
      <c r="AZ934" s="875"/>
      <c r="BA934" s="876"/>
      <c r="BB934" s="877" t="s">
        <v>1266</v>
      </c>
      <c r="BC934" s="878"/>
      <c r="BD934" s="54"/>
      <c r="BE934" s="879" t="e">
        <f t="shared" si="96"/>
        <v>#N/A</v>
      </c>
      <c r="BF934" s="880"/>
      <c r="BG934" s="880"/>
      <c r="BH934" s="880"/>
      <c r="BI934" s="881"/>
      <c r="BJ934" s="882" t="s">
        <v>1266</v>
      </c>
      <c r="BK934" s="878"/>
      <c r="BL934" s="54"/>
      <c r="BM934" s="241"/>
      <c r="BN934" s="241"/>
      <c r="BO934" s="241"/>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199"/>
    </row>
    <row r="935" spans="4:121" s="52" customFormat="1" hidden="1">
      <c r="D935" s="198"/>
      <c r="E935" s="54"/>
      <c r="F935" s="54"/>
      <c r="G935" s="54"/>
      <c r="H935" s="54"/>
      <c r="I935" s="54"/>
      <c r="J935" s="54"/>
      <c r="K935" s="54"/>
      <c r="L935" s="54"/>
      <c r="M935" s="54"/>
      <c r="N935" s="54"/>
      <c r="O935" s="54"/>
      <c r="P935" s="54"/>
      <c r="Q935" s="54"/>
      <c r="R935" s="54"/>
      <c r="S935" s="54"/>
      <c r="T935" s="54"/>
      <c r="U935" s="54"/>
      <c r="V935" s="54"/>
      <c r="W935" s="192"/>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874" t="e">
        <f t="shared" si="97"/>
        <v>#N/A</v>
      </c>
      <c r="AX935" s="875"/>
      <c r="AY935" s="875"/>
      <c r="AZ935" s="875"/>
      <c r="BA935" s="876"/>
      <c r="BB935" s="877" t="s">
        <v>1267</v>
      </c>
      <c r="BC935" s="878"/>
      <c r="BD935" s="54"/>
      <c r="BE935" s="879" t="e">
        <f t="shared" si="96"/>
        <v>#N/A</v>
      </c>
      <c r="BF935" s="880"/>
      <c r="BG935" s="880"/>
      <c r="BH935" s="880"/>
      <c r="BI935" s="881"/>
      <c r="BJ935" s="882" t="s">
        <v>1267</v>
      </c>
      <c r="BK935" s="878"/>
      <c r="BL935" s="54"/>
      <c r="BM935" s="241"/>
      <c r="BN935" s="241"/>
      <c r="BO935" s="241"/>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199"/>
    </row>
    <row r="936" spans="4:121" s="52" customFormat="1" hidden="1">
      <c r="D936" s="198"/>
      <c r="E936" s="54"/>
      <c r="F936" s="54"/>
      <c r="G936" s="54"/>
      <c r="H936" s="54"/>
      <c r="I936" s="54"/>
      <c r="J936" s="54"/>
      <c r="K936" s="54"/>
      <c r="L936" s="54"/>
      <c r="M936" s="54"/>
      <c r="N936" s="54"/>
      <c r="O936" s="54"/>
      <c r="P936" s="54"/>
      <c r="Q936" s="54"/>
      <c r="R936" s="54"/>
      <c r="S936" s="54"/>
      <c r="T936" s="54"/>
      <c r="U936" s="54"/>
      <c r="V936" s="54"/>
      <c r="W936" s="192"/>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874" t="e">
        <f t="shared" si="97"/>
        <v>#N/A</v>
      </c>
      <c r="AX936" s="875"/>
      <c r="AY936" s="875"/>
      <c r="AZ936" s="875"/>
      <c r="BA936" s="876"/>
      <c r="BB936" s="877" t="s">
        <v>1268</v>
      </c>
      <c r="BC936" s="878"/>
      <c r="BD936" s="54"/>
      <c r="BE936" s="879" t="e">
        <f t="shared" si="96"/>
        <v>#N/A</v>
      </c>
      <c r="BF936" s="880"/>
      <c r="BG936" s="880"/>
      <c r="BH936" s="880"/>
      <c r="BI936" s="881"/>
      <c r="BJ936" s="882" t="s">
        <v>1268</v>
      </c>
      <c r="BK936" s="878"/>
      <c r="BL936" s="54"/>
      <c r="BM936" s="241"/>
      <c r="BN936" s="241"/>
      <c r="BO936" s="241"/>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199"/>
    </row>
    <row r="937" spans="4:121" s="52" customFormat="1" hidden="1">
      <c r="D937" s="198"/>
      <c r="E937" s="54"/>
      <c r="F937" s="54"/>
      <c r="G937" s="54"/>
      <c r="H937" s="54"/>
      <c r="I937" s="54"/>
      <c r="J937" s="54"/>
      <c r="K937" s="54"/>
      <c r="L937" s="54"/>
      <c r="M937" s="54"/>
      <c r="N937" s="54"/>
      <c r="O937" s="54"/>
      <c r="P937" s="54"/>
      <c r="Q937" s="54"/>
      <c r="R937" s="54"/>
      <c r="S937" s="54"/>
      <c r="T937" s="54"/>
      <c r="U937" s="54"/>
      <c r="V937" s="54"/>
      <c r="W937" s="192"/>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874" t="e">
        <f t="shared" si="97"/>
        <v>#N/A</v>
      </c>
      <c r="AX937" s="875"/>
      <c r="AY937" s="875"/>
      <c r="AZ937" s="875"/>
      <c r="BA937" s="876"/>
      <c r="BB937" s="877" t="s">
        <v>1269</v>
      </c>
      <c r="BC937" s="878"/>
      <c r="BD937" s="54"/>
      <c r="BE937" s="879" t="e">
        <f t="shared" si="96"/>
        <v>#N/A</v>
      </c>
      <c r="BF937" s="880"/>
      <c r="BG937" s="880"/>
      <c r="BH937" s="880"/>
      <c r="BI937" s="881"/>
      <c r="BJ937" s="882" t="s">
        <v>1269</v>
      </c>
      <c r="BK937" s="878"/>
      <c r="BL937" s="54"/>
      <c r="BM937" s="241"/>
      <c r="BN937" s="241"/>
      <c r="BO937" s="241"/>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199"/>
    </row>
    <row r="938" spans="4:121" s="52" customFormat="1" hidden="1">
      <c r="D938" s="198"/>
      <c r="E938" s="54"/>
      <c r="F938" s="54"/>
      <c r="G938" s="54"/>
      <c r="H938" s="54"/>
      <c r="I938" s="54"/>
      <c r="J938" s="54"/>
      <c r="K938" s="54"/>
      <c r="L938" s="54"/>
      <c r="M938" s="54"/>
      <c r="N938" s="54"/>
      <c r="O938" s="54"/>
      <c r="P938" s="54"/>
      <c r="Q938" s="54"/>
      <c r="R938" s="54"/>
      <c r="S938" s="54"/>
      <c r="T938" s="54"/>
      <c r="U938" s="54"/>
      <c r="V938" s="54"/>
      <c r="W938" s="192"/>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874" t="e">
        <f t="shared" si="97"/>
        <v>#N/A</v>
      </c>
      <c r="AX938" s="875"/>
      <c r="AY938" s="875"/>
      <c r="AZ938" s="875"/>
      <c r="BA938" s="876"/>
      <c r="BB938" s="877" t="s">
        <v>1270</v>
      </c>
      <c r="BC938" s="878"/>
      <c r="BD938" s="54"/>
      <c r="BE938" s="879" t="e">
        <f t="shared" si="96"/>
        <v>#N/A</v>
      </c>
      <c r="BF938" s="880"/>
      <c r="BG938" s="880"/>
      <c r="BH938" s="880"/>
      <c r="BI938" s="881"/>
      <c r="BJ938" s="882" t="s">
        <v>1270</v>
      </c>
      <c r="BK938" s="878"/>
      <c r="BL938" s="54"/>
      <c r="BM938" s="241"/>
      <c r="BN938" s="241"/>
      <c r="BO938" s="241"/>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199"/>
    </row>
    <row r="939" spans="4:121" s="52" customFormat="1" hidden="1">
      <c r="D939" s="198"/>
      <c r="E939" s="54"/>
      <c r="F939" s="54"/>
      <c r="G939" s="54"/>
      <c r="H939" s="54"/>
      <c r="I939" s="54"/>
      <c r="J939" s="54"/>
      <c r="K939" s="54"/>
      <c r="L939" s="54"/>
      <c r="M939" s="54"/>
      <c r="N939" s="54"/>
      <c r="O939" s="54"/>
      <c r="P939" s="54"/>
      <c r="Q939" s="54"/>
      <c r="R939" s="54"/>
      <c r="S939" s="54"/>
      <c r="T939" s="54"/>
      <c r="U939" s="54"/>
      <c r="V939" s="54"/>
      <c r="W939" s="192"/>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874" t="e">
        <f t="shared" si="97"/>
        <v>#N/A</v>
      </c>
      <c r="AX939" s="875"/>
      <c r="AY939" s="875"/>
      <c r="AZ939" s="875"/>
      <c r="BA939" s="876"/>
      <c r="BB939" s="877" t="s">
        <v>1271</v>
      </c>
      <c r="BC939" s="878"/>
      <c r="BD939" s="54"/>
      <c r="BE939" s="879" t="e">
        <f t="shared" si="96"/>
        <v>#N/A</v>
      </c>
      <c r="BF939" s="880"/>
      <c r="BG939" s="880"/>
      <c r="BH939" s="880"/>
      <c r="BI939" s="881"/>
      <c r="BJ939" s="882" t="s">
        <v>1271</v>
      </c>
      <c r="BK939" s="878"/>
      <c r="BL939" s="54"/>
      <c r="BM939" s="241"/>
      <c r="BN939" s="241"/>
      <c r="BO939" s="241"/>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199"/>
    </row>
    <row r="940" spans="4:121" s="52" customFormat="1" hidden="1">
      <c r="D940" s="198"/>
      <c r="E940" s="54"/>
      <c r="F940" s="54"/>
      <c r="G940" s="54"/>
      <c r="H940" s="54"/>
      <c r="I940" s="54"/>
      <c r="J940" s="54"/>
      <c r="K940" s="54"/>
      <c r="L940" s="54"/>
      <c r="M940" s="54"/>
      <c r="N940" s="54"/>
      <c r="O940" s="54"/>
      <c r="P940" s="54"/>
      <c r="Q940" s="54"/>
      <c r="R940" s="54"/>
      <c r="S940" s="54"/>
      <c r="T940" s="54"/>
      <c r="U940" s="54"/>
      <c r="V940" s="54"/>
      <c r="W940" s="192"/>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874" t="e">
        <f t="shared" si="97"/>
        <v>#N/A</v>
      </c>
      <c r="AX940" s="875"/>
      <c r="AY940" s="875"/>
      <c r="AZ940" s="875"/>
      <c r="BA940" s="876"/>
      <c r="BB940" s="877" t="s">
        <v>1272</v>
      </c>
      <c r="BC940" s="878"/>
      <c r="BD940" s="54"/>
      <c r="BE940" s="879" t="e">
        <f t="shared" si="96"/>
        <v>#N/A</v>
      </c>
      <c r="BF940" s="880"/>
      <c r="BG940" s="880"/>
      <c r="BH940" s="880"/>
      <c r="BI940" s="881"/>
      <c r="BJ940" s="882" t="s">
        <v>1272</v>
      </c>
      <c r="BK940" s="878"/>
      <c r="BL940" s="54"/>
      <c r="BM940" s="241"/>
      <c r="BN940" s="241"/>
      <c r="BO940" s="241"/>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199"/>
    </row>
    <row r="941" spans="4:121" s="52" customFormat="1" hidden="1">
      <c r="D941" s="198"/>
      <c r="E941" s="54"/>
      <c r="F941" s="54"/>
      <c r="G941" s="54"/>
      <c r="H941" s="54"/>
      <c r="I941" s="54"/>
      <c r="J941" s="54"/>
      <c r="K941" s="54"/>
      <c r="L941" s="54"/>
      <c r="M941" s="54"/>
      <c r="N941" s="54"/>
      <c r="O941" s="54"/>
      <c r="P941" s="54"/>
      <c r="Q941" s="54"/>
      <c r="R941" s="54"/>
      <c r="S941" s="54"/>
      <c r="T941" s="54"/>
      <c r="U941" s="54"/>
      <c r="V941" s="54"/>
      <c r="W941" s="192"/>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874" t="e">
        <f t="shared" si="97"/>
        <v>#N/A</v>
      </c>
      <c r="AX941" s="875"/>
      <c r="AY941" s="875"/>
      <c r="AZ941" s="875"/>
      <c r="BA941" s="876"/>
      <c r="BB941" s="877" t="s">
        <v>1273</v>
      </c>
      <c r="BC941" s="878"/>
      <c r="BD941" s="54"/>
      <c r="BE941" s="879" t="e">
        <f t="shared" si="96"/>
        <v>#N/A</v>
      </c>
      <c r="BF941" s="880"/>
      <c r="BG941" s="880"/>
      <c r="BH941" s="880"/>
      <c r="BI941" s="881"/>
      <c r="BJ941" s="882" t="s">
        <v>1273</v>
      </c>
      <c r="BK941" s="878"/>
      <c r="BL941" s="54"/>
      <c r="BM941" s="241"/>
      <c r="BN941" s="241"/>
      <c r="BO941" s="241"/>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199"/>
    </row>
    <row r="942" spans="4:121" s="52" customFormat="1" hidden="1">
      <c r="D942" s="198"/>
      <c r="E942" s="54"/>
      <c r="F942" s="54"/>
      <c r="G942" s="54"/>
      <c r="H942" s="54"/>
      <c r="I942" s="54"/>
      <c r="J942" s="54"/>
      <c r="K942" s="54"/>
      <c r="L942" s="54"/>
      <c r="M942" s="54"/>
      <c r="N942" s="54"/>
      <c r="O942" s="54"/>
      <c r="P942" s="54"/>
      <c r="Q942" s="54"/>
      <c r="R942" s="54"/>
      <c r="S942" s="54"/>
      <c r="T942" s="54"/>
      <c r="U942" s="54"/>
      <c r="V942" s="54"/>
      <c r="W942" s="192"/>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874" t="e">
        <f t="shared" si="97"/>
        <v>#N/A</v>
      </c>
      <c r="AX942" s="875"/>
      <c r="AY942" s="875"/>
      <c r="AZ942" s="875"/>
      <c r="BA942" s="876"/>
      <c r="BB942" s="877" t="s">
        <v>1274</v>
      </c>
      <c r="BC942" s="878"/>
      <c r="BD942" s="54"/>
      <c r="BE942" s="879" t="e">
        <f t="shared" si="96"/>
        <v>#N/A</v>
      </c>
      <c r="BF942" s="880"/>
      <c r="BG942" s="880"/>
      <c r="BH942" s="880"/>
      <c r="BI942" s="881"/>
      <c r="BJ942" s="882" t="s">
        <v>1274</v>
      </c>
      <c r="BK942" s="878"/>
      <c r="BL942" s="54"/>
      <c r="BM942" s="241"/>
      <c r="BN942" s="241"/>
      <c r="BO942" s="241"/>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199"/>
    </row>
    <row r="943" spans="4:121" s="52" customFormat="1" hidden="1">
      <c r="D943" s="198"/>
      <c r="E943" s="54"/>
      <c r="F943" s="54"/>
      <c r="G943" s="54"/>
      <c r="H943" s="54"/>
      <c r="I943" s="54"/>
      <c r="J943" s="54"/>
      <c r="K943" s="54"/>
      <c r="L943" s="54"/>
      <c r="M943" s="54"/>
      <c r="N943" s="54"/>
      <c r="O943" s="54"/>
      <c r="P943" s="54"/>
      <c r="Q943" s="54"/>
      <c r="R943" s="54"/>
      <c r="S943" s="54"/>
      <c r="T943" s="54"/>
      <c r="U943" s="54"/>
      <c r="V943" s="54"/>
      <c r="W943" s="192"/>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874" t="e">
        <f t="shared" si="97"/>
        <v>#N/A</v>
      </c>
      <c r="AX943" s="875"/>
      <c r="AY943" s="875"/>
      <c r="AZ943" s="875"/>
      <c r="BA943" s="876"/>
      <c r="BB943" s="877" t="s">
        <v>1275</v>
      </c>
      <c r="BC943" s="878"/>
      <c r="BD943" s="54"/>
      <c r="BE943" s="879" t="e">
        <f t="shared" si="96"/>
        <v>#N/A</v>
      </c>
      <c r="BF943" s="880"/>
      <c r="BG943" s="880"/>
      <c r="BH943" s="880"/>
      <c r="BI943" s="881"/>
      <c r="BJ943" s="882" t="s">
        <v>1275</v>
      </c>
      <c r="BK943" s="878"/>
      <c r="BL943" s="54"/>
      <c r="BM943" s="241"/>
      <c r="BN943" s="241"/>
      <c r="BO943" s="241"/>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199"/>
    </row>
    <row r="944" spans="4:121" s="52" customFormat="1" hidden="1">
      <c r="D944" s="198"/>
      <c r="E944" s="54"/>
      <c r="F944" s="54"/>
      <c r="G944" s="54"/>
      <c r="H944" s="54"/>
      <c r="I944" s="54"/>
      <c r="J944" s="54"/>
      <c r="K944" s="54"/>
      <c r="L944" s="54"/>
      <c r="M944" s="54"/>
      <c r="N944" s="54"/>
      <c r="O944" s="54"/>
      <c r="P944" s="54"/>
      <c r="Q944" s="54"/>
      <c r="R944" s="54"/>
      <c r="S944" s="54"/>
      <c r="T944" s="54"/>
      <c r="U944" s="54"/>
      <c r="V944" s="54"/>
      <c r="W944" s="192"/>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874" t="e">
        <f t="shared" si="97"/>
        <v>#N/A</v>
      </c>
      <c r="AX944" s="875"/>
      <c r="AY944" s="875"/>
      <c r="AZ944" s="875"/>
      <c r="BA944" s="876"/>
      <c r="BB944" s="877" t="s">
        <v>1276</v>
      </c>
      <c r="BC944" s="878"/>
      <c r="BD944" s="54"/>
      <c r="BE944" s="879" t="e">
        <f t="shared" si="96"/>
        <v>#N/A</v>
      </c>
      <c r="BF944" s="880"/>
      <c r="BG944" s="880"/>
      <c r="BH944" s="880"/>
      <c r="BI944" s="881"/>
      <c r="BJ944" s="882" t="s">
        <v>1276</v>
      </c>
      <c r="BK944" s="878"/>
      <c r="BL944" s="54"/>
      <c r="BM944" s="241"/>
      <c r="BN944" s="241"/>
      <c r="BO944" s="241"/>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199"/>
    </row>
    <row r="945" spans="4:121" s="52" customFormat="1" hidden="1">
      <c r="D945" s="198"/>
      <c r="E945" s="54"/>
      <c r="F945" s="54"/>
      <c r="G945" s="54"/>
      <c r="H945" s="54"/>
      <c r="I945" s="54"/>
      <c r="J945" s="54"/>
      <c r="K945" s="54"/>
      <c r="L945" s="54"/>
      <c r="M945" s="54"/>
      <c r="N945" s="54"/>
      <c r="O945" s="54"/>
      <c r="P945" s="54"/>
      <c r="Q945" s="54"/>
      <c r="R945" s="54"/>
      <c r="S945" s="54"/>
      <c r="T945" s="54"/>
      <c r="U945" s="54"/>
      <c r="V945" s="54"/>
      <c r="W945" s="192"/>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874" t="e">
        <f t="shared" si="97"/>
        <v>#N/A</v>
      </c>
      <c r="AX945" s="875"/>
      <c r="AY945" s="875"/>
      <c r="AZ945" s="875"/>
      <c r="BA945" s="876"/>
      <c r="BB945" s="877" t="s">
        <v>1277</v>
      </c>
      <c r="BC945" s="878"/>
      <c r="BD945" s="54"/>
      <c r="BE945" s="879" t="e">
        <f t="shared" si="96"/>
        <v>#N/A</v>
      </c>
      <c r="BF945" s="880"/>
      <c r="BG945" s="880"/>
      <c r="BH945" s="880"/>
      <c r="BI945" s="881"/>
      <c r="BJ945" s="882" t="s">
        <v>1277</v>
      </c>
      <c r="BK945" s="878"/>
      <c r="BL945" s="54"/>
      <c r="BM945" s="241"/>
      <c r="BN945" s="241"/>
      <c r="BO945" s="241"/>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199"/>
    </row>
    <row r="946" spans="4:121" s="52" customFormat="1" hidden="1">
      <c r="D946" s="198"/>
      <c r="E946" s="54"/>
      <c r="F946" s="54"/>
      <c r="G946" s="54"/>
      <c r="H946" s="54"/>
      <c r="I946" s="54"/>
      <c r="J946" s="54"/>
      <c r="K946" s="54"/>
      <c r="L946" s="54"/>
      <c r="M946" s="54"/>
      <c r="N946" s="54"/>
      <c r="O946" s="54"/>
      <c r="P946" s="54"/>
      <c r="Q946" s="54"/>
      <c r="R946" s="54"/>
      <c r="S946" s="54"/>
      <c r="T946" s="54"/>
      <c r="U946" s="54"/>
      <c r="V946" s="54"/>
      <c r="W946" s="192"/>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874" t="e">
        <f t="shared" si="97"/>
        <v>#N/A</v>
      </c>
      <c r="AX946" s="875"/>
      <c r="AY946" s="875"/>
      <c r="AZ946" s="875"/>
      <c r="BA946" s="876"/>
      <c r="BB946" s="877" t="s">
        <v>1278</v>
      </c>
      <c r="BC946" s="878"/>
      <c r="BD946" s="54"/>
      <c r="BE946" s="879" t="e">
        <f t="shared" si="96"/>
        <v>#N/A</v>
      </c>
      <c r="BF946" s="880"/>
      <c r="BG946" s="880"/>
      <c r="BH946" s="880"/>
      <c r="BI946" s="881"/>
      <c r="BJ946" s="882" t="s">
        <v>1278</v>
      </c>
      <c r="BK946" s="878"/>
      <c r="BL946" s="54"/>
      <c r="BM946" s="241"/>
      <c r="BN946" s="241"/>
      <c r="BO946" s="241"/>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199"/>
    </row>
    <row r="947" spans="4:121" s="52" customFormat="1" hidden="1">
      <c r="D947" s="198"/>
      <c r="E947" s="54"/>
      <c r="F947" s="54"/>
      <c r="G947" s="54"/>
      <c r="H947" s="54"/>
      <c r="I947" s="54"/>
      <c r="J947" s="54"/>
      <c r="K947" s="54"/>
      <c r="L947" s="54"/>
      <c r="M947" s="54"/>
      <c r="N947" s="54"/>
      <c r="O947" s="54"/>
      <c r="P947" s="54"/>
      <c r="Q947" s="54"/>
      <c r="R947" s="54"/>
      <c r="S947" s="54"/>
      <c r="T947" s="54"/>
      <c r="U947" s="54"/>
      <c r="V947" s="54"/>
      <c r="W947" s="192"/>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874" t="e">
        <f t="shared" si="97"/>
        <v>#N/A</v>
      </c>
      <c r="AX947" s="875"/>
      <c r="AY947" s="875"/>
      <c r="AZ947" s="875"/>
      <c r="BA947" s="876"/>
      <c r="BB947" s="877" t="s">
        <v>1279</v>
      </c>
      <c r="BC947" s="878"/>
      <c r="BD947" s="54"/>
      <c r="BE947" s="879" t="e">
        <f t="shared" si="96"/>
        <v>#N/A</v>
      </c>
      <c r="BF947" s="880"/>
      <c r="BG947" s="880"/>
      <c r="BH947" s="880"/>
      <c r="BI947" s="881"/>
      <c r="BJ947" s="882" t="s">
        <v>1279</v>
      </c>
      <c r="BK947" s="878"/>
      <c r="BL947" s="54"/>
      <c r="BM947" s="241"/>
      <c r="BN947" s="241"/>
      <c r="BO947" s="241"/>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199"/>
    </row>
    <row r="948" spans="4:121" s="52" customFormat="1" hidden="1">
      <c r="D948" s="198"/>
      <c r="E948" s="54"/>
      <c r="F948" s="54"/>
      <c r="G948" s="54"/>
      <c r="H948" s="54"/>
      <c r="I948" s="54"/>
      <c r="J948" s="54"/>
      <c r="K948" s="54"/>
      <c r="L948" s="54"/>
      <c r="M948" s="54"/>
      <c r="N948" s="54"/>
      <c r="O948" s="54"/>
      <c r="P948" s="54"/>
      <c r="Q948" s="54"/>
      <c r="R948" s="54"/>
      <c r="S948" s="54"/>
      <c r="T948" s="54"/>
      <c r="U948" s="54"/>
      <c r="V948" s="54"/>
      <c r="W948" s="192"/>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874" t="e">
        <f t="shared" si="97"/>
        <v>#N/A</v>
      </c>
      <c r="AX948" s="875"/>
      <c r="AY948" s="875"/>
      <c r="AZ948" s="875"/>
      <c r="BA948" s="876"/>
      <c r="BB948" s="877" t="s">
        <v>1280</v>
      </c>
      <c r="BC948" s="878"/>
      <c r="BD948" s="54"/>
      <c r="BE948" s="879" t="e">
        <f t="shared" si="96"/>
        <v>#N/A</v>
      </c>
      <c r="BF948" s="880"/>
      <c r="BG948" s="880"/>
      <c r="BH948" s="880"/>
      <c r="BI948" s="881"/>
      <c r="BJ948" s="882" t="s">
        <v>1280</v>
      </c>
      <c r="BK948" s="878"/>
      <c r="BL948" s="54"/>
      <c r="BM948" s="241"/>
      <c r="BN948" s="241"/>
      <c r="BO948" s="241"/>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199"/>
    </row>
    <row r="949" spans="4:121" s="52" customFormat="1" hidden="1">
      <c r="D949" s="198"/>
      <c r="E949" s="54"/>
      <c r="F949" s="54"/>
      <c r="G949" s="54"/>
      <c r="H949" s="54"/>
      <c r="I949" s="54"/>
      <c r="J949" s="54"/>
      <c r="K949" s="54"/>
      <c r="L949" s="54"/>
      <c r="M949" s="54"/>
      <c r="N949" s="54"/>
      <c r="O949" s="54"/>
      <c r="P949" s="54"/>
      <c r="Q949" s="54"/>
      <c r="R949" s="54"/>
      <c r="S949" s="54"/>
      <c r="T949" s="54"/>
      <c r="U949" s="54"/>
      <c r="V949" s="54"/>
      <c r="W949" s="192"/>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874" t="e">
        <f t="shared" si="97"/>
        <v>#N/A</v>
      </c>
      <c r="AX949" s="875"/>
      <c r="AY949" s="875"/>
      <c r="AZ949" s="875"/>
      <c r="BA949" s="876"/>
      <c r="BB949" s="877" t="s">
        <v>1281</v>
      </c>
      <c r="BC949" s="878"/>
      <c r="BD949" s="54"/>
      <c r="BE949" s="879" t="e">
        <f t="shared" si="96"/>
        <v>#N/A</v>
      </c>
      <c r="BF949" s="880"/>
      <c r="BG949" s="880"/>
      <c r="BH949" s="880"/>
      <c r="BI949" s="881"/>
      <c r="BJ949" s="882" t="s">
        <v>1281</v>
      </c>
      <c r="BK949" s="878"/>
      <c r="BL949" s="54"/>
      <c r="BM949" s="241"/>
      <c r="BN949" s="241"/>
      <c r="BO949" s="241"/>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199"/>
    </row>
    <row r="950" spans="4:121" s="52" customFormat="1" hidden="1">
      <c r="D950" s="198"/>
      <c r="E950" s="54"/>
      <c r="F950" s="54"/>
      <c r="G950" s="54"/>
      <c r="H950" s="54"/>
      <c r="I950" s="54"/>
      <c r="J950" s="54"/>
      <c r="K950" s="54"/>
      <c r="L950" s="54"/>
      <c r="M950" s="54"/>
      <c r="N950" s="54"/>
      <c r="O950" s="54"/>
      <c r="P950" s="54"/>
      <c r="Q950" s="54"/>
      <c r="R950" s="54"/>
      <c r="S950" s="54"/>
      <c r="T950" s="54"/>
      <c r="U950" s="54"/>
      <c r="V950" s="54"/>
      <c r="W950" s="192"/>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874" t="e">
        <f t="shared" si="97"/>
        <v>#N/A</v>
      </c>
      <c r="AX950" s="875"/>
      <c r="AY950" s="875"/>
      <c r="AZ950" s="875"/>
      <c r="BA950" s="876"/>
      <c r="BB950" s="877" t="s">
        <v>1282</v>
      </c>
      <c r="BC950" s="878"/>
      <c r="BD950" s="54"/>
      <c r="BE950" s="879" t="e">
        <f t="shared" si="96"/>
        <v>#N/A</v>
      </c>
      <c r="BF950" s="880"/>
      <c r="BG950" s="880"/>
      <c r="BH950" s="880"/>
      <c r="BI950" s="881"/>
      <c r="BJ950" s="882" t="s">
        <v>1282</v>
      </c>
      <c r="BK950" s="878"/>
      <c r="BL950" s="54"/>
      <c r="BM950" s="241"/>
      <c r="BN950" s="241"/>
      <c r="BO950" s="241"/>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199"/>
    </row>
    <row r="951" spans="4:121" s="52" customFormat="1" hidden="1">
      <c r="D951" s="198"/>
      <c r="E951" s="54"/>
      <c r="F951" s="54"/>
      <c r="G951" s="54"/>
      <c r="H951" s="54"/>
      <c r="I951" s="54"/>
      <c r="J951" s="54"/>
      <c r="K951" s="54"/>
      <c r="L951" s="54"/>
      <c r="M951" s="54"/>
      <c r="N951" s="54"/>
      <c r="O951" s="54"/>
      <c r="P951" s="54"/>
      <c r="Q951" s="54"/>
      <c r="R951" s="54"/>
      <c r="S951" s="54"/>
      <c r="T951" s="54"/>
      <c r="U951" s="54"/>
      <c r="V951" s="54"/>
      <c r="W951" s="192"/>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874" t="e">
        <f t="shared" si="97"/>
        <v>#N/A</v>
      </c>
      <c r="AX951" s="875"/>
      <c r="AY951" s="875"/>
      <c r="AZ951" s="875"/>
      <c r="BA951" s="876"/>
      <c r="BB951" s="877" t="s">
        <v>1283</v>
      </c>
      <c r="BC951" s="878"/>
      <c r="BD951" s="54"/>
      <c r="BE951" s="879" t="e">
        <f t="shared" si="96"/>
        <v>#N/A</v>
      </c>
      <c r="BF951" s="880"/>
      <c r="BG951" s="880"/>
      <c r="BH951" s="880"/>
      <c r="BI951" s="881"/>
      <c r="BJ951" s="882" t="s">
        <v>1283</v>
      </c>
      <c r="BK951" s="878"/>
      <c r="BL951" s="54"/>
      <c r="BM951" s="241"/>
      <c r="BN951" s="241"/>
      <c r="BO951" s="241"/>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199"/>
    </row>
    <row r="952" spans="4:121" s="52" customFormat="1" hidden="1">
      <c r="D952" s="198"/>
      <c r="E952" s="54"/>
      <c r="F952" s="54"/>
      <c r="G952" s="54"/>
      <c r="H952" s="54"/>
      <c r="I952" s="54"/>
      <c r="J952" s="54"/>
      <c r="K952" s="54"/>
      <c r="L952" s="54"/>
      <c r="M952" s="54"/>
      <c r="N952" s="54"/>
      <c r="O952" s="54"/>
      <c r="P952" s="54"/>
      <c r="Q952" s="54"/>
      <c r="R952" s="54"/>
      <c r="S952" s="54"/>
      <c r="T952" s="54"/>
      <c r="U952" s="54"/>
      <c r="V952" s="54"/>
      <c r="W952" s="192"/>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874" t="e">
        <f t="shared" si="97"/>
        <v>#N/A</v>
      </c>
      <c r="AX952" s="875"/>
      <c r="AY952" s="875"/>
      <c r="AZ952" s="875"/>
      <c r="BA952" s="876"/>
      <c r="BB952" s="877" t="s">
        <v>1284</v>
      </c>
      <c r="BC952" s="878"/>
      <c r="BD952" s="54"/>
      <c r="BE952" s="879" t="e">
        <f t="shared" si="96"/>
        <v>#N/A</v>
      </c>
      <c r="BF952" s="880"/>
      <c r="BG952" s="880"/>
      <c r="BH952" s="880"/>
      <c r="BI952" s="881"/>
      <c r="BJ952" s="882" t="s">
        <v>1284</v>
      </c>
      <c r="BK952" s="878"/>
      <c r="BL952" s="54"/>
      <c r="BM952" s="241"/>
      <c r="BN952" s="241"/>
      <c r="BO952" s="241"/>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199"/>
    </row>
    <row r="953" spans="4:121" s="52" customFormat="1" hidden="1">
      <c r="D953" s="198"/>
      <c r="E953" s="54"/>
      <c r="F953" s="54"/>
      <c r="G953" s="54"/>
      <c r="H953" s="54"/>
      <c r="I953" s="54"/>
      <c r="J953" s="54"/>
      <c r="K953" s="54"/>
      <c r="L953" s="54"/>
      <c r="M953" s="54"/>
      <c r="N953" s="54"/>
      <c r="O953" s="54"/>
      <c r="P953" s="54"/>
      <c r="Q953" s="54"/>
      <c r="R953" s="54"/>
      <c r="S953" s="54"/>
      <c r="T953" s="54"/>
      <c r="U953" s="54"/>
      <c r="V953" s="54"/>
      <c r="W953" s="192"/>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874" t="e">
        <f t="shared" si="97"/>
        <v>#N/A</v>
      </c>
      <c r="AX953" s="875"/>
      <c r="AY953" s="875"/>
      <c r="AZ953" s="875"/>
      <c r="BA953" s="876"/>
      <c r="BB953" s="877" t="s">
        <v>1285</v>
      </c>
      <c r="BC953" s="878"/>
      <c r="BD953" s="54"/>
      <c r="BE953" s="879" t="e">
        <f t="shared" si="96"/>
        <v>#N/A</v>
      </c>
      <c r="BF953" s="880"/>
      <c r="BG953" s="880"/>
      <c r="BH953" s="880"/>
      <c r="BI953" s="881"/>
      <c r="BJ953" s="882" t="s">
        <v>1285</v>
      </c>
      <c r="BK953" s="878"/>
      <c r="BL953" s="54"/>
      <c r="BM953" s="241"/>
      <c r="BN953" s="241"/>
      <c r="BO953" s="241"/>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199"/>
    </row>
    <row r="954" spans="4:121" s="52" customFormat="1" hidden="1">
      <c r="D954" s="198"/>
      <c r="E954" s="54"/>
      <c r="F954" s="54"/>
      <c r="G954" s="54"/>
      <c r="H954" s="54"/>
      <c r="I954" s="54"/>
      <c r="J954" s="54"/>
      <c r="K954" s="54"/>
      <c r="L954" s="54"/>
      <c r="M954" s="54"/>
      <c r="N954" s="54"/>
      <c r="O954" s="54"/>
      <c r="P954" s="54"/>
      <c r="Q954" s="54"/>
      <c r="R954" s="54"/>
      <c r="S954" s="54"/>
      <c r="T954" s="54"/>
      <c r="U954" s="54"/>
      <c r="V954" s="54"/>
      <c r="W954" s="192"/>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874" t="e">
        <f t="shared" si="97"/>
        <v>#N/A</v>
      </c>
      <c r="AX954" s="875"/>
      <c r="AY954" s="875"/>
      <c r="AZ954" s="875"/>
      <c r="BA954" s="876"/>
      <c r="BB954" s="877" t="s">
        <v>1286</v>
      </c>
      <c r="BC954" s="878"/>
      <c r="BD954" s="54"/>
      <c r="BE954" s="879" t="e">
        <f t="shared" si="96"/>
        <v>#N/A</v>
      </c>
      <c r="BF954" s="880"/>
      <c r="BG954" s="880"/>
      <c r="BH954" s="880"/>
      <c r="BI954" s="881"/>
      <c r="BJ954" s="882" t="s">
        <v>1286</v>
      </c>
      <c r="BK954" s="878"/>
      <c r="BL954" s="54"/>
      <c r="BM954" s="241"/>
      <c r="BN954" s="241"/>
      <c r="BO954" s="241"/>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199"/>
    </row>
    <row r="955" spans="4:121" s="52" customFormat="1" hidden="1">
      <c r="D955" s="198"/>
      <c r="E955" s="54"/>
      <c r="F955" s="54"/>
      <c r="G955" s="54"/>
      <c r="H955" s="54"/>
      <c r="I955" s="54"/>
      <c r="J955" s="54"/>
      <c r="K955" s="54"/>
      <c r="L955" s="54"/>
      <c r="M955" s="54"/>
      <c r="N955" s="54"/>
      <c r="O955" s="54"/>
      <c r="P955" s="54"/>
      <c r="Q955" s="54"/>
      <c r="R955" s="54"/>
      <c r="S955" s="54"/>
      <c r="T955" s="54"/>
      <c r="U955" s="54"/>
      <c r="V955" s="54"/>
      <c r="W955" s="192"/>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874" t="e">
        <f t="shared" si="97"/>
        <v>#N/A</v>
      </c>
      <c r="AX955" s="875"/>
      <c r="AY955" s="875"/>
      <c r="AZ955" s="875"/>
      <c r="BA955" s="876"/>
      <c r="BB955" s="877" t="s">
        <v>1287</v>
      </c>
      <c r="BC955" s="878"/>
      <c r="BD955" s="54"/>
      <c r="BE955" s="879" t="e">
        <f t="shared" ref="BE955:BE1018" si="98">RANK(BJ955,$AM$214:$AM$241,1)</f>
        <v>#N/A</v>
      </c>
      <c r="BF955" s="880"/>
      <c r="BG955" s="880"/>
      <c r="BH955" s="880"/>
      <c r="BI955" s="881"/>
      <c r="BJ955" s="882" t="s">
        <v>1287</v>
      </c>
      <c r="BK955" s="878"/>
      <c r="BL955" s="54"/>
      <c r="BM955" s="241"/>
      <c r="BN955" s="241"/>
      <c r="BO955" s="241"/>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199"/>
    </row>
    <row r="956" spans="4:121" s="52" customFormat="1" hidden="1">
      <c r="D956" s="198"/>
      <c r="E956" s="54"/>
      <c r="F956" s="54"/>
      <c r="G956" s="54"/>
      <c r="H956" s="54"/>
      <c r="I956" s="54"/>
      <c r="J956" s="54"/>
      <c r="K956" s="54"/>
      <c r="L956" s="54"/>
      <c r="M956" s="54"/>
      <c r="N956" s="54"/>
      <c r="O956" s="54"/>
      <c r="P956" s="54"/>
      <c r="Q956" s="54"/>
      <c r="R956" s="54"/>
      <c r="S956" s="54"/>
      <c r="T956" s="54"/>
      <c r="U956" s="54"/>
      <c r="V956" s="54"/>
      <c r="W956" s="192"/>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874" t="e">
        <f t="shared" si="97"/>
        <v>#N/A</v>
      </c>
      <c r="AX956" s="875"/>
      <c r="AY956" s="875"/>
      <c r="AZ956" s="875"/>
      <c r="BA956" s="876"/>
      <c r="BB956" s="877" t="s">
        <v>1288</v>
      </c>
      <c r="BC956" s="878"/>
      <c r="BD956" s="54"/>
      <c r="BE956" s="879" t="e">
        <f t="shared" si="98"/>
        <v>#N/A</v>
      </c>
      <c r="BF956" s="880"/>
      <c r="BG956" s="880"/>
      <c r="BH956" s="880"/>
      <c r="BI956" s="881"/>
      <c r="BJ956" s="882" t="s">
        <v>1288</v>
      </c>
      <c r="BK956" s="878"/>
      <c r="BL956" s="54"/>
      <c r="BM956" s="241"/>
      <c r="BN956" s="241"/>
      <c r="BO956" s="241"/>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199"/>
    </row>
    <row r="957" spans="4:121" s="52" customFormat="1" hidden="1">
      <c r="D957" s="198"/>
      <c r="E957" s="54"/>
      <c r="F957" s="54"/>
      <c r="G957" s="54"/>
      <c r="H957" s="54"/>
      <c r="I957" s="54"/>
      <c r="J957" s="54"/>
      <c r="K957" s="54"/>
      <c r="L957" s="54"/>
      <c r="M957" s="54"/>
      <c r="N957" s="54"/>
      <c r="O957" s="54"/>
      <c r="P957" s="54"/>
      <c r="Q957" s="54"/>
      <c r="R957" s="54"/>
      <c r="S957" s="54"/>
      <c r="T957" s="54"/>
      <c r="U957" s="54"/>
      <c r="V957" s="54"/>
      <c r="W957" s="192"/>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874" t="e">
        <f t="shared" si="97"/>
        <v>#N/A</v>
      </c>
      <c r="AX957" s="875"/>
      <c r="AY957" s="875"/>
      <c r="AZ957" s="875"/>
      <c r="BA957" s="876"/>
      <c r="BB957" s="877" t="s">
        <v>1289</v>
      </c>
      <c r="BC957" s="878"/>
      <c r="BD957" s="54"/>
      <c r="BE957" s="879" t="e">
        <f t="shared" si="98"/>
        <v>#N/A</v>
      </c>
      <c r="BF957" s="880"/>
      <c r="BG957" s="880"/>
      <c r="BH957" s="880"/>
      <c r="BI957" s="881"/>
      <c r="BJ957" s="882" t="s">
        <v>1289</v>
      </c>
      <c r="BK957" s="878"/>
      <c r="BL957" s="54"/>
      <c r="BM957" s="241"/>
      <c r="BN957" s="241"/>
      <c r="BO957" s="241"/>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199"/>
    </row>
    <row r="958" spans="4:121" s="52" customFormat="1" hidden="1">
      <c r="D958" s="198"/>
      <c r="E958" s="54"/>
      <c r="F958" s="54"/>
      <c r="G958" s="54"/>
      <c r="H958" s="54"/>
      <c r="I958" s="54"/>
      <c r="J958" s="54"/>
      <c r="K958" s="54"/>
      <c r="L958" s="54"/>
      <c r="M958" s="54"/>
      <c r="N958" s="54"/>
      <c r="O958" s="54"/>
      <c r="P958" s="54"/>
      <c r="Q958" s="54"/>
      <c r="R958" s="54"/>
      <c r="S958" s="54"/>
      <c r="T958" s="54"/>
      <c r="U958" s="54"/>
      <c r="V958" s="54"/>
      <c r="W958" s="192"/>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874" t="e">
        <f t="shared" si="97"/>
        <v>#N/A</v>
      </c>
      <c r="AX958" s="875"/>
      <c r="AY958" s="875"/>
      <c r="AZ958" s="875"/>
      <c r="BA958" s="876"/>
      <c r="BB958" s="877" t="s">
        <v>1290</v>
      </c>
      <c r="BC958" s="878"/>
      <c r="BD958" s="54"/>
      <c r="BE958" s="879" t="e">
        <f t="shared" si="98"/>
        <v>#N/A</v>
      </c>
      <c r="BF958" s="880"/>
      <c r="BG958" s="880"/>
      <c r="BH958" s="880"/>
      <c r="BI958" s="881"/>
      <c r="BJ958" s="882" t="s">
        <v>1290</v>
      </c>
      <c r="BK958" s="878"/>
      <c r="BL958" s="54"/>
      <c r="BM958" s="241"/>
      <c r="BN958" s="241"/>
      <c r="BO958" s="241"/>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199"/>
    </row>
    <row r="959" spans="4:121" s="52" customFormat="1" hidden="1">
      <c r="D959" s="198"/>
      <c r="E959" s="54"/>
      <c r="F959" s="54"/>
      <c r="G959" s="54"/>
      <c r="H959" s="54"/>
      <c r="I959" s="54"/>
      <c r="J959" s="54"/>
      <c r="K959" s="54"/>
      <c r="L959" s="54"/>
      <c r="M959" s="54"/>
      <c r="N959" s="54"/>
      <c r="O959" s="54"/>
      <c r="P959" s="54"/>
      <c r="Q959" s="54"/>
      <c r="R959" s="54"/>
      <c r="S959" s="54"/>
      <c r="T959" s="54"/>
      <c r="U959" s="54"/>
      <c r="V959" s="54"/>
      <c r="W959" s="192"/>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874" t="e">
        <f t="shared" si="97"/>
        <v>#N/A</v>
      </c>
      <c r="AX959" s="875"/>
      <c r="AY959" s="875"/>
      <c r="AZ959" s="875"/>
      <c r="BA959" s="876"/>
      <c r="BB959" s="877" t="s">
        <v>1291</v>
      </c>
      <c r="BC959" s="878"/>
      <c r="BD959" s="54"/>
      <c r="BE959" s="879" t="e">
        <f t="shared" si="98"/>
        <v>#N/A</v>
      </c>
      <c r="BF959" s="880"/>
      <c r="BG959" s="880"/>
      <c r="BH959" s="880"/>
      <c r="BI959" s="881"/>
      <c r="BJ959" s="882" t="s">
        <v>1291</v>
      </c>
      <c r="BK959" s="878"/>
      <c r="BL959" s="54"/>
      <c r="BM959" s="241"/>
      <c r="BN959" s="241"/>
      <c r="BO959" s="241"/>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199"/>
    </row>
    <row r="960" spans="4:121" s="52" customFormat="1" hidden="1">
      <c r="D960" s="198"/>
      <c r="E960" s="54"/>
      <c r="F960" s="54"/>
      <c r="G960" s="54"/>
      <c r="H960" s="54"/>
      <c r="I960" s="54"/>
      <c r="J960" s="54"/>
      <c r="K960" s="54"/>
      <c r="L960" s="54"/>
      <c r="M960" s="54"/>
      <c r="N960" s="54"/>
      <c r="O960" s="54"/>
      <c r="P960" s="54"/>
      <c r="Q960" s="54"/>
      <c r="R960" s="54"/>
      <c r="S960" s="54"/>
      <c r="T960" s="54"/>
      <c r="U960" s="54"/>
      <c r="V960" s="54"/>
      <c r="W960" s="192"/>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874" t="e">
        <f t="shared" si="97"/>
        <v>#N/A</v>
      </c>
      <c r="AX960" s="875"/>
      <c r="AY960" s="875"/>
      <c r="AZ960" s="875"/>
      <c r="BA960" s="876"/>
      <c r="BB960" s="877" t="s">
        <v>1292</v>
      </c>
      <c r="BC960" s="878"/>
      <c r="BD960" s="54"/>
      <c r="BE960" s="879" t="e">
        <f t="shared" si="98"/>
        <v>#N/A</v>
      </c>
      <c r="BF960" s="880"/>
      <c r="BG960" s="880"/>
      <c r="BH960" s="880"/>
      <c r="BI960" s="881"/>
      <c r="BJ960" s="882" t="s">
        <v>1292</v>
      </c>
      <c r="BK960" s="878"/>
      <c r="BL960" s="54"/>
      <c r="BM960" s="241"/>
      <c r="BN960" s="241"/>
      <c r="BO960" s="241"/>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199"/>
    </row>
    <row r="961" spans="4:121" s="52" customFormat="1" hidden="1">
      <c r="D961" s="198"/>
      <c r="E961" s="54"/>
      <c r="F961" s="54"/>
      <c r="G961" s="54"/>
      <c r="H961" s="54"/>
      <c r="I961" s="54"/>
      <c r="J961" s="54"/>
      <c r="K961" s="54"/>
      <c r="L961" s="54"/>
      <c r="M961" s="54"/>
      <c r="N961" s="54"/>
      <c r="O961" s="54"/>
      <c r="P961" s="54"/>
      <c r="Q961" s="54"/>
      <c r="R961" s="54"/>
      <c r="S961" s="54"/>
      <c r="T961" s="54"/>
      <c r="U961" s="54"/>
      <c r="V961" s="54"/>
      <c r="W961" s="192"/>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874" t="e">
        <f t="shared" si="97"/>
        <v>#N/A</v>
      </c>
      <c r="AX961" s="875"/>
      <c r="AY961" s="875"/>
      <c r="AZ961" s="875"/>
      <c r="BA961" s="876"/>
      <c r="BB961" s="877" t="s">
        <v>1293</v>
      </c>
      <c r="BC961" s="878"/>
      <c r="BD961" s="54"/>
      <c r="BE961" s="879" t="e">
        <f t="shared" si="98"/>
        <v>#N/A</v>
      </c>
      <c r="BF961" s="880"/>
      <c r="BG961" s="880"/>
      <c r="BH961" s="880"/>
      <c r="BI961" s="881"/>
      <c r="BJ961" s="882" t="s">
        <v>1293</v>
      </c>
      <c r="BK961" s="878"/>
      <c r="BL961" s="54"/>
      <c r="BM961" s="241"/>
      <c r="BN961" s="241"/>
      <c r="BO961" s="241"/>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199"/>
    </row>
    <row r="962" spans="4:121" s="52" customFormat="1" hidden="1">
      <c r="D962" s="198"/>
      <c r="E962" s="54"/>
      <c r="F962" s="54"/>
      <c r="G962" s="54"/>
      <c r="H962" s="54"/>
      <c r="I962" s="54"/>
      <c r="J962" s="54"/>
      <c r="K962" s="54"/>
      <c r="L962" s="54"/>
      <c r="M962" s="54"/>
      <c r="N962" s="54"/>
      <c r="O962" s="54"/>
      <c r="P962" s="54"/>
      <c r="Q962" s="54"/>
      <c r="R962" s="54"/>
      <c r="S962" s="54"/>
      <c r="T962" s="54"/>
      <c r="U962" s="54"/>
      <c r="V962" s="54"/>
      <c r="W962" s="192"/>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874" t="e">
        <f t="shared" si="97"/>
        <v>#N/A</v>
      </c>
      <c r="AX962" s="875"/>
      <c r="AY962" s="875"/>
      <c r="AZ962" s="875"/>
      <c r="BA962" s="876"/>
      <c r="BB962" s="877" t="s">
        <v>1294</v>
      </c>
      <c r="BC962" s="878"/>
      <c r="BD962" s="54"/>
      <c r="BE962" s="879" t="e">
        <f t="shared" si="98"/>
        <v>#N/A</v>
      </c>
      <c r="BF962" s="880"/>
      <c r="BG962" s="880"/>
      <c r="BH962" s="880"/>
      <c r="BI962" s="881"/>
      <c r="BJ962" s="882" t="s">
        <v>1294</v>
      </c>
      <c r="BK962" s="878"/>
      <c r="BL962" s="54"/>
      <c r="BM962" s="241"/>
      <c r="BN962" s="241"/>
      <c r="BO962" s="241"/>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199"/>
    </row>
    <row r="963" spans="4:121" s="52" customFormat="1" hidden="1">
      <c r="D963" s="198"/>
      <c r="E963" s="54"/>
      <c r="F963" s="54"/>
      <c r="G963" s="54"/>
      <c r="H963" s="54"/>
      <c r="I963" s="54"/>
      <c r="J963" s="54"/>
      <c r="K963" s="54"/>
      <c r="L963" s="54"/>
      <c r="M963" s="54"/>
      <c r="N963" s="54"/>
      <c r="O963" s="54"/>
      <c r="P963" s="54"/>
      <c r="Q963" s="54"/>
      <c r="R963" s="54"/>
      <c r="S963" s="54"/>
      <c r="T963" s="54"/>
      <c r="U963" s="54"/>
      <c r="V963" s="54"/>
      <c r="W963" s="192"/>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874" t="e">
        <f t="shared" si="97"/>
        <v>#N/A</v>
      </c>
      <c r="AX963" s="875"/>
      <c r="AY963" s="875"/>
      <c r="AZ963" s="875"/>
      <c r="BA963" s="876"/>
      <c r="BB963" s="877" t="s">
        <v>1295</v>
      </c>
      <c r="BC963" s="878"/>
      <c r="BD963" s="54"/>
      <c r="BE963" s="879" t="e">
        <f t="shared" si="98"/>
        <v>#N/A</v>
      </c>
      <c r="BF963" s="880"/>
      <c r="BG963" s="880"/>
      <c r="BH963" s="880"/>
      <c r="BI963" s="881"/>
      <c r="BJ963" s="882" t="s">
        <v>1295</v>
      </c>
      <c r="BK963" s="878"/>
      <c r="BL963" s="54"/>
      <c r="BM963" s="241"/>
      <c r="BN963" s="241"/>
      <c r="BO963" s="241"/>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199"/>
    </row>
    <row r="964" spans="4:121" s="52" customFormat="1" hidden="1">
      <c r="D964" s="198"/>
      <c r="E964" s="54"/>
      <c r="F964" s="54"/>
      <c r="G964" s="54"/>
      <c r="H964" s="54"/>
      <c r="I964" s="54"/>
      <c r="J964" s="54"/>
      <c r="K964" s="54"/>
      <c r="L964" s="54"/>
      <c r="M964" s="54"/>
      <c r="N964" s="54"/>
      <c r="O964" s="54"/>
      <c r="P964" s="54"/>
      <c r="Q964" s="54"/>
      <c r="R964" s="54"/>
      <c r="S964" s="54"/>
      <c r="T964" s="54"/>
      <c r="U964" s="54"/>
      <c r="V964" s="54"/>
      <c r="W964" s="192"/>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874" t="e">
        <f t="shared" si="97"/>
        <v>#N/A</v>
      </c>
      <c r="AX964" s="875"/>
      <c r="AY964" s="875"/>
      <c r="AZ964" s="875"/>
      <c r="BA964" s="876"/>
      <c r="BB964" s="877" t="s">
        <v>1296</v>
      </c>
      <c r="BC964" s="878"/>
      <c r="BD964" s="54"/>
      <c r="BE964" s="879" t="e">
        <f t="shared" si="98"/>
        <v>#N/A</v>
      </c>
      <c r="BF964" s="880"/>
      <c r="BG964" s="880"/>
      <c r="BH964" s="880"/>
      <c r="BI964" s="881"/>
      <c r="BJ964" s="882" t="s">
        <v>1296</v>
      </c>
      <c r="BK964" s="878"/>
      <c r="BL964" s="54"/>
      <c r="BM964" s="241"/>
      <c r="BN964" s="241"/>
      <c r="BO964" s="241"/>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199"/>
    </row>
    <row r="965" spans="4:121" s="52" customFormat="1" hidden="1">
      <c r="D965" s="198"/>
      <c r="E965" s="54"/>
      <c r="F965" s="54"/>
      <c r="G965" s="54"/>
      <c r="H965" s="54"/>
      <c r="I965" s="54"/>
      <c r="J965" s="54"/>
      <c r="K965" s="54"/>
      <c r="L965" s="54"/>
      <c r="M965" s="54"/>
      <c r="N965" s="54"/>
      <c r="O965" s="54"/>
      <c r="P965" s="54"/>
      <c r="Q965" s="54"/>
      <c r="R965" s="54"/>
      <c r="S965" s="54"/>
      <c r="T965" s="54"/>
      <c r="U965" s="54"/>
      <c r="V965" s="54"/>
      <c r="W965" s="192"/>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874" t="e">
        <f t="shared" si="97"/>
        <v>#N/A</v>
      </c>
      <c r="AX965" s="875"/>
      <c r="AY965" s="875"/>
      <c r="AZ965" s="875"/>
      <c r="BA965" s="876"/>
      <c r="BB965" s="877" t="s">
        <v>1297</v>
      </c>
      <c r="BC965" s="878"/>
      <c r="BD965" s="54"/>
      <c r="BE965" s="879" t="e">
        <f t="shared" si="98"/>
        <v>#N/A</v>
      </c>
      <c r="BF965" s="880"/>
      <c r="BG965" s="880"/>
      <c r="BH965" s="880"/>
      <c r="BI965" s="881"/>
      <c r="BJ965" s="882" t="s">
        <v>1297</v>
      </c>
      <c r="BK965" s="878"/>
      <c r="BL965" s="54"/>
      <c r="BM965" s="241"/>
      <c r="BN965" s="241"/>
      <c r="BO965" s="241"/>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199"/>
    </row>
    <row r="966" spans="4:121" s="52" customFormat="1" hidden="1">
      <c r="D966" s="198"/>
      <c r="E966" s="54"/>
      <c r="F966" s="54"/>
      <c r="G966" s="54"/>
      <c r="H966" s="54"/>
      <c r="I966" s="54"/>
      <c r="J966" s="54"/>
      <c r="K966" s="54"/>
      <c r="L966" s="54"/>
      <c r="M966" s="54"/>
      <c r="N966" s="54"/>
      <c r="O966" s="54"/>
      <c r="P966" s="54"/>
      <c r="Q966" s="54"/>
      <c r="R966" s="54"/>
      <c r="S966" s="54"/>
      <c r="T966" s="54"/>
      <c r="U966" s="54"/>
      <c r="V966" s="54"/>
      <c r="W966" s="192"/>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874" t="e">
        <f t="shared" si="97"/>
        <v>#N/A</v>
      </c>
      <c r="AX966" s="875"/>
      <c r="AY966" s="875"/>
      <c r="AZ966" s="875"/>
      <c r="BA966" s="876"/>
      <c r="BB966" s="877" t="s">
        <v>1298</v>
      </c>
      <c r="BC966" s="878"/>
      <c r="BD966" s="54"/>
      <c r="BE966" s="879" t="e">
        <f t="shared" si="98"/>
        <v>#N/A</v>
      </c>
      <c r="BF966" s="880"/>
      <c r="BG966" s="880"/>
      <c r="BH966" s="880"/>
      <c r="BI966" s="881"/>
      <c r="BJ966" s="882" t="s">
        <v>1298</v>
      </c>
      <c r="BK966" s="878"/>
      <c r="BL966" s="54"/>
      <c r="BM966" s="241"/>
      <c r="BN966" s="241"/>
      <c r="BO966" s="241"/>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199"/>
    </row>
    <row r="967" spans="4:121" s="52" customFormat="1" hidden="1">
      <c r="D967" s="198"/>
      <c r="E967" s="54"/>
      <c r="F967" s="54"/>
      <c r="G967" s="54"/>
      <c r="H967" s="54"/>
      <c r="I967" s="54"/>
      <c r="J967" s="54"/>
      <c r="K967" s="54"/>
      <c r="L967" s="54"/>
      <c r="M967" s="54"/>
      <c r="N967" s="54"/>
      <c r="O967" s="54"/>
      <c r="P967" s="54"/>
      <c r="Q967" s="54"/>
      <c r="R967" s="54"/>
      <c r="S967" s="54"/>
      <c r="T967" s="54"/>
      <c r="U967" s="54"/>
      <c r="V967" s="54"/>
      <c r="W967" s="192"/>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874" t="e">
        <f t="shared" si="97"/>
        <v>#N/A</v>
      </c>
      <c r="AX967" s="875"/>
      <c r="AY967" s="875"/>
      <c r="AZ967" s="875"/>
      <c r="BA967" s="876"/>
      <c r="BB967" s="877" t="s">
        <v>1299</v>
      </c>
      <c r="BC967" s="878"/>
      <c r="BD967" s="54"/>
      <c r="BE967" s="879" t="e">
        <f t="shared" si="98"/>
        <v>#N/A</v>
      </c>
      <c r="BF967" s="880"/>
      <c r="BG967" s="880"/>
      <c r="BH967" s="880"/>
      <c r="BI967" s="881"/>
      <c r="BJ967" s="882" t="s">
        <v>1299</v>
      </c>
      <c r="BK967" s="878"/>
      <c r="BL967" s="54"/>
      <c r="BM967" s="241"/>
      <c r="BN967" s="241"/>
      <c r="BO967" s="241"/>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199"/>
    </row>
    <row r="968" spans="4:121" s="52" customFormat="1" hidden="1">
      <c r="D968" s="198"/>
      <c r="E968" s="54"/>
      <c r="F968" s="54"/>
      <c r="G968" s="54"/>
      <c r="H968" s="54"/>
      <c r="I968" s="54"/>
      <c r="J968" s="54"/>
      <c r="K968" s="54"/>
      <c r="L968" s="54"/>
      <c r="M968" s="54"/>
      <c r="N968" s="54"/>
      <c r="O968" s="54"/>
      <c r="P968" s="54"/>
      <c r="Q968" s="54"/>
      <c r="R968" s="54"/>
      <c r="S968" s="54"/>
      <c r="T968" s="54"/>
      <c r="U968" s="54"/>
      <c r="V968" s="54"/>
      <c r="W968" s="192"/>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874" t="e">
        <f t="shared" si="97"/>
        <v>#N/A</v>
      </c>
      <c r="AX968" s="875"/>
      <c r="AY968" s="875"/>
      <c r="AZ968" s="875"/>
      <c r="BA968" s="876"/>
      <c r="BB968" s="877" t="s">
        <v>1300</v>
      </c>
      <c r="BC968" s="878"/>
      <c r="BD968" s="54"/>
      <c r="BE968" s="879" t="e">
        <f t="shared" si="98"/>
        <v>#N/A</v>
      </c>
      <c r="BF968" s="880"/>
      <c r="BG968" s="880"/>
      <c r="BH968" s="880"/>
      <c r="BI968" s="881"/>
      <c r="BJ968" s="882" t="s">
        <v>1300</v>
      </c>
      <c r="BK968" s="878"/>
      <c r="BL968" s="54"/>
      <c r="BM968" s="241"/>
      <c r="BN968" s="241"/>
      <c r="BO968" s="241"/>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199"/>
    </row>
    <row r="969" spans="4:121" s="52" customFormat="1" hidden="1">
      <c r="D969" s="198"/>
      <c r="E969" s="54"/>
      <c r="F969" s="54"/>
      <c r="G969" s="54"/>
      <c r="H969" s="54"/>
      <c r="I969" s="54"/>
      <c r="J969" s="54"/>
      <c r="K969" s="54"/>
      <c r="L969" s="54"/>
      <c r="M969" s="54"/>
      <c r="N969" s="54"/>
      <c r="O969" s="54"/>
      <c r="P969" s="54"/>
      <c r="Q969" s="54"/>
      <c r="R969" s="54"/>
      <c r="S969" s="54"/>
      <c r="T969" s="54"/>
      <c r="U969" s="54"/>
      <c r="V969" s="54"/>
      <c r="W969" s="192"/>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874" t="e">
        <f t="shared" si="97"/>
        <v>#N/A</v>
      </c>
      <c r="AX969" s="875"/>
      <c r="AY969" s="875"/>
      <c r="AZ969" s="875"/>
      <c r="BA969" s="876"/>
      <c r="BB969" s="877" t="s">
        <v>1301</v>
      </c>
      <c r="BC969" s="878"/>
      <c r="BD969" s="54"/>
      <c r="BE969" s="879" t="e">
        <f t="shared" si="98"/>
        <v>#N/A</v>
      </c>
      <c r="BF969" s="880"/>
      <c r="BG969" s="880"/>
      <c r="BH969" s="880"/>
      <c r="BI969" s="881"/>
      <c r="BJ969" s="882" t="s">
        <v>1301</v>
      </c>
      <c r="BK969" s="878"/>
      <c r="BL969" s="54"/>
      <c r="BM969" s="241"/>
      <c r="BN969" s="241"/>
      <c r="BO969" s="241"/>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199"/>
    </row>
    <row r="970" spans="4:121" s="52" customFormat="1" hidden="1">
      <c r="D970" s="198"/>
      <c r="E970" s="54"/>
      <c r="F970" s="54"/>
      <c r="G970" s="54"/>
      <c r="H970" s="54"/>
      <c r="I970" s="54"/>
      <c r="J970" s="54"/>
      <c r="K970" s="54"/>
      <c r="L970" s="54"/>
      <c r="M970" s="54"/>
      <c r="N970" s="54"/>
      <c r="O970" s="54"/>
      <c r="P970" s="54"/>
      <c r="Q970" s="54"/>
      <c r="R970" s="54"/>
      <c r="S970" s="54"/>
      <c r="T970" s="54"/>
      <c r="U970" s="54"/>
      <c r="V970" s="54"/>
      <c r="W970" s="192"/>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874" t="e">
        <f t="shared" si="97"/>
        <v>#N/A</v>
      </c>
      <c r="AX970" s="875"/>
      <c r="AY970" s="875"/>
      <c r="AZ970" s="875"/>
      <c r="BA970" s="876"/>
      <c r="BB970" s="877" t="s">
        <v>1302</v>
      </c>
      <c r="BC970" s="878"/>
      <c r="BD970" s="54"/>
      <c r="BE970" s="879" t="e">
        <f t="shared" si="98"/>
        <v>#N/A</v>
      </c>
      <c r="BF970" s="880"/>
      <c r="BG970" s="880"/>
      <c r="BH970" s="880"/>
      <c r="BI970" s="881"/>
      <c r="BJ970" s="882" t="s">
        <v>1302</v>
      </c>
      <c r="BK970" s="878"/>
      <c r="BL970" s="54"/>
      <c r="BM970" s="241"/>
      <c r="BN970" s="241"/>
      <c r="BO970" s="241"/>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199"/>
    </row>
    <row r="971" spans="4:121" s="52" customFormat="1" hidden="1">
      <c r="D971" s="198"/>
      <c r="E971" s="54"/>
      <c r="F971" s="54"/>
      <c r="G971" s="54"/>
      <c r="H971" s="54"/>
      <c r="I971" s="54"/>
      <c r="J971" s="54"/>
      <c r="K971" s="54"/>
      <c r="L971" s="54"/>
      <c r="M971" s="54"/>
      <c r="N971" s="54"/>
      <c r="O971" s="54"/>
      <c r="P971" s="54"/>
      <c r="Q971" s="54"/>
      <c r="R971" s="54"/>
      <c r="S971" s="54"/>
      <c r="T971" s="54"/>
      <c r="U971" s="54"/>
      <c r="V971" s="54"/>
      <c r="W971" s="192"/>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874" t="e">
        <f t="shared" ref="AW971:AW1034" si="99">RANK(BB971,$AM$184:$AM$211,1)</f>
        <v>#N/A</v>
      </c>
      <c r="AX971" s="875"/>
      <c r="AY971" s="875"/>
      <c r="AZ971" s="875"/>
      <c r="BA971" s="876"/>
      <c r="BB971" s="877" t="s">
        <v>1303</v>
      </c>
      <c r="BC971" s="878"/>
      <c r="BD971" s="54"/>
      <c r="BE971" s="879" t="e">
        <f t="shared" si="98"/>
        <v>#N/A</v>
      </c>
      <c r="BF971" s="880"/>
      <c r="BG971" s="880"/>
      <c r="BH971" s="880"/>
      <c r="BI971" s="881"/>
      <c r="BJ971" s="882" t="s">
        <v>1303</v>
      </c>
      <c r="BK971" s="878"/>
      <c r="BL971" s="54"/>
      <c r="BM971" s="241"/>
      <c r="BN971" s="241"/>
      <c r="BO971" s="241"/>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199"/>
    </row>
    <row r="972" spans="4:121" s="52" customFormat="1" hidden="1">
      <c r="D972" s="198"/>
      <c r="E972" s="54"/>
      <c r="F972" s="54"/>
      <c r="G972" s="54"/>
      <c r="H972" s="54"/>
      <c r="I972" s="54"/>
      <c r="J972" s="54"/>
      <c r="K972" s="54"/>
      <c r="L972" s="54"/>
      <c r="M972" s="54"/>
      <c r="N972" s="54"/>
      <c r="O972" s="54"/>
      <c r="P972" s="54"/>
      <c r="Q972" s="54"/>
      <c r="R972" s="54"/>
      <c r="S972" s="54"/>
      <c r="T972" s="54"/>
      <c r="U972" s="54"/>
      <c r="V972" s="54"/>
      <c r="W972" s="192"/>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874" t="e">
        <f t="shared" si="99"/>
        <v>#N/A</v>
      </c>
      <c r="AX972" s="875"/>
      <c r="AY972" s="875"/>
      <c r="AZ972" s="875"/>
      <c r="BA972" s="876"/>
      <c r="BB972" s="877" t="s">
        <v>1304</v>
      </c>
      <c r="BC972" s="878"/>
      <c r="BD972" s="54"/>
      <c r="BE972" s="879" t="e">
        <f t="shared" si="98"/>
        <v>#N/A</v>
      </c>
      <c r="BF972" s="880"/>
      <c r="BG972" s="880"/>
      <c r="BH972" s="880"/>
      <c r="BI972" s="881"/>
      <c r="BJ972" s="882" t="s">
        <v>1304</v>
      </c>
      <c r="BK972" s="878"/>
      <c r="BL972" s="54"/>
      <c r="BM972" s="241"/>
      <c r="BN972" s="241"/>
      <c r="BO972" s="241"/>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199"/>
    </row>
    <row r="973" spans="4:121" s="52" customFormat="1" hidden="1">
      <c r="D973" s="198"/>
      <c r="E973" s="54"/>
      <c r="F973" s="54"/>
      <c r="G973" s="54"/>
      <c r="H973" s="54"/>
      <c r="I973" s="54"/>
      <c r="J973" s="54"/>
      <c r="K973" s="54"/>
      <c r="L973" s="54"/>
      <c r="M973" s="54"/>
      <c r="N973" s="54"/>
      <c r="O973" s="54"/>
      <c r="P973" s="54"/>
      <c r="Q973" s="54"/>
      <c r="R973" s="54"/>
      <c r="S973" s="54"/>
      <c r="T973" s="54"/>
      <c r="U973" s="54"/>
      <c r="V973" s="54"/>
      <c r="W973" s="192"/>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874" t="e">
        <f t="shared" si="99"/>
        <v>#N/A</v>
      </c>
      <c r="AX973" s="875"/>
      <c r="AY973" s="875"/>
      <c r="AZ973" s="875"/>
      <c r="BA973" s="876"/>
      <c r="BB973" s="877" t="s">
        <v>1305</v>
      </c>
      <c r="BC973" s="878"/>
      <c r="BD973" s="54"/>
      <c r="BE973" s="879" t="e">
        <f t="shared" si="98"/>
        <v>#N/A</v>
      </c>
      <c r="BF973" s="880"/>
      <c r="BG973" s="880"/>
      <c r="BH973" s="880"/>
      <c r="BI973" s="881"/>
      <c r="BJ973" s="882" t="s">
        <v>1305</v>
      </c>
      <c r="BK973" s="878"/>
      <c r="BL973" s="54"/>
      <c r="BM973" s="241"/>
      <c r="BN973" s="241"/>
      <c r="BO973" s="241"/>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199"/>
    </row>
    <row r="974" spans="4:121" s="52" customFormat="1" hidden="1">
      <c r="D974" s="198"/>
      <c r="E974" s="54"/>
      <c r="F974" s="54"/>
      <c r="G974" s="54"/>
      <c r="H974" s="54"/>
      <c r="I974" s="54"/>
      <c r="J974" s="54"/>
      <c r="K974" s="54"/>
      <c r="L974" s="54"/>
      <c r="M974" s="54"/>
      <c r="N974" s="54"/>
      <c r="O974" s="54"/>
      <c r="P974" s="54"/>
      <c r="Q974" s="54"/>
      <c r="R974" s="54"/>
      <c r="S974" s="54"/>
      <c r="T974" s="54"/>
      <c r="U974" s="54"/>
      <c r="V974" s="54"/>
      <c r="W974" s="192"/>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874" t="e">
        <f t="shared" si="99"/>
        <v>#N/A</v>
      </c>
      <c r="AX974" s="875"/>
      <c r="AY974" s="875"/>
      <c r="AZ974" s="875"/>
      <c r="BA974" s="876"/>
      <c r="BB974" s="877" t="s">
        <v>1306</v>
      </c>
      <c r="BC974" s="878"/>
      <c r="BD974" s="54"/>
      <c r="BE974" s="879" t="e">
        <f t="shared" si="98"/>
        <v>#N/A</v>
      </c>
      <c r="BF974" s="880"/>
      <c r="BG974" s="880"/>
      <c r="BH974" s="880"/>
      <c r="BI974" s="881"/>
      <c r="BJ974" s="882" t="s">
        <v>1306</v>
      </c>
      <c r="BK974" s="878"/>
      <c r="BL974" s="54"/>
      <c r="BM974" s="241"/>
      <c r="BN974" s="241"/>
      <c r="BO974" s="241"/>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199"/>
    </row>
    <row r="975" spans="4:121" s="52" customFormat="1" hidden="1">
      <c r="D975" s="198"/>
      <c r="E975" s="54"/>
      <c r="F975" s="54"/>
      <c r="G975" s="54"/>
      <c r="H975" s="54"/>
      <c r="I975" s="54"/>
      <c r="J975" s="54"/>
      <c r="K975" s="54"/>
      <c r="L975" s="54"/>
      <c r="M975" s="54"/>
      <c r="N975" s="54"/>
      <c r="O975" s="54"/>
      <c r="P975" s="54"/>
      <c r="Q975" s="54"/>
      <c r="R975" s="54"/>
      <c r="S975" s="54"/>
      <c r="T975" s="54"/>
      <c r="U975" s="54"/>
      <c r="V975" s="54"/>
      <c r="W975" s="192"/>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874" t="e">
        <f t="shared" si="99"/>
        <v>#N/A</v>
      </c>
      <c r="AX975" s="875"/>
      <c r="AY975" s="875"/>
      <c r="AZ975" s="875"/>
      <c r="BA975" s="876"/>
      <c r="BB975" s="877" t="s">
        <v>1307</v>
      </c>
      <c r="BC975" s="878"/>
      <c r="BD975" s="54"/>
      <c r="BE975" s="879" t="e">
        <f t="shared" si="98"/>
        <v>#N/A</v>
      </c>
      <c r="BF975" s="880"/>
      <c r="BG975" s="880"/>
      <c r="BH975" s="880"/>
      <c r="BI975" s="881"/>
      <c r="BJ975" s="882" t="s">
        <v>1307</v>
      </c>
      <c r="BK975" s="878"/>
      <c r="BL975" s="54"/>
      <c r="BM975" s="241"/>
      <c r="BN975" s="241"/>
      <c r="BO975" s="241"/>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199"/>
    </row>
    <row r="976" spans="4:121" s="52" customFormat="1" hidden="1">
      <c r="D976" s="198"/>
      <c r="E976" s="54"/>
      <c r="F976" s="54"/>
      <c r="G976" s="54"/>
      <c r="H976" s="54"/>
      <c r="I976" s="54"/>
      <c r="J976" s="54"/>
      <c r="K976" s="54"/>
      <c r="L976" s="54"/>
      <c r="M976" s="54"/>
      <c r="N976" s="54"/>
      <c r="O976" s="54"/>
      <c r="P976" s="54"/>
      <c r="Q976" s="54"/>
      <c r="R976" s="54"/>
      <c r="S976" s="54"/>
      <c r="T976" s="54"/>
      <c r="U976" s="54"/>
      <c r="V976" s="54"/>
      <c r="W976" s="192"/>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874" t="e">
        <f t="shared" si="99"/>
        <v>#N/A</v>
      </c>
      <c r="AX976" s="875"/>
      <c r="AY976" s="875"/>
      <c r="AZ976" s="875"/>
      <c r="BA976" s="876"/>
      <c r="BB976" s="877" t="s">
        <v>1308</v>
      </c>
      <c r="BC976" s="878"/>
      <c r="BD976" s="54"/>
      <c r="BE976" s="879" t="e">
        <f t="shared" si="98"/>
        <v>#N/A</v>
      </c>
      <c r="BF976" s="880"/>
      <c r="BG976" s="880"/>
      <c r="BH976" s="880"/>
      <c r="BI976" s="881"/>
      <c r="BJ976" s="882" t="s">
        <v>1308</v>
      </c>
      <c r="BK976" s="878"/>
      <c r="BL976" s="54"/>
      <c r="BM976" s="241"/>
      <c r="BN976" s="241"/>
      <c r="BO976" s="241"/>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199"/>
    </row>
    <row r="977" spans="4:121" s="52" customFormat="1" hidden="1">
      <c r="D977" s="198"/>
      <c r="E977" s="54"/>
      <c r="F977" s="54"/>
      <c r="G977" s="54"/>
      <c r="H977" s="54"/>
      <c r="I977" s="54"/>
      <c r="J977" s="54"/>
      <c r="K977" s="54"/>
      <c r="L977" s="54"/>
      <c r="M977" s="54"/>
      <c r="N977" s="54"/>
      <c r="O977" s="54"/>
      <c r="P977" s="54"/>
      <c r="Q977" s="54"/>
      <c r="R977" s="54"/>
      <c r="S977" s="54"/>
      <c r="T977" s="54"/>
      <c r="U977" s="54"/>
      <c r="V977" s="54"/>
      <c r="W977" s="192"/>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874" t="e">
        <f t="shared" si="99"/>
        <v>#N/A</v>
      </c>
      <c r="AX977" s="875"/>
      <c r="AY977" s="875"/>
      <c r="AZ977" s="875"/>
      <c r="BA977" s="876"/>
      <c r="BB977" s="877" t="s">
        <v>1309</v>
      </c>
      <c r="BC977" s="878"/>
      <c r="BD977" s="54"/>
      <c r="BE977" s="879" t="e">
        <f t="shared" si="98"/>
        <v>#N/A</v>
      </c>
      <c r="BF977" s="880"/>
      <c r="BG977" s="880"/>
      <c r="BH977" s="880"/>
      <c r="BI977" s="881"/>
      <c r="BJ977" s="882" t="s">
        <v>1309</v>
      </c>
      <c r="BK977" s="878"/>
      <c r="BL977" s="54"/>
      <c r="BM977" s="241"/>
      <c r="BN977" s="241"/>
      <c r="BO977" s="241"/>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199"/>
    </row>
    <row r="978" spans="4:121" s="52" customFormat="1" hidden="1">
      <c r="D978" s="198"/>
      <c r="E978" s="54"/>
      <c r="F978" s="54"/>
      <c r="G978" s="54"/>
      <c r="H978" s="54"/>
      <c r="I978" s="54"/>
      <c r="J978" s="54"/>
      <c r="K978" s="54"/>
      <c r="L978" s="54"/>
      <c r="M978" s="54"/>
      <c r="N978" s="54"/>
      <c r="O978" s="54"/>
      <c r="P978" s="54"/>
      <c r="Q978" s="54"/>
      <c r="R978" s="54"/>
      <c r="S978" s="54"/>
      <c r="T978" s="54"/>
      <c r="U978" s="54"/>
      <c r="V978" s="54"/>
      <c r="W978" s="192"/>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874" t="e">
        <f t="shared" si="99"/>
        <v>#N/A</v>
      </c>
      <c r="AX978" s="875"/>
      <c r="AY978" s="875"/>
      <c r="AZ978" s="875"/>
      <c r="BA978" s="876"/>
      <c r="BB978" s="877" t="s">
        <v>1310</v>
      </c>
      <c r="BC978" s="878"/>
      <c r="BD978" s="54"/>
      <c r="BE978" s="879" t="e">
        <f t="shared" si="98"/>
        <v>#N/A</v>
      </c>
      <c r="BF978" s="880"/>
      <c r="BG978" s="880"/>
      <c r="BH978" s="880"/>
      <c r="BI978" s="881"/>
      <c r="BJ978" s="882" t="s">
        <v>1310</v>
      </c>
      <c r="BK978" s="878"/>
      <c r="BL978" s="54"/>
      <c r="BM978" s="241"/>
      <c r="BN978" s="241"/>
      <c r="BO978" s="241"/>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199"/>
    </row>
    <row r="979" spans="4:121" s="52" customFormat="1" hidden="1">
      <c r="D979" s="198"/>
      <c r="E979" s="54"/>
      <c r="F979" s="54"/>
      <c r="G979" s="54"/>
      <c r="H979" s="54"/>
      <c r="I979" s="54"/>
      <c r="J979" s="54"/>
      <c r="K979" s="54"/>
      <c r="L979" s="54"/>
      <c r="M979" s="54"/>
      <c r="N979" s="54"/>
      <c r="O979" s="54"/>
      <c r="P979" s="54"/>
      <c r="Q979" s="54"/>
      <c r="R979" s="54"/>
      <c r="S979" s="54"/>
      <c r="T979" s="54"/>
      <c r="U979" s="54"/>
      <c r="V979" s="54"/>
      <c r="W979" s="192"/>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874" t="e">
        <f t="shared" si="99"/>
        <v>#N/A</v>
      </c>
      <c r="AX979" s="875"/>
      <c r="AY979" s="875"/>
      <c r="AZ979" s="875"/>
      <c r="BA979" s="876"/>
      <c r="BB979" s="877" t="s">
        <v>1311</v>
      </c>
      <c r="BC979" s="878"/>
      <c r="BD979" s="54"/>
      <c r="BE979" s="879" t="e">
        <f t="shared" si="98"/>
        <v>#N/A</v>
      </c>
      <c r="BF979" s="880"/>
      <c r="BG979" s="880"/>
      <c r="BH979" s="880"/>
      <c r="BI979" s="881"/>
      <c r="BJ979" s="882" t="s">
        <v>1311</v>
      </c>
      <c r="BK979" s="878"/>
      <c r="BL979" s="54"/>
      <c r="BM979" s="241"/>
      <c r="BN979" s="241"/>
      <c r="BO979" s="241"/>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199"/>
    </row>
    <row r="980" spans="4:121" s="52" customFormat="1" hidden="1">
      <c r="D980" s="198"/>
      <c r="E980" s="54"/>
      <c r="F980" s="54"/>
      <c r="G980" s="54"/>
      <c r="H980" s="54"/>
      <c r="I980" s="54"/>
      <c r="J980" s="54"/>
      <c r="K980" s="54"/>
      <c r="L980" s="54"/>
      <c r="M980" s="54"/>
      <c r="N980" s="54"/>
      <c r="O980" s="54"/>
      <c r="P980" s="54"/>
      <c r="Q980" s="54"/>
      <c r="R980" s="54"/>
      <c r="S980" s="54"/>
      <c r="T980" s="54"/>
      <c r="U980" s="54"/>
      <c r="V980" s="54"/>
      <c r="W980" s="192"/>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874" t="e">
        <f t="shared" si="99"/>
        <v>#N/A</v>
      </c>
      <c r="AX980" s="875"/>
      <c r="AY980" s="875"/>
      <c r="AZ980" s="875"/>
      <c r="BA980" s="876"/>
      <c r="BB980" s="877" t="s">
        <v>1312</v>
      </c>
      <c r="BC980" s="878"/>
      <c r="BD980" s="54"/>
      <c r="BE980" s="879" t="e">
        <f t="shared" si="98"/>
        <v>#N/A</v>
      </c>
      <c r="BF980" s="880"/>
      <c r="BG980" s="880"/>
      <c r="BH980" s="880"/>
      <c r="BI980" s="881"/>
      <c r="BJ980" s="882" t="s">
        <v>1312</v>
      </c>
      <c r="BK980" s="878"/>
      <c r="BL980" s="54"/>
      <c r="BM980" s="241"/>
      <c r="BN980" s="241"/>
      <c r="BO980" s="241"/>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199"/>
    </row>
    <row r="981" spans="4:121" s="52" customFormat="1" hidden="1">
      <c r="D981" s="198"/>
      <c r="E981" s="54"/>
      <c r="F981" s="54"/>
      <c r="G981" s="54"/>
      <c r="H981" s="54"/>
      <c r="I981" s="54"/>
      <c r="J981" s="54"/>
      <c r="K981" s="54"/>
      <c r="L981" s="54"/>
      <c r="M981" s="54"/>
      <c r="N981" s="54"/>
      <c r="O981" s="54"/>
      <c r="P981" s="54"/>
      <c r="Q981" s="54"/>
      <c r="R981" s="54"/>
      <c r="S981" s="54"/>
      <c r="T981" s="54"/>
      <c r="U981" s="54"/>
      <c r="V981" s="54"/>
      <c r="W981" s="192"/>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874" t="e">
        <f t="shared" si="99"/>
        <v>#N/A</v>
      </c>
      <c r="AX981" s="875"/>
      <c r="AY981" s="875"/>
      <c r="AZ981" s="875"/>
      <c r="BA981" s="876"/>
      <c r="BB981" s="877" t="s">
        <v>1313</v>
      </c>
      <c r="BC981" s="878"/>
      <c r="BD981" s="54"/>
      <c r="BE981" s="879" t="e">
        <f t="shared" si="98"/>
        <v>#N/A</v>
      </c>
      <c r="BF981" s="880"/>
      <c r="BG981" s="880"/>
      <c r="BH981" s="880"/>
      <c r="BI981" s="881"/>
      <c r="BJ981" s="882" t="s">
        <v>1313</v>
      </c>
      <c r="BK981" s="878"/>
      <c r="BL981" s="54"/>
      <c r="BM981" s="241"/>
      <c r="BN981" s="241"/>
      <c r="BO981" s="241"/>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199"/>
    </row>
    <row r="982" spans="4:121" s="52" customFormat="1" hidden="1">
      <c r="D982" s="198"/>
      <c r="E982" s="54"/>
      <c r="F982" s="54"/>
      <c r="G982" s="54"/>
      <c r="H982" s="54"/>
      <c r="I982" s="54"/>
      <c r="J982" s="54"/>
      <c r="K982" s="54"/>
      <c r="L982" s="54"/>
      <c r="M982" s="54"/>
      <c r="N982" s="54"/>
      <c r="O982" s="54"/>
      <c r="P982" s="54"/>
      <c r="Q982" s="54"/>
      <c r="R982" s="54"/>
      <c r="S982" s="54"/>
      <c r="T982" s="54"/>
      <c r="U982" s="54"/>
      <c r="V982" s="54"/>
      <c r="W982" s="192"/>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874" t="e">
        <f t="shared" si="99"/>
        <v>#N/A</v>
      </c>
      <c r="AX982" s="875"/>
      <c r="AY982" s="875"/>
      <c r="AZ982" s="875"/>
      <c r="BA982" s="876"/>
      <c r="BB982" s="877" t="s">
        <v>1314</v>
      </c>
      <c r="BC982" s="878"/>
      <c r="BD982" s="54"/>
      <c r="BE982" s="879" t="e">
        <f t="shared" si="98"/>
        <v>#N/A</v>
      </c>
      <c r="BF982" s="880"/>
      <c r="BG982" s="880"/>
      <c r="BH982" s="880"/>
      <c r="BI982" s="881"/>
      <c r="BJ982" s="882" t="s">
        <v>1314</v>
      </c>
      <c r="BK982" s="878"/>
      <c r="BL982" s="54"/>
      <c r="BM982" s="241"/>
      <c r="BN982" s="241"/>
      <c r="BO982" s="241"/>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199"/>
    </row>
    <row r="983" spans="4:121" s="52" customFormat="1" hidden="1">
      <c r="D983" s="198"/>
      <c r="E983" s="54"/>
      <c r="F983" s="54"/>
      <c r="G983" s="54"/>
      <c r="H983" s="54"/>
      <c r="I983" s="54"/>
      <c r="J983" s="54"/>
      <c r="K983" s="54"/>
      <c r="L983" s="54"/>
      <c r="M983" s="54"/>
      <c r="N983" s="54"/>
      <c r="O983" s="54"/>
      <c r="P983" s="54"/>
      <c r="Q983" s="54"/>
      <c r="R983" s="54"/>
      <c r="S983" s="54"/>
      <c r="T983" s="54"/>
      <c r="U983" s="54"/>
      <c r="V983" s="54"/>
      <c r="W983" s="192"/>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874" t="e">
        <f t="shared" si="99"/>
        <v>#N/A</v>
      </c>
      <c r="AX983" s="875"/>
      <c r="AY983" s="875"/>
      <c r="AZ983" s="875"/>
      <c r="BA983" s="876"/>
      <c r="BB983" s="877" t="s">
        <v>1315</v>
      </c>
      <c r="BC983" s="878"/>
      <c r="BD983" s="54"/>
      <c r="BE983" s="879" t="e">
        <f t="shared" si="98"/>
        <v>#N/A</v>
      </c>
      <c r="BF983" s="880"/>
      <c r="BG983" s="880"/>
      <c r="BH983" s="880"/>
      <c r="BI983" s="881"/>
      <c r="BJ983" s="882" t="s">
        <v>1315</v>
      </c>
      <c r="BK983" s="878"/>
      <c r="BL983" s="54"/>
      <c r="BM983" s="241"/>
      <c r="BN983" s="241"/>
      <c r="BO983" s="241"/>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199"/>
    </row>
    <row r="984" spans="4:121" s="52" customFormat="1" hidden="1">
      <c r="D984" s="198"/>
      <c r="E984" s="54"/>
      <c r="F984" s="54"/>
      <c r="G984" s="54"/>
      <c r="H984" s="54"/>
      <c r="I984" s="54"/>
      <c r="J984" s="54"/>
      <c r="K984" s="54"/>
      <c r="L984" s="54"/>
      <c r="M984" s="54"/>
      <c r="N984" s="54"/>
      <c r="O984" s="54"/>
      <c r="P984" s="54"/>
      <c r="Q984" s="54"/>
      <c r="R984" s="54"/>
      <c r="S984" s="54"/>
      <c r="T984" s="54"/>
      <c r="U984" s="54"/>
      <c r="V984" s="54"/>
      <c r="W984" s="192"/>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874" t="e">
        <f t="shared" si="99"/>
        <v>#N/A</v>
      </c>
      <c r="AX984" s="875"/>
      <c r="AY984" s="875"/>
      <c r="AZ984" s="875"/>
      <c r="BA984" s="876"/>
      <c r="BB984" s="877" t="s">
        <v>1316</v>
      </c>
      <c r="BC984" s="878"/>
      <c r="BD984" s="54"/>
      <c r="BE984" s="879" t="e">
        <f t="shared" si="98"/>
        <v>#N/A</v>
      </c>
      <c r="BF984" s="880"/>
      <c r="BG984" s="880"/>
      <c r="BH984" s="880"/>
      <c r="BI984" s="881"/>
      <c r="BJ984" s="882" t="s">
        <v>1316</v>
      </c>
      <c r="BK984" s="878"/>
      <c r="BL984" s="54"/>
      <c r="BM984" s="241"/>
      <c r="BN984" s="241"/>
      <c r="BO984" s="241"/>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199"/>
    </row>
    <row r="985" spans="4:121" s="52" customFormat="1" hidden="1">
      <c r="D985" s="198"/>
      <c r="E985" s="54"/>
      <c r="F985" s="54"/>
      <c r="G985" s="54"/>
      <c r="H985" s="54"/>
      <c r="I985" s="54"/>
      <c r="J985" s="54"/>
      <c r="K985" s="54"/>
      <c r="L985" s="54"/>
      <c r="M985" s="54"/>
      <c r="N985" s="54"/>
      <c r="O985" s="54"/>
      <c r="P985" s="54"/>
      <c r="Q985" s="54"/>
      <c r="R985" s="54"/>
      <c r="S985" s="54"/>
      <c r="T985" s="54"/>
      <c r="U985" s="54"/>
      <c r="V985" s="54"/>
      <c r="W985" s="192"/>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874" t="e">
        <f t="shared" si="99"/>
        <v>#N/A</v>
      </c>
      <c r="AX985" s="875"/>
      <c r="AY985" s="875"/>
      <c r="AZ985" s="875"/>
      <c r="BA985" s="876"/>
      <c r="BB985" s="877" t="s">
        <v>1317</v>
      </c>
      <c r="BC985" s="878"/>
      <c r="BD985" s="54"/>
      <c r="BE985" s="879" t="e">
        <f t="shared" si="98"/>
        <v>#N/A</v>
      </c>
      <c r="BF985" s="880"/>
      <c r="BG985" s="880"/>
      <c r="BH985" s="880"/>
      <c r="BI985" s="881"/>
      <c r="BJ985" s="882" t="s">
        <v>1317</v>
      </c>
      <c r="BK985" s="878"/>
      <c r="BL985" s="54"/>
      <c r="BM985" s="241"/>
      <c r="BN985" s="241"/>
      <c r="BO985" s="241"/>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199"/>
    </row>
    <row r="986" spans="4:121" s="52" customFormat="1" hidden="1">
      <c r="D986" s="198"/>
      <c r="E986" s="54"/>
      <c r="F986" s="54"/>
      <c r="G986" s="54"/>
      <c r="H986" s="54"/>
      <c r="I986" s="54"/>
      <c r="J986" s="54"/>
      <c r="K986" s="54"/>
      <c r="L986" s="54"/>
      <c r="M986" s="54"/>
      <c r="N986" s="54"/>
      <c r="O986" s="54"/>
      <c r="P986" s="54"/>
      <c r="Q986" s="54"/>
      <c r="R986" s="54"/>
      <c r="S986" s="54"/>
      <c r="T986" s="54"/>
      <c r="U986" s="54"/>
      <c r="V986" s="54"/>
      <c r="W986" s="192"/>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874" t="e">
        <f t="shared" si="99"/>
        <v>#N/A</v>
      </c>
      <c r="AX986" s="875"/>
      <c r="AY986" s="875"/>
      <c r="AZ986" s="875"/>
      <c r="BA986" s="876"/>
      <c r="BB986" s="877" t="s">
        <v>1318</v>
      </c>
      <c r="BC986" s="878"/>
      <c r="BD986" s="54"/>
      <c r="BE986" s="879" t="e">
        <f t="shared" si="98"/>
        <v>#N/A</v>
      </c>
      <c r="BF986" s="880"/>
      <c r="BG986" s="880"/>
      <c r="BH986" s="880"/>
      <c r="BI986" s="881"/>
      <c r="BJ986" s="882" t="s">
        <v>1318</v>
      </c>
      <c r="BK986" s="878"/>
      <c r="BL986" s="54"/>
      <c r="BM986" s="241"/>
      <c r="BN986" s="241"/>
      <c r="BO986" s="241"/>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199"/>
    </row>
    <row r="987" spans="4:121" s="52" customFormat="1" hidden="1">
      <c r="D987" s="198"/>
      <c r="E987" s="54"/>
      <c r="F987" s="54"/>
      <c r="G987" s="54"/>
      <c r="H987" s="54"/>
      <c r="I987" s="54"/>
      <c r="J987" s="54"/>
      <c r="K987" s="54"/>
      <c r="L987" s="54"/>
      <c r="M987" s="54"/>
      <c r="N987" s="54"/>
      <c r="O987" s="54"/>
      <c r="P987" s="54"/>
      <c r="Q987" s="54"/>
      <c r="R987" s="54"/>
      <c r="S987" s="54"/>
      <c r="T987" s="54"/>
      <c r="U987" s="54"/>
      <c r="V987" s="54"/>
      <c r="W987" s="192"/>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874" t="e">
        <f t="shared" si="99"/>
        <v>#N/A</v>
      </c>
      <c r="AX987" s="875"/>
      <c r="AY987" s="875"/>
      <c r="AZ987" s="875"/>
      <c r="BA987" s="876"/>
      <c r="BB987" s="877" t="s">
        <v>1319</v>
      </c>
      <c r="BC987" s="878"/>
      <c r="BD987" s="54"/>
      <c r="BE987" s="879" t="e">
        <f t="shared" si="98"/>
        <v>#N/A</v>
      </c>
      <c r="BF987" s="880"/>
      <c r="BG987" s="880"/>
      <c r="BH987" s="880"/>
      <c r="BI987" s="881"/>
      <c r="BJ987" s="882" t="s">
        <v>1319</v>
      </c>
      <c r="BK987" s="878"/>
      <c r="BL987" s="54"/>
      <c r="BM987" s="241"/>
      <c r="BN987" s="241"/>
      <c r="BO987" s="241"/>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199"/>
    </row>
    <row r="988" spans="4:121" s="52" customFormat="1" hidden="1">
      <c r="D988" s="198"/>
      <c r="E988" s="54"/>
      <c r="F988" s="54"/>
      <c r="G988" s="54"/>
      <c r="H988" s="54"/>
      <c r="I988" s="54"/>
      <c r="J988" s="54"/>
      <c r="K988" s="54"/>
      <c r="L988" s="54"/>
      <c r="M988" s="54"/>
      <c r="N988" s="54"/>
      <c r="O988" s="54"/>
      <c r="P988" s="54"/>
      <c r="Q988" s="54"/>
      <c r="R988" s="54"/>
      <c r="S988" s="54"/>
      <c r="T988" s="54"/>
      <c r="U988" s="54"/>
      <c r="V988" s="54"/>
      <c r="W988" s="192"/>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874" t="e">
        <f t="shared" si="99"/>
        <v>#N/A</v>
      </c>
      <c r="AX988" s="875"/>
      <c r="AY988" s="875"/>
      <c r="AZ988" s="875"/>
      <c r="BA988" s="876"/>
      <c r="BB988" s="877" t="s">
        <v>1320</v>
      </c>
      <c r="BC988" s="878"/>
      <c r="BD988" s="54"/>
      <c r="BE988" s="879" t="e">
        <f t="shared" si="98"/>
        <v>#N/A</v>
      </c>
      <c r="BF988" s="880"/>
      <c r="BG988" s="880"/>
      <c r="BH988" s="880"/>
      <c r="BI988" s="881"/>
      <c r="BJ988" s="882" t="s">
        <v>1320</v>
      </c>
      <c r="BK988" s="878"/>
      <c r="BL988" s="54"/>
      <c r="BM988" s="241"/>
      <c r="BN988" s="241"/>
      <c r="BO988" s="241"/>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199"/>
    </row>
    <row r="989" spans="4:121" s="52" customFormat="1" hidden="1">
      <c r="D989" s="198"/>
      <c r="E989" s="54"/>
      <c r="F989" s="54"/>
      <c r="G989" s="54"/>
      <c r="H989" s="54"/>
      <c r="I989" s="54"/>
      <c r="J989" s="54"/>
      <c r="K989" s="54"/>
      <c r="L989" s="54"/>
      <c r="M989" s="54"/>
      <c r="N989" s="54"/>
      <c r="O989" s="54"/>
      <c r="P989" s="54"/>
      <c r="Q989" s="54"/>
      <c r="R989" s="54"/>
      <c r="S989" s="54"/>
      <c r="T989" s="54"/>
      <c r="U989" s="54"/>
      <c r="V989" s="54"/>
      <c r="W989" s="192"/>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874" t="e">
        <f t="shared" si="99"/>
        <v>#N/A</v>
      </c>
      <c r="AX989" s="875"/>
      <c r="AY989" s="875"/>
      <c r="AZ989" s="875"/>
      <c r="BA989" s="876"/>
      <c r="BB989" s="877" t="s">
        <v>1321</v>
      </c>
      <c r="BC989" s="878"/>
      <c r="BD989" s="54"/>
      <c r="BE989" s="879" t="e">
        <f t="shared" si="98"/>
        <v>#N/A</v>
      </c>
      <c r="BF989" s="880"/>
      <c r="BG989" s="880"/>
      <c r="BH989" s="880"/>
      <c r="BI989" s="881"/>
      <c r="BJ989" s="882" t="s">
        <v>1321</v>
      </c>
      <c r="BK989" s="878"/>
      <c r="BL989" s="54"/>
      <c r="BM989" s="241"/>
      <c r="BN989" s="241"/>
      <c r="BO989" s="241"/>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199"/>
    </row>
    <row r="990" spans="4:121" s="52" customFormat="1" hidden="1">
      <c r="D990" s="198"/>
      <c r="E990" s="54"/>
      <c r="F990" s="54"/>
      <c r="G990" s="54"/>
      <c r="H990" s="54"/>
      <c r="I990" s="54"/>
      <c r="J990" s="54"/>
      <c r="K990" s="54"/>
      <c r="L990" s="54"/>
      <c r="M990" s="54"/>
      <c r="N990" s="54"/>
      <c r="O990" s="54"/>
      <c r="P990" s="54"/>
      <c r="Q990" s="54"/>
      <c r="R990" s="54"/>
      <c r="S990" s="54"/>
      <c r="T990" s="54"/>
      <c r="U990" s="54"/>
      <c r="V990" s="54"/>
      <c r="W990" s="192"/>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874" t="e">
        <f t="shared" si="99"/>
        <v>#N/A</v>
      </c>
      <c r="AX990" s="875"/>
      <c r="AY990" s="875"/>
      <c r="AZ990" s="875"/>
      <c r="BA990" s="876"/>
      <c r="BB990" s="877" t="s">
        <v>1322</v>
      </c>
      <c r="BC990" s="878"/>
      <c r="BD990" s="54"/>
      <c r="BE990" s="879" t="e">
        <f t="shared" si="98"/>
        <v>#N/A</v>
      </c>
      <c r="BF990" s="880"/>
      <c r="BG990" s="880"/>
      <c r="BH990" s="880"/>
      <c r="BI990" s="881"/>
      <c r="BJ990" s="882" t="s">
        <v>1322</v>
      </c>
      <c r="BK990" s="878"/>
      <c r="BL990" s="54"/>
      <c r="BM990" s="241"/>
      <c r="BN990" s="241"/>
      <c r="BO990" s="241"/>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199"/>
    </row>
    <row r="991" spans="4:121" s="52" customFormat="1" hidden="1">
      <c r="D991" s="198"/>
      <c r="E991" s="54"/>
      <c r="F991" s="54"/>
      <c r="G991" s="54"/>
      <c r="H991" s="54"/>
      <c r="I991" s="54"/>
      <c r="J991" s="54"/>
      <c r="K991" s="54"/>
      <c r="L991" s="54"/>
      <c r="M991" s="54"/>
      <c r="N991" s="54"/>
      <c r="O991" s="54"/>
      <c r="P991" s="54"/>
      <c r="Q991" s="54"/>
      <c r="R991" s="54"/>
      <c r="S991" s="54"/>
      <c r="T991" s="54"/>
      <c r="U991" s="54"/>
      <c r="V991" s="54"/>
      <c r="W991" s="192"/>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874" t="e">
        <f t="shared" si="99"/>
        <v>#N/A</v>
      </c>
      <c r="AX991" s="875"/>
      <c r="AY991" s="875"/>
      <c r="AZ991" s="875"/>
      <c r="BA991" s="876"/>
      <c r="BB991" s="877" t="s">
        <v>1323</v>
      </c>
      <c r="BC991" s="878"/>
      <c r="BD991" s="54"/>
      <c r="BE991" s="879" t="e">
        <f t="shared" si="98"/>
        <v>#N/A</v>
      </c>
      <c r="BF991" s="880"/>
      <c r="BG991" s="880"/>
      <c r="BH991" s="880"/>
      <c r="BI991" s="881"/>
      <c r="BJ991" s="882" t="s">
        <v>1323</v>
      </c>
      <c r="BK991" s="878"/>
      <c r="BL991" s="54"/>
      <c r="BM991" s="241"/>
      <c r="BN991" s="241"/>
      <c r="BO991" s="241"/>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199"/>
    </row>
    <row r="992" spans="4:121" s="52" customFormat="1" hidden="1">
      <c r="D992" s="198"/>
      <c r="E992" s="54"/>
      <c r="F992" s="54"/>
      <c r="G992" s="54"/>
      <c r="H992" s="54"/>
      <c r="I992" s="54"/>
      <c r="J992" s="54"/>
      <c r="K992" s="54"/>
      <c r="L992" s="54"/>
      <c r="M992" s="54"/>
      <c r="N992" s="54"/>
      <c r="O992" s="54"/>
      <c r="P992" s="54"/>
      <c r="Q992" s="54"/>
      <c r="R992" s="54"/>
      <c r="S992" s="54"/>
      <c r="T992" s="54"/>
      <c r="U992" s="54"/>
      <c r="V992" s="54"/>
      <c r="W992" s="192"/>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874" t="e">
        <f t="shared" si="99"/>
        <v>#N/A</v>
      </c>
      <c r="AX992" s="875"/>
      <c r="AY992" s="875"/>
      <c r="AZ992" s="875"/>
      <c r="BA992" s="876"/>
      <c r="BB992" s="877" t="s">
        <v>1324</v>
      </c>
      <c r="BC992" s="878"/>
      <c r="BD992" s="54"/>
      <c r="BE992" s="879" t="e">
        <f t="shared" si="98"/>
        <v>#N/A</v>
      </c>
      <c r="BF992" s="880"/>
      <c r="BG992" s="880"/>
      <c r="BH992" s="880"/>
      <c r="BI992" s="881"/>
      <c r="BJ992" s="882" t="s">
        <v>1324</v>
      </c>
      <c r="BK992" s="878"/>
      <c r="BL992" s="54"/>
      <c r="BM992" s="241"/>
      <c r="BN992" s="241"/>
      <c r="BO992" s="241"/>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199"/>
    </row>
    <row r="993" spans="4:121" s="52" customFormat="1" hidden="1">
      <c r="D993" s="198"/>
      <c r="E993" s="54"/>
      <c r="F993" s="54"/>
      <c r="G993" s="54"/>
      <c r="H993" s="54"/>
      <c r="I993" s="54"/>
      <c r="J993" s="54"/>
      <c r="K993" s="54"/>
      <c r="L993" s="54"/>
      <c r="M993" s="54"/>
      <c r="N993" s="54"/>
      <c r="O993" s="54"/>
      <c r="P993" s="54"/>
      <c r="Q993" s="54"/>
      <c r="R993" s="54"/>
      <c r="S993" s="54"/>
      <c r="T993" s="54"/>
      <c r="U993" s="54"/>
      <c r="V993" s="54"/>
      <c r="W993" s="192"/>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874" t="e">
        <f t="shared" si="99"/>
        <v>#N/A</v>
      </c>
      <c r="AX993" s="875"/>
      <c r="AY993" s="875"/>
      <c r="AZ993" s="875"/>
      <c r="BA993" s="876"/>
      <c r="BB993" s="877" t="s">
        <v>1325</v>
      </c>
      <c r="BC993" s="878"/>
      <c r="BD993" s="54"/>
      <c r="BE993" s="879" t="e">
        <f t="shared" si="98"/>
        <v>#N/A</v>
      </c>
      <c r="BF993" s="880"/>
      <c r="BG993" s="880"/>
      <c r="BH993" s="880"/>
      <c r="BI993" s="881"/>
      <c r="BJ993" s="882" t="s">
        <v>1325</v>
      </c>
      <c r="BK993" s="878"/>
      <c r="BL993" s="54"/>
      <c r="BM993" s="241"/>
      <c r="BN993" s="241"/>
      <c r="BO993" s="241"/>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199"/>
    </row>
    <row r="994" spans="4:121" s="52" customFormat="1" hidden="1">
      <c r="D994" s="198"/>
      <c r="E994" s="54"/>
      <c r="F994" s="54"/>
      <c r="G994" s="54"/>
      <c r="H994" s="54"/>
      <c r="I994" s="54"/>
      <c r="J994" s="54"/>
      <c r="K994" s="54"/>
      <c r="L994" s="54"/>
      <c r="M994" s="54"/>
      <c r="N994" s="54"/>
      <c r="O994" s="54"/>
      <c r="P994" s="54"/>
      <c r="Q994" s="54"/>
      <c r="R994" s="54"/>
      <c r="S994" s="54"/>
      <c r="T994" s="54"/>
      <c r="U994" s="54"/>
      <c r="V994" s="54"/>
      <c r="W994" s="192"/>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874" t="e">
        <f t="shared" si="99"/>
        <v>#N/A</v>
      </c>
      <c r="AX994" s="875"/>
      <c r="AY994" s="875"/>
      <c r="AZ994" s="875"/>
      <c r="BA994" s="876"/>
      <c r="BB994" s="877" t="s">
        <v>1326</v>
      </c>
      <c r="BC994" s="878"/>
      <c r="BD994" s="54"/>
      <c r="BE994" s="879" t="e">
        <f t="shared" si="98"/>
        <v>#N/A</v>
      </c>
      <c r="BF994" s="880"/>
      <c r="BG994" s="880"/>
      <c r="BH994" s="880"/>
      <c r="BI994" s="881"/>
      <c r="BJ994" s="882" t="s">
        <v>1326</v>
      </c>
      <c r="BK994" s="878"/>
      <c r="BL994" s="54"/>
      <c r="BM994" s="241"/>
      <c r="BN994" s="241"/>
      <c r="BO994" s="241"/>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199"/>
    </row>
    <row r="995" spans="4:121" s="52" customFormat="1" hidden="1">
      <c r="D995" s="198"/>
      <c r="E995" s="54"/>
      <c r="F995" s="54"/>
      <c r="G995" s="54"/>
      <c r="H995" s="54"/>
      <c r="I995" s="54"/>
      <c r="J995" s="54"/>
      <c r="K995" s="54"/>
      <c r="L995" s="54"/>
      <c r="M995" s="54"/>
      <c r="N995" s="54"/>
      <c r="O995" s="54"/>
      <c r="P995" s="54"/>
      <c r="Q995" s="54"/>
      <c r="R995" s="54"/>
      <c r="S995" s="54"/>
      <c r="T995" s="54"/>
      <c r="U995" s="54"/>
      <c r="V995" s="54"/>
      <c r="W995" s="192"/>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874" t="e">
        <f t="shared" si="99"/>
        <v>#N/A</v>
      </c>
      <c r="AX995" s="875"/>
      <c r="AY995" s="875"/>
      <c r="AZ995" s="875"/>
      <c r="BA995" s="876"/>
      <c r="BB995" s="877" t="s">
        <v>1327</v>
      </c>
      <c r="BC995" s="878"/>
      <c r="BD995" s="54"/>
      <c r="BE995" s="879" t="e">
        <f t="shared" si="98"/>
        <v>#N/A</v>
      </c>
      <c r="BF995" s="880"/>
      <c r="BG995" s="880"/>
      <c r="BH995" s="880"/>
      <c r="BI995" s="881"/>
      <c r="BJ995" s="882" t="s">
        <v>1327</v>
      </c>
      <c r="BK995" s="878"/>
      <c r="BL995" s="54"/>
      <c r="BM995" s="241"/>
      <c r="BN995" s="241"/>
      <c r="BO995" s="241"/>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199"/>
    </row>
    <row r="996" spans="4:121" s="52" customFormat="1" hidden="1">
      <c r="D996" s="198"/>
      <c r="E996" s="54"/>
      <c r="F996" s="54"/>
      <c r="G996" s="54"/>
      <c r="H996" s="54"/>
      <c r="I996" s="54"/>
      <c r="J996" s="54"/>
      <c r="K996" s="54"/>
      <c r="L996" s="54"/>
      <c r="M996" s="54"/>
      <c r="N996" s="54"/>
      <c r="O996" s="54"/>
      <c r="P996" s="54"/>
      <c r="Q996" s="54"/>
      <c r="R996" s="54"/>
      <c r="S996" s="54"/>
      <c r="T996" s="54"/>
      <c r="U996" s="54"/>
      <c r="V996" s="54"/>
      <c r="W996" s="192"/>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874" t="e">
        <f t="shared" si="99"/>
        <v>#N/A</v>
      </c>
      <c r="AX996" s="875"/>
      <c r="AY996" s="875"/>
      <c r="AZ996" s="875"/>
      <c r="BA996" s="876"/>
      <c r="BB996" s="877" t="s">
        <v>1328</v>
      </c>
      <c r="BC996" s="878"/>
      <c r="BD996" s="54"/>
      <c r="BE996" s="879" t="e">
        <f t="shared" si="98"/>
        <v>#N/A</v>
      </c>
      <c r="BF996" s="880"/>
      <c r="BG996" s="880"/>
      <c r="BH996" s="880"/>
      <c r="BI996" s="881"/>
      <c r="BJ996" s="882" t="s">
        <v>1328</v>
      </c>
      <c r="BK996" s="878"/>
      <c r="BL996" s="54"/>
      <c r="BM996" s="241"/>
      <c r="BN996" s="241"/>
      <c r="BO996" s="241"/>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199"/>
    </row>
    <row r="997" spans="4:121" s="52" customFormat="1" hidden="1">
      <c r="D997" s="198"/>
      <c r="E997" s="54"/>
      <c r="F997" s="54"/>
      <c r="G997" s="54"/>
      <c r="H997" s="54"/>
      <c r="I997" s="54"/>
      <c r="J997" s="54"/>
      <c r="K997" s="54"/>
      <c r="L997" s="54"/>
      <c r="M997" s="54"/>
      <c r="N997" s="54"/>
      <c r="O997" s="54"/>
      <c r="P997" s="54"/>
      <c r="Q997" s="54"/>
      <c r="R997" s="54"/>
      <c r="S997" s="54"/>
      <c r="T997" s="54"/>
      <c r="U997" s="54"/>
      <c r="V997" s="54"/>
      <c r="W997" s="192"/>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874" t="e">
        <f t="shared" si="99"/>
        <v>#N/A</v>
      </c>
      <c r="AX997" s="875"/>
      <c r="AY997" s="875"/>
      <c r="AZ997" s="875"/>
      <c r="BA997" s="876"/>
      <c r="BB997" s="877" t="s">
        <v>1329</v>
      </c>
      <c r="BC997" s="878"/>
      <c r="BD997" s="54"/>
      <c r="BE997" s="879" t="e">
        <f t="shared" si="98"/>
        <v>#N/A</v>
      </c>
      <c r="BF997" s="880"/>
      <c r="BG997" s="880"/>
      <c r="BH997" s="880"/>
      <c r="BI997" s="881"/>
      <c r="BJ997" s="882" t="s">
        <v>1329</v>
      </c>
      <c r="BK997" s="878"/>
      <c r="BL997" s="54"/>
      <c r="BM997" s="241"/>
      <c r="BN997" s="241"/>
      <c r="BO997" s="241"/>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199"/>
    </row>
    <row r="998" spans="4:121" s="52" customFormat="1" hidden="1">
      <c r="D998" s="198"/>
      <c r="E998" s="54"/>
      <c r="F998" s="54"/>
      <c r="G998" s="54"/>
      <c r="H998" s="54"/>
      <c r="I998" s="54"/>
      <c r="J998" s="54"/>
      <c r="K998" s="54"/>
      <c r="L998" s="54"/>
      <c r="M998" s="54"/>
      <c r="N998" s="54"/>
      <c r="O998" s="54"/>
      <c r="P998" s="54"/>
      <c r="Q998" s="54"/>
      <c r="R998" s="54"/>
      <c r="S998" s="54"/>
      <c r="T998" s="54"/>
      <c r="U998" s="54"/>
      <c r="V998" s="54"/>
      <c r="W998" s="192"/>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874" t="e">
        <f t="shared" si="99"/>
        <v>#N/A</v>
      </c>
      <c r="AX998" s="875"/>
      <c r="AY998" s="875"/>
      <c r="AZ998" s="875"/>
      <c r="BA998" s="876"/>
      <c r="BB998" s="877" t="s">
        <v>1330</v>
      </c>
      <c r="BC998" s="878"/>
      <c r="BD998" s="54"/>
      <c r="BE998" s="879" t="e">
        <f t="shared" si="98"/>
        <v>#N/A</v>
      </c>
      <c r="BF998" s="880"/>
      <c r="BG998" s="880"/>
      <c r="BH998" s="880"/>
      <c r="BI998" s="881"/>
      <c r="BJ998" s="882" t="s">
        <v>1330</v>
      </c>
      <c r="BK998" s="878"/>
      <c r="BL998" s="54"/>
      <c r="BM998" s="241"/>
      <c r="BN998" s="241"/>
      <c r="BO998" s="241"/>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199"/>
    </row>
    <row r="999" spans="4:121" s="52" customFormat="1" hidden="1">
      <c r="D999" s="198"/>
      <c r="E999" s="54"/>
      <c r="F999" s="54"/>
      <c r="G999" s="54"/>
      <c r="H999" s="54"/>
      <c r="I999" s="54"/>
      <c r="J999" s="54"/>
      <c r="K999" s="54"/>
      <c r="L999" s="54"/>
      <c r="M999" s="54"/>
      <c r="N999" s="54"/>
      <c r="O999" s="54"/>
      <c r="P999" s="54"/>
      <c r="Q999" s="54"/>
      <c r="R999" s="54"/>
      <c r="S999" s="54"/>
      <c r="T999" s="54"/>
      <c r="U999" s="54"/>
      <c r="V999" s="54"/>
      <c r="W999" s="192"/>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874" t="e">
        <f t="shared" si="99"/>
        <v>#N/A</v>
      </c>
      <c r="AX999" s="875"/>
      <c r="AY999" s="875"/>
      <c r="AZ999" s="875"/>
      <c r="BA999" s="876"/>
      <c r="BB999" s="877" t="s">
        <v>1331</v>
      </c>
      <c r="BC999" s="878"/>
      <c r="BD999" s="54"/>
      <c r="BE999" s="879" t="e">
        <f t="shared" si="98"/>
        <v>#N/A</v>
      </c>
      <c r="BF999" s="880"/>
      <c r="BG999" s="880"/>
      <c r="BH999" s="880"/>
      <c r="BI999" s="881"/>
      <c r="BJ999" s="882" t="s">
        <v>1331</v>
      </c>
      <c r="BK999" s="878"/>
      <c r="BL999" s="54"/>
      <c r="BM999" s="241"/>
      <c r="BN999" s="241"/>
      <c r="BO999" s="241"/>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199"/>
    </row>
    <row r="1000" spans="4:121" s="52" customFormat="1" hidden="1">
      <c r="D1000" s="198"/>
      <c r="E1000" s="54"/>
      <c r="F1000" s="54"/>
      <c r="G1000" s="54"/>
      <c r="H1000" s="54"/>
      <c r="I1000" s="54"/>
      <c r="J1000" s="54"/>
      <c r="K1000" s="54"/>
      <c r="L1000" s="54"/>
      <c r="M1000" s="54"/>
      <c r="N1000" s="54"/>
      <c r="O1000" s="54"/>
      <c r="P1000" s="54"/>
      <c r="Q1000" s="54"/>
      <c r="R1000" s="54"/>
      <c r="S1000" s="54"/>
      <c r="T1000" s="54"/>
      <c r="U1000" s="54"/>
      <c r="V1000" s="54"/>
      <c r="W1000" s="192"/>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874" t="e">
        <f t="shared" si="99"/>
        <v>#N/A</v>
      </c>
      <c r="AX1000" s="875"/>
      <c r="AY1000" s="875"/>
      <c r="AZ1000" s="875"/>
      <c r="BA1000" s="876"/>
      <c r="BB1000" s="877" t="s">
        <v>1332</v>
      </c>
      <c r="BC1000" s="878"/>
      <c r="BD1000" s="54"/>
      <c r="BE1000" s="879" t="e">
        <f t="shared" si="98"/>
        <v>#N/A</v>
      </c>
      <c r="BF1000" s="880"/>
      <c r="BG1000" s="880"/>
      <c r="BH1000" s="880"/>
      <c r="BI1000" s="881"/>
      <c r="BJ1000" s="882" t="s">
        <v>1332</v>
      </c>
      <c r="BK1000" s="878"/>
      <c r="BL1000" s="54"/>
      <c r="BM1000" s="241"/>
      <c r="BN1000" s="241"/>
      <c r="BO1000" s="241"/>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199"/>
    </row>
    <row r="1001" spans="4:121" s="52" customFormat="1" hidden="1">
      <c r="D1001" s="198"/>
      <c r="E1001" s="54"/>
      <c r="F1001" s="54"/>
      <c r="G1001" s="54"/>
      <c r="H1001" s="54"/>
      <c r="I1001" s="54"/>
      <c r="J1001" s="54"/>
      <c r="K1001" s="54"/>
      <c r="L1001" s="54"/>
      <c r="M1001" s="54"/>
      <c r="N1001" s="54"/>
      <c r="O1001" s="54"/>
      <c r="P1001" s="54"/>
      <c r="Q1001" s="54"/>
      <c r="R1001" s="54"/>
      <c r="S1001" s="54"/>
      <c r="T1001" s="54"/>
      <c r="U1001" s="54"/>
      <c r="V1001" s="54"/>
      <c r="W1001" s="192"/>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54"/>
      <c r="AU1001" s="54"/>
      <c r="AV1001" s="54"/>
      <c r="AW1001" s="874" t="e">
        <f t="shared" si="99"/>
        <v>#N/A</v>
      </c>
      <c r="AX1001" s="875"/>
      <c r="AY1001" s="875"/>
      <c r="AZ1001" s="875"/>
      <c r="BA1001" s="876"/>
      <c r="BB1001" s="877" t="s">
        <v>1333</v>
      </c>
      <c r="BC1001" s="878"/>
      <c r="BD1001" s="54"/>
      <c r="BE1001" s="879" t="e">
        <f t="shared" si="98"/>
        <v>#N/A</v>
      </c>
      <c r="BF1001" s="880"/>
      <c r="BG1001" s="880"/>
      <c r="BH1001" s="880"/>
      <c r="BI1001" s="881"/>
      <c r="BJ1001" s="882" t="s">
        <v>1333</v>
      </c>
      <c r="BK1001" s="878"/>
      <c r="BL1001" s="54"/>
      <c r="BM1001" s="241"/>
      <c r="BN1001" s="241"/>
      <c r="BO1001" s="241"/>
      <c r="BP1001" s="54"/>
      <c r="BQ1001" s="54"/>
      <c r="BR1001" s="54"/>
      <c r="BS1001" s="54"/>
      <c r="BT1001" s="54"/>
      <c r="BU1001" s="54"/>
      <c r="BV1001" s="54"/>
      <c r="BW1001" s="54"/>
      <c r="BX1001" s="54"/>
      <c r="BY1001" s="54"/>
      <c r="BZ1001" s="54"/>
      <c r="CA1001" s="54"/>
      <c r="CB1001" s="54"/>
      <c r="CC1001" s="54"/>
      <c r="CD1001" s="54"/>
      <c r="CE1001" s="54"/>
      <c r="CF1001" s="54"/>
      <c r="CG1001" s="54"/>
      <c r="CH1001" s="54"/>
      <c r="CI1001" s="54"/>
      <c r="CJ1001" s="54"/>
      <c r="CK1001" s="54"/>
      <c r="CL1001" s="54"/>
      <c r="CM1001" s="54"/>
      <c r="CN1001" s="54"/>
      <c r="CO1001" s="54"/>
      <c r="CP1001" s="54"/>
      <c r="CQ1001" s="54"/>
      <c r="CR1001" s="54"/>
      <c r="CS1001" s="54"/>
      <c r="CT1001" s="54"/>
      <c r="CU1001" s="54"/>
      <c r="CV1001" s="54"/>
      <c r="CW1001" s="54"/>
      <c r="CX1001" s="54"/>
      <c r="CY1001" s="54"/>
      <c r="CZ1001" s="54"/>
      <c r="DA1001" s="54"/>
      <c r="DB1001" s="54"/>
      <c r="DC1001" s="54"/>
      <c r="DD1001" s="54"/>
      <c r="DE1001" s="54"/>
      <c r="DF1001" s="54"/>
      <c r="DG1001" s="54"/>
      <c r="DH1001" s="54"/>
      <c r="DI1001" s="54"/>
      <c r="DJ1001" s="54"/>
      <c r="DK1001" s="54"/>
      <c r="DL1001" s="54"/>
      <c r="DM1001" s="54"/>
      <c r="DN1001" s="54"/>
      <c r="DO1001" s="54"/>
      <c r="DP1001" s="54"/>
      <c r="DQ1001" s="199"/>
    </row>
    <row r="1002" spans="4:121" s="52" customFormat="1" hidden="1">
      <c r="D1002" s="198"/>
      <c r="E1002" s="54"/>
      <c r="F1002" s="54"/>
      <c r="G1002" s="54"/>
      <c r="H1002" s="54"/>
      <c r="I1002" s="54"/>
      <c r="J1002" s="54"/>
      <c r="K1002" s="54"/>
      <c r="L1002" s="54"/>
      <c r="M1002" s="54"/>
      <c r="N1002" s="54"/>
      <c r="O1002" s="54"/>
      <c r="P1002" s="54"/>
      <c r="Q1002" s="54"/>
      <c r="R1002" s="54"/>
      <c r="S1002" s="54"/>
      <c r="T1002" s="54"/>
      <c r="U1002" s="54"/>
      <c r="V1002" s="54"/>
      <c r="W1002" s="192"/>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4"/>
      <c r="AS1002" s="54"/>
      <c r="AT1002" s="54"/>
      <c r="AU1002" s="54"/>
      <c r="AV1002" s="54"/>
      <c r="AW1002" s="874" t="e">
        <f t="shared" si="99"/>
        <v>#N/A</v>
      </c>
      <c r="AX1002" s="875"/>
      <c r="AY1002" s="875"/>
      <c r="AZ1002" s="875"/>
      <c r="BA1002" s="876"/>
      <c r="BB1002" s="877" t="s">
        <v>1334</v>
      </c>
      <c r="BC1002" s="878"/>
      <c r="BD1002" s="54"/>
      <c r="BE1002" s="879" t="e">
        <f t="shared" si="98"/>
        <v>#N/A</v>
      </c>
      <c r="BF1002" s="880"/>
      <c r="BG1002" s="880"/>
      <c r="BH1002" s="880"/>
      <c r="BI1002" s="881"/>
      <c r="BJ1002" s="882" t="s">
        <v>1334</v>
      </c>
      <c r="BK1002" s="878"/>
      <c r="BL1002" s="54"/>
      <c r="BM1002" s="241"/>
      <c r="BN1002" s="241"/>
      <c r="BO1002" s="241"/>
      <c r="BP1002" s="54"/>
      <c r="BQ1002" s="54"/>
      <c r="BR1002" s="54"/>
      <c r="BS1002" s="54"/>
      <c r="BT1002" s="54"/>
      <c r="BU1002" s="54"/>
      <c r="BV1002" s="54"/>
      <c r="BW1002" s="54"/>
      <c r="BX1002" s="54"/>
      <c r="BY1002" s="54"/>
      <c r="BZ1002" s="54"/>
      <c r="CA1002" s="54"/>
      <c r="CB1002" s="54"/>
      <c r="CC1002" s="54"/>
      <c r="CD1002" s="54"/>
      <c r="CE1002" s="54"/>
      <c r="CF1002" s="54"/>
      <c r="CG1002" s="54"/>
      <c r="CH1002" s="54"/>
      <c r="CI1002" s="54"/>
      <c r="CJ1002" s="54"/>
      <c r="CK1002" s="54"/>
      <c r="CL1002" s="54"/>
      <c r="CM1002" s="54"/>
      <c r="CN1002" s="54"/>
      <c r="CO1002" s="54"/>
      <c r="CP1002" s="54"/>
      <c r="CQ1002" s="54"/>
      <c r="CR1002" s="54"/>
      <c r="CS1002" s="54"/>
      <c r="CT1002" s="54"/>
      <c r="CU1002" s="54"/>
      <c r="CV1002" s="54"/>
      <c r="CW1002" s="54"/>
      <c r="CX1002" s="54"/>
      <c r="CY1002" s="54"/>
      <c r="CZ1002" s="54"/>
      <c r="DA1002" s="54"/>
      <c r="DB1002" s="54"/>
      <c r="DC1002" s="54"/>
      <c r="DD1002" s="54"/>
      <c r="DE1002" s="54"/>
      <c r="DF1002" s="54"/>
      <c r="DG1002" s="54"/>
      <c r="DH1002" s="54"/>
      <c r="DI1002" s="54"/>
      <c r="DJ1002" s="54"/>
      <c r="DK1002" s="54"/>
      <c r="DL1002" s="54"/>
      <c r="DM1002" s="54"/>
      <c r="DN1002" s="54"/>
      <c r="DO1002" s="54"/>
      <c r="DP1002" s="54"/>
      <c r="DQ1002" s="199"/>
    </row>
    <row r="1003" spans="4:121" s="52" customFormat="1" hidden="1">
      <c r="D1003" s="198"/>
      <c r="E1003" s="54"/>
      <c r="F1003" s="54"/>
      <c r="G1003" s="54"/>
      <c r="H1003" s="54"/>
      <c r="I1003" s="54"/>
      <c r="J1003" s="54"/>
      <c r="K1003" s="54"/>
      <c r="L1003" s="54"/>
      <c r="M1003" s="54"/>
      <c r="N1003" s="54"/>
      <c r="O1003" s="54"/>
      <c r="P1003" s="54"/>
      <c r="Q1003" s="54"/>
      <c r="R1003" s="54"/>
      <c r="S1003" s="54"/>
      <c r="T1003" s="54"/>
      <c r="U1003" s="54"/>
      <c r="V1003" s="54"/>
      <c r="W1003" s="192"/>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4"/>
      <c r="AS1003" s="54"/>
      <c r="AT1003" s="54"/>
      <c r="AU1003" s="54"/>
      <c r="AV1003" s="54"/>
      <c r="AW1003" s="874" t="e">
        <f t="shared" si="99"/>
        <v>#N/A</v>
      </c>
      <c r="AX1003" s="875"/>
      <c r="AY1003" s="875"/>
      <c r="AZ1003" s="875"/>
      <c r="BA1003" s="876"/>
      <c r="BB1003" s="877" t="s">
        <v>1335</v>
      </c>
      <c r="BC1003" s="878"/>
      <c r="BD1003" s="54"/>
      <c r="BE1003" s="879" t="e">
        <f t="shared" si="98"/>
        <v>#N/A</v>
      </c>
      <c r="BF1003" s="880"/>
      <c r="BG1003" s="880"/>
      <c r="BH1003" s="880"/>
      <c r="BI1003" s="881"/>
      <c r="BJ1003" s="882" t="s">
        <v>1335</v>
      </c>
      <c r="BK1003" s="878"/>
      <c r="BL1003" s="54"/>
      <c r="BM1003" s="241"/>
      <c r="BN1003" s="241"/>
      <c r="BO1003" s="241"/>
      <c r="BP1003" s="54"/>
      <c r="BQ1003" s="54"/>
      <c r="BR1003" s="54"/>
      <c r="BS1003" s="54"/>
      <c r="BT1003" s="54"/>
      <c r="BU1003" s="54"/>
      <c r="BV1003" s="54"/>
      <c r="BW1003" s="54"/>
      <c r="BX1003" s="54"/>
      <c r="BY1003" s="54"/>
      <c r="BZ1003" s="54"/>
      <c r="CA1003" s="54"/>
      <c r="CB1003" s="54"/>
      <c r="CC1003" s="54"/>
      <c r="CD1003" s="54"/>
      <c r="CE1003" s="54"/>
      <c r="CF1003" s="54"/>
      <c r="CG1003" s="54"/>
      <c r="CH1003" s="54"/>
      <c r="CI1003" s="54"/>
      <c r="CJ1003" s="54"/>
      <c r="CK1003" s="54"/>
      <c r="CL1003" s="54"/>
      <c r="CM1003" s="54"/>
      <c r="CN1003" s="54"/>
      <c r="CO1003" s="54"/>
      <c r="CP1003" s="54"/>
      <c r="CQ1003" s="54"/>
      <c r="CR1003" s="54"/>
      <c r="CS1003" s="54"/>
      <c r="CT1003" s="54"/>
      <c r="CU1003" s="54"/>
      <c r="CV1003" s="54"/>
      <c r="CW1003" s="54"/>
      <c r="CX1003" s="54"/>
      <c r="CY1003" s="54"/>
      <c r="CZ1003" s="54"/>
      <c r="DA1003" s="54"/>
      <c r="DB1003" s="54"/>
      <c r="DC1003" s="54"/>
      <c r="DD1003" s="54"/>
      <c r="DE1003" s="54"/>
      <c r="DF1003" s="54"/>
      <c r="DG1003" s="54"/>
      <c r="DH1003" s="54"/>
      <c r="DI1003" s="54"/>
      <c r="DJ1003" s="54"/>
      <c r="DK1003" s="54"/>
      <c r="DL1003" s="54"/>
      <c r="DM1003" s="54"/>
      <c r="DN1003" s="54"/>
      <c r="DO1003" s="54"/>
      <c r="DP1003" s="54"/>
      <c r="DQ1003" s="199"/>
    </row>
    <row r="1004" spans="4:121" s="52" customFormat="1" hidden="1">
      <c r="D1004" s="198"/>
      <c r="E1004" s="54"/>
      <c r="F1004" s="54"/>
      <c r="G1004" s="54"/>
      <c r="H1004" s="54"/>
      <c r="I1004" s="54"/>
      <c r="J1004" s="54"/>
      <c r="K1004" s="54"/>
      <c r="L1004" s="54"/>
      <c r="M1004" s="54"/>
      <c r="N1004" s="54"/>
      <c r="O1004" s="54"/>
      <c r="P1004" s="54"/>
      <c r="Q1004" s="54"/>
      <c r="R1004" s="54"/>
      <c r="S1004" s="54"/>
      <c r="T1004" s="54"/>
      <c r="U1004" s="54"/>
      <c r="V1004" s="54"/>
      <c r="W1004" s="192"/>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4"/>
      <c r="AS1004" s="54"/>
      <c r="AT1004" s="54"/>
      <c r="AU1004" s="54"/>
      <c r="AV1004" s="54"/>
      <c r="AW1004" s="874" t="e">
        <f t="shared" si="99"/>
        <v>#N/A</v>
      </c>
      <c r="AX1004" s="875"/>
      <c r="AY1004" s="875"/>
      <c r="AZ1004" s="875"/>
      <c r="BA1004" s="876"/>
      <c r="BB1004" s="877" t="s">
        <v>1336</v>
      </c>
      <c r="BC1004" s="878"/>
      <c r="BD1004" s="54"/>
      <c r="BE1004" s="879" t="e">
        <f t="shared" si="98"/>
        <v>#N/A</v>
      </c>
      <c r="BF1004" s="880"/>
      <c r="BG1004" s="880"/>
      <c r="BH1004" s="880"/>
      <c r="BI1004" s="881"/>
      <c r="BJ1004" s="882" t="s">
        <v>1336</v>
      </c>
      <c r="BK1004" s="878"/>
      <c r="BL1004" s="54"/>
      <c r="BM1004" s="241"/>
      <c r="BN1004" s="241"/>
      <c r="BO1004" s="241"/>
      <c r="BP1004" s="54"/>
      <c r="BQ1004" s="54"/>
      <c r="BR1004" s="54"/>
      <c r="BS1004" s="54"/>
      <c r="BT1004" s="54"/>
      <c r="BU1004" s="54"/>
      <c r="BV1004" s="54"/>
      <c r="BW1004" s="54"/>
      <c r="BX1004" s="54"/>
      <c r="BY1004" s="54"/>
      <c r="BZ1004" s="54"/>
      <c r="CA1004" s="54"/>
      <c r="CB1004" s="54"/>
      <c r="CC1004" s="54"/>
      <c r="CD1004" s="54"/>
      <c r="CE1004" s="54"/>
      <c r="CF1004" s="54"/>
      <c r="CG1004" s="54"/>
      <c r="CH1004" s="54"/>
      <c r="CI1004" s="54"/>
      <c r="CJ1004" s="54"/>
      <c r="CK1004" s="54"/>
      <c r="CL1004" s="54"/>
      <c r="CM1004" s="54"/>
      <c r="CN1004" s="54"/>
      <c r="CO1004" s="54"/>
      <c r="CP1004" s="54"/>
      <c r="CQ1004" s="54"/>
      <c r="CR1004" s="54"/>
      <c r="CS1004" s="54"/>
      <c r="CT1004" s="54"/>
      <c r="CU1004" s="54"/>
      <c r="CV1004" s="54"/>
      <c r="CW1004" s="54"/>
      <c r="CX1004" s="54"/>
      <c r="CY1004" s="54"/>
      <c r="CZ1004" s="54"/>
      <c r="DA1004" s="54"/>
      <c r="DB1004" s="54"/>
      <c r="DC1004" s="54"/>
      <c r="DD1004" s="54"/>
      <c r="DE1004" s="54"/>
      <c r="DF1004" s="54"/>
      <c r="DG1004" s="54"/>
      <c r="DH1004" s="54"/>
      <c r="DI1004" s="54"/>
      <c r="DJ1004" s="54"/>
      <c r="DK1004" s="54"/>
      <c r="DL1004" s="54"/>
      <c r="DM1004" s="54"/>
      <c r="DN1004" s="54"/>
      <c r="DO1004" s="54"/>
      <c r="DP1004" s="54"/>
      <c r="DQ1004" s="199"/>
    </row>
    <row r="1005" spans="4:121" s="52" customFormat="1" hidden="1">
      <c r="D1005" s="198"/>
      <c r="E1005" s="54"/>
      <c r="F1005" s="54"/>
      <c r="G1005" s="54"/>
      <c r="H1005" s="54"/>
      <c r="I1005" s="54"/>
      <c r="J1005" s="54"/>
      <c r="K1005" s="54"/>
      <c r="L1005" s="54"/>
      <c r="M1005" s="54"/>
      <c r="N1005" s="54"/>
      <c r="O1005" s="54"/>
      <c r="P1005" s="54"/>
      <c r="Q1005" s="54"/>
      <c r="R1005" s="54"/>
      <c r="S1005" s="54"/>
      <c r="T1005" s="54"/>
      <c r="U1005" s="54"/>
      <c r="V1005" s="54"/>
      <c r="W1005" s="192"/>
      <c r="X1005" s="54"/>
      <c r="Y1005" s="54"/>
      <c r="Z1005" s="54"/>
      <c r="AA1005" s="54"/>
      <c r="AB1005" s="54"/>
      <c r="AC1005" s="54"/>
      <c r="AD1005" s="54"/>
      <c r="AE1005" s="54"/>
      <c r="AF1005" s="54"/>
      <c r="AG1005" s="54"/>
      <c r="AH1005" s="54"/>
      <c r="AI1005" s="54"/>
      <c r="AJ1005" s="54"/>
      <c r="AK1005" s="54"/>
      <c r="AL1005" s="54"/>
      <c r="AM1005" s="54"/>
      <c r="AN1005" s="54"/>
      <c r="AO1005" s="54"/>
      <c r="AP1005" s="54"/>
      <c r="AQ1005" s="54"/>
      <c r="AR1005" s="54"/>
      <c r="AS1005" s="54"/>
      <c r="AT1005" s="54"/>
      <c r="AU1005" s="54"/>
      <c r="AV1005" s="54"/>
      <c r="AW1005" s="874" t="e">
        <f t="shared" si="99"/>
        <v>#N/A</v>
      </c>
      <c r="AX1005" s="875"/>
      <c r="AY1005" s="875"/>
      <c r="AZ1005" s="875"/>
      <c r="BA1005" s="876"/>
      <c r="BB1005" s="877" t="s">
        <v>1337</v>
      </c>
      <c r="BC1005" s="878"/>
      <c r="BD1005" s="54"/>
      <c r="BE1005" s="879" t="e">
        <f t="shared" si="98"/>
        <v>#N/A</v>
      </c>
      <c r="BF1005" s="880"/>
      <c r="BG1005" s="880"/>
      <c r="BH1005" s="880"/>
      <c r="BI1005" s="881"/>
      <c r="BJ1005" s="882" t="s">
        <v>1337</v>
      </c>
      <c r="BK1005" s="878"/>
      <c r="BL1005" s="54"/>
      <c r="BM1005" s="241"/>
      <c r="BN1005" s="241"/>
      <c r="BO1005" s="241"/>
      <c r="BP1005" s="54"/>
      <c r="BQ1005" s="54"/>
      <c r="BR1005" s="54"/>
      <c r="BS1005" s="54"/>
      <c r="BT1005" s="54"/>
      <c r="BU1005" s="54"/>
      <c r="BV1005" s="54"/>
      <c r="BW1005" s="54"/>
      <c r="BX1005" s="54"/>
      <c r="BY1005" s="54"/>
      <c r="BZ1005" s="54"/>
      <c r="CA1005" s="54"/>
      <c r="CB1005" s="54"/>
      <c r="CC1005" s="54"/>
      <c r="CD1005" s="54"/>
      <c r="CE1005" s="54"/>
      <c r="CF1005" s="54"/>
      <c r="CG1005" s="54"/>
      <c r="CH1005" s="54"/>
      <c r="CI1005" s="54"/>
      <c r="CJ1005" s="54"/>
      <c r="CK1005" s="54"/>
      <c r="CL1005" s="54"/>
      <c r="CM1005" s="54"/>
      <c r="CN1005" s="54"/>
      <c r="CO1005" s="54"/>
      <c r="CP1005" s="54"/>
      <c r="CQ1005" s="54"/>
      <c r="CR1005" s="54"/>
      <c r="CS1005" s="54"/>
      <c r="CT1005" s="54"/>
      <c r="CU1005" s="54"/>
      <c r="CV1005" s="54"/>
      <c r="CW1005" s="54"/>
      <c r="CX1005" s="54"/>
      <c r="CY1005" s="54"/>
      <c r="CZ1005" s="54"/>
      <c r="DA1005" s="54"/>
      <c r="DB1005" s="54"/>
      <c r="DC1005" s="54"/>
      <c r="DD1005" s="54"/>
      <c r="DE1005" s="54"/>
      <c r="DF1005" s="54"/>
      <c r="DG1005" s="54"/>
      <c r="DH1005" s="54"/>
      <c r="DI1005" s="54"/>
      <c r="DJ1005" s="54"/>
      <c r="DK1005" s="54"/>
      <c r="DL1005" s="54"/>
      <c r="DM1005" s="54"/>
      <c r="DN1005" s="54"/>
      <c r="DO1005" s="54"/>
      <c r="DP1005" s="54"/>
      <c r="DQ1005" s="199"/>
    </row>
    <row r="1006" spans="4:121" s="52" customFormat="1" hidden="1">
      <c r="D1006" s="198"/>
      <c r="E1006" s="54"/>
      <c r="F1006" s="54"/>
      <c r="G1006" s="54"/>
      <c r="H1006" s="54"/>
      <c r="I1006" s="54"/>
      <c r="J1006" s="54"/>
      <c r="K1006" s="54"/>
      <c r="L1006" s="54"/>
      <c r="M1006" s="54"/>
      <c r="N1006" s="54"/>
      <c r="O1006" s="54"/>
      <c r="P1006" s="54"/>
      <c r="Q1006" s="54"/>
      <c r="R1006" s="54"/>
      <c r="S1006" s="54"/>
      <c r="T1006" s="54"/>
      <c r="U1006" s="54"/>
      <c r="V1006" s="54"/>
      <c r="W1006" s="192"/>
      <c r="X1006" s="54"/>
      <c r="Y1006" s="54"/>
      <c r="Z1006" s="54"/>
      <c r="AA1006" s="54"/>
      <c r="AB1006" s="54"/>
      <c r="AC1006" s="54"/>
      <c r="AD1006" s="54"/>
      <c r="AE1006" s="54"/>
      <c r="AF1006" s="54"/>
      <c r="AG1006" s="54"/>
      <c r="AH1006" s="54"/>
      <c r="AI1006" s="54"/>
      <c r="AJ1006" s="54"/>
      <c r="AK1006" s="54"/>
      <c r="AL1006" s="54"/>
      <c r="AM1006" s="54"/>
      <c r="AN1006" s="54"/>
      <c r="AO1006" s="54"/>
      <c r="AP1006" s="54"/>
      <c r="AQ1006" s="54"/>
      <c r="AR1006" s="54"/>
      <c r="AS1006" s="54"/>
      <c r="AT1006" s="54"/>
      <c r="AU1006" s="54"/>
      <c r="AV1006" s="54"/>
      <c r="AW1006" s="874" t="e">
        <f t="shared" si="99"/>
        <v>#N/A</v>
      </c>
      <c r="AX1006" s="875"/>
      <c r="AY1006" s="875"/>
      <c r="AZ1006" s="875"/>
      <c r="BA1006" s="876"/>
      <c r="BB1006" s="877" t="s">
        <v>1338</v>
      </c>
      <c r="BC1006" s="878"/>
      <c r="BD1006" s="54"/>
      <c r="BE1006" s="879" t="e">
        <f t="shared" si="98"/>
        <v>#N/A</v>
      </c>
      <c r="BF1006" s="880"/>
      <c r="BG1006" s="880"/>
      <c r="BH1006" s="880"/>
      <c r="BI1006" s="881"/>
      <c r="BJ1006" s="882" t="s">
        <v>1338</v>
      </c>
      <c r="BK1006" s="878"/>
      <c r="BL1006" s="54"/>
      <c r="BM1006" s="241"/>
      <c r="BN1006" s="241"/>
      <c r="BO1006" s="241"/>
      <c r="BP1006" s="54"/>
      <c r="BQ1006" s="54"/>
      <c r="BR1006" s="54"/>
      <c r="BS1006" s="54"/>
      <c r="BT1006" s="54"/>
      <c r="BU1006" s="54"/>
      <c r="BV1006" s="54"/>
      <c r="BW1006" s="54"/>
      <c r="BX1006" s="54"/>
      <c r="BY1006" s="54"/>
      <c r="BZ1006" s="54"/>
      <c r="CA1006" s="54"/>
      <c r="CB1006" s="54"/>
      <c r="CC1006" s="54"/>
      <c r="CD1006" s="54"/>
      <c r="CE1006" s="54"/>
      <c r="CF1006" s="54"/>
      <c r="CG1006" s="54"/>
      <c r="CH1006" s="54"/>
      <c r="CI1006" s="54"/>
      <c r="CJ1006" s="54"/>
      <c r="CK1006" s="54"/>
      <c r="CL1006" s="54"/>
      <c r="CM1006" s="54"/>
      <c r="CN1006" s="54"/>
      <c r="CO1006" s="54"/>
      <c r="CP1006" s="54"/>
      <c r="CQ1006" s="54"/>
      <c r="CR1006" s="54"/>
      <c r="CS1006" s="54"/>
      <c r="CT1006" s="54"/>
      <c r="CU1006" s="54"/>
      <c r="CV1006" s="54"/>
      <c r="CW1006" s="54"/>
      <c r="CX1006" s="54"/>
      <c r="CY1006" s="54"/>
      <c r="CZ1006" s="54"/>
      <c r="DA1006" s="54"/>
      <c r="DB1006" s="54"/>
      <c r="DC1006" s="54"/>
      <c r="DD1006" s="54"/>
      <c r="DE1006" s="54"/>
      <c r="DF1006" s="54"/>
      <c r="DG1006" s="54"/>
      <c r="DH1006" s="54"/>
      <c r="DI1006" s="54"/>
      <c r="DJ1006" s="54"/>
      <c r="DK1006" s="54"/>
      <c r="DL1006" s="54"/>
      <c r="DM1006" s="54"/>
      <c r="DN1006" s="54"/>
      <c r="DO1006" s="54"/>
      <c r="DP1006" s="54"/>
      <c r="DQ1006" s="199"/>
    </row>
    <row r="1007" spans="4:121" s="52" customFormat="1" hidden="1">
      <c r="D1007" s="198"/>
      <c r="E1007" s="54"/>
      <c r="F1007" s="54"/>
      <c r="G1007" s="54"/>
      <c r="H1007" s="54"/>
      <c r="I1007" s="54"/>
      <c r="J1007" s="54"/>
      <c r="K1007" s="54"/>
      <c r="L1007" s="54"/>
      <c r="M1007" s="54"/>
      <c r="N1007" s="54"/>
      <c r="O1007" s="54"/>
      <c r="P1007" s="54"/>
      <c r="Q1007" s="54"/>
      <c r="R1007" s="54"/>
      <c r="S1007" s="54"/>
      <c r="T1007" s="54"/>
      <c r="U1007" s="54"/>
      <c r="V1007" s="54"/>
      <c r="W1007" s="192"/>
      <c r="X1007" s="54"/>
      <c r="Y1007" s="54"/>
      <c r="Z1007" s="54"/>
      <c r="AA1007" s="54"/>
      <c r="AB1007" s="54"/>
      <c r="AC1007" s="54"/>
      <c r="AD1007" s="54"/>
      <c r="AE1007" s="54"/>
      <c r="AF1007" s="54"/>
      <c r="AG1007" s="54"/>
      <c r="AH1007" s="54"/>
      <c r="AI1007" s="54"/>
      <c r="AJ1007" s="54"/>
      <c r="AK1007" s="54"/>
      <c r="AL1007" s="54"/>
      <c r="AM1007" s="54"/>
      <c r="AN1007" s="54"/>
      <c r="AO1007" s="54"/>
      <c r="AP1007" s="54"/>
      <c r="AQ1007" s="54"/>
      <c r="AR1007" s="54"/>
      <c r="AS1007" s="54"/>
      <c r="AT1007" s="54"/>
      <c r="AU1007" s="54"/>
      <c r="AV1007" s="54"/>
      <c r="AW1007" s="874" t="e">
        <f t="shared" si="99"/>
        <v>#N/A</v>
      </c>
      <c r="AX1007" s="875"/>
      <c r="AY1007" s="875"/>
      <c r="AZ1007" s="875"/>
      <c r="BA1007" s="876"/>
      <c r="BB1007" s="877" t="s">
        <v>1339</v>
      </c>
      <c r="BC1007" s="878"/>
      <c r="BD1007" s="54"/>
      <c r="BE1007" s="879" t="e">
        <f t="shared" si="98"/>
        <v>#N/A</v>
      </c>
      <c r="BF1007" s="880"/>
      <c r="BG1007" s="880"/>
      <c r="BH1007" s="880"/>
      <c r="BI1007" s="881"/>
      <c r="BJ1007" s="882" t="s">
        <v>1339</v>
      </c>
      <c r="BK1007" s="878"/>
      <c r="BL1007" s="54"/>
      <c r="BM1007" s="241"/>
      <c r="BN1007" s="241"/>
      <c r="BO1007" s="241"/>
      <c r="BP1007" s="54"/>
      <c r="BQ1007" s="54"/>
      <c r="BR1007" s="54"/>
      <c r="BS1007" s="54"/>
      <c r="BT1007" s="54"/>
      <c r="BU1007" s="54"/>
      <c r="BV1007" s="54"/>
      <c r="BW1007" s="54"/>
      <c r="BX1007" s="54"/>
      <c r="BY1007" s="54"/>
      <c r="BZ1007" s="54"/>
      <c r="CA1007" s="54"/>
      <c r="CB1007" s="54"/>
      <c r="CC1007" s="54"/>
      <c r="CD1007" s="54"/>
      <c r="CE1007" s="54"/>
      <c r="CF1007" s="54"/>
      <c r="CG1007" s="54"/>
      <c r="CH1007" s="54"/>
      <c r="CI1007" s="54"/>
      <c r="CJ1007" s="54"/>
      <c r="CK1007" s="54"/>
      <c r="CL1007" s="54"/>
      <c r="CM1007" s="54"/>
      <c r="CN1007" s="54"/>
      <c r="CO1007" s="54"/>
      <c r="CP1007" s="54"/>
      <c r="CQ1007" s="54"/>
      <c r="CR1007" s="54"/>
      <c r="CS1007" s="54"/>
      <c r="CT1007" s="54"/>
      <c r="CU1007" s="54"/>
      <c r="CV1007" s="54"/>
      <c r="CW1007" s="54"/>
      <c r="CX1007" s="54"/>
      <c r="CY1007" s="54"/>
      <c r="CZ1007" s="54"/>
      <c r="DA1007" s="54"/>
      <c r="DB1007" s="54"/>
      <c r="DC1007" s="54"/>
      <c r="DD1007" s="54"/>
      <c r="DE1007" s="54"/>
      <c r="DF1007" s="54"/>
      <c r="DG1007" s="54"/>
      <c r="DH1007" s="54"/>
      <c r="DI1007" s="54"/>
      <c r="DJ1007" s="54"/>
      <c r="DK1007" s="54"/>
      <c r="DL1007" s="54"/>
      <c r="DM1007" s="54"/>
      <c r="DN1007" s="54"/>
      <c r="DO1007" s="54"/>
      <c r="DP1007" s="54"/>
      <c r="DQ1007" s="199"/>
    </row>
    <row r="1008" spans="4:121" s="52" customFormat="1" hidden="1">
      <c r="D1008" s="198"/>
      <c r="E1008" s="54"/>
      <c r="F1008" s="54"/>
      <c r="G1008" s="54"/>
      <c r="H1008" s="54"/>
      <c r="I1008" s="54"/>
      <c r="J1008" s="54"/>
      <c r="K1008" s="54"/>
      <c r="L1008" s="54"/>
      <c r="M1008" s="54"/>
      <c r="N1008" s="54"/>
      <c r="O1008" s="54"/>
      <c r="P1008" s="54"/>
      <c r="Q1008" s="54"/>
      <c r="R1008" s="54"/>
      <c r="S1008" s="54"/>
      <c r="T1008" s="54"/>
      <c r="U1008" s="54"/>
      <c r="V1008" s="54"/>
      <c r="W1008" s="192"/>
      <c r="X1008" s="54"/>
      <c r="Y1008" s="54"/>
      <c r="Z1008" s="54"/>
      <c r="AA1008" s="54"/>
      <c r="AB1008" s="54"/>
      <c r="AC1008" s="54"/>
      <c r="AD1008" s="54"/>
      <c r="AE1008" s="54"/>
      <c r="AF1008" s="54"/>
      <c r="AG1008" s="54"/>
      <c r="AH1008" s="54"/>
      <c r="AI1008" s="54"/>
      <c r="AJ1008" s="54"/>
      <c r="AK1008" s="54"/>
      <c r="AL1008" s="54"/>
      <c r="AM1008" s="54"/>
      <c r="AN1008" s="54"/>
      <c r="AO1008" s="54"/>
      <c r="AP1008" s="54"/>
      <c r="AQ1008" s="54"/>
      <c r="AR1008" s="54"/>
      <c r="AS1008" s="54"/>
      <c r="AT1008" s="54"/>
      <c r="AU1008" s="54"/>
      <c r="AV1008" s="54"/>
      <c r="AW1008" s="874" t="e">
        <f t="shared" si="99"/>
        <v>#N/A</v>
      </c>
      <c r="AX1008" s="875"/>
      <c r="AY1008" s="875"/>
      <c r="AZ1008" s="875"/>
      <c r="BA1008" s="876"/>
      <c r="BB1008" s="877" t="s">
        <v>1340</v>
      </c>
      <c r="BC1008" s="878"/>
      <c r="BD1008" s="54"/>
      <c r="BE1008" s="879" t="e">
        <f t="shared" si="98"/>
        <v>#N/A</v>
      </c>
      <c r="BF1008" s="880"/>
      <c r="BG1008" s="880"/>
      <c r="BH1008" s="880"/>
      <c r="BI1008" s="881"/>
      <c r="BJ1008" s="882" t="s">
        <v>1340</v>
      </c>
      <c r="BK1008" s="878"/>
      <c r="BL1008" s="54"/>
      <c r="BM1008" s="241"/>
      <c r="BN1008" s="241"/>
      <c r="BO1008" s="241"/>
      <c r="BP1008" s="54"/>
      <c r="BQ1008" s="54"/>
      <c r="BR1008" s="54"/>
      <c r="BS1008" s="54"/>
      <c r="BT1008" s="54"/>
      <c r="BU1008" s="54"/>
      <c r="BV1008" s="54"/>
      <c r="BW1008" s="54"/>
      <c r="BX1008" s="54"/>
      <c r="BY1008" s="54"/>
      <c r="BZ1008" s="54"/>
      <c r="CA1008" s="54"/>
      <c r="CB1008" s="54"/>
      <c r="CC1008" s="54"/>
      <c r="CD1008" s="54"/>
      <c r="CE1008" s="54"/>
      <c r="CF1008" s="54"/>
      <c r="CG1008" s="54"/>
      <c r="CH1008" s="54"/>
      <c r="CI1008" s="54"/>
      <c r="CJ1008" s="54"/>
      <c r="CK1008" s="54"/>
      <c r="CL1008" s="54"/>
      <c r="CM1008" s="54"/>
      <c r="CN1008" s="54"/>
      <c r="CO1008" s="54"/>
      <c r="CP1008" s="54"/>
      <c r="CQ1008" s="54"/>
      <c r="CR1008" s="54"/>
      <c r="CS1008" s="54"/>
      <c r="CT1008" s="54"/>
      <c r="CU1008" s="54"/>
      <c r="CV1008" s="54"/>
      <c r="CW1008" s="54"/>
      <c r="CX1008" s="54"/>
      <c r="CY1008" s="54"/>
      <c r="CZ1008" s="54"/>
      <c r="DA1008" s="54"/>
      <c r="DB1008" s="54"/>
      <c r="DC1008" s="54"/>
      <c r="DD1008" s="54"/>
      <c r="DE1008" s="54"/>
      <c r="DF1008" s="54"/>
      <c r="DG1008" s="54"/>
      <c r="DH1008" s="54"/>
      <c r="DI1008" s="54"/>
      <c r="DJ1008" s="54"/>
      <c r="DK1008" s="54"/>
      <c r="DL1008" s="54"/>
      <c r="DM1008" s="54"/>
      <c r="DN1008" s="54"/>
      <c r="DO1008" s="54"/>
      <c r="DP1008" s="54"/>
      <c r="DQ1008" s="199"/>
    </row>
    <row r="1009" spans="4:121" s="52" customFormat="1" hidden="1">
      <c r="D1009" s="198"/>
      <c r="E1009" s="54"/>
      <c r="F1009" s="54"/>
      <c r="G1009" s="54"/>
      <c r="H1009" s="54"/>
      <c r="I1009" s="54"/>
      <c r="J1009" s="54"/>
      <c r="K1009" s="54"/>
      <c r="L1009" s="54"/>
      <c r="M1009" s="54"/>
      <c r="N1009" s="54"/>
      <c r="O1009" s="54"/>
      <c r="P1009" s="54"/>
      <c r="Q1009" s="54"/>
      <c r="R1009" s="54"/>
      <c r="S1009" s="54"/>
      <c r="T1009" s="54"/>
      <c r="U1009" s="54"/>
      <c r="V1009" s="54"/>
      <c r="W1009" s="192"/>
      <c r="X1009" s="54"/>
      <c r="Y1009" s="54"/>
      <c r="Z1009" s="54"/>
      <c r="AA1009" s="54"/>
      <c r="AB1009" s="54"/>
      <c r="AC1009" s="54"/>
      <c r="AD1009" s="54"/>
      <c r="AE1009" s="54"/>
      <c r="AF1009" s="54"/>
      <c r="AG1009" s="54"/>
      <c r="AH1009" s="54"/>
      <c r="AI1009" s="54"/>
      <c r="AJ1009" s="54"/>
      <c r="AK1009" s="54"/>
      <c r="AL1009" s="54"/>
      <c r="AM1009" s="54"/>
      <c r="AN1009" s="54"/>
      <c r="AO1009" s="54"/>
      <c r="AP1009" s="54"/>
      <c r="AQ1009" s="54"/>
      <c r="AR1009" s="54"/>
      <c r="AS1009" s="54"/>
      <c r="AT1009" s="54"/>
      <c r="AU1009" s="54"/>
      <c r="AV1009" s="54"/>
      <c r="AW1009" s="874" t="e">
        <f t="shared" si="99"/>
        <v>#N/A</v>
      </c>
      <c r="AX1009" s="875"/>
      <c r="AY1009" s="875"/>
      <c r="AZ1009" s="875"/>
      <c r="BA1009" s="876"/>
      <c r="BB1009" s="877" t="s">
        <v>1341</v>
      </c>
      <c r="BC1009" s="878"/>
      <c r="BD1009" s="54"/>
      <c r="BE1009" s="879" t="e">
        <f t="shared" si="98"/>
        <v>#N/A</v>
      </c>
      <c r="BF1009" s="880"/>
      <c r="BG1009" s="880"/>
      <c r="BH1009" s="880"/>
      <c r="BI1009" s="881"/>
      <c r="BJ1009" s="882" t="s">
        <v>1341</v>
      </c>
      <c r="BK1009" s="878"/>
      <c r="BL1009" s="54"/>
      <c r="BM1009" s="241"/>
      <c r="BN1009" s="241"/>
      <c r="BO1009" s="241"/>
      <c r="BP1009" s="54"/>
      <c r="BQ1009" s="54"/>
      <c r="BR1009" s="54"/>
      <c r="BS1009" s="54"/>
      <c r="BT1009" s="54"/>
      <c r="BU1009" s="54"/>
      <c r="BV1009" s="54"/>
      <c r="BW1009" s="54"/>
      <c r="BX1009" s="54"/>
      <c r="BY1009" s="54"/>
      <c r="BZ1009" s="54"/>
      <c r="CA1009" s="54"/>
      <c r="CB1009" s="54"/>
      <c r="CC1009" s="54"/>
      <c r="CD1009" s="54"/>
      <c r="CE1009" s="54"/>
      <c r="CF1009" s="54"/>
      <c r="CG1009" s="54"/>
      <c r="CH1009" s="54"/>
      <c r="CI1009" s="54"/>
      <c r="CJ1009" s="54"/>
      <c r="CK1009" s="54"/>
      <c r="CL1009" s="54"/>
      <c r="CM1009" s="54"/>
      <c r="CN1009" s="54"/>
      <c r="CO1009" s="54"/>
      <c r="CP1009" s="54"/>
      <c r="CQ1009" s="54"/>
      <c r="CR1009" s="54"/>
      <c r="CS1009" s="54"/>
      <c r="CT1009" s="54"/>
      <c r="CU1009" s="54"/>
      <c r="CV1009" s="54"/>
      <c r="CW1009" s="54"/>
      <c r="CX1009" s="54"/>
      <c r="CY1009" s="54"/>
      <c r="CZ1009" s="54"/>
      <c r="DA1009" s="54"/>
      <c r="DB1009" s="54"/>
      <c r="DC1009" s="54"/>
      <c r="DD1009" s="54"/>
      <c r="DE1009" s="54"/>
      <c r="DF1009" s="54"/>
      <c r="DG1009" s="54"/>
      <c r="DH1009" s="54"/>
      <c r="DI1009" s="54"/>
      <c r="DJ1009" s="54"/>
      <c r="DK1009" s="54"/>
      <c r="DL1009" s="54"/>
      <c r="DM1009" s="54"/>
      <c r="DN1009" s="54"/>
      <c r="DO1009" s="54"/>
      <c r="DP1009" s="54"/>
      <c r="DQ1009" s="199"/>
    </row>
    <row r="1010" spans="4:121" s="52" customFormat="1" hidden="1">
      <c r="D1010" s="198"/>
      <c r="E1010" s="54"/>
      <c r="F1010" s="54"/>
      <c r="G1010" s="54"/>
      <c r="H1010" s="54"/>
      <c r="I1010" s="54"/>
      <c r="J1010" s="54"/>
      <c r="K1010" s="54"/>
      <c r="L1010" s="54"/>
      <c r="M1010" s="54"/>
      <c r="N1010" s="54"/>
      <c r="O1010" s="54"/>
      <c r="P1010" s="54"/>
      <c r="Q1010" s="54"/>
      <c r="R1010" s="54"/>
      <c r="S1010" s="54"/>
      <c r="T1010" s="54"/>
      <c r="U1010" s="54"/>
      <c r="V1010" s="54"/>
      <c r="W1010" s="192"/>
      <c r="X1010" s="54"/>
      <c r="Y1010" s="54"/>
      <c r="Z1010" s="54"/>
      <c r="AA1010" s="54"/>
      <c r="AB1010" s="54"/>
      <c r="AC1010" s="54"/>
      <c r="AD1010" s="54"/>
      <c r="AE1010" s="54"/>
      <c r="AF1010" s="54"/>
      <c r="AG1010" s="54"/>
      <c r="AH1010" s="54"/>
      <c r="AI1010" s="54"/>
      <c r="AJ1010" s="54"/>
      <c r="AK1010" s="54"/>
      <c r="AL1010" s="54"/>
      <c r="AM1010" s="54"/>
      <c r="AN1010" s="54"/>
      <c r="AO1010" s="54"/>
      <c r="AP1010" s="54"/>
      <c r="AQ1010" s="54"/>
      <c r="AR1010" s="54"/>
      <c r="AS1010" s="54"/>
      <c r="AT1010" s="54"/>
      <c r="AU1010" s="54"/>
      <c r="AV1010" s="54"/>
      <c r="AW1010" s="874" t="e">
        <f t="shared" si="99"/>
        <v>#N/A</v>
      </c>
      <c r="AX1010" s="875"/>
      <c r="AY1010" s="875"/>
      <c r="AZ1010" s="875"/>
      <c r="BA1010" s="876"/>
      <c r="BB1010" s="877" t="s">
        <v>1342</v>
      </c>
      <c r="BC1010" s="878"/>
      <c r="BD1010" s="54"/>
      <c r="BE1010" s="879" t="e">
        <f t="shared" si="98"/>
        <v>#N/A</v>
      </c>
      <c r="BF1010" s="880"/>
      <c r="BG1010" s="880"/>
      <c r="BH1010" s="880"/>
      <c r="BI1010" s="881"/>
      <c r="BJ1010" s="882" t="s">
        <v>1342</v>
      </c>
      <c r="BK1010" s="878"/>
      <c r="BL1010" s="54"/>
      <c r="BM1010" s="241"/>
      <c r="BN1010" s="241"/>
      <c r="BO1010" s="241"/>
      <c r="BP1010" s="54"/>
      <c r="BQ1010" s="54"/>
      <c r="BR1010" s="54"/>
      <c r="BS1010" s="54"/>
      <c r="BT1010" s="54"/>
      <c r="BU1010" s="54"/>
      <c r="BV1010" s="54"/>
      <c r="BW1010" s="54"/>
      <c r="BX1010" s="54"/>
      <c r="BY1010" s="54"/>
      <c r="BZ1010" s="54"/>
      <c r="CA1010" s="54"/>
      <c r="CB1010" s="54"/>
      <c r="CC1010" s="54"/>
      <c r="CD1010" s="54"/>
      <c r="CE1010" s="54"/>
      <c r="CF1010" s="54"/>
      <c r="CG1010" s="54"/>
      <c r="CH1010" s="54"/>
      <c r="CI1010" s="54"/>
      <c r="CJ1010" s="54"/>
      <c r="CK1010" s="54"/>
      <c r="CL1010" s="54"/>
      <c r="CM1010" s="54"/>
      <c r="CN1010" s="54"/>
      <c r="CO1010" s="54"/>
      <c r="CP1010" s="54"/>
      <c r="CQ1010" s="54"/>
      <c r="CR1010" s="54"/>
      <c r="CS1010" s="54"/>
      <c r="CT1010" s="54"/>
      <c r="CU1010" s="54"/>
      <c r="CV1010" s="54"/>
      <c r="CW1010" s="54"/>
      <c r="CX1010" s="54"/>
      <c r="CY1010" s="54"/>
      <c r="CZ1010" s="54"/>
      <c r="DA1010" s="54"/>
      <c r="DB1010" s="54"/>
      <c r="DC1010" s="54"/>
      <c r="DD1010" s="54"/>
      <c r="DE1010" s="54"/>
      <c r="DF1010" s="54"/>
      <c r="DG1010" s="54"/>
      <c r="DH1010" s="54"/>
      <c r="DI1010" s="54"/>
      <c r="DJ1010" s="54"/>
      <c r="DK1010" s="54"/>
      <c r="DL1010" s="54"/>
      <c r="DM1010" s="54"/>
      <c r="DN1010" s="54"/>
      <c r="DO1010" s="54"/>
      <c r="DP1010" s="54"/>
      <c r="DQ1010" s="199"/>
    </row>
    <row r="1011" spans="4:121" s="52" customFormat="1" hidden="1">
      <c r="D1011" s="198"/>
      <c r="E1011" s="54"/>
      <c r="F1011" s="54"/>
      <c r="G1011" s="54"/>
      <c r="H1011" s="54"/>
      <c r="I1011" s="54"/>
      <c r="J1011" s="54"/>
      <c r="K1011" s="54"/>
      <c r="L1011" s="54"/>
      <c r="M1011" s="54"/>
      <c r="N1011" s="54"/>
      <c r="O1011" s="54"/>
      <c r="P1011" s="54"/>
      <c r="Q1011" s="54"/>
      <c r="R1011" s="54"/>
      <c r="S1011" s="54"/>
      <c r="T1011" s="54"/>
      <c r="U1011" s="54"/>
      <c r="V1011" s="54"/>
      <c r="W1011" s="192"/>
      <c r="X1011" s="54"/>
      <c r="Y1011" s="54"/>
      <c r="Z1011" s="54"/>
      <c r="AA1011" s="54"/>
      <c r="AB1011" s="54"/>
      <c r="AC1011" s="54"/>
      <c r="AD1011" s="54"/>
      <c r="AE1011" s="54"/>
      <c r="AF1011" s="54"/>
      <c r="AG1011" s="54"/>
      <c r="AH1011" s="54"/>
      <c r="AI1011" s="54"/>
      <c r="AJ1011" s="54"/>
      <c r="AK1011" s="54"/>
      <c r="AL1011" s="54"/>
      <c r="AM1011" s="54"/>
      <c r="AN1011" s="54"/>
      <c r="AO1011" s="54"/>
      <c r="AP1011" s="54"/>
      <c r="AQ1011" s="54"/>
      <c r="AR1011" s="54"/>
      <c r="AS1011" s="54"/>
      <c r="AT1011" s="54"/>
      <c r="AU1011" s="54"/>
      <c r="AV1011" s="54"/>
      <c r="AW1011" s="874" t="e">
        <f t="shared" si="99"/>
        <v>#N/A</v>
      </c>
      <c r="AX1011" s="875"/>
      <c r="AY1011" s="875"/>
      <c r="AZ1011" s="875"/>
      <c r="BA1011" s="876"/>
      <c r="BB1011" s="877" t="s">
        <v>1343</v>
      </c>
      <c r="BC1011" s="878"/>
      <c r="BD1011" s="54"/>
      <c r="BE1011" s="879" t="e">
        <f t="shared" si="98"/>
        <v>#N/A</v>
      </c>
      <c r="BF1011" s="880"/>
      <c r="BG1011" s="880"/>
      <c r="BH1011" s="880"/>
      <c r="BI1011" s="881"/>
      <c r="BJ1011" s="882" t="s">
        <v>1343</v>
      </c>
      <c r="BK1011" s="878"/>
      <c r="BL1011" s="54"/>
      <c r="BM1011" s="241"/>
      <c r="BN1011" s="241"/>
      <c r="BO1011" s="241"/>
      <c r="BP1011" s="54"/>
      <c r="BQ1011" s="54"/>
      <c r="BR1011" s="54"/>
      <c r="BS1011" s="54"/>
      <c r="BT1011" s="54"/>
      <c r="BU1011" s="54"/>
      <c r="BV1011" s="54"/>
      <c r="BW1011" s="54"/>
      <c r="BX1011" s="54"/>
      <c r="BY1011" s="54"/>
      <c r="BZ1011" s="54"/>
      <c r="CA1011" s="54"/>
      <c r="CB1011" s="54"/>
      <c r="CC1011" s="54"/>
      <c r="CD1011" s="54"/>
      <c r="CE1011" s="54"/>
      <c r="CF1011" s="54"/>
      <c r="CG1011" s="54"/>
      <c r="CH1011" s="54"/>
      <c r="CI1011" s="54"/>
      <c r="CJ1011" s="54"/>
      <c r="CK1011" s="54"/>
      <c r="CL1011" s="54"/>
      <c r="CM1011" s="54"/>
      <c r="CN1011" s="54"/>
      <c r="CO1011" s="54"/>
      <c r="CP1011" s="54"/>
      <c r="CQ1011" s="54"/>
      <c r="CR1011" s="54"/>
      <c r="CS1011" s="54"/>
      <c r="CT1011" s="54"/>
      <c r="CU1011" s="54"/>
      <c r="CV1011" s="54"/>
      <c r="CW1011" s="54"/>
      <c r="CX1011" s="54"/>
      <c r="CY1011" s="54"/>
      <c r="CZ1011" s="54"/>
      <c r="DA1011" s="54"/>
      <c r="DB1011" s="54"/>
      <c r="DC1011" s="54"/>
      <c r="DD1011" s="54"/>
      <c r="DE1011" s="54"/>
      <c r="DF1011" s="54"/>
      <c r="DG1011" s="54"/>
      <c r="DH1011" s="54"/>
      <c r="DI1011" s="54"/>
      <c r="DJ1011" s="54"/>
      <c r="DK1011" s="54"/>
      <c r="DL1011" s="54"/>
      <c r="DM1011" s="54"/>
      <c r="DN1011" s="54"/>
      <c r="DO1011" s="54"/>
      <c r="DP1011" s="54"/>
      <c r="DQ1011" s="199"/>
    </row>
    <row r="1012" spans="4:121" s="52" customFormat="1" hidden="1">
      <c r="D1012" s="198"/>
      <c r="E1012" s="54"/>
      <c r="F1012" s="54"/>
      <c r="G1012" s="54"/>
      <c r="H1012" s="54"/>
      <c r="I1012" s="54"/>
      <c r="J1012" s="54"/>
      <c r="K1012" s="54"/>
      <c r="L1012" s="54"/>
      <c r="M1012" s="54"/>
      <c r="N1012" s="54"/>
      <c r="O1012" s="54"/>
      <c r="P1012" s="54"/>
      <c r="Q1012" s="54"/>
      <c r="R1012" s="54"/>
      <c r="S1012" s="54"/>
      <c r="T1012" s="54"/>
      <c r="U1012" s="54"/>
      <c r="V1012" s="54"/>
      <c r="W1012" s="192"/>
      <c r="X1012" s="54"/>
      <c r="Y1012" s="54"/>
      <c r="Z1012" s="54"/>
      <c r="AA1012" s="54"/>
      <c r="AB1012" s="54"/>
      <c r="AC1012" s="54"/>
      <c r="AD1012" s="54"/>
      <c r="AE1012" s="54"/>
      <c r="AF1012" s="54"/>
      <c r="AG1012" s="54"/>
      <c r="AH1012" s="54"/>
      <c r="AI1012" s="54"/>
      <c r="AJ1012" s="54"/>
      <c r="AK1012" s="54"/>
      <c r="AL1012" s="54"/>
      <c r="AM1012" s="54"/>
      <c r="AN1012" s="54"/>
      <c r="AO1012" s="54"/>
      <c r="AP1012" s="54"/>
      <c r="AQ1012" s="54"/>
      <c r="AR1012" s="54"/>
      <c r="AS1012" s="54"/>
      <c r="AT1012" s="54"/>
      <c r="AU1012" s="54"/>
      <c r="AV1012" s="54"/>
      <c r="AW1012" s="874" t="e">
        <f t="shared" si="99"/>
        <v>#N/A</v>
      </c>
      <c r="AX1012" s="875"/>
      <c r="AY1012" s="875"/>
      <c r="AZ1012" s="875"/>
      <c r="BA1012" s="876"/>
      <c r="BB1012" s="877" t="s">
        <v>1344</v>
      </c>
      <c r="BC1012" s="878"/>
      <c r="BD1012" s="54"/>
      <c r="BE1012" s="879" t="e">
        <f t="shared" si="98"/>
        <v>#N/A</v>
      </c>
      <c r="BF1012" s="880"/>
      <c r="BG1012" s="880"/>
      <c r="BH1012" s="880"/>
      <c r="BI1012" s="881"/>
      <c r="BJ1012" s="882" t="s">
        <v>1344</v>
      </c>
      <c r="BK1012" s="878"/>
      <c r="BL1012" s="54"/>
      <c r="BM1012" s="241"/>
      <c r="BN1012" s="241"/>
      <c r="BO1012" s="241"/>
      <c r="BP1012" s="54"/>
      <c r="BQ1012" s="54"/>
      <c r="BR1012" s="54"/>
      <c r="BS1012" s="54"/>
      <c r="BT1012" s="54"/>
      <c r="BU1012" s="54"/>
      <c r="BV1012" s="54"/>
      <c r="BW1012" s="54"/>
      <c r="BX1012" s="54"/>
      <c r="BY1012" s="54"/>
      <c r="BZ1012" s="54"/>
      <c r="CA1012" s="54"/>
      <c r="CB1012" s="54"/>
      <c r="CC1012" s="54"/>
      <c r="CD1012" s="54"/>
      <c r="CE1012" s="54"/>
      <c r="CF1012" s="54"/>
      <c r="CG1012" s="54"/>
      <c r="CH1012" s="54"/>
      <c r="CI1012" s="54"/>
      <c r="CJ1012" s="54"/>
      <c r="CK1012" s="54"/>
      <c r="CL1012" s="54"/>
      <c r="CM1012" s="54"/>
      <c r="CN1012" s="54"/>
      <c r="CO1012" s="54"/>
      <c r="CP1012" s="54"/>
      <c r="CQ1012" s="54"/>
      <c r="CR1012" s="54"/>
      <c r="CS1012" s="54"/>
      <c r="CT1012" s="54"/>
      <c r="CU1012" s="54"/>
      <c r="CV1012" s="54"/>
      <c r="CW1012" s="54"/>
      <c r="CX1012" s="54"/>
      <c r="CY1012" s="54"/>
      <c r="CZ1012" s="54"/>
      <c r="DA1012" s="54"/>
      <c r="DB1012" s="54"/>
      <c r="DC1012" s="54"/>
      <c r="DD1012" s="54"/>
      <c r="DE1012" s="54"/>
      <c r="DF1012" s="54"/>
      <c r="DG1012" s="54"/>
      <c r="DH1012" s="54"/>
      <c r="DI1012" s="54"/>
      <c r="DJ1012" s="54"/>
      <c r="DK1012" s="54"/>
      <c r="DL1012" s="54"/>
      <c r="DM1012" s="54"/>
      <c r="DN1012" s="54"/>
      <c r="DO1012" s="54"/>
      <c r="DP1012" s="54"/>
      <c r="DQ1012" s="199"/>
    </row>
    <row r="1013" spans="4:121" s="52" customFormat="1" hidden="1">
      <c r="D1013" s="198"/>
      <c r="E1013" s="54"/>
      <c r="F1013" s="54"/>
      <c r="G1013" s="54"/>
      <c r="H1013" s="54"/>
      <c r="I1013" s="54"/>
      <c r="J1013" s="54"/>
      <c r="K1013" s="54"/>
      <c r="L1013" s="54"/>
      <c r="M1013" s="54"/>
      <c r="N1013" s="54"/>
      <c r="O1013" s="54"/>
      <c r="P1013" s="54"/>
      <c r="Q1013" s="54"/>
      <c r="R1013" s="54"/>
      <c r="S1013" s="54"/>
      <c r="T1013" s="54"/>
      <c r="U1013" s="54"/>
      <c r="V1013" s="54"/>
      <c r="W1013" s="192"/>
      <c r="X1013" s="54"/>
      <c r="Y1013" s="54"/>
      <c r="Z1013" s="54"/>
      <c r="AA1013" s="54"/>
      <c r="AB1013" s="54"/>
      <c r="AC1013" s="54"/>
      <c r="AD1013" s="54"/>
      <c r="AE1013" s="54"/>
      <c r="AF1013" s="54"/>
      <c r="AG1013" s="54"/>
      <c r="AH1013" s="54"/>
      <c r="AI1013" s="54"/>
      <c r="AJ1013" s="54"/>
      <c r="AK1013" s="54"/>
      <c r="AL1013" s="54"/>
      <c r="AM1013" s="54"/>
      <c r="AN1013" s="54"/>
      <c r="AO1013" s="54"/>
      <c r="AP1013" s="54"/>
      <c r="AQ1013" s="54"/>
      <c r="AR1013" s="54"/>
      <c r="AS1013" s="54"/>
      <c r="AT1013" s="54"/>
      <c r="AU1013" s="54"/>
      <c r="AV1013" s="54"/>
      <c r="AW1013" s="874" t="e">
        <f t="shared" si="99"/>
        <v>#N/A</v>
      </c>
      <c r="AX1013" s="875"/>
      <c r="AY1013" s="875"/>
      <c r="AZ1013" s="875"/>
      <c r="BA1013" s="876"/>
      <c r="BB1013" s="877" t="s">
        <v>1345</v>
      </c>
      <c r="BC1013" s="878"/>
      <c r="BD1013" s="54"/>
      <c r="BE1013" s="879" t="e">
        <f t="shared" si="98"/>
        <v>#N/A</v>
      </c>
      <c r="BF1013" s="880"/>
      <c r="BG1013" s="880"/>
      <c r="BH1013" s="880"/>
      <c r="BI1013" s="881"/>
      <c r="BJ1013" s="882" t="s">
        <v>1345</v>
      </c>
      <c r="BK1013" s="878"/>
      <c r="BL1013" s="54"/>
      <c r="BM1013" s="241"/>
      <c r="BN1013" s="241"/>
      <c r="BO1013" s="241"/>
      <c r="BP1013" s="54"/>
      <c r="BQ1013" s="54"/>
      <c r="BR1013" s="54"/>
      <c r="BS1013" s="54"/>
      <c r="BT1013" s="54"/>
      <c r="BU1013" s="54"/>
      <c r="BV1013" s="54"/>
      <c r="BW1013" s="54"/>
      <c r="BX1013" s="54"/>
      <c r="BY1013" s="54"/>
      <c r="BZ1013" s="54"/>
      <c r="CA1013" s="54"/>
      <c r="CB1013" s="54"/>
      <c r="CC1013" s="54"/>
      <c r="CD1013" s="54"/>
      <c r="CE1013" s="54"/>
      <c r="CF1013" s="54"/>
      <c r="CG1013" s="54"/>
      <c r="CH1013" s="54"/>
      <c r="CI1013" s="54"/>
      <c r="CJ1013" s="54"/>
      <c r="CK1013" s="54"/>
      <c r="CL1013" s="54"/>
      <c r="CM1013" s="54"/>
      <c r="CN1013" s="54"/>
      <c r="CO1013" s="54"/>
      <c r="CP1013" s="54"/>
      <c r="CQ1013" s="54"/>
      <c r="CR1013" s="54"/>
      <c r="CS1013" s="54"/>
      <c r="CT1013" s="54"/>
      <c r="CU1013" s="54"/>
      <c r="CV1013" s="54"/>
      <c r="CW1013" s="54"/>
      <c r="CX1013" s="54"/>
      <c r="CY1013" s="54"/>
      <c r="CZ1013" s="54"/>
      <c r="DA1013" s="54"/>
      <c r="DB1013" s="54"/>
      <c r="DC1013" s="54"/>
      <c r="DD1013" s="54"/>
      <c r="DE1013" s="54"/>
      <c r="DF1013" s="54"/>
      <c r="DG1013" s="54"/>
      <c r="DH1013" s="54"/>
      <c r="DI1013" s="54"/>
      <c r="DJ1013" s="54"/>
      <c r="DK1013" s="54"/>
      <c r="DL1013" s="54"/>
      <c r="DM1013" s="54"/>
      <c r="DN1013" s="54"/>
      <c r="DO1013" s="54"/>
      <c r="DP1013" s="54"/>
      <c r="DQ1013" s="199"/>
    </row>
    <row r="1014" spans="4:121" s="52" customFormat="1" hidden="1">
      <c r="D1014" s="198"/>
      <c r="E1014" s="54"/>
      <c r="F1014" s="54"/>
      <c r="G1014" s="54"/>
      <c r="H1014" s="54"/>
      <c r="I1014" s="54"/>
      <c r="J1014" s="54"/>
      <c r="K1014" s="54"/>
      <c r="L1014" s="54"/>
      <c r="M1014" s="54"/>
      <c r="N1014" s="54"/>
      <c r="O1014" s="54"/>
      <c r="P1014" s="54"/>
      <c r="Q1014" s="54"/>
      <c r="R1014" s="54"/>
      <c r="S1014" s="54"/>
      <c r="T1014" s="54"/>
      <c r="U1014" s="54"/>
      <c r="V1014" s="54"/>
      <c r="W1014" s="192"/>
      <c r="X1014" s="54"/>
      <c r="Y1014" s="54"/>
      <c r="Z1014" s="54"/>
      <c r="AA1014" s="54"/>
      <c r="AB1014" s="54"/>
      <c r="AC1014" s="54"/>
      <c r="AD1014" s="54"/>
      <c r="AE1014" s="54"/>
      <c r="AF1014" s="54"/>
      <c r="AG1014" s="54"/>
      <c r="AH1014" s="54"/>
      <c r="AI1014" s="54"/>
      <c r="AJ1014" s="54"/>
      <c r="AK1014" s="54"/>
      <c r="AL1014" s="54"/>
      <c r="AM1014" s="54"/>
      <c r="AN1014" s="54"/>
      <c r="AO1014" s="54"/>
      <c r="AP1014" s="54"/>
      <c r="AQ1014" s="54"/>
      <c r="AR1014" s="54"/>
      <c r="AS1014" s="54"/>
      <c r="AT1014" s="54"/>
      <c r="AU1014" s="54"/>
      <c r="AV1014" s="54"/>
      <c r="AW1014" s="874" t="e">
        <f t="shared" si="99"/>
        <v>#N/A</v>
      </c>
      <c r="AX1014" s="875"/>
      <c r="AY1014" s="875"/>
      <c r="AZ1014" s="875"/>
      <c r="BA1014" s="876"/>
      <c r="BB1014" s="877" t="s">
        <v>1346</v>
      </c>
      <c r="BC1014" s="878"/>
      <c r="BD1014" s="54"/>
      <c r="BE1014" s="879" t="e">
        <f t="shared" si="98"/>
        <v>#N/A</v>
      </c>
      <c r="BF1014" s="880"/>
      <c r="BG1014" s="880"/>
      <c r="BH1014" s="880"/>
      <c r="BI1014" s="881"/>
      <c r="BJ1014" s="882" t="s">
        <v>1346</v>
      </c>
      <c r="BK1014" s="878"/>
      <c r="BL1014" s="54"/>
      <c r="BM1014" s="241"/>
      <c r="BN1014" s="241"/>
      <c r="BO1014" s="241"/>
      <c r="BP1014" s="54"/>
      <c r="BQ1014" s="54"/>
      <c r="BR1014" s="54"/>
      <c r="BS1014" s="54"/>
      <c r="BT1014" s="54"/>
      <c r="BU1014" s="54"/>
      <c r="BV1014" s="54"/>
      <c r="BW1014" s="54"/>
      <c r="BX1014" s="54"/>
      <c r="BY1014" s="54"/>
      <c r="BZ1014" s="54"/>
      <c r="CA1014" s="54"/>
      <c r="CB1014" s="54"/>
      <c r="CC1014" s="54"/>
      <c r="CD1014" s="54"/>
      <c r="CE1014" s="54"/>
      <c r="CF1014" s="54"/>
      <c r="CG1014" s="54"/>
      <c r="CH1014" s="54"/>
      <c r="CI1014" s="54"/>
      <c r="CJ1014" s="54"/>
      <c r="CK1014" s="54"/>
      <c r="CL1014" s="54"/>
      <c r="CM1014" s="54"/>
      <c r="CN1014" s="54"/>
      <c r="CO1014" s="54"/>
      <c r="CP1014" s="54"/>
      <c r="CQ1014" s="54"/>
      <c r="CR1014" s="54"/>
      <c r="CS1014" s="54"/>
      <c r="CT1014" s="54"/>
      <c r="CU1014" s="54"/>
      <c r="CV1014" s="54"/>
      <c r="CW1014" s="54"/>
      <c r="CX1014" s="54"/>
      <c r="CY1014" s="54"/>
      <c r="CZ1014" s="54"/>
      <c r="DA1014" s="54"/>
      <c r="DB1014" s="54"/>
      <c r="DC1014" s="54"/>
      <c r="DD1014" s="54"/>
      <c r="DE1014" s="54"/>
      <c r="DF1014" s="54"/>
      <c r="DG1014" s="54"/>
      <c r="DH1014" s="54"/>
      <c r="DI1014" s="54"/>
      <c r="DJ1014" s="54"/>
      <c r="DK1014" s="54"/>
      <c r="DL1014" s="54"/>
      <c r="DM1014" s="54"/>
      <c r="DN1014" s="54"/>
      <c r="DO1014" s="54"/>
      <c r="DP1014" s="54"/>
      <c r="DQ1014" s="199"/>
    </row>
    <row r="1015" spans="4:121" s="52" customFormat="1" hidden="1">
      <c r="D1015" s="198"/>
      <c r="E1015" s="54"/>
      <c r="F1015" s="54"/>
      <c r="G1015" s="54"/>
      <c r="H1015" s="54"/>
      <c r="I1015" s="54"/>
      <c r="J1015" s="54"/>
      <c r="K1015" s="54"/>
      <c r="L1015" s="54"/>
      <c r="M1015" s="54"/>
      <c r="N1015" s="54"/>
      <c r="O1015" s="54"/>
      <c r="P1015" s="54"/>
      <c r="Q1015" s="54"/>
      <c r="R1015" s="54"/>
      <c r="S1015" s="54"/>
      <c r="T1015" s="54"/>
      <c r="U1015" s="54"/>
      <c r="V1015" s="54"/>
      <c r="W1015" s="192"/>
      <c r="X1015" s="54"/>
      <c r="Y1015" s="54"/>
      <c r="Z1015" s="54"/>
      <c r="AA1015" s="54"/>
      <c r="AB1015" s="54"/>
      <c r="AC1015" s="54"/>
      <c r="AD1015" s="54"/>
      <c r="AE1015" s="54"/>
      <c r="AF1015" s="54"/>
      <c r="AG1015" s="54"/>
      <c r="AH1015" s="54"/>
      <c r="AI1015" s="54"/>
      <c r="AJ1015" s="54"/>
      <c r="AK1015" s="54"/>
      <c r="AL1015" s="54"/>
      <c r="AM1015" s="54"/>
      <c r="AN1015" s="54"/>
      <c r="AO1015" s="54"/>
      <c r="AP1015" s="54"/>
      <c r="AQ1015" s="54"/>
      <c r="AR1015" s="54"/>
      <c r="AS1015" s="54"/>
      <c r="AT1015" s="54"/>
      <c r="AU1015" s="54"/>
      <c r="AV1015" s="54"/>
      <c r="AW1015" s="874" t="e">
        <f t="shared" si="99"/>
        <v>#N/A</v>
      </c>
      <c r="AX1015" s="875"/>
      <c r="AY1015" s="875"/>
      <c r="AZ1015" s="875"/>
      <c r="BA1015" s="876"/>
      <c r="BB1015" s="877" t="s">
        <v>1347</v>
      </c>
      <c r="BC1015" s="878"/>
      <c r="BD1015" s="54"/>
      <c r="BE1015" s="879" t="e">
        <f t="shared" si="98"/>
        <v>#N/A</v>
      </c>
      <c r="BF1015" s="880"/>
      <c r="BG1015" s="880"/>
      <c r="BH1015" s="880"/>
      <c r="BI1015" s="881"/>
      <c r="BJ1015" s="882" t="s">
        <v>1347</v>
      </c>
      <c r="BK1015" s="878"/>
      <c r="BL1015" s="54"/>
      <c r="BM1015" s="241"/>
      <c r="BN1015" s="241"/>
      <c r="BO1015" s="241"/>
      <c r="BP1015" s="54"/>
      <c r="BQ1015" s="54"/>
      <c r="BR1015" s="54"/>
      <c r="BS1015" s="54"/>
      <c r="BT1015" s="54"/>
      <c r="BU1015" s="54"/>
      <c r="BV1015" s="54"/>
      <c r="BW1015" s="54"/>
      <c r="BX1015" s="54"/>
      <c r="BY1015" s="54"/>
      <c r="BZ1015" s="54"/>
      <c r="CA1015" s="54"/>
      <c r="CB1015" s="54"/>
      <c r="CC1015" s="54"/>
      <c r="CD1015" s="54"/>
      <c r="CE1015" s="54"/>
      <c r="CF1015" s="54"/>
      <c r="CG1015" s="54"/>
      <c r="CH1015" s="54"/>
      <c r="CI1015" s="54"/>
      <c r="CJ1015" s="54"/>
      <c r="CK1015" s="54"/>
      <c r="CL1015" s="54"/>
      <c r="CM1015" s="54"/>
      <c r="CN1015" s="54"/>
      <c r="CO1015" s="54"/>
      <c r="CP1015" s="54"/>
      <c r="CQ1015" s="54"/>
      <c r="CR1015" s="54"/>
      <c r="CS1015" s="54"/>
      <c r="CT1015" s="54"/>
      <c r="CU1015" s="54"/>
      <c r="CV1015" s="54"/>
      <c r="CW1015" s="54"/>
      <c r="CX1015" s="54"/>
      <c r="CY1015" s="54"/>
      <c r="CZ1015" s="54"/>
      <c r="DA1015" s="54"/>
      <c r="DB1015" s="54"/>
      <c r="DC1015" s="54"/>
      <c r="DD1015" s="54"/>
      <c r="DE1015" s="54"/>
      <c r="DF1015" s="54"/>
      <c r="DG1015" s="54"/>
      <c r="DH1015" s="54"/>
      <c r="DI1015" s="54"/>
      <c r="DJ1015" s="54"/>
      <c r="DK1015" s="54"/>
      <c r="DL1015" s="54"/>
      <c r="DM1015" s="54"/>
      <c r="DN1015" s="54"/>
      <c r="DO1015" s="54"/>
      <c r="DP1015" s="54"/>
      <c r="DQ1015" s="199"/>
    </row>
    <row r="1016" spans="4:121" s="52" customFormat="1" hidden="1">
      <c r="D1016" s="198"/>
      <c r="E1016" s="54"/>
      <c r="F1016" s="54"/>
      <c r="G1016" s="54"/>
      <c r="H1016" s="54"/>
      <c r="I1016" s="54"/>
      <c r="J1016" s="54"/>
      <c r="K1016" s="54"/>
      <c r="L1016" s="54"/>
      <c r="M1016" s="54"/>
      <c r="N1016" s="54"/>
      <c r="O1016" s="54"/>
      <c r="P1016" s="54"/>
      <c r="Q1016" s="54"/>
      <c r="R1016" s="54"/>
      <c r="S1016" s="54"/>
      <c r="T1016" s="54"/>
      <c r="U1016" s="54"/>
      <c r="V1016" s="54"/>
      <c r="W1016" s="192"/>
      <c r="X1016" s="54"/>
      <c r="Y1016" s="54"/>
      <c r="Z1016" s="54"/>
      <c r="AA1016" s="54"/>
      <c r="AB1016" s="54"/>
      <c r="AC1016" s="54"/>
      <c r="AD1016" s="54"/>
      <c r="AE1016" s="54"/>
      <c r="AF1016" s="54"/>
      <c r="AG1016" s="54"/>
      <c r="AH1016" s="54"/>
      <c r="AI1016" s="54"/>
      <c r="AJ1016" s="54"/>
      <c r="AK1016" s="54"/>
      <c r="AL1016" s="54"/>
      <c r="AM1016" s="54"/>
      <c r="AN1016" s="54"/>
      <c r="AO1016" s="54"/>
      <c r="AP1016" s="54"/>
      <c r="AQ1016" s="54"/>
      <c r="AR1016" s="54"/>
      <c r="AS1016" s="54"/>
      <c r="AT1016" s="54"/>
      <c r="AU1016" s="54"/>
      <c r="AV1016" s="54"/>
      <c r="AW1016" s="874" t="e">
        <f t="shared" si="99"/>
        <v>#N/A</v>
      </c>
      <c r="AX1016" s="875"/>
      <c r="AY1016" s="875"/>
      <c r="AZ1016" s="875"/>
      <c r="BA1016" s="876"/>
      <c r="BB1016" s="877" t="s">
        <v>1348</v>
      </c>
      <c r="BC1016" s="878"/>
      <c r="BD1016" s="54"/>
      <c r="BE1016" s="879" t="e">
        <f t="shared" si="98"/>
        <v>#N/A</v>
      </c>
      <c r="BF1016" s="880"/>
      <c r="BG1016" s="880"/>
      <c r="BH1016" s="880"/>
      <c r="BI1016" s="881"/>
      <c r="BJ1016" s="882" t="s">
        <v>1348</v>
      </c>
      <c r="BK1016" s="878"/>
      <c r="BL1016" s="54"/>
      <c r="BM1016" s="241"/>
      <c r="BN1016" s="241"/>
      <c r="BO1016" s="241"/>
      <c r="BP1016" s="54"/>
      <c r="BQ1016" s="54"/>
      <c r="BR1016" s="54"/>
      <c r="BS1016" s="54"/>
      <c r="BT1016" s="54"/>
      <c r="BU1016" s="54"/>
      <c r="BV1016" s="54"/>
      <c r="BW1016" s="54"/>
      <c r="BX1016" s="54"/>
      <c r="BY1016" s="54"/>
      <c r="BZ1016" s="54"/>
      <c r="CA1016" s="54"/>
      <c r="CB1016" s="54"/>
      <c r="CC1016" s="54"/>
      <c r="CD1016" s="54"/>
      <c r="CE1016" s="54"/>
      <c r="CF1016" s="54"/>
      <c r="CG1016" s="54"/>
      <c r="CH1016" s="54"/>
      <c r="CI1016" s="54"/>
      <c r="CJ1016" s="54"/>
      <c r="CK1016" s="54"/>
      <c r="CL1016" s="54"/>
      <c r="CM1016" s="54"/>
      <c r="CN1016" s="54"/>
      <c r="CO1016" s="54"/>
      <c r="CP1016" s="54"/>
      <c r="CQ1016" s="54"/>
      <c r="CR1016" s="54"/>
      <c r="CS1016" s="54"/>
      <c r="CT1016" s="54"/>
      <c r="CU1016" s="54"/>
      <c r="CV1016" s="54"/>
      <c r="CW1016" s="54"/>
      <c r="CX1016" s="54"/>
      <c r="CY1016" s="54"/>
      <c r="CZ1016" s="54"/>
      <c r="DA1016" s="54"/>
      <c r="DB1016" s="54"/>
      <c r="DC1016" s="54"/>
      <c r="DD1016" s="54"/>
      <c r="DE1016" s="54"/>
      <c r="DF1016" s="54"/>
      <c r="DG1016" s="54"/>
      <c r="DH1016" s="54"/>
      <c r="DI1016" s="54"/>
      <c r="DJ1016" s="54"/>
      <c r="DK1016" s="54"/>
      <c r="DL1016" s="54"/>
      <c r="DM1016" s="54"/>
      <c r="DN1016" s="54"/>
      <c r="DO1016" s="54"/>
      <c r="DP1016" s="54"/>
      <c r="DQ1016" s="199"/>
    </row>
    <row r="1017" spans="4:121" s="52" customFormat="1" hidden="1">
      <c r="D1017" s="198"/>
      <c r="E1017" s="54"/>
      <c r="F1017" s="54"/>
      <c r="G1017" s="54"/>
      <c r="H1017" s="54"/>
      <c r="I1017" s="54"/>
      <c r="J1017" s="54"/>
      <c r="K1017" s="54"/>
      <c r="L1017" s="54"/>
      <c r="M1017" s="54"/>
      <c r="N1017" s="54"/>
      <c r="O1017" s="54"/>
      <c r="P1017" s="54"/>
      <c r="Q1017" s="54"/>
      <c r="R1017" s="54"/>
      <c r="S1017" s="54"/>
      <c r="T1017" s="54"/>
      <c r="U1017" s="54"/>
      <c r="V1017" s="54"/>
      <c r="W1017" s="192"/>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4"/>
      <c r="AS1017" s="54"/>
      <c r="AT1017" s="54"/>
      <c r="AU1017" s="54"/>
      <c r="AV1017" s="54"/>
      <c r="AW1017" s="874" t="e">
        <f t="shared" si="99"/>
        <v>#N/A</v>
      </c>
      <c r="AX1017" s="875"/>
      <c r="AY1017" s="875"/>
      <c r="AZ1017" s="875"/>
      <c r="BA1017" s="876"/>
      <c r="BB1017" s="877" t="s">
        <v>1349</v>
      </c>
      <c r="BC1017" s="878"/>
      <c r="BD1017" s="54"/>
      <c r="BE1017" s="879" t="e">
        <f t="shared" si="98"/>
        <v>#N/A</v>
      </c>
      <c r="BF1017" s="880"/>
      <c r="BG1017" s="880"/>
      <c r="BH1017" s="880"/>
      <c r="BI1017" s="881"/>
      <c r="BJ1017" s="882" t="s">
        <v>1349</v>
      </c>
      <c r="BK1017" s="878"/>
      <c r="BL1017" s="54"/>
      <c r="BM1017" s="241"/>
      <c r="BN1017" s="241"/>
      <c r="BO1017" s="241"/>
      <c r="BP1017" s="54"/>
      <c r="BQ1017" s="54"/>
      <c r="BR1017" s="54"/>
      <c r="BS1017" s="54"/>
      <c r="BT1017" s="54"/>
      <c r="BU1017" s="54"/>
      <c r="BV1017" s="54"/>
      <c r="BW1017" s="54"/>
      <c r="BX1017" s="54"/>
      <c r="BY1017" s="54"/>
      <c r="BZ1017" s="54"/>
      <c r="CA1017" s="54"/>
      <c r="CB1017" s="54"/>
      <c r="CC1017" s="54"/>
      <c r="CD1017" s="54"/>
      <c r="CE1017" s="54"/>
      <c r="CF1017" s="54"/>
      <c r="CG1017" s="54"/>
      <c r="CH1017" s="54"/>
      <c r="CI1017" s="54"/>
      <c r="CJ1017" s="54"/>
      <c r="CK1017" s="54"/>
      <c r="CL1017" s="54"/>
      <c r="CM1017" s="54"/>
      <c r="CN1017" s="54"/>
      <c r="CO1017" s="54"/>
      <c r="CP1017" s="54"/>
      <c r="CQ1017" s="54"/>
      <c r="CR1017" s="54"/>
      <c r="CS1017" s="54"/>
      <c r="CT1017" s="54"/>
      <c r="CU1017" s="54"/>
      <c r="CV1017" s="54"/>
      <c r="CW1017" s="54"/>
      <c r="CX1017" s="54"/>
      <c r="CY1017" s="54"/>
      <c r="CZ1017" s="54"/>
      <c r="DA1017" s="54"/>
      <c r="DB1017" s="54"/>
      <c r="DC1017" s="54"/>
      <c r="DD1017" s="54"/>
      <c r="DE1017" s="54"/>
      <c r="DF1017" s="54"/>
      <c r="DG1017" s="54"/>
      <c r="DH1017" s="54"/>
      <c r="DI1017" s="54"/>
      <c r="DJ1017" s="54"/>
      <c r="DK1017" s="54"/>
      <c r="DL1017" s="54"/>
      <c r="DM1017" s="54"/>
      <c r="DN1017" s="54"/>
      <c r="DO1017" s="54"/>
      <c r="DP1017" s="54"/>
      <c r="DQ1017" s="199"/>
    </row>
    <row r="1018" spans="4:121" s="52" customFormat="1" hidden="1">
      <c r="D1018" s="198"/>
      <c r="E1018" s="54"/>
      <c r="F1018" s="54"/>
      <c r="G1018" s="54"/>
      <c r="H1018" s="54"/>
      <c r="I1018" s="54"/>
      <c r="J1018" s="54"/>
      <c r="K1018" s="54"/>
      <c r="L1018" s="54"/>
      <c r="M1018" s="54"/>
      <c r="N1018" s="54"/>
      <c r="O1018" s="54"/>
      <c r="P1018" s="54"/>
      <c r="Q1018" s="54"/>
      <c r="R1018" s="54"/>
      <c r="S1018" s="54"/>
      <c r="T1018" s="54"/>
      <c r="U1018" s="54"/>
      <c r="V1018" s="54"/>
      <c r="W1018" s="192"/>
      <c r="X1018" s="54"/>
      <c r="Y1018" s="54"/>
      <c r="Z1018" s="54"/>
      <c r="AA1018" s="54"/>
      <c r="AB1018" s="54"/>
      <c r="AC1018" s="54"/>
      <c r="AD1018" s="54"/>
      <c r="AE1018" s="54"/>
      <c r="AF1018" s="54"/>
      <c r="AG1018" s="54"/>
      <c r="AH1018" s="54"/>
      <c r="AI1018" s="54"/>
      <c r="AJ1018" s="54"/>
      <c r="AK1018" s="54"/>
      <c r="AL1018" s="54"/>
      <c r="AM1018" s="54"/>
      <c r="AN1018" s="54"/>
      <c r="AO1018" s="54"/>
      <c r="AP1018" s="54"/>
      <c r="AQ1018" s="54"/>
      <c r="AR1018" s="54"/>
      <c r="AS1018" s="54"/>
      <c r="AT1018" s="54"/>
      <c r="AU1018" s="54"/>
      <c r="AV1018" s="54"/>
      <c r="AW1018" s="874" t="e">
        <f t="shared" si="99"/>
        <v>#N/A</v>
      </c>
      <c r="AX1018" s="875"/>
      <c r="AY1018" s="875"/>
      <c r="AZ1018" s="875"/>
      <c r="BA1018" s="876"/>
      <c r="BB1018" s="877" t="s">
        <v>1350</v>
      </c>
      <c r="BC1018" s="878"/>
      <c r="BD1018" s="54"/>
      <c r="BE1018" s="879" t="e">
        <f t="shared" si="98"/>
        <v>#N/A</v>
      </c>
      <c r="BF1018" s="880"/>
      <c r="BG1018" s="880"/>
      <c r="BH1018" s="880"/>
      <c r="BI1018" s="881"/>
      <c r="BJ1018" s="882" t="s">
        <v>1350</v>
      </c>
      <c r="BK1018" s="878"/>
      <c r="BL1018" s="54"/>
      <c r="BM1018" s="241"/>
      <c r="BN1018" s="241"/>
      <c r="BO1018" s="241"/>
      <c r="BP1018" s="54"/>
      <c r="BQ1018" s="54"/>
      <c r="BR1018" s="54"/>
      <c r="BS1018" s="54"/>
      <c r="BT1018" s="54"/>
      <c r="BU1018" s="54"/>
      <c r="BV1018" s="54"/>
      <c r="BW1018" s="54"/>
      <c r="BX1018" s="54"/>
      <c r="BY1018" s="54"/>
      <c r="BZ1018" s="54"/>
      <c r="CA1018" s="54"/>
      <c r="CB1018" s="54"/>
      <c r="CC1018" s="54"/>
      <c r="CD1018" s="54"/>
      <c r="CE1018" s="54"/>
      <c r="CF1018" s="54"/>
      <c r="CG1018" s="54"/>
      <c r="CH1018" s="54"/>
      <c r="CI1018" s="54"/>
      <c r="CJ1018" s="54"/>
      <c r="CK1018" s="54"/>
      <c r="CL1018" s="54"/>
      <c r="CM1018" s="54"/>
      <c r="CN1018" s="54"/>
      <c r="CO1018" s="54"/>
      <c r="CP1018" s="54"/>
      <c r="CQ1018" s="54"/>
      <c r="CR1018" s="54"/>
      <c r="CS1018" s="54"/>
      <c r="CT1018" s="54"/>
      <c r="CU1018" s="54"/>
      <c r="CV1018" s="54"/>
      <c r="CW1018" s="54"/>
      <c r="CX1018" s="54"/>
      <c r="CY1018" s="54"/>
      <c r="CZ1018" s="54"/>
      <c r="DA1018" s="54"/>
      <c r="DB1018" s="54"/>
      <c r="DC1018" s="54"/>
      <c r="DD1018" s="54"/>
      <c r="DE1018" s="54"/>
      <c r="DF1018" s="54"/>
      <c r="DG1018" s="54"/>
      <c r="DH1018" s="54"/>
      <c r="DI1018" s="54"/>
      <c r="DJ1018" s="54"/>
      <c r="DK1018" s="54"/>
      <c r="DL1018" s="54"/>
      <c r="DM1018" s="54"/>
      <c r="DN1018" s="54"/>
      <c r="DO1018" s="54"/>
      <c r="DP1018" s="54"/>
      <c r="DQ1018" s="199"/>
    </row>
    <row r="1019" spans="4:121" s="52" customFormat="1" hidden="1">
      <c r="D1019" s="198"/>
      <c r="E1019" s="54"/>
      <c r="F1019" s="54"/>
      <c r="G1019" s="54"/>
      <c r="H1019" s="54"/>
      <c r="I1019" s="54"/>
      <c r="J1019" s="54"/>
      <c r="K1019" s="54"/>
      <c r="L1019" s="54"/>
      <c r="M1019" s="54"/>
      <c r="N1019" s="54"/>
      <c r="O1019" s="54"/>
      <c r="P1019" s="54"/>
      <c r="Q1019" s="54"/>
      <c r="R1019" s="54"/>
      <c r="S1019" s="54"/>
      <c r="T1019" s="54"/>
      <c r="U1019" s="54"/>
      <c r="V1019" s="54"/>
      <c r="W1019" s="192"/>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4"/>
      <c r="AS1019" s="54"/>
      <c r="AT1019" s="54"/>
      <c r="AU1019" s="54"/>
      <c r="AV1019" s="54"/>
      <c r="AW1019" s="874" t="e">
        <f t="shared" si="99"/>
        <v>#N/A</v>
      </c>
      <c r="AX1019" s="875"/>
      <c r="AY1019" s="875"/>
      <c r="AZ1019" s="875"/>
      <c r="BA1019" s="876"/>
      <c r="BB1019" s="877" t="s">
        <v>1351</v>
      </c>
      <c r="BC1019" s="878"/>
      <c r="BD1019" s="54"/>
      <c r="BE1019" s="879" t="e">
        <f t="shared" ref="BE1019:BE1082" si="100">RANK(BJ1019,$AM$214:$AM$241,1)</f>
        <v>#N/A</v>
      </c>
      <c r="BF1019" s="880"/>
      <c r="BG1019" s="880"/>
      <c r="BH1019" s="880"/>
      <c r="BI1019" s="881"/>
      <c r="BJ1019" s="882" t="s">
        <v>1351</v>
      </c>
      <c r="BK1019" s="878"/>
      <c r="BL1019" s="54"/>
      <c r="BM1019" s="241"/>
      <c r="BN1019" s="241"/>
      <c r="BO1019" s="241"/>
      <c r="BP1019" s="54"/>
      <c r="BQ1019" s="54"/>
      <c r="BR1019" s="54"/>
      <c r="BS1019" s="54"/>
      <c r="BT1019" s="54"/>
      <c r="BU1019" s="54"/>
      <c r="BV1019" s="54"/>
      <c r="BW1019" s="54"/>
      <c r="BX1019" s="54"/>
      <c r="BY1019" s="54"/>
      <c r="BZ1019" s="54"/>
      <c r="CA1019" s="54"/>
      <c r="CB1019" s="54"/>
      <c r="CC1019" s="54"/>
      <c r="CD1019" s="54"/>
      <c r="CE1019" s="54"/>
      <c r="CF1019" s="54"/>
      <c r="CG1019" s="54"/>
      <c r="CH1019" s="54"/>
      <c r="CI1019" s="54"/>
      <c r="CJ1019" s="54"/>
      <c r="CK1019" s="54"/>
      <c r="CL1019" s="54"/>
      <c r="CM1019" s="54"/>
      <c r="CN1019" s="54"/>
      <c r="CO1019" s="54"/>
      <c r="CP1019" s="54"/>
      <c r="CQ1019" s="54"/>
      <c r="CR1019" s="54"/>
      <c r="CS1019" s="54"/>
      <c r="CT1019" s="54"/>
      <c r="CU1019" s="54"/>
      <c r="CV1019" s="54"/>
      <c r="CW1019" s="54"/>
      <c r="CX1019" s="54"/>
      <c r="CY1019" s="54"/>
      <c r="CZ1019" s="54"/>
      <c r="DA1019" s="54"/>
      <c r="DB1019" s="54"/>
      <c r="DC1019" s="54"/>
      <c r="DD1019" s="54"/>
      <c r="DE1019" s="54"/>
      <c r="DF1019" s="54"/>
      <c r="DG1019" s="54"/>
      <c r="DH1019" s="54"/>
      <c r="DI1019" s="54"/>
      <c r="DJ1019" s="54"/>
      <c r="DK1019" s="54"/>
      <c r="DL1019" s="54"/>
      <c r="DM1019" s="54"/>
      <c r="DN1019" s="54"/>
      <c r="DO1019" s="54"/>
      <c r="DP1019" s="54"/>
      <c r="DQ1019" s="199"/>
    </row>
    <row r="1020" spans="4:121" s="52" customFormat="1" hidden="1">
      <c r="D1020" s="198"/>
      <c r="E1020" s="54"/>
      <c r="F1020" s="54"/>
      <c r="G1020" s="54"/>
      <c r="H1020" s="54"/>
      <c r="I1020" s="54"/>
      <c r="J1020" s="54"/>
      <c r="K1020" s="54"/>
      <c r="L1020" s="54"/>
      <c r="M1020" s="54"/>
      <c r="N1020" s="54"/>
      <c r="O1020" s="54"/>
      <c r="P1020" s="54"/>
      <c r="Q1020" s="54"/>
      <c r="R1020" s="54"/>
      <c r="S1020" s="54"/>
      <c r="T1020" s="54"/>
      <c r="U1020" s="54"/>
      <c r="V1020" s="54"/>
      <c r="W1020" s="192"/>
      <c r="X1020" s="54"/>
      <c r="Y1020" s="54"/>
      <c r="Z1020" s="54"/>
      <c r="AA1020" s="54"/>
      <c r="AB1020" s="54"/>
      <c r="AC1020" s="54"/>
      <c r="AD1020" s="54"/>
      <c r="AE1020" s="54"/>
      <c r="AF1020" s="54"/>
      <c r="AG1020" s="54"/>
      <c r="AH1020" s="54"/>
      <c r="AI1020" s="54"/>
      <c r="AJ1020" s="54"/>
      <c r="AK1020" s="54"/>
      <c r="AL1020" s="54"/>
      <c r="AM1020" s="54"/>
      <c r="AN1020" s="54"/>
      <c r="AO1020" s="54"/>
      <c r="AP1020" s="54"/>
      <c r="AQ1020" s="54"/>
      <c r="AR1020" s="54"/>
      <c r="AS1020" s="54"/>
      <c r="AT1020" s="54"/>
      <c r="AU1020" s="54"/>
      <c r="AV1020" s="54"/>
      <c r="AW1020" s="874" t="e">
        <f t="shared" si="99"/>
        <v>#N/A</v>
      </c>
      <c r="AX1020" s="875"/>
      <c r="AY1020" s="875"/>
      <c r="AZ1020" s="875"/>
      <c r="BA1020" s="876"/>
      <c r="BB1020" s="877" t="s">
        <v>1352</v>
      </c>
      <c r="BC1020" s="878"/>
      <c r="BD1020" s="54"/>
      <c r="BE1020" s="879" t="e">
        <f t="shared" si="100"/>
        <v>#N/A</v>
      </c>
      <c r="BF1020" s="880"/>
      <c r="BG1020" s="880"/>
      <c r="BH1020" s="880"/>
      <c r="BI1020" s="881"/>
      <c r="BJ1020" s="882" t="s">
        <v>1352</v>
      </c>
      <c r="BK1020" s="878"/>
      <c r="BL1020" s="54"/>
      <c r="BM1020" s="241"/>
      <c r="BN1020" s="241"/>
      <c r="BO1020" s="241"/>
      <c r="BP1020" s="54"/>
      <c r="BQ1020" s="54"/>
      <c r="BR1020" s="54"/>
      <c r="BS1020" s="54"/>
      <c r="BT1020" s="54"/>
      <c r="BU1020" s="54"/>
      <c r="BV1020" s="54"/>
      <c r="BW1020" s="54"/>
      <c r="BX1020" s="54"/>
      <c r="BY1020" s="54"/>
      <c r="BZ1020" s="54"/>
      <c r="CA1020" s="54"/>
      <c r="CB1020" s="54"/>
      <c r="CC1020" s="54"/>
      <c r="CD1020" s="54"/>
      <c r="CE1020" s="54"/>
      <c r="CF1020" s="54"/>
      <c r="CG1020" s="54"/>
      <c r="CH1020" s="54"/>
      <c r="CI1020" s="54"/>
      <c r="CJ1020" s="54"/>
      <c r="CK1020" s="54"/>
      <c r="CL1020" s="54"/>
      <c r="CM1020" s="54"/>
      <c r="CN1020" s="54"/>
      <c r="CO1020" s="54"/>
      <c r="CP1020" s="54"/>
      <c r="CQ1020" s="54"/>
      <c r="CR1020" s="54"/>
      <c r="CS1020" s="54"/>
      <c r="CT1020" s="54"/>
      <c r="CU1020" s="54"/>
      <c r="CV1020" s="54"/>
      <c r="CW1020" s="54"/>
      <c r="CX1020" s="54"/>
      <c r="CY1020" s="54"/>
      <c r="CZ1020" s="54"/>
      <c r="DA1020" s="54"/>
      <c r="DB1020" s="54"/>
      <c r="DC1020" s="54"/>
      <c r="DD1020" s="54"/>
      <c r="DE1020" s="54"/>
      <c r="DF1020" s="54"/>
      <c r="DG1020" s="54"/>
      <c r="DH1020" s="54"/>
      <c r="DI1020" s="54"/>
      <c r="DJ1020" s="54"/>
      <c r="DK1020" s="54"/>
      <c r="DL1020" s="54"/>
      <c r="DM1020" s="54"/>
      <c r="DN1020" s="54"/>
      <c r="DO1020" s="54"/>
      <c r="DP1020" s="54"/>
      <c r="DQ1020" s="199"/>
    </row>
    <row r="1021" spans="4:121" s="52" customFormat="1" hidden="1">
      <c r="D1021" s="198"/>
      <c r="E1021" s="54"/>
      <c r="F1021" s="54"/>
      <c r="G1021" s="54"/>
      <c r="H1021" s="54"/>
      <c r="I1021" s="54"/>
      <c r="J1021" s="54"/>
      <c r="K1021" s="54"/>
      <c r="L1021" s="54"/>
      <c r="M1021" s="54"/>
      <c r="N1021" s="54"/>
      <c r="O1021" s="54"/>
      <c r="P1021" s="54"/>
      <c r="Q1021" s="54"/>
      <c r="R1021" s="54"/>
      <c r="S1021" s="54"/>
      <c r="T1021" s="54"/>
      <c r="U1021" s="54"/>
      <c r="V1021" s="54"/>
      <c r="W1021" s="192"/>
      <c r="X1021" s="54"/>
      <c r="Y1021" s="54"/>
      <c r="Z1021" s="54"/>
      <c r="AA1021" s="54"/>
      <c r="AB1021" s="54"/>
      <c r="AC1021" s="54"/>
      <c r="AD1021" s="54"/>
      <c r="AE1021" s="54"/>
      <c r="AF1021" s="54"/>
      <c r="AG1021" s="54"/>
      <c r="AH1021" s="54"/>
      <c r="AI1021" s="54"/>
      <c r="AJ1021" s="54"/>
      <c r="AK1021" s="54"/>
      <c r="AL1021" s="54"/>
      <c r="AM1021" s="54"/>
      <c r="AN1021" s="54"/>
      <c r="AO1021" s="54"/>
      <c r="AP1021" s="54"/>
      <c r="AQ1021" s="54"/>
      <c r="AR1021" s="54"/>
      <c r="AS1021" s="54"/>
      <c r="AT1021" s="54"/>
      <c r="AU1021" s="54"/>
      <c r="AV1021" s="54"/>
      <c r="AW1021" s="874" t="e">
        <f t="shared" si="99"/>
        <v>#N/A</v>
      </c>
      <c r="AX1021" s="875"/>
      <c r="AY1021" s="875"/>
      <c r="AZ1021" s="875"/>
      <c r="BA1021" s="876"/>
      <c r="BB1021" s="877" t="s">
        <v>1353</v>
      </c>
      <c r="BC1021" s="878"/>
      <c r="BD1021" s="54"/>
      <c r="BE1021" s="879" t="e">
        <f t="shared" si="100"/>
        <v>#N/A</v>
      </c>
      <c r="BF1021" s="880"/>
      <c r="BG1021" s="880"/>
      <c r="BH1021" s="880"/>
      <c r="BI1021" s="881"/>
      <c r="BJ1021" s="882" t="s">
        <v>1353</v>
      </c>
      <c r="BK1021" s="878"/>
      <c r="BL1021" s="54"/>
      <c r="BM1021" s="241"/>
      <c r="BN1021" s="241"/>
      <c r="BO1021" s="241"/>
      <c r="BP1021" s="54"/>
      <c r="BQ1021" s="54"/>
      <c r="BR1021" s="54"/>
      <c r="BS1021" s="54"/>
      <c r="BT1021" s="54"/>
      <c r="BU1021" s="54"/>
      <c r="BV1021" s="54"/>
      <c r="BW1021" s="54"/>
      <c r="BX1021" s="54"/>
      <c r="BY1021" s="54"/>
      <c r="BZ1021" s="54"/>
      <c r="CA1021" s="54"/>
      <c r="CB1021" s="54"/>
      <c r="CC1021" s="54"/>
      <c r="CD1021" s="54"/>
      <c r="CE1021" s="54"/>
      <c r="CF1021" s="54"/>
      <c r="CG1021" s="54"/>
      <c r="CH1021" s="54"/>
      <c r="CI1021" s="54"/>
      <c r="CJ1021" s="54"/>
      <c r="CK1021" s="54"/>
      <c r="CL1021" s="54"/>
      <c r="CM1021" s="54"/>
      <c r="CN1021" s="54"/>
      <c r="CO1021" s="54"/>
      <c r="CP1021" s="54"/>
      <c r="CQ1021" s="54"/>
      <c r="CR1021" s="54"/>
      <c r="CS1021" s="54"/>
      <c r="CT1021" s="54"/>
      <c r="CU1021" s="54"/>
      <c r="CV1021" s="54"/>
      <c r="CW1021" s="54"/>
      <c r="CX1021" s="54"/>
      <c r="CY1021" s="54"/>
      <c r="CZ1021" s="54"/>
      <c r="DA1021" s="54"/>
      <c r="DB1021" s="54"/>
      <c r="DC1021" s="54"/>
      <c r="DD1021" s="54"/>
      <c r="DE1021" s="54"/>
      <c r="DF1021" s="54"/>
      <c r="DG1021" s="54"/>
      <c r="DH1021" s="54"/>
      <c r="DI1021" s="54"/>
      <c r="DJ1021" s="54"/>
      <c r="DK1021" s="54"/>
      <c r="DL1021" s="54"/>
      <c r="DM1021" s="54"/>
      <c r="DN1021" s="54"/>
      <c r="DO1021" s="54"/>
      <c r="DP1021" s="54"/>
      <c r="DQ1021" s="199"/>
    </row>
    <row r="1022" spans="4:121" s="52" customFormat="1" hidden="1">
      <c r="D1022" s="198"/>
      <c r="E1022" s="54"/>
      <c r="F1022" s="54"/>
      <c r="G1022" s="54"/>
      <c r="H1022" s="54"/>
      <c r="I1022" s="54"/>
      <c r="J1022" s="54"/>
      <c r="K1022" s="54"/>
      <c r="L1022" s="54"/>
      <c r="M1022" s="54"/>
      <c r="N1022" s="54"/>
      <c r="O1022" s="54"/>
      <c r="P1022" s="54"/>
      <c r="Q1022" s="54"/>
      <c r="R1022" s="54"/>
      <c r="S1022" s="54"/>
      <c r="T1022" s="54"/>
      <c r="U1022" s="54"/>
      <c r="V1022" s="54"/>
      <c r="W1022" s="192"/>
      <c r="X1022" s="54"/>
      <c r="Y1022" s="54"/>
      <c r="Z1022" s="54"/>
      <c r="AA1022" s="54"/>
      <c r="AB1022" s="54"/>
      <c r="AC1022" s="54"/>
      <c r="AD1022" s="54"/>
      <c r="AE1022" s="54"/>
      <c r="AF1022" s="54"/>
      <c r="AG1022" s="54"/>
      <c r="AH1022" s="54"/>
      <c r="AI1022" s="54"/>
      <c r="AJ1022" s="54"/>
      <c r="AK1022" s="54"/>
      <c r="AL1022" s="54"/>
      <c r="AM1022" s="54"/>
      <c r="AN1022" s="54"/>
      <c r="AO1022" s="54"/>
      <c r="AP1022" s="54"/>
      <c r="AQ1022" s="54"/>
      <c r="AR1022" s="54"/>
      <c r="AS1022" s="54"/>
      <c r="AT1022" s="54"/>
      <c r="AU1022" s="54"/>
      <c r="AV1022" s="54"/>
      <c r="AW1022" s="874" t="e">
        <f t="shared" si="99"/>
        <v>#N/A</v>
      </c>
      <c r="AX1022" s="875"/>
      <c r="AY1022" s="875"/>
      <c r="AZ1022" s="875"/>
      <c r="BA1022" s="876"/>
      <c r="BB1022" s="877" t="s">
        <v>1354</v>
      </c>
      <c r="BC1022" s="878"/>
      <c r="BD1022" s="54"/>
      <c r="BE1022" s="879" t="e">
        <f t="shared" si="100"/>
        <v>#N/A</v>
      </c>
      <c r="BF1022" s="880"/>
      <c r="BG1022" s="880"/>
      <c r="BH1022" s="880"/>
      <c r="BI1022" s="881"/>
      <c r="BJ1022" s="882" t="s">
        <v>1354</v>
      </c>
      <c r="BK1022" s="878"/>
      <c r="BL1022" s="54"/>
      <c r="BM1022" s="241"/>
      <c r="BN1022" s="241"/>
      <c r="BO1022" s="241"/>
      <c r="BP1022" s="54"/>
      <c r="BQ1022" s="54"/>
      <c r="BR1022" s="54"/>
      <c r="BS1022" s="54"/>
      <c r="BT1022" s="54"/>
      <c r="BU1022" s="54"/>
      <c r="BV1022" s="54"/>
      <c r="BW1022" s="54"/>
      <c r="BX1022" s="54"/>
      <c r="BY1022" s="54"/>
      <c r="BZ1022" s="54"/>
      <c r="CA1022" s="54"/>
      <c r="CB1022" s="54"/>
      <c r="CC1022" s="54"/>
      <c r="CD1022" s="54"/>
      <c r="CE1022" s="54"/>
      <c r="CF1022" s="54"/>
      <c r="CG1022" s="54"/>
      <c r="CH1022" s="54"/>
      <c r="CI1022" s="54"/>
      <c r="CJ1022" s="54"/>
      <c r="CK1022" s="54"/>
      <c r="CL1022" s="54"/>
      <c r="CM1022" s="54"/>
      <c r="CN1022" s="54"/>
      <c r="CO1022" s="54"/>
      <c r="CP1022" s="54"/>
      <c r="CQ1022" s="54"/>
      <c r="CR1022" s="54"/>
      <c r="CS1022" s="54"/>
      <c r="CT1022" s="54"/>
      <c r="CU1022" s="54"/>
      <c r="CV1022" s="54"/>
      <c r="CW1022" s="54"/>
      <c r="CX1022" s="54"/>
      <c r="CY1022" s="54"/>
      <c r="CZ1022" s="54"/>
      <c r="DA1022" s="54"/>
      <c r="DB1022" s="54"/>
      <c r="DC1022" s="54"/>
      <c r="DD1022" s="54"/>
      <c r="DE1022" s="54"/>
      <c r="DF1022" s="54"/>
      <c r="DG1022" s="54"/>
      <c r="DH1022" s="54"/>
      <c r="DI1022" s="54"/>
      <c r="DJ1022" s="54"/>
      <c r="DK1022" s="54"/>
      <c r="DL1022" s="54"/>
      <c r="DM1022" s="54"/>
      <c r="DN1022" s="54"/>
      <c r="DO1022" s="54"/>
      <c r="DP1022" s="54"/>
      <c r="DQ1022" s="199"/>
    </row>
    <row r="1023" spans="4:121" s="52" customFormat="1" hidden="1">
      <c r="D1023" s="198"/>
      <c r="E1023" s="54"/>
      <c r="F1023" s="54"/>
      <c r="G1023" s="54"/>
      <c r="H1023" s="54"/>
      <c r="I1023" s="54"/>
      <c r="J1023" s="54"/>
      <c r="K1023" s="54"/>
      <c r="L1023" s="54"/>
      <c r="M1023" s="54"/>
      <c r="N1023" s="54"/>
      <c r="O1023" s="54"/>
      <c r="P1023" s="54"/>
      <c r="Q1023" s="54"/>
      <c r="R1023" s="54"/>
      <c r="S1023" s="54"/>
      <c r="T1023" s="54"/>
      <c r="U1023" s="54"/>
      <c r="V1023" s="54"/>
      <c r="W1023" s="192"/>
      <c r="X1023" s="54"/>
      <c r="Y1023" s="54"/>
      <c r="Z1023" s="54"/>
      <c r="AA1023" s="54"/>
      <c r="AB1023" s="54"/>
      <c r="AC1023" s="54"/>
      <c r="AD1023" s="54"/>
      <c r="AE1023" s="54"/>
      <c r="AF1023" s="54"/>
      <c r="AG1023" s="54"/>
      <c r="AH1023" s="54"/>
      <c r="AI1023" s="54"/>
      <c r="AJ1023" s="54"/>
      <c r="AK1023" s="54"/>
      <c r="AL1023" s="54"/>
      <c r="AM1023" s="54"/>
      <c r="AN1023" s="54"/>
      <c r="AO1023" s="54"/>
      <c r="AP1023" s="54"/>
      <c r="AQ1023" s="54"/>
      <c r="AR1023" s="54"/>
      <c r="AS1023" s="54"/>
      <c r="AT1023" s="54"/>
      <c r="AU1023" s="54"/>
      <c r="AV1023" s="54"/>
      <c r="AW1023" s="874" t="e">
        <f t="shared" si="99"/>
        <v>#N/A</v>
      </c>
      <c r="AX1023" s="875"/>
      <c r="AY1023" s="875"/>
      <c r="AZ1023" s="875"/>
      <c r="BA1023" s="876"/>
      <c r="BB1023" s="877" t="s">
        <v>1355</v>
      </c>
      <c r="BC1023" s="878"/>
      <c r="BD1023" s="54"/>
      <c r="BE1023" s="879" t="e">
        <f t="shared" si="100"/>
        <v>#N/A</v>
      </c>
      <c r="BF1023" s="880"/>
      <c r="BG1023" s="880"/>
      <c r="BH1023" s="880"/>
      <c r="BI1023" s="881"/>
      <c r="BJ1023" s="882" t="s">
        <v>1355</v>
      </c>
      <c r="BK1023" s="878"/>
      <c r="BL1023" s="54"/>
      <c r="BM1023" s="241"/>
      <c r="BN1023" s="241"/>
      <c r="BO1023" s="241"/>
      <c r="BP1023" s="54"/>
      <c r="BQ1023" s="54"/>
      <c r="BR1023" s="54"/>
      <c r="BS1023" s="54"/>
      <c r="BT1023" s="54"/>
      <c r="BU1023" s="54"/>
      <c r="BV1023" s="54"/>
      <c r="BW1023" s="54"/>
      <c r="BX1023" s="54"/>
      <c r="BY1023" s="54"/>
      <c r="BZ1023" s="54"/>
      <c r="CA1023" s="54"/>
      <c r="CB1023" s="54"/>
      <c r="CC1023" s="54"/>
      <c r="CD1023" s="54"/>
      <c r="CE1023" s="54"/>
      <c r="CF1023" s="54"/>
      <c r="CG1023" s="54"/>
      <c r="CH1023" s="54"/>
      <c r="CI1023" s="54"/>
      <c r="CJ1023" s="54"/>
      <c r="CK1023" s="54"/>
      <c r="CL1023" s="54"/>
      <c r="CM1023" s="54"/>
      <c r="CN1023" s="54"/>
      <c r="CO1023" s="54"/>
      <c r="CP1023" s="54"/>
      <c r="CQ1023" s="54"/>
      <c r="CR1023" s="54"/>
      <c r="CS1023" s="54"/>
      <c r="CT1023" s="54"/>
      <c r="CU1023" s="54"/>
      <c r="CV1023" s="54"/>
      <c r="CW1023" s="54"/>
      <c r="CX1023" s="54"/>
      <c r="CY1023" s="54"/>
      <c r="CZ1023" s="54"/>
      <c r="DA1023" s="54"/>
      <c r="DB1023" s="54"/>
      <c r="DC1023" s="54"/>
      <c r="DD1023" s="54"/>
      <c r="DE1023" s="54"/>
      <c r="DF1023" s="54"/>
      <c r="DG1023" s="54"/>
      <c r="DH1023" s="54"/>
      <c r="DI1023" s="54"/>
      <c r="DJ1023" s="54"/>
      <c r="DK1023" s="54"/>
      <c r="DL1023" s="54"/>
      <c r="DM1023" s="54"/>
      <c r="DN1023" s="54"/>
      <c r="DO1023" s="54"/>
      <c r="DP1023" s="54"/>
      <c r="DQ1023" s="199"/>
    </row>
    <row r="1024" spans="4:121" s="52" customFormat="1" hidden="1">
      <c r="D1024" s="198"/>
      <c r="E1024" s="54"/>
      <c r="F1024" s="54"/>
      <c r="G1024" s="54"/>
      <c r="H1024" s="54"/>
      <c r="I1024" s="54"/>
      <c r="J1024" s="54"/>
      <c r="K1024" s="54"/>
      <c r="L1024" s="54"/>
      <c r="M1024" s="54"/>
      <c r="N1024" s="54"/>
      <c r="O1024" s="54"/>
      <c r="P1024" s="54"/>
      <c r="Q1024" s="54"/>
      <c r="R1024" s="54"/>
      <c r="S1024" s="54"/>
      <c r="T1024" s="54"/>
      <c r="U1024" s="54"/>
      <c r="V1024" s="54"/>
      <c r="W1024" s="192"/>
      <c r="X1024" s="54"/>
      <c r="Y1024" s="54"/>
      <c r="Z1024" s="54"/>
      <c r="AA1024" s="54"/>
      <c r="AB1024" s="54"/>
      <c r="AC1024" s="54"/>
      <c r="AD1024" s="54"/>
      <c r="AE1024" s="54"/>
      <c r="AF1024" s="54"/>
      <c r="AG1024" s="54"/>
      <c r="AH1024" s="54"/>
      <c r="AI1024" s="54"/>
      <c r="AJ1024" s="54"/>
      <c r="AK1024" s="54"/>
      <c r="AL1024" s="54"/>
      <c r="AM1024" s="54"/>
      <c r="AN1024" s="54"/>
      <c r="AO1024" s="54"/>
      <c r="AP1024" s="54"/>
      <c r="AQ1024" s="54"/>
      <c r="AR1024" s="54"/>
      <c r="AS1024" s="54"/>
      <c r="AT1024" s="54"/>
      <c r="AU1024" s="54"/>
      <c r="AV1024" s="54"/>
      <c r="AW1024" s="874" t="e">
        <f t="shared" si="99"/>
        <v>#N/A</v>
      </c>
      <c r="AX1024" s="875"/>
      <c r="AY1024" s="875"/>
      <c r="AZ1024" s="875"/>
      <c r="BA1024" s="876"/>
      <c r="BB1024" s="877" t="s">
        <v>1356</v>
      </c>
      <c r="BC1024" s="878"/>
      <c r="BD1024" s="54"/>
      <c r="BE1024" s="879" t="e">
        <f t="shared" si="100"/>
        <v>#N/A</v>
      </c>
      <c r="BF1024" s="880"/>
      <c r="BG1024" s="880"/>
      <c r="BH1024" s="880"/>
      <c r="BI1024" s="881"/>
      <c r="BJ1024" s="882" t="s">
        <v>1356</v>
      </c>
      <c r="BK1024" s="878"/>
      <c r="BL1024" s="54"/>
      <c r="BM1024" s="241"/>
      <c r="BN1024" s="241"/>
      <c r="BO1024" s="241"/>
      <c r="BP1024" s="54"/>
      <c r="BQ1024" s="54"/>
      <c r="BR1024" s="54"/>
      <c r="BS1024" s="54"/>
      <c r="BT1024" s="54"/>
      <c r="BU1024" s="54"/>
      <c r="BV1024" s="54"/>
      <c r="BW1024" s="54"/>
      <c r="BX1024" s="54"/>
      <c r="BY1024" s="54"/>
      <c r="BZ1024" s="54"/>
      <c r="CA1024" s="54"/>
      <c r="CB1024" s="54"/>
      <c r="CC1024" s="54"/>
      <c r="CD1024" s="54"/>
      <c r="CE1024" s="54"/>
      <c r="CF1024" s="54"/>
      <c r="CG1024" s="54"/>
      <c r="CH1024" s="54"/>
      <c r="CI1024" s="54"/>
      <c r="CJ1024" s="54"/>
      <c r="CK1024" s="54"/>
      <c r="CL1024" s="54"/>
      <c r="CM1024" s="54"/>
      <c r="CN1024" s="54"/>
      <c r="CO1024" s="54"/>
      <c r="CP1024" s="54"/>
      <c r="CQ1024" s="54"/>
      <c r="CR1024" s="54"/>
      <c r="CS1024" s="54"/>
      <c r="CT1024" s="54"/>
      <c r="CU1024" s="54"/>
      <c r="CV1024" s="54"/>
      <c r="CW1024" s="54"/>
      <c r="CX1024" s="54"/>
      <c r="CY1024" s="54"/>
      <c r="CZ1024" s="54"/>
      <c r="DA1024" s="54"/>
      <c r="DB1024" s="54"/>
      <c r="DC1024" s="54"/>
      <c r="DD1024" s="54"/>
      <c r="DE1024" s="54"/>
      <c r="DF1024" s="54"/>
      <c r="DG1024" s="54"/>
      <c r="DH1024" s="54"/>
      <c r="DI1024" s="54"/>
      <c r="DJ1024" s="54"/>
      <c r="DK1024" s="54"/>
      <c r="DL1024" s="54"/>
      <c r="DM1024" s="54"/>
      <c r="DN1024" s="54"/>
      <c r="DO1024" s="54"/>
      <c r="DP1024" s="54"/>
      <c r="DQ1024" s="199"/>
    </row>
    <row r="1025" spans="4:121" s="52" customFormat="1" hidden="1">
      <c r="D1025" s="198"/>
      <c r="E1025" s="54"/>
      <c r="F1025" s="54"/>
      <c r="G1025" s="54"/>
      <c r="H1025" s="54"/>
      <c r="I1025" s="54"/>
      <c r="J1025" s="54"/>
      <c r="K1025" s="54"/>
      <c r="L1025" s="54"/>
      <c r="M1025" s="54"/>
      <c r="N1025" s="54"/>
      <c r="O1025" s="54"/>
      <c r="P1025" s="54"/>
      <c r="Q1025" s="54"/>
      <c r="R1025" s="54"/>
      <c r="S1025" s="54"/>
      <c r="T1025" s="54"/>
      <c r="U1025" s="54"/>
      <c r="V1025" s="54"/>
      <c r="W1025" s="192"/>
      <c r="X1025" s="54"/>
      <c r="Y1025" s="54"/>
      <c r="Z1025" s="54"/>
      <c r="AA1025" s="54"/>
      <c r="AB1025" s="54"/>
      <c r="AC1025" s="54"/>
      <c r="AD1025" s="54"/>
      <c r="AE1025" s="54"/>
      <c r="AF1025" s="54"/>
      <c r="AG1025" s="54"/>
      <c r="AH1025" s="54"/>
      <c r="AI1025" s="54"/>
      <c r="AJ1025" s="54"/>
      <c r="AK1025" s="54"/>
      <c r="AL1025" s="54"/>
      <c r="AM1025" s="54"/>
      <c r="AN1025" s="54"/>
      <c r="AO1025" s="54"/>
      <c r="AP1025" s="54"/>
      <c r="AQ1025" s="54"/>
      <c r="AR1025" s="54"/>
      <c r="AS1025" s="54"/>
      <c r="AT1025" s="54"/>
      <c r="AU1025" s="54"/>
      <c r="AV1025" s="54"/>
      <c r="AW1025" s="874" t="e">
        <f t="shared" si="99"/>
        <v>#N/A</v>
      </c>
      <c r="AX1025" s="875"/>
      <c r="AY1025" s="875"/>
      <c r="AZ1025" s="875"/>
      <c r="BA1025" s="876"/>
      <c r="BB1025" s="877" t="s">
        <v>1357</v>
      </c>
      <c r="BC1025" s="878"/>
      <c r="BD1025" s="54"/>
      <c r="BE1025" s="879" t="e">
        <f t="shared" si="100"/>
        <v>#N/A</v>
      </c>
      <c r="BF1025" s="880"/>
      <c r="BG1025" s="880"/>
      <c r="BH1025" s="880"/>
      <c r="BI1025" s="881"/>
      <c r="BJ1025" s="882" t="s">
        <v>1357</v>
      </c>
      <c r="BK1025" s="878"/>
      <c r="BL1025" s="54"/>
      <c r="BM1025" s="241"/>
      <c r="BN1025" s="241"/>
      <c r="BO1025" s="241"/>
      <c r="BP1025" s="54"/>
      <c r="BQ1025" s="54"/>
      <c r="BR1025" s="54"/>
      <c r="BS1025" s="54"/>
      <c r="BT1025" s="54"/>
      <c r="BU1025" s="54"/>
      <c r="BV1025" s="54"/>
      <c r="BW1025" s="54"/>
      <c r="BX1025" s="54"/>
      <c r="BY1025" s="54"/>
      <c r="BZ1025" s="54"/>
      <c r="CA1025" s="54"/>
      <c r="CB1025" s="54"/>
      <c r="CC1025" s="54"/>
      <c r="CD1025" s="54"/>
      <c r="CE1025" s="54"/>
      <c r="CF1025" s="54"/>
      <c r="CG1025" s="54"/>
      <c r="CH1025" s="54"/>
      <c r="CI1025" s="54"/>
      <c r="CJ1025" s="54"/>
      <c r="CK1025" s="54"/>
      <c r="CL1025" s="54"/>
      <c r="CM1025" s="54"/>
      <c r="CN1025" s="54"/>
      <c r="CO1025" s="54"/>
      <c r="CP1025" s="54"/>
      <c r="CQ1025" s="54"/>
      <c r="CR1025" s="54"/>
      <c r="CS1025" s="54"/>
      <c r="CT1025" s="54"/>
      <c r="CU1025" s="54"/>
      <c r="CV1025" s="54"/>
      <c r="CW1025" s="54"/>
      <c r="CX1025" s="54"/>
      <c r="CY1025" s="54"/>
      <c r="CZ1025" s="54"/>
      <c r="DA1025" s="54"/>
      <c r="DB1025" s="54"/>
      <c r="DC1025" s="54"/>
      <c r="DD1025" s="54"/>
      <c r="DE1025" s="54"/>
      <c r="DF1025" s="54"/>
      <c r="DG1025" s="54"/>
      <c r="DH1025" s="54"/>
      <c r="DI1025" s="54"/>
      <c r="DJ1025" s="54"/>
      <c r="DK1025" s="54"/>
      <c r="DL1025" s="54"/>
      <c r="DM1025" s="54"/>
      <c r="DN1025" s="54"/>
      <c r="DO1025" s="54"/>
      <c r="DP1025" s="54"/>
      <c r="DQ1025" s="199"/>
    </row>
    <row r="1026" spans="4:121" s="52" customFormat="1" hidden="1">
      <c r="D1026" s="198"/>
      <c r="E1026" s="54"/>
      <c r="F1026" s="54"/>
      <c r="G1026" s="54"/>
      <c r="H1026" s="54"/>
      <c r="I1026" s="54"/>
      <c r="J1026" s="54"/>
      <c r="K1026" s="54"/>
      <c r="L1026" s="54"/>
      <c r="M1026" s="54"/>
      <c r="N1026" s="54"/>
      <c r="O1026" s="54"/>
      <c r="P1026" s="54"/>
      <c r="Q1026" s="54"/>
      <c r="R1026" s="54"/>
      <c r="S1026" s="54"/>
      <c r="T1026" s="54"/>
      <c r="U1026" s="54"/>
      <c r="V1026" s="54"/>
      <c r="W1026" s="192"/>
      <c r="X1026" s="54"/>
      <c r="Y1026" s="54"/>
      <c r="Z1026" s="54"/>
      <c r="AA1026" s="54"/>
      <c r="AB1026" s="54"/>
      <c r="AC1026" s="54"/>
      <c r="AD1026" s="54"/>
      <c r="AE1026" s="54"/>
      <c r="AF1026" s="54"/>
      <c r="AG1026" s="54"/>
      <c r="AH1026" s="54"/>
      <c r="AI1026" s="54"/>
      <c r="AJ1026" s="54"/>
      <c r="AK1026" s="54"/>
      <c r="AL1026" s="54"/>
      <c r="AM1026" s="54"/>
      <c r="AN1026" s="54"/>
      <c r="AO1026" s="54"/>
      <c r="AP1026" s="54"/>
      <c r="AQ1026" s="54"/>
      <c r="AR1026" s="54"/>
      <c r="AS1026" s="54"/>
      <c r="AT1026" s="54"/>
      <c r="AU1026" s="54"/>
      <c r="AV1026" s="54"/>
      <c r="AW1026" s="874" t="e">
        <f t="shared" si="99"/>
        <v>#N/A</v>
      </c>
      <c r="AX1026" s="875"/>
      <c r="AY1026" s="875"/>
      <c r="AZ1026" s="875"/>
      <c r="BA1026" s="876"/>
      <c r="BB1026" s="877" t="s">
        <v>1358</v>
      </c>
      <c r="BC1026" s="878"/>
      <c r="BD1026" s="54"/>
      <c r="BE1026" s="879" t="e">
        <f t="shared" si="100"/>
        <v>#N/A</v>
      </c>
      <c r="BF1026" s="880"/>
      <c r="BG1026" s="880"/>
      <c r="BH1026" s="880"/>
      <c r="BI1026" s="881"/>
      <c r="BJ1026" s="882" t="s">
        <v>1358</v>
      </c>
      <c r="BK1026" s="878"/>
      <c r="BL1026" s="54"/>
      <c r="BM1026" s="241"/>
      <c r="BN1026" s="241"/>
      <c r="BO1026" s="241"/>
      <c r="BP1026" s="54"/>
      <c r="BQ1026" s="54"/>
      <c r="BR1026" s="54"/>
      <c r="BS1026" s="54"/>
      <c r="BT1026" s="54"/>
      <c r="BU1026" s="54"/>
      <c r="BV1026" s="54"/>
      <c r="BW1026" s="54"/>
      <c r="BX1026" s="54"/>
      <c r="BY1026" s="54"/>
      <c r="BZ1026" s="54"/>
      <c r="CA1026" s="54"/>
      <c r="CB1026" s="54"/>
      <c r="CC1026" s="54"/>
      <c r="CD1026" s="54"/>
      <c r="CE1026" s="54"/>
      <c r="CF1026" s="54"/>
      <c r="CG1026" s="54"/>
      <c r="CH1026" s="54"/>
      <c r="CI1026" s="54"/>
      <c r="CJ1026" s="54"/>
      <c r="CK1026" s="54"/>
      <c r="CL1026" s="54"/>
      <c r="CM1026" s="54"/>
      <c r="CN1026" s="54"/>
      <c r="CO1026" s="54"/>
      <c r="CP1026" s="54"/>
      <c r="CQ1026" s="54"/>
      <c r="CR1026" s="54"/>
      <c r="CS1026" s="54"/>
      <c r="CT1026" s="54"/>
      <c r="CU1026" s="54"/>
      <c r="CV1026" s="54"/>
      <c r="CW1026" s="54"/>
      <c r="CX1026" s="54"/>
      <c r="CY1026" s="54"/>
      <c r="CZ1026" s="54"/>
      <c r="DA1026" s="54"/>
      <c r="DB1026" s="54"/>
      <c r="DC1026" s="54"/>
      <c r="DD1026" s="54"/>
      <c r="DE1026" s="54"/>
      <c r="DF1026" s="54"/>
      <c r="DG1026" s="54"/>
      <c r="DH1026" s="54"/>
      <c r="DI1026" s="54"/>
      <c r="DJ1026" s="54"/>
      <c r="DK1026" s="54"/>
      <c r="DL1026" s="54"/>
      <c r="DM1026" s="54"/>
      <c r="DN1026" s="54"/>
      <c r="DO1026" s="54"/>
      <c r="DP1026" s="54"/>
      <c r="DQ1026" s="199"/>
    </row>
    <row r="1027" spans="4:121" s="52" customFormat="1" hidden="1">
      <c r="D1027" s="198"/>
      <c r="E1027" s="54"/>
      <c r="F1027" s="54"/>
      <c r="G1027" s="54"/>
      <c r="H1027" s="54"/>
      <c r="I1027" s="54"/>
      <c r="J1027" s="54"/>
      <c r="K1027" s="54"/>
      <c r="L1027" s="54"/>
      <c r="M1027" s="54"/>
      <c r="N1027" s="54"/>
      <c r="O1027" s="54"/>
      <c r="P1027" s="54"/>
      <c r="Q1027" s="54"/>
      <c r="R1027" s="54"/>
      <c r="S1027" s="54"/>
      <c r="T1027" s="54"/>
      <c r="U1027" s="54"/>
      <c r="V1027" s="54"/>
      <c r="W1027" s="192"/>
      <c r="X1027" s="54"/>
      <c r="Y1027" s="54"/>
      <c r="Z1027" s="54"/>
      <c r="AA1027" s="54"/>
      <c r="AB1027" s="54"/>
      <c r="AC1027" s="54"/>
      <c r="AD1027" s="54"/>
      <c r="AE1027" s="54"/>
      <c r="AF1027" s="54"/>
      <c r="AG1027" s="54"/>
      <c r="AH1027" s="54"/>
      <c r="AI1027" s="54"/>
      <c r="AJ1027" s="54"/>
      <c r="AK1027" s="54"/>
      <c r="AL1027" s="54"/>
      <c r="AM1027" s="54"/>
      <c r="AN1027" s="54"/>
      <c r="AO1027" s="54"/>
      <c r="AP1027" s="54"/>
      <c r="AQ1027" s="54"/>
      <c r="AR1027" s="54"/>
      <c r="AS1027" s="54"/>
      <c r="AT1027" s="54"/>
      <c r="AU1027" s="54"/>
      <c r="AV1027" s="54"/>
      <c r="AW1027" s="874" t="e">
        <f t="shared" si="99"/>
        <v>#N/A</v>
      </c>
      <c r="AX1027" s="875"/>
      <c r="AY1027" s="875"/>
      <c r="AZ1027" s="875"/>
      <c r="BA1027" s="876"/>
      <c r="BB1027" s="877" t="s">
        <v>1359</v>
      </c>
      <c r="BC1027" s="878"/>
      <c r="BD1027" s="54"/>
      <c r="BE1027" s="879" t="e">
        <f t="shared" si="100"/>
        <v>#N/A</v>
      </c>
      <c r="BF1027" s="880"/>
      <c r="BG1027" s="880"/>
      <c r="BH1027" s="880"/>
      <c r="BI1027" s="881"/>
      <c r="BJ1027" s="882" t="s">
        <v>1359</v>
      </c>
      <c r="BK1027" s="878"/>
      <c r="BL1027" s="54"/>
      <c r="BM1027" s="241"/>
      <c r="BN1027" s="241"/>
      <c r="BO1027" s="241"/>
      <c r="BP1027" s="54"/>
      <c r="BQ1027" s="54"/>
      <c r="BR1027" s="54"/>
      <c r="BS1027" s="54"/>
      <c r="BT1027" s="54"/>
      <c r="BU1027" s="54"/>
      <c r="BV1027" s="54"/>
      <c r="BW1027" s="54"/>
      <c r="BX1027" s="54"/>
      <c r="BY1027" s="54"/>
      <c r="BZ1027" s="54"/>
      <c r="CA1027" s="54"/>
      <c r="CB1027" s="54"/>
      <c r="CC1027" s="54"/>
      <c r="CD1027" s="54"/>
      <c r="CE1027" s="54"/>
      <c r="CF1027" s="54"/>
      <c r="CG1027" s="54"/>
      <c r="CH1027" s="54"/>
      <c r="CI1027" s="54"/>
      <c r="CJ1027" s="54"/>
      <c r="CK1027" s="54"/>
      <c r="CL1027" s="54"/>
      <c r="CM1027" s="54"/>
      <c r="CN1027" s="54"/>
      <c r="CO1027" s="54"/>
      <c r="CP1027" s="54"/>
      <c r="CQ1027" s="54"/>
      <c r="CR1027" s="54"/>
      <c r="CS1027" s="54"/>
      <c r="CT1027" s="54"/>
      <c r="CU1027" s="54"/>
      <c r="CV1027" s="54"/>
      <c r="CW1027" s="54"/>
      <c r="CX1027" s="54"/>
      <c r="CY1027" s="54"/>
      <c r="CZ1027" s="54"/>
      <c r="DA1027" s="54"/>
      <c r="DB1027" s="54"/>
      <c r="DC1027" s="54"/>
      <c r="DD1027" s="54"/>
      <c r="DE1027" s="54"/>
      <c r="DF1027" s="54"/>
      <c r="DG1027" s="54"/>
      <c r="DH1027" s="54"/>
      <c r="DI1027" s="54"/>
      <c r="DJ1027" s="54"/>
      <c r="DK1027" s="54"/>
      <c r="DL1027" s="54"/>
      <c r="DM1027" s="54"/>
      <c r="DN1027" s="54"/>
      <c r="DO1027" s="54"/>
      <c r="DP1027" s="54"/>
      <c r="DQ1027" s="199"/>
    </row>
    <row r="1028" spans="4:121" s="52" customFormat="1" hidden="1">
      <c r="D1028" s="198"/>
      <c r="E1028" s="54"/>
      <c r="F1028" s="54"/>
      <c r="G1028" s="54"/>
      <c r="H1028" s="54"/>
      <c r="I1028" s="54"/>
      <c r="J1028" s="54"/>
      <c r="K1028" s="54"/>
      <c r="L1028" s="54"/>
      <c r="M1028" s="54"/>
      <c r="N1028" s="54"/>
      <c r="O1028" s="54"/>
      <c r="P1028" s="54"/>
      <c r="Q1028" s="54"/>
      <c r="R1028" s="54"/>
      <c r="S1028" s="54"/>
      <c r="T1028" s="54"/>
      <c r="U1028" s="54"/>
      <c r="V1028" s="54"/>
      <c r="W1028" s="192"/>
      <c r="X1028" s="54"/>
      <c r="Y1028" s="54"/>
      <c r="Z1028" s="54"/>
      <c r="AA1028" s="54"/>
      <c r="AB1028" s="54"/>
      <c r="AC1028" s="54"/>
      <c r="AD1028" s="54"/>
      <c r="AE1028" s="54"/>
      <c r="AF1028" s="54"/>
      <c r="AG1028" s="54"/>
      <c r="AH1028" s="54"/>
      <c r="AI1028" s="54"/>
      <c r="AJ1028" s="54"/>
      <c r="AK1028" s="54"/>
      <c r="AL1028" s="54"/>
      <c r="AM1028" s="54"/>
      <c r="AN1028" s="54"/>
      <c r="AO1028" s="54"/>
      <c r="AP1028" s="54"/>
      <c r="AQ1028" s="54"/>
      <c r="AR1028" s="54"/>
      <c r="AS1028" s="54"/>
      <c r="AT1028" s="54"/>
      <c r="AU1028" s="54"/>
      <c r="AV1028" s="54"/>
      <c r="AW1028" s="874" t="e">
        <f t="shared" si="99"/>
        <v>#N/A</v>
      </c>
      <c r="AX1028" s="875"/>
      <c r="AY1028" s="875"/>
      <c r="AZ1028" s="875"/>
      <c r="BA1028" s="876"/>
      <c r="BB1028" s="877" t="s">
        <v>1360</v>
      </c>
      <c r="BC1028" s="878"/>
      <c r="BD1028" s="54"/>
      <c r="BE1028" s="879" t="e">
        <f t="shared" si="100"/>
        <v>#N/A</v>
      </c>
      <c r="BF1028" s="880"/>
      <c r="BG1028" s="880"/>
      <c r="BH1028" s="880"/>
      <c r="BI1028" s="881"/>
      <c r="BJ1028" s="882" t="s">
        <v>1360</v>
      </c>
      <c r="BK1028" s="878"/>
      <c r="BL1028" s="54"/>
      <c r="BM1028" s="241"/>
      <c r="BN1028" s="241"/>
      <c r="BO1028" s="241"/>
      <c r="BP1028" s="54"/>
      <c r="BQ1028" s="54"/>
      <c r="BR1028" s="54"/>
      <c r="BS1028" s="54"/>
      <c r="BT1028" s="54"/>
      <c r="BU1028" s="54"/>
      <c r="BV1028" s="54"/>
      <c r="BW1028" s="54"/>
      <c r="BX1028" s="54"/>
      <c r="BY1028" s="54"/>
      <c r="BZ1028" s="54"/>
      <c r="CA1028" s="54"/>
      <c r="CB1028" s="54"/>
      <c r="CC1028" s="54"/>
      <c r="CD1028" s="54"/>
      <c r="CE1028" s="54"/>
      <c r="CF1028" s="54"/>
      <c r="CG1028" s="54"/>
      <c r="CH1028" s="54"/>
      <c r="CI1028" s="54"/>
      <c r="CJ1028" s="54"/>
      <c r="CK1028" s="54"/>
      <c r="CL1028" s="54"/>
      <c r="CM1028" s="54"/>
      <c r="CN1028" s="54"/>
      <c r="CO1028" s="54"/>
      <c r="CP1028" s="54"/>
      <c r="CQ1028" s="54"/>
      <c r="CR1028" s="54"/>
      <c r="CS1028" s="54"/>
      <c r="CT1028" s="54"/>
      <c r="CU1028" s="54"/>
      <c r="CV1028" s="54"/>
      <c r="CW1028" s="54"/>
      <c r="CX1028" s="54"/>
      <c r="CY1028" s="54"/>
      <c r="CZ1028" s="54"/>
      <c r="DA1028" s="54"/>
      <c r="DB1028" s="54"/>
      <c r="DC1028" s="54"/>
      <c r="DD1028" s="54"/>
      <c r="DE1028" s="54"/>
      <c r="DF1028" s="54"/>
      <c r="DG1028" s="54"/>
      <c r="DH1028" s="54"/>
      <c r="DI1028" s="54"/>
      <c r="DJ1028" s="54"/>
      <c r="DK1028" s="54"/>
      <c r="DL1028" s="54"/>
      <c r="DM1028" s="54"/>
      <c r="DN1028" s="54"/>
      <c r="DO1028" s="54"/>
      <c r="DP1028" s="54"/>
      <c r="DQ1028" s="199"/>
    </row>
    <row r="1029" spans="4:121" s="52" customFormat="1" hidden="1">
      <c r="D1029" s="198"/>
      <c r="E1029" s="54"/>
      <c r="F1029" s="54"/>
      <c r="G1029" s="54"/>
      <c r="H1029" s="54"/>
      <c r="I1029" s="54"/>
      <c r="J1029" s="54"/>
      <c r="K1029" s="54"/>
      <c r="L1029" s="54"/>
      <c r="M1029" s="54"/>
      <c r="N1029" s="54"/>
      <c r="O1029" s="54"/>
      <c r="P1029" s="54"/>
      <c r="Q1029" s="54"/>
      <c r="R1029" s="54"/>
      <c r="S1029" s="54"/>
      <c r="T1029" s="54"/>
      <c r="U1029" s="54"/>
      <c r="V1029" s="54"/>
      <c r="W1029" s="192"/>
      <c r="X1029" s="54"/>
      <c r="Y1029" s="54"/>
      <c r="Z1029" s="54"/>
      <c r="AA1029" s="54"/>
      <c r="AB1029" s="54"/>
      <c r="AC1029" s="54"/>
      <c r="AD1029" s="54"/>
      <c r="AE1029" s="54"/>
      <c r="AF1029" s="54"/>
      <c r="AG1029" s="54"/>
      <c r="AH1029" s="54"/>
      <c r="AI1029" s="54"/>
      <c r="AJ1029" s="54"/>
      <c r="AK1029" s="54"/>
      <c r="AL1029" s="54"/>
      <c r="AM1029" s="54"/>
      <c r="AN1029" s="54"/>
      <c r="AO1029" s="54"/>
      <c r="AP1029" s="54"/>
      <c r="AQ1029" s="54"/>
      <c r="AR1029" s="54"/>
      <c r="AS1029" s="54"/>
      <c r="AT1029" s="54"/>
      <c r="AU1029" s="54"/>
      <c r="AV1029" s="54"/>
      <c r="AW1029" s="874" t="e">
        <f t="shared" si="99"/>
        <v>#N/A</v>
      </c>
      <c r="AX1029" s="875"/>
      <c r="AY1029" s="875"/>
      <c r="AZ1029" s="875"/>
      <c r="BA1029" s="876"/>
      <c r="BB1029" s="877" t="s">
        <v>1361</v>
      </c>
      <c r="BC1029" s="878"/>
      <c r="BD1029" s="54"/>
      <c r="BE1029" s="879" t="e">
        <f t="shared" si="100"/>
        <v>#N/A</v>
      </c>
      <c r="BF1029" s="880"/>
      <c r="BG1029" s="880"/>
      <c r="BH1029" s="880"/>
      <c r="BI1029" s="881"/>
      <c r="BJ1029" s="882" t="s">
        <v>1361</v>
      </c>
      <c r="BK1029" s="878"/>
      <c r="BL1029" s="54"/>
      <c r="BM1029" s="241"/>
      <c r="BN1029" s="241"/>
      <c r="BO1029" s="241"/>
      <c r="BP1029" s="54"/>
      <c r="BQ1029" s="54"/>
      <c r="BR1029" s="54"/>
      <c r="BS1029" s="54"/>
      <c r="BT1029" s="54"/>
      <c r="BU1029" s="54"/>
      <c r="BV1029" s="54"/>
      <c r="BW1029" s="54"/>
      <c r="BX1029" s="54"/>
      <c r="BY1029" s="54"/>
      <c r="BZ1029" s="54"/>
      <c r="CA1029" s="54"/>
      <c r="CB1029" s="54"/>
      <c r="CC1029" s="54"/>
      <c r="CD1029" s="54"/>
      <c r="CE1029" s="54"/>
      <c r="CF1029" s="54"/>
      <c r="CG1029" s="54"/>
      <c r="CH1029" s="54"/>
      <c r="CI1029" s="54"/>
      <c r="CJ1029" s="54"/>
      <c r="CK1029" s="54"/>
      <c r="CL1029" s="54"/>
      <c r="CM1029" s="54"/>
      <c r="CN1029" s="54"/>
      <c r="CO1029" s="54"/>
      <c r="CP1029" s="54"/>
      <c r="CQ1029" s="54"/>
      <c r="CR1029" s="54"/>
      <c r="CS1029" s="54"/>
      <c r="CT1029" s="54"/>
      <c r="CU1029" s="54"/>
      <c r="CV1029" s="54"/>
      <c r="CW1029" s="54"/>
      <c r="CX1029" s="54"/>
      <c r="CY1029" s="54"/>
      <c r="CZ1029" s="54"/>
      <c r="DA1029" s="54"/>
      <c r="DB1029" s="54"/>
      <c r="DC1029" s="54"/>
      <c r="DD1029" s="54"/>
      <c r="DE1029" s="54"/>
      <c r="DF1029" s="54"/>
      <c r="DG1029" s="54"/>
      <c r="DH1029" s="54"/>
      <c r="DI1029" s="54"/>
      <c r="DJ1029" s="54"/>
      <c r="DK1029" s="54"/>
      <c r="DL1029" s="54"/>
      <c r="DM1029" s="54"/>
      <c r="DN1029" s="54"/>
      <c r="DO1029" s="54"/>
      <c r="DP1029" s="54"/>
      <c r="DQ1029" s="199"/>
    </row>
    <row r="1030" spans="4:121" s="52" customFormat="1" hidden="1">
      <c r="D1030" s="198"/>
      <c r="E1030" s="54"/>
      <c r="F1030" s="54"/>
      <c r="G1030" s="54"/>
      <c r="H1030" s="54"/>
      <c r="I1030" s="54"/>
      <c r="J1030" s="54"/>
      <c r="K1030" s="54"/>
      <c r="L1030" s="54"/>
      <c r="M1030" s="54"/>
      <c r="N1030" s="54"/>
      <c r="O1030" s="54"/>
      <c r="P1030" s="54"/>
      <c r="Q1030" s="54"/>
      <c r="R1030" s="54"/>
      <c r="S1030" s="54"/>
      <c r="T1030" s="54"/>
      <c r="U1030" s="54"/>
      <c r="V1030" s="54"/>
      <c r="W1030" s="192"/>
      <c r="X1030" s="54"/>
      <c r="Y1030" s="54"/>
      <c r="Z1030" s="54"/>
      <c r="AA1030" s="54"/>
      <c r="AB1030" s="54"/>
      <c r="AC1030" s="54"/>
      <c r="AD1030" s="54"/>
      <c r="AE1030" s="54"/>
      <c r="AF1030" s="54"/>
      <c r="AG1030" s="54"/>
      <c r="AH1030" s="54"/>
      <c r="AI1030" s="54"/>
      <c r="AJ1030" s="54"/>
      <c r="AK1030" s="54"/>
      <c r="AL1030" s="54"/>
      <c r="AM1030" s="54"/>
      <c r="AN1030" s="54"/>
      <c r="AO1030" s="54"/>
      <c r="AP1030" s="54"/>
      <c r="AQ1030" s="54"/>
      <c r="AR1030" s="54"/>
      <c r="AS1030" s="54"/>
      <c r="AT1030" s="54"/>
      <c r="AU1030" s="54"/>
      <c r="AV1030" s="54"/>
      <c r="AW1030" s="874" t="e">
        <f t="shared" si="99"/>
        <v>#N/A</v>
      </c>
      <c r="AX1030" s="875"/>
      <c r="AY1030" s="875"/>
      <c r="AZ1030" s="875"/>
      <c r="BA1030" s="876"/>
      <c r="BB1030" s="877" t="s">
        <v>1362</v>
      </c>
      <c r="BC1030" s="878"/>
      <c r="BD1030" s="54"/>
      <c r="BE1030" s="879" t="e">
        <f t="shared" si="100"/>
        <v>#N/A</v>
      </c>
      <c r="BF1030" s="880"/>
      <c r="BG1030" s="880"/>
      <c r="BH1030" s="880"/>
      <c r="BI1030" s="881"/>
      <c r="BJ1030" s="882" t="s">
        <v>1362</v>
      </c>
      <c r="BK1030" s="878"/>
      <c r="BL1030" s="54"/>
      <c r="BM1030" s="241"/>
      <c r="BN1030" s="241"/>
      <c r="BO1030" s="241"/>
      <c r="BP1030" s="54"/>
      <c r="BQ1030" s="54"/>
      <c r="BR1030" s="54"/>
      <c r="BS1030" s="54"/>
      <c r="BT1030" s="54"/>
      <c r="BU1030" s="54"/>
      <c r="BV1030" s="54"/>
      <c r="BW1030" s="54"/>
      <c r="BX1030" s="54"/>
      <c r="BY1030" s="54"/>
      <c r="BZ1030" s="54"/>
      <c r="CA1030" s="54"/>
      <c r="CB1030" s="54"/>
      <c r="CC1030" s="54"/>
      <c r="CD1030" s="54"/>
      <c r="CE1030" s="54"/>
      <c r="CF1030" s="54"/>
      <c r="CG1030" s="54"/>
      <c r="CH1030" s="54"/>
      <c r="CI1030" s="54"/>
      <c r="CJ1030" s="54"/>
      <c r="CK1030" s="54"/>
      <c r="CL1030" s="54"/>
      <c r="CM1030" s="54"/>
      <c r="CN1030" s="54"/>
      <c r="CO1030" s="54"/>
      <c r="CP1030" s="54"/>
      <c r="CQ1030" s="54"/>
      <c r="CR1030" s="54"/>
      <c r="CS1030" s="54"/>
      <c r="CT1030" s="54"/>
      <c r="CU1030" s="54"/>
      <c r="CV1030" s="54"/>
      <c r="CW1030" s="54"/>
      <c r="CX1030" s="54"/>
      <c r="CY1030" s="54"/>
      <c r="CZ1030" s="54"/>
      <c r="DA1030" s="54"/>
      <c r="DB1030" s="54"/>
      <c r="DC1030" s="54"/>
      <c r="DD1030" s="54"/>
      <c r="DE1030" s="54"/>
      <c r="DF1030" s="54"/>
      <c r="DG1030" s="54"/>
      <c r="DH1030" s="54"/>
      <c r="DI1030" s="54"/>
      <c r="DJ1030" s="54"/>
      <c r="DK1030" s="54"/>
      <c r="DL1030" s="54"/>
      <c r="DM1030" s="54"/>
      <c r="DN1030" s="54"/>
      <c r="DO1030" s="54"/>
      <c r="DP1030" s="54"/>
      <c r="DQ1030" s="199"/>
    </row>
    <row r="1031" spans="4:121" s="52" customFormat="1" hidden="1">
      <c r="D1031" s="198"/>
      <c r="E1031" s="54"/>
      <c r="F1031" s="54"/>
      <c r="G1031" s="54"/>
      <c r="H1031" s="54"/>
      <c r="I1031" s="54"/>
      <c r="J1031" s="54"/>
      <c r="K1031" s="54"/>
      <c r="L1031" s="54"/>
      <c r="M1031" s="54"/>
      <c r="N1031" s="54"/>
      <c r="O1031" s="54"/>
      <c r="P1031" s="54"/>
      <c r="Q1031" s="54"/>
      <c r="R1031" s="54"/>
      <c r="S1031" s="54"/>
      <c r="T1031" s="54"/>
      <c r="U1031" s="54"/>
      <c r="V1031" s="54"/>
      <c r="W1031" s="192"/>
      <c r="X1031" s="54"/>
      <c r="Y1031" s="54"/>
      <c r="Z1031" s="54"/>
      <c r="AA1031" s="54"/>
      <c r="AB1031" s="54"/>
      <c r="AC1031" s="54"/>
      <c r="AD1031" s="54"/>
      <c r="AE1031" s="54"/>
      <c r="AF1031" s="54"/>
      <c r="AG1031" s="54"/>
      <c r="AH1031" s="54"/>
      <c r="AI1031" s="54"/>
      <c r="AJ1031" s="54"/>
      <c r="AK1031" s="54"/>
      <c r="AL1031" s="54"/>
      <c r="AM1031" s="54"/>
      <c r="AN1031" s="54"/>
      <c r="AO1031" s="54"/>
      <c r="AP1031" s="54"/>
      <c r="AQ1031" s="54"/>
      <c r="AR1031" s="54"/>
      <c r="AS1031" s="54"/>
      <c r="AT1031" s="54"/>
      <c r="AU1031" s="54"/>
      <c r="AV1031" s="54"/>
      <c r="AW1031" s="874" t="e">
        <f t="shared" si="99"/>
        <v>#N/A</v>
      </c>
      <c r="AX1031" s="875"/>
      <c r="AY1031" s="875"/>
      <c r="AZ1031" s="875"/>
      <c r="BA1031" s="876"/>
      <c r="BB1031" s="877" t="s">
        <v>1363</v>
      </c>
      <c r="BC1031" s="878"/>
      <c r="BD1031" s="54"/>
      <c r="BE1031" s="879" t="e">
        <f t="shared" si="100"/>
        <v>#N/A</v>
      </c>
      <c r="BF1031" s="880"/>
      <c r="BG1031" s="880"/>
      <c r="BH1031" s="880"/>
      <c r="BI1031" s="881"/>
      <c r="BJ1031" s="882" t="s">
        <v>1363</v>
      </c>
      <c r="BK1031" s="878"/>
      <c r="BL1031" s="54"/>
      <c r="BM1031" s="241"/>
      <c r="BN1031" s="241"/>
      <c r="BO1031" s="241"/>
      <c r="BP1031" s="54"/>
      <c r="BQ1031" s="54"/>
      <c r="BR1031" s="54"/>
      <c r="BS1031" s="54"/>
      <c r="BT1031" s="54"/>
      <c r="BU1031" s="54"/>
      <c r="BV1031" s="54"/>
      <c r="BW1031" s="54"/>
      <c r="BX1031" s="54"/>
      <c r="BY1031" s="54"/>
      <c r="BZ1031" s="54"/>
      <c r="CA1031" s="54"/>
      <c r="CB1031" s="54"/>
      <c r="CC1031" s="54"/>
      <c r="CD1031" s="54"/>
      <c r="CE1031" s="54"/>
      <c r="CF1031" s="54"/>
      <c r="CG1031" s="54"/>
      <c r="CH1031" s="54"/>
      <c r="CI1031" s="54"/>
      <c r="CJ1031" s="54"/>
      <c r="CK1031" s="54"/>
      <c r="CL1031" s="54"/>
      <c r="CM1031" s="54"/>
      <c r="CN1031" s="54"/>
      <c r="CO1031" s="54"/>
      <c r="CP1031" s="54"/>
      <c r="CQ1031" s="54"/>
      <c r="CR1031" s="54"/>
      <c r="CS1031" s="54"/>
      <c r="CT1031" s="54"/>
      <c r="CU1031" s="54"/>
      <c r="CV1031" s="54"/>
      <c r="CW1031" s="54"/>
      <c r="CX1031" s="54"/>
      <c r="CY1031" s="54"/>
      <c r="CZ1031" s="54"/>
      <c r="DA1031" s="54"/>
      <c r="DB1031" s="54"/>
      <c r="DC1031" s="54"/>
      <c r="DD1031" s="54"/>
      <c r="DE1031" s="54"/>
      <c r="DF1031" s="54"/>
      <c r="DG1031" s="54"/>
      <c r="DH1031" s="54"/>
      <c r="DI1031" s="54"/>
      <c r="DJ1031" s="54"/>
      <c r="DK1031" s="54"/>
      <c r="DL1031" s="54"/>
      <c r="DM1031" s="54"/>
      <c r="DN1031" s="54"/>
      <c r="DO1031" s="54"/>
      <c r="DP1031" s="54"/>
      <c r="DQ1031" s="199"/>
    </row>
    <row r="1032" spans="4:121" s="52" customFormat="1" hidden="1">
      <c r="D1032" s="198"/>
      <c r="E1032" s="54"/>
      <c r="F1032" s="54"/>
      <c r="G1032" s="54"/>
      <c r="H1032" s="54"/>
      <c r="I1032" s="54"/>
      <c r="J1032" s="54"/>
      <c r="K1032" s="54"/>
      <c r="L1032" s="54"/>
      <c r="M1032" s="54"/>
      <c r="N1032" s="54"/>
      <c r="O1032" s="54"/>
      <c r="P1032" s="54"/>
      <c r="Q1032" s="54"/>
      <c r="R1032" s="54"/>
      <c r="S1032" s="54"/>
      <c r="T1032" s="54"/>
      <c r="U1032" s="54"/>
      <c r="V1032" s="54"/>
      <c r="W1032" s="192"/>
      <c r="X1032" s="54"/>
      <c r="Y1032" s="54"/>
      <c r="Z1032" s="54"/>
      <c r="AA1032" s="54"/>
      <c r="AB1032" s="54"/>
      <c r="AC1032" s="54"/>
      <c r="AD1032" s="54"/>
      <c r="AE1032" s="54"/>
      <c r="AF1032" s="54"/>
      <c r="AG1032" s="54"/>
      <c r="AH1032" s="54"/>
      <c r="AI1032" s="54"/>
      <c r="AJ1032" s="54"/>
      <c r="AK1032" s="54"/>
      <c r="AL1032" s="54"/>
      <c r="AM1032" s="54"/>
      <c r="AN1032" s="54"/>
      <c r="AO1032" s="54"/>
      <c r="AP1032" s="54"/>
      <c r="AQ1032" s="54"/>
      <c r="AR1032" s="54"/>
      <c r="AS1032" s="54"/>
      <c r="AT1032" s="54"/>
      <c r="AU1032" s="54"/>
      <c r="AV1032" s="54"/>
      <c r="AW1032" s="874" t="e">
        <f t="shared" si="99"/>
        <v>#N/A</v>
      </c>
      <c r="AX1032" s="875"/>
      <c r="AY1032" s="875"/>
      <c r="AZ1032" s="875"/>
      <c r="BA1032" s="876"/>
      <c r="BB1032" s="877" t="s">
        <v>1364</v>
      </c>
      <c r="BC1032" s="878"/>
      <c r="BD1032" s="54"/>
      <c r="BE1032" s="879" t="e">
        <f t="shared" si="100"/>
        <v>#N/A</v>
      </c>
      <c r="BF1032" s="880"/>
      <c r="BG1032" s="880"/>
      <c r="BH1032" s="880"/>
      <c r="BI1032" s="881"/>
      <c r="BJ1032" s="882" t="s">
        <v>1364</v>
      </c>
      <c r="BK1032" s="878"/>
      <c r="BL1032" s="54"/>
      <c r="BM1032" s="241"/>
      <c r="BN1032" s="241"/>
      <c r="BO1032" s="241"/>
      <c r="BP1032" s="54"/>
      <c r="BQ1032" s="54"/>
      <c r="BR1032" s="54"/>
      <c r="BS1032" s="54"/>
      <c r="BT1032" s="54"/>
      <c r="BU1032" s="54"/>
      <c r="BV1032" s="54"/>
      <c r="BW1032" s="54"/>
      <c r="BX1032" s="54"/>
      <c r="BY1032" s="54"/>
      <c r="BZ1032" s="54"/>
      <c r="CA1032" s="54"/>
      <c r="CB1032" s="54"/>
      <c r="CC1032" s="54"/>
      <c r="CD1032" s="54"/>
      <c r="CE1032" s="54"/>
      <c r="CF1032" s="54"/>
      <c r="CG1032" s="54"/>
      <c r="CH1032" s="54"/>
      <c r="CI1032" s="54"/>
      <c r="CJ1032" s="54"/>
      <c r="CK1032" s="54"/>
      <c r="CL1032" s="54"/>
      <c r="CM1032" s="54"/>
      <c r="CN1032" s="54"/>
      <c r="CO1032" s="54"/>
      <c r="CP1032" s="54"/>
      <c r="CQ1032" s="54"/>
      <c r="CR1032" s="54"/>
      <c r="CS1032" s="54"/>
      <c r="CT1032" s="54"/>
      <c r="CU1032" s="54"/>
      <c r="CV1032" s="54"/>
      <c r="CW1032" s="54"/>
      <c r="CX1032" s="54"/>
      <c r="CY1032" s="54"/>
      <c r="CZ1032" s="54"/>
      <c r="DA1032" s="54"/>
      <c r="DB1032" s="54"/>
      <c r="DC1032" s="54"/>
      <c r="DD1032" s="54"/>
      <c r="DE1032" s="54"/>
      <c r="DF1032" s="54"/>
      <c r="DG1032" s="54"/>
      <c r="DH1032" s="54"/>
      <c r="DI1032" s="54"/>
      <c r="DJ1032" s="54"/>
      <c r="DK1032" s="54"/>
      <c r="DL1032" s="54"/>
      <c r="DM1032" s="54"/>
      <c r="DN1032" s="54"/>
      <c r="DO1032" s="54"/>
      <c r="DP1032" s="54"/>
      <c r="DQ1032" s="199"/>
    </row>
    <row r="1033" spans="4:121" s="52" customFormat="1" hidden="1">
      <c r="D1033" s="198"/>
      <c r="E1033" s="54"/>
      <c r="F1033" s="54"/>
      <c r="G1033" s="54"/>
      <c r="H1033" s="54"/>
      <c r="I1033" s="54"/>
      <c r="J1033" s="54"/>
      <c r="K1033" s="54"/>
      <c r="L1033" s="54"/>
      <c r="M1033" s="54"/>
      <c r="N1033" s="54"/>
      <c r="O1033" s="54"/>
      <c r="P1033" s="54"/>
      <c r="Q1033" s="54"/>
      <c r="R1033" s="54"/>
      <c r="S1033" s="54"/>
      <c r="T1033" s="54"/>
      <c r="U1033" s="54"/>
      <c r="V1033" s="54"/>
      <c r="W1033" s="192"/>
      <c r="X1033" s="54"/>
      <c r="Y1033" s="54"/>
      <c r="Z1033" s="54"/>
      <c r="AA1033" s="54"/>
      <c r="AB1033" s="54"/>
      <c r="AC1033" s="54"/>
      <c r="AD1033" s="54"/>
      <c r="AE1033" s="54"/>
      <c r="AF1033" s="54"/>
      <c r="AG1033" s="54"/>
      <c r="AH1033" s="54"/>
      <c r="AI1033" s="54"/>
      <c r="AJ1033" s="54"/>
      <c r="AK1033" s="54"/>
      <c r="AL1033" s="54"/>
      <c r="AM1033" s="54"/>
      <c r="AN1033" s="54"/>
      <c r="AO1033" s="54"/>
      <c r="AP1033" s="54"/>
      <c r="AQ1033" s="54"/>
      <c r="AR1033" s="54"/>
      <c r="AS1033" s="54"/>
      <c r="AT1033" s="54"/>
      <c r="AU1033" s="54"/>
      <c r="AV1033" s="54"/>
      <c r="AW1033" s="874" t="e">
        <f t="shared" si="99"/>
        <v>#N/A</v>
      </c>
      <c r="AX1033" s="875"/>
      <c r="AY1033" s="875"/>
      <c r="AZ1033" s="875"/>
      <c r="BA1033" s="876"/>
      <c r="BB1033" s="877" t="s">
        <v>1365</v>
      </c>
      <c r="BC1033" s="878"/>
      <c r="BD1033" s="54"/>
      <c r="BE1033" s="879" t="e">
        <f t="shared" si="100"/>
        <v>#N/A</v>
      </c>
      <c r="BF1033" s="880"/>
      <c r="BG1033" s="880"/>
      <c r="BH1033" s="880"/>
      <c r="BI1033" s="881"/>
      <c r="BJ1033" s="882" t="s">
        <v>1365</v>
      </c>
      <c r="BK1033" s="878"/>
      <c r="BL1033" s="54"/>
      <c r="BM1033" s="241"/>
      <c r="BN1033" s="241"/>
      <c r="BO1033" s="241"/>
      <c r="BP1033" s="54"/>
      <c r="BQ1033" s="54"/>
      <c r="BR1033" s="54"/>
      <c r="BS1033" s="54"/>
      <c r="BT1033" s="54"/>
      <c r="BU1033" s="54"/>
      <c r="BV1033" s="54"/>
      <c r="BW1033" s="54"/>
      <c r="BX1033" s="54"/>
      <c r="BY1033" s="54"/>
      <c r="BZ1033" s="54"/>
      <c r="CA1033" s="54"/>
      <c r="CB1033" s="54"/>
      <c r="CC1033" s="54"/>
      <c r="CD1033" s="54"/>
      <c r="CE1033" s="54"/>
      <c r="CF1033" s="54"/>
      <c r="CG1033" s="54"/>
      <c r="CH1033" s="54"/>
      <c r="CI1033" s="54"/>
      <c r="CJ1033" s="54"/>
      <c r="CK1033" s="54"/>
      <c r="CL1033" s="54"/>
      <c r="CM1033" s="54"/>
      <c r="CN1033" s="54"/>
      <c r="CO1033" s="54"/>
      <c r="CP1033" s="54"/>
      <c r="CQ1033" s="54"/>
      <c r="CR1033" s="54"/>
      <c r="CS1033" s="54"/>
      <c r="CT1033" s="54"/>
      <c r="CU1033" s="54"/>
      <c r="CV1033" s="54"/>
      <c r="CW1033" s="54"/>
      <c r="CX1033" s="54"/>
      <c r="CY1033" s="54"/>
      <c r="CZ1033" s="54"/>
      <c r="DA1033" s="54"/>
      <c r="DB1033" s="54"/>
      <c r="DC1033" s="54"/>
      <c r="DD1033" s="54"/>
      <c r="DE1033" s="54"/>
      <c r="DF1033" s="54"/>
      <c r="DG1033" s="54"/>
      <c r="DH1033" s="54"/>
      <c r="DI1033" s="54"/>
      <c r="DJ1033" s="54"/>
      <c r="DK1033" s="54"/>
      <c r="DL1033" s="54"/>
      <c r="DM1033" s="54"/>
      <c r="DN1033" s="54"/>
      <c r="DO1033" s="54"/>
      <c r="DP1033" s="54"/>
      <c r="DQ1033" s="199"/>
    </row>
    <row r="1034" spans="4:121" s="52" customFormat="1" hidden="1">
      <c r="D1034" s="198"/>
      <c r="E1034" s="54"/>
      <c r="F1034" s="54"/>
      <c r="G1034" s="54"/>
      <c r="H1034" s="54"/>
      <c r="I1034" s="54"/>
      <c r="J1034" s="54"/>
      <c r="K1034" s="54"/>
      <c r="L1034" s="54"/>
      <c r="M1034" s="54"/>
      <c r="N1034" s="54"/>
      <c r="O1034" s="54"/>
      <c r="P1034" s="54"/>
      <c r="Q1034" s="54"/>
      <c r="R1034" s="54"/>
      <c r="S1034" s="54"/>
      <c r="T1034" s="54"/>
      <c r="U1034" s="54"/>
      <c r="V1034" s="54"/>
      <c r="W1034" s="192"/>
      <c r="X1034" s="54"/>
      <c r="Y1034" s="54"/>
      <c r="Z1034" s="54"/>
      <c r="AA1034" s="54"/>
      <c r="AB1034" s="54"/>
      <c r="AC1034" s="54"/>
      <c r="AD1034" s="54"/>
      <c r="AE1034" s="54"/>
      <c r="AF1034" s="54"/>
      <c r="AG1034" s="54"/>
      <c r="AH1034" s="54"/>
      <c r="AI1034" s="54"/>
      <c r="AJ1034" s="54"/>
      <c r="AK1034" s="54"/>
      <c r="AL1034" s="54"/>
      <c r="AM1034" s="54"/>
      <c r="AN1034" s="54"/>
      <c r="AO1034" s="54"/>
      <c r="AP1034" s="54"/>
      <c r="AQ1034" s="54"/>
      <c r="AR1034" s="54"/>
      <c r="AS1034" s="54"/>
      <c r="AT1034" s="54"/>
      <c r="AU1034" s="54"/>
      <c r="AV1034" s="54"/>
      <c r="AW1034" s="874" t="e">
        <f t="shared" si="99"/>
        <v>#N/A</v>
      </c>
      <c r="AX1034" s="875"/>
      <c r="AY1034" s="875"/>
      <c r="AZ1034" s="875"/>
      <c r="BA1034" s="876"/>
      <c r="BB1034" s="877" t="s">
        <v>1366</v>
      </c>
      <c r="BC1034" s="878"/>
      <c r="BD1034" s="54"/>
      <c r="BE1034" s="879" t="e">
        <f t="shared" si="100"/>
        <v>#N/A</v>
      </c>
      <c r="BF1034" s="880"/>
      <c r="BG1034" s="880"/>
      <c r="BH1034" s="880"/>
      <c r="BI1034" s="881"/>
      <c r="BJ1034" s="882" t="s">
        <v>1366</v>
      </c>
      <c r="BK1034" s="878"/>
      <c r="BL1034" s="54"/>
      <c r="BM1034" s="241"/>
      <c r="BN1034" s="241"/>
      <c r="BO1034" s="241"/>
      <c r="BP1034" s="54"/>
      <c r="BQ1034" s="54"/>
      <c r="BR1034" s="54"/>
      <c r="BS1034" s="54"/>
      <c r="BT1034" s="54"/>
      <c r="BU1034" s="54"/>
      <c r="BV1034" s="54"/>
      <c r="BW1034" s="54"/>
      <c r="BX1034" s="54"/>
      <c r="BY1034" s="54"/>
      <c r="BZ1034" s="54"/>
      <c r="CA1034" s="54"/>
      <c r="CB1034" s="54"/>
      <c r="CC1034" s="54"/>
      <c r="CD1034" s="54"/>
      <c r="CE1034" s="54"/>
      <c r="CF1034" s="54"/>
      <c r="CG1034" s="54"/>
      <c r="CH1034" s="54"/>
      <c r="CI1034" s="54"/>
      <c r="CJ1034" s="54"/>
      <c r="CK1034" s="54"/>
      <c r="CL1034" s="54"/>
      <c r="CM1034" s="54"/>
      <c r="CN1034" s="54"/>
      <c r="CO1034" s="54"/>
      <c r="CP1034" s="54"/>
      <c r="CQ1034" s="54"/>
      <c r="CR1034" s="54"/>
      <c r="CS1034" s="54"/>
      <c r="CT1034" s="54"/>
      <c r="CU1034" s="54"/>
      <c r="CV1034" s="54"/>
      <c r="CW1034" s="54"/>
      <c r="CX1034" s="54"/>
      <c r="CY1034" s="54"/>
      <c r="CZ1034" s="54"/>
      <c r="DA1034" s="54"/>
      <c r="DB1034" s="54"/>
      <c r="DC1034" s="54"/>
      <c r="DD1034" s="54"/>
      <c r="DE1034" s="54"/>
      <c r="DF1034" s="54"/>
      <c r="DG1034" s="54"/>
      <c r="DH1034" s="54"/>
      <c r="DI1034" s="54"/>
      <c r="DJ1034" s="54"/>
      <c r="DK1034" s="54"/>
      <c r="DL1034" s="54"/>
      <c r="DM1034" s="54"/>
      <c r="DN1034" s="54"/>
      <c r="DO1034" s="54"/>
      <c r="DP1034" s="54"/>
      <c r="DQ1034" s="199"/>
    </row>
    <row r="1035" spans="4:121" s="52" customFormat="1" hidden="1">
      <c r="D1035" s="198"/>
      <c r="E1035" s="54"/>
      <c r="F1035" s="54"/>
      <c r="G1035" s="54"/>
      <c r="H1035" s="54"/>
      <c r="I1035" s="54"/>
      <c r="J1035" s="54"/>
      <c r="K1035" s="54"/>
      <c r="L1035" s="54"/>
      <c r="M1035" s="54"/>
      <c r="N1035" s="54"/>
      <c r="O1035" s="54"/>
      <c r="P1035" s="54"/>
      <c r="Q1035" s="54"/>
      <c r="R1035" s="54"/>
      <c r="S1035" s="54"/>
      <c r="T1035" s="54"/>
      <c r="U1035" s="54"/>
      <c r="V1035" s="54"/>
      <c r="W1035" s="192"/>
      <c r="X1035" s="54"/>
      <c r="Y1035" s="54"/>
      <c r="Z1035" s="54"/>
      <c r="AA1035" s="54"/>
      <c r="AB1035" s="54"/>
      <c r="AC1035" s="54"/>
      <c r="AD1035" s="54"/>
      <c r="AE1035" s="54"/>
      <c r="AF1035" s="54"/>
      <c r="AG1035" s="54"/>
      <c r="AH1035" s="54"/>
      <c r="AI1035" s="54"/>
      <c r="AJ1035" s="54"/>
      <c r="AK1035" s="54"/>
      <c r="AL1035" s="54"/>
      <c r="AM1035" s="54"/>
      <c r="AN1035" s="54"/>
      <c r="AO1035" s="54"/>
      <c r="AP1035" s="54"/>
      <c r="AQ1035" s="54"/>
      <c r="AR1035" s="54"/>
      <c r="AS1035" s="54"/>
      <c r="AT1035" s="54"/>
      <c r="AU1035" s="54"/>
      <c r="AV1035" s="54"/>
      <c r="AW1035" s="874" t="e">
        <f t="shared" ref="AW1035:AW1098" si="101">RANK(BB1035,$AM$184:$AM$211,1)</f>
        <v>#N/A</v>
      </c>
      <c r="AX1035" s="875"/>
      <c r="AY1035" s="875"/>
      <c r="AZ1035" s="875"/>
      <c r="BA1035" s="876"/>
      <c r="BB1035" s="877" t="s">
        <v>1367</v>
      </c>
      <c r="BC1035" s="878"/>
      <c r="BD1035" s="54"/>
      <c r="BE1035" s="879" t="e">
        <f t="shared" si="100"/>
        <v>#N/A</v>
      </c>
      <c r="BF1035" s="880"/>
      <c r="BG1035" s="880"/>
      <c r="BH1035" s="880"/>
      <c r="BI1035" s="881"/>
      <c r="BJ1035" s="882" t="s">
        <v>1367</v>
      </c>
      <c r="BK1035" s="878"/>
      <c r="BL1035" s="54"/>
      <c r="BM1035" s="241"/>
      <c r="BN1035" s="241"/>
      <c r="BO1035" s="241"/>
      <c r="BP1035" s="54"/>
      <c r="BQ1035" s="54"/>
      <c r="BR1035" s="54"/>
      <c r="BS1035" s="54"/>
      <c r="BT1035" s="54"/>
      <c r="BU1035" s="54"/>
      <c r="BV1035" s="54"/>
      <c r="BW1035" s="54"/>
      <c r="BX1035" s="54"/>
      <c r="BY1035" s="54"/>
      <c r="BZ1035" s="54"/>
      <c r="CA1035" s="54"/>
      <c r="CB1035" s="54"/>
      <c r="CC1035" s="54"/>
      <c r="CD1035" s="54"/>
      <c r="CE1035" s="54"/>
      <c r="CF1035" s="54"/>
      <c r="CG1035" s="54"/>
      <c r="CH1035" s="54"/>
      <c r="CI1035" s="54"/>
      <c r="CJ1035" s="54"/>
      <c r="CK1035" s="54"/>
      <c r="CL1035" s="54"/>
      <c r="CM1035" s="54"/>
      <c r="CN1035" s="54"/>
      <c r="CO1035" s="54"/>
      <c r="CP1035" s="54"/>
      <c r="CQ1035" s="54"/>
      <c r="CR1035" s="54"/>
      <c r="CS1035" s="54"/>
      <c r="CT1035" s="54"/>
      <c r="CU1035" s="54"/>
      <c r="CV1035" s="54"/>
      <c r="CW1035" s="54"/>
      <c r="CX1035" s="54"/>
      <c r="CY1035" s="54"/>
      <c r="CZ1035" s="54"/>
      <c r="DA1035" s="54"/>
      <c r="DB1035" s="54"/>
      <c r="DC1035" s="54"/>
      <c r="DD1035" s="54"/>
      <c r="DE1035" s="54"/>
      <c r="DF1035" s="54"/>
      <c r="DG1035" s="54"/>
      <c r="DH1035" s="54"/>
      <c r="DI1035" s="54"/>
      <c r="DJ1035" s="54"/>
      <c r="DK1035" s="54"/>
      <c r="DL1035" s="54"/>
      <c r="DM1035" s="54"/>
      <c r="DN1035" s="54"/>
      <c r="DO1035" s="54"/>
      <c r="DP1035" s="54"/>
      <c r="DQ1035" s="199"/>
    </row>
    <row r="1036" spans="4:121" s="52" customFormat="1" hidden="1">
      <c r="D1036" s="198"/>
      <c r="E1036" s="54"/>
      <c r="F1036" s="54"/>
      <c r="G1036" s="54"/>
      <c r="H1036" s="54"/>
      <c r="I1036" s="54"/>
      <c r="J1036" s="54"/>
      <c r="K1036" s="54"/>
      <c r="L1036" s="54"/>
      <c r="M1036" s="54"/>
      <c r="N1036" s="54"/>
      <c r="O1036" s="54"/>
      <c r="P1036" s="54"/>
      <c r="Q1036" s="54"/>
      <c r="R1036" s="54"/>
      <c r="S1036" s="54"/>
      <c r="T1036" s="54"/>
      <c r="U1036" s="54"/>
      <c r="V1036" s="54"/>
      <c r="W1036" s="192"/>
      <c r="X1036" s="54"/>
      <c r="Y1036" s="54"/>
      <c r="Z1036" s="54"/>
      <c r="AA1036" s="54"/>
      <c r="AB1036" s="54"/>
      <c r="AC1036" s="54"/>
      <c r="AD1036" s="54"/>
      <c r="AE1036" s="54"/>
      <c r="AF1036" s="54"/>
      <c r="AG1036" s="54"/>
      <c r="AH1036" s="54"/>
      <c r="AI1036" s="54"/>
      <c r="AJ1036" s="54"/>
      <c r="AK1036" s="54"/>
      <c r="AL1036" s="54"/>
      <c r="AM1036" s="54"/>
      <c r="AN1036" s="54"/>
      <c r="AO1036" s="54"/>
      <c r="AP1036" s="54"/>
      <c r="AQ1036" s="54"/>
      <c r="AR1036" s="54"/>
      <c r="AS1036" s="54"/>
      <c r="AT1036" s="54"/>
      <c r="AU1036" s="54"/>
      <c r="AV1036" s="54"/>
      <c r="AW1036" s="874" t="e">
        <f t="shared" si="101"/>
        <v>#N/A</v>
      </c>
      <c r="AX1036" s="875"/>
      <c r="AY1036" s="875"/>
      <c r="AZ1036" s="875"/>
      <c r="BA1036" s="876"/>
      <c r="BB1036" s="877" t="s">
        <v>1368</v>
      </c>
      <c r="BC1036" s="878"/>
      <c r="BD1036" s="54"/>
      <c r="BE1036" s="879" t="e">
        <f t="shared" si="100"/>
        <v>#N/A</v>
      </c>
      <c r="BF1036" s="880"/>
      <c r="BG1036" s="880"/>
      <c r="BH1036" s="880"/>
      <c r="BI1036" s="881"/>
      <c r="BJ1036" s="882" t="s">
        <v>1368</v>
      </c>
      <c r="BK1036" s="878"/>
      <c r="BL1036" s="54"/>
      <c r="BM1036" s="241"/>
      <c r="BN1036" s="241"/>
      <c r="BO1036" s="241"/>
      <c r="BP1036" s="54"/>
      <c r="BQ1036" s="54"/>
      <c r="BR1036" s="54"/>
      <c r="BS1036" s="54"/>
      <c r="BT1036" s="54"/>
      <c r="BU1036" s="54"/>
      <c r="BV1036" s="54"/>
      <c r="BW1036" s="54"/>
      <c r="BX1036" s="54"/>
      <c r="BY1036" s="54"/>
      <c r="BZ1036" s="54"/>
      <c r="CA1036" s="54"/>
      <c r="CB1036" s="54"/>
      <c r="CC1036" s="54"/>
      <c r="CD1036" s="54"/>
      <c r="CE1036" s="54"/>
      <c r="CF1036" s="54"/>
      <c r="CG1036" s="54"/>
      <c r="CH1036" s="54"/>
      <c r="CI1036" s="54"/>
      <c r="CJ1036" s="54"/>
      <c r="CK1036" s="54"/>
      <c r="CL1036" s="54"/>
      <c r="CM1036" s="54"/>
      <c r="CN1036" s="54"/>
      <c r="CO1036" s="54"/>
      <c r="CP1036" s="54"/>
      <c r="CQ1036" s="54"/>
      <c r="CR1036" s="54"/>
      <c r="CS1036" s="54"/>
      <c r="CT1036" s="54"/>
      <c r="CU1036" s="54"/>
      <c r="CV1036" s="54"/>
      <c r="CW1036" s="54"/>
      <c r="CX1036" s="54"/>
      <c r="CY1036" s="54"/>
      <c r="CZ1036" s="54"/>
      <c r="DA1036" s="54"/>
      <c r="DB1036" s="54"/>
      <c r="DC1036" s="54"/>
      <c r="DD1036" s="54"/>
      <c r="DE1036" s="54"/>
      <c r="DF1036" s="54"/>
      <c r="DG1036" s="54"/>
      <c r="DH1036" s="54"/>
      <c r="DI1036" s="54"/>
      <c r="DJ1036" s="54"/>
      <c r="DK1036" s="54"/>
      <c r="DL1036" s="54"/>
      <c r="DM1036" s="54"/>
      <c r="DN1036" s="54"/>
      <c r="DO1036" s="54"/>
      <c r="DP1036" s="54"/>
      <c r="DQ1036" s="199"/>
    </row>
    <row r="1037" spans="4:121" s="52" customFormat="1" hidden="1">
      <c r="D1037" s="198"/>
      <c r="E1037" s="54"/>
      <c r="F1037" s="54"/>
      <c r="G1037" s="54"/>
      <c r="H1037" s="54"/>
      <c r="I1037" s="54"/>
      <c r="J1037" s="54"/>
      <c r="K1037" s="54"/>
      <c r="L1037" s="54"/>
      <c r="M1037" s="54"/>
      <c r="N1037" s="54"/>
      <c r="O1037" s="54"/>
      <c r="P1037" s="54"/>
      <c r="Q1037" s="54"/>
      <c r="R1037" s="54"/>
      <c r="S1037" s="54"/>
      <c r="T1037" s="54"/>
      <c r="U1037" s="54"/>
      <c r="V1037" s="54"/>
      <c r="W1037" s="192"/>
      <c r="X1037" s="54"/>
      <c r="Y1037" s="54"/>
      <c r="Z1037" s="54"/>
      <c r="AA1037" s="54"/>
      <c r="AB1037" s="54"/>
      <c r="AC1037" s="54"/>
      <c r="AD1037" s="54"/>
      <c r="AE1037" s="54"/>
      <c r="AF1037" s="54"/>
      <c r="AG1037" s="54"/>
      <c r="AH1037" s="54"/>
      <c r="AI1037" s="54"/>
      <c r="AJ1037" s="54"/>
      <c r="AK1037" s="54"/>
      <c r="AL1037" s="54"/>
      <c r="AM1037" s="54"/>
      <c r="AN1037" s="54"/>
      <c r="AO1037" s="54"/>
      <c r="AP1037" s="54"/>
      <c r="AQ1037" s="54"/>
      <c r="AR1037" s="54"/>
      <c r="AS1037" s="54"/>
      <c r="AT1037" s="54"/>
      <c r="AU1037" s="54"/>
      <c r="AV1037" s="54"/>
      <c r="AW1037" s="874" t="e">
        <f t="shared" si="101"/>
        <v>#N/A</v>
      </c>
      <c r="AX1037" s="875"/>
      <c r="AY1037" s="875"/>
      <c r="AZ1037" s="875"/>
      <c r="BA1037" s="876"/>
      <c r="BB1037" s="877" t="s">
        <v>1369</v>
      </c>
      <c r="BC1037" s="878"/>
      <c r="BD1037" s="54"/>
      <c r="BE1037" s="879" t="e">
        <f t="shared" si="100"/>
        <v>#N/A</v>
      </c>
      <c r="BF1037" s="880"/>
      <c r="BG1037" s="880"/>
      <c r="BH1037" s="880"/>
      <c r="BI1037" s="881"/>
      <c r="BJ1037" s="882" t="s">
        <v>1369</v>
      </c>
      <c r="BK1037" s="878"/>
      <c r="BL1037" s="54"/>
      <c r="BM1037" s="241"/>
      <c r="BN1037" s="241"/>
      <c r="BO1037" s="241"/>
      <c r="BP1037" s="54"/>
      <c r="BQ1037" s="54"/>
      <c r="BR1037" s="54"/>
      <c r="BS1037" s="54"/>
      <c r="BT1037" s="54"/>
      <c r="BU1037" s="54"/>
      <c r="BV1037" s="54"/>
      <c r="BW1037" s="54"/>
      <c r="BX1037" s="54"/>
      <c r="BY1037" s="54"/>
      <c r="BZ1037" s="54"/>
      <c r="CA1037" s="54"/>
      <c r="CB1037" s="54"/>
      <c r="CC1037" s="54"/>
      <c r="CD1037" s="54"/>
      <c r="CE1037" s="54"/>
      <c r="CF1037" s="54"/>
      <c r="CG1037" s="54"/>
      <c r="CH1037" s="54"/>
      <c r="CI1037" s="54"/>
      <c r="CJ1037" s="54"/>
      <c r="CK1037" s="54"/>
      <c r="CL1037" s="54"/>
      <c r="CM1037" s="54"/>
      <c r="CN1037" s="54"/>
      <c r="CO1037" s="54"/>
      <c r="CP1037" s="54"/>
      <c r="CQ1037" s="54"/>
      <c r="CR1037" s="54"/>
      <c r="CS1037" s="54"/>
      <c r="CT1037" s="54"/>
      <c r="CU1037" s="54"/>
      <c r="CV1037" s="54"/>
      <c r="CW1037" s="54"/>
      <c r="CX1037" s="54"/>
      <c r="CY1037" s="54"/>
      <c r="CZ1037" s="54"/>
      <c r="DA1037" s="54"/>
      <c r="DB1037" s="54"/>
      <c r="DC1037" s="54"/>
      <c r="DD1037" s="54"/>
      <c r="DE1037" s="54"/>
      <c r="DF1037" s="54"/>
      <c r="DG1037" s="54"/>
      <c r="DH1037" s="54"/>
      <c r="DI1037" s="54"/>
      <c r="DJ1037" s="54"/>
      <c r="DK1037" s="54"/>
      <c r="DL1037" s="54"/>
      <c r="DM1037" s="54"/>
      <c r="DN1037" s="54"/>
      <c r="DO1037" s="54"/>
      <c r="DP1037" s="54"/>
      <c r="DQ1037" s="199"/>
    </row>
    <row r="1038" spans="4:121" s="52" customFormat="1" hidden="1">
      <c r="D1038" s="198"/>
      <c r="E1038" s="54"/>
      <c r="F1038" s="54"/>
      <c r="G1038" s="54"/>
      <c r="H1038" s="54"/>
      <c r="I1038" s="54"/>
      <c r="J1038" s="54"/>
      <c r="K1038" s="54"/>
      <c r="L1038" s="54"/>
      <c r="M1038" s="54"/>
      <c r="N1038" s="54"/>
      <c r="O1038" s="54"/>
      <c r="P1038" s="54"/>
      <c r="Q1038" s="54"/>
      <c r="R1038" s="54"/>
      <c r="S1038" s="54"/>
      <c r="T1038" s="54"/>
      <c r="U1038" s="54"/>
      <c r="V1038" s="54"/>
      <c r="W1038" s="192"/>
      <c r="X1038" s="54"/>
      <c r="Y1038" s="54"/>
      <c r="Z1038" s="54"/>
      <c r="AA1038" s="54"/>
      <c r="AB1038" s="54"/>
      <c r="AC1038" s="54"/>
      <c r="AD1038" s="54"/>
      <c r="AE1038" s="54"/>
      <c r="AF1038" s="54"/>
      <c r="AG1038" s="54"/>
      <c r="AH1038" s="54"/>
      <c r="AI1038" s="54"/>
      <c r="AJ1038" s="54"/>
      <c r="AK1038" s="54"/>
      <c r="AL1038" s="54"/>
      <c r="AM1038" s="54"/>
      <c r="AN1038" s="54"/>
      <c r="AO1038" s="54"/>
      <c r="AP1038" s="54"/>
      <c r="AQ1038" s="54"/>
      <c r="AR1038" s="54"/>
      <c r="AS1038" s="54"/>
      <c r="AT1038" s="54"/>
      <c r="AU1038" s="54"/>
      <c r="AV1038" s="54"/>
      <c r="AW1038" s="874" t="e">
        <f t="shared" si="101"/>
        <v>#N/A</v>
      </c>
      <c r="AX1038" s="875"/>
      <c r="AY1038" s="875"/>
      <c r="AZ1038" s="875"/>
      <c r="BA1038" s="876"/>
      <c r="BB1038" s="877" t="s">
        <v>1370</v>
      </c>
      <c r="BC1038" s="878"/>
      <c r="BD1038" s="54"/>
      <c r="BE1038" s="879" t="e">
        <f t="shared" si="100"/>
        <v>#N/A</v>
      </c>
      <c r="BF1038" s="880"/>
      <c r="BG1038" s="880"/>
      <c r="BH1038" s="880"/>
      <c r="BI1038" s="881"/>
      <c r="BJ1038" s="882" t="s">
        <v>1370</v>
      </c>
      <c r="BK1038" s="878"/>
      <c r="BL1038" s="54"/>
      <c r="BM1038" s="241"/>
      <c r="BN1038" s="241"/>
      <c r="BO1038" s="241"/>
      <c r="BP1038" s="54"/>
      <c r="BQ1038" s="54"/>
      <c r="BR1038" s="54"/>
      <c r="BS1038" s="54"/>
      <c r="BT1038" s="54"/>
      <c r="BU1038" s="54"/>
      <c r="BV1038" s="54"/>
      <c r="BW1038" s="54"/>
      <c r="BX1038" s="54"/>
      <c r="BY1038" s="54"/>
      <c r="BZ1038" s="54"/>
      <c r="CA1038" s="54"/>
      <c r="CB1038" s="54"/>
      <c r="CC1038" s="54"/>
      <c r="CD1038" s="54"/>
      <c r="CE1038" s="54"/>
      <c r="CF1038" s="54"/>
      <c r="CG1038" s="54"/>
      <c r="CH1038" s="54"/>
      <c r="CI1038" s="54"/>
      <c r="CJ1038" s="54"/>
      <c r="CK1038" s="54"/>
      <c r="CL1038" s="54"/>
      <c r="CM1038" s="54"/>
      <c r="CN1038" s="54"/>
      <c r="CO1038" s="54"/>
      <c r="CP1038" s="54"/>
      <c r="CQ1038" s="54"/>
      <c r="CR1038" s="54"/>
      <c r="CS1038" s="54"/>
      <c r="CT1038" s="54"/>
      <c r="CU1038" s="54"/>
      <c r="CV1038" s="54"/>
      <c r="CW1038" s="54"/>
      <c r="CX1038" s="54"/>
      <c r="CY1038" s="54"/>
      <c r="CZ1038" s="54"/>
      <c r="DA1038" s="54"/>
      <c r="DB1038" s="54"/>
      <c r="DC1038" s="54"/>
      <c r="DD1038" s="54"/>
      <c r="DE1038" s="54"/>
      <c r="DF1038" s="54"/>
      <c r="DG1038" s="54"/>
      <c r="DH1038" s="54"/>
      <c r="DI1038" s="54"/>
      <c r="DJ1038" s="54"/>
      <c r="DK1038" s="54"/>
      <c r="DL1038" s="54"/>
      <c r="DM1038" s="54"/>
      <c r="DN1038" s="54"/>
      <c r="DO1038" s="54"/>
      <c r="DP1038" s="54"/>
      <c r="DQ1038" s="199"/>
    </row>
    <row r="1039" spans="4:121" s="52" customFormat="1" hidden="1">
      <c r="D1039" s="198"/>
      <c r="E1039" s="54"/>
      <c r="F1039" s="54"/>
      <c r="G1039" s="54"/>
      <c r="H1039" s="54"/>
      <c r="I1039" s="54"/>
      <c r="J1039" s="54"/>
      <c r="K1039" s="54"/>
      <c r="L1039" s="54"/>
      <c r="M1039" s="54"/>
      <c r="N1039" s="54"/>
      <c r="O1039" s="54"/>
      <c r="P1039" s="54"/>
      <c r="Q1039" s="54"/>
      <c r="R1039" s="54"/>
      <c r="S1039" s="54"/>
      <c r="T1039" s="54"/>
      <c r="U1039" s="54"/>
      <c r="V1039" s="54"/>
      <c r="W1039" s="192"/>
      <c r="X1039" s="54"/>
      <c r="Y1039" s="54"/>
      <c r="Z1039" s="54"/>
      <c r="AA1039" s="54"/>
      <c r="AB1039" s="54"/>
      <c r="AC1039" s="54"/>
      <c r="AD1039" s="54"/>
      <c r="AE1039" s="54"/>
      <c r="AF1039" s="54"/>
      <c r="AG1039" s="54"/>
      <c r="AH1039" s="54"/>
      <c r="AI1039" s="54"/>
      <c r="AJ1039" s="54"/>
      <c r="AK1039" s="54"/>
      <c r="AL1039" s="54"/>
      <c r="AM1039" s="54"/>
      <c r="AN1039" s="54"/>
      <c r="AO1039" s="54"/>
      <c r="AP1039" s="54"/>
      <c r="AQ1039" s="54"/>
      <c r="AR1039" s="54"/>
      <c r="AS1039" s="54"/>
      <c r="AT1039" s="54"/>
      <c r="AU1039" s="54"/>
      <c r="AV1039" s="54"/>
      <c r="AW1039" s="874" t="e">
        <f t="shared" si="101"/>
        <v>#N/A</v>
      </c>
      <c r="AX1039" s="875"/>
      <c r="AY1039" s="875"/>
      <c r="AZ1039" s="875"/>
      <c r="BA1039" s="876"/>
      <c r="BB1039" s="877" t="s">
        <v>1371</v>
      </c>
      <c r="BC1039" s="878"/>
      <c r="BD1039" s="54"/>
      <c r="BE1039" s="879" t="e">
        <f t="shared" si="100"/>
        <v>#N/A</v>
      </c>
      <c r="BF1039" s="880"/>
      <c r="BG1039" s="880"/>
      <c r="BH1039" s="880"/>
      <c r="BI1039" s="881"/>
      <c r="BJ1039" s="882" t="s">
        <v>1371</v>
      </c>
      <c r="BK1039" s="878"/>
      <c r="BL1039" s="54"/>
      <c r="BM1039" s="241"/>
      <c r="BN1039" s="241"/>
      <c r="BO1039" s="241"/>
      <c r="BP1039" s="54"/>
      <c r="BQ1039" s="54"/>
      <c r="BR1039" s="54"/>
      <c r="BS1039" s="54"/>
      <c r="BT1039" s="54"/>
      <c r="BU1039" s="54"/>
      <c r="BV1039" s="54"/>
      <c r="BW1039" s="54"/>
      <c r="BX1039" s="54"/>
      <c r="BY1039" s="54"/>
      <c r="BZ1039" s="54"/>
      <c r="CA1039" s="54"/>
      <c r="CB1039" s="54"/>
      <c r="CC1039" s="54"/>
      <c r="CD1039" s="54"/>
      <c r="CE1039" s="54"/>
      <c r="CF1039" s="54"/>
      <c r="CG1039" s="54"/>
      <c r="CH1039" s="54"/>
      <c r="CI1039" s="54"/>
      <c r="CJ1039" s="54"/>
      <c r="CK1039" s="54"/>
      <c r="CL1039" s="54"/>
      <c r="CM1039" s="54"/>
      <c r="CN1039" s="54"/>
      <c r="CO1039" s="54"/>
      <c r="CP1039" s="54"/>
      <c r="CQ1039" s="54"/>
      <c r="CR1039" s="54"/>
      <c r="CS1039" s="54"/>
      <c r="CT1039" s="54"/>
      <c r="CU1039" s="54"/>
      <c r="CV1039" s="54"/>
      <c r="CW1039" s="54"/>
      <c r="CX1039" s="54"/>
      <c r="CY1039" s="54"/>
      <c r="CZ1039" s="54"/>
      <c r="DA1039" s="54"/>
      <c r="DB1039" s="54"/>
      <c r="DC1039" s="54"/>
      <c r="DD1039" s="54"/>
      <c r="DE1039" s="54"/>
      <c r="DF1039" s="54"/>
      <c r="DG1039" s="54"/>
      <c r="DH1039" s="54"/>
      <c r="DI1039" s="54"/>
      <c r="DJ1039" s="54"/>
      <c r="DK1039" s="54"/>
      <c r="DL1039" s="54"/>
      <c r="DM1039" s="54"/>
      <c r="DN1039" s="54"/>
      <c r="DO1039" s="54"/>
      <c r="DP1039" s="54"/>
      <c r="DQ1039" s="199"/>
    </row>
    <row r="1040" spans="4:121" s="52" customFormat="1" hidden="1">
      <c r="D1040" s="198"/>
      <c r="E1040" s="54"/>
      <c r="F1040" s="54"/>
      <c r="G1040" s="54"/>
      <c r="H1040" s="54"/>
      <c r="I1040" s="54"/>
      <c r="J1040" s="54"/>
      <c r="K1040" s="54"/>
      <c r="L1040" s="54"/>
      <c r="M1040" s="54"/>
      <c r="N1040" s="54"/>
      <c r="O1040" s="54"/>
      <c r="P1040" s="54"/>
      <c r="Q1040" s="54"/>
      <c r="R1040" s="54"/>
      <c r="S1040" s="54"/>
      <c r="T1040" s="54"/>
      <c r="U1040" s="54"/>
      <c r="V1040" s="54"/>
      <c r="W1040" s="192"/>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4"/>
      <c r="AS1040" s="54"/>
      <c r="AT1040" s="54"/>
      <c r="AU1040" s="54"/>
      <c r="AV1040" s="54"/>
      <c r="AW1040" s="874" t="e">
        <f t="shared" si="101"/>
        <v>#N/A</v>
      </c>
      <c r="AX1040" s="875"/>
      <c r="AY1040" s="875"/>
      <c r="AZ1040" s="875"/>
      <c r="BA1040" s="876"/>
      <c r="BB1040" s="877" t="s">
        <v>1372</v>
      </c>
      <c r="BC1040" s="878"/>
      <c r="BD1040" s="54"/>
      <c r="BE1040" s="879" t="e">
        <f t="shared" si="100"/>
        <v>#N/A</v>
      </c>
      <c r="BF1040" s="880"/>
      <c r="BG1040" s="880"/>
      <c r="BH1040" s="880"/>
      <c r="BI1040" s="881"/>
      <c r="BJ1040" s="882" t="s">
        <v>1372</v>
      </c>
      <c r="BK1040" s="878"/>
      <c r="BL1040" s="54"/>
      <c r="BM1040" s="241"/>
      <c r="BN1040" s="241"/>
      <c r="BO1040" s="241"/>
      <c r="BP1040" s="54"/>
      <c r="BQ1040" s="54"/>
      <c r="BR1040" s="54"/>
      <c r="BS1040" s="54"/>
      <c r="BT1040" s="54"/>
      <c r="BU1040" s="54"/>
      <c r="BV1040" s="54"/>
      <c r="BW1040" s="54"/>
      <c r="BX1040" s="54"/>
      <c r="BY1040" s="54"/>
      <c r="BZ1040" s="54"/>
      <c r="CA1040" s="54"/>
      <c r="CB1040" s="54"/>
      <c r="CC1040" s="54"/>
      <c r="CD1040" s="54"/>
      <c r="CE1040" s="54"/>
      <c r="CF1040" s="54"/>
      <c r="CG1040" s="54"/>
      <c r="CH1040" s="54"/>
      <c r="CI1040" s="54"/>
      <c r="CJ1040" s="54"/>
      <c r="CK1040" s="54"/>
      <c r="CL1040" s="54"/>
      <c r="CM1040" s="54"/>
      <c r="CN1040" s="54"/>
      <c r="CO1040" s="54"/>
      <c r="CP1040" s="54"/>
      <c r="CQ1040" s="54"/>
      <c r="CR1040" s="54"/>
      <c r="CS1040" s="54"/>
      <c r="CT1040" s="54"/>
      <c r="CU1040" s="54"/>
      <c r="CV1040" s="54"/>
      <c r="CW1040" s="54"/>
      <c r="CX1040" s="54"/>
      <c r="CY1040" s="54"/>
      <c r="CZ1040" s="54"/>
      <c r="DA1040" s="54"/>
      <c r="DB1040" s="54"/>
      <c r="DC1040" s="54"/>
      <c r="DD1040" s="54"/>
      <c r="DE1040" s="54"/>
      <c r="DF1040" s="54"/>
      <c r="DG1040" s="54"/>
      <c r="DH1040" s="54"/>
      <c r="DI1040" s="54"/>
      <c r="DJ1040" s="54"/>
      <c r="DK1040" s="54"/>
      <c r="DL1040" s="54"/>
      <c r="DM1040" s="54"/>
      <c r="DN1040" s="54"/>
      <c r="DO1040" s="54"/>
      <c r="DP1040" s="54"/>
      <c r="DQ1040" s="199"/>
    </row>
    <row r="1041" spans="4:121" s="52" customFormat="1" hidden="1">
      <c r="D1041" s="198"/>
      <c r="E1041" s="54"/>
      <c r="F1041" s="54"/>
      <c r="G1041" s="54"/>
      <c r="H1041" s="54"/>
      <c r="I1041" s="54"/>
      <c r="J1041" s="54"/>
      <c r="K1041" s="54"/>
      <c r="L1041" s="54"/>
      <c r="M1041" s="54"/>
      <c r="N1041" s="54"/>
      <c r="O1041" s="54"/>
      <c r="P1041" s="54"/>
      <c r="Q1041" s="54"/>
      <c r="R1041" s="54"/>
      <c r="S1041" s="54"/>
      <c r="T1041" s="54"/>
      <c r="U1041" s="54"/>
      <c r="V1041" s="54"/>
      <c r="W1041" s="192"/>
      <c r="X1041" s="54"/>
      <c r="Y1041" s="54"/>
      <c r="Z1041" s="54"/>
      <c r="AA1041" s="54"/>
      <c r="AB1041" s="54"/>
      <c r="AC1041" s="54"/>
      <c r="AD1041" s="54"/>
      <c r="AE1041" s="54"/>
      <c r="AF1041" s="54"/>
      <c r="AG1041" s="54"/>
      <c r="AH1041" s="54"/>
      <c r="AI1041" s="54"/>
      <c r="AJ1041" s="54"/>
      <c r="AK1041" s="54"/>
      <c r="AL1041" s="54"/>
      <c r="AM1041" s="54"/>
      <c r="AN1041" s="54"/>
      <c r="AO1041" s="54"/>
      <c r="AP1041" s="54"/>
      <c r="AQ1041" s="54"/>
      <c r="AR1041" s="54"/>
      <c r="AS1041" s="54"/>
      <c r="AT1041" s="54"/>
      <c r="AU1041" s="54"/>
      <c r="AV1041" s="54"/>
      <c r="AW1041" s="874" t="e">
        <f t="shared" si="101"/>
        <v>#N/A</v>
      </c>
      <c r="AX1041" s="875"/>
      <c r="AY1041" s="875"/>
      <c r="AZ1041" s="875"/>
      <c r="BA1041" s="876"/>
      <c r="BB1041" s="877" t="s">
        <v>1373</v>
      </c>
      <c r="BC1041" s="878"/>
      <c r="BD1041" s="54"/>
      <c r="BE1041" s="879" t="e">
        <f t="shared" si="100"/>
        <v>#N/A</v>
      </c>
      <c r="BF1041" s="880"/>
      <c r="BG1041" s="880"/>
      <c r="BH1041" s="880"/>
      <c r="BI1041" s="881"/>
      <c r="BJ1041" s="882" t="s">
        <v>1373</v>
      </c>
      <c r="BK1041" s="878"/>
      <c r="BL1041" s="54"/>
      <c r="BM1041" s="241"/>
      <c r="BN1041" s="241"/>
      <c r="BO1041" s="241"/>
      <c r="BP1041" s="54"/>
      <c r="BQ1041" s="54"/>
      <c r="BR1041" s="54"/>
      <c r="BS1041" s="54"/>
      <c r="BT1041" s="54"/>
      <c r="BU1041" s="54"/>
      <c r="BV1041" s="54"/>
      <c r="BW1041" s="54"/>
      <c r="BX1041" s="54"/>
      <c r="BY1041" s="54"/>
      <c r="BZ1041" s="54"/>
      <c r="CA1041" s="54"/>
      <c r="CB1041" s="54"/>
      <c r="CC1041" s="54"/>
      <c r="CD1041" s="54"/>
      <c r="CE1041" s="54"/>
      <c r="CF1041" s="54"/>
      <c r="CG1041" s="54"/>
      <c r="CH1041" s="54"/>
      <c r="CI1041" s="54"/>
      <c r="CJ1041" s="54"/>
      <c r="CK1041" s="54"/>
      <c r="CL1041" s="54"/>
      <c r="CM1041" s="54"/>
      <c r="CN1041" s="54"/>
      <c r="CO1041" s="54"/>
      <c r="CP1041" s="54"/>
      <c r="CQ1041" s="54"/>
      <c r="CR1041" s="54"/>
      <c r="CS1041" s="54"/>
      <c r="CT1041" s="54"/>
      <c r="CU1041" s="54"/>
      <c r="CV1041" s="54"/>
      <c r="CW1041" s="54"/>
      <c r="CX1041" s="54"/>
      <c r="CY1041" s="54"/>
      <c r="CZ1041" s="54"/>
      <c r="DA1041" s="54"/>
      <c r="DB1041" s="54"/>
      <c r="DC1041" s="54"/>
      <c r="DD1041" s="54"/>
      <c r="DE1041" s="54"/>
      <c r="DF1041" s="54"/>
      <c r="DG1041" s="54"/>
      <c r="DH1041" s="54"/>
      <c r="DI1041" s="54"/>
      <c r="DJ1041" s="54"/>
      <c r="DK1041" s="54"/>
      <c r="DL1041" s="54"/>
      <c r="DM1041" s="54"/>
      <c r="DN1041" s="54"/>
      <c r="DO1041" s="54"/>
      <c r="DP1041" s="54"/>
      <c r="DQ1041" s="199"/>
    </row>
    <row r="1042" spans="4:121" s="52" customFormat="1" hidden="1">
      <c r="D1042" s="198"/>
      <c r="E1042" s="54"/>
      <c r="F1042" s="54"/>
      <c r="G1042" s="54"/>
      <c r="H1042" s="54"/>
      <c r="I1042" s="54"/>
      <c r="J1042" s="54"/>
      <c r="K1042" s="54"/>
      <c r="L1042" s="54"/>
      <c r="M1042" s="54"/>
      <c r="N1042" s="54"/>
      <c r="O1042" s="54"/>
      <c r="P1042" s="54"/>
      <c r="Q1042" s="54"/>
      <c r="R1042" s="54"/>
      <c r="S1042" s="54"/>
      <c r="T1042" s="54"/>
      <c r="U1042" s="54"/>
      <c r="V1042" s="54"/>
      <c r="W1042" s="192"/>
      <c r="X1042" s="54"/>
      <c r="Y1042" s="54"/>
      <c r="Z1042" s="54"/>
      <c r="AA1042" s="54"/>
      <c r="AB1042" s="54"/>
      <c r="AC1042" s="54"/>
      <c r="AD1042" s="54"/>
      <c r="AE1042" s="54"/>
      <c r="AF1042" s="54"/>
      <c r="AG1042" s="54"/>
      <c r="AH1042" s="54"/>
      <c r="AI1042" s="54"/>
      <c r="AJ1042" s="54"/>
      <c r="AK1042" s="54"/>
      <c r="AL1042" s="54"/>
      <c r="AM1042" s="54"/>
      <c r="AN1042" s="54"/>
      <c r="AO1042" s="54"/>
      <c r="AP1042" s="54"/>
      <c r="AQ1042" s="54"/>
      <c r="AR1042" s="54"/>
      <c r="AS1042" s="54"/>
      <c r="AT1042" s="54"/>
      <c r="AU1042" s="54"/>
      <c r="AV1042" s="54"/>
      <c r="AW1042" s="874" t="e">
        <f t="shared" si="101"/>
        <v>#N/A</v>
      </c>
      <c r="AX1042" s="875"/>
      <c r="AY1042" s="875"/>
      <c r="AZ1042" s="875"/>
      <c r="BA1042" s="876"/>
      <c r="BB1042" s="877" t="s">
        <v>1374</v>
      </c>
      <c r="BC1042" s="878"/>
      <c r="BD1042" s="54"/>
      <c r="BE1042" s="879" t="e">
        <f t="shared" si="100"/>
        <v>#N/A</v>
      </c>
      <c r="BF1042" s="880"/>
      <c r="BG1042" s="880"/>
      <c r="BH1042" s="880"/>
      <c r="BI1042" s="881"/>
      <c r="BJ1042" s="882" t="s">
        <v>1374</v>
      </c>
      <c r="BK1042" s="878"/>
      <c r="BL1042" s="54"/>
      <c r="BM1042" s="241"/>
      <c r="BN1042" s="241"/>
      <c r="BO1042" s="241"/>
      <c r="BP1042" s="54"/>
      <c r="BQ1042" s="54"/>
      <c r="BR1042" s="54"/>
      <c r="BS1042" s="54"/>
      <c r="BT1042" s="54"/>
      <c r="BU1042" s="54"/>
      <c r="BV1042" s="54"/>
      <c r="BW1042" s="54"/>
      <c r="BX1042" s="54"/>
      <c r="BY1042" s="54"/>
      <c r="BZ1042" s="54"/>
      <c r="CA1042" s="54"/>
      <c r="CB1042" s="54"/>
      <c r="CC1042" s="54"/>
      <c r="CD1042" s="54"/>
      <c r="CE1042" s="54"/>
      <c r="CF1042" s="54"/>
      <c r="CG1042" s="54"/>
      <c r="CH1042" s="54"/>
      <c r="CI1042" s="54"/>
      <c r="CJ1042" s="54"/>
      <c r="CK1042" s="54"/>
      <c r="CL1042" s="54"/>
      <c r="CM1042" s="54"/>
      <c r="CN1042" s="54"/>
      <c r="CO1042" s="54"/>
      <c r="CP1042" s="54"/>
      <c r="CQ1042" s="54"/>
      <c r="CR1042" s="54"/>
      <c r="CS1042" s="54"/>
      <c r="CT1042" s="54"/>
      <c r="CU1042" s="54"/>
      <c r="CV1042" s="54"/>
      <c r="CW1042" s="54"/>
      <c r="CX1042" s="54"/>
      <c r="CY1042" s="54"/>
      <c r="CZ1042" s="54"/>
      <c r="DA1042" s="54"/>
      <c r="DB1042" s="54"/>
      <c r="DC1042" s="54"/>
      <c r="DD1042" s="54"/>
      <c r="DE1042" s="54"/>
      <c r="DF1042" s="54"/>
      <c r="DG1042" s="54"/>
      <c r="DH1042" s="54"/>
      <c r="DI1042" s="54"/>
      <c r="DJ1042" s="54"/>
      <c r="DK1042" s="54"/>
      <c r="DL1042" s="54"/>
      <c r="DM1042" s="54"/>
      <c r="DN1042" s="54"/>
      <c r="DO1042" s="54"/>
      <c r="DP1042" s="54"/>
      <c r="DQ1042" s="199"/>
    </row>
    <row r="1043" spans="4:121" s="52" customFormat="1" hidden="1">
      <c r="D1043" s="198"/>
      <c r="E1043" s="54"/>
      <c r="F1043" s="54"/>
      <c r="G1043" s="54"/>
      <c r="H1043" s="54"/>
      <c r="I1043" s="54"/>
      <c r="J1043" s="54"/>
      <c r="K1043" s="54"/>
      <c r="L1043" s="54"/>
      <c r="M1043" s="54"/>
      <c r="N1043" s="54"/>
      <c r="O1043" s="54"/>
      <c r="P1043" s="54"/>
      <c r="Q1043" s="54"/>
      <c r="R1043" s="54"/>
      <c r="S1043" s="54"/>
      <c r="T1043" s="54"/>
      <c r="U1043" s="54"/>
      <c r="V1043" s="54"/>
      <c r="W1043" s="192"/>
      <c r="X1043" s="54"/>
      <c r="Y1043" s="54"/>
      <c r="Z1043" s="54"/>
      <c r="AA1043" s="54"/>
      <c r="AB1043" s="54"/>
      <c r="AC1043" s="54"/>
      <c r="AD1043" s="54"/>
      <c r="AE1043" s="54"/>
      <c r="AF1043" s="54"/>
      <c r="AG1043" s="54"/>
      <c r="AH1043" s="54"/>
      <c r="AI1043" s="54"/>
      <c r="AJ1043" s="54"/>
      <c r="AK1043" s="54"/>
      <c r="AL1043" s="54"/>
      <c r="AM1043" s="54"/>
      <c r="AN1043" s="54"/>
      <c r="AO1043" s="54"/>
      <c r="AP1043" s="54"/>
      <c r="AQ1043" s="54"/>
      <c r="AR1043" s="54"/>
      <c r="AS1043" s="54"/>
      <c r="AT1043" s="54"/>
      <c r="AU1043" s="54"/>
      <c r="AV1043" s="54"/>
      <c r="AW1043" s="874" t="e">
        <f t="shared" si="101"/>
        <v>#N/A</v>
      </c>
      <c r="AX1043" s="875"/>
      <c r="AY1043" s="875"/>
      <c r="AZ1043" s="875"/>
      <c r="BA1043" s="876"/>
      <c r="BB1043" s="877" t="s">
        <v>1375</v>
      </c>
      <c r="BC1043" s="878"/>
      <c r="BD1043" s="54"/>
      <c r="BE1043" s="879" t="e">
        <f t="shared" si="100"/>
        <v>#N/A</v>
      </c>
      <c r="BF1043" s="880"/>
      <c r="BG1043" s="880"/>
      <c r="BH1043" s="880"/>
      <c r="BI1043" s="881"/>
      <c r="BJ1043" s="882" t="s">
        <v>1375</v>
      </c>
      <c r="BK1043" s="878"/>
      <c r="BL1043" s="54"/>
      <c r="BM1043" s="241"/>
      <c r="BN1043" s="241"/>
      <c r="BO1043" s="241"/>
      <c r="BP1043" s="54"/>
      <c r="BQ1043" s="54"/>
      <c r="BR1043" s="54"/>
      <c r="BS1043" s="54"/>
      <c r="BT1043" s="54"/>
      <c r="BU1043" s="54"/>
      <c r="BV1043" s="54"/>
      <c r="BW1043" s="54"/>
      <c r="BX1043" s="54"/>
      <c r="BY1043" s="54"/>
      <c r="BZ1043" s="54"/>
      <c r="CA1043" s="54"/>
      <c r="CB1043" s="54"/>
      <c r="CC1043" s="54"/>
      <c r="CD1043" s="54"/>
      <c r="CE1043" s="54"/>
      <c r="CF1043" s="54"/>
      <c r="CG1043" s="54"/>
      <c r="CH1043" s="54"/>
      <c r="CI1043" s="54"/>
      <c r="CJ1043" s="54"/>
      <c r="CK1043" s="54"/>
      <c r="CL1043" s="54"/>
      <c r="CM1043" s="54"/>
      <c r="CN1043" s="54"/>
      <c r="CO1043" s="54"/>
      <c r="CP1043" s="54"/>
      <c r="CQ1043" s="54"/>
      <c r="CR1043" s="54"/>
      <c r="CS1043" s="54"/>
      <c r="CT1043" s="54"/>
      <c r="CU1043" s="54"/>
      <c r="CV1043" s="54"/>
      <c r="CW1043" s="54"/>
      <c r="CX1043" s="54"/>
      <c r="CY1043" s="54"/>
      <c r="CZ1043" s="54"/>
      <c r="DA1043" s="54"/>
      <c r="DB1043" s="54"/>
      <c r="DC1043" s="54"/>
      <c r="DD1043" s="54"/>
      <c r="DE1043" s="54"/>
      <c r="DF1043" s="54"/>
      <c r="DG1043" s="54"/>
      <c r="DH1043" s="54"/>
      <c r="DI1043" s="54"/>
      <c r="DJ1043" s="54"/>
      <c r="DK1043" s="54"/>
      <c r="DL1043" s="54"/>
      <c r="DM1043" s="54"/>
      <c r="DN1043" s="54"/>
      <c r="DO1043" s="54"/>
      <c r="DP1043" s="54"/>
      <c r="DQ1043" s="199"/>
    </row>
    <row r="1044" spans="4:121" s="52" customFormat="1" hidden="1">
      <c r="D1044" s="198"/>
      <c r="E1044" s="54"/>
      <c r="F1044" s="54"/>
      <c r="G1044" s="54"/>
      <c r="H1044" s="54"/>
      <c r="I1044" s="54"/>
      <c r="J1044" s="54"/>
      <c r="K1044" s="54"/>
      <c r="L1044" s="54"/>
      <c r="M1044" s="54"/>
      <c r="N1044" s="54"/>
      <c r="O1044" s="54"/>
      <c r="P1044" s="54"/>
      <c r="Q1044" s="54"/>
      <c r="R1044" s="54"/>
      <c r="S1044" s="54"/>
      <c r="T1044" s="54"/>
      <c r="U1044" s="54"/>
      <c r="V1044" s="54"/>
      <c r="W1044" s="192"/>
      <c r="X1044" s="54"/>
      <c r="Y1044" s="54"/>
      <c r="Z1044" s="54"/>
      <c r="AA1044" s="54"/>
      <c r="AB1044" s="54"/>
      <c r="AC1044" s="54"/>
      <c r="AD1044" s="54"/>
      <c r="AE1044" s="54"/>
      <c r="AF1044" s="54"/>
      <c r="AG1044" s="54"/>
      <c r="AH1044" s="54"/>
      <c r="AI1044" s="54"/>
      <c r="AJ1044" s="54"/>
      <c r="AK1044" s="54"/>
      <c r="AL1044" s="54"/>
      <c r="AM1044" s="54"/>
      <c r="AN1044" s="54"/>
      <c r="AO1044" s="54"/>
      <c r="AP1044" s="54"/>
      <c r="AQ1044" s="54"/>
      <c r="AR1044" s="54"/>
      <c r="AS1044" s="54"/>
      <c r="AT1044" s="54"/>
      <c r="AU1044" s="54"/>
      <c r="AV1044" s="54"/>
      <c r="AW1044" s="874" t="e">
        <f t="shared" si="101"/>
        <v>#N/A</v>
      </c>
      <c r="AX1044" s="875"/>
      <c r="AY1044" s="875"/>
      <c r="AZ1044" s="875"/>
      <c r="BA1044" s="876"/>
      <c r="BB1044" s="877" t="s">
        <v>1376</v>
      </c>
      <c r="BC1044" s="878"/>
      <c r="BD1044" s="54"/>
      <c r="BE1044" s="879" t="e">
        <f t="shared" si="100"/>
        <v>#N/A</v>
      </c>
      <c r="BF1044" s="880"/>
      <c r="BG1044" s="880"/>
      <c r="BH1044" s="880"/>
      <c r="BI1044" s="881"/>
      <c r="BJ1044" s="882" t="s">
        <v>1376</v>
      </c>
      <c r="BK1044" s="878"/>
      <c r="BL1044" s="54"/>
      <c r="BM1044" s="241"/>
      <c r="BN1044" s="241"/>
      <c r="BO1044" s="241"/>
      <c r="BP1044" s="54"/>
      <c r="BQ1044" s="54"/>
      <c r="BR1044" s="54"/>
      <c r="BS1044" s="54"/>
      <c r="BT1044" s="54"/>
      <c r="BU1044" s="54"/>
      <c r="BV1044" s="54"/>
      <c r="BW1044" s="54"/>
      <c r="BX1044" s="54"/>
      <c r="BY1044" s="54"/>
      <c r="BZ1044" s="54"/>
      <c r="CA1044" s="54"/>
      <c r="CB1044" s="54"/>
      <c r="CC1044" s="54"/>
      <c r="CD1044" s="54"/>
      <c r="CE1044" s="54"/>
      <c r="CF1044" s="54"/>
      <c r="CG1044" s="54"/>
      <c r="CH1044" s="54"/>
      <c r="CI1044" s="54"/>
      <c r="CJ1044" s="54"/>
      <c r="CK1044" s="54"/>
      <c r="CL1044" s="54"/>
      <c r="CM1044" s="54"/>
      <c r="CN1044" s="54"/>
      <c r="CO1044" s="54"/>
      <c r="CP1044" s="54"/>
      <c r="CQ1044" s="54"/>
      <c r="CR1044" s="54"/>
      <c r="CS1044" s="54"/>
      <c r="CT1044" s="54"/>
      <c r="CU1044" s="54"/>
      <c r="CV1044" s="54"/>
      <c r="CW1044" s="54"/>
      <c r="CX1044" s="54"/>
      <c r="CY1044" s="54"/>
      <c r="CZ1044" s="54"/>
      <c r="DA1044" s="54"/>
      <c r="DB1044" s="54"/>
      <c r="DC1044" s="54"/>
      <c r="DD1044" s="54"/>
      <c r="DE1044" s="54"/>
      <c r="DF1044" s="54"/>
      <c r="DG1044" s="54"/>
      <c r="DH1044" s="54"/>
      <c r="DI1044" s="54"/>
      <c r="DJ1044" s="54"/>
      <c r="DK1044" s="54"/>
      <c r="DL1044" s="54"/>
      <c r="DM1044" s="54"/>
      <c r="DN1044" s="54"/>
      <c r="DO1044" s="54"/>
      <c r="DP1044" s="54"/>
      <c r="DQ1044" s="199"/>
    </row>
    <row r="1045" spans="4:121" s="52" customFormat="1" hidden="1">
      <c r="D1045" s="198"/>
      <c r="E1045" s="54"/>
      <c r="F1045" s="54"/>
      <c r="G1045" s="54"/>
      <c r="H1045" s="54"/>
      <c r="I1045" s="54"/>
      <c r="J1045" s="54"/>
      <c r="K1045" s="54"/>
      <c r="L1045" s="54"/>
      <c r="M1045" s="54"/>
      <c r="N1045" s="54"/>
      <c r="O1045" s="54"/>
      <c r="P1045" s="54"/>
      <c r="Q1045" s="54"/>
      <c r="R1045" s="54"/>
      <c r="S1045" s="54"/>
      <c r="T1045" s="54"/>
      <c r="U1045" s="54"/>
      <c r="V1045" s="54"/>
      <c r="W1045" s="192"/>
      <c r="X1045" s="54"/>
      <c r="Y1045" s="54"/>
      <c r="Z1045" s="54"/>
      <c r="AA1045" s="54"/>
      <c r="AB1045" s="54"/>
      <c r="AC1045" s="54"/>
      <c r="AD1045" s="54"/>
      <c r="AE1045" s="54"/>
      <c r="AF1045" s="54"/>
      <c r="AG1045" s="54"/>
      <c r="AH1045" s="54"/>
      <c r="AI1045" s="54"/>
      <c r="AJ1045" s="54"/>
      <c r="AK1045" s="54"/>
      <c r="AL1045" s="54"/>
      <c r="AM1045" s="54"/>
      <c r="AN1045" s="54"/>
      <c r="AO1045" s="54"/>
      <c r="AP1045" s="54"/>
      <c r="AQ1045" s="54"/>
      <c r="AR1045" s="54"/>
      <c r="AS1045" s="54"/>
      <c r="AT1045" s="54"/>
      <c r="AU1045" s="54"/>
      <c r="AV1045" s="54"/>
      <c r="AW1045" s="874" t="e">
        <f t="shared" si="101"/>
        <v>#N/A</v>
      </c>
      <c r="AX1045" s="875"/>
      <c r="AY1045" s="875"/>
      <c r="AZ1045" s="875"/>
      <c r="BA1045" s="876"/>
      <c r="BB1045" s="877" t="s">
        <v>1377</v>
      </c>
      <c r="BC1045" s="878"/>
      <c r="BD1045" s="54"/>
      <c r="BE1045" s="879" t="e">
        <f t="shared" si="100"/>
        <v>#N/A</v>
      </c>
      <c r="BF1045" s="880"/>
      <c r="BG1045" s="880"/>
      <c r="BH1045" s="880"/>
      <c r="BI1045" s="881"/>
      <c r="BJ1045" s="882" t="s">
        <v>1377</v>
      </c>
      <c r="BK1045" s="878"/>
      <c r="BL1045" s="54"/>
      <c r="BM1045" s="241"/>
      <c r="BN1045" s="241"/>
      <c r="BO1045" s="241"/>
      <c r="BP1045" s="54"/>
      <c r="BQ1045" s="54"/>
      <c r="BR1045" s="54"/>
      <c r="BS1045" s="54"/>
      <c r="BT1045" s="54"/>
      <c r="BU1045" s="54"/>
      <c r="BV1045" s="54"/>
      <c r="BW1045" s="54"/>
      <c r="BX1045" s="54"/>
      <c r="BY1045" s="54"/>
      <c r="BZ1045" s="54"/>
      <c r="CA1045" s="54"/>
      <c r="CB1045" s="54"/>
      <c r="CC1045" s="54"/>
      <c r="CD1045" s="54"/>
      <c r="CE1045" s="54"/>
      <c r="CF1045" s="54"/>
      <c r="CG1045" s="54"/>
      <c r="CH1045" s="54"/>
      <c r="CI1045" s="54"/>
      <c r="CJ1045" s="54"/>
      <c r="CK1045" s="54"/>
      <c r="CL1045" s="54"/>
      <c r="CM1045" s="54"/>
      <c r="CN1045" s="54"/>
      <c r="CO1045" s="54"/>
      <c r="CP1045" s="54"/>
      <c r="CQ1045" s="54"/>
      <c r="CR1045" s="54"/>
      <c r="CS1045" s="54"/>
      <c r="CT1045" s="54"/>
      <c r="CU1045" s="54"/>
      <c r="CV1045" s="54"/>
      <c r="CW1045" s="54"/>
      <c r="CX1045" s="54"/>
      <c r="CY1045" s="54"/>
      <c r="CZ1045" s="54"/>
      <c r="DA1045" s="54"/>
      <c r="DB1045" s="54"/>
      <c r="DC1045" s="54"/>
      <c r="DD1045" s="54"/>
      <c r="DE1045" s="54"/>
      <c r="DF1045" s="54"/>
      <c r="DG1045" s="54"/>
      <c r="DH1045" s="54"/>
      <c r="DI1045" s="54"/>
      <c r="DJ1045" s="54"/>
      <c r="DK1045" s="54"/>
      <c r="DL1045" s="54"/>
      <c r="DM1045" s="54"/>
      <c r="DN1045" s="54"/>
      <c r="DO1045" s="54"/>
      <c r="DP1045" s="54"/>
      <c r="DQ1045" s="199"/>
    </row>
    <row r="1046" spans="4:121" s="52" customFormat="1" hidden="1">
      <c r="D1046" s="198"/>
      <c r="E1046" s="54"/>
      <c r="F1046" s="54"/>
      <c r="G1046" s="54"/>
      <c r="H1046" s="54"/>
      <c r="I1046" s="54"/>
      <c r="J1046" s="54"/>
      <c r="K1046" s="54"/>
      <c r="L1046" s="54"/>
      <c r="M1046" s="54"/>
      <c r="N1046" s="54"/>
      <c r="O1046" s="54"/>
      <c r="P1046" s="54"/>
      <c r="Q1046" s="54"/>
      <c r="R1046" s="54"/>
      <c r="S1046" s="54"/>
      <c r="T1046" s="54"/>
      <c r="U1046" s="54"/>
      <c r="V1046" s="54"/>
      <c r="W1046" s="192"/>
      <c r="X1046" s="54"/>
      <c r="Y1046" s="54"/>
      <c r="Z1046" s="54"/>
      <c r="AA1046" s="54"/>
      <c r="AB1046" s="54"/>
      <c r="AC1046" s="54"/>
      <c r="AD1046" s="54"/>
      <c r="AE1046" s="54"/>
      <c r="AF1046" s="54"/>
      <c r="AG1046" s="54"/>
      <c r="AH1046" s="54"/>
      <c r="AI1046" s="54"/>
      <c r="AJ1046" s="54"/>
      <c r="AK1046" s="54"/>
      <c r="AL1046" s="54"/>
      <c r="AM1046" s="54"/>
      <c r="AN1046" s="54"/>
      <c r="AO1046" s="54"/>
      <c r="AP1046" s="54"/>
      <c r="AQ1046" s="54"/>
      <c r="AR1046" s="54"/>
      <c r="AS1046" s="54"/>
      <c r="AT1046" s="54"/>
      <c r="AU1046" s="54"/>
      <c r="AV1046" s="54"/>
      <c r="AW1046" s="874" t="e">
        <f t="shared" si="101"/>
        <v>#N/A</v>
      </c>
      <c r="AX1046" s="875"/>
      <c r="AY1046" s="875"/>
      <c r="AZ1046" s="875"/>
      <c r="BA1046" s="876"/>
      <c r="BB1046" s="877" t="s">
        <v>1378</v>
      </c>
      <c r="BC1046" s="878"/>
      <c r="BD1046" s="54"/>
      <c r="BE1046" s="879" t="e">
        <f t="shared" si="100"/>
        <v>#N/A</v>
      </c>
      <c r="BF1046" s="880"/>
      <c r="BG1046" s="880"/>
      <c r="BH1046" s="880"/>
      <c r="BI1046" s="881"/>
      <c r="BJ1046" s="882" t="s">
        <v>1378</v>
      </c>
      <c r="BK1046" s="878"/>
      <c r="BL1046" s="54"/>
      <c r="BM1046" s="241"/>
      <c r="BN1046" s="241"/>
      <c r="BO1046" s="241"/>
      <c r="BP1046" s="54"/>
      <c r="BQ1046" s="54"/>
      <c r="BR1046" s="54"/>
      <c r="BS1046" s="54"/>
      <c r="BT1046" s="54"/>
      <c r="BU1046" s="54"/>
      <c r="BV1046" s="54"/>
      <c r="BW1046" s="54"/>
      <c r="BX1046" s="54"/>
      <c r="BY1046" s="54"/>
      <c r="BZ1046" s="54"/>
      <c r="CA1046" s="54"/>
      <c r="CB1046" s="54"/>
      <c r="CC1046" s="54"/>
      <c r="CD1046" s="54"/>
      <c r="CE1046" s="54"/>
      <c r="CF1046" s="54"/>
      <c r="CG1046" s="54"/>
      <c r="CH1046" s="54"/>
      <c r="CI1046" s="54"/>
      <c r="CJ1046" s="54"/>
      <c r="CK1046" s="54"/>
      <c r="CL1046" s="54"/>
      <c r="CM1046" s="54"/>
      <c r="CN1046" s="54"/>
      <c r="CO1046" s="54"/>
      <c r="CP1046" s="54"/>
      <c r="CQ1046" s="54"/>
      <c r="CR1046" s="54"/>
      <c r="CS1046" s="54"/>
      <c r="CT1046" s="54"/>
      <c r="CU1046" s="54"/>
      <c r="CV1046" s="54"/>
      <c r="CW1046" s="54"/>
      <c r="CX1046" s="54"/>
      <c r="CY1046" s="54"/>
      <c r="CZ1046" s="54"/>
      <c r="DA1046" s="54"/>
      <c r="DB1046" s="54"/>
      <c r="DC1046" s="54"/>
      <c r="DD1046" s="54"/>
      <c r="DE1046" s="54"/>
      <c r="DF1046" s="54"/>
      <c r="DG1046" s="54"/>
      <c r="DH1046" s="54"/>
      <c r="DI1046" s="54"/>
      <c r="DJ1046" s="54"/>
      <c r="DK1046" s="54"/>
      <c r="DL1046" s="54"/>
      <c r="DM1046" s="54"/>
      <c r="DN1046" s="54"/>
      <c r="DO1046" s="54"/>
      <c r="DP1046" s="54"/>
      <c r="DQ1046" s="199"/>
    </row>
    <row r="1047" spans="4:121" s="52" customFormat="1" hidden="1">
      <c r="D1047" s="198"/>
      <c r="E1047" s="54"/>
      <c r="F1047" s="54"/>
      <c r="G1047" s="54"/>
      <c r="H1047" s="54"/>
      <c r="I1047" s="54"/>
      <c r="J1047" s="54"/>
      <c r="K1047" s="54"/>
      <c r="L1047" s="54"/>
      <c r="M1047" s="54"/>
      <c r="N1047" s="54"/>
      <c r="O1047" s="54"/>
      <c r="P1047" s="54"/>
      <c r="Q1047" s="54"/>
      <c r="R1047" s="54"/>
      <c r="S1047" s="54"/>
      <c r="T1047" s="54"/>
      <c r="U1047" s="54"/>
      <c r="V1047" s="54"/>
      <c r="W1047" s="192"/>
      <c r="X1047" s="54"/>
      <c r="Y1047" s="54"/>
      <c r="Z1047" s="54"/>
      <c r="AA1047" s="54"/>
      <c r="AB1047" s="54"/>
      <c r="AC1047" s="54"/>
      <c r="AD1047" s="54"/>
      <c r="AE1047" s="54"/>
      <c r="AF1047" s="54"/>
      <c r="AG1047" s="54"/>
      <c r="AH1047" s="54"/>
      <c r="AI1047" s="54"/>
      <c r="AJ1047" s="54"/>
      <c r="AK1047" s="54"/>
      <c r="AL1047" s="54"/>
      <c r="AM1047" s="54"/>
      <c r="AN1047" s="54"/>
      <c r="AO1047" s="54"/>
      <c r="AP1047" s="54"/>
      <c r="AQ1047" s="54"/>
      <c r="AR1047" s="54"/>
      <c r="AS1047" s="54"/>
      <c r="AT1047" s="54"/>
      <c r="AU1047" s="54"/>
      <c r="AV1047" s="54"/>
      <c r="AW1047" s="874" t="e">
        <f t="shared" si="101"/>
        <v>#N/A</v>
      </c>
      <c r="AX1047" s="875"/>
      <c r="AY1047" s="875"/>
      <c r="AZ1047" s="875"/>
      <c r="BA1047" s="876"/>
      <c r="BB1047" s="877" t="s">
        <v>1379</v>
      </c>
      <c r="BC1047" s="878"/>
      <c r="BD1047" s="54"/>
      <c r="BE1047" s="879" t="e">
        <f t="shared" si="100"/>
        <v>#N/A</v>
      </c>
      <c r="BF1047" s="880"/>
      <c r="BG1047" s="880"/>
      <c r="BH1047" s="880"/>
      <c r="BI1047" s="881"/>
      <c r="BJ1047" s="882" t="s">
        <v>1379</v>
      </c>
      <c r="BK1047" s="878"/>
      <c r="BL1047" s="54"/>
      <c r="BM1047" s="241"/>
      <c r="BN1047" s="241"/>
      <c r="BO1047" s="241"/>
      <c r="BP1047" s="54"/>
      <c r="BQ1047" s="54"/>
      <c r="BR1047" s="54"/>
      <c r="BS1047" s="54"/>
      <c r="BT1047" s="54"/>
      <c r="BU1047" s="54"/>
      <c r="BV1047" s="54"/>
      <c r="BW1047" s="54"/>
      <c r="BX1047" s="54"/>
      <c r="BY1047" s="54"/>
      <c r="BZ1047" s="54"/>
      <c r="CA1047" s="54"/>
      <c r="CB1047" s="54"/>
      <c r="CC1047" s="54"/>
      <c r="CD1047" s="54"/>
      <c r="CE1047" s="54"/>
      <c r="CF1047" s="54"/>
      <c r="CG1047" s="54"/>
      <c r="CH1047" s="54"/>
      <c r="CI1047" s="54"/>
      <c r="CJ1047" s="54"/>
      <c r="CK1047" s="54"/>
      <c r="CL1047" s="54"/>
      <c r="CM1047" s="54"/>
      <c r="CN1047" s="54"/>
      <c r="CO1047" s="54"/>
      <c r="CP1047" s="54"/>
      <c r="CQ1047" s="54"/>
      <c r="CR1047" s="54"/>
      <c r="CS1047" s="54"/>
      <c r="CT1047" s="54"/>
      <c r="CU1047" s="54"/>
      <c r="CV1047" s="54"/>
      <c r="CW1047" s="54"/>
      <c r="CX1047" s="54"/>
      <c r="CY1047" s="54"/>
      <c r="CZ1047" s="54"/>
      <c r="DA1047" s="54"/>
      <c r="DB1047" s="54"/>
      <c r="DC1047" s="54"/>
      <c r="DD1047" s="54"/>
      <c r="DE1047" s="54"/>
      <c r="DF1047" s="54"/>
      <c r="DG1047" s="54"/>
      <c r="DH1047" s="54"/>
      <c r="DI1047" s="54"/>
      <c r="DJ1047" s="54"/>
      <c r="DK1047" s="54"/>
      <c r="DL1047" s="54"/>
      <c r="DM1047" s="54"/>
      <c r="DN1047" s="54"/>
      <c r="DO1047" s="54"/>
      <c r="DP1047" s="54"/>
      <c r="DQ1047" s="199"/>
    </row>
    <row r="1048" spans="4:121" s="52" customFormat="1" hidden="1">
      <c r="D1048" s="198"/>
      <c r="E1048" s="54"/>
      <c r="F1048" s="54"/>
      <c r="G1048" s="54"/>
      <c r="H1048" s="54"/>
      <c r="I1048" s="54"/>
      <c r="J1048" s="54"/>
      <c r="K1048" s="54"/>
      <c r="L1048" s="54"/>
      <c r="M1048" s="54"/>
      <c r="N1048" s="54"/>
      <c r="O1048" s="54"/>
      <c r="P1048" s="54"/>
      <c r="Q1048" s="54"/>
      <c r="R1048" s="54"/>
      <c r="S1048" s="54"/>
      <c r="T1048" s="54"/>
      <c r="U1048" s="54"/>
      <c r="V1048" s="54"/>
      <c r="W1048" s="192"/>
      <c r="X1048" s="54"/>
      <c r="Y1048" s="54"/>
      <c r="Z1048" s="54"/>
      <c r="AA1048" s="54"/>
      <c r="AB1048" s="54"/>
      <c r="AC1048" s="54"/>
      <c r="AD1048" s="54"/>
      <c r="AE1048" s="54"/>
      <c r="AF1048" s="54"/>
      <c r="AG1048" s="54"/>
      <c r="AH1048" s="54"/>
      <c r="AI1048" s="54"/>
      <c r="AJ1048" s="54"/>
      <c r="AK1048" s="54"/>
      <c r="AL1048" s="54"/>
      <c r="AM1048" s="54"/>
      <c r="AN1048" s="54"/>
      <c r="AO1048" s="54"/>
      <c r="AP1048" s="54"/>
      <c r="AQ1048" s="54"/>
      <c r="AR1048" s="54"/>
      <c r="AS1048" s="54"/>
      <c r="AT1048" s="54"/>
      <c r="AU1048" s="54"/>
      <c r="AV1048" s="54"/>
      <c r="AW1048" s="874" t="e">
        <f t="shared" si="101"/>
        <v>#N/A</v>
      </c>
      <c r="AX1048" s="875"/>
      <c r="AY1048" s="875"/>
      <c r="AZ1048" s="875"/>
      <c r="BA1048" s="876"/>
      <c r="BB1048" s="877" t="s">
        <v>1380</v>
      </c>
      <c r="BC1048" s="878"/>
      <c r="BD1048" s="54"/>
      <c r="BE1048" s="879" t="e">
        <f t="shared" si="100"/>
        <v>#N/A</v>
      </c>
      <c r="BF1048" s="880"/>
      <c r="BG1048" s="880"/>
      <c r="BH1048" s="880"/>
      <c r="BI1048" s="881"/>
      <c r="BJ1048" s="882" t="s">
        <v>1380</v>
      </c>
      <c r="BK1048" s="878"/>
      <c r="BL1048" s="54"/>
      <c r="BM1048" s="241"/>
      <c r="BN1048" s="241"/>
      <c r="BO1048" s="241"/>
      <c r="BP1048" s="54"/>
      <c r="BQ1048" s="54"/>
      <c r="BR1048" s="54"/>
      <c r="BS1048" s="54"/>
      <c r="BT1048" s="54"/>
      <c r="BU1048" s="54"/>
      <c r="BV1048" s="54"/>
      <c r="BW1048" s="54"/>
      <c r="BX1048" s="54"/>
      <c r="BY1048" s="54"/>
      <c r="BZ1048" s="54"/>
      <c r="CA1048" s="54"/>
      <c r="CB1048" s="54"/>
      <c r="CC1048" s="54"/>
      <c r="CD1048" s="54"/>
      <c r="CE1048" s="54"/>
      <c r="CF1048" s="54"/>
      <c r="CG1048" s="54"/>
      <c r="CH1048" s="54"/>
      <c r="CI1048" s="54"/>
      <c r="CJ1048" s="54"/>
      <c r="CK1048" s="54"/>
      <c r="CL1048" s="54"/>
      <c r="CM1048" s="54"/>
      <c r="CN1048" s="54"/>
      <c r="CO1048" s="54"/>
      <c r="CP1048" s="54"/>
      <c r="CQ1048" s="54"/>
      <c r="CR1048" s="54"/>
      <c r="CS1048" s="54"/>
      <c r="CT1048" s="54"/>
      <c r="CU1048" s="54"/>
      <c r="CV1048" s="54"/>
      <c r="CW1048" s="54"/>
      <c r="CX1048" s="54"/>
      <c r="CY1048" s="54"/>
      <c r="CZ1048" s="54"/>
      <c r="DA1048" s="54"/>
      <c r="DB1048" s="54"/>
      <c r="DC1048" s="54"/>
      <c r="DD1048" s="54"/>
      <c r="DE1048" s="54"/>
      <c r="DF1048" s="54"/>
      <c r="DG1048" s="54"/>
      <c r="DH1048" s="54"/>
      <c r="DI1048" s="54"/>
      <c r="DJ1048" s="54"/>
      <c r="DK1048" s="54"/>
      <c r="DL1048" s="54"/>
      <c r="DM1048" s="54"/>
      <c r="DN1048" s="54"/>
      <c r="DO1048" s="54"/>
      <c r="DP1048" s="54"/>
      <c r="DQ1048" s="199"/>
    </row>
    <row r="1049" spans="4:121" s="52" customFormat="1" hidden="1">
      <c r="D1049" s="198"/>
      <c r="E1049" s="54"/>
      <c r="F1049" s="54"/>
      <c r="G1049" s="54"/>
      <c r="H1049" s="54"/>
      <c r="I1049" s="54"/>
      <c r="J1049" s="54"/>
      <c r="K1049" s="54"/>
      <c r="L1049" s="54"/>
      <c r="M1049" s="54"/>
      <c r="N1049" s="54"/>
      <c r="O1049" s="54"/>
      <c r="P1049" s="54"/>
      <c r="Q1049" s="54"/>
      <c r="R1049" s="54"/>
      <c r="S1049" s="54"/>
      <c r="T1049" s="54"/>
      <c r="U1049" s="54"/>
      <c r="V1049" s="54"/>
      <c r="W1049" s="192"/>
      <c r="X1049" s="54"/>
      <c r="Y1049" s="54"/>
      <c r="Z1049" s="54"/>
      <c r="AA1049" s="54"/>
      <c r="AB1049" s="54"/>
      <c r="AC1049" s="54"/>
      <c r="AD1049" s="54"/>
      <c r="AE1049" s="54"/>
      <c r="AF1049" s="54"/>
      <c r="AG1049" s="54"/>
      <c r="AH1049" s="54"/>
      <c r="AI1049" s="54"/>
      <c r="AJ1049" s="54"/>
      <c r="AK1049" s="54"/>
      <c r="AL1049" s="54"/>
      <c r="AM1049" s="54"/>
      <c r="AN1049" s="54"/>
      <c r="AO1049" s="54"/>
      <c r="AP1049" s="54"/>
      <c r="AQ1049" s="54"/>
      <c r="AR1049" s="54"/>
      <c r="AS1049" s="54"/>
      <c r="AT1049" s="54"/>
      <c r="AU1049" s="54"/>
      <c r="AV1049" s="54"/>
      <c r="AW1049" s="874" t="e">
        <f t="shared" si="101"/>
        <v>#N/A</v>
      </c>
      <c r="AX1049" s="875"/>
      <c r="AY1049" s="875"/>
      <c r="AZ1049" s="875"/>
      <c r="BA1049" s="876"/>
      <c r="BB1049" s="877" t="s">
        <v>1381</v>
      </c>
      <c r="BC1049" s="878"/>
      <c r="BD1049" s="54"/>
      <c r="BE1049" s="879" t="e">
        <f t="shared" si="100"/>
        <v>#N/A</v>
      </c>
      <c r="BF1049" s="880"/>
      <c r="BG1049" s="880"/>
      <c r="BH1049" s="880"/>
      <c r="BI1049" s="881"/>
      <c r="BJ1049" s="882" t="s">
        <v>1381</v>
      </c>
      <c r="BK1049" s="878"/>
      <c r="BL1049" s="54"/>
      <c r="BM1049" s="241"/>
      <c r="BN1049" s="241"/>
      <c r="BO1049" s="241"/>
      <c r="BP1049" s="54"/>
      <c r="BQ1049" s="54"/>
      <c r="BR1049" s="54"/>
      <c r="BS1049" s="54"/>
      <c r="BT1049" s="54"/>
      <c r="BU1049" s="54"/>
      <c r="BV1049" s="54"/>
      <c r="BW1049" s="54"/>
      <c r="BX1049" s="54"/>
      <c r="BY1049" s="54"/>
      <c r="BZ1049" s="54"/>
      <c r="CA1049" s="54"/>
      <c r="CB1049" s="54"/>
      <c r="CC1049" s="54"/>
      <c r="CD1049" s="54"/>
      <c r="CE1049" s="54"/>
      <c r="CF1049" s="54"/>
      <c r="CG1049" s="54"/>
      <c r="CH1049" s="54"/>
      <c r="CI1049" s="54"/>
      <c r="CJ1049" s="54"/>
      <c r="CK1049" s="54"/>
      <c r="CL1049" s="54"/>
      <c r="CM1049" s="54"/>
      <c r="CN1049" s="54"/>
      <c r="CO1049" s="54"/>
      <c r="CP1049" s="54"/>
      <c r="CQ1049" s="54"/>
      <c r="CR1049" s="54"/>
      <c r="CS1049" s="54"/>
      <c r="CT1049" s="54"/>
      <c r="CU1049" s="54"/>
      <c r="CV1049" s="54"/>
      <c r="CW1049" s="54"/>
      <c r="CX1049" s="54"/>
      <c r="CY1049" s="54"/>
      <c r="CZ1049" s="54"/>
      <c r="DA1049" s="54"/>
      <c r="DB1049" s="54"/>
      <c r="DC1049" s="54"/>
      <c r="DD1049" s="54"/>
      <c r="DE1049" s="54"/>
      <c r="DF1049" s="54"/>
      <c r="DG1049" s="54"/>
      <c r="DH1049" s="54"/>
      <c r="DI1049" s="54"/>
      <c r="DJ1049" s="54"/>
      <c r="DK1049" s="54"/>
      <c r="DL1049" s="54"/>
      <c r="DM1049" s="54"/>
      <c r="DN1049" s="54"/>
      <c r="DO1049" s="54"/>
      <c r="DP1049" s="54"/>
      <c r="DQ1049" s="199"/>
    </row>
    <row r="1050" spans="4:121" s="52" customFormat="1" hidden="1">
      <c r="D1050" s="198"/>
      <c r="E1050" s="54"/>
      <c r="F1050" s="54"/>
      <c r="G1050" s="54"/>
      <c r="H1050" s="54"/>
      <c r="I1050" s="54"/>
      <c r="J1050" s="54"/>
      <c r="K1050" s="54"/>
      <c r="L1050" s="54"/>
      <c r="M1050" s="54"/>
      <c r="N1050" s="54"/>
      <c r="O1050" s="54"/>
      <c r="P1050" s="54"/>
      <c r="Q1050" s="54"/>
      <c r="R1050" s="54"/>
      <c r="S1050" s="54"/>
      <c r="T1050" s="54"/>
      <c r="U1050" s="54"/>
      <c r="V1050" s="54"/>
      <c r="W1050" s="192"/>
      <c r="X1050" s="54"/>
      <c r="Y1050" s="54"/>
      <c r="Z1050" s="54"/>
      <c r="AA1050" s="54"/>
      <c r="AB1050" s="54"/>
      <c r="AC1050" s="54"/>
      <c r="AD1050" s="54"/>
      <c r="AE1050" s="54"/>
      <c r="AF1050" s="54"/>
      <c r="AG1050" s="54"/>
      <c r="AH1050" s="54"/>
      <c r="AI1050" s="54"/>
      <c r="AJ1050" s="54"/>
      <c r="AK1050" s="54"/>
      <c r="AL1050" s="54"/>
      <c r="AM1050" s="54"/>
      <c r="AN1050" s="54"/>
      <c r="AO1050" s="54"/>
      <c r="AP1050" s="54"/>
      <c r="AQ1050" s="54"/>
      <c r="AR1050" s="54"/>
      <c r="AS1050" s="54"/>
      <c r="AT1050" s="54"/>
      <c r="AU1050" s="54"/>
      <c r="AV1050" s="54"/>
      <c r="AW1050" s="874" t="e">
        <f t="shared" si="101"/>
        <v>#N/A</v>
      </c>
      <c r="AX1050" s="875"/>
      <c r="AY1050" s="875"/>
      <c r="AZ1050" s="875"/>
      <c r="BA1050" s="876"/>
      <c r="BB1050" s="877" t="s">
        <v>1382</v>
      </c>
      <c r="BC1050" s="878"/>
      <c r="BD1050" s="54"/>
      <c r="BE1050" s="879" t="e">
        <f t="shared" si="100"/>
        <v>#N/A</v>
      </c>
      <c r="BF1050" s="880"/>
      <c r="BG1050" s="880"/>
      <c r="BH1050" s="880"/>
      <c r="BI1050" s="881"/>
      <c r="BJ1050" s="882" t="s">
        <v>1382</v>
      </c>
      <c r="BK1050" s="878"/>
      <c r="BL1050" s="54"/>
      <c r="BM1050" s="241"/>
      <c r="BN1050" s="241"/>
      <c r="BO1050" s="241"/>
      <c r="BP1050" s="54"/>
      <c r="BQ1050" s="54"/>
      <c r="BR1050" s="54"/>
      <c r="BS1050" s="54"/>
      <c r="BT1050" s="54"/>
      <c r="BU1050" s="54"/>
      <c r="BV1050" s="54"/>
      <c r="BW1050" s="54"/>
      <c r="BX1050" s="54"/>
      <c r="BY1050" s="54"/>
      <c r="BZ1050" s="54"/>
      <c r="CA1050" s="54"/>
      <c r="CB1050" s="54"/>
      <c r="CC1050" s="54"/>
      <c r="CD1050" s="54"/>
      <c r="CE1050" s="54"/>
      <c r="CF1050" s="54"/>
      <c r="CG1050" s="54"/>
      <c r="CH1050" s="54"/>
      <c r="CI1050" s="54"/>
      <c r="CJ1050" s="54"/>
      <c r="CK1050" s="54"/>
      <c r="CL1050" s="54"/>
      <c r="CM1050" s="54"/>
      <c r="CN1050" s="54"/>
      <c r="CO1050" s="54"/>
      <c r="CP1050" s="54"/>
      <c r="CQ1050" s="54"/>
      <c r="CR1050" s="54"/>
      <c r="CS1050" s="54"/>
      <c r="CT1050" s="54"/>
      <c r="CU1050" s="54"/>
      <c r="CV1050" s="54"/>
      <c r="CW1050" s="54"/>
      <c r="CX1050" s="54"/>
      <c r="CY1050" s="54"/>
      <c r="CZ1050" s="54"/>
      <c r="DA1050" s="54"/>
      <c r="DB1050" s="54"/>
      <c r="DC1050" s="54"/>
      <c r="DD1050" s="54"/>
      <c r="DE1050" s="54"/>
      <c r="DF1050" s="54"/>
      <c r="DG1050" s="54"/>
      <c r="DH1050" s="54"/>
      <c r="DI1050" s="54"/>
      <c r="DJ1050" s="54"/>
      <c r="DK1050" s="54"/>
      <c r="DL1050" s="54"/>
      <c r="DM1050" s="54"/>
      <c r="DN1050" s="54"/>
      <c r="DO1050" s="54"/>
      <c r="DP1050" s="54"/>
      <c r="DQ1050" s="199"/>
    </row>
    <row r="1051" spans="4:121" s="52" customFormat="1" hidden="1">
      <c r="D1051" s="198"/>
      <c r="E1051" s="54"/>
      <c r="F1051" s="54"/>
      <c r="G1051" s="54"/>
      <c r="H1051" s="54"/>
      <c r="I1051" s="54"/>
      <c r="J1051" s="54"/>
      <c r="K1051" s="54"/>
      <c r="L1051" s="54"/>
      <c r="M1051" s="54"/>
      <c r="N1051" s="54"/>
      <c r="O1051" s="54"/>
      <c r="P1051" s="54"/>
      <c r="Q1051" s="54"/>
      <c r="R1051" s="54"/>
      <c r="S1051" s="54"/>
      <c r="T1051" s="54"/>
      <c r="U1051" s="54"/>
      <c r="V1051" s="54"/>
      <c r="W1051" s="192"/>
      <c r="X1051" s="54"/>
      <c r="Y1051" s="54"/>
      <c r="Z1051" s="54"/>
      <c r="AA1051" s="54"/>
      <c r="AB1051" s="54"/>
      <c r="AC1051" s="54"/>
      <c r="AD1051" s="54"/>
      <c r="AE1051" s="54"/>
      <c r="AF1051" s="54"/>
      <c r="AG1051" s="54"/>
      <c r="AH1051" s="54"/>
      <c r="AI1051" s="54"/>
      <c r="AJ1051" s="54"/>
      <c r="AK1051" s="54"/>
      <c r="AL1051" s="54"/>
      <c r="AM1051" s="54"/>
      <c r="AN1051" s="54"/>
      <c r="AO1051" s="54"/>
      <c r="AP1051" s="54"/>
      <c r="AQ1051" s="54"/>
      <c r="AR1051" s="54"/>
      <c r="AS1051" s="54"/>
      <c r="AT1051" s="54"/>
      <c r="AU1051" s="54"/>
      <c r="AV1051" s="54"/>
      <c r="AW1051" s="874" t="e">
        <f t="shared" si="101"/>
        <v>#N/A</v>
      </c>
      <c r="AX1051" s="875"/>
      <c r="AY1051" s="875"/>
      <c r="AZ1051" s="875"/>
      <c r="BA1051" s="876"/>
      <c r="BB1051" s="877" t="s">
        <v>1383</v>
      </c>
      <c r="BC1051" s="878"/>
      <c r="BD1051" s="54"/>
      <c r="BE1051" s="879" t="e">
        <f t="shared" si="100"/>
        <v>#N/A</v>
      </c>
      <c r="BF1051" s="880"/>
      <c r="BG1051" s="880"/>
      <c r="BH1051" s="880"/>
      <c r="BI1051" s="881"/>
      <c r="BJ1051" s="882" t="s">
        <v>1383</v>
      </c>
      <c r="BK1051" s="878"/>
      <c r="BL1051" s="54"/>
      <c r="BM1051" s="241"/>
      <c r="BN1051" s="241"/>
      <c r="BO1051" s="241"/>
      <c r="BP1051" s="54"/>
      <c r="BQ1051" s="54"/>
      <c r="BR1051" s="54"/>
      <c r="BS1051" s="54"/>
      <c r="BT1051" s="54"/>
      <c r="BU1051" s="54"/>
      <c r="BV1051" s="54"/>
      <c r="BW1051" s="54"/>
      <c r="BX1051" s="54"/>
      <c r="BY1051" s="54"/>
      <c r="BZ1051" s="54"/>
      <c r="CA1051" s="54"/>
      <c r="CB1051" s="54"/>
      <c r="CC1051" s="54"/>
      <c r="CD1051" s="54"/>
      <c r="CE1051" s="54"/>
      <c r="CF1051" s="54"/>
      <c r="CG1051" s="54"/>
      <c r="CH1051" s="54"/>
      <c r="CI1051" s="54"/>
      <c r="CJ1051" s="54"/>
      <c r="CK1051" s="54"/>
      <c r="CL1051" s="54"/>
      <c r="CM1051" s="54"/>
      <c r="CN1051" s="54"/>
      <c r="CO1051" s="54"/>
      <c r="CP1051" s="54"/>
      <c r="CQ1051" s="54"/>
      <c r="CR1051" s="54"/>
      <c r="CS1051" s="54"/>
      <c r="CT1051" s="54"/>
      <c r="CU1051" s="54"/>
      <c r="CV1051" s="54"/>
      <c r="CW1051" s="54"/>
      <c r="CX1051" s="54"/>
      <c r="CY1051" s="54"/>
      <c r="CZ1051" s="54"/>
      <c r="DA1051" s="54"/>
      <c r="DB1051" s="54"/>
      <c r="DC1051" s="54"/>
      <c r="DD1051" s="54"/>
      <c r="DE1051" s="54"/>
      <c r="DF1051" s="54"/>
      <c r="DG1051" s="54"/>
      <c r="DH1051" s="54"/>
      <c r="DI1051" s="54"/>
      <c r="DJ1051" s="54"/>
      <c r="DK1051" s="54"/>
      <c r="DL1051" s="54"/>
      <c r="DM1051" s="54"/>
      <c r="DN1051" s="54"/>
      <c r="DO1051" s="54"/>
      <c r="DP1051" s="54"/>
      <c r="DQ1051" s="199"/>
    </row>
    <row r="1052" spans="4:121" s="52" customFormat="1" hidden="1">
      <c r="D1052" s="198"/>
      <c r="E1052" s="54"/>
      <c r="F1052" s="54"/>
      <c r="G1052" s="54"/>
      <c r="H1052" s="54"/>
      <c r="I1052" s="54"/>
      <c r="J1052" s="54"/>
      <c r="K1052" s="54"/>
      <c r="L1052" s="54"/>
      <c r="M1052" s="54"/>
      <c r="N1052" s="54"/>
      <c r="O1052" s="54"/>
      <c r="P1052" s="54"/>
      <c r="Q1052" s="54"/>
      <c r="R1052" s="54"/>
      <c r="S1052" s="54"/>
      <c r="T1052" s="54"/>
      <c r="U1052" s="54"/>
      <c r="V1052" s="54"/>
      <c r="W1052" s="192"/>
      <c r="X1052" s="54"/>
      <c r="Y1052" s="54"/>
      <c r="Z1052" s="54"/>
      <c r="AA1052" s="54"/>
      <c r="AB1052" s="54"/>
      <c r="AC1052" s="54"/>
      <c r="AD1052" s="54"/>
      <c r="AE1052" s="54"/>
      <c r="AF1052" s="54"/>
      <c r="AG1052" s="54"/>
      <c r="AH1052" s="54"/>
      <c r="AI1052" s="54"/>
      <c r="AJ1052" s="54"/>
      <c r="AK1052" s="54"/>
      <c r="AL1052" s="54"/>
      <c r="AM1052" s="54"/>
      <c r="AN1052" s="54"/>
      <c r="AO1052" s="54"/>
      <c r="AP1052" s="54"/>
      <c r="AQ1052" s="54"/>
      <c r="AR1052" s="54"/>
      <c r="AS1052" s="54"/>
      <c r="AT1052" s="54"/>
      <c r="AU1052" s="54"/>
      <c r="AV1052" s="54"/>
      <c r="AW1052" s="874" t="e">
        <f t="shared" si="101"/>
        <v>#N/A</v>
      </c>
      <c r="AX1052" s="875"/>
      <c r="AY1052" s="875"/>
      <c r="AZ1052" s="875"/>
      <c r="BA1052" s="876"/>
      <c r="BB1052" s="877" t="s">
        <v>1384</v>
      </c>
      <c r="BC1052" s="878"/>
      <c r="BD1052" s="54"/>
      <c r="BE1052" s="879" t="e">
        <f t="shared" si="100"/>
        <v>#N/A</v>
      </c>
      <c r="BF1052" s="880"/>
      <c r="BG1052" s="880"/>
      <c r="BH1052" s="880"/>
      <c r="BI1052" s="881"/>
      <c r="BJ1052" s="882" t="s">
        <v>1384</v>
      </c>
      <c r="BK1052" s="878"/>
      <c r="BL1052" s="54"/>
      <c r="BM1052" s="241"/>
      <c r="BN1052" s="241"/>
      <c r="BO1052" s="241"/>
      <c r="BP1052" s="54"/>
      <c r="BQ1052" s="54"/>
      <c r="BR1052" s="54"/>
      <c r="BS1052" s="54"/>
      <c r="BT1052" s="54"/>
      <c r="BU1052" s="54"/>
      <c r="BV1052" s="54"/>
      <c r="BW1052" s="54"/>
      <c r="BX1052" s="54"/>
      <c r="BY1052" s="54"/>
      <c r="BZ1052" s="54"/>
      <c r="CA1052" s="54"/>
      <c r="CB1052" s="54"/>
      <c r="CC1052" s="54"/>
      <c r="CD1052" s="54"/>
      <c r="CE1052" s="54"/>
      <c r="CF1052" s="54"/>
      <c r="CG1052" s="54"/>
      <c r="CH1052" s="54"/>
      <c r="CI1052" s="54"/>
      <c r="CJ1052" s="54"/>
      <c r="CK1052" s="54"/>
      <c r="CL1052" s="54"/>
      <c r="CM1052" s="54"/>
      <c r="CN1052" s="54"/>
      <c r="CO1052" s="54"/>
      <c r="CP1052" s="54"/>
      <c r="CQ1052" s="54"/>
      <c r="CR1052" s="54"/>
      <c r="CS1052" s="54"/>
      <c r="CT1052" s="54"/>
      <c r="CU1052" s="54"/>
      <c r="CV1052" s="54"/>
      <c r="CW1052" s="54"/>
      <c r="CX1052" s="54"/>
      <c r="CY1052" s="54"/>
      <c r="CZ1052" s="54"/>
      <c r="DA1052" s="54"/>
      <c r="DB1052" s="54"/>
      <c r="DC1052" s="54"/>
      <c r="DD1052" s="54"/>
      <c r="DE1052" s="54"/>
      <c r="DF1052" s="54"/>
      <c r="DG1052" s="54"/>
      <c r="DH1052" s="54"/>
      <c r="DI1052" s="54"/>
      <c r="DJ1052" s="54"/>
      <c r="DK1052" s="54"/>
      <c r="DL1052" s="54"/>
      <c r="DM1052" s="54"/>
      <c r="DN1052" s="54"/>
      <c r="DO1052" s="54"/>
      <c r="DP1052" s="54"/>
      <c r="DQ1052" s="199"/>
    </row>
    <row r="1053" spans="4:121" s="52" customFormat="1" hidden="1">
      <c r="D1053" s="198"/>
      <c r="E1053" s="54"/>
      <c r="F1053" s="54"/>
      <c r="G1053" s="54"/>
      <c r="H1053" s="54"/>
      <c r="I1053" s="54"/>
      <c r="J1053" s="54"/>
      <c r="K1053" s="54"/>
      <c r="L1053" s="54"/>
      <c r="M1053" s="54"/>
      <c r="N1053" s="54"/>
      <c r="O1053" s="54"/>
      <c r="P1053" s="54"/>
      <c r="Q1053" s="54"/>
      <c r="R1053" s="54"/>
      <c r="S1053" s="54"/>
      <c r="T1053" s="54"/>
      <c r="U1053" s="54"/>
      <c r="V1053" s="54"/>
      <c r="W1053" s="192"/>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874" t="e">
        <f t="shared" si="101"/>
        <v>#N/A</v>
      </c>
      <c r="AX1053" s="875"/>
      <c r="AY1053" s="875"/>
      <c r="AZ1053" s="875"/>
      <c r="BA1053" s="876"/>
      <c r="BB1053" s="877" t="s">
        <v>1385</v>
      </c>
      <c r="BC1053" s="878"/>
      <c r="BD1053" s="54"/>
      <c r="BE1053" s="879" t="e">
        <f t="shared" si="100"/>
        <v>#N/A</v>
      </c>
      <c r="BF1053" s="880"/>
      <c r="BG1053" s="880"/>
      <c r="BH1053" s="880"/>
      <c r="BI1053" s="881"/>
      <c r="BJ1053" s="882" t="s">
        <v>1385</v>
      </c>
      <c r="BK1053" s="878"/>
      <c r="BL1053" s="54"/>
      <c r="BM1053" s="241"/>
      <c r="BN1053" s="241"/>
      <c r="BO1053" s="241"/>
      <c r="BP1053" s="54"/>
      <c r="BQ1053" s="54"/>
      <c r="BR1053" s="54"/>
      <c r="BS1053" s="54"/>
      <c r="BT1053" s="54"/>
      <c r="BU1053" s="54"/>
      <c r="BV1053" s="54"/>
      <c r="BW1053" s="54"/>
      <c r="BX1053" s="54"/>
      <c r="BY1053" s="54"/>
      <c r="BZ1053" s="54"/>
      <c r="CA1053" s="54"/>
      <c r="CB1053" s="54"/>
      <c r="CC1053" s="54"/>
      <c r="CD1053" s="54"/>
      <c r="CE1053" s="54"/>
      <c r="CF1053" s="54"/>
      <c r="CG1053" s="54"/>
      <c r="CH1053" s="54"/>
      <c r="CI1053" s="54"/>
      <c r="CJ1053" s="54"/>
      <c r="CK1053" s="54"/>
      <c r="CL1053" s="54"/>
      <c r="CM1053" s="54"/>
      <c r="CN1053" s="54"/>
      <c r="CO1053" s="54"/>
      <c r="CP1053" s="54"/>
      <c r="CQ1053" s="54"/>
      <c r="CR1053" s="54"/>
      <c r="CS1053" s="54"/>
      <c r="CT1053" s="54"/>
      <c r="CU1053" s="54"/>
      <c r="CV1053" s="54"/>
      <c r="CW1053" s="54"/>
      <c r="CX1053" s="54"/>
      <c r="CY1053" s="54"/>
      <c r="CZ1053" s="54"/>
      <c r="DA1053" s="54"/>
      <c r="DB1053" s="54"/>
      <c r="DC1053" s="54"/>
      <c r="DD1053" s="54"/>
      <c r="DE1053" s="54"/>
      <c r="DF1053" s="54"/>
      <c r="DG1053" s="54"/>
      <c r="DH1053" s="54"/>
      <c r="DI1053" s="54"/>
      <c r="DJ1053" s="54"/>
      <c r="DK1053" s="54"/>
      <c r="DL1053" s="54"/>
      <c r="DM1053" s="54"/>
      <c r="DN1053" s="54"/>
      <c r="DO1053" s="54"/>
      <c r="DP1053" s="54"/>
      <c r="DQ1053" s="199"/>
    </row>
    <row r="1054" spans="4:121" s="52" customFormat="1" hidden="1">
      <c r="D1054" s="198"/>
      <c r="E1054" s="54"/>
      <c r="F1054" s="54"/>
      <c r="G1054" s="54"/>
      <c r="H1054" s="54"/>
      <c r="I1054" s="54"/>
      <c r="J1054" s="54"/>
      <c r="K1054" s="54"/>
      <c r="L1054" s="54"/>
      <c r="M1054" s="54"/>
      <c r="N1054" s="54"/>
      <c r="O1054" s="54"/>
      <c r="P1054" s="54"/>
      <c r="Q1054" s="54"/>
      <c r="R1054" s="54"/>
      <c r="S1054" s="54"/>
      <c r="T1054" s="54"/>
      <c r="U1054" s="54"/>
      <c r="V1054" s="54"/>
      <c r="W1054" s="192"/>
      <c r="X1054" s="54"/>
      <c r="Y1054" s="54"/>
      <c r="Z1054" s="54"/>
      <c r="AA1054" s="54"/>
      <c r="AB1054" s="54"/>
      <c r="AC1054" s="54"/>
      <c r="AD1054" s="54"/>
      <c r="AE1054" s="54"/>
      <c r="AF1054" s="54"/>
      <c r="AG1054" s="54"/>
      <c r="AH1054" s="54"/>
      <c r="AI1054" s="54"/>
      <c r="AJ1054" s="54"/>
      <c r="AK1054" s="54"/>
      <c r="AL1054" s="54"/>
      <c r="AM1054" s="54"/>
      <c r="AN1054" s="54"/>
      <c r="AO1054" s="54"/>
      <c r="AP1054" s="54"/>
      <c r="AQ1054" s="54"/>
      <c r="AR1054" s="54"/>
      <c r="AS1054" s="54"/>
      <c r="AT1054" s="54"/>
      <c r="AU1054" s="54"/>
      <c r="AV1054" s="54"/>
      <c r="AW1054" s="874" t="e">
        <f t="shared" si="101"/>
        <v>#N/A</v>
      </c>
      <c r="AX1054" s="875"/>
      <c r="AY1054" s="875"/>
      <c r="AZ1054" s="875"/>
      <c r="BA1054" s="876"/>
      <c r="BB1054" s="877" t="s">
        <v>1386</v>
      </c>
      <c r="BC1054" s="878"/>
      <c r="BD1054" s="54"/>
      <c r="BE1054" s="879" t="e">
        <f t="shared" si="100"/>
        <v>#N/A</v>
      </c>
      <c r="BF1054" s="880"/>
      <c r="BG1054" s="880"/>
      <c r="BH1054" s="880"/>
      <c r="BI1054" s="881"/>
      <c r="BJ1054" s="882" t="s">
        <v>1386</v>
      </c>
      <c r="BK1054" s="878"/>
      <c r="BL1054" s="54"/>
      <c r="BM1054" s="241"/>
      <c r="BN1054" s="241"/>
      <c r="BO1054" s="241"/>
      <c r="BP1054" s="54"/>
      <c r="BQ1054" s="54"/>
      <c r="BR1054" s="54"/>
      <c r="BS1054" s="54"/>
      <c r="BT1054" s="54"/>
      <c r="BU1054" s="54"/>
      <c r="BV1054" s="54"/>
      <c r="BW1054" s="54"/>
      <c r="BX1054" s="54"/>
      <c r="BY1054" s="54"/>
      <c r="BZ1054" s="54"/>
      <c r="CA1054" s="54"/>
      <c r="CB1054" s="54"/>
      <c r="CC1054" s="54"/>
      <c r="CD1054" s="54"/>
      <c r="CE1054" s="54"/>
      <c r="CF1054" s="54"/>
      <c r="CG1054" s="54"/>
      <c r="CH1054" s="54"/>
      <c r="CI1054" s="54"/>
      <c r="CJ1054" s="54"/>
      <c r="CK1054" s="54"/>
      <c r="CL1054" s="54"/>
      <c r="CM1054" s="54"/>
      <c r="CN1054" s="54"/>
      <c r="CO1054" s="54"/>
      <c r="CP1054" s="54"/>
      <c r="CQ1054" s="54"/>
      <c r="CR1054" s="54"/>
      <c r="CS1054" s="54"/>
      <c r="CT1054" s="54"/>
      <c r="CU1054" s="54"/>
      <c r="CV1054" s="54"/>
      <c r="CW1054" s="54"/>
      <c r="CX1054" s="54"/>
      <c r="CY1054" s="54"/>
      <c r="CZ1054" s="54"/>
      <c r="DA1054" s="54"/>
      <c r="DB1054" s="54"/>
      <c r="DC1054" s="54"/>
      <c r="DD1054" s="54"/>
      <c r="DE1054" s="54"/>
      <c r="DF1054" s="54"/>
      <c r="DG1054" s="54"/>
      <c r="DH1054" s="54"/>
      <c r="DI1054" s="54"/>
      <c r="DJ1054" s="54"/>
      <c r="DK1054" s="54"/>
      <c r="DL1054" s="54"/>
      <c r="DM1054" s="54"/>
      <c r="DN1054" s="54"/>
      <c r="DO1054" s="54"/>
      <c r="DP1054" s="54"/>
      <c r="DQ1054" s="199"/>
    </row>
    <row r="1055" spans="4:121" s="52" customFormat="1" hidden="1">
      <c r="D1055" s="198"/>
      <c r="E1055" s="54"/>
      <c r="F1055" s="54"/>
      <c r="G1055" s="54"/>
      <c r="H1055" s="54"/>
      <c r="I1055" s="54"/>
      <c r="J1055" s="54"/>
      <c r="K1055" s="54"/>
      <c r="L1055" s="54"/>
      <c r="M1055" s="54"/>
      <c r="N1055" s="54"/>
      <c r="O1055" s="54"/>
      <c r="P1055" s="54"/>
      <c r="Q1055" s="54"/>
      <c r="R1055" s="54"/>
      <c r="S1055" s="54"/>
      <c r="T1055" s="54"/>
      <c r="U1055" s="54"/>
      <c r="V1055" s="54"/>
      <c r="W1055" s="192"/>
      <c r="X1055" s="54"/>
      <c r="Y1055" s="54"/>
      <c r="Z1055" s="54"/>
      <c r="AA1055" s="54"/>
      <c r="AB1055" s="54"/>
      <c r="AC1055" s="54"/>
      <c r="AD1055" s="54"/>
      <c r="AE1055" s="54"/>
      <c r="AF1055" s="54"/>
      <c r="AG1055" s="54"/>
      <c r="AH1055" s="54"/>
      <c r="AI1055" s="54"/>
      <c r="AJ1055" s="54"/>
      <c r="AK1055" s="54"/>
      <c r="AL1055" s="54"/>
      <c r="AM1055" s="54"/>
      <c r="AN1055" s="54"/>
      <c r="AO1055" s="54"/>
      <c r="AP1055" s="54"/>
      <c r="AQ1055" s="54"/>
      <c r="AR1055" s="54"/>
      <c r="AS1055" s="54"/>
      <c r="AT1055" s="54"/>
      <c r="AU1055" s="54"/>
      <c r="AV1055" s="54"/>
      <c r="AW1055" s="874" t="e">
        <f t="shared" si="101"/>
        <v>#N/A</v>
      </c>
      <c r="AX1055" s="875"/>
      <c r="AY1055" s="875"/>
      <c r="AZ1055" s="875"/>
      <c r="BA1055" s="876"/>
      <c r="BB1055" s="877" t="s">
        <v>1387</v>
      </c>
      <c r="BC1055" s="878"/>
      <c r="BD1055" s="54"/>
      <c r="BE1055" s="879" t="e">
        <f t="shared" si="100"/>
        <v>#N/A</v>
      </c>
      <c r="BF1055" s="880"/>
      <c r="BG1055" s="880"/>
      <c r="BH1055" s="880"/>
      <c r="BI1055" s="881"/>
      <c r="BJ1055" s="882" t="s">
        <v>1387</v>
      </c>
      <c r="BK1055" s="878"/>
      <c r="BL1055" s="54"/>
      <c r="BM1055" s="241"/>
      <c r="BN1055" s="241"/>
      <c r="BO1055" s="241"/>
      <c r="BP1055" s="54"/>
      <c r="BQ1055" s="54"/>
      <c r="BR1055" s="54"/>
      <c r="BS1055" s="54"/>
      <c r="BT1055" s="54"/>
      <c r="BU1055" s="54"/>
      <c r="BV1055" s="54"/>
      <c r="BW1055" s="54"/>
      <c r="BX1055" s="54"/>
      <c r="BY1055" s="54"/>
      <c r="BZ1055" s="54"/>
      <c r="CA1055" s="54"/>
      <c r="CB1055" s="54"/>
      <c r="CC1055" s="54"/>
      <c r="CD1055" s="54"/>
      <c r="CE1055" s="54"/>
      <c r="CF1055" s="54"/>
      <c r="CG1055" s="54"/>
      <c r="CH1055" s="54"/>
      <c r="CI1055" s="54"/>
      <c r="CJ1055" s="54"/>
      <c r="CK1055" s="54"/>
      <c r="CL1055" s="54"/>
      <c r="CM1055" s="54"/>
      <c r="CN1055" s="54"/>
      <c r="CO1055" s="54"/>
      <c r="CP1055" s="54"/>
      <c r="CQ1055" s="54"/>
      <c r="CR1055" s="54"/>
      <c r="CS1055" s="54"/>
      <c r="CT1055" s="54"/>
      <c r="CU1055" s="54"/>
      <c r="CV1055" s="54"/>
      <c r="CW1055" s="54"/>
      <c r="CX1055" s="54"/>
      <c r="CY1055" s="54"/>
      <c r="CZ1055" s="54"/>
      <c r="DA1055" s="54"/>
      <c r="DB1055" s="54"/>
      <c r="DC1055" s="54"/>
      <c r="DD1055" s="54"/>
      <c r="DE1055" s="54"/>
      <c r="DF1055" s="54"/>
      <c r="DG1055" s="54"/>
      <c r="DH1055" s="54"/>
      <c r="DI1055" s="54"/>
      <c r="DJ1055" s="54"/>
      <c r="DK1055" s="54"/>
      <c r="DL1055" s="54"/>
      <c r="DM1055" s="54"/>
      <c r="DN1055" s="54"/>
      <c r="DO1055" s="54"/>
      <c r="DP1055" s="54"/>
      <c r="DQ1055" s="199"/>
    </row>
    <row r="1056" spans="4:121" s="52" customFormat="1" hidden="1">
      <c r="D1056" s="198"/>
      <c r="E1056" s="54"/>
      <c r="F1056" s="54"/>
      <c r="G1056" s="54"/>
      <c r="H1056" s="54"/>
      <c r="I1056" s="54"/>
      <c r="J1056" s="54"/>
      <c r="K1056" s="54"/>
      <c r="L1056" s="54"/>
      <c r="M1056" s="54"/>
      <c r="N1056" s="54"/>
      <c r="O1056" s="54"/>
      <c r="P1056" s="54"/>
      <c r="Q1056" s="54"/>
      <c r="R1056" s="54"/>
      <c r="S1056" s="54"/>
      <c r="T1056" s="54"/>
      <c r="U1056" s="54"/>
      <c r="V1056" s="54"/>
      <c r="W1056" s="192"/>
      <c r="X1056" s="54"/>
      <c r="Y1056" s="54"/>
      <c r="Z1056" s="54"/>
      <c r="AA1056" s="54"/>
      <c r="AB1056" s="54"/>
      <c r="AC1056" s="54"/>
      <c r="AD1056" s="54"/>
      <c r="AE1056" s="54"/>
      <c r="AF1056" s="54"/>
      <c r="AG1056" s="54"/>
      <c r="AH1056" s="54"/>
      <c r="AI1056" s="54"/>
      <c r="AJ1056" s="54"/>
      <c r="AK1056" s="54"/>
      <c r="AL1056" s="54"/>
      <c r="AM1056" s="54"/>
      <c r="AN1056" s="54"/>
      <c r="AO1056" s="54"/>
      <c r="AP1056" s="54"/>
      <c r="AQ1056" s="54"/>
      <c r="AR1056" s="54"/>
      <c r="AS1056" s="54"/>
      <c r="AT1056" s="54"/>
      <c r="AU1056" s="54"/>
      <c r="AV1056" s="54"/>
      <c r="AW1056" s="874" t="e">
        <f t="shared" si="101"/>
        <v>#N/A</v>
      </c>
      <c r="AX1056" s="875"/>
      <c r="AY1056" s="875"/>
      <c r="AZ1056" s="875"/>
      <c r="BA1056" s="876"/>
      <c r="BB1056" s="877" t="s">
        <v>1388</v>
      </c>
      <c r="BC1056" s="878"/>
      <c r="BD1056" s="54"/>
      <c r="BE1056" s="879" t="e">
        <f t="shared" si="100"/>
        <v>#N/A</v>
      </c>
      <c r="BF1056" s="880"/>
      <c r="BG1056" s="880"/>
      <c r="BH1056" s="880"/>
      <c r="BI1056" s="881"/>
      <c r="BJ1056" s="882" t="s">
        <v>1388</v>
      </c>
      <c r="BK1056" s="878"/>
      <c r="BL1056" s="54"/>
      <c r="BM1056" s="241"/>
      <c r="BN1056" s="241"/>
      <c r="BO1056" s="241"/>
      <c r="BP1056" s="54"/>
      <c r="BQ1056" s="54"/>
      <c r="BR1056" s="54"/>
      <c r="BS1056" s="54"/>
      <c r="BT1056" s="54"/>
      <c r="BU1056" s="54"/>
      <c r="BV1056" s="54"/>
      <c r="BW1056" s="54"/>
      <c r="BX1056" s="54"/>
      <c r="BY1056" s="54"/>
      <c r="BZ1056" s="54"/>
      <c r="CA1056" s="54"/>
      <c r="CB1056" s="54"/>
      <c r="CC1056" s="54"/>
      <c r="CD1056" s="54"/>
      <c r="CE1056" s="54"/>
      <c r="CF1056" s="54"/>
      <c r="CG1056" s="54"/>
      <c r="CH1056" s="54"/>
      <c r="CI1056" s="54"/>
      <c r="CJ1056" s="54"/>
      <c r="CK1056" s="54"/>
      <c r="CL1056" s="54"/>
      <c r="CM1056" s="54"/>
      <c r="CN1056" s="54"/>
      <c r="CO1056" s="54"/>
      <c r="CP1056" s="54"/>
      <c r="CQ1056" s="54"/>
      <c r="CR1056" s="54"/>
      <c r="CS1056" s="54"/>
      <c r="CT1056" s="54"/>
      <c r="CU1056" s="54"/>
      <c r="CV1056" s="54"/>
      <c r="CW1056" s="54"/>
      <c r="CX1056" s="54"/>
      <c r="CY1056" s="54"/>
      <c r="CZ1056" s="54"/>
      <c r="DA1056" s="54"/>
      <c r="DB1056" s="54"/>
      <c r="DC1056" s="54"/>
      <c r="DD1056" s="54"/>
      <c r="DE1056" s="54"/>
      <c r="DF1056" s="54"/>
      <c r="DG1056" s="54"/>
      <c r="DH1056" s="54"/>
      <c r="DI1056" s="54"/>
      <c r="DJ1056" s="54"/>
      <c r="DK1056" s="54"/>
      <c r="DL1056" s="54"/>
      <c r="DM1056" s="54"/>
      <c r="DN1056" s="54"/>
      <c r="DO1056" s="54"/>
      <c r="DP1056" s="54"/>
      <c r="DQ1056" s="199"/>
    </row>
    <row r="1057" spans="4:121" s="52" customFormat="1" hidden="1">
      <c r="D1057" s="198"/>
      <c r="E1057" s="54"/>
      <c r="F1057" s="54"/>
      <c r="G1057" s="54"/>
      <c r="H1057" s="54"/>
      <c r="I1057" s="54"/>
      <c r="J1057" s="54"/>
      <c r="K1057" s="54"/>
      <c r="L1057" s="54"/>
      <c r="M1057" s="54"/>
      <c r="N1057" s="54"/>
      <c r="O1057" s="54"/>
      <c r="P1057" s="54"/>
      <c r="Q1057" s="54"/>
      <c r="R1057" s="54"/>
      <c r="S1057" s="54"/>
      <c r="T1057" s="54"/>
      <c r="U1057" s="54"/>
      <c r="V1057" s="54"/>
      <c r="W1057" s="192"/>
      <c r="X1057" s="54"/>
      <c r="Y1057" s="54"/>
      <c r="Z1057" s="54"/>
      <c r="AA1057" s="54"/>
      <c r="AB1057" s="54"/>
      <c r="AC1057" s="54"/>
      <c r="AD1057" s="54"/>
      <c r="AE1057" s="54"/>
      <c r="AF1057" s="54"/>
      <c r="AG1057" s="54"/>
      <c r="AH1057" s="54"/>
      <c r="AI1057" s="54"/>
      <c r="AJ1057" s="54"/>
      <c r="AK1057" s="54"/>
      <c r="AL1057" s="54"/>
      <c r="AM1057" s="54"/>
      <c r="AN1057" s="54"/>
      <c r="AO1057" s="54"/>
      <c r="AP1057" s="54"/>
      <c r="AQ1057" s="54"/>
      <c r="AR1057" s="54"/>
      <c r="AS1057" s="54"/>
      <c r="AT1057" s="54"/>
      <c r="AU1057" s="54"/>
      <c r="AV1057" s="54"/>
      <c r="AW1057" s="874" t="e">
        <f t="shared" si="101"/>
        <v>#N/A</v>
      </c>
      <c r="AX1057" s="875"/>
      <c r="AY1057" s="875"/>
      <c r="AZ1057" s="875"/>
      <c r="BA1057" s="876"/>
      <c r="BB1057" s="877" t="s">
        <v>1389</v>
      </c>
      <c r="BC1057" s="878"/>
      <c r="BD1057" s="54"/>
      <c r="BE1057" s="879" t="e">
        <f t="shared" si="100"/>
        <v>#N/A</v>
      </c>
      <c r="BF1057" s="880"/>
      <c r="BG1057" s="880"/>
      <c r="BH1057" s="880"/>
      <c r="BI1057" s="881"/>
      <c r="BJ1057" s="882" t="s">
        <v>1389</v>
      </c>
      <c r="BK1057" s="878"/>
      <c r="BL1057" s="54"/>
      <c r="BM1057" s="241"/>
      <c r="BN1057" s="241"/>
      <c r="BO1057" s="241"/>
      <c r="BP1057" s="54"/>
      <c r="BQ1057" s="54"/>
      <c r="BR1057" s="54"/>
      <c r="BS1057" s="54"/>
      <c r="BT1057" s="54"/>
      <c r="BU1057" s="54"/>
      <c r="BV1057" s="54"/>
      <c r="BW1057" s="54"/>
      <c r="BX1057" s="54"/>
      <c r="BY1057" s="54"/>
      <c r="BZ1057" s="54"/>
      <c r="CA1057" s="54"/>
      <c r="CB1057" s="54"/>
      <c r="CC1057" s="54"/>
      <c r="CD1057" s="54"/>
      <c r="CE1057" s="54"/>
      <c r="CF1057" s="54"/>
      <c r="CG1057" s="54"/>
      <c r="CH1057" s="54"/>
      <c r="CI1057" s="54"/>
      <c r="CJ1057" s="54"/>
      <c r="CK1057" s="54"/>
      <c r="CL1057" s="54"/>
      <c r="CM1057" s="54"/>
      <c r="CN1057" s="54"/>
      <c r="CO1057" s="54"/>
      <c r="CP1057" s="54"/>
      <c r="CQ1057" s="54"/>
      <c r="CR1057" s="54"/>
      <c r="CS1057" s="54"/>
      <c r="CT1057" s="54"/>
      <c r="CU1057" s="54"/>
      <c r="CV1057" s="54"/>
      <c r="CW1057" s="54"/>
      <c r="CX1057" s="54"/>
      <c r="CY1057" s="54"/>
      <c r="CZ1057" s="54"/>
      <c r="DA1057" s="54"/>
      <c r="DB1057" s="54"/>
      <c r="DC1057" s="54"/>
      <c r="DD1057" s="54"/>
      <c r="DE1057" s="54"/>
      <c r="DF1057" s="54"/>
      <c r="DG1057" s="54"/>
      <c r="DH1057" s="54"/>
      <c r="DI1057" s="54"/>
      <c r="DJ1057" s="54"/>
      <c r="DK1057" s="54"/>
      <c r="DL1057" s="54"/>
      <c r="DM1057" s="54"/>
      <c r="DN1057" s="54"/>
      <c r="DO1057" s="54"/>
      <c r="DP1057" s="54"/>
      <c r="DQ1057" s="199"/>
    </row>
    <row r="1058" spans="4:121" s="52" customFormat="1" hidden="1">
      <c r="D1058" s="198"/>
      <c r="E1058" s="54"/>
      <c r="F1058" s="54"/>
      <c r="G1058" s="54"/>
      <c r="H1058" s="54"/>
      <c r="I1058" s="54"/>
      <c r="J1058" s="54"/>
      <c r="K1058" s="54"/>
      <c r="L1058" s="54"/>
      <c r="M1058" s="54"/>
      <c r="N1058" s="54"/>
      <c r="O1058" s="54"/>
      <c r="P1058" s="54"/>
      <c r="Q1058" s="54"/>
      <c r="R1058" s="54"/>
      <c r="S1058" s="54"/>
      <c r="T1058" s="54"/>
      <c r="U1058" s="54"/>
      <c r="V1058" s="54"/>
      <c r="W1058" s="192"/>
      <c r="X1058" s="54"/>
      <c r="Y1058" s="54"/>
      <c r="Z1058" s="54"/>
      <c r="AA1058" s="54"/>
      <c r="AB1058" s="54"/>
      <c r="AC1058" s="54"/>
      <c r="AD1058" s="54"/>
      <c r="AE1058" s="54"/>
      <c r="AF1058" s="54"/>
      <c r="AG1058" s="54"/>
      <c r="AH1058" s="54"/>
      <c r="AI1058" s="54"/>
      <c r="AJ1058" s="54"/>
      <c r="AK1058" s="54"/>
      <c r="AL1058" s="54"/>
      <c r="AM1058" s="54"/>
      <c r="AN1058" s="54"/>
      <c r="AO1058" s="54"/>
      <c r="AP1058" s="54"/>
      <c r="AQ1058" s="54"/>
      <c r="AR1058" s="54"/>
      <c r="AS1058" s="54"/>
      <c r="AT1058" s="54"/>
      <c r="AU1058" s="54"/>
      <c r="AV1058" s="54"/>
      <c r="AW1058" s="874" t="e">
        <f t="shared" si="101"/>
        <v>#N/A</v>
      </c>
      <c r="AX1058" s="875"/>
      <c r="AY1058" s="875"/>
      <c r="AZ1058" s="875"/>
      <c r="BA1058" s="876"/>
      <c r="BB1058" s="877" t="s">
        <v>1390</v>
      </c>
      <c r="BC1058" s="878"/>
      <c r="BD1058" s="54"/>
      <c r="BE1058" s="879" t="e">
        <f t="shared" si="100"/>
        <v>#N/A</v>
      </c>
      <c r="BF1058" s="880"/>
      <c r="BG1058" s="880"/>
      <c r="BH1058" s="880"/>
      <c r="BI1058" s="881"/>
      <c r="BJ1058" s="882" t="s">
        <v>1390</v>
      </c>
      <c r="BK1058" s="878"/>
      <c r="BL1058" s="54"/>
      <c r="BM1058" s="241"/>
      <c r="BN1058" s="241"/>
      <c r="BO1058" s="241"/>
      <c r="BP1058" s="54"/>
      <c r="BQ1058" s="54"/>
      <c r="BR1058" s="54"/>
      <c r="BS1058" s="54"/>
      <c r="BT1058" s="54"/>
      <c r="BU1058" s="54"/>
      <c r="BV1058" s="54"/>
      <c r="BW1058" s="54"/>
      <c r="BX1058" s="54"/>
      <c r="BY1058" s="54"/>
      <c r="BZ1058" s="54"/>
      <c r="CA1058" s="54"/>
      <c r="CB1058" s="54"/>
      <c r="CC1058" s="54"/>
      <c r="CD1058" s="54"/>
      <c r="CE1058" s="54"/>
      <c r="CF1058" s="54"/>
      <c r="CG1058" s="54"/>
      <c r="CH1058" s="54"/>
      <c r="CI1058" s="54"/>
      <c r="CJ1058" s="54"/>
      <c r="CK1058" s="54"/>
      <c r="CL1058" s="54"/>
      <c r="CM1058" s="54"/>
      <c r="CN1058" s="54"/>
      <c r="CO1058" s="54"/>
      <c r="CP1058" s="54"/>
      <c r="CQ1058" s="54"/>
      <c r="CR1058" s="54"/>
      <c r="CS1058" s="54"/>
      <c r="CT1058" s="54"/>
      <c r="CU1058" s="54"/>
      <c r="CV1058" s="54"/>
      <c r="CW1058" s="54"/>
      <c r="CX1058" s="54"/>
      <c r="CY1058" s="54"/>
      <c r="CZ1058" s="54"/>
      <c r="DA1058" s="54"/>
      <c r="DB1058" s="54"/>
      <c r="DC1058" s="54"/>
      <c r="DD1058" s="54"/>
      <c r="DE1058" s="54"/>
      <c r="DF1058" s="54"/>
      <c r="DG1058" s="54"/>
      <c r="DH1058" s="54"/>
      <c r="DI1058" s="54"/>
      <c r="DJ1058" s="54"/>
      <c r="DK1058" s="54"/>
      <c r="DL1058" s="54"/>
      <c r="DM1058" s="54"/>
      <c r="DN1058" s="54"/>
      <c r="DO1058" s="54"/>
      <c r="DP1058" s="54"/>
      <c r="DQ1058" s="199"/>
    </row>
    <row r="1059" spans="4:121" s="52" customFormat="1" hidden="1">
      <c r="D1059" s="198"/>
      <c r="E1059" s="54"/>
      <c r="F1059" s="54"/>
      <c r="G1059" s="54"/>
      <c r="H1059" s="54"/>
      <c r="I1059" s="54"/>
      <c r="J1059" s="54"/>
      <c r="K1059" s="54"/>
      <c r="L1059" s="54"/>
      <c r="M1059" s="54"/>
      <c r="N1059" s="54"/>
      <c r="O1059" s="54"/>
      <c r="P1059" s="54"/>
      <c r="Q1059" s="54"/>
      <c r="R1059" s="54"/>
      <c r="S1059" s="54"/>
      <c r="T1059" s="54"/>
      <c r="U1059" s="54"/>
      <c r="V1059" s="54"/>
      <c r="W1059" s="192"/>
      <c r="X1059" s="54"/>
      <c r="Y1059" s="54"/>
      <c r="Z1059" s="54"/>
      <c r="AA1059" s="54"/>
      <c r="AB1059" s="54"/>
      <c r="AC1059" s="54"/>
      <c r="AD1059" s="54"/>
      <c r="AE1059" s="54"/>
      <c r="AF1059" s="54"/>
      <c r="AG1059" s="54"/>
      <c r="AH1059" s="54"/>
      <c r="AI1059" s="54"/>
      <c r="AJ1059" s="54"/>
      <c r="AK1059" s="54"/>
      <c r="AL1059" s="54"/>
      <c r="AM1059" s="54"/>
      <c r="AN1059" s="54"/>
      <c r="AO1059" s="54"/>
      <c r="AP1059" s="54"/>
      <c r="AQ1059" s="54"/>
      <c r="AR1059" s="54"/>
      <c r="AS1059" s="54"/>
      <c r="AT1059" s="54"/>
      <c r="AU1059" s="54"/>
      <c r="AV1059" s="54"/>
      <c r="AW1059" s="874" t="e">
        <f t="shared" si="101"/>
        <v>#N/A</v>
      </c>
      <c r="AX1059" s="875"/>
      <c r="AY1059" s="875"/>
      <c r="AZ1059" s="875"/>
      <c r="BA1059" s="876"/>
      <c r="BB1059" s="877" t="s">
        <v>1391</v>
      </c>
      <c r="BC1059" s="878"/>
      <c r="BD1059" s="54"/>
      <c r="BE1059" s="879" t="e">
        <f t="shared" si="100"/>
        <v>#N/A</v>
      </c>
      <c r="BF1059" s="880"/>
      <c r="BG1059" s="880"/>
      <c r="BH1059" s="880"/>
      <c r="BI1059" s="881"/>
      <c r="BJ1059" s="882" t="s">
        <v>1391</v>
      </c>
      <c r="BK1059" s="878"/>
      <c r="BL1059" s="54"/>
      <c r="BM1059" s="241"/>
      <c r="BN1059" s="241"/>
      <c r="BO1059" s="241"/>
      <c r="BP1059" s="54"/>
      <c r="BQ1059" s="54"/>
      <c r="BR1059" s="54"/>
      <c r="BS1059" s="54"/>
      <c r="BT1059" s="54"/>
      <c r="BU1059" s="54"/>
      <c r="BV1059" s="54"/>
      <c r="BW1059" s="54"/>
      <c r="BX1059" s="54"/>
      <c r="BY1059" s="54"/>
      <c r="BZ1059" s="54"/>
      <c r="CA1059" s="54"/>
      <c r="CB1059" s="54"/>
      <c r="CC1059" s="54"/>
      <c r="CD1059" s="54"/>
      <c r="CE1059" s="54"/>
      <c r="CF1059" s="54"/>
      <c r="CG1059" s="54"/>
      <c r="CH1059" s="54"/>
      <c r="CI1059" s="54"/>
      <c r="CJ1059" s="54"/>
      <c r="CK1059" s="54"/>
      <c r="CL1059" s="54"/>
      <c r="CM1059" s="54"/>
      <c r="CN1059" s="54"/>
      <c r="CO1059" s="54"/>
      <c r="CP1059" s="54"/>
      <c r="CQ1059" s="54"/>
      <c r="CR1059" s="54"/>
      <c r="CS1059" s="54"/>
      <c r="CT1059" s="54"/>
      <c r="CU1059" s="54"/>
      <c r="CV1059" s="54"/>
      <c r="CW1059" s="54"/>
      <c r="CX1059" s="54"/>
      <c r="CY1059" s="54"/>
      <c r="CZ1059" s="54"/>
      <c r="DA1059" s="54"/>
      <c r="DB1059" s="54"/>
      <c r="DC1059" s="54"/>
      <c r="DD1059" s="54"/>
      <c r="DE1059" s="54"/>
      <c r="DF1059" s="54"/>
      <c r="DG1059" s="54"/>
      <c r="DH1059" s="54"/>
      <c r="DI1059" s="54"/>
      <c r="DJ1059" s="54"/>
      <c r="DK1059" s="54"/>
      <c r="DL1059" s="54"/>
      <c r="DM1059" s="54"/>
      <c r="DN1059" s="54"/>
      <c r="DO1059" s="54"/>
      <c r="DP1059" s="54"/>
      <c r="DQ1059" s="199"/>
    </row>
    <row r="1060" spans="4:121" s="52" customFormat="1" hidden="1">
      <c r="D1060" s="198"/>
      <c r="E1060" s="54"/>
      <c r="F1060" s="54"/>
      <c r="G1060" s="54"/>
      <c r="H1060" s="54"/>
      <c r="I1060" s="54"/>
      <c r="J1060" s="54"/>
      <c r="K1060" s="54"/>
      <c r="L1060" s="54"/>
      <c r="M1060" s="54"/>
      <c r="N1060" s="54"/>
      <c r="O1060" s="54"/>
      <c r="P1060" s="54"/>
      <c r="Q1060" s="54"/>
      <c r="R1060" s="54"/>
      <c r="S1060" s="54"/>
      <c r="T1060" s="54"/>
      <c r="U1060" s="54"/>
      <c r="V1060" s="54"/>
      <c r="W1060" s="192"/>
      <c r="X1060" s="54"/>
      <c r="Y1060" s="54"/>
      <c r="Z1060" s="54"/>
      <c r="AA1060" s="54"/>
      <c r="AB1060" s="54"/>
      <c r="AC1060" s="54"/>
      <c r="AD1060" s="54"/>
      <c r="AE1060" s="54"/>
      <c r="AF1060" s="54"/>
      <c r="AG1060" s="54"/>
      <c r="AH1060" s="54"/>
      <c r="AI1060" s="54"/>
      <c r="AJ1060" s="54"/>
      <c r="AK1060" s="54"/>
      <c r="AL1060" s="54"/>
      <c r="AM1060" s="54"/>
      <c r="AN1060" s="54"/>
      <c r="AO1060" s="54"/>
      <c r="AP1060" s="54"/>
      <c r="AQ1060" s="54"/>
      <c r="AR1060" s="54"/>
      <c r="AS1060" s="54"/>
      <c r="AT1060" s="54"/>
      <c r="AU1060" s="54"/>
      <c r="AV1060" s="54"/>
      <c r="AW1060" s="874" t="e">
        <f t="shared" si="101"/>
        <v>#N/A</v>
      </c>
      <c r="AX1060" s="875"/>
      <c r="AY1060" s="875"/>
      <c r="AZ1060" s="875"/>
      <c r="BA1060" s="876"/>
      <c r="BB1060" s="877" t="s">
        <v>1392</v>
      </c>
      <c r="BC1060" s="878"/>
      <c r="BD1060" s="54"/>
      <c r="BE1060" s="879" t="e">
        <f t="shared" si="100"/>
        <v>#N/A</v>
      </c>
      <c r="BF1060" s="880"/>
      <c r="BG1060" s="880"/>
      <c r="BH1060" s="880"/>
      <c r="BI1060" s="881"/>
      <c r="BJ1060" s="882" t="s">
        <v>1392</v>
      </c>
      <c r="BK1060" s="878"/>
      <c r="BL1060" s="54"/>
      <c r="BM1060" s="241"/>
      <c r="BN1060" s="241"/>
      <c r="BO1060" s="241"/>
      <c r="BP1060" s="54"/>
      <c r="BQ1060" s="54"/>
      <c r="BR1060" s="54"/>
      <c r="BS1060" s="54"/>
      <c r="BT1060" s="54"/>
      <c r="BU1060" s="54"/>
      <c r="BV1060" s="54"/>
      <c r="BW1060" s="54"/>
      <c r="BX1060" s="54"/>
      <c r="BY1060" s="54"/>
      <c r="BZ1060" s="54"/>
      <c r="CA1060" s="54"/>
      <c r="CB1060" s="54"/>
      <c r="CC1060" s="54"/>
      <c r="CD1060" s="54"/>
      <c r="CE1060" s="54"/>
      <c r="CF1060" s="54"/>
      <c r="CG1060" s="54"/>
      <c r="CH1060" s="54"/>
      <c r="CI1060" s="54"/>
      <c r="CJ1060" s="54"/>
      <c r="CK1060" s="54"/>
      <c r="CL1060" s="54"/>
      <c r="CM1060" s="54"/>
      <c r="CN1060" s="54"/>
      <c r="CO1060" s="54"/>
      <c r="CP1060" s="54"/>
      <c r="CQ1060" s="54"/>
      <c r="CR1060" s="54"/>
      <c r="CS1060" s="54"/>
      <c r="CT1060" s="54"/>
      <c r="CU1060" s="54"/>
      <c r="CV1060" s="54"/>
      <c r="CW1060" s="54"/>
      <c r="CX1060" s="54"/>
      <c r="CY1060" s="54"/>
      <c r="CZ1060" s="54"/>
      <c r="DA1060" s="54"/>
      <c r="DB1060" s="54"/>
      <c r="DC1060" s="54"/>
      <c r="DD1060" s="54"/>
      <c r="DE1060" s="54"/>
      <c r="DF1060" s="54"/>
      <c r="DG1060" s="54"/>
      <c r="DH1060" s="54"/>
      <c r="DI1060" s="54"/>
      <c r="DJ1060" s="54"/>
      <c r="DK1060" s="54"/>
      <c r="DL1060" s="54"/>
      <c r="DM1060" s="54"/>
      <c r="DN1060" s="54"/>
      <c r="DO1060" s="54"/>
      <c r="DP1060" s="54"/>
      <c r="DQ1060" s="199"/>
    </row>
    <row r="1061" spans="4:121" s="52" customFormat="1" hidden="1">
      <c r="D1061" s="198"/>
      <c r="E1061" s="54"/>
      <c r="F1061" s="54"/>
      <c r="G1061" s="54"/>
      <c r="H1061" s="54"/>
      <c r="I1061" s="54"/>
      <c r="J1061" s="54"/>
      <c r="K1061" s="54"/>
      <c r="L1061" s="54"/>
      <c r="M1061" s="54"/>
      <c r="N1061" s="54"/>
      <c r="O1061" s="54"/>
      <c r="P1061" s="54"/>
      <c r="Q1061" s="54"/>
      <c r="R1061" s="54"/>
      <c r="S1061" s="54"/>
      <c r="T1061" s="54"/>
      <c r="U1061" s="54"/>
      <c r="V1061" s="54"/>
      <c r="W1061" s="192"/>
      <c r="X1061" s="54"/>
      <c r="Y1061" s="54"/>
      <c r="Z1061" s="54"/>
      <c r="AA1061" s="54"/>
      <c r="AB1061" s="54"/>
      <c r="AC1061" s="54"/>
      <c r="AD1061" s="54"/>
      <c r="AE1061" s="54"/>
      <c r="AF1061" s="54"/>
      <c r="AG1061" s="54"/>
      <c r="AH1061" s="54"/>
      <c r="AI1061" s="54"/>
      <c r="AJ1061" s="54"/>
      <c r="AK1061" s="54"/>
      <c r="AL1061" s="54"/>
      <c r="AM1061" s="54"/>
      <c r="AN1061" s="54"/>
      <c r="AO1061" s="54"/>
      <c r="AP1061" s="54"/>
      <c r="AQ1061" s="54"/>
      <c r="AR1061" s="54"/>
      <c r="AS1061" s="54"/>
      <c r="AT1061" s="54"/>
      <c r="AU1061" s="54"/>
      <c r="AV1061" s="54"/>
      <c r="AW1061" s="874" t="e">
        <f t="shared" si="101"/>
        <v>#N/A</v>
      </c>
      <c r="AX1061" s="875"/>
      <c r="AY1061" s="875"/>
      <c r="AZ1061" s="875"/>
      <c r="BA1061" s="876"/>
      <c r="BB1061" s="877" t="s">
        <v>1393</v>
      </c>
      <c r="BC1061" s="878"/>
      <c r="BD1061" s="54"/>
      <c r="BE1061" s="879" t="e">
        <f t="shared" si="100"/>
        <v>#N/A</v>
      </c>
      <c r="BF1061" s="880"/>
      <c r="BG1061" s="880"/>
      <c r="BH1061" s="880"/>
      <c r="BI1061" s="881"/>
      <c r="BJ1061" s="882" t="s">
        <v>1393</v>
      </c>
      <c r="BK1061" s="878"/>
      <c r="BL1061" s="54"/>
      <c r="BM1061" s="241"/>
      <c r="BN1061" s="241"/>
      <c r="BO1061" s="241"/>
      <c r="BP1061" s="54"/>
      <c r="BQ1061" s="54"/>
      <c r="BR1061" s="54"/>
      <c r="BS1061" s="54"/>
      <c r="BT1061" s="54"/>
      <c r="BU1061" s="54"/>
      <c r="BV1061" s="54"/>
      <c r="BW1061" s="54"/>
      <c r="BX1061" s="54"/>
      <c r="BY1061" s="54"/>
      <c r="BZ1061" s="54"/>
      <c r="CA1061" s="54"/>
      <c r="CB1061" s="54"/>
      <c r="CC1061" s="54"/>
      <c r="CD1061" s="54"/>
      <c r="CE1061" s="54"/>
      <c r="CF1061" s="54"/>
      <c r="CG1061" s="54"/>
      <c r="CH1061" s="54"/>
      <c r="CI1061" s="54"/>
      <c r="CJ1061" s="54"/>
      <c r="CK1061" s="54"/>
      <c r="CL1061" s="54"/>
      <c r="CM1061" s="54"/>
      <c r="CN1061" s="54"/>
      <c r="CO1061" s="54"/>
      <c r="CP1061" s="54"/>
      <c r="CQ1061" s="54"/>
      <c r="CR1061" s="54"/>
      <c r="CS1061" s="54"/>
      <c r="CT1061" s="54"/>
      <c r="CU1061" s="54"/>
      <c r="CV1061" s="54"/>
      <c r="CW1061" s="54"/>
      <c r="CX1061" s="54"/>
      <c r="CY1061" s="54"/>
      <c r="CZ1061" s="54"/>
      <c r="DA1061" s="54"/>
      <c r="DB1061" s="54"/>
      <c r="DC1061" s="54"/>
      <c r="DD1061" s="54"/>
      <c r="DE1061" s="54"/>
      <c r="DF1061" s="54"/>
      <c r="DG1061" s="54"/>
      <c r="DH1061" s="54"/>
      <c r="DI1061" s="54"/>
      <c r="DJ1061" s="54"/>
      <c r="DK1061" s="54"/>
      <c r="DL1061" s="54"/>
      <c r="DM1061" s="54"/>
      <c r="DN1061" s="54"/>
      <c r="DO1061" s="54"/>
      <c r="DP1061" s="54"/>
      <c r="DQ1061" s="199"/>
    </row>
    <row r="1062" spans="4:121" s="52" customFormat="1" hidden="1">
      <c r="D1062" s="198"/>
      <c r="E1062" s="54"/>
      <c r="F1062" s="54"/>
      <c r="G1062" s="54"/>
      <c r="H1062" s="54"/>
      <c r="I1062" s="54"/>
      <c r="J1062" s="54"/>
      <c r="K1062" s="54"/>
      <c r="L1062" s="54"/>
      <c r="M1062" s="54"/>
      <c r="N1062" s="54"/>
      <c r="O1062" s="54"/>
      <c r="P1062" s="54"/>
      <c r="Q1062" s="54"/>
      <c r="R1062" s="54"/>
      <c r="S1062" s="54"/>
      <c r="T1062" s="54"/>
      <c r="U1062" s="54"/>
      <c r="V1062" s="54"/>
      <c r="W1062" s="192"/>
      <c r="X1062" s="54"/>
      <c r="Y1062" s="54"/>
      <c r="Z1062" s="54"/>
      <c r="AA1062" s="54"/>
      <c r="AB1062" s="54"/>
      <c r="AC1062" s="54"/>
      <c r="AD1062" s="54"/>
      <c r="AE1062" s="54"/>
      <c r="AF1062" s="54"/>
      <c r="AG1062" s="54"/>
      <c r="AH1062" s="54"/>
      <c r="AI1062" s="54"/>
      <c r="AJ1062" s="54"/>
      <c r="AK1062" s="54"/>
      <c r="AL1062" s="54"/>
      <c r="AM1062" s="54"/>
      <c r="AN1062" s="54"/>
      <c r="AO1062" s="54"/>
      <c r="AP1062" s="54"/>
      <c r="AQ1062" s="54"/>
      <c r="AR1062" s="54"/>
      <c r="AS1062" s="54"/>
      <c r="AT1062" s="54"/>
      <c r="AU1062" s="54"/>
      <c r="AV1062" s="54"/>
      <c r="AW1062" s="874" t="e">
        <f t="shared" si="101"/>
        <v>#N/A</v>
      </c>
      <c r="AX1062" s="875"/>
      <c r="AY1062" s="875"/>
      <c r="AZ1062" s="875"/>
      <c r="BA1062" s="876"/>
      <c r="BB1062" s="877" t="s">
        <v>1394</v>
      </c>
      <c r="BC1062" s="878"/>
      <c r="BD1062" s="54"/>
      <c r="BE1062" s="879" t="e">
        <f t="shared" si="100"/>
        <v>#N/A</v>
      </c>
      <c r="BF1062" s="880"/>
      <c r="BG1062" s="880"/>
      <c r="BH1062" s="880"/>
      <c r="BI1062" s="881"/>
      <c r="BJ1062" s="882" t="s">
        <v>1394</v>
      </c>
      <c r="BK1062" s="878"/>
      <c r="BL1062" s="54"/>
      <c r="BM1062" s="241"/>
      <c r="BN1062" s="241"/>
      <c r="BO1062" s="241"/>
      <c r="BP1062" s="54"/>
      <c r="BQ1062" s="54"/>
      <c r="BR1062" s="54"/>
      <c r="BS1062" s="54"/>
      <c r="BT1062" s="54"/>
      <c r="BU1062" s="54"/>
      <c r="BV1062" s="54"/>
      <c r="BW1062" s="54"/>
      <c r="BX1062" s="54"/>
      <c r="BY1062" s="54"/>
      <c r="BZ1062" s="54"/>
      <c r="CA1062" s="54"/>
      <c r="CB1062" s="54"/>
      <c r="CC1062" s="54"/>
      <c r="CD1062" s="54"/>
      <c r="CE1062" s="54"/>
      <c r="CF1062" s="54"/>
      <c r="CG1062" s="54"/>
      <c r="CH1062" s="54"/>
      <c r="CI1062" s="54"/>
      <c r="CJ1062" s="54"/>
      <c r="CK1062" s="54"/>
      <c r="CL1062" s="54"/>
      <c r="CM1062" s="54"/>
      <c r="CN1062" s="54"/>
      <c r="CO1062" s="54"/>
      <c r="CP1062" s="54"/>
      <c r="CQ1062" s="54"/>
      <c r="CR1062" s="54"/>
      <c r="CS1062" s="54"/>
      <c r="CT1062" s="54"/>
      <c r="CU1062" s="54"/>
      <c r="CV1062" s="54"/>
      <c r="CW1062" s="54"/>
      <c r="CX1062" s="54"/>
      <c r="CY1062" s="54"/>
      <c r="CZ1062" s="54"/>
      <c r="DA1062" s="54"/>
      <c r="DB1062" s="54"/>
      <c r="DC1062" s="54"/>
      <c r="DD1062" s="54"/>
      <c r="DE1062" s="54"/>
      <c r="DF1062" s="54"/>
      <c r="DG1062" s="54"/>
      <c r="DH1062" s="54"/>
      <c r="DI1062" s="54"/>
      <c r="DJ1062" s="54"/>
      <c r="DK1062" s="54"/>
      <c r="DL1062" s="54"/>
      <c r="DM1062" s="54"/>
      <c r="DN1062" s="54"/>
      <c r="DO1062" s="54"/>
      <c r="DP1062" s="54"/>
      <c r="DQ1062" s="199"/>
    </row>
    <row r="1063" spans="4:121" s="52" customFormat="1" hidden="1">
      <c r="D1063" s="198"/>
      <c r="E1063" s="54"/>
      <c r="F1063" s="54"/>
      <c r="G1063" s="54"/>
      <c r="H1063" s="54"/>
      <c r="I1063" s="54"/>
      <c r="J1063" s="54"/>
      <c r="K1063" s="54"/>
      <c r="L1063" s="54"/>
      <c r="M1063" s="54"/>
      <c r="N1063" s="54"/>
      <c r="O1063" s="54"/>
      <c r="P1063" s="54"/>
      <c r="Q1063" s="54"/>
      <c r="R1063" s="54"/>
      <c r="S1063" s="54"/>
      <c r="T1063" s="54"/>
      <c r="U1063" s="54"/>
      <c r="V1063" s="54"/>
      <c r="W1063" s="192"/>
      <c r="X1063" s="54"/>
      <c r="Y1063" s="54"/>
      <c r="Z1063" s="54"/>
      <c r="AA1063" s="54"/>
      <c r="AB1063" s="54"/>
      <c r="AC1063" s="54"/>
      <c r="AD1063" s="54"/>
      <c r="AE1063" s="54"/>
      <c r="AF1063" s="54"/>
      <c r="AG1063" s="54"/>
      <c r="AH1063" s="54"/>
      <c r="AI1063" s="54"/>
      <c r="AJ1063" s="54"/>
      <c r="AK1063" s="54"/>
      <c r="AL1063" s="54"/>
      <c r="AM1063" s="54"/>
      <c r="AN1063" s="54"/>
      <c r="AO1063" s="54"/>
      <c r="AP1063" s="54"/>
      <c r="AQ1063" s="54"/>
      <c r="AR1063" s="54"/>
      <c r="AS1063" s="54"/>
      <c r="AT1063" s="54"/>
      <c r="AU1063" s="54"/>
      <c r="AV1063" s="54"/>
      <c r="AW1063" s="874" t="e">
        <f t="shared" si="101"/>
        <v>#N/A</v>
      </c>
      <c r="AX1063" s="875"/>
      <c r="AY1063" s="875"/>
      <c r="AZ1063" s="875"/>
      <c r="BA1063" s="876"/>
      <c r="BB1063" s="877" t="s">
        <v>1395</v>
      </c>
      <c r="BC1063" s="878"/>
      <c r="BD1063" s="54"/>
      <c r="BE1063" s="879" t="e">
        <f t="shared" si="100"/>
        <v>#N/A</v>
      </c>
      <c r="BF1063" s="880"/>
      <c r="BG1063" s="880"/>
      <c r="BH1063" s="880"/>
      <c r="BI1063" s="881"/>
      <c r="BJ1063" s="882" t="s">
        <v>1395</v>
      </c>
      <c r="BK1063" s="878"/>
      <c r="BL1063" s="54"/>
      <c r="BM1063" s="241"/>
      <c r="BN1063" s="241"/>
      <c r="BO1063" s="241"/>
      <c r="BP1063" s="54"/>
      <c r="BQ1063" s="54"/>
      <c r="BR1063" s="54"/>
      <c r="BS1063" s="54"/>
      <c r="BT1063" s="54"/>
      <c r="BU1063" s="54"/>
      <c r="BV1063" s="54"/>
      <c r="BW1063" s="54"/>
      <c r="BX1063" s="54"/>
      <c r="BY1063" s="54"/>
      <c r="BZ1063" s="54"/>
      <c r="CA1063" s="54"/>
      <c r="CB1063" s="54"/>
      <c r="CC1063" s="54"/>
      <c r="CD1063" s="54"/>
      <c r="CE1063" s="54"/>
      <c r="CF1063" s="54"/>
      <c r="CG1063" s="54"/>
      <c r="CH1063" s="54"/>
      <c r="CI1063" s="54"/>
      <c r="CJ1063" s="54"/>
      <c r="CK1063" s="54"/>
      <c r="CL1063" s="54"/>
      <c r="CM1063" s="54"/>
      <c r="CN1063" s="54"/>
      <c r="CO1063" s="54"/>
      <c r="CP1063" s="54"/>
      <c r="CQ1063" s="54"/>
      <c r="CR1063" s="54"/>
      <c r="CS1063" s="54"/>
      <c r="CT1063" s="54"/>
      <c r="CU1063" s="54"/>
      <c r="CV1063" s="54"/>
      <c r="CW1063" s="54"/>
      <c r="CX1063" s="54"/>
      <c r="CY1063" s="54"/>
      <c r="CZ1063" s="54"/>
      <c r="DA1063" s="54"/>
      <c r="DB1063" s="54"/>
      <c r="DC1063" s="54"/>
      <c r="DD1063" s="54"/>
      <c r="DE1063" s="54"/>
      <c r="DF1063" s="54"/>
      <c r="DG1063" s="54"/>
      <c r="DH1063" s="54"/>
      <c r="DI1063" s="54"/>
      <c r="DJ1063" s="54"/>
      <c r="DK1063" s="54"/>
      <c r="DL1063" s="54"/>
      <c r="DM1063" s="54"/>
      <c r="DN1063" s="54"/>
      <c r="DO1063" s="54"/>
      <c r="DP1063" s="54"/>
      <c r="DQ1063" s="199"/>
    </row>
    <row r="1064" spans="4:121" s="52" customFormat="1" hidden="1">
      <c r="D1064" s="198"/>
      <c r="E1064" s="54"/>
      <c r="F1064" s="54"/>
      <c r="G1064" s="54"/>
      <c r="H1064" s="54"/>
      <c r="I1064" s="54"/>
      <c r="J1064" s="54"/>
      <c r="K1064" s="54"/>
      <c r="L1064" s="54"/>
      <c r="M1064" s="54"/>
      <c r="N1064" s="54"/>
      <c r="O1064" s="54"/>
      <c r="P1064" s="54"/>
      <c r="Q1064" s="54"/>
      <c r="R1064" s="54"/>
      <c r="S1064" s="54"/>
      <c r="T1064" s="54"/>
      <c r="U1064" s="54"/>
      <c r="V1064" s="54"/>
      <c r="W1064" s="192"/>
      <c r="X1064" s="54"/>
      <c r="Y1064" s="54"/>
      <c r="Z1064" s="54"/>
      <c r="AA1064" s="54"/>
      <c r="AB1064" s="54"/>
      <c r="AC1064" s="54"/>
      <c r="AD1064" s="54"/>
      <c r="AE1064" s="54"/>
      <c r="AF1064" s="54"/>
      <c r="AG1064" s="54"/>
      <c r="AH1064" s="54"/>
      <c r="AI1064" s="54"/>
      <c r="AJ1064" s="54"/>
      <c r="AK1064" s="54"/>
      <c r="AL1064" s="54"/>
      <c r="AM1064" s="54"/>
      <c r="AN1064" s="54"/>
      <c r="AO1064" s="54"/>
      <c r="AP1064" s="54"/>
      <c r="AQ1064" s="54"/>
      <c r="AR1064" s="54"/>
      <c r="AS1064" s="54"/>
      <c r="AT1064" s="54"/>
      <c r="AU1064" s="54"/>
      <c r="AV1064" s="54"/>
      <c r="AW1064" s="874" t="e">
        <f t="shared" si="101"/>
        <v>#N/A</v>
      </c>
      <c r="AX1064" s="875"/>
      <c r="AY1064" s="875"/>
      <c r="AZ1064" s="875"/>
      <c r="BA1064" s="876"/>
      <c r="BB1064" s="877" t="s">
        <v>1396</v>
      </c>
      <c r="BC1064" s="878"/>
      <c r="BD1064" s="54"/>
      <c r="BE1064" s="879" t="e">
        <f t="shared" si="100"/>
        <v>#N/A</v>
      </c>
      <c r="BF1064" s="880"/>
      <c r="BG1064" s="880"/>
      <c r="BH1064" s="880"/>
      <c r="BI1064" s="881"/>
      <c r="BJ1064" s="882" t="s">
        <v>1396</v>
      </c>
      <c r="BK1064" s="878"/>
      <c r="BL1064" s="54"/>
      <c r="BM1064" s="241"/>
      <c r="BN1064" s="241"/>
      <c r="BO1064" s="241"/>
      <c r="BP1064" s="54"/>
      <c r="BQ1064" s="54"/>
      <c r="BR1064" s="54"/>
      <c r="BS1064" s="54"/>
      <c r="BT1064" s="54"/>
      <c r="BU1064" s="54"/>
      <c r="BV1064" s="54"/>
      <c r="BW1064" s="54"/>
      <c r="BX1064" s="54"/>
      <c r="BY1064" s="54"/>
      <c r="BZ1064" s="54"/>
      <c r="CA1064" s="54"/>
      <c r="CB1064" s="54"/>
      <c r="CC1064" s="54"/>
      <c r="CD1064" s="54"/>
      <c r="CE1064" s="54"/>
      <c r="CF1064" s="54"/>
      <c r="CG1064" s="54"/>
      <c r="CH1064" s="54"/>
      <c r="CI1064" s="54"/>
      <c r="CJ1064" s="54"/>
      <c r="CK1064" s="54"/>
      <c r="CL1064" s="54"/>
      <c r="CM1064" s="54"/>
      <c r="CN1064" s="54"/>
      <c r="CO1064" s="54"/>
      <c r="CP1064" s="54"/>
      <c r="CQ1064" s="54"/>
      <c r="CR1064" s="54"/>
      <c r="CS1064" s="54"/>
      <c r="CT1064" s="54"/>
      <c r="CU1064" s="54"/>
      <c r="CV1064" s="54"/>
      <c r="CW1064" s="54"/>
      <c r="CX1064" s="54"/>
      <c r="CY1064" s="54"/>
      <c r="CZ1064" s="54"/>
      <c r="DA1064" s="54"/>
      <c r="DB1064" s="54"/>
      <c r="DC1064" s="54"/>
      <c r="DD1064" s="54"/>
      <c r="DE1064" s="54"/>
      <c r="DF1064" s="54"/>
      <c r="DG1064" s="54"/>
      <c r="DH1064" s="54"/>
      <c r="DI1064" s="54"/>
      <c r="DJ1064" s="54"/>
      <c r="DK1064" s="54"/>
      <c r="DL1064" s="54"/>
      <c r="DM1064" s="54"/>
      <c r="DN1064" s="54"/>
      <c r="DO1064" s="54"/>
      <c r="DP1064" s="54"/>
      <c r="DQ1064" s="199"/>
    </row>
    <row r="1065" spans="4:121" s="52" customFormat="1" hidden="1">
      <c r="D1065" s="198"/>
      <c r="E1065" s="54"/>
      <c r="F1065" s="54"/>
      <c r="G1065" s="54"/>
      <c r="H1065" s="54"/>
      <c r="I1065" s="54"/>
      <c r="J1065" s="54"/>
      <c r="K1065" s="54"/>
      <c r="L1065" s="54"/>
      <c r="M1065" s="54"/>
      <c r="N1065" s="54"/>
      <c r="O1065" s="54"/>
      <c r="P1065" s="54"/>
      <c r="Q1065" s="54"/>
      <c r="R1065" s="54"/>
      <c r="S1065" s="54"/>
      <c r="T1065" s="54"/>
      <c r="U1065" s="54"/>
      <c r="V1065" s="54"/>
      <c r="W1065" s="192"/>
      <c r="X1065" s="54"/>
      <c r="Y1065" s="54"/>
      <c r="Z1065" s="54"/>
      <c r="AA1065" s="54"/>
      <c r="AB1065" s="54"/>
      <c r="AC1065" s="54"/>
      <c r="AD1065" s="54"/>
      <c r="AE1065" s="54"/>
      <c r="AF1065" s="54"/>
      <c r="AG1065" s="54"/>
      <c r="AH1065" s="54"/>
      <c r="AI1065" s="54"/>
      <c r="AJ1065" s="54"/>
      <c r="AK1065" s="54"/>
      <c r="AL1065" s="54"/>
      <c r="AM1065" s="54"/>
      <c r="AN1065" s="54"/>
      <c r="AO1065" s="54"/>
      <c r="AP1065" s="54"/>
      <c r="AQ1065" s="54"/>
      <c r="AR1065" s="54"/>
      <c r="AS1065" s="54"/>
      <c r="AT1065" s="54"/>
      <c r="AU1065" s="54"/>
      <c r="AV1065" s="54"/>
      <c r="AW1065" s="874" t="e">
        <f t="shared" si="101"/>
        <v>#N/A</v>
      </c>
      <c r="AX1065" s="875"/>
      <c r="AY1065" s="875"/>
      <c r="AZ1065" s="875"/>
      <c r="BA1065" s="876"/>
      <c r="BB1065" s="877" t="s">
        <v>1397</v>
      </c>
      <c r="BC1065" s="878"/>
      <c r="BD1065" s="54"/>
      <c r="BE1065" s="879" t="e">
        <f t="shared" si="100"/>
        <v>#N/A</v>
      </c>
      <c r="BF1065" s="880"/>
      <c r="BG1065" s="880"/>
      <c r="BH1065" s="880"/>
      <c r="BI1065" s="881"/>
      <c r="BJ1065" s="882" t="s">
        <v>1397</v>
      </c>
      <c r="BK1065" s="878"/>
      <c r="BL1065" s="54"/>
      <c r="BM1065" s="241"/>
      <c r="BN1065" s="241"/>
      <c r="BO1065" s="241"/>
      <c r="BP1065" s="54"/>
      <c r="BQ1065" s="54"/>
      <c r="BR1065" s="54"/>
      <c r="BS1065" s="54"/>
      <c r="BT1065" s="54"/>
      <c r="BU1065" s="54"/>
      <c r="BV1065" s="54"/>
      <c r="BW1065" s="54"/>
      <c r="BX1065" s="54"/>
      <c r="BY1065" s="54"/>
      <c r="BZ1065" s="54"/>
      <c r="CA1065" s="54"/>
      <c r="CB1065" s="54"/>
      <c r="CC1065" s="54"/>
      <c r="CD1065" s="54"/>
      <c r="CE1065" s="54"/>
      <c r="CF1065" s="54"/>
      <c r="CG1065" s="54"/>
      <c r="CH1065" s="54"/>
      <c r="CI1065" s="54"/>
      <c r="CJ1065" s="54"/>
      <c r="CK1065" s="54"/>
      <c r="CL1065" s="54"/>
      <c r="CM1065" s="54"/>
      <c r="CN1065" s="54"/>
      <c r="CO1065" s="54"/>
      <c r="CP1065" s="54"/>
      <c r="CQ1065" s="54"/>
      <c r="CR1065" s="54"/>
      <c r="CS1065" s="54"/>
      <c r="CT1065" s="54"/>
      <c r="CU1065" s="54"/>
      <c r="CV1065" s="54"/>
      <c r="CW1065" s="54"/>
      <c r="CX1065" s="54"/>
      <c r="CY1065" s="54"/>
      <c r="CZ1065" s="54"/>
      <c r="DA1065" s="54"/>
      <c r="DB1065" s="54"/>
      <c r="DC1065" s="54"/>
      <c r="DD1065" s="54"/>
      <c r="DE1065" s="54"/>
      <c r="DF1065" s="54"/>
      <c r="DG1065" s="54"/>
      <c r="DH1065" s="54"/>
      <c r="DI1065" s="54"/>
      <c r="DJ1065" s="54"/>
      <c r="DK1065" s="54"/>
      <c r="DL1065" s="54"/>
      <c r="DM1065" s="54"/>
      <c r="DN1065" s="54"/>
      <c r="DO1065" s="54"/>
      <c r="DP1065" s="54"/>
      <c r="DQ1065" s="199"/>
    </row>
    <row r="1066" spans="4:121" s="52" customFormat="1" hidden="1">
      <c r="D1066" s="198"/>
      <c r="E1066" s="54"/>
      <c r="F1066" s="54"/>
      <c r="G1066" s="54"/>
      <c r="H1066" s="54"/>
      <c r="I1066" s="54"/>
      <c r="J1066" s="54"/>
      <c r="K1066" s="54"/>
      <c r="L1066" s="54"/>
      <c r="M1066" s="54"/>
      <c r="N1066" s="54"/>
      <c r="O1066" s="54"/>
      <c r="P1066" s="54"/>
      <c r="Q1066" s="54"/>
      <c r="R1066" s="54"/>
      <c r="S1066" s="54"/>
      <c r="T1066" s="54"/>
      <c r="U1066" s="54"/>
      <c r="V1066" s="54"/>
      <c r="W1066" s="192"/>
      <c r="X1066" s="54"/>
      <c r="Y1066" s="54"/>
      <c r="Z1066" s="54"/>
      <c r="AA1066" s="54"/>
      <c r="AB1066" s="54"/>
      <c r="AC1066" s="54"/>
      <c r="AD1066" s="54"/>
      <c r="AE1066" s="54"/>
      <c r="AF1066" s="54"/>
      <c r="AG1066" s="54"/>
      <c r="AH1066" s="54"/>
      <c r="AI1066" s="54"/>
      <c r="AJ1066" s="54"/>
      <c r="AK1066" s="54"/>
      <c r="AL1066" s="54"/>
      <c r="AM1066" s="54"/>
      <c r="AN1066" s="54"/>
      <c r="AO1066" s="54"/>
      <c r="AP1066" s="54"/>
      <c r="AQ1066" s="54"/>
      <c r="AR1066" s="54"/>
      <c r="AS1066" s="54"/>
      <c r="AT1066" s="54"/>
      <c r="AU1066" s="54"/>
      <c r="AV1066" s="54"/>
      <c r="AW1066" s="874" t="e">
        <f t="shared" si="101"/>
        <v>#N/A</v>
      </c>
      <c r="AX1066" s="875"/>
      <c r="AY1066" s="875"/>
      <c r="AZ1066" s="875"/>
      <c r="BA1066" s="876"/>
      <c r="BB1066" s="877" t="s">
        <v>1398</v>
      </c>
      <c r="BC1066" s="878"/>
      <c r="BD1066" s="54"/>
      <c r="BE1066" s="879" t="e">
        <f t="shared" si="100"/>
        <v>#N/A</v>
      </c>
      <c r="BF1066" s="880"/>
      <c r="BG1066" s="880"/>
      <c r="BH1066" s="880"/>
      <c r="BI1066" s="881"/>
      <c r="BJ1066" s="882" t="s">
        <v>1398</v>
      </c>
      <c r="BK1066" s="878"/>
      <c r="BL1066" s="54"/>
      <c r="BM1066" s="241"/>
      <c r="BN1066" s="241"/>
      <c r="BO1066" s="241"/>
      <c r="BP1066" s="54"/>
      <c r="BQ1066" s="54"/>
      <c r="BR1066" s="54"/>
      <c r="BS1066" s="54"/>
      <c r="BT1066" s="54"/>
      <c r="BU1066" s="54"/>
      <c r="BV1066" s="54"/>
      <c r="BW1066" s="54"/>
      <c r="BX1066" s="54"/>
      <c r="BY1066" s="54"/>
      <c r="BZ1066" s="54"/>
      <c r="CA1066" s="54"/>
      <c r="CB1066" s="54"/>
      <c r="CC1066" s="54"/>
      <c r="CD1066" s="54"/>
      <c r="CE1066" s="54"/>
      <c r="CF1066" s="54"/>
      <c r="CG1066" s="54"/>
      <c r="CH1066" s="54"/>
      <c r="CI1066" s="54"/>
      <c r="CJ1066" s="54"/>
      <c r="CK1066" s="54"/>
      <c r="CL1066" s="54"/>
      <c r="CM1066" s="54"/>
      <c r="CN1066" s="54"/>
      <c r="CO1066" s="54"/>
      <c r="CP1066" s="54"/>
      <c r="CQ1066" s="54"/>
      <c r="CR1066" s="54"/>
      <c r="CS1066" s="54"/>
      <c r="CT1066" s="54"/>
      <c r="CU1066" s="54"/>
      <c r="CV1066" s="54"/>
      <c r="CW1066" s="54"/>
      <c r="CX1066" s="54"/>
      <c r="CY1066" s="54"/>
      <c r="CZ1066" s="54"/>
      <c r="DA1066" s="54"/>
      <c r="DB1066" s="54"/>
      <c r="DC1066" s="54"/>
      <c r="DD1066" s="54"/>
      <c r="DE1066" s="54"/>
      <c r="DF1066" s="54"/>
      <c r="DG1066" s="54"/>
      <c r="DH1066" s="54"/>
      <c r="DI1066" s="54"/>
      <c r="DJ1066" s="54"/>
      <c r="DK1066" s="54"/>
      <c r="DL1066" s="54"/>
      <c r="DM1066" s="54"/>
      <c r="DN1066" s="54"/>
      <c r="DO1066" s="54"/>
      <c r="DP1066" s="54"/>
      <c r="DQ1066" s="199"/>
    </row>
    <row r="1067" spans="4:121" s="52" customFormat="1" hidden="1">
      <c r="D1067" s="198"/>
      <c r="E1067" s="54"/>
      <c r="F1067" s="54"/>
      <c r="G1067" s="54"/>
      <c r="H1067" s="54"/>
      <c r="I1067" s="54"/>
      <c r="J1067" s="54"/>
      <c r="K1067" s="54"/>
      <c r="L1067" s="54"/>
      <c r="M1067" s="54"/>
      <c r="N1067" s="54"/>
      <c r="O1067" s="54"/>
      <c r="P1067" s="54"/>
      <c r="Q1067" s="54"/>
      <c r="R1067" s="54"/>
      <c r="S1067" s="54"/>
      <c r="T1067" s="54"/>
      <c r="U1067" s="54"/>
      <c r="V1067" s="54"/>
      <c r="W1067" s="192"/>
      <c r="X1067" s="54"/>
      <c r="Y1067" s="54"/>
      <c r="Z1067" s="54"/>
      <c r="AA1067" s="54"/>
      <c r="AB1067" s="54"/>
      <c r="AC1067" s="54"/>
      <c r="AD1067" s="54"/>
      <c r="AE1067" s="54"/>
      <c r="AF1067" s="54"/>
      <c r="AG1067" s="54"/>
      <c r="AH1067" s="54"/>
      <c r="AI1067" s="54"/>
      <c r="AJ1067" s="54"/>
      <c r="AK1067" s="54"/>
      <c r="AL1067" s="54"/>
      <c r="AM1067" s="54"/>
      <c r="AN1067" s="54"/>
      <c r="AO1067" s="54"/>
      <c r="AP1067" s="54"/>
      <c r="AQ1067" s="54"/>
      <c r="AR1067" s="54"/>
      <c r="AS1067" s="54"/>
      <c r="AT1067" s="54"/>
      <c r="AU1067" s="54"/>
      <c r="AV1067" s="54"/>
      <c r="AW1067" s="874" t="e">
        <f t="shared" si="101"/>
        <v>#N/A</v>
      </c>
      <c r="AX1067" s="875"/>
      <c r="AY1067" s="875"/>
      <c r="AZ1067" s="875"/>
      <c r="BA1067" s="876"/>
      <c r="BB1067" s="877" t="s">
        <v>1399</v>
      </c>
      <c r="BC1067" s="878"/>
      <c r="BD1067" s="54"/>
      <c r="BE1067" s="879" t="e">
        <f t="shared" si="100"/>
        <v>#N/A</v>
      </c>
      <c r="BF1067" s="880"/>
      <c r="BG1067" s="880"/>
      <c r="BH1067" s="880"/>
      <c r="BI1067" s="881"/>
      <c r="BJ1067" s="882" t="s">
        <v>1399</v>
      </c>
      <c r="BK1067" s="878"/>
      <c r="BL1067" s="54"/>
      <c r="BM1067" s="241"/>
      <c r="BN1067" s="241"/>
      <c r="BO1067" s="241"/>
      <c r="BP1067" s="54"/>
      <c r="BQ1067" s="54"/>
      <c r="BR1067" s="54"/>
      <c r="BS1067" s="54"/>
      <c r="BT1067" s="54"/>
      <c r="BU1067" s="54"/>
      <c r="BV1067" s="54"/>
      <c r="BW1067" s="54"/>
      <c r="BX1067" s="54"/>
      <c r="BY1067" s="54"/>
      <c r="BZ1067" s="54"/>
      <c r="CA1067" s="54"/>
      <c r="CB1067" s="54"/>
      <c r="CC1067" s="54"/>
      <c r="CD1067" s="54"/>
      <c r="CE1067" s="54"/>
      <c r="CF1067" s="54"/>
      <c r="CG1067" s="54"/>
      <c r="CH1067" s="54"/>
      <c r="CI1067" s="54"/>
      <c r="CJ1067" s="54"/>
      <c r="CK1067" s="54"/>
      <c r="CL1067" s="54"/>
      <c r="CM1067" s="54"/>
      <c r="CN1067" s="54"/>
      <c r="CO1067" s="54"/>
      <c r="CP1067" s="54"/>
      <c r="CQ1067" s="54"/>
      <c r="CR1067" s="54"/>
      <c r="CS1067" s="54"/>
      <c r="CT1067" s="54"/>
      <c r="CU1067" s="54"/>
      <c r="CV1067" s="54"/>
      <c r="CW1067" s="54"/>
      <c r="CX1067" s="54"/>
      <c r="CY1067" s="54"/>
      <c r="CZ1067" s="54"/>
      <c r="DA1067" s="54"/>
      <c r="DB1067" s="54"/>
      <c r="DC1067" s="54"/>
      <c r="DD1067" s="54"/>
      <c r="DE1067" s="54"/>
      <c r="DF1067" s="54"/>
      <c r="DG1067" s="54"/>
      <c r="DH1067" s="54"/>
      <c r="DI1067" s="54"/>
      <c r="DJ1067" s="54"/>
      <c r="DK1067" s="54"/>
      <c r="DL1067" s="54"/>
      <c r="DM1067" s="54"/>
      <c r="DN1067" s="54"/>
      <c r="DO1067" s="54"/>
      <c r="DP1067" s="54"/>
      <c r="DQ1067" s="199"/>
    </row>
    <row r="1068" spans="4:121" s="52" customFormat="1" hidden="1">
      <c r="D1068" s="198"/>
      <c r="E1068" s="54"/>
      <c r="F1068" s="54"/>
      <c r="G1068" s="54"/>
      <c r="H1068" s="54"/>
      <c r="I1068" s="54"/>
      <c r="J1068" s="54"/>
      <c r="K1068" s="54"/>
      <c r="L1068" s="54"/>
      <c r="M1068" s="54"/>
      <c r="N1068" s="54"/>
      <c r="O1068" s="54"/>
      <c r="P1068" s="54"/>
      <c r="Q1068" s="54"/>
      <c r="R1068" s="54"/>
      <c r="S1068" s="54"/>
      <c r="T1068" s="54"/>
      <c r="U1068" s="54"/>
      <c r="V1068" s="54"/>
      <c r="W1068" s="192"/>
      <c r="X1068" s="54"/>
      <c r="Y1068" s="54"/>
      <c r="Z1068" s="54"/>
      <c r="AA1068" s="54"/>
      <c r="AB1068" s="54"/>
      <c r="AC1068" s="54"/>
      <c r="AD1068" s="54"/>
      <c r="AE1068" s="54"/>
      <c r="AF1068" s="54"/>
      <c r="AG1068" s="54"/>
      <c r="AH1068" s="54"/>
      <c r="AI1068" s="54"/>
      <c r="AJ1068" s="54"/>
      <c r="AK1068" s="54"/>
      <c r="AL1068" s="54"/>
      <c r="AM1068" s="54"/>
      <c r="AN1068" s="54"/>
      <c r="AO1068" s="54"/>
      <c r="AP1068" s="54"/>
      <c r="AQ1068" s="54"/>
      <c r="AR1068" s="54"/>
      <c r="AS1068" s="54"/>
      <c r="AT1068" s="54"/>
      <c r="AU1068" s="54"/>
      <c r="AV1068" s="54"/>
      <c r="AW1068" s="874" t="e">
        <f t="shared" si="101"/>
        <v>#N/A</v>
      </c>
      <c r="AX1068" s="875"/>
      <c r="AY1068" s="875"/>
      <c r="AZ1068" s="875"/>
      <c r="BA1068" s="876"/>
      <c r="BB1068" s="877" t="s">
        <v>1400</v>
      </c>
      <c r="BC1068" s="878"/>
      <c r="BD1068" s="54"/>
      <c r="BE1068" s="879" t="e">
        <f t="shared" si="100"/>
        <v>#N/A</v>
      </c>
      <c r="BF1068" s="880"/>
      <c r="BG1068" s="880"/>
      <c r="BH1068" s="880"/>
      <c r="BI1068" s="881"/>
      <c r="BJ1068" s="882" t="s">
        <v>1400</v>
      </c>
      <c r="BK1068" s="878"/>
      <c r="BL1068" s="54"/>
      <c r="BM1068" s="241"/>
      <c r="BN1068" s="241"/>
      <c r="BO1068" s="241"/>
      <c r="BP1068" s="54"/>
      <c r="BQ1068" s="54"/>
      <c r="BR1068" s="54"/>
      <c r="BS1068" s="54"/>
      <c r="BT1068" s="54"/>
      <c r="BU1068" s="54"/>
      <c r="BV1068" s="54"/>
      <c r="BW1068" s="54"/>
      <c r="BX1068" s="54"/>
      <c r="BY1068" s="54"/>
      <c r="BZ1068" s="54"/>
      <c r="CA1068" s="54"/>
      <c r="CB1068" s="54"/>
      <c r="CC1068" s="54"/>
      <c r="CD1068" s="54"/>
      <c r="CE1068" s="54"/>
      <c r="CF1068" s="54"/>
      <c r="CG1068" s="54"/>
      <c r="CH1068" s="54"/>
      <c r="CI1068" s="54"/>
      <c r="CJ1068" s="54"/>
      <c r="CK1068" s="54"/>
      <c r="CL1068" s="54"/>
      <c r="CM1068" s="54"/>
      <c r="CN1068" s="54"/>
      <c r="CO1068" s="54"/>
      <c r="CP1068" s="54"/>
      <c r="CQ1068" s="54"/>
      <c r="CR1068" s="54"/>
      <c r="CS1068" s="54"/>
      <c r="CT1068" s="54"/>
      <c r="CU1068" s="54"/>
      <c r="CV1068" s="54"/>
      <c r="CW1068" s="54"/>
      <c r="CX1068" s="54"/>
      <c r="CY1068" s="54"/>
      <c r="CZ1068" s="54"/>
      <c r="DA1068" s="54"/>
      <c r="DB1068" s="54"/>
      <c r="DC1068" s="54"/>
      <c r="DD1068" s="54"/>
      <c r="DE1068" s="54"/>
      <c r="DF1068" s="54"/>
      <c r="DG1068" s="54"/>
      <c r="DH1068" s="54"/>
      <c r="DI1068" s="54"/>
      <c r="DJ1068" s="54"/>
      <c r="DK1068" s="54"/>
      <c r="DL1068" s="54"/>
      <c r="DM1068" s="54"/>
      <c r="DN1068" s="54"/>
      <c r="DO1068" s="54"/>
      <c r="DP1068" s="54"/>
      <c r="DQ1068" s="199"/>
    </row>
    <row r="1069" spans="4:121" s="52" customFormat="1" hidden="1">
      <c r="D1069" s="198"/>
      <c r="E1069" s="54"/>
      <c r="F1069" s="54"/>
      <c r="G1069" s="54"/>
      <c r="H1069" s="54"/>
      <c r="I1069" s="54"/>
      <c r="J1069" s="54"/>
      <c r="K1069" s="54"/>
      <c r="L1069" s="54"/>
      <c r="M1069" s="54"/>
      <c r="N1069" s="54"/>
      <c r="O1069" s="54"/>
      <c r="P1069" s="54"/>
      <c r="Q1069" s="54"/>
      <c r="R1069" s="54"/>
      <c r="S1069" s="54"/>
      <c r="T1069" s="54"/>
      <c r="U1069" s="54"/>
      <c r="V1069" s="54"/>
      <c r="W1069" s="192"/>
      <c r="X1069" s="54"/>
      <c r="Y1069" s="54"/>
      <c r="Z1069" s="54"/>
      <c r="AA1069" s="54"/>
      <c r="AB1069" s="54"/>
      <c r="AC1069" s="54"/>
      <c r="AD1069" s="54"/>
      <c r="AE1069" s="54"/>
      <c r="AF1069" s="54"/>
      <c r="AG1069" s="54"/>
      <c r="AH1069" s="54"/>
      <c r="AI1069" s="54"/>
      <c r="AJ1069" s="54"/>
      <c r="AK1069" s="54"/>
      <c r="AL1069" s="54"/>
      <c r="AM1069" s="54"/>
      <c r="AN1069" s="54"/>
      <c r="AO1069" s="54"/>
      <c r="AP1069" s="54"/>
      <c r="AQ1069" s="54"/>
      <c r="AR1069" s="54"/>
      <c r="AS1069" s="54"/>
      <c r="AT1069" s="54"/>
      <c r="AU1069" s="54"/>
      <c r="AV1069" s="54"/>
      <c r="AW1069" s="874" t="e">
        <f t="shared" si="101"/>
        <v>#N/A</v>
      </c>
      <c r="AX1069" s="875"/>
      <c r="AY1069" s="875"/>
      <c r="AZ1069" s="875"/>
      <c r="BA1069" s="876"/>
      <c r="BB1069" s="877" t="s">
        <v>1401</v>
      </c>
      <c r="BC1069" s="878"/>
      <c r="BD1069" s="54"/>
      <c r="BE1069" s="879" t="e">
        <f t="shared" si="100"/>
        <v>#N/A</v>
      </c>
      <c r="BF1069" s="880"/>
      <c r="BG1069" s="880"/>
      <c r="BH1069" s="880"/>
      <c r="BI1069" s="881"/>
      <c r="BJ1069" s="882" t="s">
        <v>1401</v>
      </c>
      <c r="BK1069" s="878"/>
      <c r="BL1069" s="54"/>
      <c r="BM1069" s="241"/>
      <c r="BN1069" s="241"/>
      <c r="BO1069" s="241"/>
      <c r="BP1069" s="54"/>
      <c r="BQ1069" s="54"/>
      <c r="BR1069" s="54"/>
      <c r="BS1069" s="54"/>
      <c r="BT1069" s="54"/>
      <c r="BU1069" s="54"/>
      <c r="BV1069" s="54"/>
      <c r="BW1069" s="54"/>
      <c r="BX1069" s="54"/>
      <c r="BY1069" s="54"/>
      <c r="BZ1069" s="54"/>
      <c r="CA1069" s="54"/>
      <c r="CB1069" s="54"/>
      <c r="CC1069" s="54"/>
      <c r="CD1069" s="54"/>
      <c r="CE1069" s="54"/>
      <c r="CF1069" s="54"/>
      <c r="CG1069" s="54"/>
      <c r="CH1069" s="54"/>
      <c r="CI1069" s="54"/>
      <c r="CJ1069" s="54"/>
      <c r="CK1069" s="54"/>
      <c r="CL1069" s="54"/>
      <c r="CM1069" s="54"/>
      <c r="CN1069" s="54"/>
      <c r="CO1069" s="54"/>
      <c r="CP1069" s="54"/>
      <c r="CQ1069" s="54"/>
      <c r="CR1069" s="54"/>
      <c r="CS1069" s="54"/>
      <c r="CT1069" s="54"/>
      <c r="CU1069" s="54"/>
      <c r="CV1069" s="54"/>
      <c r="CW1069" s="54"/>
      <c r="CX1069" s="54"/>
      <c r="CY1069" s="54"/>
      <c r="CZ1069" s="54"/>
      <c r="DA1069" s="54"/>
      <c r="DB1069" s="54"/>
      <c r="DC1069" s="54"/>
      <c r="DD1069" s="54"/>
      <c r="DE1069" s="54"/>
      <c r="DF1069" s="54"/>
      <c r="DG1069" s="54"/>
      <c r="DH1069" s="54"/>
      <c r="DI1069" s="54"/>
      <c r="DJ1069" s="54"/>
      <c r="DK1069" s="54"/>
      <c r="DL1069" s="54"/>
      <c r="DM1069" s="54"/>
      <c r="DN1069" s="54"/>
      <c r="DO1069" s="54"/>
      <c r="DP1069" s="54"/>
      <c r="DQ1069" s="199"/>
    </row>
    <row r="1070" spans="4:121" s="52" customFormat="1" hidden="1">
      <c r="D1070" s="198"/>
      <c r="E1070" s="54"/>
      <c r="F1070" s="54"/>
      <c r="G1070" s="54"/>
      <c r="H1070" s="54"/>
      <c r="I1070" s="54"/>
      <c r="J1070" s="54"/>
      <c r="K1070" s="54"/>
      <c r="L1070" s="54"/>
      <c r="M1070" s="54"/>
      <c r="N1070" s="54"/>
      <c r="O1070" s="54"/>
      <c r="P1070" s="54"/>
      <c r="Q1070" s="54"/>
      <c r="R1070" s="54"/>
      <c r="S1070" s="54"/>
      <c r="T1070" s="54"/>
      <c r="U1070" s="54"/>
      <c r="V1070" s="54"/>
      <c r="W1070" s="192"/>
      <c r="X1070" s="54"/>
      <c r="Y1070" s="54"/>
      <c r="Z1070" s="54"/>
      <c r="AA1070" s="54"/>
      <c r="AB1070" s="54"/>
      <c r="AC1070" s="54"/>
      <c r="AD1070" s="54"/>
      <c r="AE1070" s="54"/>
      <c r="AF1070" s="54"/>
      <c r="AG1070" s="54"/>
      <c r="AH1070" s="54"/>
      <c r="AI1070" s="54"/>
      <c r="AJ1070" s="54"/>
      <c r="AK1070" s="54"/>
      <c r="AL1070" s="54"/>
      <c r="AM1070" s="54"/>
      <c r="AN1070" s="54"/>
      <c r="AO1070" s="54"/>
      <c r="AP1070" s="54"/>
      <c r="AQ1070" s="54"/>
      <c r="AR1070" s="54"/>
      <c r="AS1070" s="54"/>
      <c r="AT1070" s="54"/>
      <c r="AU1070" s="54"/>
      <c r="AV1070" s="54"/>
      <c r="AW1070" s="874" t="e">
        <f t="shared" si="101"/>
        <v>#N/A</v>
      </c>
      <c r="AX1070" s="875"/>
      <c r="AY1070" s="875"/>
      <c r="AZ1070" s="875"/>
      <c r="BA1070" s="876"/>
      <c r="BB1070" s="877" t="s">
        <v>1402</v>
      </c>
      <c r="BC1070" s="878"/>
      <c r="BD1070" s="54"/>
      <c r="BE1070" s="879" t="e">
        <f t="shared" si="100"/>
        <v>#N/A</v>
      </c>
      <c r="BF1070" s="880"/>
      <c r="BG1070" s="880"/>
      <c r="BH1070" s="880"/>
      <c r="BI1070" s="881"/>
      <c r="BJ1070" s="882" t="s">
        <v>1402</v>
      </c>
      <c r="BK1070" s="878"/>
      <c r="BL1070" s="54"/>
      <c r="BM1070" s="241"/>
      <c r="BN1070" s="241"/>
      <c r="BO1070" s="241"/>
      <c r="BP1070" s="54"/>
      <c r="BQ1070" s="54"/>
      <c r="BR1070" s="54"/>
      <c r="BS1070" s="54"/>
      <c r="BT1070" s="54"/>
      <c r="BU1070" s="54"/>
      <c r="BV1070" s="54"/>
      <c r="BW1070" s="54"/>
      <c r="BX1070" s="54"/>
      <c r="BY1070" s="54"/>
      <c r="BZ1070" s="54"/>
      <c r="CA1070" s="54"/>
      <c r="CB1070" s="54"/>
      <c r="CC1070" s="54"/>
      <c r="CD1070" s="54"/>
      <c r="CE1070" s="54"/>
      <c r="CF1070" s="54"/>
      <c r="CG1070" s="54"/>
      <c r="CH1070" s="54"/>
      <c r="CI1070" s="54"/>
      <c r="CJ1070" s="54"/>
      <c r="CK1070" s="54"/>
      <c r="CL1070" s="54"/>
      <c r="CM1070" s="54"/>
      <c r="CN1070" s="54"/>
      <c r="CO1070" s="54"/>
      <c r="CP1070" s="54"/>
      <c r="CQ1070" s="54"/>
      <c r="CR1070" s="54"/>
      <c r="CS1070" s="54"/>
      <c r="CT1070" s="54"/>
      <c r="CU1070" s="54"/>
      <c r="CV1070" s="54"/>
      <c r="CW1070" s="54"/>
      <c r="CX1070" s="54"/>
      <c r="CY1070" s="54"/>
      <c r="CZ1070" s="54"/>
      <c r="DA1070" s="54"/>
      <c r="DB1070" s="54"/>
      <c r="DC1070" s="54"/>
      <c r="DD1070" s="54"/>
      <c r="DE1070" s="54"/>
      <c r="DF1070" s="54"/>
      <c r="DG1070" s="54"/>
      <c r="DH1070" s="54"/>
      <c r="DI1070" s="54"/>
      <c r="DJ1070" s="54"/>
      <c r="DK1070" s="54"/>
      <c r="DL1070" s="54"/>
      <c r="DM1070" s="54"/>
      <c r="DN1070" s="54"/>
      <c r="DO1070" s="54"/>
      <c r="DP1070" s="54"/>
      <c r="DQ1070" s="199"/>
    </row>
    <row r="1071" spans="4:121" s="52" customFormat="1" hidden="1">
      <c r="D1071" s="198"/>
      <c r="E1071" s="54"/>
      <c r="F1071" s="54"/>
      <c r="G1071" s="54"/>
      <c r="H1071" s="54"/>
      <c r="I1071" s="54"/>
      <c r="J1071" s="54"/>
      <c r="K1071" s="54"/>
      <c r="L1071" s="54"/>
      <c r="M1071" s="54"/>
      <c r="N1071" s="54"/>
      <c r="O1071" s="54"/>
      <c r="P1071" s="54"/>
      <c r="Q1071" s="54"/>
      <c r="R1071" s="54"/>
      <c r="S1071" s="54"/>
      <c r="T1071" s="54"/>
      <c r="U1071" s="54"/>
      <c r="V1071" s="54"/>
      <c r="W1071" s="192"/>
      <c r="X1071" s="54"/>
      <c r="Y1071" s="54"/>
      <c r="Z1071" s="54"/>
      <c r="AA1071" s="54"/>
      <c r="AB1071" s="54"/>
      <c r="AC1071" s="54"/>
      <c r="AD1071" s="54"/>
      <c r="AE1071" s="54"/>
      <c r="AF1071" s="54"/>
      <c r="AG1071" s="54"/>
      <c r="AH1071" s="54"/>
      <c r="AI1071" s="54"/>
      <c r="AJ1071" s="54"/>
      <c r="AK1071" s="54"/>
      <c r="AL1071" s="54"/>
      <c r="AM1071" s="54"/>
      <c r="AN1071" s="54"/>
      <c r="AO1071" s="54"/>
      <c r="AP1071" s="54"/>
      <c r="AQ1071" s="54"/>
      <c r="AR1071" s="54"/>
      <c r="AS1071" s="54"/>
      <c r="AT1071" s="54"/>
      <c r="AU1071" s="54"/>
      <c r="AV1071" s="54"/>
      <c r="AW1071" s="874" t="e">
        <f t="shared" si="101"/>
        <v>#N/A</v>
      </c>
      <c r="AX1071" s="875"/>
      <c r="AY1071" s="875"/>
      <c r="AZ1071" s="875"/>
      <c r="BA1071" s="876"/>
      <c r="BB1071" s="877" t="s">
        <v>1403</v>
      </c>
      <c r="BC1071" s="878"/>
      <c r="BD1071" s="54"/>
      <c r="BE1071" s="879" t="e">
        <f t="shared" si="100"/>
        <v>#N/A</v>
      </c>
      <c r="BF1071" s="880"/>
      <c r="BG1071" s="880"/>
      <c r="BH1071" s="880"/>
      <c r="BI1071" s="881"/>
      <c r="BJ1071" s="882" t="s">
        <v>1403</v>
      </c>
      <c r="BK1071" s="878"/>
      <c r="BL1071" s="54"/>
      <c r="BM1071" s="241"/>
      <c r="BN1071" s="241"/>
      <c r="BO1071" s="241"/>
      <c r="BP1071" s="54"/>
      <c r="BQ1071" s="54"/>
      <c r="BR1071" s="54"/>
      <c r="BS1071" s="54"/>
      <c r="BT1071" s="54"/>
      <c r="BU1071" s="54"/>
      <c r="BV1071" s="54"/>
      <c r="BW1071" s="54"/>
      <c r="BX1071" s="54"/>
      <c r="BY1071" s="54"/>
      <c r="BZ1071" s="54"/>
      <c r="CA1071" s="54"/>
      <c r="CB1071" s="54"/>
      <c r="CC1071" s="54"/>
      <c r="CD1071" s="54"/>
      <c r="CE1071" s="54"/>
      <c r="CF1071" s="54"/>
      <c r="CG1071" s="54"/>
      <c r="CH1071" s="54"/>
      <c r="CI1071" s="54"/>
      <c r="CJ1071" s="54"/>
      <c r="CK1071" s="54"/>
      <c r="CL1071" s="54"/>
      <c r="CM1071" s="54"/>
      <c r="CN1071" s="54"/>
      <c r="CO1071" s="54"/>
      <c r="CP1071" s="54"/>
      <c r="CQ1071" s="54"/>
      <c r="CR1071" s="54"/>
      <c r="CS1071" s="54"/>
      <c r="CT1071" s="54"/>
      <c r="CU1071" s="54"/>
      <c r="CV1071" s="54"/>
      <c r="CW1071" s="54"/>
      <c r="CX1071" s="54"/>
      <c r="CY1071" s="54"/>
      <c r="CZ1071" s="54"/>
      <c r="DA1071" s="54"/>
      <c r="DB1071" s="54"/>
      <c r="DC1071" s="54"/>
      <c r="DD1071" s="54"/>
      <c r="DE1071" s="54"/>
      <c r="DF1071" s="54"/>
      <c r="DG1071" s="54"/>
      <c r="DH1071" s="54"/>
      <c r="DI1071" s="54"/>
      <c r="DJ1071" s="54"/>
      <c r="DK1071" s="54"/>
      <c r="DL1071" s="54"/>
      <c r="DM1071" s="54"/>
      <c r="DN1071" s="54"/>
      <c r="DO1071" s="54"/>
      <c r="DP1071" s="54"/>
      <c r="DQ1071" s="199"/>
    </row>
    <row r="1072" spans="4:121" s="52" customFormat="1" hidden="1">
      <c r="D1072" s="198"/>
      <c r="E1072" s="54"/>
      <c r="F1072" s="54"/>
      <c r="G1072" s="54"/>
      <c r="H1072" s="54"/>
      <c r="I1072" s="54"/>
      <c r="J1072" s="54"/>
      <c r="K1072" s="54"/>
      <c r="L1072" s="54"/>
      <c r="M1072" s="54"/>
      <c r="N1072" s="54"/>
      <c r="O1072" s="54"/>
      <c r="P1072" s="54"/>
      <c r="Q1072" s="54"/>
      <c r="R1072" s="54"/>
      <c r="S1072" s="54"/>
      <c r="T1072" s="54"/>
      <c r="U1072" s="54"/>
      <c r="V1072" s="54"/>
      <c r="W1072" s="192"/>
      <c r="X1072" s="54"/>
      <c r="Y1072" s="54"/>
      <c r="Z1072" s="54"/>
      <c r="AA1072" s="54"/>
      <c r="AB1072" s="54"/>
      <c r="AC1072" s="54"/>
      <c r="AD1072" s="54"/>
      <c r="AE1072" s="54"/>
      <c r="AF1072" s="54"/>
      <c r="AG1072" s="54"/>
      <c r="AH1072" s="54"/>
      <c r="AI1072" s="54"/>
      <c r="AJ1072" s="54"/>
      <c r="AK1072" s="54"/>
      <c r="AL1072" s="54"/>
      <c r="AM1072" s="54"/>
      <c r="AN1072" s="54"/>
      <c r="AO1072" s="54"/>
      <c r="AP1072" s="54"/>
      <c r="AQ1072" s="54"/>
      <c r="AR1072" s="54"/>
      <c r="AS1072" s="54"/>
      <c r="AT1072" s="54"/>
      <c r="AU1072" s="54"/>
      <c r="AV1072" s="54"/>
      <c r="AW1072" s="874" t="e">
        <f t="shared" si="101"/>
        <v>#N/A</v>
      </c>
      <c r="AX1072" s="875"/>
      <c r="AY1072" s="875"/>
      <c r="AZ1072" s="875"/>
      <c r="BA1072" s="876"/>
      <c r="BB1072" s="877" t="s">
        <v>1404</v>
      </c>
      <c r="BC1072" s="878"/>
      <c r="BD1072" s="54"/>
      <c r="BE1072" s="879" t="e">
        <f t="shared" si="100"/>
        <v>#N/A</v>
      </c>
      <c r="BF1072" s="880"/>
      <c r="BG1072" s="880"/>
      <c r="BH1072" s="880"/>
      <c r="BI1072" s="881"/>
      <c r="BJ1072" s="882" t="s">
        <v>1404</v>
      </c>
      <c r="BK1072" s="878"/>
      <c r="BL1072" s="54"/>
      <c r="BM1072" s="241"/>
      <c r="BN1072" s="241"/>
      <c r="BO1072" s="241"/>
      <c r="BP1072" s="54"/>
      <c r="BQ1072" s="54"/>
      <c r="BR1072" s="54"/>
      <c r="BS1072" s="54"/>
      <c r="BT1072" s="54"/>
      <c r="BU1072" s="54"/>
      <c r="BV1072" s="54"/>
      <c r="BW1072" s="54"/>
      <c r="BX1072" s="54"/>
      <c r="BY1072" s="54"/>
      <c r="BZ1072" s="54"/>
      <c r="CA1072" s="54"/>
      <c r="CB1072" s="54"/>
      <c r="CC1072" s="54"/>
      <c r="CD1072" s="54"/>
      <c r="CE1072" s="54"/>
      <c r="CF1072" s="54"/>
      <c r="CG1072" s="54"/>
      <c r="CH1072" s="54"/>
      <c r="CI1072" s="54"/>
      <c r="CJ1072" s="54"/>
      <c r="CK1072" s="54"/>
      <c r="CL1072" s="54"/>
      <c r="CM1072" s="54"/>
      <c r="CN1072" s="54"/>
      <c r="CO1072" s="54"/>
      <c r="CP1072" s="54"/>
      <c r="CQ1072" s="54"/>
      <c r="CR1072" s="54"/>
      <c r="CS1072" s="54"/>
      <c r="CT1072" s="54"/>
      <c r="CU1072" s="54"/>
      <c r="CV1072" s="54"/>
      <c r="CW1072" s="54"/>
      <c r="CX1072" s="54"/>
      <c r="CY1072" s="54"/>
      <c r="CZ1072" s="54"/>
      <c r="DA1072" s="54"/>
      <c r="DB1072" s="54"/>
      <c r="DC1072" s="54"/>
      <c r="DD1072" s="54"/>
      <c r="DE1072" s="54"/>
      <c r="DF1072" s="54"/>
      <c r="DG1072" s="54"/>
      <c r="DH1072" s="54"/>
      <c r="DI1072" s="54"/>
      <c r="DJ1072" s="54"/>
      <c r="DK1072" s="54"/>
      <c r="DL1072" s="54"/>
      <c r="DM1072" s="54"/>
      <c r="DN1072" s="54"/>
      <c r="DO1072" s="54"/>
      <c r="DP1072" s="54"/>
      <c r="DQ1072" s="199"/>
    </row>
    <row r="1073" spans="4:121" s="52" customFormat="1" hidden="1">
      <c r="D1073" s="198"/>
      <c r="E1073" s="54"/>
      <c r="F1073" s="54"/>
      <c r="G1073" s="54"/>
      <c r="H1073" s="54"/>
      <c r="I1073" s="54"/>
      <c r="J1073" s="54"/>
      <c r="K1073" s="54"/>
      <c r="L1073" s="54"/>
      <c r="M1073" s="54"/>
      <c r="N1073" s="54"/>
      <c r="O1073" s="54"/>
      <c r="P1073" s="54"/>
      <c r="Q1073" s="54"/>
      <c r="R1073" s="54"/>
      <c r="S1073" s="54"/>
      <c r="T1073" s="54"/>
      <c r="U1073" s="54"/>
      <c r="V1073" s="54"/>
      <c r="W1073" s="192"/>
      <c r="X1073" s="54"/>
      <c r="Y1073" s="54"/>
      <c r="Z1073" s="54"/>
      <c r="AA1073" s="54"/>
      <c r="AB1073" s="54"/>
      <c r="AC1073" s="54"/>
      <c r="AD1073" s="54"/>
      <c r="AE1073" s="54"/>
      <c r="AF1073" s="54"/>
      <c r="AG1073" s="54"/>
      <c r="AH1073" s="54"/>
      <c r="AI1073" s="54"/>
      <c r="AJ1073" s="54"/>
      <c r="AK1073" s="54"/>
      <c r="AL1073" s="54"/>
      <c r="AM1073" s="54"/>
      <c r="AN1073" s="54"/>
      <c r="AO1073" s="54"/>
      <c r="AP1073" s="54"/>
      <c r="AQ1073" s="54"/>
      <c r="AR1073" s="54"/>
      <c r="AS1073" s="54"/>
      <c r="AT1073" s="54"/>
      <c r="AU1073" s="54"/>
      <c r="AV1073" s="54"/>
      <c r="AW1073" s="874" t="e">
        <f t="shared" si="101"/>
        <v>#N/A</v>
      </c>
      <c r="AX1073" s="875"/>
      <c r="AY1073" s="875"/>
      <c r="AZ1073" s="875"/>
      <c r="BA1073" s="876"/>
      <c r="BB1073" s="877" t="s">
        <v>1405</v>
      </c>
      <c r="BC1073" s="878"/>
      <c r="BD1073" s="54"/>
      <c r="BE1073" s="879" t="e">
        <f t="shared" si="100"/>
        <v>#N/A</v>
      </c>
      <c r="BF1073" s="880"/>
      <c r="BG1073" s="880"/>
      <c r="BH1073" s="880"/>
      <c r="BI1073" s="881"/>
      <c r="BJ1073" s="882" t="s">
        <v>1405</v>
      </c>
      <c r="BK1073" s="878"/>
      <c r="BL1073" s="54"/>
      <c r="BM1073" s="241"/>
      <c r="BN1073" s="241"/>
      <c r="BO1073" s="241"/>
      <c r="BP1073" s="54"/>
      <c r="BQ1073" s="54"/>
      <c r="BR1073" s="54"/>
      <c r="BS1073" s="54"/>
      <c r="BT1073" s="54"/>
      <c r="BU1073" s="54"/>
      <c r="BV1073" s="54"/>
      <c r="BW1073" s="54"/>
      <c r="BX1073" s="54"/>
      <c r="BY1073" s="54"/>
      <c r="BZ1073" s="54"/>
      <c r="CA1073" s="54"/>
      <c r="CB1073" s="54"/>
      <c r="CC1073" s="54"/>
      <c r="CD1073" s="54"/>
      <c r="CE1073" s="54"/>
      <c r="CF1073" s="54"/>
      <c r="CG1073" s="54"/>
      <c r="CH1073" s="54"/>
      <c r="CI1073" s="54"/>
      <c r="CJ1073" s="54"/>
      <c r="CK1073" s="54"/>
      <c r="CL1073" s="54"/>
      <c r="CM1073" s="54"/>
      <c r="CN1073" s="54"/>
      <c r="CO1073" s="54"/>
      <c r="CP1073" s="54"/>
      <c r="CQ1073" s="54"/>
      <c r="CR1073" s="54"/>
      <c r="CS1073" s="54"/>
      <c r="CT1073" s="54"/>
      <c r="CU1073" s="54"/>
      <c r="CV1073" s="54"/>
      <c r="CW1073" s="54"/>
      <c r="CX1073" s="54"/>
      <c r="CY1073" s="54"/>
      <c r="CZ1073" s="54"/>
      <c r="DA1073" s="54"/>
      <c r="DB1073" s="54"/>
      <c r="DC1073" s="54"/>
      <c r="DD1073" s="54"/>
      <c r="DE1073" s="54"/>
      <c r="DF1073" s="54"/>
      <c r="DG1073" s="54"/>
      <c r="DH1073" s="54"/>
      <c r="DI1073" s="54"/>
      <c r="DJ1073" s="54"/>
      <c r="DK1073" s="54"/>
      <c r="DL1073" s="54"/>
      <c r="DM1073" s="54"/>
      <c r="DN1073" s="54"/>
      <c r="DO1073" s="54"/>
      <c r="DP1073" s="54"/>
      <c r="DQ1073" s="199"/>
    </row>
    <row r="1074" spans="4:121" s="52" customFormat="1" hidden="1">
      <c r="D1074" s="198"/>
      <c r="E1074" s="54"/>
      <c r="F1074" s="54"/>
      <c r="G1074" s="54"/>
      <c r="H1074" s="54"/>
      <c r="I1074" s="54"/>
      <c r="J1074" s="54"/>
      <c r="K1074" s="54"/>
      <c r="L1074" s="54"/>
      <c r="M1074" s="54"/>
      <c r="N1074" s="54"/>
      <c r="O1074" s="54"/>
      <c r="P1074" s="54"/>
      <c r="Q1074" s="54"/>
      <c r="R1074" s="54"/>
      <c r="S1074" s="54"/>
      <c r="T1074" s="54"/>
      <c r="U1074" s="54"/>
      <c r="V1074" s="54"/>
      <c r="W1074" s="192"/>
      <c r="X1074" s="54"/>
      <c r="Y1074" s="54"/>
      <c r="Z1074" s="54"/>
      <c r="AA1074" s="54"/>
      <c r="AB1074" s="54"/>
      <c r="AC1074" s="54"/>
      <c r="AD1074" s="54"/>
      <c r="AE1074" s="54"/>
      <c r="AF1074" s="54"/>
      <c r="AG1074" s="54"/>
      <c r="AH1074" s="54"/>
      <c r="AI1074" s="54"/>
      <c r="AJ1074" s="54"/>
      <c r="AK1074" s="54"/>
      <c r="AL1074" s="54"/>
      <c r="AM1074" s="54"/>
      <c r="AN1074" s="54"/>
      <c r="AO1074" s="54"/>
      <c r="AP1074" s="54"/>
      <c r="AQ1074" s="54"/>
      <c r="AR1074" s="54"/>
      <c r="AS1074" s="54"/>
      <c r="AT1074" s="54"/>
      <c r="AU1074" s="54"/>
      <c r="AV1074" s="54"/>
      <c r="AW1074" s="874" t="e">
        <f t="shared" si="101"/>
        <v>#N/A</v>
      </c>
      <c r="AX1074" s="875"/>
      <c r="AY1074" s="875"/>
      <c r="AZ1074" s="875"/>
      <c r="BA1074" s="876"/>
      <c r="BB1074" s="877" t="s">
        <v>1406</v>
      </c>
      <c r="BC1074" s="878"/>
      <c r="BD1074" s="54"/>
      <c r="BE1074" s="879" t="e">
        <f t="shared" si="100"/>
        <v>#N/A</v>
      </c>
      <c r="BF1074" s="880"/>
      <c r="BG1074" s="880"/>
      <c r="BH1074" s="880"/>
      <c r="BI1074" s="881"/>
      <c r="BJ1074" s="882" t="s">
        <v>1406</v>
      </c>
      <c r="BK1074" s="878"/>
      <c r="BL1074" s="54"/>
      <c r="BM1074" s="241"/>
      <c r="BN1074" s="241"/>
      <c r="BO1074" s="241"/>
      <c r="BP1074" s="54"/>
      <c r="BQ1074" s="54"/>
      <c r="BR1074" s="54"/>
      <c r="BS1074" s="54"/>
      <c r="BT1074" s="54"/>
      <c r="BU1074" s="54"/>
      <c r="BV1074" s="54"/>
      <c r="BW1074" s="54"/>
      <c r="BX1074" s="54"/>
      <c r="BY1074" s="54"/>
      <c r="BZ1074" s="54"/>
      <c r="CA1074" s="54"/>
      <c r="CB1074" s="54"/>
      <c r="CC1074" s="54"/>
      <c r="CD1074" s="54"/>
      <c r="CE1074" s="54"/>
      <c r="CF1074" s="54"/>
      <c r="CG1074" s="54"/>
      <c r="CH1074" s="54"/>
      <c r="CI1074" s="54"/>
      <c r="CJ1074" s="54"/>
      <c r="CK1074" s="54"/>
      <c r="CL1074" s="54"/>
      <c r="CM1074" s="54"/>
      <c r="CN1074" s="54"/>
      <c r="CO1074" s="54"/>
      <c r="CP1074" s="54"/>
      <c r="CQ1074" s="54"/>
      <c r="CR1074" s="54"/>
      <c r="CS1074" s="54"/>
      <c r="CT1074" s="54"/>
      <c r="CU1074" s="54"/>
      <c r="CV1074" s="54"/>
      <c r="CW1074" s="54"/>
      <c r="CX1074" s="54"/>
      <c r="CY1074" s="54"/>
      <c r="CZ1074" s="54"/>
      <c r="DA1074" s="54"/>
      <c r="DB1074" s="54"/>
      <c r="DC1074" s="54"/>
      <c r="DD1074" s="54"/>
      <c r="DE1074" s="54"/>
      <c r="DF1074" s="54"/>
      <c r="DG1074" s="54"/>
      <c r="DH1074" s="54"/>
      <c r="DI1074" s="54"/>
      <c r="DJ1074" s="54"/>
      <c r="DK1074" s="54"/>
      <c r="DL1074" s="54"/>
      <c r="DM1074" s="54"/>
      <c r="DN1074" s="54"/>
      <c r="DO1074" s="54"/>
      <c r="DP1074" s="54"/>
      <c r="DQ1074" s="199"/>
    </row>
    <row r="1075" spans="4:121" s="52" customFormat="1" hidden="1">
      <c r="D1075" s="198"/>
      <c r="E1075" s="54"/>
      <c r="F1075" s="54"/>
      <c r="G1075" s="54"/>
      <c r="H1075" s="54"/>
      <c r="I1075" s="54"/>
      <c r="J1075" s="54"/>
      <c r="K1075" s="54"/>
      <c r="L1075" s="54"/>
      <c r="M1075" s="54"/>
      <c r="N1075" s="54"/>
      <c r="O1075" s="54"/>
      <c r="P1075" s="54"/>
      <c r="Q1075" s="54"/>
      <c r="R1075" s="54"/>
      <c r="S1075" s="54"/>
      <c r="T1075" s="54"/>
      <c r="U1075" s="54"/>
      <c r="V1075" s="54"/>
      <c r="W1075" s="192"/>
      <c r="X1075" s="54"/>
      <c r="Y1075" s="54"/>
      <c r="Z1075" s="54"/>
      <c r="AA1075" s="54"/>
      <c r="AB1075" s="54"/>
      <c r="AC1075" s="54"/>
      <c r="AD1075" s="54"/>
      <c r="AE1075" s="54"/>
      <c r="AF1075" s="54"/>
      <c r="AG1075" s="54"/>
      <c r="AH1075" s="54"/>
      <c r="AI1075" s="54"/>
      <c r="AJ1075" s="54"/>
      <c r="AK1075" s="54"/>
      <c r="AL1075" s="54"/>
      <c r="AM1075" s="54"/>
      <c r="AN1075" s="54"/>
      <c r="AO1075" s="54"/>
      <c r="AP1075" s="54"/>
      <c r="AQ1075" s="54"/>
      <c r="AR1075" s="54"/>
      <c r="AS1075" s="54"/>
      <c r="AT1075" s="54"/>
      <c r="AU1075" s="54"/>
      <c r="AV1075" s="54"/>
      <c r="AW1075" s="874" t="e">
        <f t="shared" si="101"/>
        <v>#N/A</v>
      </c>
      <c r="AX1075" s="875"/>
      <c r="AY1075" s="875"/>
      <c r="AZ1075" s="875"/>
      <c r="BA1075" s="876"/>
      <c r="BB1075" s="877" t="s">
        <v>1407</v>
      </c>
      <c r="BC1075" s="878"/>
      <c r="BD1075" s="54"/>
      <c r="BE1075" s="879" t="e">
        <f t="shared" si="100"/>
        <v>#N/A</v>
      </c>
      <c r="BF1075" s="880"/>
      <c r="BG1075" s="880"/>
      <c r="BH1075" s="880"/>
      <c r="BI1075" s="881"/>
      <c r="BJ1075" s="882" t="s">
        <v>1407</v>
      </c>
      <c r="BK1075" s="878"/>
      <c r="BL1075" s="54"/>
      <c r="BM1075" s="241"/>
      <c r="BN1075" s="241"/>
      <c r="BO1075" s="241"/>
      <c r="BP1075" s="54"/>
      <c r="BQ1075" s="54"/>
      <c r="BR1075" s="54"/>
      <c r="BS1075" s="54"/>
      <c r="BT1075" s="54"/>
      <c r="BU1075" s="54"/>
      <c r="BV1075" s="54"/>
      <c r="BW1075" s="54"/>
      <c r="BX1075" s="54"/>
      <c r="BY1075" s="54"/>
      <c r="BZ1075" s="54"/>
      <c r="CA1075" s="54"/>
      <c r="CB1075" s="54"/>
      <c r="CC1075" s="54"/>
      <c r="CD1075" s="54"/>
      <c r="CE1075" s="54"/>
      <c r="CF1075" s="54"/>
      <c r="CG1075" s="54"/>
      <c r="CH1075" s="54"/>
      <c r="CI1075" s="54"/>
      <c r="CJ1075" s="54"/>
      <c r="CK1075" s="54"/>
      <c r="CL1075" s="54"/>
      <c r="CM1075" s="54"/>
      <c r="CN1075" s="54"/>
      <c r="CO1075" s="54"/>
      <c r="CP1075" s="54"/>
      <c r="CQ1075" s="54"/>
      <c r="CR1075" s="54"/>
      <c r="CS1075" s="54"/>
      <c r="CT1075" s="54"/>
      <c r="CU1075" s="54"/>
      <c r="CV1075" s="54"/>
      <c r="CW1075" s="54"/>
      <c r="CX1075" s="54"/>
      <c r="CY1075" s="54"/>
      <c r="CZ1075" s="54"/>
      <c r="DA1075" s="54"/>
      <c r="DB1075" s="54"/>
      <c r="DC1075" s="54"/>
      <c r="DD1075" s="54"/>
      <c r="DE1075" s="54"/>
      <c r="DF1075" s="54"/>
      <c r="DG1075" s="54"/>
      <c r="DH1075" s="54"/>
      <c r="DI1075" s="54"/>
      <c r="DJ1075" s="54"/>
      <c r="DK1075" s="54"/>
      <c r="DL1075" s="54"/>
      <c r="DM1075" s="54"/>
      <c r="DN1075" s="54"/>
      <c r="DO1075" s="54"/>
      <c r="DP1075" s="54"/>
      <c r="DQ1075" s="199"/>
    </row>
    <row r="1076" spans="4:121" s="52" customFormat="1" hidden="1">
      <c r="D1076" s="198"/>
      <c r="E1076" s="54"/>
      <c r="F1076" s="54"/>
      <c r="G1076" s="54"/>
      <c r="H1076" s="54"/>
      <c r="I1076" s="54"/>
      <c r="J1076" s="54"/>
      <c r="K1076" s="54"/>
      <c r="L1076" s="54"/>
      <c r="M1076" s="54"/>
      <c r="N1076" s="54"/>
      <c r="O1076" s="54"/>
      <c r="P1076" s="54"/>
      <c r="Q1076" s="54"/>
      <c r="R1076" s="54"/>
      <c r="S1076" s="54"/>
      <c r="T1076" s="54"/>
      <c r="U1076" s="54"/>
      <c r="V1076" s="54"/>
      <c r="W1076" s="192"/>
      <c r="X1076" s="54"/>
      <c r="Y1076" s="54"/>
      <c r="Z1076" s="54"/>
      <c r="AA1076" s="54"/>
      <c r="AB1076" s="54"/>
      <c r="AC1076" s="54"/>
      <c r="AD1076" s="54"/>
      <c r="AE1076" s="54"/>
      <c r="AF1076" s="54"/>
      <c r="AG1076" s="54"/>
      <c r="AH1076" s="54"/>
      <c r="AI1076" s="54"/>
      <c r="AJ1076" s="54"/>
      <c r="AK1076" s="54"/>
      <c r="AL1076" s="54"/>
      <c r="AM1076" s="54"/>
      <c r="AN1076" s="54"/>
      <c r="AO1076" s="54"/>
      <c r="AP1076" s="54"/>
      <c r="AQ1076" s="54"/>
      <c r="AR1076" s="54"/>
      <c r="AS1076" s="54"/>
      <c r="AT1076" s="54"/>
      <c r="AU1076" s="54"/>
      <c r="AV1076" s="54"/>
      <c r="AW1076" s="874" t="e">
        <f t="shared" si="101"/>
        <v>#N/A</v>
      </c>
      <c r="AX1076" s="875"/>
      <c r="AY1076" s="875"/>
      <c r="AZ1076" s="875"/>
      <c r="BA1076" s="876"/>
      <c r="BB1076" s="877" t="s">
        <v>1408</v>
      </c>
      <c r="BC1076" s="878"/>
      <c r="BD1076" s="54"/>
      <c r="BE1076" s="879" t="e">
        <f t="shared" si="100"/>
        <v>#N/A</v>
      </c>
      <c r="BF1076" s="880"/>
      <c r="BG1076" s="880"/>
      <c r="BH1076" s="880"/>
      <c r="BI1076" s="881"/>
      <c r="BJ1076" s="882" t="s">
        <v>1408</v>
      </c>
      <c r="BK1076" s="878"/>
      <c r="BL1076" s="54"/>
      <c r="BM1076" s="241"/>
      <c r="BN1076" s="241"/>
      <c r="BO1076" s="241"/>
      <c r="BP1076" s="54"/>
      <c r="BQ1076" s="54"/>
      <c r="BR1076" s="54"/>
      <c r="BS1076" s="54"/>
      <c r="BT1076" s="54"/>
      <c r="BU1076" s="54"/>
      <c r="BV1076" s="54"/>
      <c r="BW1076" s="54"/>
      <c r="BX1076" s="54"/>
      <c r="BY1076" s="54"/>
      <c r="BZ1076" s="54"/>
      <c r="CA1076" s="54"/>
      <c r="CB1076" s="54"/>
      <c r="CC1076" s="54"/>
      <c r="CD1076" s="54"/>
      <c r="CE1076" s="54"/>
      <c r="CF1076" s="54"/>
      <c r="CG1076" s="54"/>
      <c r="CH1076" s="54"/>
      <c r="CI1076" s="54"/>
      <c r="CJ1076" s="54"/>
      <c r="CK1076" s="54"/>
      <c r="CL1076" s="54"/>
      <c r="CM1076" s="54"/>
      <c r="CN1076" s="54"/>
      <c r="CO1076" s="54"/>
      <c r="CP1076" s="54"/>
      <c r="CQ1076" s="54"/>
      <c r="CR1076" s="54"/>
      <c r="CS1076" s="54"/>
      <c r="CT1076" s="54"/>
      <c r="CU1076" s="54"/>
      <c r="CV1076" s="54"/>
      <c r="CW1076" s="54"/>
      <c r="CX1076" s="54"/>
      <c r="CY1076" s="54"/>
      <c r="CZ1076" s="54"/>
      <c r="DA1076" s="54"/>
      <c r="DB1076" s="54"/>
      <c r="DC1076" s="54"/>
      <c r="DD1076" s="54"/>
      <c r="DE1076" s="54"/>
      <c r="DF1076" s="54"/>
      <c r="DG1076" s="54"/>
      <c r="DH1076" s="54"/>
      <c r="DI1076" s="54"/>
      <c r="DJ1076" s="54"/>
      <c r="DK1076" s="54"/>
      <c r="DL1076" s="54"/>
      <c r="DM1076" s="54"/>
      <c r="DN1076" s="54"/>
      <c r="DO1076" s="54"/>
      <c r="DP1076" s="54"/>
      <c r="DQ1076" s="199"/>
    </row>
    <row r="1077" spans="4:121" s="52" customFormat="1" hidden="1">
      <c r="D1077" s="198"/>
      <c r="E1077" s="54"/>
      <c r="F1077" s="54"/>
      <c r="G1077" s="54"/>
      <c r="H1077" s="54"/>
      <c r="I1077" s="54"/>
      <c r="J1077" s="54"/>
      <c r="K1077" s="54"/>
      <c r="L1077" s="54"/>
      <c r="M1077" s="54"/>
      <c r="N1077" s="54"/>
      <c r="O1077" s="54"/>
      <c r="P1077" s="54"/>
      <c r="Q1077" s="54"/>
      <c r="R1077" s="54"/>
      <c r="S1077" s="54"/>
      <c r="T1077" s="54"/>
      <c r="U1077" s="54"/>
      <c r="V1077" s="54"/>
      <c r="W1077" s="192"/>
      <c r="X1077" s="54"/>
      <c r="Y1077" s="54"/>
      <c r="Z1077" s="54"/>
      <c r="AA1077" s="54"/>
      <c r="AB1077" s="54"/>
      <c r="AC1077" s="54"/>
      <c r="AD1077" s="54"/>
      <c r="AE1077" s="54"/>
      <c r="AF1077" s="54"/>
      <c r="AG1077" s="54"/>
      <c r="AH1077" s="54"/>
      <c r="AI1077" s="54"/>
      <c r="AJ1077" s="54"/>
      <c r="AK1077" s="54"/>
      <c r="AL1077" s="54"/>
      <c r="AM1077" s="54"/>
      <c r="AN1077" s="54"/>
      <c r="AO1077" s="54"/>
      <c r="AP1077" s="54"/>
      <c r="AQ1077" s="54"/>
      <c r="AR1077" s="54"/>
      <c r="AS1077" s="54"/>
      <c r="AT1077" s="54"/>
      <c r="AU1077" s="54"/>
      <c r="AV1077" s="54"/>
      <c r="AW1077" s="874" t="e">
        <f t="shared" si="101"/>
        <v>#N/A</v>
      </c>
      <c r="AX1077" s="875"/>
      <c r="AY1077" s="875"/>
      <c r="AZ1077" s="875"/>
      <c r="BA1077" s="876"/>
      <c r="BB1077" s="877" t="s">
        <v>1409</v>
      </c>
      <c r="BC1077" s="878"/>
      <c r="BD1077" s="54"/>
      <c r="BE1077" s="879" t="e">
        <f t="shared" si="100"/>
        <v>#N/A</v>
      </c>
      <c r="BF1077" s="880"/>
      <c r="BG1077" s="880"/>
      <c r="BH1077" s="880"/>
      <c r="BI1077" s="881"/>
      <c r="BJ1077" s="882" t="s">
        <v>1409</v>
      </c>
      <c r="BK1077" s="878"/>
      <c r="BL1077" s="54"/>
      <c r="BM1077" s="241"/>
      <c r="BN1077" s="241"/>
      <c r="BO1077" s="241"/>
      <c r="BP1077" s="54"/>
      <c r="BQ1077" s="54"/>
      <c r="BR1077" s="54"/>
      <c r="BS1077" s="54"/>
      <c r="BT1077" s="54"/>
      <c r="BU1077" s="54"/>
      <c r="BV1077" s="54"/>
      <c r="BW1077" s="54"/>
      <c r="BX1077" s="54"/>
      <c r="BY1077" s="54"/>
      <c r="BZ1077" s="54"/>
      <c r="CA1077" s="54"/>
      <c r="CB1077" s="54"/>
      <c r="CC1077" s="54"/>
      <c r="CD1077" s="54"/>
      <c r="CE1077" s="54"/>
      <c r="CF1077" s="54"/>
      <c r="CG1077" s="54"/>
      <c r="CH1077" s="54"/>
      <c r="CI1077" s="54"/>
      <c r="CJ1077" s="54"/>
      <c r="CK1077" s="54"/>
      <c r="CL1077" s="54"/>
      <c r="CM1077" s="54"/>
      <c r="CN1077" s="54"/>
      <c r="CO1077" s="54"/>
      <c r="CP1077" s="54"/>
      <c r="CQ1077" s="54"/>
      <c r="CR1077" s="54"/>
      <c r="CS1077" s="54"/>
      <c r="CT1077" s="54"/>
      <c r="CU1077" s="54"/>
      <c r="CV1077" s="54"/>
      <c r="CW1077" s="54"/>
      <c r="CX1077" s="54"/>
      <c r="CY1077" s="54"/>
      <c r="CZ1077" s="54"/>
      <c r="DA1077" s="54"/>
      <c r="DB1077" s="54"/>
      <c r="DC1077" s="54"/>
      <c r="DD1077" s="54"/>
      <c r="DE1077" s="54"/>
      <c r="DF1077" s="54"/>
      <c r="DG1077" s="54"/>
      <c r="DH1077" s="54"/>
      <c r="DI1077" s="54"/>
      <c r="DJ1077" s="54"/>
      <c r="DK1077" s="54"/>
      <c r="DL1077" s="54"/>
      <c r="DM1077" s="54"/>
      <c r="DN1077" s="54"/>
      <c r="DO1077" s="54"/>
      <c r="DP1077" s="54"/>
      <c r="DQ1077" s="199"/>
    </row>
    <row r="1078" spans="4:121" s="52" customFormat="1" hidden="1">
      <c r="D1078" s="198"/>
      <c r="E1078" s="54"/>
      <c r="F1078" s="54"/>
      <c r="G1078" s="54"/>
      <c r="H1078" s="54"/>
      <c r="I1078" s="54"/>
      <c r="J1078" s="54"/>
      <c r="K1078" s="54"/>
      <c r="L1078" s="54"/>
      <c r="M1078" s="54"/>
      <c r="N1078" s="54"/>
      <c r="O1078" s="54"/>
      <c r="P1078" s="54"/>
      <c r="Q1078" s="54"/>
      <c r="R1078" s="54"/>
      <c r="S1078" s="54"/>
      <c r="T1078" s="54"/>
      <c r="U1078" s="54"/>
      <c r="V1078" s="54"/>
      <c r="W1078" s="192"/>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c r="AU1078" s="54"/>
      <c r="AV1078" s="54"/>
      <c r="AW1078" s="874" t="e">
        <f t="shared" si="101"/>
        <v>#N/A</v>
      </c>
      <c r="AX1078" s="875"/>
      <c r="AY1078" s="875"/>
      <c r="AZ1078" s="875"/>
      <c r="BA1078" s="876"/>
      <c r="BB1078" s="877" t="s">
        <v>1410</v>
      </c>
      <c r="BC1078" s="878"/>
      <c r="BD1078" s="54"/>
      <c r="BE1078" s="879" t="e">
        <f t="shared" si="100"/>
        <v>#N/A</v>
      </c>
      <c r="BF1078" s="880"/>
      <c r="BG1078" s="880"/>
      <c r="BH1078" s="880"/>
      <c r="BI1078" s="881"/>
      <c r="BJ1078" s="882" t="s">
        <v>1410</v>
      </c>
      <c r="BK1078" s="878"/>
      <c r="BL1078" s="54"/>
      <c r="BM1078" s="241"/>
      <c r="BN1078" s="241"/>
      <c r="BO1078" s="241"/>
      <c r="BP1078" s="54"/>
      <c r="BQ1078" s="54"/>
      <c r="BR1078" s="54"/>
      <c r="BS1078" s="54"/>
      <c r="BT1078" s="54"/>
      <c r="BU1078" s="54"/>
      <c r="BV1078" s="54"/>
      <c r="BW1078" s="54"/>
      <c r="BX1078" s="54"/>
      <c r="BY1078" s="54"/>
      <c r="BZ1078" s="54"/>
      <c r="CA1078" s="54"/>
      <c r="CB1078" s="54"/>
      <c r="CC1078" s="54"/>
      <c r="CD1078" s="54"/>
      <c r="CE1078" s="54"/>
      <c r="CF1078" s="54"/>
      <c r="CG1078" s="54"/>
      <c r="CH1078" s="54"/>
      <c r="CI1078" s="54"/>
      <c r="CJ1078" s="54"/>
      <c r="CK1078" s="54"/>
      <c r="CL1078" s="54"/>
      <c r="CM1078" s="54"/>
      <c r="CN1078" s="54"/>
      <c r="CO1078" s="54"/>
      <c r="CP1078" s="54"/>
      <c r="CQ1078" s="54"/>
      <c r="CR1078" s="54"/>
      <c r="CS1078" s="54"/>
      <c r="CT1078" s="54"/>
      <c r="CU1078" s="54"/>
      <c r="CV1078" s="54"/>
      <c r="CW1078" s="54"/>
      <c r="CX1078" s="54"/>
      <c r="CY1078" s="54"/>
      <c r="CZ1078" s="54"/>
      <c r="DA1078" s="54"/>
      <c r="DB1078" s="54"/>
      <c r="DC1078" s="54"/>
      <c r="DD1078" s="54"/>
      <c r="DE1078" s="54"/>
      <c r="DF1078" s="54"/>
      <c r="DG1078" s="54"/>
      <c r="DH1078" s="54"/>
      <c r="DI1078" s="54"/>
      <c r="DJ1078" s="54"/>
      <c r="DK1078" s="54"/>
      <c r="DL1078" s="54"/>
      <c r="DM1078" s="54"/>
      <c r="DN1078" s="54"/>
      <c r="DO1078" s="54"/>
      <c r="DP1078" s="54"/>
      <c r="DQ1078" s="199"/>
    </row>
    <row r="1079" spans="4:121" s="52" customFormat="1" hidden="1">
      <c r="D1079" s="198"/>
      <c r="E1079" s="54"/>
      <c r="F1079" s="54"/>
      <c r="G1079" s="54"/>
      <c r="H1079" s="54"/>
      <c r="I1079" s="54"/>
      <c r="J1079" s="54"/>
      <c r="K1079" s="54"/>
      <c r="L1079" s="54"/>
      <c r="M1079" s="54"/>
      <c r="N1079" s="54"/>
      <c r="O1079" s="54"/>
      <c r="P1079" s="54"/>
      <c r="Q1079" s="54"/>
      <c r="R1079" s="54"/>
      <c r="S1079" s="54"/>
      <c r="T1079" s="54"/>
      <c r="U1079" s="54"/>
      <c r="V1079" s="54"/>
      <c r="W1079" s="192"/>
      <c r="X1079" s="54"/>
      <c r="Y1079" s="54"/>
      <c r="Z1079" s="54"/>
      <c r="AA1079" s="54"/>
      <c r="AB1079" s="54"/>
      <c r="AC1079" s="54"/>
      <c r="AD1079" s="54"/>
      <c r="AE1079" s="54"/>
      <c r="AF1079" s="54"/>
      <c r="AG1079" s="54"/>
      <c r="AH1079" s="54"/>
      <c r="AI1079" s="54"/>
      <c r="AJ1079" s="54"/>
      <c r="AK1079" s="54"/>
      <c r="AL1079" s="54"/>
      <c r="AM1079" s="54"/>
      <c r="AN1079" s="54"/>
      <c r="AO1079" s="54"/>
      <c r="AP1079" s="54"/>
      <c r="AQ1079" s="54"/>
      <c r="AR1079" s="54"/>
      <c r="AS1079" s="54"/>
      <c r="AT1079" s="54"/>
      <c r="AU1079" s="54"/>
      <c r="AV1079" s="54"/>
      <c r="AW1079" s="874" t="e">
        <f t="shared" si="101"/>
        <v>#N/A</v>
      </c>
      <c r="AX1079" s="875"/>
      <c r="AY1079" s="875"/>
      <c r="AZ1079" s="875"/>
      <c r="BA1079" s="876"/>
      <c r="BB1079" s="877" t="s">
        <v>1411</v>
      </c>
      <c r="BC1079" s="878"/>
      <c r="BD1079" s="54"/>
      <c r="BE1079" s="879" t="e">
        <f t="shared" si="100"/>
        <v>#N/A</v>
      </c>
      <c r="BF1079" s="880"/>
      <c r="BG1079" s="880"/>
      <c r="BH1079" s="880"/>
      <c r="BI1079" s="881"/>
      <c r="BJ1079" s="882" t="s">
        <v>1411</v>
      </c>
      <c r="BK1079" s="878"/>
      <c r="BL1079" s="54"/>
      <c r="BM1079" s="241"/>
      <c r="BN1079" s="241"/>
      <c r="BO1079" s="241"/>
      <c r="BP1079" s="54"/>
      <c r="BQ1079" s="54"/>
      <c r="BR1079" s="54"/>
      <c r="BS1079" s="54"/>
      <c r="BT1079" s="54"/>
      <c r="BU1079" s="54"/>
      <c r="BV1079" s="54"/>
      <c r="BW1079" s="54"/>
      <c r="BX1079" s="54"/>
      <c r="BY1079" s="54"/>
      <c r="BZ1079" s="54"/>
      <c r="CA1079" s="54"/>
      <c r="CB1079" s="54"/>
      <c r="CC1079" s="54"/>
      <c r="CD1079" s="54"/>
      <c r="CE1079" s="54"/>
      <c r="CF1079" s="54"/>
      <c r="CG1079" s="54"/>
      <c r="CH1079" s="54"/>
      <c r="CI1079" s="54"/>
      <c r="CJ1079" s="54"/>
      <c r="CK1079" s="54"/>
      <c r="CL1079" s="54"/>
      <c r="CM1079" s="54"/>
      <c r="CN1079" s="54"/>
      <c r="CO1079" s="54"/>
      <c r="CP1079" s="54"/>
      <c r="CQ1079" s="54"/>
      <c r="CR1079" s="54"/>
      <c r="CS1079" s="54"/>
      <c r="CT1079" s="54"/>
      <c r="CU1079" s="54"/>
      <c r="CV1079" s="54"/>
      <c r="CW1079" s="54"/>
      <c r="CX1079" s="54"/>
      <c r="CY1079" s="54"/>
      <c r="CZ1079" s="54"/>
      <c r="DA1079" s="54"/>
      <c r="DB1079" s="54"/>
      <c r="DC1079" s="54"/>
      <c r="DD1079" s="54"/>
      <c r="DE1079" s="54"/>
      <c r="DF1079" s="54"/>
      <c r="DG1079" s="54"/>
      <c r="DH1079" s="54"/>
      <c r="DI1079" s="54"/>
      <c r="DJ1079" s="54"/>
      <c r="DK1079" s="54"/>
      <c r="DL1079" s="54"/>
      <c r="DM1079" s="54"/>
      <c r="DN1079" s="54"/>
      <c r="DO1079" s="54"/>
      <c r="DP1079" s="54"/>
      <c r="DQ1079" s="199"/>
    </row>
    <row r="1080" spans="4:121" s="52" customFormat="1" hidden="1">
      <c r="D1080" s="198"/>
      <c r="E1080" s="54"/>
      <c r="F1080" s="54"/>
      <c r="G1080" s="54"/>
      <c r="H1080" s="54"/>
      <c r="I1080" s="54"/>
      <c r="J1080" s="54"/>
      <c r="K1080" s="54"/>
      <c r="L1080" s="54"/>
      <c r="M1080" s="54"/>
      <c r="N1080" s="54"/>
      <c r="O1080" s="54"/>
      <c r="P1080" s="54"/>
      <c r="Q1080" s="54"/>
      <c r="R1080" s="54"/>
      <c r="S1080" s="54"/>
      <c r="T1080" s="54"/>
      <c r="U1080" s="54"/>
      <c r="V1080" s="54"/>
      <c r="W1080" s="192"/>
      <c r="X1080" s="54"/>
      <c r="Y1080" s="54"/>
      <c r="Z1080" s="54"/>
      <c r="AA1080" s="54"/>
      <c r="AB1080" s="54"/>
      <c r="AC1080" s="54"/>
      <c r="AD1080" s="54"/>
      <c r="AE1080" s="54"/>
      <c r="AF1080" s="54"/>
      <c r="AG1080" s="54"/>
      <c r="AH1080" s="54"/>
      <c r="AI1080" s="54"/>
      <c r="AJ1080" s="54"/>
      <c r="AK1080" s="54"/>
      <c r="AL1080" s="54"/>
      <c r="AM1080" s="54"/>
      <c r="AN1080" s="54"/>
      <c r="AO1080" s="54"/>
      <c r="AP1080" s="54"/>
      <c r="AQ1080" s="54"/>
      <c r="AR1080" s="54"/>
      <c r="AS1080" s="54"/>
      <c r="AT1080" s="54"/>
      <c r="AU1080" s="54"/>
      <c r="AV1080" s="54"/>
      <c r="AW1080" s="874" t="e">
        <f t="shared" si="101"/>
        <v>#N/A</v>
      </c>
      <c r="AX1080" s="875"/>
      <c r="AY1080" s="875"/>
      <c r="AZ1080" s="875"/>
      <c r="BA1080" s="876"/>
      <c r="BB1080" s="877" t="s">
        <v>1412</v>
      </c>
      <c r="BC1080" s="878"/>
      <c r="BD1080" s="54"/>
      <c r="BE1080" s="879" t="e">
        <f t="shared" si="100"/>
        <v>#N/A</v>
      </c>
      <c r="BF1080" s="880"/>
      <c r="BG1080" s="880"/>
      <c r="BH1080" s="880"/>
      <c r="BI1080" s="881"/>
      <c r="BJ1080" s="882" t="s">
        <v>1412</v>
      </c>
      <c r="BK1080" s="878"/>
      <c r="BL1080" s="54"/>
      <c r="BM1080" s="241"/>
      <c r="BN1080" s="241"/>
      <c r="BO1080" s="241"/>
      <c r="BP1080" s="54"/>
      <c r="BQ1080" s="54"/>
      <c r="BR1080" s="54"/>
      <c r="BS1080" s="54"/>
      <c r="BT1080" s="54"/>
      <c r="BU1080" s="54"/>
      <c r="BV1080" s="54"/>
      <c r="BW1080" s="54"/>
      <c r="BX1080" s="54"/>
      <c r="BY1080" s="54"/>
      <c r="BZ1080" s="54"/>
      <c r="CA1080" s="54"/>
      <c r="CB1080" s="54"/>
      <c r="CC1080" s="54"/>
      <c r="CD1080" s="54"/>
      <c r="CE1080" s="54"/>
      <c r="CF1080" s="54"/>
      <c r="CG1080" s="54"/>
      <c r="CH1080" s="54"/>
      <c r="CI1080" s="54"/>
      <c r="CJ1080" s="54"/>
      <c r="CK1080" s="54"/>
      <c r="CL1080" s="54"/>
      <c r="CM1080" s="54"/>
      <c r="CN1080" s="54"/>
      <c r="CO1080" s="54"/>
      <c r="CP1080" s="54"/>
      <c r="CQ1080" s="54"/>
      <c r="CR1080" s="54"/>
      <c r="CS1080" s="54"/>
      <c r="CT1080" s="54"/>
      <c r="CU1080" s="54"/>
      <c r="CV1080" s="54"/>
      <c r="CW1080" s="54"/>
      <c r="CX1080" s="54"/>
      <c r="CY1080" s="54"/>
      <c r="CZ1080" s="54"/>
      <c r="DA1080" s="54"/>
      <c r="DB1080" s="54"/>
      <c r="DC1080" s="54"/>
      <c r="DD1080" s="54"/>
      <c r="DE1080" s="54"/>
      <c r="DF1080" s="54"/>
      <c r="DG1080" s="54"/>
      <c r="DH1080" s="54"/>
      <c r="DI1080" s="54"/>
      <c r="DJ1080" s="54"/>
      <c r="DK1080" s="54"/>
      <c r="DL1080" s="54"/>
      <c r="DM1080" s="54"/>
      <c r="DN1080" s="54"/>
      <c r="DO1080" s="54"/>
      <c r="DP1080" s="54"/>
      <c r="DQ1080" s="199"/>
    </row>
    <row r="1081" spans="4:121" s="52" customFormat="1" hidden="1">
      <c r="D1081" s="198"/>
      <c r="E1081" s="54"/>
      <c r="F1081" s="54"/>
      <c r="G1081" s="54"/>
      <c r="H1081" s="54"/>
      <c r="I1081" s="54"/>
      <c r="J1081" s="54"/>
      <c r="K1081" s="54"/>
      <c r="L1081" s="54"/>
      <c r="M1081" s="54"/>
      <c r="N1081" s="54"/>
      <c r="O1081" s="54"/>
      <c r="P1081" s="54"/>
      <c r="Q1081" s="54"/>
      <c r="R1081" s="54"/>
      <c r="S1081" s="54"/>
      <c r="T1081" s="54"/>
      <c r="U1081" s="54"/>
      <c r="V1081" s="54"/>
      <c r="W1081" s="192"/>
      <c r="X1081" s="54"/>
      <c r="Y1081" s="54"/>
      <c r="Z1081" s="54"/>
      <c r="AA1081" s="54"/>
      <c r="AB1081" s="54"/>
      <c r="AC1081" s="54"/>
      <c r="AD1081" s="54"/>
      <c r="AE1081" s="54"/>
      <c r="AF1081" s="54"/>
      <c r="AG1081" s="54"/>
      <c r="AH1081" s="54"/>
      <c r="AI1081" s="54"/>
      <c r="AJ1081" s="54"/>
      <c r="AK1081" s="54"/>
      <c r="AL1081" s="54"/>
      <c r="AM1081" s="54"/>
      <c r="AN1081" s="54"/>
      <c r="AO1081" s="54"/>
      <c r="AP1081" s="54"/>
      <c r="AQ1081" s="54"/>
      <c r="AR1081" s="54"/>
      <c r="AS1081" s="54"/>
      <c r="AT1081" s="54"/>
      <c r="AU1081" s="54"/>
      <c r="AV1081" s="54"/>
      <c r="AW1081" s="874" t="e">
        <f t="shared" si="101"/>
        <v>#N/A</v>
      </c>
      <c r="AX1081" s="875"/>
      <c r="AY1081" s="875"/>
      <c r="AZ1081" s="875"/>
      <c r="BA1081" s="876"/>
      <c r="BB1081" s="877" t="s">
        <v>1413</v>
      </c>
      <c r="BC1081" s="878"/>
      <c r="BD1081" s="54"/>
      <c r="BE1081" s="879" t="e">
        <f t="shared" si="100"/>
        <v>#N/A</v>
      </c>
      <c r="BF1081" s="880"/>
      <c r="BG1081" s="880"/>
      <c r="BH1081" s="880"/>
      <c r="BI1081" s="881"/>
      <c r="BJ1081" s="882" t="s">
        <v>1413</v>
      </c>
      <c r="BK1081" s="878"/>
      <c r="BL1081" s="54"/>
      <c r="BM1081" s="241"/>
      <c r="BN1081" s="241"/>
      <c r="BO1081" s="241"/>
      <c r="BP1081" s="54"/>
      <c r="BQ1081" s="54"/>
      <c r="BR1081" s="54"/>
      <c r="BS1081" s="54"/>
      <c r="BT1081" s="54"/>
      <c r="BU1081" s="54"/>
      <c r="BV1081" s="54"/>
      <c r="BW1081" s="54"/>
      <c r="BX1081" s="54"/>
      <c r="BY1081" s="54"/>
      <c r="BZ1081" s="54"/>
      <c r="CA1081" s="54"/>
      <c r="CB1081" s="54"/>
      <c r="CC1081" s="54"/>
      <c r="CD1081" s="54"/>
      <c r="CE1081" s="54"/>
      <c r="CF1081" s="54"/>
      <c r="CG1081" s="54"/>
      <c r="CH1081" s="54"/>
      <c r="CI1081" s="54"/>
      <c r="CJ1081" s="54"/>
      <c r="CK1081" s="54"/>
      <c r="CL1081" s="54"/>
      <c r="CM1081" s="54"/>
      <c r="CN1081" s="54"/>
      <c r="CO1081" s="54"/>
      <c r="CP1081" s="54"/>
      <c r="CQ1081" s="54"/>
      <c r="CR1081" s="54"/>
      <c r="CS1081" s="54"/>
      <c r="CT1081" s="54"/>
      <c r="CU1081" s="54"/>
      <c r="CV1081" s="54"/>
      <c r="CW1081" s="54"/>
      <c r="CX1081" s="54"/>
      <c r="CY1081" s="54"/>
      <c r="CZ1081" s="54"/>
      <c r="DA1081" s="54"/>
      <c r="DB1081" s="54"/>
      <c r="DC1081" s="54"/>
      <c r="DD1081" s="54"/>
      <c r="DE1081" s="54"/>
      <c r="DF1081" s="54"/>
      <c r="DG1081" s="54"/>
      <c r="DH1081" s="54"/>
      <c r="DI1081" s="54"/>
      <c r="DJ1081" s="54"/>
      <c r="DK1081" s="54"/>
      <c r="DL1081" s="54"/>
      <c r="DM1081" s="54"/>
      <c r="DN1081" s="54"/>
      <c r="DO1081" s="54"/>
      <c r="DP1081" s="54"/>
      <c r="DQ1081" s="199"/>
    </row>
    <row r="1082" spans="4:121" s="52" customFormat="1" hidden="1">
      <c r="D1082" s="198"/>
      <c r="E1082" s="54"/>
      <c r="F1082" s="54"/>
      <c r="G1082" s="54"/>
      <c r="H1082" s="54"/>
      <c r="I1082" s="54"/>
      <c r="J1082" s="54"/>
      <c r="K1082" s="54"/>
      <c r="L1082" s="54"/>
      <c r="M1082" s="54"/>
      <c r="N1082" s="54"/>
      <c r="O1082" s="54"/>
      <c r="P1082" s="54"/>
      <c r="Q1082" s="54"/>
      <c r="R1082" s="54"/>
      <c r="S1082" s="54"/>
      <c r="T1082" s="54"/>
      <c r="U1082" s="54"/>
      <c r="V1082" s="54"/>
      <c r="W1082" s="192"/>
      <c r="X1082" s="54"/>
      <c r="Y1082" s="54"/>
      <c r="Z1082" s="54"/>
      <c r="AA1082" s="54"/>
      <c r="AB1082" s="54"/>
      <c r="AC1082" s="54"/>
      <c r="AD1082" s="54"/>
      <c r="AE1082" s="54"/>
      <c r="AF1082" s="54"/>
      <c r="AG1082" s="54"/>
      <c r="AH1082" s="54"/>
      <c r="AI1082" s="54"/>
      <c r="AJ1082" s="54"/>
      <c r="AK1082" s="54"/>
      <c r="AL1082" s="54"/>
      <c r="AM1082" s="54"/>
      <c r="AN1082" s="54"/>
      <c r="AO1082" s="54"/>
      <c r="AP1082" s="54"/>
      <c r="AQ1082" s="54"/>
      <c r="AR1082" s="54"/>
      <c r="AS1082" s="54"/>
      <c r="AT1082" s="54"/>
      <c r="AU1082" s="54"/>
      <c r="AV1082" s="54"/>
      <c r="AW1082" s="874" t="e">
        <f t="shared" si="101"/>
        <v>#N/A</v>
      </c>
      <c r="AX1082" s="875"/>
      <c r="AY1082" s="875"/>
      <c r="AZ1082" s="875"/>
      <c r="BA1082" s="876"/>
      <c r="BB1082" s="877" t="s">
        <v>1414</v>
      </c>
      <c r="BC1082" s="878"/>
      <c r="BD1082" s="54"/>
      <c r="BE1082" s="879" t="e">
        <f t="shared" si="100"/>
        <v>#N/A</v>
      </c>
      <c r="BF1082" s="880"/>
      <c r="BG1082" s="880"/>
      <c r="BH1082" s="880"/>
      <c r="BI1082" s="881"/>
      <c r="BJ1082" s="882" t="s">
        <v>1414</v>
      </c>
      <c r="BK1082" s="878"/>
      <c r="BL1082" s="54"/>
      <c r="BM1082" s="241"/>
      <c r="BN1082" s="241"/>
      <c r="BO1082" s="241"/>
      <c r="BP1082" s="54"/>
      <c r="BQ1082" s="54"/>
      <c r="BR1082" s="54"/>
      <c r="BS1082" s="54"/>
      <c r="BT1082" s="54"/>
      <c r="BU1082" s="54"/>
      <c r="BV1082" s="54"/>
      <c r="BW1082" s="54"/>
      <c r="BX1082" s="54"/>
      <c r="BY1082" s="54"/>
      <c r="BZ1082" s="54"/>
      <c r="CA1082" s="54"/>
      <c r="CB1082" s="54"/>
      <c r="CC1082" s="54"/>
      <c r="CD1082" s="54"/>
      <c r="CE1082" s="54"/>
      <c r="CF1082" s="54"/>
      <c r="CG1082" s="54"/>
      <c r="CH1082" s="54"/>
      <c r="CI1082" s="54"/>
      <c r="CJ1082" s="54"/>
      <c r="CK1082" s="54"/>
      <c r="CL1082" s="54"/>
      <c r="CM1082" s="54"/>
      <c r="CN1082" s="54"/>
      <c r="CO1082" s="54"/>
      <c r="CP1082" s="54"/>
      <c r="CQ1082" s="54"/>
      <c r="CR1082" s="54"/>
      <c r="CS1082" s="54"/>
      <c r="CT1082" s="54"/>
      <c r="CU1082" s="54"/>
      <c r="CV1082" s="54"/>
      <c r="CW1082" s="54"/>
      <c r="CX1082" s="54"/>
      <c r="CY1082" s="54"/>
      <c r="CZ1082" s="54"/>
      <c r="DA1082" s="54"/>
      <c r="DB1082" s="54"/>
      <c r="DC1082" s="54"/>
      <c r="DD1082" s="54"/>
      <c r="DE1082" s="54"/>
      <c r="DF1082" s="54"/>
      <c r="DG1082" s="54"/>
      <c r="DH1082" s="54"/>
      <c r="DI1082" s="54"/>
      <c r="DJ1082" s="54"/>
      <c r="DK1082" s="54"/>
      <c r="DL1082" s="54"/>
      <c r="DM1082" s="54"/>
      <c r="DN1082" s="54"/>
      <c r="DO1082" s="54"/>
      <c r="DP1082" s="54"/>
      <c r="DQ1082" s="199"/>
    </row>
    <row r="1083" spans="4:121" s="52" customFormat="1" hidden="1">
      <c r="D1083" s="198"/>
      <c r="E1083" s="54"/>
      <c r="F1083" s="54"/>
      <c r="G1083" s="54"/>
      <c r="H1083" s="54"/>
      <c r="I1083" s="54"/>
      <c r="J1083" s="54"/>
      <c r="K1083" s="54"/>
      <c r="L1083" s="54"/>
      <c r="M1083" s="54"/>
      <c r="N1083" s="54"/>
      <c r="O1083" s="54"/>
      <c r="P1083" s="54"/>
      <c r="Q1083" s="54"/>
      <c r="R1083" s="54"/>
      <c r="S1083" s="54"/>
      <c r="T1083" s="54"/>
      <c r="U1083" s="54"/>
      <c r="V1083" s="54"/>
      <c r="W1083" s="192"/>
      <c r="X1083" s="54"/>
      <c r="Y1083" s="54"/>
      <c r="Z1083" s="54"/>
      <c r="AA1083" s="54"/>
      <c r="AB1083" s="54"/>
      <c r="AC1083" s="54"/>
      <c r="AD1083" s="54"/>
      <c r="AE1083" s="54"/>
      <c r="AF1083" s="54"/>
      <c r="AG1083" s="54"/>
      <c r="AH1083" s="54"/>
      <c r="AI1083" s="54"/>
      <c r="AJ1083" s="54"/>
      <c r="AK1083" s="54"/>
      <c r="AL1083" s="54"/>
      <c r="AM1083" s="54"/>
      <c r="AN1083" s="54"/>
      <c r="AO1083" s="54"/>
      <c r="AP1083" s="54"/>
      <c r="AQ1083" s="54"/>
      <c r="AR1083" s="54"/>
      <c r="AS1083" s="54"/>
      <c r="AT1083" s="54"/>
      <c r="AU1083" s="54"/>
      <c r="AV1083" s="54"/>
      <c r="AW1083" s="874" t="e">
        <f t="shared" si="101"/>
        <v>#N/A</v>
      </c>
      <c r="AX1083" s="875"/>
      <c r="AY1083" s="875"/>
      <c r="AZ1083" s="875"/>
      <c r="BA1083" s="876"/>
      <c r="BB1083" s="877" t="s">
        <v>1415</v>
      </c>
      <c r="BC1083" s="878"/>
      <c r="BD1083" s="54"/>
      <c r="BE1083" s="879" t="e">
        <f t="shared" ref="BE1083:BE1146" si="102">RANK(BJ1083,$AM$214:$AM$241,1)</f>
        <v>#N/A</v>
      </c>
      <c r="BF1083" s="880"/>
      <c r="BG1083" s="880"/>
      <c r="BH1083" s="880"/>
      <c r="BI1083" s="881"/>
      <c r="BJ1083" s="882" t="s">
        <v>1415</v>
      </c>
      <c r="BK1083" s="878"/>
      <c r="BL1083" s="54"/>
      <c r="BM1083" s="241"/>
      <c r="BN1083" s="241"/>
      <c r="BO1083" s="241"/>
      <c r="BP1083" s="54"/>
      <c r="BQ1083" s="54"/>
      <c r="BR1083" s="54"/>
      <c r="BS1083" s="54"/>
      <c r="BT1083" s="54"/>
      <c r="BU1083" s="54"/>
      <c r="BV1083" s="54"/>
      <c r="BW1083" s="54"/>
      <c r="BX1083" s="54"/>
      <c r="BY1083" s="54"/>
      <c r="BZ1083" s="54"/>
      <c r="CA1083" s="54"/>
      <c r="CB1083" s="54"/>
      <c r="CC1083" s="54"/>
      <c r="CD1083" s="54"/>
      <c r="CE1083" s="54"/>
      <c r="CF1083" s="54"/>
      <c r="CG1083" s="54"/>
      <c r="CH1083" s="54"/>
      <c r="CI1083" s="54"/>
      <c r="CJ1083" s="54"/>
      <c r="CK1083" s="54"/>
      <c r="CL1083" s="54"/>
      <c r="CM1083" s="54"/>
      <c r="CN1083" s="54"/>
      <c r="CO1083" s="54"/>
      <c r="CP1083" s="54"/>
      <c r="CQ1083" s="54"/>
      <c r="CR1083" s="54"/>
      <c r="CS1083" s="54"/>
      <c r="CT1083" s="54"/>
      <c r="CU1083" s="54"/>
      <c r="CV1083" s="54"/>
      <c r="CW1083" s="54"/>
      <c r="CX1083" s="54"/>
      <c r="CY1083" s="54"/>
      <c r="CZ1083" s="54"/>
      <c r="DA1083" s="54"/>
      <c r="DB1083" s="54"/>
      <c r="DC1083" s="54"/>
      <c r="DD1083" s="54"/>
      <c r="DE1083" s="54"/>
      <c r="DF1083" s="54"/>
      <c r="DG1083" s="54"/>
      <c r="DH1083" s="54"/>
      <c r="DI1083" s="54"/>
      <c r="DJ1083" s="54"/>
      <c r="DK1083" s="54"/>
      <c r="DL1083" s="54"/>
      <c r="DM1083" s="54"/>
      <c r="DN1083" s="54"/>
      <c r="DO1083" s="54"/>
      <c r="DP1083" s="54"/>
      <c r="DQ1083" s="199"/>
    </row>
    <row r="1084" spans="4:121" s="52" customFormat="1" hidden="1">
      <c r="D1084" s="198"/>
      <c r="E1084" s="54"/>
      <c r="F1084" s="54"/>
      <c r="G1084" s="54"/>
      <c r="H1084" s="54"/>
      <c r="I1084" s="54"/>
      <c r="J1084" s="54"/>
      <c r="K1084" s="54"/>
      <c r="L1084" s="54"/>
      <c r="M1084" s="54"/>
      <c r="N1084" s="54"/>
      <c r="O1084" s="54"/>
      <c r="P1084" s="54"/>
      <c r="Q1084" s="54"/>
      <c r="R1084" s="54"/>
      <c r="S1084" s="54"/>
      <c r="T1084" s="54"/>
      <c r="U1084" s="54"/>
      <c r="V1084" s="54"/>
      <c r="W1084" s="192"/>
      <c r="X1084" s="54"/>
      <c r="Y1084" s="54"/>
      <c r="Z1084" s="54"/>
      <c r="AA1084" s="54"/>
      <c r="AB1084" s="54"/>
      <c r="AC1084" s="54"/>
      <c r="AD1084" s="54"/>
      <c r="AE1084" s="54"/>
      <c r="AF1084" s="54"/>
      <c r="AG1084" s="54"/>
      <c r="AH1084" s="54"/>
      <c r="AI1084" s="54"/>
      <c r="AJ1084" s="54"/>
      <c r="AK1084" s="54"/>
      <c r="AL1084" s="54"/>
      <c r="AM1084" s="54"/>
      <c r="AN1084" s="54"/>
      <c r="AO1084" s="54"/>
      <c r="AP1084" s="54"/>
      <c r="AQ1084" s="54"/>
      <c r="AR1084" s="54"/>
      <c r="AS1084" s="54"/>
      <c r="AT1084" s="54"/>
      <c r="AU1084" s="54"/>
      <c r="AV1084" s="54"/>
      <c r="AW1084" s="874" t="e">
        <f t="shared" si="101"/>
        <v>#N/A</v>
      </c>
      <c r="AX1084" s="875"/>
      <c r="AY1084" s="875"/>
      <c r="AZ1084" s="875"/>
      <c r="BA1084" s="876"/>
      <c r="BB1084" s="877" t="s">
        <v>1416</v>
      </c>
      <c r="BC1084" s="878"/>
      <c r="BD1084" s="54"/>
      <c r="BE1084" s="879" t="e">
        <f t="shared" si="102"/>
        <v>#N/A</v>
      </c>
      <c r="BF1084" s="880"/>
      <c r="BG1084" s="880"/>
      <c r="BH1084" s="880"/>
      <c r="BI1084" s="881"/>
      <c r="BJ1084" s="882" t="s">
        <v>1416</v>
      </c>
      <c r="BK1084" s="878"/>
      <c r="BL1084" s="54"/>
      <c r="BM1084" s="241"/>
      <c r="BN1084" s="241"/>
      <c r="BO1084" s="241"/>
      <c r="BP1084" s="54"/>
      <c r="BQ1084" s="54"/>
      <c r="BR1084" s="54"/>
      <c r="BS1084" s="54"/>
      <c r="BT1084" s="54"/>
      <c r="BU1084" s="54"/>
      <c r="BV1084" s="54"/>
      <c r="BW1084" s="54"/>
      <c r="BX1084" s="54"/>
      <c r="BY1084" s="54"/>
      <c r="BZ1084" s="54"/>
      <c r="CA1084" s="54"/>
      <c r="CB1084" s="54"/>
      <c r="CC1084" s="54"/>
      <c r="CD1084" s="54"/>
      <c r="CE1084" s="54"/>
      <c r="CF1084" s="54"/>
      <c r="CG1084" s="54"/>
      <c r="CH1084" s="54"/>
      <c r="CI1084" s="54"/>
      <c r="CJ1084" s="54"/>
      <c r="CK1084" s="54"/>
      <c r="CL1084" s="54"/>
      <c r="CM1084" s="54"/>
      <c r="CN1084" s="54"/>
      <c r="CO1084" s="54"/>
      <c r="CP1084" s="54"/>
      <c r="CQ1084" s="54"/>
      <c r="CR1084" s="54"/>
      <c r="CS1084" s="54"/>
      <c r="CT1084" s="54"/>
      <c r="CU1084" s="54"/>
      <c r="CV1084" s="54"/>
      <c r="CW1084" s="54"/>
      <c r="CX1084" s="54"/>
      <c r="CY1084" s="54"/>
      <c r="CZ1084" s="54"/>
      <c r="DA1084" s="54"/>
      <c r="DB1084" s="54"/>
      <c r="DC1084" s="54"/>
      <c r="DD1084" s="54"/>
      <c r="DE1084" s="54"/>
      <c r="DF1084" s="54"/>
      <c r="DG1084" s="54"/>
      <c r="DH1084" s="54"/>
      <c r="DI1084" s="54"/>
      <c r="DJ1084" s="54"/>
      <c r="DK1084" s="54"/>
      <c r="DL1084" s="54"/>
      <c r="DM1084" s="54"/>
      <c r="DN1084" s="54"/>
      <c r="DO1084" s="54"/>
      <c r="DP1084" s="54"/>
      <c r="DQ1084" s="199"/>
    </row>
    <row r="1085" spans="4:121" s="52" customFormat="1" hidden="1">
      <c r="D1085" s="198"/>
      <c r="E1085" s="54"/>
      <c r="F1085" s="54"/>
      <c r="G1085" s="54"/>
      <c r="H1085" s="54"/>
      <c r="I1085" s="54"/>
      <c r="J1085" s="54"/>
      <c r="K1085" s="54"/>
      <c r="L1085" s="54"/>
      <c r="M1085" s="54"/>
      <c r="N1085" s="54"/>
      <c r="O1085" s="54"/>
      <c r="P1085" s="54"/>
      <c r="Q1085" s="54"/>
      <c r="R1085" s="54"/>
      <c r="S1085" s="54"/>
      <c r="T1085" s="54"/>
      <c r="U1085" s="54"/>
      <c r="V1085" s="54"/>
      <c r="W1085" s="192"/>
      <c r="X1085" s="54"/>
      <c r="Y1085" s="54"/>
      <c r="Z1085" s="54"/>
      <c r="AA1085" s="54"/>
      <c r="AB1085" s="54"/>
      <c r="AC1085" s="54"/>
      <c r="AD1085" s="54"/>
      <c r="AE1085" s="54"/>
      <c r="AF1085" s="54"/>
      <c r="AG1085" s="54"/>
      <c r="AH1085" s="54"/>
      <c r="AI1085" s="54"/>
      <c r="AJ1085" s="54"/>
      <c r="AK1085" s="54"/>
      <c r="AL1085" s="54"/>
      <c r="AM1085" s="54"/>
      <c r="AN1085" s="54"/>
      <c r="AO1085" s="54"/>
      <c r="AP1085" s="54"/>
      <c r="AQ1085" s="54"/>
      <c r="AR1085" s="54"/>
      <c r="AS1085" s="54"/>
      <c r="AT1085" s="54"/>
      <c r="AU1085" s="54"/>
      <c r="AV1085" s="54"/>
      <c r="AW1085" s="874" t="e">
        <f t="shared" si="101"/>
        <v>#N/A</v>
      </c>
      <c r="AX1085" s="875"/>
      <c r="AY1085" s="875"/>
      <c r="AZ1085" s="875"/>
      <c r="BA1085" s="876"/>
      <c r="BB1085" s="877" t="s">
        <v>1417</v>
      </c>
      <c r="BC1085" s="878"/>
      <c r="BD1085" s="54"/>
      <c r="BE1085" s="879" t="e">
        <f t="shared" si="102"/>
        <v>#N/A</v>
      </c>
      <c r="BF1085" s="880"/>
      <c r="BG1085" s="880"/>
      <c r="BH1085" s="880"/>
      <c r="BI1085" s="881"/>
      <c r="BJ1085" s="882" t="s">
        <v>1417</v>
      </c>
      <c r="BK1085" s="878"/>
      <c r="BL1085" s="54"/>
      <c r="BM1085" s="241"/>
      <c r="BN1085" s="241"/>
      <c r="BO1085" s="241"/>
      <c r="BP1085" s="54"/>
      <c r="BQ1085" s="54"/>
      <c r="BR1085" s="54"/>
      <c r="BS1085" s="54"/>
      <c r="BT1085" s="54"/>
      <c r="BU1085" s="54"/>
      <c r="BV1085" s="54"/>
      <c r="BW1085" s="54"/>
      <c r="BX1085" s="54"/>
      <c r="BY1085" s="54"/>
      <c r="BZ1085" s="54"/>
      <c r="CA1085" s="54"/>
      <c r="CB1085" s="54"/>
      <c r="CC1085" s="54"/>
      <c r="CD1085" s="54"/>
      <c r="CE1085" s="54"/>
      <c r="CF1085" s="54"/>
      <c r="CG1085" s="54"/>
      <c r="CH1085" s="54"/>
      <c r="CI1085" s="54"/>
      <c r="CJ1085" s="54"/>
      <c r="CK1085" s="54"/>
      <c r="CL1085" s="54"/>
      <c r="CM1085" s="54"/>
      <c r="CN1085" s="54"/>
      <c r="CO1085" s="54"/>
      <c r="CP1085" s="54"/>
      <c r="CQ1085" s="54"/>
      <c r="CR1085" s="54"/>
      <c r="CS1085" s="54"/>
      <c r="CT1085" s="54"/>
      <c r="CU1085" s="54"/>
      <c r="CV1085" s="54"/>
      <c r="CW1085" s="54"/>
      <c r="CX1085" s="54"/>
      <c r="CY1085" s="54"/>
      <c r="CZ1085" s="54"/>
      <c r="DA1085" s="54"/>
      <c r="DB1085" s="54"/>
      <c r="DC1085" s="54"/>
      <c r="DD1085" s="54"/>
      <c r="DE1085" s="54"/>
      <c r="DF1085" s="54"/>
      <c r="DG1085" s="54"/>
      <c r="DH1085" s="54"/>
      <c r="DI1085" s="54"/>
      <c r="DJ1085" s="54"/>
      <c r="DK1085" s="54"/>
      <c r="DL1085" s="54"/>
      <c r="DM1085" s="54"/>
      <c r="DN1085" s="54"/>
      <c r="DO1085" s="54"/>
      <c r="DP1085" s="54"/>
      <c r="DQ1085" s="199"/>
    </row>
    <row r="1086" spans="4:121" s="52" customFormat="1" hidden="1">
      <c r="D1086" s="198"/>
      <c r="E1086" s="54"/>
      <c r="F1086" s="54"/>
      <c r="G1086" s="54"/>
      <c r="H1086" s="54"/>
      <c r="I1086" s="54"/>
      <c r="J1086" s="54"/>
      <c r="K1086" s="54"/>
      <c r="L1086" s="54"/>
      <c r="M1086" s="54"/>
      <c r="N1086" s="54"/>
      <c r="O1086" s="54"/>
      <c r="P1086" s="54"/>
      <c r="Q1086" s="54"/>
      <c r="R1086" s="54"/>
      <c r="S1086" s="54"/>
      <c r="T1086" s="54"/>
      <c r="U1086" s="54"/>
      <c r="V1086" s="54"/>
      <c r="W1086" s="192"/>
      <c r="X1086" s="54"/>
      <c r="Y1086" s="54"/>
      <c r="Z1086" s="54"/>
      <c r="AA1086" s="54"/>
      <c r="AB1086" s="54"/>
      <c r="AC1086" s="54"/>
      <c r="AD1086" s="54"/>
      <c r="AE1086" s="54"/>
      <c r="AF1086" s="54"/>
      <c r="AG1086" s="54"/>
      <c r="AH1086" s="54"/>
      <c r="AI1086" s="54"/>
      <c r="AJ1086" s="54"/>
      <c r="AK1086" s="54"/>
      <c r="AL1086" s="54"/>
      <c r="AM1086" s="54"/>
      <c r="AN1086" s="54"/>
      <c r="AO1086" s="54"/>
      <c r="AP1086" s="54"/>
      <c r="AQ1086" s="54"/>
      <c r="AR1086" s="54"/>
      <c r="AS1086" s="54"/>
      <c r="AT1086" s="54"/>
      <c r="AU1086" s="54"/>
      <c r="AV1086" s="54"/>
      <c r="AW1086" s="874" t="e">
        <f t="shared" si="101"/>
        <v>#N/A</v>
      </c>
      <c r="AX1086" s="875"/>
      <c r="AY1086" s="875"/>
      <c r="AZ1086" s="875"/>
      <c r="BA1086" s="876"/>
      <c r="BB1086" s="877" t="s">
        <v>1418</v>
      </c>
      <c r="BC1086" s="878"/>
      <c r="BD1086" s="54"/>
      <c r="BE1086" s="879" t="e">
        <f t="shared" si="102"/>
        <v>#N/A</v>
      </c>
      <c r="BF1086" s="880"/>
      <c r="BG1086" s="880"/>
      <c r="BH1086" s="880"/>
      <c r="BI1086" s="881"/>
      <c r="BJ1086" s="882" t="s">
        <v>1418</v>
      </c>
      <c r="BK1086" s="878"/>
      <c r="BL1086" s="54"/>
      <c r="BM1086" s="241"/>
      <c r="BN1086" s="241"/>
      <c r="BO1086" s="241"/>
      <c r="BP1086" s="54"/>
      <c r="BQ1086" s="54"/>
      <c r="BR1086" s="54"/>
      <c r="BS1086" s="54"/>
      <c r="BT1086" s="54"/>
      <c r="BU1086" s="54"/>
      <c r="BV1086" s="54"/>
      <c r="BW1086" s="54"/>
      <c r="BX1086" s="54"/>
      <c r="BY1086" s="54"/>
      <c r="BZ1086" s="54"/>
      <c r="CA1086" s="54"/>
      <c r="CB1086" s="54"/>
      <c r="CC1086" s="54"/>
      <c r="CD1086" s="54"/>
      <c r="CE1086" s="54"/>
      <c r="CF1086" s="54"/>
      <c r="CG1086" s="54"/>
      <c r="CH1086" s="54"/>
      <c r="CI1086" s="54"/>
      <c r="CJ1086" s="54"/>
      <c r="CK1086" s="54"/>
      <c r="CL1086" s="54"/>
      <c r="CM1086" s="54"/>
      <c r="CN1086" s="54"/>
      <c r="CO1086" s="54"/>
      <c r="CP1086" s="54"/>
      <c r="CQ1086" s="54"/>
      <c r="CR1086" s="54"/>
      <c r="CS1086" s="54"/>
      <c r="CT1086" s="54"/>
      <c r="CU1086" s="54"/>
      <c r="CV1086" s="54"/>
      <c r="CW1086" s="54"/>
      <c r="CX1086" s="54"/>
      <c r="CY1086" s="54"/>
      <c r="CZ1086" s="54"/>
      <c r="DA1086" s="54"/>
      <c r="DB1086" s="54"/>
      <c r="DC1086" s="54"/>
      <c r="DD1086" s="54"/>
      <c r="DE1086" s="54"/>
      <c r="DF1086" s="54"/>
      <c r="DG1086" s="54"/>
      <c r="DH1086" s="54"/>
      <c r="DI1086" s="54"/>
      <c r="DJ1086" s="54"/>
      <c r="DK1086" s="54"/>
      <c r="DL1086" s="54"/>
      <c r="DM1086" s="54"/>
      <c r="DN1086" s="54"/>
      <c r="DO1086" s="54"/>
      <c r="DP1086" s="54"/>
      <c r="DQ1086" s="199"/>
    </row>
    <row r="1087" spans="4:121" s="52" customFormat="1" hidden="1">
      <c r="D1087" s="198"/>
      <c r="E1087" s="54"/>
      <c r="F1087" s="54"/>
      <c r="G1087" s="54"/>
      <c r="H1087" s="54"/>
      <c r="I1087" s="54"/>
      <c r="J1087" s="54"/>
      <c r="K1087" s="54"/>
      <c r="L1087" s="54"/>
      <c r="M1087" s="54"/>
      <c r="N1087" s="54"/>
      <c r="O1087" s="54"/>
      <c r="P1087" s="54"/>
      <c r="Q1087" s="54"/>
      <c r="R1087" s="54"/>
      <c r="S1087" s="54"/>
      <c r="T1087" s="54"/>
      <c r="U1087" s="54"/>
      <c r="V1087" s="54"/>
      <c r="W1087" s="192"/>
      <c r="X1087" s="54"/>
      <c r="Y1087" s="54"/>
      <c r="Z1087" s="54"/>
      <c r="AA1087" s="54"/>
      <c r="AB1087" s="54"/>
      <c r="AC1087" s="54"/>
      <c r="AD1087" s="54"/>
      <c r="AE1087" s="54"/>
      <c r="AF1087" s="54"/>
      <c r="AG1087" s="54"/>
      <c r="AH1087" s="54"/>
      <c r="AI1087" s="54"/>
      <c r="AJ1087" s="54"/>
      <c r="AK1087" s="54"/>
      <c r="AL1087" s="54"/>
      <c r="AM1087" s="54"/>
      <c r="AN1087" s="54"/>
      <c r="AO1087" s="54"/>
      <c r="AP1087" s="54"/>
      <c r="AQ1087" s="54"/>
      <c r="AR1087" s="54"/>
      <c r="AS1087" s="54"/>
      <c r="AT1087" s="54"/>
      <c r="AU1087" s="54"/>
      <c r="AV1087" s="54"/>
      <c r="AW1087" s="874" t="e">
        <f t="shared" si="101"/>
        <v>#N/A</v>
      </c>
      <c r="AX1087" s="875"/>
      <c r="AY1087" s="875"/>
      <c r="AZ1087" s="875"/>
      <c r="BA1087" s="876"/>
      <c r="BB1087" s="877" t="s">
        <v>1419</v>
      </c>
      <c r="BC1087" s="878"/>
      <c r="BD1087" s="54"/>
      <c r="BE1087" s="879" t="e">
        <f t="shared" si="102"/>
        <v>#N/A</v>
      </c>
      <c r="BF1087" s="880"/>
      <c r="BG1087" s="880"/>
      <c r="BH1087" s="880"/>
      <c r="BI1087" s="881"/>
      <c r="BJ1087" s="882" t="s">
        <v>1419</v>
      </c>
      <c r="BK1087" s="878"/>
      <c r="BL1087" s="54"/>
      <c r="BM1087" s="241"/>
      <c r="BN1087" s="241"/>
      <c r="BO1087" s="241"/>
      <c r="BP1087" s="54"/>
      <c r="BQ1087" s="54"/>
      <c r="BR1087" s="54"/>
      <c r="BS1087" s="54"/>
      <c r="BT1087" s="54"/>
      <c r="BU1087" s="54"/>
      <c r="BV1087" s="54"/>
      <c r="BW1087" s="54"/>
      <c r="BX1087" s="54"/>
      <c r="BY1087" s="54"/>
      <c r="BZ1087" s="54"/>
      <c r="CA1087" s="54"/>
      <c r="CB1087" s="54"/>
      <c r="CC1087" s="54"/>
      <c r="CD1087" s="54"/>
      <c r="CE1087" s="54"/>
      <c r="CF1087" s="54"/>
      <c r="CG1087" s="54"/>
      <c r="CH1087" s="54"/>
      <c r="CI1087" s="54"/>
      <c r="CJ1087" s="54"/>
      <c r="CK1087" s="54"/>
      <c r="CL1087" s="54"/>
      <c r="CM1087" s="54"/>
      <c r="CN1087" s="54"/>
      <c r="CO1087" s="54"/>
      <c r="CP1087" s="54"/>
      <c r="CQ1087" s="54"/>
      <c r="CR1087" s="54"/>
      <c r="CS1087" s="54"/>
      <c r="CT1087" s="54"/>
      <c r="CU1087" s="54"/>
      <c r="CV1087" s="54"/>
      <c r="CW1087" s="54"/>
      <c r="CX1087" s="54"/>
      <c r="CY1087" s="54"/>
      <c r="CZ1087" s="54"/>
      <c r="DA1087" s="54"/>
      <c r="DB1087" s="54"/>
      <c r="DC1087" s="54"/>
      <c r="DD1087" s="54"/>
      <c r="DE1087" s="54"/>
      <c r="DF1087" s="54"/>
      <c r="DG1087" s="54"/>
      <c r="DH1087" s="54"/>
      <c r="DI1087" s="54"/>
      <c r="DJ1087" s="54"/>
      <c r="DK1087" s="54"/>
      <c r="DL1087" s="54"/>
      <c r="DM1087" s="54"/>
      <c r="DN1087" s="54"/>
      <c r="DO1087" s="54"/>
      <c r="DP1087" s="54"/>
      <c r="DQ1087" s="199"/>
    </row>
    <row r="1088" spans="4:121" s="52" customFormat="1" hidden="1">
      <c r="D1088" s="198"/>
      <c r="E1088" s="54"/>
      <c r="F1088" s="54"/>
      <c r="G1088" s="54"/>
      <c r="H1088" s="54"/>
      <c r="I1088" s="54"/>
      <c r="J1088" s="54"/>
      <c r="K1088" s="54"/>
      <c r="L1088" s="54"/>
      <c r="M1088" s="54"/>
      <c r="N1088" s="54"/>
      <c r="O1088" s="54"/>
      <c r="P1088" s="54"/>
      <c r="Q1088" s="54"/>
      <c r="R1088" s="54"/>
      <c r="S1088" s="54"/>
      <c r="T1088" s="54"/>
      <c r="U1088" s="54"/>
      <c r="V1088" s="54"/>
      <c r="W1088" s="192"/>
      <c r="X1088" s="54"/>
      <c r="Y1088" s="54"/>
      <c r="Z1088" s="54"/>
      <c r="AA1088" s="54"/>
      <c r="AB1088" s="54"/>
      <c r="AC1088" s="54"/>
      <c r="AD1088" s="54"/>
      <c r="AE1088" s="54"/>
      <c r="AF1088" s="54"/>
      <c r="AG1088" s="54"/>
      <c r="AH1088" s="54"/>
      <c r="AI1088" s="54"/>
      <c r="AJ1088" s="54"/>
      <c r="AK1088" s="54"/>
      <c r="AL1088" s="54"/>
      <c r="AM1088" s="54"/>
      <c r="AN1088" s="54"/>
      <c r="AO1088" s="54"/>
      <c r="AP1088" s="54"/>
      <c r="AQ1088" s="54"/>
      <c r="AR1088" s="54"/>
      <c r="AS1088" s="54"/>
      <c r="AT1088" s="54"/>
      <c r="AU1088" s="54"/>
      <c r="AV1088" s="54"/>
      <c r="AW1088" s="874" t="e">
        <f t="shared" si="101"/>
        <v>#N/A</v>
      </c>
      <c r="AX1088" s="875"/>
      <c r="AY1088" s="875"/>
      <c r="AZ1088" s="875"/>
      <c r="BA1088" s="876"/>
      <c r="BB1088" s="877" t="s">
        <v>1420</v>
      </c>
      <c r="BC1088" s="878"/>
      <c r="BD1088" s="54"/>
      <c r="BE1088" s="879" t="e">
        <f t="shared" si="102"/>
        <v>#N/A</v>
      </c>
      <c r="BF1088" s="880"/>
      <c r="BG1088" s="880"/>
      <c r="BH1088" s="880"/>
      <c r="BI1088" s="881"/>
      <c r="BJ1088" s="882" t="s">
        <v>1420</v>
      </c>
      <c r="BK1088" s="878"/>
      <c r="BL1088" s="54"/>
      <c r="BM1088" s="241"/>
      <c r="BN1088" s="241"/>
      <c r="BO1088" s="241"/>
      <c r="BP1088" s="54"/>
      <c r="BQ1088" s="54"/>
      <c r="BR1088" s="54"/>
      <c r="BS1088" s="54"/>
      <c r="BT1088" s="54"/>
      <c r="BU1088" s="54"/>
      <c r="BV1088" s="54"/>
      <c r="BW1088" s="54"/>
      <c r="BX1088" s="54"/>
      <c r="BY1088" s="54"/>
      <c r="BZ1088" s="54"/>
      <c r="CA1088" s="54"/>
      <c r="CB1088" s="54"/>
      <c r="CC1088" s="54"/>
      <c r="CD1088" s="54"/>
      <c r="CE1088" s="54"/>
      <c r="CF1088" s="54"/>
      <c r="CG1088" s="54"/>
      <c r="CH1088" s="54"/>
      <c r="CI1088" s="54"/>
      <c r="CJ1088" s="54"/>
      <c r="CK1088" s="54"/>
      <c r="CL1088" s="54"/>
      <c r="CM1088" s="54"/>
      <c r="CN1088" s="54"/>
      <c r="CO1088" s="54"/>
      <c r="CP1088" s="54"/>
      <c r="CQ1088" s="54"/>
      <c r="CR1088" s="54"/>
      <c r="CS1088" s="54"/>
      <c r="CT1088" s="54"/>
      <c r="CU1088" s="54"/>
      <c r="CV1088" s="54"/>
      <c r="CW1088" s="54"/>
      <c r="CX1088" s="54"/>
      <c r="CY1088" s="54"/>
      <c r="CZ1088" s="54"/>
      <c r="DA1088" s="54"/>
      <c r="DB1088" s="54"/>
      <c r="DC1088" s="54"/>
      <c r="DD1088" s="54"/>
      <c r="DE1088" s="54"/>
      <c r="DF1088" s="54"/>
      <c r="DG1088" s="54"/>
      <c r="DH1088" s="54"/>
      <c r="DI1088" s="54"/>
      <c r="DJ1088" s="54"/>
      <c r="DK1088" s="54"/>
      <c r="DL1088" s="54"/>
      <c r="DM1088" s="54"/>
      <c r="DN1088" s="54"/>
      <c r="DO1088" s="54"/>
      <c r="DP1088" s="54"/>
      <c r="DQ1088" s="199"/>
    </row>
    <row r="1089" spans="4:121" s="52" customFormat="1" hidden="1">
      <c r="D1089" s="198"/>
      <c r="E1089" s="54"/>
      <c r="F1089" s="54"/>
      <c r="G1089" s="54"/>
      <c r="H1089" s="54"/>
      <c r="I1089" s="54"/>
      <c r="J1089" s="54"/>
      <c r="K1089" s="54"/>
      <c r="L1089" s="54"/>
      <c r="M1089" s="54"/>
      <c r="N1089" s="54"/>
      <c r="O1089" s="54"/>
      <c r="P1089" s="54"/>
      <c r="Q1089" s="54"/>
      <c r="R1089" s="54"/>
      <c r="S1089" s="54"/>
      <c r="T1089" s="54"/>
      <c r="U1089" s="54"/>
      <c r="V1089" s="54"/>
      <c r="W1089" s="192"/>
      <c r="X1089" s="54"/>
      <c r="Y1089" s="54"/>
      <c r="Z1089" s="54"/>
      <c r="AA1089" s="54"/>
      <c r="AB1089" s="54"/>
      <c r="AC1089" s="54"/>
      <c r="AD1089" s="54"/>
      <c r="AE1089" s="54"/>
      <c r="AF1089" s="54"/>
      <c r="AG1089" s="54"/>
      <c r="AH1089" s="54"/>
      <c r="AI1089" s="54"/>
      <c r="AJ1089" s="54"/>
      <c r="AK1089" s="54"/>
      <c r="AL1089" s="54"/>
      <c r="AM1089" s="54"/>
      <c r="AN1089" s="54"/>
      <c r="AO1089" s="54"/>
      <c r="AP1089" s="54"/>
      <c r="AQ1089" s="54"/>
      <c r="AR1089" s="54"/>
      <c r="AS1089" s="54"/>
      <c r="AT1089" s="54"/>
      <c r="AU1089" s="54"/>
      <c r="AV1089" s="54"/>
      <c r="AW1089" s="874" t="e">
        <f t="shared" si="101"/>
        <v>#N/A</v>
      </c>
      <c r="AX1089" s="875"/>
      <c r="AY1089" s="875"/>
      <c r="AZ1089" s="875"/>
      <c r="BA1089" s="876"/>
      <c r="BB1089" s="877" t="s">
        <v>1421</v>
      </c>
      <c r="BC1089" s="878"/>
      <c r="BD1089" s="54"/>
      <c r="BE1089" s="879" t="e">
        <f t="shared" si="102"/>
        <v>#N/A</v>
      </c>
      <c r="BF1089" s="880"/>
      <c r="BG1089" s="880"/>
      <c r="BH1089" s="880"/>
      <c r="BI1089" s="881"/>
      <c r="BJ1089" s="882" t="s">
        <v>1421</v>
      </c>
      <c r="BK1089" s="878"/>
      <c r="BL1089" s="54"/>
      <c r="BM1089" s="241"/>
      <c r="BN1089" s="241"/>
      <c r="BO1089" s="241"/>
      <c r="BP1089" s="54"/>
      <c r="BQ1089" s="54"/>
      <c r="BR1089" s="54"/>
      <c r="BS1089" s="54"/>
      <c r="BT1089" s="54"/>
      <c r="BU1089" s="54"/>
      <c r="BV1089" s="54"/>
      <c r="BW1089" s="54"/>
      <c r="BX1089" s="54"/>
      <c r="BY1089" s="54"/>
      <c r="BZ1089" s="54"/>
      <c r="CA1089" s="54"/>
      <c r="CB1089" s="54"/>
      <c r="CC1089" s="54"/>
      <c r="CD1089" s="54"/>
      <c r="CE1089" s="54"/>
      <c r="CF1089" s="54"/>
      <c r="CG1089" s="54"/>
      <c r="CH1089" s="54"/>
      <c r="CI1089" s="54"/>
      <c r="CJ1089" s="54"/>
      <c r="CK1089" s="54"/>
      <c r="CL1089" s="54"/>
      <c r="CM1089" s="54"/>
      <c r="CN1089" s="54"/>
      <c r="CO1089" s="54"/>
      <c r="CP1089" s="54"/>
      <c r="CQ1089" s="54"/>
      <c r="CR1089" s="54"/>
      <c r="CS1089" s="54"/>
      <c r="CT1089" s="54"/>
      <c r="CU1089" s="54"/>
      <c r="CV1089" s="54"/>
      <c r="CW1089" s="54"/>
      <c r="CX1089" s="54"/>
      <c r="CY1089" s="54"/>
      <c r="CZ1089" s="54"/>
      <c r="DA1089" s="54"/>
      <c r="DB1089" s="54"/>
      <c r="DC1089" s="54"/>
      <c r="DD1089" s="54"/>
      <c r="DE1089" s="54"/>
      <c r="DF1089" s="54"/>
      <c r="DG1089" s="54"/>
      <c r="DH1089" s="54"/>
      <c r="DI1089" s="54"/>
      <c r="DJ1089" s="54"/>
      <c r="DK1089" s="54"/>
      <c r="DL1089" s="54"/>
      <c r="DM1089" s="54"/>
      <c r="DN1089" s="54"/>
      <c r="DO1089" s="54"/>
      <c r="DP1089" s="54"/>
      <c r="DQ1089" s="199"/>
    </row>
    <row r="1090" spans="4:121" s="52" customFormat="1" hidden="1">
      <c r="D1090" s="198"/>
      <c r="E1090" s="54"/>
      <c r="F1090" s="54"/>
      <c r="G1090" s="54"/>
      <c r="H1090" s="54"/>
      <c r="I1090" s="54"/>
      <c r="J1090" s="54"/>
      <c r="K1090" s="54"/>
      <c r="L1090" s="54"/>
      <c r="M1090" s="54"/>
      <c r="N1090" s="54"/>
      <c r="O1090" s="54"/>
      <c r="P1090" s="54"/>
      <c r="Q1090" s="54"/>
      <c r="R1090" s="54"/>
      <c r="S1090" s="54"/>
      <c r="T1090" s="54"/>
      <c r="U1090" s="54"/>
      <c r="V1090" s="54"/>
      <c r="W1090" s="192"/>
      <c r="X1090" s="54"/>
      <c r="Y1090" s="54"/>
      <c r="Z1090" s="54"/>
      <c r="AA1090" s="54"/>
      <c r="AB1090" s="54"/>
      <c r="AC1090" s="54"/>
      <c r="AD1090" s="54"/>
      <c r="AE1090" s="54"/>
      <c r="AF1090" s="54"/>
      <c r="AG1090" s="54"/>
      <c r="AH1090" s="54"/>
      <c r="AI1090" s="54"/>
      <c r="AJ1090" s="54"/>
      <c r="AK1090" s="54"/>
      <c r="AL1090" s="54"/>
      <c r="AM1090" s="54"/>
      <c r="AN1090" s="54"/>
      <c r="AO1090" s="54"/>
      <c r="AP1090" s="54"/>
      <c r="AQ1090" s="54"/>
      <c r="AR1090" s="54"/>
      <c r="AS1090" s="54"/>
      <c r="AT1090" s="54"/>
      <c r="AU1090" s="54"/>
      <c r="AV1090" s="54"/>
      <c r="AW1090" s="874" t="e">
        <f t="shared" si="101"/>
        <v>#N/A</v>
      </c>
      <c r="AX1090" s="875"/>
      <c r="AY1090" s="875"/>
      <c r="AZ1090" s="875"/>
      <c r="BA1090" s="876"/>
      <c r="BB1090" s="877" t="s">
        <v>1422</v>
      </c>
      <c r="BC1090" s="878"/>
      <c r="BD1090" s="54"/>
      <c r="BE1090" s="879" t="e">
        <f t="shared" si="102"/>
        <v>#N/A</v>
      </c>
      <c r="BF1090" s="880"/>
      <c r="BG1090" s="880"/>
      <c r="BH1090" s="880"/>
      <c r="BI1090" s="881"/>
      <c r="BJ1090" s="882" t="s">
        <v>1422</v>
      </c>
      <c r="BK1090" s="878"/>
      <c r="BL1090" s="54"/>
      <c r="BM1090" s="241"/>
      <c r="BN1090" s="241"/>
      <c r="BO1090" s="241"/>
      <c r="BP1090" s="54"/>
      <c r="BQ1090" s="54"/>
      <c r="BR1090" s="54"/>
      <c r="BS1090" s="54"/>
      <c r="BT1090" s="54"/>
      <c r="BU1090" s="54"/>
      <c r="BV1090" s="54"/>
      <c r="BW1090" s="54"/>
      <c r="BX1090" s="54"/>
      <c r="BY1090" s="54"/>
      <c r="BZ1090" s="54"/>
      <c r="CA1090" s="54"/>
      <c r="CB1090" s="54"/>
      <c r="CC1090" s="54"/>
      <c r="CD1090" s="54"/>
      <c r="CE1090" s="54"/>
      <c r="CF1090" s="54"/>
      <c r="CG1090" s="54"/>
      <c r="CH1090" s="54"/>
      <c r="CI1090" s="54"/>
      <c r="CJ1090" s="54"/>
      <c r="CK1090" s="54"/>
      <c r="CL1090" s="54"/>
      <c r="CM1090" s="54"/>
      <c r="CN1090" s="54"/>
      <c r="CO1090" s="54"/>
      <c r="CP1090" s="54"/>
      <c r="CQ1090" s="54"/>
      <c r="CR1090" s="54"/>
      <c r="CS1090" s="54"/>
      <c r="CT1090" s="54"/>
      <c r="CU1090" s="54"/>
      <c r="CV1090" s="54"/>
      <c r="CW1090" s="54"/>
      <c r="CX1090" s="54"/>
      <c r="CY1090" s="54"/>
      <c r="CZ1090" s="54"/>
      <c r="DA1090" s="54"/>
      <c r="DB1090" s="54"/>
      <c r="DC1090" s="54"/>
      <c r="DD1090" s="54"/>
      <c r="DE1090" s="54"/>
      <c r="DF1090" s="54"/>
      <c r="DG1090" s="54"/>
      <c r="DH1090" s="54"/>
      <c r="DI1090" s="54"/>
      <c r="DJ1090" s="54"/>
      <c r="DK1090" s="54"/>
      <c r="DL1090" s="54"/>
      <c r="DM1090" s="54"/>
      <c r="DN1090" s="54"/>
      <c r="DO1090" s="54"/>
      <c r="DP1090" s="54"/>
      <c r="DQ1090" s="199"/>
    </row>
    <row r="1091" spans="4:121" s="52" customFormat="1" hidden="1">
      <c r="D1091" s="198"/>
      <c r="E1091" s="54"/>
      <c r="F1091" s="54"/>
      <c r="G1091" s="54"/>
      <c r="H1091" s="54"/>
      <c r="I1091" s="54"/>
      <c r="J1091" s="54"/>
      <c r="K1091" s="54"/>
      <c r="L1091" s="54"/>
      <c r="M1091" s="54"/>
      <c r="N1091" s="54"/>
      <c r="O1091" s="54"/>
      <c r="P1091" s="54"/>
      <c r="Q1091" s="54"/>
      <c r="R1091" s="54"/>
      <c r="S1091" s="54"/>
      <c r="T1091" s="54"/>
      <c r="U1091" s="54"/>
      <c r="V1091" s="54"/>
      <c r="W1091" s="192"/>
      <c r="X1091" s="54"/>
      <c r="Y1091" s="54"/>
      <c r="Z1091" s="54"/>
      <c r="AA1091" s="54"/>
      <c r="AB1091" s="54"/>
      <c r="AC1091" s="54"/>
      <c r="AD1091" s="54"/>
      <c r="AE1091" s="54"/>
      <c r="AF1091" s="54"/>
      <c r="AG1091" s="54"/>
      <c r="AH1091" s="54"/>
      <c r="AI1091" s="54"/>
      <c r="AJ1091" s="54"/>
      <c r="AK1091" s="54"/>
      <c r="AL1091" s="54"/>
      <c r="AM1091" s="54"/>
      <c r="AN1091" s="54"/>
      <c r="AO1091" s="54"/>
      <c r="AP1091" s="54"/>
      <c r="AQ1091" s="54"/>
      <c r="AR1091" s="54"/>
      <c r="AS1091" s="54"/>
      <c r="AT1091" s="54"/>
      <c r="AU1091" s="54"/>
      <c r="AV1091" s="54"/>
      <c r="AW1091" s="874" t="e">
        <f t="shared" si="101"/>
        <v>#N/A</v>
      </c>
      <c r="AX1091" s="875"/>
      <c r="AY1091" s="875"/>
      <c r="AZ1091" s="875"/>
      <c r="BA1091" s="876"/>
      <c r="BB1091" s="877" t="s">
        <v>1423</v>
      </c>
      <c r="BC1091" s="878"/>
      <c r="BD1091" s="54"/>
      <c r="BE1091" s="879" t="e">
        <f t="shared" si="102"/>
        <v>#N/A</v>
      </c>
      <c r="BF1091" s="880"/>
      <c r="BG1091" s="880"/>
      <c r="BH1091" s="880"/>
      <c r="BI1091" s="881"/>
      <c r="BJ1091" s="882" t="s">
        <v>1423</v>
      </c>
      <c r="BK1091" s="878"/>
      <c r="BL1091" s="54"/>
      <c r="BM1091" s="241"/>
      <c r="BN1091" s="241"/>
      <c r="BO1091" s="241"/>
      <c r="BP1091" s="54"/>
      <c r="BQ1091" s="54"/>
      <c r="BR1091" s="54"/>
      <c r="BS1091" s="54"/>
      <c r="BT1091" s="54"/>
      <c r="BU1091" s="54"/>
      <c r="BV1091" s="54"/>
      <c r="BW1091" s="54"/>
      <c r="BX1091" s="54"/>
      <c r="BY1091" s="54"/>
      <c r="BZ1091" s="54"/>
      <c r="CA1091" s="54"/>
      <c r="CB1091" s="54"/>
      <c r="CC1091" s="54"/>
      <c r="CD1091" s="54"/>
      <c r="CE1091" s="54"/>
      <c r="CF1091" s="54"/>
      <c r="CG1091" s="54"/>
      <c r="CH1091" s="54"/>
      <c r="CI1091" s="54"/>
      <c r="CJ1091" s="54"/>
      <c r="CK1091" s="54"/>
      <c r="CL1091" s="54"/>
      <c r="CM1091" s="54"/>
      <c r="CN1091" s="54"/>
      <c r="CO1091" s="54"/>
      <c r="CP1091" s="54"/>
      <c r="CQ1091" s="54"/>
      <c r="CR1091" s="54"/>
      <c r="CS1091" s="54"/>
      <c r="CT1091" s="54"/>
      <c r="CU1091" s="54"/>
      <c r="CV1091" s="54"/>
      <c r="CW1091" s="54"/>
      <c r="CX1091" s="54"/>
      <c r="CY1091" s="54"/>
      <c r="CZ1091" s="54"/>
      <c r="DA1091" s="54"/>
      <c r="DB1091" s="54"/>
      <c r="DC1091" s="54"/>
      <c r="DD1091" s="54"/>
      <c r="DE1091" s="54"/>
      <c r="DF1091" s="54"/>
      <c r="DG1091" s="54"/>
      <c r="DH1091" s="54"/>
      <c r="DI1091" s="54"/>
      <c r="DJ1091" s="54"/>
      <c r="DK1091" s="54"/>
      <c r="DL1091" s="54"/>
      <c r="DM1091" s="54"/>
      <c r="DN1091" s="54"/>
      <c r="DO1091" s="54"/>
      <c r="DP1091" s="54"/>
      <c r="DQ1091" s="199"/>
    </row>
    <row r="1092" spans="4:121" s="52" customFormat="1" hidden="1">
      <c r="D1092" s="198"/>
      <c r="E1092" s="54"/>
      <c r="F1092" s="54"/>
      <c r="G1092" s="54"/>
      <c r="H1092" s="54"/>
      <c r="I1092" s="54"/>
      <c r="J1092" s="54"/>
      <c r="K1092" s="54"/>
      <c r="L1092" s="54"/>
      <c r="M1092" s="54"/>
      <c r="N1092" s="54"/>
      <c r="O1092" s="54"/>
      <c r="P1092" s="54"/>
      <c r="Q1092" s="54"/>
      <c r="R1092" s="54"/>
      <c r="S1092" s="54"/>
      <c r="T1092" s="54"/>
      <c r="U1092" s="54"/>
      <c r="V1092" s="54"/>
      <c r="W1092" s="192"/>
      <c r="X1092" s="54"/>
      <c r="Y1092" s="54"/>
      <c r="Z1092" s="54"/>
      <c r="AA1092" s="54"/>
      <c r="AB1092" s="54"/>
      <c r="AC1092" s="54"/>
      <c r="AD1092" s="54"/>
      <c r="AE1092" s="54"/>
      <c r="AF1092" s="54"/>
      <c r="AG1092" s="54"/>
      <c r="AH1092" s="54"/>
      <c r="AI1092" s="54"/>
      <c r="AJ1092" s="54"/>
      <c r="AK1092" s="54"/>
      <c r="AL1092" s="54"/>
      <c r="AM1092" s="54"/>
      <c r="AN1092" s="54"/>
      <c r="AO1092" s="54"/>
      <c r="AP1092" s="54"/>
      <c r="AQ1092" s="54"/>
      <c r="AR1092" s="54"/>
      <c r="AS1092" s="54"/>
      <c r="AT1092" s="54"/>
      <c r="AU1092" s="54"/>
      <c r="AV1092" s="54"/>
      <c r="AW1092" s="874" t="e">
        <f t="shared" si="101"/>
        <v>#N/A</v>
      </c>
      <c r="AX1092" s="875"/>
      <c r="AY1092" s="875"/>
      <c r="AZ1092" s="875"/>
      <c r="BA1092" s="876"/>
      <c r="BB1092" s="877" t="s">
        <v>1424</v>
      </c>
      <c r="BC1092" s="878"/>
      <c r="BD1092" s="54"/>
      <c r="BE1092" s="879" t="e">
        <f t="shared" si="102"/>
        <v>#N/A</v>
      </c>
      <c r="BF1092" s="880"/>
      <c r="BG1092" s="880"/>
      <c r="BH1092" s="880"/>
      <c r="BI1092" s="881"/>
      <c r="BJ1092" s="882" t="s">
        <v>1424</v>
      </c>
      <c r="BK1092" s="878"/>
      <c r="BL1092" s="54"/>
      <c r="BM1092" s="241"/>
      <c r="BN1092" s="241"/>
      <c r="BO1092" s="241"/>
      <c r="BP1092" s="54"/>
      <c r="BQ1092" s="54"/>
      <c r="BR1092" s="54"/>
      <c r="BS1092" s="54"/>
      <c r="BT1092" s="54"/>
      <c r="BU1092" s="54"/>
      <c r="BV1092" s="54"/>
      <c r="BW1092" s="54"/>
      <c r="BX1092" s="54"/>
      <c r="BY1092" s="54"/>
      <c r="BZ1092" s="54"/>
      <c r="CA1092" s="54"/>
      <c r="CB1092" s="54"/>
      <c r="CC1092" s="54"/>
      <c r="CD1092" s="54"/>
      <c r="CE1092" s="54"/>
      <c r="CF1092" s="54"/>
      <c r="CG1092" s="54"/>
      <c r="CH1092" s="54"/>
      <c r="CI1092" s="54"/>
      <c r="CJ1092" s="54"/>
      <c r="CK1092" s="54"/>
      <c r="CL1092" s="54"/>
      <c r="CM1092" s="54"/>
      <c r="CN1092" s="54"/>
      <c r="CO1092" s="54"/>
      <c r="CP1092" s="54"/>
      <c r="CQ1092" s="54"/>
      <c r="CR1092" s="54"/>
      <c r="CS1092" s="54"/>
      <c r="CT1092" s="54"/>
      <c r="CU1092" s="54"/>
      <c r="CV1092" s="54"/>
      <c r="CW1092" s="54"/>
      <c r="CX1092" s="54"/>
      <c r="CY1092" s="54"/>
      <c r="CZ1092" s="54"/>
      <c r="DA1092" s="54"/>
      <c r="DB1092" s="54"/>
      <c r="DC1092" s="54"/>
      <c r="DD1092" s="54"/>
      <c r="DE1092" s="54"/>
      <c r="DF1092" s="54"/>
      <c r="DG1092" s="54"/>
      <c r="DH1092" s="54"/>
      <c r="DI1092" s="54"/>
      <c r="DJ1092" s="54"/>
      <c r="DK1092" s="54"/>
      <c r="DL1092" s="54"/>
      <c r="DM1092" s="54"/>
      <c r="DN1092" s="54"/>
      <c r="DO1092" s="54"/>
      <c r="DP1092" s="54"/>
      <c r="DQ1092" s="199"/>
    </row>
    <row r="1093" spans="4:121" s="52" customFormat="1" hidden="1">
      <c r="D1093" s="198"/>
      <c r="E1093" s="54"/>
      <c r="F1093" s="54"/>
      <c r="G1093" s="54"/>
      <c r="H1093" s="54"/>
      <c r="I1093" s="54"/>
      <c r="J1093" s="54"/>
      <c r="K1093" s="54"/>
      <c r="L1093" s="54"/>
      <c r="M1093" s="54"/>
      <c r="N1093" s="54"/>
      <c r="O1093" s="54"/>
      <c r="P1093" s="54"/>
      <c r="Q1093" s="54"/>
      <c r="R1093" s="54"/>
      <c r="S1093" s="54"/>
      <c r="T1093" s="54"/>
      <c r="U1093" s="54"/>
      <c r="V1093" s="54"/>
      <c r="W1093" s="192"/>
      <c r="X1093" s="54"/>
      <c r="Y1093" s="54"/>
      <c r="Z1093" s="54"/>
      <c r="AA1093" s="54"/>
      <c r="AB1093" s="54"/>
      <c r="AC1093" s="54"/>
      <c r="AD1093" s="54"/>
      <c r="AE1093" s="54"/>
      <c r="AF1093" s="54"/>
      <c r="AG1093" s="54"/>
      <c r="AH1093" s="54"/>
      <c r="AI1093" s="54"/>
      <c r="AJ1093" s="54"/>
      <c r="AK1093" s="54"/>
      <c r="AL1093" s="54"/>
      <c r="AM1093" s="54"/>
      <c r="AN1093" s="54"/>
      <c r="AO1093" s="54"/>
      <c r="AP1093" s="54"/>
      <c r="AQ1093" s="54"/>
      <c r="AR1093" s="54"/>
      <c r="AS1093" s="54"/>
      <c r="AT1093" s="54"/>
      <c r="AU1093" s="54"/>
      <c r="AV1093" s="54"/>
      <c r="AW1093" s="874" t="e">
        <f t="shared" si="101"/>
        <v>#N/A</v>
      </c>
      <c r="AX1093" s="875"/>
      <c r="AY1093" s="875"/>
      <c r="AZ1093" s="875"/>
      <c r="BA1093" s="876"/>
      <c r="BB1093" s="877" t="s">
        <v>1425</v>
      </c>
      <c r="BC1093" s="878"/>
      <c r="BD1093" s="54"/>
      <c r="BE1093" s="879" t="e">
        <f t="shared" si="102"/>
        <v>#N/A</v>
      </c>
      <c r="BF1093" s="880"/>
      <c r="BG1093" s="880"/>
      <c r="BH1093" s="880"/>
      <c r="BI1093" s="881"/>
      <c r="BJ1093" s="882" t="s">
        <v>1425</v>
      </c>
      <c r="BK1093" s="878"/>
      <c r="BL1093" s="54"/>
      <c r="BM1093" s="241"/>
      <c r="BN1093" s="241"/>
      <c r="BO1093" s="241"/>
      <c r="BP1093" s="54"/>
      <c r="BQ1093" s="54"/>
      <c r="BR1093" s="54"/>
      <c r="BS1093" s="54"/>
      <c r="BT1093" s="54"/>
      <c r="BU1093" s="54"/>
      <c r="BV1093" s="54"/>
      <c r="BW1093" s="54"/>
      <c r="BX1093" s="54"/>
      <c r="BY1093" s="54"/>
      <c r="BZ1093" s="54"/>
      <c r="CA1093" s="54"/>
      <c r="CB1093" s="54"/>
      <c r="CC1093" s="54"/>
      <c r="CD1093" s="54"/>
      <c r="CE1093" s="54"/>
      <c r="CF1093" s="54"/>
      <c r="CG1093" s="54"/>
      <c r="CH1093" s="54"/>
      <c r="CI1093" s="54"/>
      <c r="CJ1093" s="54"/>
      <c r="CK1093" s="54"/>
      <c r="CL1093" s="54"/>
      <c r="CM1093" s="54"/>
      <c r="CN1093" s="54"/>
      <c r="CO1093" s="54"/>
      <c r="CP1093" s="54"/>
      <c r="CQ1093" s="54"/>
      <c r="CR1093" s="54"/>
      <c r="CS1093" s="54"/>
      <c r="CT1093" s="54"/>
      <c r="CU1093" s="54"/>
      <c r="CV1093" s="54"/>
      <c r="CW1093" s="54"/>
      <c r="CX1093" s="54"/>
      <c r="CY1093" s="54"/>
      <c r="CZ1093" s="54"/>
      <c r="DA1093" s="54"/>
      <c r="DB1093" s="54"/>
      <c r="DC1093" s="54"/>
      <c r="DD1093" s="54"/>
      <c r="DE1093" s="54"/>
      <c r="DF1093" s="54"/>
      <c r="DG1093" s="54"/>
      <c r="DH1093" s="54"/>
      <c r="DI1093" s="54"/>
      <c r="DJ1093" s="54"/>
      <c r="DK1093" s="54"/>
      <c r="DL1093" s="54"/>
      <c r="DM1093" s="54"/>
      <c r="DN1093" s="54"/>
      <c r="DO1093" s="54"/>
      <c r="DP1093" s="54"/>
      <c r="DQ1093" s="199"/>
    </row>
    <row r="1094" spans="4:121" s="52" customFormat="1" hidden="1">
      <c r="D1094" s="198"/>
      <c r="E1094" s="54"/>
      <c r="F1094" s="54"/>
      <c r="G1094" s="54"/>
      <c r="H1094" s="54"/>
      <c r="I1094" s="54"/>
      <c r="J1094" s="54"/>
      <c r="K1094" s="54"/>
      <c r="L1094" s="54"/>
      <c r="M1094" s="54"/>
      <c r="N1094" s="54"/>
      <c r="O1094" s="54"/>
      <c r="P1094" s="54"/>
      <c r="Q1094" s="54"/>
      <c r="R1094" s="54"/>
      <c r="S1094" s="54"/>
      <c r="T1094" s="54"/>
      <c r="U1094" s="54"/>
      <c r="V1094" s="54"/>
      <c r="W1094" s="192"/>
      <c r="X1094" s="54"/>
      <c r="Y1094" s="54"/>
      <c r="Z1094" s="54"/>
      <c r="AA1094" s="54"/>
      <c r="AB1094" s="54"/>
      <c r="AC1094" s="54"/>
      <c r="AD1094" s="54"/>
      <c r="AE1094" s="54"/>
      <c r="AF1094" s="54"/>
      <c r="AG1094" s="54"/>
      <c r="AH1094" s="54"/>
      <c r="AI1094" s="54"/>
      <c r="AJ1094" s="54"/>
      <c r="AK1094" s="54"/>
      <c r="AL1094" s="54"/>
      <c r="AM1094" s="54"/>
      <c r="AN1094" s="54"/>
      <c r="AO1094" s="54"/>
      <c r="AP1094" s="54"/>
      <c r="AQ1094" s="54"/>
      <c r="AR1094" s="54"/>
      <c r="AS1094" s="54"/>
      <c r="AT1094" s="54"/>
      <c r="AU1094" s="54"/>
      <c r="AV1094" s="54"/>
      <c r="AW1094" s="874" t="e">
        <f t="shared" si="101"/>
        <v>#N/A</v>
      </c>
      <c r="AX1094" s="875"/>
      <c r="AY1094" s="875"/>
      <c r="AZ1094" s="875"/>
      <c r="BA1094" s="876"/>
      <c r="BB1094" s="877" t="s">
        <v>1426</v>
      </c>
      <c r="BC1094" s="878"/>
      <c r="BD1094" s="54"/>
      <c r="BE1094" s="879" t="e">
        <f t="shared" si="102"/>
        <v>#N/A</v>
      </c>
      <c r="BF1094" s="880"/>
      <c r="BG1094" s="880"/>
      <c r="BH1094" s="880"/>
      <c r="BI1094" s="881"/>
      <c r="BJ1094" s="882" t="s">
        <v>1426</v>
      </c>
      <c r="BK1094" s="878"/>
      <c r="BL1094" s="54"/>
      <c r="BM1094" s="241"/>
      <c r="BN1094" s="241"/>
      <c r="BO1094" s="241"/>
      <c r="BP1094" s="54"/>
      <c r="BQ1094" s="54"/>
      <c r="BR1094" s="54"/>
      <c r="BS1094" s="54"/>
      <c r="BT1094" s="54"/>
      <c r="BU1094" s="54"/>
      <c r="BV1094" s="54"/>
      <c r="BW1094" s="54"/>
      <c r="BX1094" s="54"/>
      <c r="BY1094" s="54"/>
      <c r="BZ1094" s="54"/>
      <c r="CA1094" s="54"/>
      <c r="CB1094" s="54"/>
      <c r="CC1094" s="54"/>
      <c r="CD1094" s="54"/>
      <c r="CE1094" s="54"/>
      <c r="CF1094" s="54"/>
      <c r="CG1094" s="54"/>
      <c r="CH1094" s="54"/>
      <c r="CI1094" s="54"/>
      <c r="CJ1094" s="54"/>
      <c r="CK1094" s="54"/>
      <c r="CL1094" s="54"/>
      <c r="CM1094" s="54"/>
      <c r="CN1094" s="54"/>
      <c r="CO1094" s="54"/>
      <c r="CP1094" s="54"/>
      <c r="CQ1094" s="54"/>
      <c r="CR1094" s="54"/>
      <c r="CS1094" s="54"/>
      <c r="CT1094" s="54"/>
      <c r="CU1094" s="54"/>
      <c r="CV1094" s="54"/>
      <c r="CW1094" s="54"/>
      <c r="CX1094" s="54"/>
      <c r="CY1094" s="54"/>
      <c r="CZ1094" s="54"/>
      <c r="DA1094" s="54"/>
      <c r="DB1094" s="54"/>
      <c r="DC1094" s="54"/>
      <c r="DD1094" s="54"/>
      <c r="DE1094" s="54"/>
      <c r="DF1094" s="54"/>
      <c r="DG1094" s="54"/>
      <c r="DH1094" s="54"/>
      <c r="DI1094" s="54"/>
      <c r="DJ1094" s="54"/>
      <c r="DK1094" s="54"/>
      <c r="DL1094" s="54"/>
      <c r="DM1094" s="54"/>
      <c r="DN1094" s="54"/>
      <c r="DO1094" s="54"/>
      <c r="DP1094" s="54"/>
      <c r="DQ1094" s="199"/>
    </row>
    <row r="1095" spans="4:121" s="52" customFormat="1" hidden="1">
      <c r="D1095" s="198"/>
      <c r="E1095" s="54"/>
      <c r="F1095" s="54"/>
      <c r="G1095" s="54"/>
      <c r="H1095" s="54"/>
      <c r="I1095" s="54"/>
      <c r="J1095" s="54"/>
      <c r="K1095" s="54"/>
      <c r="L1095" s="54"/>
      <c r="M1095" s="54"/>
      <c r="N1095" s="54"/>
      <c r="O1095" s="54"/>
      <c r="P1095" s="54"/>
      <c r="Q1095" s="54"/>
      <c r="R1095" s="54"/>
      <c r="S1095" s="54"/>
      <c r="T1095" s="54"/>
      <c r="U1095" s="54"/>
      <c r="V1095" s="54"/>
      <c r="W1095" s="192"/>
      <c r="X1095" s="54"/>
      <c r="Y1095" s="54"/>
      <c r="Z1095" s="54"/>
      <c r="AA1095" s="54"/>
      <c r="AB1095" s="54"/>
      <c r="AC1095" s="54"/>
      <c r="AD1095" s="54"/>
      <c r="AE1095" s="54"/>
      <c r="AF1095" s="54"/>
      <c r="AG1095" s="54"/>
      <c r="AH1095" s="54"/>
      <c r="AI1095" s="54"/>
      <c r="AJ1095" s="54"/>
      <c r="AK1095" s="54"/>
      <c r="AL1095" s="54"/>
      <c r="AM1095" s="54"/>
      <c r="AN1095" s="54"/>
      <c r="AO1095" s="54"/>
      <c r="AP1095" s="54"/>
      <c r="AQ1095" s="54"/>
      <c r="AR1095" s="54"/>
      <c r="AS1095" s="54"/>
      <c r="AT1095" s="54"/>
      <c r="AU1095" s="54"/>
      <c r="AV1095" s="54"/>
      <c r="AW1095" s="874" t="e">
        <f t="shared" si="101"/>
        <v>#N/A</v>
      </c>
      <c r="AX1095" s="875"/>
      <c r="AY1095" s="875"/>
      <c r="AZ1095" s="875"/>
      <c r="BA1095" s="876"/>
      <c r="BB1095" s="877" t="s">
        <v>1427</v>
      </c>
      <c r="BC1095" s="878"/>
      <c r="BD1095" s="54"/>
      <c r="BE1095" s="879" t="e">
        <f t="shared" si="102"/>
        <v>#N/A</v>
      </c>
      <c r="BF1095" s="880"/>
      <c r="BG1095" s="880"/>
      <c r="BH1095" s="880"/>
      <c r="BI1095" s="881"/>
      <c r="BJ1095" s="882" t="s">
        <v>1427</v>
      </c>
      <c r="BK1095" s="878"/>
      <c r="BL1095" s="54"/>
      <c r="BM1095" s="241"/>
      <c r="BN1095" s="241"/>
      <c r="BO1095" s="241"/>
      <c r="BP1095" s="54"/>
      <c r="BQ1095" s="54"/>
      <c r="BR1095" s="54"/>
      <c r="BS1095" s="54"/>
      <c r="BT1095" s="54"/>
      <c r="BU1095" s="54"/>
      <c r="BV1095" s="54"/>
      <c r="BW1095" s="54"/>
      <c r="BX1095" s="54"/>
      <c r="BY1095" s="54"/>
      <c r="BZ1095" s="54"/>
      <c r="CA1095" s="54"/>
      <c r="CB1095" s="54"/>
      <c r="CC1095" s="54"/>
      <c r="CD1095" s="54"/>
      <c r="CE1095" s="54"/>
      <c r="CF1095" s="54"/>
      <c r="CG1095" s="54"/>
      <c r="CH1095" s="54"/>
      <c r="CI1095" s="54"/>
      <c r="CJ1095" s="54"/>
      <c r="CK1095" s="54"/>
      <c r="CL1095" s="54"/>
      <c r="CM1095" s="54"/>
      <c r="CN1095" s="54"/>
      <c r="CO1095" s="54"/>
      <c r="CP1095" s="54"/>
      <c r="CQ1095" s="54"/>
      <c r="CR1095" s="54"/>
      <c r="CS1095" s="54"/>
      <c r="CT1095" s="54"/>
      <c r="CU1095" s="54"/>
      <c r="CV1095" s="54"/>
      <c r="CW1095" s="54"/>
      <c r="CX1095" s="54"/>
      <c r="CY1095" s="54"/>
      <c r="CZ1095" s="54"/>
      <c r="DA1095" s="54"/>
      <c r="DB1095" s="54"/>
      <c r="DC1095" s="54"/>
      <c r="DD1095" s="54"/>
      <c r="DE1095" s="54"/>
      <c r="DF1095" s="54"/>
      <c r="DG1095" s="54"/>
      <c r="DH1095" s="54"/>
      <c r="DI1095" s="54"/>
      <c r="DJ1095" s="54"/>
      <c r="DK1095" s="54"/>
      <c r="DL1095" s="54"/>
      <c r="DM1095" s="54"/>
      <c r="DN1095" s="54"/>
      <c r="DO1095" s="54"/>
      <c r="DP1095" s="54"/>
      <c r="DQ1095" s="199"/>
    </row>
    <row r="1096" spans="4:121" s="52" customFormat="1" hidden="1">
      <c r="D1096" s="198"/>
      <c r="E1096" s="54"/>
      <c r="F1096" s="54"/>
      <c r="G1096" s="54"/>
      <c r="H1096" s="54"/>
      <c r="I1096" s="54"/>
      <c r="J1096" s="54"/>
      <c r="K1096" s="54"/>
      <c r="L1096" s="54"/>
      <c r="M1096" s="54"/>
      <c r="N1096" s="54"/>
      <c r="O1096" s="54"/>
      <c r="P1096" s="54"/>
      <c r="Q1096" s="54"/>
      <c r="R1096" s="54"/>
      <c r="S1096" s="54"/>
      <c r="T1096" s="54"/>
      <c r="U1096" s="54"/>
      <c r="V1096" s="54"/>
      <c r="W1096" s="192"/>
      <c r="X1096" s="54"/>
      <c r="Y1096" s="54"/>
      <c r="Z1096" s="54"/>
      <c r="AA1096" s="54"/>
      <c r="AB1096" s="54"/>
      <c r="AC1096" s="54"/>
      <c r="AD1096" s="54"/>
      <c r="AE1096" s="54"/>
      <c r="AF1096" s="54"/>
      <c r="AG1096" s="54"/>
      <c r="AH1096" s="54"/>
      <c r="AI1096" s="54"/>
      <c r="AJ1096" s="54"/>
      <c r="AK1096" s="54"/>
      <c r="AL1096" s="54"/>
      <c r="AM1096" s="54"/>
      <c r="AN1096" s="54"/>
      <c r="AO1096" s="54"/>
      <c r="AP1096" s="54"/>
      <c r="AQ1096" s="54"/>
      <c r="AR1096" s="54"/>
      <c r="AS1096" s="54"/>
      <c r="AT1096" s="54"/>
      <c r="AU1096" s="54"/>
      <c r="AV1096" s="54"/>
      <c r="AW1096" s="874" t="e">
        <f t="shared" si="101"/>
        <v>#N/A</v>
      </c>
      <c r="AX1096" s="875"/>
      <c r="AY1096" s="875"/>
      <c r="AZ1096" s="875"/>
      <c r="BA1096" s="876"/>
      <c r="BB1096" s="877" t="s">
        <v>1428</v>
      </c>
      <c r="BC1096" s="878"/>
      <c r="BD1096" s="54"/>
      <c r="BE1096" s="879" t="e">
        <f t="shared" si="102"/>
        <v>#N/A</v>
      </c>
      <c r="BF1096" s="880"/>
      <c r="BG1096" s="880"/>
      <c r="BH1096" s="880"/>
      <c r="BI1096" s="881"/>
      <c r="BJ1096" s="882" t="s">
        <v>1428</v>
      </c>
      <c r="BK1096" s="878"/>
      <c r="BL1096" s="54"/>
      <c r="BM1096" s="241"/>
      <c r="BN1096" s="241"/>
      <c r="BO1096" s="241"/>
      <c r="BP1096" s="54"/>
      <c r="BQ1096" s="54"/>
      <c r="BR1096" s="54"/>
      <c r="BS1096" s="54"/>
      <c r="BT1096" s="54"/>
      <c r="BU1096" s="54"/>
      <c r="BV1096" s="54"/>
      <c r="BW1096" s="54"/>
      <c r="BX1096" s="54"/>
      <c r="BY1096" s="54"/>
      <c r="BZ1096" s="54"/>
      <c r="CA1096" s="54"/>
      <c r="CB1096" s="54"/>
      <c r="CC1096" s="54"/>
      <c r="CD1096" s="54"/>
      <c r="CE1096" s="54"/>
      <c r="CF1096" s="54"/>
      <c r="CG1096" s="54"/>
      <c r="CH1096" s="54"/>
      <c r="CI1096" s="54"/>
      <c r="CJ1096" s="54"/>
      <c r="CK1096" s="54"/>
      <c r="CL1096" s="54"/>
      <c r="CM1096" s="54"/>
      <c r="CN1096" s="54"/>
      <c r="CO1096" s="54"/>
      <c r="CP1096" s="54"/>
      <c r="CQ1096" s="54"/>
      <c r="CR1096" s="54"/>
      <c r="CS1096" s="54"/>
      <c r="CT1096" s="54"/>
      <c r="CU1096" s="54"/>
      <c r="CV1096" s="54"/>
      <c r="CW1096" s="54"/>
      <c r="CX1096" s="54"/>
      <c r="CY1096" s="54"/>
      <c r="CZ1096" s="54"/>
      <c r="DA1096" s="54"/>
      <c r="DB1096" s="54"/>
      <c r="DC1096" s="54"/>
      <c r="DD1096" s="54"/>
      <c r="DE1096" s="54"/>
      <c r="DF1096" s="54"/>
      <c r="DG1096" s="54"/>
      <c r="DH1096" s="54"/>
      <c r="DI1096" s="54"/>
      <c r="DJ1096" s="54"/>
      <c r="DK1096" s="54"/>
      <c r="DL1096" s="54"/>
      <c r="DM1096" s="54"/>
      <c r="DN1096" s="54"/>
      <c r="DO1096" s="54"/>
      <c r="DP1096" s="54"/>
      <c r="DQ1096" s="199"/>
    </row>
    <row r="1097" spans="4:121" s="52" customFormat="1" hidden="1">
      <c r="D1097" s="198"/>
      <c r="E1097" s="54"/>
      <c r="F1097" s="54"/>
      <c r="G1097" s="54"/>
      <c r="H1097" s="54"/>
      <c r="I1097" s="54"/>
      <c r="J1097" s="54"/>
      <c r="K1097" s="54"/>
      <c r="L1097" s="54"/>
      <c r="M1097" s="54"/>
      <c r="N1097" s="54"/>
      <c r="O1097" s="54"/>
      <c r="P1097" s="54"/>
      <c r="Q1097" s="54"/>
      <c r="R1097" s="54"/>
      <c r="S1097" s="54"/>
      <c r="T1097" s="54"/>
      <c r="U1097" s="54"/>
      <c r="V1097" s="54"/>
      <c r="W1097" s="192"/>
      <c r="X1097" s="54"/>
      <c r="Y1097" s="54"/>
      <c r="Z1097" s="54"/>
      <c r="AA1097" s="54"/>
      <c r="AB1097" s="54"/>
      <c r="AC1097" s="54"/>
      <c r="AD1097" s="54"/>
      <c r="AE1097" s="54"/>
      <c r="AF1097" s="54"/>
      <c r="AG1097" s="54"/>
      <c r="AH1097" s="54"/>
      <c r="AI1097" s="54"/>
      <c r="AJ1097" s="54"/>
      <c r="AK1097" s="54"/>
      <c r="AL1097" s="54"/>
      <c r="AM1097" s="54"/>
      <c r="AN1097" s="54"/>
      <c r="AO1097" s="54"/>
      <c r="AP1097" s="54"/>
      <c r="AQ1097" s="54"/>
      <c r="AR1097" s="54"/>
      <c r="AS1097" s="54"/>
      <c r="AT1097" s="54"/>
      <c r="AU1097" s="54"/>
      <c r="AV1097" s="54"/>
      <c r="AW1097" s="874" t="e">
        <f t="shared" si="101"/>
        <v>#N/A</v>
      </c>
      <c r="AX1097" s="875"/>
      <c r="AY1097" s="875"/>
      <c r="AZ1097" s="875"/>
      <c r="BA1097" s="876"/>
      <c r="BB1097" s="877" t="s">
        <v>1429</v>
      </c>
      <c r="BC1097" s="878"/>
      <c r="BD1097" s="54"/>
      <c r="BE1097" s="879" t="e">
        <f t="shared" si="102"/>
        <v>#N/A</v>
      </c>
      <c r="BF1097" s="880"/>
      <c r="BG1097" s="880"/>
      <c r="BH1097" s="880"/>
      <c r="BI1097" s="881"/>
      <c r="BJ1097" s="882" t="s">
        <v>1429</v>
      </c>
      <c r="BK1097" s="878"/>
      <c r="BL1097" s="54"/>
      <c r="BM1097" s="241"/>
      <c r="BN1097" s="241"/>
      <c r="BO1097" s="241"/>
      <c r="BP1097" s="54"/>
      <c r="BQ1097" s="54"/>
      <c r="BR1097" s="54"/>
      <c r="BS1097" s="54"/>
      <c r="BT1097" s="54"/>
      <c r="BU1097" s="54"/>
      <c r="BV1097" s="54"/>
      <c r="BW1097" s="54"/>
      <c r="BX1097" s="54"/>
      <c r="BY1097" s="54"/>
      <c r="BZ1097" s="54"/>
      <c r="CA1097" s="54"/>
      <c r="CB1097" s="54"/>
      <c r="CC1097" s="54"/>
      <c r="CD1097" s="54"/>
      <c r="CE1097" s="54"/>
      <c r="CF1097" s="54"/>
      <c r="CG1097" s="54"/>
      <c r="CH1097" s="54"/>
      <c r="CI1097" s="54"/>
      <c r="CJ1097" s="54"/>
      <c r="CK1097" s="54"/>
      <c r="CL1097" s="54"/>
      <c r="CM1097" s="54"/>
      <c r="CN1097" s="54"/>
      <c r="CO1097" s="54"/>
      <c r="CP1097" s="54"/>
      <c r="CQ1097" s="54"/>
      <c r="CR1097" s="54"/>
      <c r="CS1097" s="54"/>
      <c r="CT1097" s="54"/>
      <c r="CU1097" s="54"/>
      <c r="CV1097" s="54"/>
      <c r="CW1097" s="54"/>
      <c r="CX1097" s="54"/>
      <c r="CY1097" s="54"/>
      <c r="CZ1097" s="54"/>
      <c r="DA1097" s="54"/>
      <c r="DB1097" s="54"/>
      <c r="DC1097" s="54"/>
      <c r="DD1097" s="54"/>
      <c r="DE1097" s="54"/>
      <c r="DF1097" s="54"/>
      <c r="DG1097" s="54"/>
      <c r="DH1097" s="54"/>
      <c r="DI1097" s="54"/>
      <c r="DJ1097" s="54"/>
      <c r="DK1097" s="54"/>
      <c r="DL1097" s="54"/>
      <c r="DM1097" s="54"/>
      <c r="DN1097" s="54"/>
      <c r="DO1097" s="54"/>
      <c r="DP1097" s="54"/>
      <c r="DQ1097" s="199"/>
    </row>
    <row r="1098" spans="4:121" s="52" customFormat="1" hidden="1">
      <c r="D1098" s="198"/>
      <c r="E1098" s="54"/>
      <c r="F1098" s="54"/>
      <c r="G1098" s="54"/>
      <c r="H1098" s="54"/>
      <c r="I1098" s="54"/>
      <c r="J1098" s="54"/>
      <c r="K1098" s="54"/>
      <c r="L1098" s="54"/>
      <c r="M1098" s="54"/>
      <c r="N1098" s="54"/>
      <c r="O1098" s="54"/>
      <c r="P1098" s="54"/>
      <c r="Q1098" s="54"/>
      <c r="R1098" s="54"/>
      <c r="S1098" s="54"/>
      <c r="T1098" s="54"/>
      <c r="U1098" s="54"/>
      <c r="V1098" s="54"/>
      <c r="W1098" s="192"/>
      <c r="X1098" s="54"/>
      <c r="Y1098" s="54"/>
      <c r="Z1098" s="54"/>
      <c r="AA1098" s="54"/>
      <c r="AB1098" s="54"/>
      <c r="AC1098" s="54"/>
      <c r="AD1098" s="54"/>
      <c r="AE1098" s="54"/>
      <c r="AF1098" s="54"/>
      <c r="AG1098" s="54"/>
      <c r="AH1098" s="54"/>
      <c r="AI1098" s="54"/>
      <c r="AJ1098" s="54"/>
      <c r="AK1098" s="54"/>
      <c r="AL1098" s="54"/>
      <c r="AM1098" s="54"/>
      <c r="AN1098" s="54"/>
      <c r="AO1098" s="54"/>
      <c r="AP1098" s="54"/>
      <c r="AQ1098" s="54"/>
      <c r="AR1098" s="54"/>
      <c r="AS1098" s="54"/>
      <c r="AT1098" s="54"/>
      <c r="AU1098" s="54"/>
      <c r="AV1098" s="54"/>
      <c r="AW1098" s="874" t="e">
        <f t="shared" si="101"/>
        <v>#N/A</v>
      </c>
      <c r="AX1098" s="875"/>
      <c r="AY1098" s="875"/>
      <c r="AZ1098" s="875"/>
      <c r="BA1098" s="876"/>
      <c r="BB1098" s="877" t="s">
        <v>1430</v>
      </c>
      <c r="BC1098" s="878"/>
      <c r="BD1098" s="54"/>
      <c r="BE1098" s="879" t="e">
        <f t="shared" si="102"/>
        <v>#N/A</v>
      </c>
      <c r="BF1098" s="880"/>
      <c r="BG1098" s="880"/>
      <c r="BH1098" s="880"/>
      <c r="BI1098" s="881"/>
      <c r="BJ1098" s="882" t="s">
        <v>1430</v>
      </c>
      <c r="BK1098" s="878"/>
      <c r="BL1098" s="54"/>
      <c r="BM1098" s="241"/>
      <c r="BN1098" s="241"/>
      <c r="BO1098" s="241"/>
      <c r="BP1098" s="54"/>
      <c r="BQ1098" s="54"/>
      <c r="BR1098" s="54"/>
      <c r="BS1098" s="54"/>
      <c r="BT1098" s="54"/>
      <c r="BU1098" s="54"/>
      <c r="BV1098" s="54"/>
      <c r="BW1098" s="54"/>
      <c r="BX1098" s="54"/>
      <c r="BY1098" s="54"/>
      <c r="BZ1098" s="54"/>
      <c r="CA1098" s="54"/>
      <c r="CB1098" s="54"/>
      <c r="CC1098" s="54"/>
      <c r="CD1098" s="54"/>
      <c r="CE1098" s="54"/>
      <c r="CF1098" s="54"/>
      <c r="CG1098" s="54"/>
      <c r="CH1098" s="54"/>
      <c r="CI1098" s="54"/>
      <c r="CJ1098" s="54"/>
      <c r="CK1098" s="54"/>
      <c r="CL1098" s="54"/>
      <c r="CM1098" s="54"/>
      <c r="CN1098" s="54"/>
      <c r="CO1098" s="54"/>
      <c r="CP1098" s="54"/>
      <c r="CQ1098" s="54"/>
      <c r="CR1098" s="54"/>
      <c r="CS1098" s="54"/>
      <c r="CT1098" s="54"/>
      <c r="CU1098" s="54"/>
      <c r="CV1098" s="54"/>
      <c r="CW1098" s="54"/>
      <c r="CX1098" s="54"/>
      <c r="CY1098" s="54"/>
      <c r="CZ1098" s="54"/>
      <c r="DA1098" s="54"/>
      <c r="DB1098" s="54"/>
      <c r="DC1098" s="54"/>
      <c r="DD1098" s="54"/>
      <c r="DE1098" s="54"/>
      <c r="DF1098" s="54"/>
      <c r="DG1098" s="54"/>
      <c r="DH1098" s="54"/>
      <c r="DI1098" s="54"/>
      <c r="DJ1098" s="54"/>
      <c r="DK1098" s="54"/>
      <c r="DL1098" s="54"/>
      <c r="DM1098" s="54"/>
      <c r="DN1098" s="54"/>
      <c r="DO1098" s="54"/>
      <c r="DP1098" s="54"/>
      <c r="DQ1098" s="199"/>
    </row>
    <row r="1099" spans="4:121" s="52" customFormat="1" hidden="1">
      <c r="D1099" s="198"/>
      <c r="E1099" s="54"/>
      <c r="F1099" s="54"/>
      <c r="G1099" s="54"/>
      <c r="H1099" s="54"/>
      <c r="I1099" s="54"/>
      <c r="J1099" s="54"/>
      <c r="K1099" s="54"/>
      <c r="L1099" s="54"/>
      <c r="M1099" s="54"/>
      <c r="N1099" s="54"/>
      <c r="O1099" s="54"/>
      <c r="P1099" s="54"/>
      <c r="Q1099" s="54"/>
      <c r="R1099" s="54"/>
      <c r="S1099" s="54"/>
      <c r="T1099" s="54"/>
      <c r="U1099" s="54"/>
      <c r="V1099" s="54"/>
      <c r="W1099" s="192"/>
      <c r="X1099" s="54"/>
      <c r="Y1099" s="54"/>
      <c r="Z1099" s="54"/>
      <c r="AA1099" s="54"/>
      <c r="AB1099" s="54"/>
      <c r="AC1099" s="54"/>
      <c r="AD1099" s="54"/>
      <c r="AE1099" s="54"/>
      <c r="AF1099" s="54"/>
      <c r="AG1099" s="54"/>
      <c r="AH1099" s="54"/>
      <c r="AI1099" s="54"/>
      <c r="AJ1099" s="54"/>
      <c r="AK1099" s="54"/>
      <c r="AL1099" s="54"/>
      <c r="AM1099" s="54"/>
      <c r="AN1099" s="54"/>
      <c r="AO1099" s="54"/>
      <c r="AP1099" s="54"/>
      <c r="AQ1099" s="54"/>
      <c r="AR1099" s="54"/>
      <c r="AS1099" s="54"/>
      <c r="AT1099" s="54"/>
      <c r="AU1099" s="54"/>
      <c r="AV1099" s="54"/>
      <c r="AW1099" s="874" t="e">
        <f t="shared" ref="AW1099:AW1162" si="103">RANK(BB1099,$AM$184:$AM$211,1)</f>
        <v>#N/A</v>
      </c>
      <c r="AX1099" s="875"/>
      <c r="AY1099" s="875"/>
      <c r="AZ1099" s="875"/>
      <c r="BA1099" s="876"/>
      <c r="BB1099" s="877" t="s">
        <v>1431</v>
      </c>
      <c r="BC1099" s="878"/>
      <c r="BD1099" s="54"/>
      <c r="BE1099" s="879" t="e">
        <f t="shared" si="102"/>
        <v>#N/A</v>
      </c>
      <c r="BF1099" s="880"/>
      <c r="BG1099" s="880"/>
      <c r="BH1099" s="880"/>
      <c r="BI1099" s="881"/>
      <c r="BJ1099" s="882" t="s">
        <v>1431</v>
      </c>
      <c r="BK1099" s="878"/>
      <c r="BL1099" s="54"/>
      <c r="BM1099" s="241"/>
      <c r="BN1099" s="241"/>
      <c r="BO1099" s="241"/>
      <c r="BP1099" s="54"/>
      <c r="BQ1099" s="54"/>
      <c r="BR1099" s="54"/>
      <c r="BS1099" s="54"/>
      <c r="BT1099" s="54"/>
      <c r="BU1099" s="54"/>
      <c r="BV1099" s="54"/>
      <c r="BW1099" s="54"/>
      <c r="BX1099" s="54"/>
      <c r="BY1099" s="54"/>
      <c r="BZ1099" s="54"/>
      <c r="CA1099" s="54"/>
      <c r="CB1099" s="54"/>
      <c r="CC1099" s="54"/>
      <c r="CD1099" s="54"/>
      <c r="CE1099" s="54"/>
      <c r="CF1099" s="54"/>
      <c r="CG1099" s="54"/>
      <c r="CH1099" s="54"/>
      <c r="CI1099" s="54"/>
      <c r="CJ1099" s="54"/>
      <c r="CK1099" s="54"/>
      <c r="CL1099" s="54"/>
      <c r="CM1099" s="54"/>
      <c r="CN1099" s="54"/>
      <c r="CO1099" s="54"/>
      <c r="CP1099" s="54"/>
      <c r="CQ1099" s="54"/>
      <c r="CR1099" s="54"/>
      <c r="CS1099" s="54"/>
      <c r="CT1099" s="54"/>
      <c r="CU1099" s="54"/>
      <c r="CV1099" s="54"/>
      <c r="CW1099" s="54"/>
      <c r="CX1099" s="54"/>
      <c r="CY1099" s="54"/>
      <c r="CZ1099" s="54"/>
      <c r="DA1099" s="54"/>
      <c r="DB1099" s="54"/>
      <c r="DC1099" s="54"/>
      <c r="DD1099" s="54"/>
      <c r="DE1099" s="54"/>
      <c r="DF1099" s="54"/>
      <c r="DG1099" s="54"/>
      <c r="DH1099" s="54"/>
      <c r="DI1099" s="54"/>
      <c r="DJ1099" s="54"/>
      <c r="DK1099" s="54"/>
      <c r="DL1099" s="54"/>
      <c r="DM1099" s="54"/>
      <c r="DN1099" s="54"/>
      <c r="DO1099" s="54"/>
      <c r="DP1099" s="54"/>
      <c r="DQ1099" s="199"/>
    </row>
    <row r="1100" spans="4:121" s="52" customFormat="1" hidden="1">
      <c r="D1100" s="198"/>
      <c r="E1100" s="54"/>
      <c r="F1100" s="54"/>
      <c r="G1100" s="54"/>
      <c r="H1100" s="54"/>
      <c r="I1100" s="54"/>
      <c r="J1100" s="54"/>
      <c r="K1100" s="54"/>
      <c r="L1100" s="54"/>
      <c r="M1100" s="54"/>
      <c r="N1100" s="54"/>
      <c r="O1100" s="54"/>
      <c r="P1100" s="54"/>
      <c r="Q1100" s="54"/>
      <c r="R1100" s="54"/>
      <c r="S1100" s="54"/>
      <c r="T1100" s="54"/>
      <c r="U1100" s="54"/>
      <c r="V1100" s="54"/>
      <c r="W1100" s="192"/>
      <c r="X1100" s="54"/>
      <c r="Y1100" s="54"/>
      <c r="Z1100" s="54"/>
      <c r="AA1100" s="54"/>
      <c r="AB1100" s="54"/>
      <c r="AC1100" s="54"/>
      <c r="AD1100" s="54"/>
      <c r="AE1100" s="54"/>
      <c r="AF1100" s="54"/>
      <c r="AG1100" s="54"/>
      <c r="AH1100" s="54"/>
      <c r="AI1100" s="54"/>
      <c r="AJ1100" s="54"/>
      <c r="AK1100" s="54"/>
      <c r="AL1100" s="54"/>
      <c r="AM1100" s="54"/>
      <c r="AN1100" s="54"/>
      <c r="AO1100" s="54"/>
      <c r="AP1100" s="54"/>
      <c r="AQ1100" s="54"/>
      <c r="AR1100" s="54"/>
      <c r="AS1100" s="54"/>
      <c r="AT1100" s="54"/>
      <c r="AU1100" s="54"/>
      <c r="AV1100" s="54"/>
      <c r="AW1100" s="874" t="e">
        <f t="shared" si="103"/>
        <v>#N/A</v>
      </c>
      <c r="AX1100" s="875"/>
      <c r="AY1100" s="875"/>
      <c r="AZ1100" s="875"/>
      <c r="BA1100" s="876"/>
      <c r="BB1100" s="877" t="s">
        <v>1432</v>
      </c>
      <c r="BC1100" s="878"/>
      <c r="BD1100" s="54"/>
      <c r="BE1100" s="879" t="e">
        <f t="shared" si="102"/>
        <v>#N/A</v>
      </c>
      <c r="BF1100" s="880"/>
      <c r="BG1100" s="880"/>
      <c r="BH1100" s="880"/>
      <c r="BI1100" s="881"/>
      <c r="BJ1100" s="882" t="s">
        <v>1432</v>
      </c>
      <c r="BK1100" s="878"/>
      <c r="BL1100" s="54"/>
      <c r="BM1100" s="241"/>
      <c r="BN1100" s="241"/>
      <c r="BO1100" s="241"/>
      <c r="BP1100" s="54"/>
      <c r="BQ1100" s="54"/>
      <c r="BR1100" s="54"/>
      <c r="BS1100" s="54"/>
      <c r="BT1100" s="54"/>
      <c r="BU1100" s="54"/>
      <c r="BV1100" s="54"/>
      <c r="BW1100" s="54"/>
      <c r="BX1100" s="54"/>
      <c r="BY1100" s="54"/>
      <c r="BZ1100" s="54"/>
      <c r="CA1100" s="54"/>
      <c r="CB1100" s="54"/>
      <c r="CC1100" s="54"/>
      <c r="CD1100" s="54"/>
      <c r="CE1100" s="54"/>
      <c r="CF1100" s="54"/>
      <c r="CG1100" s="54"/>
      <c r="CH1100" s="54"/>
      <c r="CI1100" s="54"/>
      <c r="CJ1100" s="54"/>
      <c r="CK1100" s="54"/>
      <c r="CL1100" s="54"/>
      <c r="CM1100" s="54"/>
      <c r="CN1100" s="54"/>
      <c r="CO1100" s="54"/>
      <c r="CP1100" s="54"/>
      <c r="CQ1100" s="54"/>
      <c r="CR1100" s="54"/>
      <c r="CS1100" s="54"/>
      <c r="CT1100" s="54"/>
      <c r="CU1100" s="54"/>
      <c r="CV1100" s="54"/>
      <c r="CW1100" s="54"/>
      <c r="CX1100" s="54"/>
      <c r="CY1100" s="54"/>
      <c r="CZ1100" s="54"/>
      <c r="DA1100" s="54"/>
      <c r="DB1100" s="54"/>
      <c r="DC1100" s="54"/>
      <c r="DD1100" s="54"/>
      <c r="DE1100" s="54"/>
      <c r="DF1100" s="54"/>
      <c r="DG1100" s="54"/>
      <c r="DH1100" s="54"/>
      <c r="DI1100" s="54"/>
      <c r="DJ1100" s="54"/>
      <c r="DK1100" s="54"/>
      <c r="DL1100" s="54"/>
      <c r="DM1100" s="54"/>
      <c r="DN1100" s="54"/>
      <c r="DO1100" s="54"/>
      <c r="DP1100" s="54"/>
      <c r="DQ1100" s="199"/>
    </row>
    <row r="1101" spans="4:121" s="52" customFormat="1" hidden="1">
      <c r="D1101" s="198"/>
      <c r="E1101" s="54"/>
      <c r="F1101" s="54"/>
      <c r="G1101" s="54"/>
      <c r="H1101" s="54"/>
      <c r="I1101" s="54"/>
      <c r="J1101" s="54"/>
      <c r="K1101" s="54"/>
      <c r="L1101" s="54"/>
      <c r="M1101" s="54"/>
      <c r="N1101" s="54"/>
      <c r="O1101" s="54"/>
      <c r="P1101" s="54"/>
      <c r="Q1101" s="54"/>
      <c r="R1101" s="54"/>
      <c r="S1101" s="54"/>
      <c r="T1101" s="54"/>
      <c r="U1101" s="54"/>
      <c r="V1101" s="54"/>
      <c r="W1101" s="192"/>
      <c r="X1101" s="54"/>
      <c r="Y1101" s="54"/>
      <c r="Z1101" s="54"/>
      <c r="AA1101" s="54"/>
      <c r="AB1101" s="54"/>
      <c r="AC1101" s="54"/>
      <c r="AD1101" s="54"/>
      <c r="AE1101" s="54"/>
      <c r="AF1101" s="54"/>
      <c r="AG1101" s="54"/>
      <c r="AH1101" s="54"/>
      <c r="AI1101" s="54"/>
      <c r="AJ1101" s="54"/>
      <c r="AK1101" s="54"/>
      <c r="AL1101" s="54"/>
      <c r="AM1101" s="54"/>
      <c r="AN1101" s="54"/>
      <c r="AO1101" s="54"/>
      <c r="AP1101" s="54"/>
      <c r="AQ1101" s="54"/>
      <c r="AR1101" s="54"/>
      <c r="AS1101" s="54"/>
      <c r="AT1101" s="54"/>
      <c r="AU1101" s="54"/>
      <c r="AV1101" s="54"/>
      <c r="AW1101" s="874" t="e">
        <f t="shared" si="103"/>
        <v>#N/A</v>
      </c>
      <c r="AX1101" s="875"/>
      <c r="AY1101" s="875"/>
      <c r="AZ1101" s="875"/>
      <c r="BA1101" s="876"/>
      <c r="BB1101" s="877" t="s">
        <v>1433</v>
      </c>
      <c r="BC1101" s="878"/>
      <c r="BD1101" s="54"/>
      <c r="BE1101" s="879" t="e">
        <f t="shared" si="102"/>
        <v>#N/A</v>
      </c>
      <c r="BF1101" s="880"/>
      <c r="BG1101" s="880"/>
      <c r="BH1101" s="880"/>
      <c r="BI1101" s="881"/>
      <c r="BJ1101" s="882" t="s">
        <v>1433</v>
      </c>
      <c r="BK1101" s="878"/>
      <c r="BL1101" s="54"/>
      <c r="BM1101" s="241"/>
      <c r="BN1101" s="241"/>
      <c r="BO1101" s="241"/>
      <c r="BP1101" s="54"/>
      <c r="BQ1101" s="54"/>
      <c r="BR1101" s="54"/>
      <c r="BS1101" s="54"/>
      <c r="BT1101" s="54"/>
      <c r="BU1101" s="54"/>
      <c r="BV1101" s="54"/>
      <c r="BW1101" s="54"/>
      <c r="BX1101" s="54"/>
      <c r="BY1101" s="54"/>
      <c r="BZ1101" s="54"/>
      <c r="CA1101" s="54"/>
      <c r="CB1101" s="54"/>
      <c r="CC1101" s="54"/>
      <c r="CD1101" s="54"/>
      <c r="CE1101" s="54"/>
      <c r="CF1101" s="54"/>
      <c r="CG1101" s="54"/>
      <c r="CH1101" s="54"/>
      <c r="CI1101" s="54"/>
      <c r="CJ1101" s="54"/>
      <c r="CK1101" s="54"/>
      <c r="CL1101" s="54"/>
      <c r="CM1101" s="54"/>
      <c r="CN1101" s="54"/>
      <c r="CO1101" s="54"/>
      <c r="CP1101" s="54"/>
      <c r="CQ1101" s="54"/>
      <c r="CR1101" s="54"/>
      <c r="CS1101" s="54"/>
      <c r="CT1101" s="54"/>
      <c r="CU1101" s="54"/>
      <c r="CV1101" s="54"/>
      <c r="CW1101" s="54"/>
      <c r="CX1101" s="54"/>
      <c r="CY1101" s="54"/>
      <c r="CZ1101" s="54"/>
      <c r="DA1101" s="54"/>
      <c r="DB1101" s="54"/>
      <c r="DC1101" s="54"/>
      <c r="DD1101" s="54"/>
      <c r="DE1101" s="54"/>
      <c r="DF1101" s="54"/>
      <c r="DG1101" s="54"/>
      <c r="DH1101" s="54"/>
      <c r="DI1101" s="54"/>
      <c r="DJ1101" s="54"/>
      <c r="DK1101" s="54"/>
      <c r="DL1101" s="54"/>
      <c r="DM1101" s="54"/>
      <c r="DN1101" s="54"/>
      <c r="DO1101" s="54"/>
      <c r="DP1101" s="54"/>
      <c r="DQ1101" s="199"/>
    </row>
    <row r="1102" spans="4:121" s="52" customFormat="1" hidden="1">
      <c r="D1102" s="198"/>
      <c r="E1102" s="54"/>
      <c r="F1102" s="54"/>
      <c r="G1102" s="54"/>
      <c r="H1102" s="54"/>
      <c r="I1102" s="54"/>
      <c r="J1102" s="54"/>
      <c r="K1102" s="54"/>
      <c r="L1102" s="54"/>
      <c r="M1102" s="54"/>
      <c r="N1102" s="54"/>
      <c r="O1102" s="54"/>
      <c r="P1102" s="54"/>
      <c r="Q1102" s="54"/>
      <c r="R1102" s="54"/>
      <c r="S1102" s="54"/>
      <c r="T1102" s="54"/>
      <c r="U1102" s="54"/>
      <c r="V1102" s="54"/>
      <c r="W1102" s="192"/>
      <c r="X1102" s="54"/>
      <c r="Y1102" s="54"/>
      <c r="Z1102" s="54"/>
      <c r="AA1102" s="54"/>
      <c r="AB1102" s="54"/>
      <c r="AC1102" s="54"/>
      <c r="AD1102" s="54"/>
      <c r="AE1102" s="54"/>
      <c r="AF1102" s="54"/>
      <c r="AG1102" s="54"/>
      <c r="AH1102" s="54"/>
      <c r="AI1102" s="54"/>
      <c r="AJ1102" s="54"/>
      <c r="AK1102" s="54"/>
      <c r="AL1102" s="54"/>
      <c r="AM1102" s="54"/>
      <c r="AN1102" s="54"/>
      <c r="AO1102" s="54"/>
      <c r="AP1102" s="54"/>
      <c r="AQ1102" s="54"/>
      <c r="AR1102" s="54"/>
      <c r="AS1102" s="54"/>
      <c r="AT1102" s="54"/>
      <c r="AU1102" s="54"/>
      <c r="AV1102" s="54"/>
      <c r="AW1102" s="874" t="e">
        <f t="shared" si="103"/>
        <v>#N/A</v>
      </c>
      <c r="AX1102" s="875"/>
      <c r="AY1102" s="875"/>
      <c r="AZ1102" s="875"/>
      <c r="BA1102" s="876"/>
      <c r="BB1102" s="877" t="s">
        <v>1434</v>
      </c>
      <c r="BC1102" s="878"/>
      <c r="BD1102" s="54"/>
      <c r="BE1102" s="879" t="e">
        <f t="shared" si="102"/>
        <v>#N/A</v>
      </c>
      <c r="BF1102" s="880"/>
      <c r="BG1102" s="880"/>
      <c r="BH1102" s="880"/>
      <c r="BI1102" s="881"/>
      <c r="BJ1102" s="882" t="s">
        <v>1434</v>
      </c>
      <c r="BK1102" s="878"/>
      <c r="BL1102" s="54"/>
      <c r="BM1102" s="241"/>
      <c r="BN1102" s="241"/>
      <c r="BO1102" s="241"/>
      <c r="BP1102" s="54"/>
      <c r="BQ1102" s="54"/>
      <c r="BR1102" s="54"/>
      <c r="BS1102" s="54"/>
      <c r="BT1102" s="54"/>
      <c r="BU1102" s="54"/>
      <c r="BV1102" s="54"/>
      <c r="BW1102" s="54"/>
      <c r="BX1102" s="54"/>
      <c r="BY1102" s="54"/>
      <c r="BZ1102" s="54"/>
      <c r="CA1102" s="54"/>
      <c r="CB1102" s="54"/>
      <c r="CC1102" s="54"/>
      <c r="CD1102" s="54"/>
      <c r="CE1102" s="54"/>
      <c r="CF1102" s="54"/>
      <c r="CG1102" s="54"/>
      <c r="CH1102" s="54"/>
      <c r="CI1102" s="54"/>
      <c r="CJ1102" s="54"/>
      <c r="CK1102" s="54"/>
      <c r="CL1102" s="54"/>
      <c r="CM1102" s="54"/>
      <c r="CN1102" s="54"/>
      <c r="CO1102" s="54"/>
      <c r="CP1102" s="54"/>
      <c r="CQ1102" s="54"/>
      <c r="CR1102" s="54"/>
      <c r="CS1102" s="54"/>
      <c r="CT1102" s="54"/>
      <c r="CU1102" s="54"/>
      <c r="CV1102" s="54"/>
      <c r="CW1102" s="54"/>
      <c r="CX1102" s="54"/>
      <c r="CY1102" s="54"/>
      <c r="CZ1102" s="54"/>
      <c r="DA1102" s="54"/>
      <c r="DB1102" s="54"/>
      <c r="DC1102" s="54"/>
      <c r="DD1102" s="54"/>
      <c r="DE1102" s="54"/>
      <c r="DF1102" s="54"/>
      <c r="DG1102" s="54"/>
      <c r="DH1102" s="54"/>
      <c r="DI1102" s="54"/>
      <c r="DJ1102" s="54"/>
      <c r="DK1102" s="54"/>
      <c r="DL1102" s="54"/>
      <c r="DM1102" s="54"/>
      <c r="DN1102" s="54"/>
      <c r="DO1102" s="54"/>
      <c r="DP1102" s="54"/>
      <c r="DQ1102" s="199"/>
    </row>
    <row r="1103" spans="4:121" s="52" customFormat="1" hidden="1">
      <c r="D1103" s="198"/>
      <c r="E1103" s="54"/>
      <c r="F1103" s="54"/>
      <c r="G1103" s="54"/>
      <c r="H1103" s="54"/>
      <c r="I1103" s="54"/>
      <c r="J1103" s="54"/>
      <c r="K1103" s="54"/>
      <c r="L1103" s="54"/>
      <c r="M1103" s="54"/>
      <c r="N1103" s="54"/>
      <c r="O1103" s="54"/>
      <c r="P1103" s="54"/>
      <c r="Q1103" s="54"/>
      <c r="R1103" s="54"/>
      <c r="S1103" s="54"/>
      <c r="T1103" s="54"/>
      <c r="U1103" s="54"/>
      <c r="V1103" s="54"/>
      <c r="W1103" s="192"/>
      <c r="X1103" s="54"/>
      <c r="Y1103" s="54"/>
      <c r="Z1103" s="54"/>
      <c r="AA1103" s="54"/>
      <c r="AB1103" s="54"/>
      <c r="AC1103" s="54"/>
      <c r="AD1103" s="54"/>
      <c r="AE1103" s="54"/>
      <c r="AF1103" s="54"/>
      <c r="AG1103" s="54"/>
      <c r="AH1103" s="54"/>
      <c r="AI1103" s="54"/>
      <c r="AJ1103" s="54"/>
      <c r="AK1103" s="54"/>
      <c r="AL1103" s="54"/>
      <c r="AM1103" s="54"/>
      <c r="AN1103" s="54"/>
      <c r="AO1103" s="54"/>
      <c r="AP1103" s="54"/>
      <c r="AQ1103" s="54"/>
      <c r="AR1103" s="54"/>
      <c r="AS1103" s="54"/>
      <c r="AT1103" s="54"/>
      <c r="AU1103" s="54"/>
      <c r="AV1103" s="54"/>
      <c r="AW1103" s="874" t="e">
        <f t="shared" si="103"/>
        <v>#N/A</v>
      </c>
      <c r="AX1103" s="875"/>
      <c r="AY1103" s="875"/>
      <c r="AZ1103" s="875"/>
      <c r="BA1103" s="876"/>
      <c r="BB1103" s="877" t="s">
        <v>1435</v>
      </c>
      <c r="BC1103" s="878"/>
      <c r="BD1103" s="54"/>
      <c r="BE1103" s="879" t="e">
        <f t="shared" si="102"/>
        <v>#N/A</v>
      </c>
      <c r="BF1103" s="880"/>
      <c r="BG1103" s="880"/>
      <c r="BH1103" s="880"/>
      <c r="BI1103" s="881"/>
      <c r="BJ1103" s="882" t="s">
        <v>1435</v>
      </c>
      <c r="BK1103" s="878"/>
      <c r="BL1103" s="54"/>
      <c r="BM1103" s="241"/>
      <c r="BN1103" s="241"/>
      <c r="BO1103" s="241"/>
      <c r="BP1103" s="54"/>
      <c r="BQ1103" s="54"/>
      <c r="BR1103" s="54"/>
      <c r="BS1103" s="54"/>
      <c r="BT1103" s="54"/>
      <c r="BU1103" s="54"/>
      <c r="BV1103" s="54"/>
      <c r="BW1103" s="54"/>
      <c r="BX1103" s="54"/>
      <c r="BY1103" s="54"/>
      <c r="BZ1103" s="54"/>
      <c r="CA1103" s="54"/>
      <c r="CB1103" s="54"/>
      <c r="CC1103" s="54"/>
      <c r="CD1103" s="54"/>
      <c r="CE1103" s="54"/>
      <c r="CF1103" s="54"/>
      <c r="CG1103" s="54"/>
      <c r="CH1103" s="54"/>
      <c r="CI1103" s="54"/>
      <c r="CJ1103" s="54"/>
      <c r="CK1103" s="54"/>
      <c r="CL1103" s="54"/>
      <c r="CM1103" s="54"/>
      <c r="CN1103" s="54"/>
      <c r="CO1103" s="54"/>
      <c r="CP1103" s="54"/>
      <c r="CQ1103" s="54"/>
      <c r="CR1103" s="54"/>
      <c r="CS1103" s="54"/>
      <c r="CT1103" s="54"/>
      <c r="CU1103" s="54"/>
      <c r="CV1103" s="54"/>
      <c r="CW1103" s="54"/>
      <c r="CX1103" s="54"/>
      <c r="CY1103" s="54"/>
      <c r="CZ1103" s="54"/>
      <c r="DA1103" s="54"/>
      <c r="DB1103" s="54"/>
      <c r="DC1103" s="54"/>
      <c r="DD1103" s="54"/>
      <c r="DE1103" s="54"/>
      <c r="DF1103" s="54"/>
      <c r="DG1103" s="54"/>
      <c r="DH1103" s="54"/>
      <c r="DI1103" s="54"/>
      <c r="DJ1103" s="54"/>
      <c r="DK1103" s="54"/>
      <c r="DL1103" s="54"/>
      <c r="DM1103" s="54"/>
      <c r="DN1103" s="54"/>
      <c r="DO1103" s="54"/>
      <c r="DP1103" s="54"/>
      <c r="DQ1103" s="199"/>
    </row>
    <row r="1104" spans="4:121" s="52" customFormat="1" hidden="1">
      <c r="D1104" s="198"/>
      <c r="E1104" s="54"/>
      <c r="F1104" s="54"/>
      <c r="G1104" s="54"/>
      <c r="H1104" s="54"/>
      <c r="I1104" s="54"/>
      <c r="J1104" s="54"/>
      <c r="K1104" s="54"/>
      <c r="L1104" s="54"/>
      <c r="M1104" s="54"/>
      <c r="N1104" s="54"/>
      <c r="O1104" s="54"/>
      <c r="P1104" s="54"/>
      <c r="Q1104" s="54"/>
      <c r="R1104" s="54"/>
      <c r="S1104" s="54"/>
      <c r="T1104" s="54"/>
      <c r="U1104" s="54"/>
      <c r="V1104" s="54"/>
      <c r="W1104" s="192"/>
      <c r="X1104" s="54"/>
      <c r="Y1104" s="54"/>
      <c r="Z1104" s="54"/>
      <c r="AA1104" s="54"/>
      <c r="AB1104" s="54"/>
      <c r="AC1104" s="54"/>
      <c r="AD1104" s="54"/>
      <c r="AE1104" s="54"/>
      <c r="AF1104" s="54"/>
      <c r="AG1104" s="54"/>
      <c r="AH1104" s="54"/>
      <c r="AI1104" s="54"/>
      <c r="AJ1104" s="54"/>
      <c r="AK1104" s="54"/>
      <c r="AL1104" s="54"/>
      <c r="AM1104" s="54"/>
      <c r="AN1104" s="54"/>
      <c r="AO1104" s="54"/>
      <c r="AP1104" s="54"/>
      <c r="AQ1104" s="54"/>
      <c r="AR1104" s="54"/>
      <c r="AS1104" s="54"/>
      <c r="AT1104" s="54"/>
      <c r="AU1104" s="54"/>
      <c r="AV1104" s="54"/>
      <c r="AW1104" s="874" t="e">
        <f t="shared" si="103"/>
        <v>#N/A</v>
      </c>
      <c r="AX1104" s="875"/>
      <c r="AY1104" s="875"/>
      <c r="AZ1104" s="875"/>
      <c r="BA1104" s="876"/>
      <c r="BB1104" s="877" t="s">
        <v>1436</v>
      </c>
      <c r="BC1104" s="878"/>
      <c r="BD1104" s="54"/>
      <c r="BE1104" s="879" t="e">
        <f t="shared" si="102"/>
        <v>#N/A</v>
      </c>
      <c r="BF1104" s="880"/>
      <c r="BG1104" s="880"/>
      <c r="BH1104" s="880"/>
      <c r="BI1104" s="881"/>
      <c r="BJ1104" s="882" t="s">
        <v>1436</v>
      </c>
      <c r="BK1104" s="878"/>
      <c r="BL1104" s="54"/>
      <c r="BM1104" s="241"/>
      <c r="BN1104" s="241"/>
      <c r="BO1104" s="241"/>
      <c r="BP1104" s="54"/>
      <c r="BQ1104" s="54"/>
      <c r="BR1104" s="54"/>
      <c r="BS1104" s="54"/>
      <c r="BT1104" s="54"/>
      <c r="BU1104" s="54"/>
      <c r="BV1104" s="54"/>
      <c r="BW1104" s="54"/>
      <c r="BX1104" s="54"/>
      <c r="BY1104" s="54"/>
      <c r="BZ1104" s="54"/>
      <c r="CA1104" s="54"/>
      <c r="CB1104" s="54"/>
      <c r="CC1104" s="54"/>
      <c r="CD1104" s="54"/>
      <c r="CE1104" s="54"/>
      <c r="CF1104" s="54"/>
      <c r="CG1104" s="54"/>
      <c r="CH1104" s="54"/>
      <c r="CI1104" s="54"/>
      <c r="CJ1104" s="54"/>
      <c r="CK1104" s="54"/>
      <c r="CL1104" s="54"/>
      <c r="CM1104" s="54"/>
      <c r="CN1104" s="54"/>
      <c r="CO1104" s="54"/>
      <c r="CP1104" s="54"/>
      <c r="CQ1104" s="54"/>
      <c r="CR1104" s="54"/>
      <c r="CS1104" s="54"/>
      <c r="CT1104" s="54"/>
      <c r="CU1104" s="54"/>
      <c r="CV1104" s="54"/>
      <c r="CW1104" s="54"/>
      <c r="CX1104" s="54"/>
      <c r="CY1104" s="54"/>
      <c r="CZ1104" s="54"/>
      <c r="DA1104" s="54"/>
      <c r="DB1104" s="54"/>
      <c r="DC1104" s="54"/>
      <c r="DD1104" s="54"/>
      <c r="DE1104" s="54"/>
      <c r="DF1104" s="54"/>
      <c r="DG1104" s="54"/>
      <c r="DH1104" s="54"/>
      <c r="DI1104" s="54"/>
      <c r="DJ1104" s="54"/>
      <c r="DK1104" s="54"/>
      <c r="DL1104" s="54"/>
      <c r="DM1104" s="54"/>
      <c r="DN1104" s="54"/>
      <c r="DO1104" s="54"/>
      <c r="DP1104" s="54"/>
      <c r="DQ1104" s="199"/>
    </row>
    <row r="1105" spans="4:121" s="52" customFormat="1" hidden="1">
      <c r="D1105" s="198"/>
      <c r="E1105" s="54"/>
      <c r="F1105" s="54"/>
      <c r="G1105" s="54"/>
      <c r="H1105" s="54"/>
      <c r="I1105" s="54"/>
      <c r="J1105" s="54"/>
      <c r="K1105" s="54"/>
      <c r="L1105" s="54"/>
      <c r="M1105" s="54"/>
      <c r="N1105" s="54"/>
      <c r="O1105" s="54"/>
      <c r="P1105" s="54"/>
      <c r="Q1105" s="54"/>
      <c r="R1105" s="54"/>
      <c r="S1105" s="54"/>
      <c r="T1105" s="54"/>
      <c r="U1105" s="54"/>
      <c r="V1105" s="54"/>
      <c r="W1105" s="192"/>
      <c r="X1105" s="54"/>
      <c r="Y1105" s="54"/>
      <c r="Z1105" s="54"/>
      <c r="AA1105" s="54"/>
      <c r="AB1105" s="54"/>
      <c r="AC1105" s="54"/>
      <c r="AD1105" s="54"/>
      <c r="AE1105" s="54"/>
      <c r="AF1105" s="54"/>
      <c r="AG1105" s="54"/>
      <c r="AH1105" s="54"/>
      <c r="AI1105" s="54"/>
      <c r="AJ1105" s="54"/>
      <c r="AK1105" s="54"/>
      <c r="AL1105" s="54"/>
      <c r="AM1105" s="54"/>
      <c r="AN1105" s="54"/>
      <c r="AO1105" s="54"/>
      <c r="AP1105" s="54"/>
      <c r="AQ1105" s="54"/>
      <c r="AR1105" s="54"/>
      <c r="AS1105" s="54"/>
      <c r="AT1105" s="54"/>
      <c r="AU1105" s="54"/>
      <c r="AV1105" s="54"/>
      <c r="AW1105" s="874" t="e">
        <f t="shared" si="103"/>
        <v>#N/A</v>
      </c>
      <c r="AX1105" s="875"/>
      <c r="AY1105" s="875"/>
      <c r="AZ1105" s="875"/>
      <c r="BA1105" s="876"/>
      <c r="BB1105" s="877" t="s">
        <v>1437</v>
      </c>
      <c r="BC1105" s="878"/>
      <c r="BD1105" s="54"/>
      <c r="BE1105" s="879" t="e">
        <f t="shared" si="102"/>
        <v>#N/A</v>
      </c>
      <c r="BF1105" s="880"/>
      <c r="BG1105" s="880"/>
      <c r="BH1105" s="880"/>
      <c r="BI1105" s="881"/>
      <c r="BJ1105" s="882" t="s">
        <v>1437</v>
      </c>
      <c r="BK1105" s="878"/>
      <c r="BL1105" s="54"/>
      <c r="BM1105" s="241"/>
      <c r="BN1105" s="241"/>
      <c r="BO1105" s="241"/>
      <c r="BP1105" s="54"/>
      <c r="BQ1105" s="54"/>
      <c r="BR1105" s="54"/>
      <c r="BS1105" s="54"/>
      <c r="BT1105" s="54"/>
      <c r="BU1105" s="54"/>
      <c r="BV1105" s="54"/>
      <c r="BW1105" s="54"/>
      <c r="BX1105" s="54"/>
      <c r="BY1105" s="54"/>
      <c r="BZ1105" s="54"/>
      <c r="CA1105" s="54"/>
      <c r="CB1105" s="54"/>
      <c r="CC1105" s="54"/>
      <c r="CD1105" s="54"/>
      <c r="CE1105" s="54"/>
      <c r="CF1105" s="54"/>
      <c r="CG1105" s="54"/>
      <c r="CH1105" s="54"/>
      <c r="CI1105" s="54"/>
      <c r="CJ1105" s="54"/>
      <c r="CK1105" s="54"/>
      <c r="CL1105" s="54"/>
      <c r="CM1105" s="54"/>
      <c r="CN1105" s="54"/>
      <c r="CO1105" s="54"/>
      <c r="CP1105" s="54"/>
      <c r="CQ1105" s="54"/>
      <c r="CR1105" s="54"/>
      <c r="CS1105" s="54"/>
      <c r="CT1105" s="54"/>
      <c r="CU1105" s="54"/>
      <c r="CV1105" s="54"/>
      <c r="CW1105" s="54"/>
      <c r="CX1105" s="54"/>
      <c r="CY1105" s="54"/>
      <c r="CZ1105" s="54"/>
      <c r="DA1105" s="54"/>
      <c r="DB1105" s="54"/>
      <c r="DC1105" s="54"/>
      <c r="DD1105" s="54"/>
      <c r="DE1105" s="54"/>
      <c r="DF1105" s="54"/>
      <c r="DG1105" s="54"/>
      <c r="DH1105" s="54"/>
      <c r="DI1105" s="54"/>
      <c r="DJ1105" s="54"/>
      <c r="DK1105" s="54"/>
      <c r="DL1105" s="54"/>
      <c r="DM1105" s="54"/>
      <c r="DN1105" s="54"/>
      <c r="DO1105" s="54"/>
      <c r="DP1105" s="54"/>
      <c r="DQ1105" s="199"/>
    </row>
    <row r="1106" spans="4:121" s="52" customFormat="1" hidden="1">
      <c r="D1106" s="198"/>
      <c r="E1106" s="54"/>
      <c r="F1106" s="54"/>
      <c r="G1106" s="54"/>
      <c r="H1106" s="54"/>
      <c r="I1106" s="54"/>
      <c r="J1106" s="54"/>
      <c r="K1106" s="54"/>
      <c r="L1106" s="54"/>
      <c r="M1106" s="54"/>
      <c r="N1106" s="54"/>
      <c r="O1106" s="54"/>
      <c r="P1106" s="54"/>
      <c r="Q1106" s="54"/>
      <c r="R1106" s="54"/>
      <c r="S1106" s="54"/>
      <c r="T1106" s="54"/>
      <c r="U1106" s="54"/>
      <c r="V1106" s="54"/>
      <c r="W1106" s="192"/>
      <c r="X1106" s="54"/>
      <c r="Y1106" s="54"/>
      <c r="Z1106" s="54"/>
      <c r="AA1106" s="54"/>
      <c r="AB1106" s="54"/>
      <c r="AC1106" s="54"/>
      <c r="AD1106" s="54"/>
      <c r="AE1106" s="54"/>
      <c r="AF1106" s="54"/>
      <c r="AG1106" s="54"/>
      <c r="AH1106" s="54"/>
      <c r="AI1106" s="54"/>
      <c r="AJ1106" s="54"/>
      <c r="AK1106" s="54"/>
      <c r="AL1106" s="54"/>
      <c r="AM1106" s="54"/>
      <c r="AN1106" s="54"/>
      <c r="AO1106" s="54"/>
      <c r="AP1106" s="54"/>
      <c r="AQ1106" s="54"/>
      <c r="AR1106" s="54"/>
      <c r="AS1106" s="54"/>
      <c r="AT1106" s="54"/>
      <c r="AU1106" s="54"/>
      <c r="AV1106" s="54"/>
      <c r="AW1106" s="874" t="e">
        <f t="shared" si="103"/>
        <v>#N/A</v>
      </c>
      <c r="AX1106" s="875"/>
      <c r="AY1106" s="875"/>
      <c r="AZ1106" s="875"/>
      <c r="BA1106" s="876"/>
      <c r="BB1106" s="877" t="s">
        <v>1438</v>
      </c>
      <c r="BC1106" s="878"/>
      <c r="BD1106" s="54"/>
      <c r="BE1106" s="879" t="e">
        <f t="shared" si="102"/>
        <v>#N/A</v>
      </c>
      <c r="BF1106" s="880"/>
      <c r="BG1106" s="880"/>
      <c r="BH1106" s="880"/>
      <c r="BI1106" s="881"/>
      <c r="BJ1106" s="882" t="s">
        <v>1438</v>
      </c>
      <c r="BK1106" s="878"/>
      <c r="BL1106" s="54"/>
      <c r="BM1106" s="241"/>
      <c r="BN1106" s="241"/>
      <c r="BO1106" s="241"/>
      <c r="BP1106" s="54"/>
      <c r="BQ1106" s="54"/>
      <c r="BR1106" s="54"/>
      <c r="BS1106" s="54"/>
      <c r="BT1106" s="54"/>
      <c r="BU1106" s="54"/>
      <c r="BV1106" s="54"/>
      <c r="BW1106" s="54"/>
      <c r="BX1106" s="54"/>
      <c r="BY1106" s="54"/>
      <c r="BZ1106" s="54"/>
      <c r="CA1106" s="54"/>
      <c r="CB1106" s="54"/>
      <c r="CC1106" s="54"/>
      <c r="CD1106" s="54"/>
      <c r="CE1106" s="54"/>
      <c r="CF1106" s="54"/>
      <c r="CG1106" s="54"/>
      <c r="CH1106" s="54"/>
      <c r="CI1106" s="54"/>
      <c r="CJ1106" s="54"/>
      <c r="CK1106" s="54"/>
      <c r="CL1106" s="54"/>
      <c r="CM1106" s="54"/>
      <c r="CN1106" s="54"/>
      <c r="CO1106" s="54"/>
      <c r="CP1106" s="54"/>
      <c r="CQ1106" s="54"/>
      <c r="CR1106" s="54"/>
      <c r="CS1106" s="54"/>
      <c r="CT1106" s="54"/>
      <c r="CU1106" s="54"/>
      <c r="CV1106" s="54"/>
      <c r="CW1106" s="54"/>
      <c r="CX1106" s="54"/>
      <c r="CY1106" s="54"/>
      <c r="CZ1106" s="54"/>
      <c r="DA1106" s="54"/>
      <c r="DB1106" s="54"/>
      <c r="DC1106" s="54"/>
      <c r="DD1106" s="54"/>
      <c r="DE1106" s="54"/>
      <c r="DF1106" s="54"/>
      <c r="DG1106" s="54"/>
      <c r="DH1106" s="54"/>
      <c r="DI1106" s="54"/>
      <c r="DJ1106" s="54"/>
      <c r="DK1106" s="54"/>
      <c r="DL1106" s="54"/>
      <c r="DM1106" s="54"/>
      <c r="DN1106" s="54"/>
      <c r="DO1106" s="54"/>
      <c r="DP1106" s="54"/>
      <c r="DQ1106" s="199"/>
    </row>
    <row r="1107" spans="4:121" s="52" customFormat="1" hidden="1">
      <c r="D1107" s="198"/>
      <c r="E1107" s="54"/>
      <c r="F1107" s="54"/>
      <c r="G1107" s="54"/>
      <c r="H1107" s="54"/>
      <c r="I1107" s="54"/>
      <c r="J1107" s="54"/>
      <c r="K1107" s="54"/>
      <c r="L1107" s="54"/>
      <c r="M1107" s="54"/>
      <c r="N1107" s="54"/>
      <c r="O1107" s="54"/>
      <c r="P1107" s="54"/>
      <c r="Q1107" s="54"/>
      <c r="R1107" s="54"/>
      <c r="S1107" s="54"/>
      <c r="T1107" s="54"/>
      <c r="U1107" s="54"/>
      <c r="V1107" s="54"/>
      <c r="W1107" s="192"/>
      <c r="X1107" s="54"/>
      <c r="Y1107" s="54"/>
      <c r="Z1107" s="54"/>
      <c r="AA1107" s="54"/>
      <c r="AB1107" s="54"/>
      <c r="AC1107" s="54"/>
      <c r="AD1107" s="54"/>
      <c r="AE1107" s="54"/>
      <c r="AF1107" s="54"/>
      <c r="AG1107" s="54"/>
      <c r="AH1107" s="54"/>
      <c r="AI1107" s="54"/>
      <c r="AJ1107" s="54"/>
      <c r="AK1107" s="54"/>
      <c r="AL1107" s="54"/>
      <c r="AM1107" s="54"/>
      <c r="AN1107" s="54"/>
      <c r="AO1107" s="54"/>
      <c r="AP1107" s="54"/>
      <c r="AQ1107" s="54"/>
      <c r="AR1107" s="54"/>
      <c r="AS1107" s="54"/>
      <c r="AT1107" s="54"/>
      <c r="AU1107" s="54"/>
      <c r="AV1107" s="54"/>
      <c r="AW1107" s="874" t="e">
        <f t="shared" si="103"/>
        <v>#N/A</v>
      </c>
      <c r="AX1107" s="875"/>
      <c r="AY1107" s="875"/>
      <c r="AZ1107" s="875"/>
      <c r="BA1107" s="876"/>
      <c r="BB1107" s="877" t="s">
        <v>1439</v>
      </c>
      <c r="BC1107" s="878"/>
      <c r="BD1107" s="54"/>
      <c r="BE1107" s="879" t="e">
        <f t="shared" si="102"/>
        <v>#N/A</v>
      </c>
      <c r="BF1107" s="880"/>
      <c r="BG1107" s="880"/>
      <c r="BH1107" s="880"/>
      <c r="BI1107" s="881"/>
      <c r="BJ1107" s="882" t="s">
        <v>1439</v>
      </c>
      <c r="BK1107" s="878"/>
      <c r="BL1107" s="54"/>
      <c r="BM1107" s="241"/>
      <c r="BN1107" s="241"/>
      <c r="BO1107" s="241"/>
      <c r="BP1107" s="54"/>
      <c r="BQ1107" s="54"/>
      <c r="BR1107" s="54"/>
      <c r="BS1107" s="54"/>
      <c r="BT1107" s="54"/>
      <c r="BU1107" s="54"/>
      <c r="BV1107" s="54"/>
      <c r="BW1107" s="54"/>
      <c r="BX1107" s="54"/>
      <c r="BY1107" s="54"/>
      <c r="BZ1107" s="54"/>
      <c r="CA1107" s="54"/>
      <c r="CB1107" s="54"/>
      <c r="CC1107" s="54"/>
      <c r="CD1107" s="54"/>
      <c r="CE1107" s="54"/>
      <c r="CF1107" s="54"/>
      <c r="CG1107" s="54"/>
      <c r="CH1107" s="54"/>
      <c r="CI1107" s="54"/>
      <c r="CJ1107" s="54"/>
      <c r="CK1107" s="54"/>
      <c r="CL1107" s="54"/>
      <c r="CM1107" s="54"/>
      <c r="CN1107" s="54"/>
      <c r="CO1107" s="54"/>
      <c r="CP1107" s="54"/>
      <c r="CQ1107" s="54"/>
      <c r="CR1107" s="54"/>
      <c r="CS1107" s="54"/>
      <c r="CT1107" s="54"/>
      <c r="CU1107" s="54"/>
      <c r="CV1107" s="54"/>
      <c r="CW1107" s="54"/>
      <c r="CX1107" s="54"/>
      <c r="CY1107" s="54"/>
      <c r="CZ1107" s="54"/>
      <c r="DA1107" s="54"/>
      <c r="DB1107" s="54"/>
      <c r="DC1107" s="54"/>
      <c r="DD1107" s="54"/>
      <c r="DE1107" s="54"/>
      <c r="DF1107" s="54"/>
      <c r="DG1107" s="54"/>
      <c r="DH1107" s="54"/>
      <c r="DI1107" s="54"/>
      <c r="DJ1107" s="54"/>
      <c r="DK1107" s="54"/>
      <c r="DL1107" s="54"/>
      <c r="DM1107" s="54"/>
      <c r="DN1107" s="54"/>
      <c r="DO1107" s="54"/>
      <c r="DP1107" s="54"/>
      <c r="DQ1107" s="199"/>
    </row>
    <row r="1108" spans="4:121" s="52" customFormat="1" hidden="1">
      <c r="D1108" s="198"/>
      <c r="E1108" s="54"/>
      <c r="F1108" s="54"/>
      <c r="G1108" s="54"/>
      <c r="H1108" s="54"/>
      <c r="I1108" s="54"/>
      <c r="J1108" s="54"/>
      <c r="K1108" s="54"/>
      <c r="L1108" s="54"/>
      <c r="M1108" s="54"/>
      <c r="N1108" s="54"/>
      <c r="O1108" s="54"/>
      <c r="P1108" s="54"/>
      <c r="Q1108" s="54"/>
      <c r="R1108" s="54"/>
      <c r="S1108" s="54"/>
      <c r="T1108" s="54"/>
      <c r="U1108" s="54"/>
      <c r="V1108" s="54"/>
      <c r="W1108" s="192"/>
      <c r="X1108" s="54"/>
      <c r="Y1108" s="54"/>
      <c r="Z1108" s="54"/>
      <c r="AA1108" s="54"/>
      <c r="AB1108" s="54"/>
      <c r="AC1108" s="54"/>
      <c r="AD1108" s="54"/>
      <c r="AE1108" s="54"/>
      <c r="AF1108" s="54"/>
      <c r="AG1108" s="54"/>
      <c r="AH1108" s="54"/>
      <c r="AI1108" s="54"/>
      <c r="AJ1108" s="54"/>
      <c r="AK1108" s="54"/>
      <c r="AL1108" s="54"/>
      <c r="AM1108" s="54"/>
      <c r="AN1108" s="54"/>
      <c r="AO1108" s="54"/>
      <c r="AP1108" s="54"/>
      <c r="AQ1108" s="54"/>
      <c r="AR1108" s="54"/>
      <c r="AS1108" s="54"/>
      <c r="AT1108" s="54"/>
      <c r="AU1108" s="54"/>
      <c r="AV1108" s="54"/>
      <c r="AW1108" s="874" t="e">
        <f t="shared" si="103"/>
        <v>#N/A</v>
      </c>
      <c r="AX1108" s="875"/>
      <c r="AY1108" s="875"/>
      <c r="AZ1108" s="875"/>
      <c r="BA1108" s="876"/>
      <c r="BB1108" s="877" t="s">
        <v>1440</v>
      </c>
      <c r="BC1108" s="878"/>
      <c r="BD1108" s="54"/>
      <c r="BE1108" s="879" t="e">
        <f t="shared" si="102"/>
        <v>#N/A</v>
      </c>
      <c r="BF1108" s="880"/>
      <c r="BG1108" s="880"/>
      <c r="BH1108" s="880"/>
      <c r="BI1108" s="881"/>
      <c r="BJ1108" s="882" t="s">
        <v>1440</v>
      </c>
      <c r="BK1108" s="878"/>
      <c r="BL1108" s="54"/>
      <c r="BM1108" s="241"/>
      <c r="BN1108" s="241"/>
      <c r="BO1108" s="241"/>
      <c r="BP1108" s="54"/>
      <c r="BQ1108" s="54"/>
      <c r="BR1108" s="54"/>
      <c r="BS1108" s="54"/>
      <c r="BT1108" s="54"/>
      <c r="BU1108" s="54"/>
      <c r="BV1108" s="54"/>
      <c r="BW1108" s="54"/>
      <c r="BX1108" s="54"/>
      <c r="BY1108" s="54"/>
      <c r="BZ1108" s="54"/>
      <c r="CA1108" s="54"/>
      <c r="CB1108" s="54"/>
      <c r="CC1108" s="54"/>
      <c r="CD1108" s="54"/>
      <c r="CE1108" s="54"/>
      <c r="CF1108" s="54"/>
      <c r="CG1108" s="54"/>
      <c r="CH1108" s="54"/>
      <c r="CI1108" s="54"/>
      <c r="CJ1108" s="54"/>
      <c r="CK1108" s="54"/>
      <c r="CL1108" s="54"/>
      <c r="CM1108" s="54"/>
      <c r="CN1108" s="54"/>
      <c r="CO1108" s="54"/>
      <c r="CP1108" s="54"/>
      <c r="CQ1108" s="54"/>
      <c r="CR1108" s="54"/>
      <c r="CS1108" s="54"/>
      <c r="CT1108" s="54"/>
      <c r="CU1108" s="54"/>
      <c r="CV1108" s="54"/>
      <c r="CW1108" s="54"/>
      <c r="CX1108" s="54"/>
      <c r="CY1108" s="54"/>
      <c r="CZ1108" s="54"/>
      <c r="DA1108" s="54"/>
      <c r="DB1108" s="54"/>
      <c r="DC1108" s="54"/>
      <c r="DD1108" s="54"/>
      <c r="DE1108" s="54"/>
      <c r="DF1108" s="54"/>
      <c r="DG1108" s="54"/>
      <c r="DH1108" s="54"/>
      <c r="DI1108" s="54"/>
      <c r="DJ1108" s="54"/>
      <c r="DK1108" s="54"/>
      <c r="DL1108" s="54"/>
      <c r="DM1108" s="54"/>
      <c r="DN1108" s="54"/>
      <c r="DO1108" s="54"/>
      <c r="DP1108" s="54"/>
      <c r="DQ1108" s="199"/>
    </row>
    <row r="1109" spans="4:121" s="52" customFormat="1" hidden="1">
      <c r="D1109" s="198"/>
      <c r="E1109" s="54"/>
      <c r="F1109" s="54"/>
      <c r="G1109" s="54"/>
      <c r="H1109" s="54"/>
      <c r="I1109" s="54"/>
      <c r="J1109" s="54"/>
      <c r="K1109" s="54"/>
      <c r="L1109" s="54"/>
      <c r="M1109" s="54"/>
      <c r="N1109" s="54"/>
      <c r="O1109" s="54"/>
      <c r="P1109" s="54"/>
      <c r="Q1109" s="54"/>
      <c r="R1109" s="54"/>
      <c r="S1109" s="54"/>
      <c r="T1109" s="54"/>
      <c r="U1109" s="54"/>
      <c r="V1109" s="54"/>
      <c r="W1109" s="192"/>
      <c r="X1109" s="54"/>
      <c r="Y1109" s="54"/>
      <c r="Z1109" s="54"/>
      <c r="AA1109" s="54"/>
      <c r="AB1109" s="54"/>
      <c r="AC1109" s="54"/>
      <c r="AD1109" s="54"/>
      <c r="AE1109" s="54"/>
      <c r="AF1109" s="54"/>
      <c r="AG1109" s="54"/>
      <c r="AH1109" s="54"/>
      <c r="AI1109" s="54"/>
      <c r="AJ1109" s="54"/>
      <c r="AK1109" s="54"/>
      <c r="AL1109" s="54"/>
      <c r="AM1109" s="54"/>
      <c r="AN1109" s="54"/>
      <c r="AO1109" s="54"/>
      <c r="AP1109" s="54"/>
      <c r="AQ1109" s="54"/>
      <c r="AR1109" s="54"/>
      <c r="AS1109" s="54"/>
      <c r="AT1109" s="54"/>
      <c r="AU1109" s="54"/>
      <c r="AV1109" s="54"/>
      <c r="AW1109" s="874" t="e">
        <f t="shared" si="103"/>
        <v>#N/A</v>
      </c>
      <c r="AX1109" s="875"/>
      <c r="AY1109" s="875"/>
      <c r="AZ1109" s="875"/>
      <c r="BA1109" s="876"/>
      <c r="BB1109" s="877" t="s">
        <v>1441</v>
      </c>
      <c r="BC1109" s="878"/>
      <c r="BD1109" s="54"/>
      <c r="BE1109" s="879" t="e">
        <f t="shared" si="102"/>
        <v>#N/A</v>
      </c>
      <c r="BF1109" s="880"/>
      <c r="BG1109" s="880"/>
      <c r="BH1109" s="880"/>
      <c r="BI1109" s="881"/>
      <c r="BJ1109" s="882" t="s">
        <v>1441</v>
      </c>
      <c r="BK1109" s="878"/>
      <c r="BL1109" s="54"/>
      <c r="BM1109" s="241"/>
      <c r="BN1109" s="241"/>
      <c r="BO1109" s="241"/>
      <c r="BP1109" s="54"/>
      <c r="BQ1109" s="54"/>
      <c r="BR1109" s="54"/>
      <c r="BS1109" s="54"/>
      <c r="BT1109" s="54"/>
      <c r="BU1109" s="54"/>
      <c r="BV1109" s="54"/>
      <c r="BW1109" s="54"/>
      <c r="BX1109" s="54"/>
      <c r="BY1109" s="54"/>
      <c r="BZ1109" s="54"/>
      <c r="CA1109" s="54"/>
      <c r="CB1109" s="54"/>
      <c r="CC1109" s="54"/>
      <c r="CD1109" s="54"/>
      <c r="CE1109" s="54"/>
      <c r="CF1109" s="54"/>
      <c r="CG1109" s="54"/>
      <c r="CH1109" s="54"/>
      <c r="CI1109" s="54"/>
      <c r="CJ1109" s="54"/>
      <c r="CK1109" s="54"/>
      <c r="CL1109" s="54"/>
      <c r="CM1109" s="54"/>
      <c r="CN1109" s="54"/>
      <c r="CO1109" s="54"/>
      <c r="CP1109" s="54"/>
      <c r="CQ1109" s="54"/>
      <c r="CR1109" s="54"/>
      <c r="CS1109" s="54"/>
      <c r="CT1109" s="54"/>
      <c r="CU1109" s="54"/>
      <c r="CV1109" s="54"/>
      <c r="CW1109" s="54"/>
      <c r="CX1109" s="54"/>
      <c r="CY1109" s="54"/>
      <c r="CZ1109" s="54"/>
      <c r="DA1109" s="54"/>
      <c r="DB1109" s="54"/>
      <c r="DC1109" s="54"/>
      <c r="DD1109" s="54"/>
      <c r="DE1109" s="54"/>
      <c r="DF1109" s="54"/>
      <c r="DG1109" s="54"/>
      <c r="DH1109" s="54"/>
      <c r="DI1109" s="54"/>
      <c r="DJ1109" s="54"/>
      <c r="DK1109" s="54"/>
      <c r="DL1109" s="54"/>
      <c r="DM1109" s="54"/>
      <c r="DN1109" s="54"/>
      <c r="DO1109" s="54"/>
      <c r="DP1109" s="54"/>
      <c r="DQ1109" s="199"/>
    </row>
    <row r="1110" spans="4:121" s="52" customFormat="1" hidden="1">
      <c r="D1110" s="198"/>
      <c r="E1110" s="54"/>
      <c r="F1110" s="54"/>
      <c r="G1110" s="54"/>
      <c r="H1110" s="54"/>
      <c r="I1110" s="54"/>
      <c r="J1110" s="54"/>
      <c r="K1110" s="54"/>
      <c r="L1110" s="54"/>
      <c r="M1110" s="54"/>
      <c r="N1110" s="54"/>
      <c r="O1110" s="54"/>
      <c r="P1110" s="54"/>
      <c r="Q1110" s="54"/>
      <c r="R1110" s="54"/>
      <c r="S1110" s="54"/>
      <c r="T1110" s="54"/>
      <c r="U1110" s="54"/>
      <c r="V1110" s="54"/>
      <c r="W1110" s="192"/>
      <c r="X1110" s="54"/>
      <c r="Y1110" s="54"/>
      <c r="Z1110" s="54"/>
      <c r="AA1110" s="54"/>
      <c r="AB1110" s="54"/>
      <c r="AC1110" s="54"/>
      <c r="AD1110" s="54"/>
      <c r="AE1110" s="54"/>
      <c r="AF1110" s="54"/>
      <c r="AG1110" s="54"/>
      <c r="AH1110" s="54"/>
      <c r="AI1110" s="54"/>
      <c r="AJ1110" s="54"/>
      <c r="AK1110" s="54"/>
      <c r="AL1110" s="54"/>
      <c r="AM1110" s="54"/>
      <c r="AN1110" s="54"/>
      <c r="AO1110" s="54"/>
      <c r="AP1110" s="54"/>
      <c r="AQ1110" s="54"/>
      <c r="AR1110" s="54"/>
      <c r="AS1110" s="54"/>
      <c r="AT1110" s="54"/>
      <c r="AU1110" s="54"/>
      <c r="AV1110" s="54"/>
      <c r="AW1110" s="874" t="e">
        <f t="shared" si="103"/>
        <v>#N/A</v>
      </c>
      <c r="AX1110" s="875"/>
      <c r="AY1110" s="875"/>
      <c r="AZ1110" s="875"/>
      <c r="BA1110" s="876"/>
      <c r="BB1110" s="877" t="s">
        <v>1442</v>
      </c>
      <c r="BC1110" s="878"/>
      <c r="BD1110" s="54"/>
      <c r="BE1110" s="879" t="e">
        <f t="shared" si="102"/>
        <v>#N/A</v>
      </c>
      <c r="BF1110" s="880"/>
      <c r="BG1110" s="880"/>
      <c r="BH1110" s="880"/>
      <c r="BI1110" s="881"/>
      <c r="BJ1110" s="882" t="s">
        <v>1442</v>
      </c>
      <c r="BK1110" s="878"/>
      <c r="BL1110" s="54"/>
      <c r="BM1110" s="241"/>
      <c r="BN1110" s="241"/>
      <c r="BO1110" s="241"/>
      <c r="BP1110" s="54"/>
      <c r="BQ1110" s="54"/>
      <c r="BR1110" s="54"/>
      <c r="BS1110" s="54"/>
      <c r="BT1110" s="54"/>
      <c r="BU1110" s="54"/>
      <c r="BV1110" s="54"/>
      <c r="BW1110" s="54"/>
      <c r="BX1110" s="54"/>
      <c r="BY1110" s="54"/>
      <c r="BZ1110" s="54"/>
      <c r="CA1110" s="54"/>
      <c r="CB1110" s="54"/>
      <c r="CC1110" s="54"/>
      <c r="CD1110" s="54"/>
      <c r="CE1110" s="54"/>
      <c r="CF1110" s="54"/>
      <c r="CG1110" s="54"/>
      <c r="CH1110" s="54"/>
      <c r="CI1110" s="54"/>
      <c r="CJ1110" s="54"/>
      <c r="CK1110" s="54"/>
      <c r="CL1110" s="54"/>
      <c r="CM1110" s="54"/>
      <c r="CN1110" s="54"/>
      <c r="CO1110" s="54"/>
      <c r="CP1110" s="54"/>
      <c r="CQ1110" s="54"/>
      <c r="CR1110" s="54"/>
      <c r="CS1110" s="54"/>
      <c r="CT1110" s="54"/>
      <c r="CU1110" s="54"/>
      <c r="CV1110" s="54"/>
      <c r="CW1110" s="54"/>
      <c r="CX1110" s="54"/>
      <c r="CY1110" s="54"/>
      <c r="CZ1110" s="54"/>
      <c r="DA1110" s="54"/>
      <c r="DB1110" s="54"/>
      <c r="DC1110" s="54"/>
      <c r="DD1110" s="54"/>
      <c r="DE1110" s="54"/>
      <c r="DF1110" s="54"/>
      <c r="DG1110" s="54"/>
      <c r="DH1110" s="54"/>
      <c r="DI1110" s="54"/>
      <c r="DJ1110" s="54"/>
      <c r="DK1110" s="54"/>
      <c r="DL1110" s="54"/>
      <c r="DM1110" s="54"/>
      <c r="DN1110" s="54"/>
      <c r="DO1110" s="54"/>
      <c r="DP1110" s="54"/>
      <c r="DQ1110" s="199"/>
    </row>
    <row r="1111" spans="4:121" s="52" customFormat="1" hidden="1">
      <c r="D1111" s="198"/>
      <c r="E1111" s="54"/>
      <c r="F1111" s="54"/>
      <c r="G1111" s="54"/>
      <c r="H1111" s="54"/>
      <c r="I1111" s="54"/>
      <c r="J1111" s="54"/>
      <c r="K1111" s="54"/>
      <c r="L1111" s="54"/>
      <c r="M1111" s="54"/>
      <c r="N1111" s="54"/>
      <c r="O1111" s="54"/>
      <c r="P1111" s="54"/>
      <c r="Q1111" s="54"/>
      <c r="R1111" s="54"/>
      <c r="S1111" s="54"/>
      <c r="T1111" s="54"/>
      <c r="U1111" s="54"/>
      <c r="V1111" s="54"/>
      <c r="W1111" s="192"/>
      <c r="X1111" s="54"/>
      <c r="Y1111" s="54"/>
      <c r="Z1111" s="54"/>
      <c r="AA1111" s="54"/>
      <c r="AB1111" s="54"/>
      <c r="AC1111" s="54"/>
      <c r="AD1111" s="54"/>
      <c r="AE1111" s="54"/>
      <c r="AF1111" s="54"/>
      <c r="AG1111" s="54"/>
      <c r="AH1111" s="54"/>
      <c r="AI1111" s="54"/>
      <c r="AJ1111" s="54"/>
      <c r="AK1111" s="54"/>
      <c r="AL1111" s="54"/>
      <c r="AM1111" s="54"/>
      <c r="AN1111" s="54"/>
      <c r="AO1111" s="54"/>
      <c r="AP1111" s="54"/>
      <c r="AQ1111" s="54"/>
      <c r="AR1111" s="54"/>
      <c r="AS1111" s="54"/>
      <c r="AT1111" s="54"/>
      <c r="AU1111" s="54"/>
      <c r="AV1111" s="54"/>
      <c r="AW1111" s="874" t="e">
        <f t="shared" si="103"/>
        <v>#N/A</v>
      </c>
      <c r="AX1111" s="875"/>
      <c r="AY1111" s="875"/>
      <c r="AZ1111" s="875"/>
      <c r="BA1111" s="876"/>
      <c r="BB1111" s="877" t="s">
        <v>1443</v>
      </c>
      <c r="BC1111" s="878"/>
      <c r="BD1111" s="54"/>
      <c r="BE1111" s="879" t="e">
        <f t="shared" si="102"/>
        <v>#N/A</v>
      </c>
      <c r="BF1111" s="880"/>
      <c r="BG1111" s="880"/>
      <c r="BH1111" s="880"/>
      <c r="BI1111" s="881"/>
      <c r="BJ1111" s="882" t="s">
        <v>1443</v>
      </c>
      <c r="BK1111" s="878"/>
      <c r="BL1111" s="54"/>
      <c r="BM1111" s="241"/>
      <c r="BN1111" s="241"/>
      <c r="BO1111" s="241"/>
      <c r="BP1111" s="54"/>
      <c r="BQ1111" s="54"/>
      <c r="BR1111" s="54"/>
      <c r="BS1111" s="54"/>
      <c r="BT1111" s="54"/>
      <c r="BU1111" s="54"/>
      <c r="BV1111" s="54"/>
      <c r="BW1111" s="54"/>
      <c r="BX1111" s="54"/>
      <c r="BY1111" s="54"/>
      <c r="BZ1111" s="54"/>
      <c r="CA1111" s="54"/>
      <c r="CB1111" s="54"/>
      <c r="CC1111" s="54"/>
      <c r="CD1111" s="54"/>
      <c r="CE1111" s="54"/>
      <c r="CF1111" s="54"/>
      <c r="CG1111" s="54"/>
      <c r="CH1111" s="54"/>
      <c r="CI1111" s="54"/>
      <c r="CJ1111" s="54"/>
      <c r="CK1111" s="54"/>
      <c r="CL1111" s="54"/>
      <c r="CM1111" s="54"/>
      <c r="CN1111" s="54"/>
      <c r="CO1111" s="54"/>
      <c r="CP1111" s="54"/>
      <c r="CQ1111" s="54"/>
      <c r="CR1111" s="54"/>
      <c r="CS1111" s="54"/>
      <c r="CT1111" s="54"/>
      <c r="CU1111" s="54"/>
      <c r="CV1111" s="54"/>
      <c r="CW1111" s="54"/>
      <c r="CX1111" s="54"/>
      <c r="CY1111" s="54"/>
      <c r="CZ1111" s="54"/>
      <c r="DA1111" s="54"/>
      <c r="DB1111" s="54"/>
      <c r="DC1111" s="54"/>
      <c r="DD1111" s="54"/>
      <c r="DE1111" s="54"/>
      <c r="DF1111" s="54"/>
      <c r="DG1111" s="54"/>
      <c r="DH1111" s="54"/>
      <c r="DI1111" s="54"/>
      <c r="DJ1111" s="54"/>
      <c r="DK1111" s="54"/>
      <c r="DL1111" s="54"/>
      <c r="DM1111" s="54"/>
      <c r="DN1111" s="54"/>
      <c r="DO1111" s="54"/>
      <c r="DP1111" s="54"/>
      <c r="DQ1111" s="199"/>
    </row>
    <row r="1112" spans="4:121" s="52" customFormat="1" hidden="1">
      <c r="D1112" s="198"/>
      <c r="E1112" s="54"/>
      <c r="F1112" s="54"/>
      <c r="G1112" s="54"/>
      <c r="H1112" s="54"/>
      <c r="I1112" s="54"/>
      <c r="J1112" s="54"/>
      <c r="K1112" s="54"/>
      <c r="L1112" s="54"/>
      <c r="M1112" s="54"/>
      <c r="N1112" s="54"/>
      <c r="O1112" s="54"/>
      <c r="P1112" s="54"/>
      <c r="Q1112" s="54"/>
      <c r="R1112" s="54"/>
      <c r="S1112" s="54"/>
      <c r="T1112" s="54"/>
      <c r="U1112" s="54"/>
      <c r="V1112" s="54"/>
      <c r="W1112" s="192"/>
      <c r="X1112" s="54"/>
      <c r="Y1112" s="54"/>
      <c r="Z1112" s="54"/>
      <c r="AA1112" s="54"/>
      <c r="AB1112" s="54"/>
      <c r="AC1112" s="54"/>
      <c r="AD1112" s="54"/>
      <c r="AE1112" s="54"/>
      <c r="AF1112" s="54"/>
      <c r="AG1112" s="54"/>
      <c r="AH1112" s="54"/>
      <c r="AI1112" s="54"/>
      <c r="AJ1112" s="54"/>
      <c r="AK1112" s="54"/>
      <c r="AL1112" s="54"/>
      <c r="AM1112" s="54"/>
      <c r="AN1112" s="54"/>
      <c r="AO1112" s="54"/>
      <c r="AP1112" s="54"/>
      <c r="AQ1112" s="54"/>
      <c r="AR1112" s="54"/>
      <c r="AS1112" s="54"/>
      <c r="AT1112" s="54"/>
      <c r="AU1112" s="54"/>
      <c r="AV1112" s="54"/>
      <c r="AW1112" s="874" t="e">
        <f t="shared" si="103"/>
        <v>#N/A</v>
      </c>
      <c r="AX1112" s="875"/>
      <c r="AY1112" s="875"/>
      <c r="AZ1112" s="875"/>
      <c r="BA1112" s="876"/>
      <c r="BB1112" s="877" t="s">
        <v>1444</v>
      </c>
      <c r="BC1112" s="878"/>
      <c r="BD1112" s="54"/>
      <c r="BE1112" s="879" t="e">
        <f t="shared" si="102"/>
        <v>#N/A</v>
      </c>
      <c r="BF1112" s="880"/>
      <c r="BG1112" s="880"/>
      <c r="BH1112" s="880"/>
      <c r="BI1112" s="881"/>
      <c r="BJ1112" s="882" t="s">
        <v>1444</v>
      </c>
      <c r="BK1112" s="878"/>
      <c r="BL1112" s="54"/>
      <c r="BM1112" s="241"/>
      <c r="BN1112" s="241"/>
      <c r="BO1112" s="241"/>
      <c r="BP1112" s="54"/>
      <c r="BQ1112" s="54"/>
      <c r="BR1112" s="54"/>
      <c r="BS1112" s="54"/>
      <c r="BT1112" s="54"/>
      <c r="BU1112" s="54"/>
      <c r="BV1112" s="54"/>
      <c r="BW1112" s="54"/>
      <c r="BX1112" s="54"/>
      <c r="BY1112" s="54"/>
      <c r="BZ1112" s="54"/>
      <c r="CA1112" s="54"/>
      <c r="CB1112" s="54"/>
      <c r="CC1112" s="54"/>
      <c r="CD1112" s="54"/>
      <c r="CE1112" s="54"/>
      <c r="CF1112" s="54"/>
      <c r="CG1112" s="54"/>
      <c r="CH1112" s="54"/>
      <c r="CI1112" s="54"/>
      <c r="CJ1112" s="54"/>
      <c r="CK1112" s="54"/>
      <c r="CL1112" s="54"/>
      <c r="CM1112" s="54"/>
      <c r="CN1112" s="54"/>
      <c r="CO1112" s="54"/>
      <c r="CP1112" s="54"/>
      <c r="CQ1112" s="54"/>
      <c r="CR1112" s="54"/>
      <c r="CS1112" s="54"/>
      <c r="CT1112" s="54"/>
      <c r="CU1112" s="54"/>
      <c r="CV1112" s="54"/>
      <c r="CW1112" s="54"/>
      <c r="CX1112" s="54"/>
      <c r="CY1112" s="54"/>
      <c r="CZ1112" s="54"/>
      <c r="DA1112" s="54"/>
      <c r="DB1112" s="54"/>
      <c r="DC1112" s="54"/>
      <c r="DD1112" s="54"/>
      <c r="DE1112" s="54"/>
      <c r="DF1112" s="54"/>
      <c r="DG1112" s="54"/>
      <c r="DH1112" s="54"/>
      <c r="DI1112" s="54"/>
      <c r="DJ1112" s="54"/>
      <c r="DK1112" s="54"/>
      <c r="DL1112" s="54"/>
      <c r="DM1112" s="54"/>
      <c r="DN1112" s="54"/>
      <c r="DO1112" s="54"/>
      <c r="DP1112" s="54"/>
      <c r="DQ1112" s="199"/>
    </row>
    <row r="1113" spans="4:121" s="52" customFormat="1" hidden="1">
      <c r="D1113" s="198"/>
      <c r="E1113" s="54"/>
      <c r="F1113" s="54"/>
      <c r="G1113" s="54"/>
      <c r="H1113" s="54"/>
      <c r="I1113" s="54"/>
      <c r="J1113" s="54"/>
      <c r="K1113" s="54"/>
      <c r="L1113" s="54"/>
      <c r="M1113" s="54"/>
      <c r="N1113" s="54"/>
      <c r="O1113" s="54"/>
      <c r="P1113" s="54"/>
      <c r="Q1113" s="54"/>
      <c r="R1113" s="54"/>
      <c r="S1113" s="54"/>
      <c r="T1113" s="54"/>
      <c r="U1113" s="54"/>
      <c r="V1113" s="54"/>
      <c r="W1113" s="192"/>
      <c r="X1113" s="54"/>
      <c r="Y1113" s="54"/>
      <c r="Z1113" s="54"/>
      <c r="AA1113" s="54"/>
      <c r="AB1113" s="54"/>
      <c r="AC1113" s="54"/>
      <c r="AD1113" s="54"/>
      <c r="AE1113" s="54"/>
      <c r="AF1113" s="54"/>
      <c r="AG1113" s="54"/>
      <c r="AH1113" s="54"/>
      <c r="AI1113" s="54"/>
      <c r="AJ1113" s="54"/>
      <c r="AK1113" s="54"/>
      <c r="AL1113" s="54"/>
      <c r="AM1113" s="54"/>
      <c r="AN1113" s="54"/>
      <c r="AO1113" s="54"/>
      <c r="AP1113" s="54"/>
      <c r="AQ1113" s="54"/>
      <c r="AR1113" s="54"/>
      <c r="AS1113" s="54"/>
      <c r="AT1113" s="54"/>
      <c r="AU1113" s="54"/>
      <c r="AV1113" s="54"/>
      <c r="AW1113" s="874" t="e">
        <f t="shared" si="103"/>
        <v>#N/A</v>
      </c>
      <c r="AX1113" s="875"/>
      <c r="AY1113" s="875"/>
      <c r="AZ1113" s="875"/>
      <c r="BA1113" s="876"/>
      <c r="BB1113" s="877" t="s">
        <v>1445</v>
      </c>
      <c r="BC1113" s="878"/>
      <c r="BD1113" s="54"/>
      <c r="BE1113" s="879" t="e">
        <f t="shared" si="102"/>
        <v>#N/A</v>
      </c>
      <c r="BF1113" s="880"/>
      <c r="BG1113" s="880"/>
      <c r="BH1113" s="880"/>
      <c r="BI1113" s="881"/>
      <c r="BJ1113" s="882" t="s">
        <v>1445</v>
      </c>
      <c r="BK1113" s="878"/>
      <c r="BL1113" s="54"/>
      <c r="BM1113" s="241"/>
      <c r="BN1113" s="241"/>
      <c r="BO1113" s="241"/>
      <c r="BP1113" s="54"/>
      <c r="BQ1113" s="54"/>
      <c r="BR1113" s="54"/>
      <c r="BS1113" s="54"/>
      <c r="BT1113" s="54"/>
      <c r="BU1113" s="54"/>
      <c r="BV1113" s="54"/>
      <c r="BW1113" s="54"/>
      <c r="BX1113" s="54"/>
      <c r="BY1113" s="54"/>
      <c r="BZ1113" s="54"/>
      <c r="CA1113" s="54"/>
      <c r="CB1113" s="54"/>
      <c r="CC1113" s="54"/>
      <c r="CD1113" s="54"/>
      <c r="CE1113" s="54"/>
      <c r="CF1113" s="54"/>
      <c r="CG1113" s="54"/>
      <c r="CH1113" s="54"/>
      <c r="CI1113" s="54"/>
      <c r="CJ1113" s="54"/>
      <c r="CK1113" s="54"/>
      <c r="CL1113" s="54"/>
      <c r="CM1113" s="54"/>
      <c r="CN1113" s="54"/>
      <c r="CO1113" s="54"/>
      <c r="CP1113" s="54"/>
      <c r="CQ1113" s="54"/>
      <c r="CR1113" s="54"/>
      <c r="CS1113" s="54"/>
      <c r="CT1113" s="54"/>
      <c r="CU1113" s="54"/>
      <c r="CV1113" s="54"/>
      <c r="CW1113" s="54"/>
      <c r="CX1113" s="54"/>
      <c r="CY1113" s="54"/>
      <c r="CZ1113" s="54"/>
      <c r="DA1113" s="54"/>
      <c r="DB1113" s="54"/>
      <c r="DC1113" s="54"/>
      <c r="DD1113" s="54"/>
      <c r="DE1113" s="54"/>
      <c r="DF1113" s="54"/>
      <c r="DG1113" s="54"/>
      <c r="DH1113" s="54"/>
      <c r="DI1113" s="54"/>
      <c r="DJ1113" s="54"/>
      <c r="DK1113" s="54"/>
      <c r="DL1113" s="54"/>
      <c r="DM1113" s="54"/>
      <c r="DN1113" s="54"/>
      <c r="DO1113" s="54"/>
      <c r="DP1113" s="54"/>
      <c r="DQ1113" s="199"/>
    </row>
    <row r="1114" spans="4:121" s="52" customFormat="1" hidden="1">
      <c r="D1114" s="198"/>
      <c r="E1114" s="54"/>
      <c r="F1114" s="54"/>
      <c r="G1114" s="54"/>
      <c r="H1114" s="54"/>
      <c r="I1114" s="54"/>
      <c r="J1114" s="54"/>
      <c r="K1114" s="54"/>
      <c r="L1114" s="54"/>
      <c r="M1114" s="54"/>
      <c r="N1114" s="54"/>
      <c r="O1114" s="54"/>
      <c r="P1114" s="54"/>
      <c r="Q1114" s="54"/>
      <c r="R1114" s="54"/>
      <c r="S1114" s="54"/>
      <c r="T1114" s="54"/>
      <c r="U1114" s="54"/>
      <c r="V1114" s="54"/>
      <c r="W1114" s="192"/>
      <c r="X1114" s="54"/>
      <c r="Y1114" s="54"/>
      <c r="Z1114" s="54"/>
      <c r="AA1114" s="54"/>
      <c r="AB1114" s="54"/>
      <c r="AC1114" s="54"/>
      <c r="AD1114" s="54"/>
      <c r="AE1114" s="54"/>
      <c r="AF1114" s="54"/>
      <c r="AG1114" s="54"/>
      <c r="AH1114" s="54"/>
      <c r="AI1114" s="54"/>
      <c r="AJ1114" s="54"/>
      <c r="AK1114" s="54"/>
      <c r="AL1114" s="54"/>
      <c r="AM1114" s="54"/>
      <c r="AN1114" s="54"/>
      <c r="AO1114" s="54"/>
      <c r="AP1114" s="54"/>
      <c r="AQ1114" s="54"/>
      <c r="AR1114" s="54"/>
      <c r="AS1114" s="54"/>
      <c r="AT1114" s="54"/>
      <c r="AU1114" s="54"/>
      <c r="AV1114" s="54"/>
      <c r="AW1114" s="874" t="e">
        <f t="shared" si="103"/>
        <v>#N/A</v>
      </c>
      <c r="AX1114" s="875"/>
      <c r="AY1114" s="875"/>
      <c r="AZ1114" s="875"/>
      <c r="BA1114" s="876"/>
      <c r="BB1114" s="877" t="s">
        <v>1446</v>
      </c>
      <c r="BC1114" s="878"/>
      <c r="BD1114" s="54"/>
      <c r="BE1114" s="879" t="e">
        <f t="shared" si="102"/>
        <v>#N/A</v>
      </c>
      <c r="BF1114" s="880"/>
      <c r="BG1114" s="880"/>
      <c r="BH1114" s="880"/>
      <c r="BI1114" s="881"/>
      <c r="BJ1114" s="882" t="s">
        <v>1446</v>
      </c>
      <c r="BK1114" s="878"/>
      <c r="BL1114" s="54"/>
      <c r="BM1114" s="241"/>
      <c r="BN1114" s="241"/>
      <c r="BO1114" s="241"/>
      <c r="BP1114" s="54"/>
      <c r="BQ1114" s="54"/>
      <c r="BR1114" s="54"/>
      <c r="BS1114" s="54"/>
      <c r="BT1114" s="54"/>
      <c r="BU1114" s="54"/>
      <c r="BV1114" s="54"/>
      <c r="BW1114" s="54"/>
      <c r="BX1114" s="54"/>
      <c r="BY1114" s="54"/>
      <c r="BZ1114" s="54"/>
      <c r="CA1114" s="54"/>
      <c r="CB1114" s="54"/>
      <c r="CC1114" s="54"/>
      <c r="CD1114" s="54"/>
      <c r="CE1114" s="54"/>
      <c r="CF1114" s="54"/>
      <c r="CG1114" s="54"/>
      <c r="CH1114" s="54"/>
      <c r="CI1114" s="54"/>
      <c r="CJ1114" s="54"/>
      <c r="CK1114" s="54"/>
      <c r="CL1114" s="54"/>
      <c r="CM1114" s="54"/>
      <c r="CN1114" s="54"/>
      <c r="CO1114" s="54"/>
      <c r="CP1114" s="54"/>
      <c r="CQ1114" s="54"/>
      <c r="CR1114" s="54"/>
      <c r="CS1114" s="54"/>
      <c r="CT1114" s="54"/>
      <c r="CU1114" s="54"/>
      <c r="CV1114" s="54"/>
      <c r="CW1114" s="54"/>
      <c r="CX1114" s="54"/>
      <c r="CY1114" s="54"/>
      <c r="CZ1114" s="54"/>
      <c r="DA1114" s="54"/>
      <c r="DB1114" s="54"/>
      <c r="DC1114" s="54"/>
      <c r="DD1114" s="54"/>
      <c r="DE1114" s="54"/>
      <c r="DF1114" s="54"/>
      <c r="DG1114" s="54"/>
      <c r="DH1114" s="54"/>
      <c r="DI1114" s="54"/>
      <c r="DJ1114" s="54"/>
      <c r="DK1114" s="54"/>
      <c r="DL1114" s="54"/>
      <c r="DM1114" s="54"/>
      <c r="DN1114" s="54"/>
      <c r="DO1114" s="54"/>
      <c r="DP1114" s="54"/>
      <c r="DQ1114" s="199"/>
    </row>
    <row r="1115" spans="4:121" s="52" customFormat="1" hidden="1">
      <c r="D1115" s="198"/>
      <c r="E1115" s="54"/>
      <c r="F1115" s="54"/>
      <c r="G1115" s="54"/>
      <c r="H1115" s="54"/>
      <c r="I1115" s="54"/>
      <c r="J1115" s="54"/>
      <c r="K1115" s="54"/>
      <c r="L1115" s="54"/>
      <c r="M1115" s="54"/>
      <c r="N1115" s="54"/>
      <c r="O1115" s="54"/>
      <c r="P1115" s="54"/>
      <c r="Q1115" s="54"/>
      <c r="R1115" s="54"/>
      <c r="S1115" s="54"/>
      <c r="T1115" s="54"/>
      <c r="U1115" s="54"/>
      <c r="V1115" s="54"/>
      <c r="W1115" s="192"/>
      <c r="X1115" s="54"/>
      <c r="Y1115" s="54"/>
      <c r="Z1115" s="54"/>
      <c r="AA1115" s="54"/>
      <c r="AB1115" s="54"/>
      <c r="AC1115" s="54"/>
      <c r="AD1115" s="54"/>
      <c r="AE1115" s="54"/>
      <c r="AF1115" s="54"/>
      <c r="AG1115" s="54"/>
      <c r="AH1115" s="54"/>
      <c r="AI1115" s="54"/>
      <c r="AJ1115" s="54"/>
      <c r="AK1115" s="54"/>
      <c r="AL1115" s="54"/>
      <c r="AM1115" s="54"/>
      <c r="AN1115" s="54"/>
      <c r="AO1115" s="54"/>
      <c r="AP1115" s="54"/>
      <c r="AQ1115" s="54"/>
      <c r="AR1115" s="54"/>
      <c r="AS1115" s="54"/>
      <c r="AT1115" s="54"/>
      <c r="AU1115" s="54"/>
      <c r="AV1115" s="54"/>
      <c r="AW1115" s="874" t="e">
        <f t="shared" si="103"/>
        <v>#N/A</v>
      </c>
      <c r="AX1115" s="875"/>
      <c r="AY1115" s="875"/>
      <c r="AZ1115" s="875"/>
      <c r="BA1115" s="876"/>
      <c r="BB1115" s="877" t="s">
        <v>1447</v>
      </c>
      <c r="BC1115" s="878"/>
      <c r="BD1115" s="54"/>
      <c r="BE1115" s="879" t="e">
        <f t="shared" si="102"/>
        <v>#N/A</v>
      </c>
      <c r="BF1115" s="880"/>
      <c r="BG1115" s="880"/>
      <c r="BH1115" s="880"/>
      <c r="BI1115" s="881"/>
      <c r="BJ1115" s="882" t="s">
        <v>1447</v>
      </c>
      <c r="BK1115" s="878"/>
      <c r="BL1115" s="54"/>
      <c r="BM1115" s="241"/>
      <c r="BN1115" s="241"/>
      <c r="BO1115" s="241"/>
      <c r="BP1115" s="54"/>
      <c r="BQ1115" s="54"/>
      <c r="BR1115" s="54"/>
      <c r="BS1115" s="54"/>
      <c r="BT1115" s="54"/>
      <c r="BU1115" s="54"/>
      <c r="BV1115" s="54"/>
      <c r="BW1115" s="54"/>
      <c r="BX1115" s="54"/>
      <c r="BY1115" s="54"/>
      <c r="BZ1115" s="54"/>
      <c r="CA1115" s="54"/>
      <c r="CB1115" s="54"/>
      <c r="CC1115" s="54"/>
      <c r="CD1115" s="54"/>
      <c r="CE1115" s="54"/>
      <c r="CF1115" s="54"/>
      <c r="CG1115" s="54"/>
      <c r="CH1115" s="54"/>
      <c r="CI1115" s="54"/>
      <c r="CJ1115" s="54"/>
      <c r="CK1115" s="54"/>
      <c r="CL1115" s="54"/>
      <c r="CM1115" s="54"/>
      <c r="CN1115" s="54"/>
      <c r="CO1115" s="54"/>
      <c r="CP1115" s="54"/>
      <c r="CQ1115" s="54"/>
      <c r="CR1115" s="54"/>
      <c r="CS1115" s="54"/>
      <c r="CT1115" s="54"/>
      <c r="CU1115" s="54"/>
      <c r="CV1115" s="54"/>
      <c r="CW1115" s="54"/>
      <c r="CX1115" s="54"/>
      <c r="CY1115" s="54"/>
      <c r="CZ1115" s="54"/>
      <c r="DA1115" s="54"/>
      <c r="DB1115" s="54"/>
      <c r="DC1115" s="54"/>
      <c r="DD1115" s="54"/>
      <c r="DE1115" s="54"/>
      <c r="DF1115" s="54"/>
      <c r="DG1115" s="54"/>
      <c r="DH1115" s="54"/>
      <c r="DI1115" s="54"/>
      <c r="DJ1115" s="54"/>
      <c r="DK1115" s="54"/>
      <c r="DL1115" s="54"/>
      <c r="DM1115" s="54"/>
      <c r="DN1115" s="54"/>
      <c r="DO1115" s="54"/>
      <c r="DP1115" s="54"/>
      <c r="DQ1115" s="199"/>
    </row>
    <row r="1116" spans="4:121" s="52" customFormat="1" hidden="1">
      <c r="D1116" s="198"/>
      <c r="E1116" s="54"/>
      <c r="F1116" s="54"/>
      <c r="G1116" s="54"/>
      <c r="H1116" s="54"/>
      <c r="I1116" s="54"/>
      <c r="J1116" s="54"/>
      <c r="K1116" s="54"/>
      <c r="L1116" s="54"/>
      <c r="M1116" s="54"/>
      <c r="N1116" s="54"/>
      <c r="O1116" s="54"/>
      <c r="P1116" s="54"/>
      <c r="Q1116" s="54"/>
      <c r="R1116" s="54"/>
      <c r="S1116" s="54"/>
      <c r="T1116" s="54"/>
      <c r="U1116" s="54"/>
      <c r="V1116" s="54"/>
      <c r="W1116" s="192"/>
      <c r="X1116" s="54"/>
      <c r="Y1116" s="54"/>
      <c r="Z1116" s="54"/>
      <c r="AA1116" s="54"/>
      <c r="AB1116" s="54"/>
      <c r="AC1116" s="54"/>
      <c r="AD1116" s="54"/>
      <c r="AE1116" s="54"/>
      <c r="AF1116" s="54"/>
      <c r="AG1116" s="54"/>
      <c r="AH1116" s="54"/>
      <c r="AI1116" s="54"/>
      <c r="AJ1116" s="54"/>
      <c r="AK1116" s="54"/>
      <c r="AL1116" s="54"/>
      <c r="AM1116" s="54"/>
      <c r="AN1116" s="54"/>
      <c r="AO1116" s="54"/>
      <c r="AP1116" s="54"/>
      <c r="AQ1116" s="54"/>
      <c r="AR1116" s="54"/>
      <c r="AS1116" s="54"/>
      <c r="AT1116" s="54"/>
      <c r="AU1116" s="54"/>
      <c r="AV1116" s="54"/>
      <c r="AW1116" s="874" t="e">
        <f t="shared" si="103"/>
        <v>#N/A</v>
      </c>
      <c r="AX1116" s="875"/>
      <c r="AY1116" s="875"/>
      <c r="AZ1116" s="875"/>
      <c r="BA1116" s="876"/>
      <c r="BB1116" s="877" t="s">
        <v>1448</v>
      </c>
      <c r="BC1116" s="878"/>
      <c r="BD1116" s="54"/>
      <c r="BE1116" s="879" t="e">
        <f t="shared" si="102"/>
        <v>#N/A</v>
      </c>
      <c r="BF1116" s="880"/>
      <c r="BG1116" s="880"/>
      <c r="BH1116" s="880"/>
      <c r="BI1116" s="881"/>
      <c r="BJ1116" s="882" t="s">
        <v>1448</v>
      </c>
      <c r="BK1116" s="878"/>
      <c r="BL1116" s="54"/>
      <c r="BM1116" s="241"/>
      <c r="BN1116" s="241"/>
      <c r="BO1116" s="241"/>
      <c r="BP1116" s="54"/>
      <c r="BQ1116" s="54"/>
      <c r="BR1116" s="54"/>
      <c r="BS1116" s="54"/>
      <c r="BT1116" s="54"/>
      <c r="BU1116" s="54"/>
      <c r="BV1116" s="54"/>
      <c r="BW1116" s="54"/>
      <c r="BX1116" s="54"/>
      <c r="BY1116" s="54"/>
      <c r="BZ1116" s="54"/>
      <c r="CA1116" s="54"/>
      <c r="CB1116" s="54"/>
      <c r="CC1116" s="54"/>
      <c r="CD1116" s="54"/>
      <c r="CE1116" s="54"/>
      <c r="CF1116" s="54"/>
      <c r="CG1116" s="54"/>
      <c r="CH1116" s="54"/>
      <c r="CI1116" s="54"/>
      <c r="CJ1116" s="54"/>
      <c r="CK1116" s="54"/>
      <c r="CL1116" s="54"/>
      <c r="CM1116" s="54"/>
      <c r="CN1116" s="54"/>
      <c r="CO1116" s="54"/>
      <c r="CP1116" s="54"/>
      <c r="CQ1116" s="54"/>
      <c r="CR1116" s="54"/>
      <c r="CS1116" s="54"/>
      <c r="CT1116" s="54"/>
      <c r="CU1116" s="54"/>
      <c r="CV1116" s="54"/>
      <c r="CW1116" s="54"/>
      <c r="CX1116" s="54"/>
      <c r="CY1116" s="54"/>
      <c r="CZ1116" s="54"/>
      <c r="DA1116" s="54"/>
      <c r="DB1116" s="54"/>
      <c r="DC1116" s="54"/>
      <c r="DD1116" s="54"/>
      <c r="DE1116" s="54"/>
      <c r="DF1116" s="54"/>
      <c r="DG1116" s="54"/>
      <c r="DH1116" s="54"/>
      <c r="DI1116" s="54"/>
      <c r="DJ1116" s="54"/>
      <c r="DK1116" s="54"/>
      <c r="DL1116" s="54"/>
      <c r="DM1116" s="54"/>
      <c r="DN1116" s="54"/>
      <c r="DO1116" s="54"/>
      <c r="DP1116" s="54"/>
      <c r="DQ1116" s="199"/>
    </row>
    <row r="1117" spans="4:121" s="52" customFormat="1" hidden="1">
      <c r="D1117" s="198"/>
      <c r="E1117" s="54"/>
      <c r="F1117" s="54"/>
      <c r="G1117" s="54"/>
      <c r="H1117" s="54"/>
      <c r="I1117" s="54"/>
      <c r="J1117" s="54"/>
      <c r="K1117" s="54"/>
      <c r="L1117" s="54"/>
      <c r="M1117" s="54"/>
      <c r="N1117" s="54"/>
      <c r="O1117" s="54"/>
      <c r="P1117" s="54"/>
      <c r="Q1117" s="54"/>
      <c r="R1117" s="54"/>
      <c r="S1117" s="54"/>
      <c r="T1117" s="54"/>
      <c r="U1117" s="54"/>
      <c r="V1117" s="54"/>
      <c r="W1117" s="192"/>
      <c r="X1117" s="54"/>
      <c r="Y1117" s="54"/>
      <c r="Z1117" s="54"/>
      <c r="AA1117" s="54"/>
      <c r="AB1117" s="54"/>
      <c r="AC1117" s="54"/>
      <c r="AD1117" s="54"/>
      <c r="AE1117" s="54"/>
      <c r="AF1117" s="54"/>
      <c r="AG1117" s="54"/>
      <c r="AH1117" s="54"/>
      <c r="AI1117" s="54"/>
      <c r="AJ1117" s="54"/>
      <c r="AK1117" s="54"/>
      <c r="AL1117" s="54"/>
      <c r="AM1117" s="54"/>
      <c r="AN1117" s="54"/>
      <c r="AO1117" s="54"/>
      <c r="AP1117" s="54"/>
      <c r="AQ1117" s="54"/>
      <c r="AR1117" s="54"/>
      <c r="AS1117" s="54"/>
      <c r="AT1117" s="54"/>
      <c r="AU1117" s="54"/>
      <c r="AV1117" s="54"/>
      <c r="AW1117" s="874" t="e">
        <f t="shared" si="103"/>
        <v>#N/A</v>
      </c>
      <c r="AX1117" s="875"/>
      <c r="AY1117" s="875"/>
      <c r="AZ1117" s="875"/>
      <c r="BA1117" s="876"/>
      <c r="BB1117" s="877" t="s">
        <v>1449</v>
      </c>
      <c r="BC1117" s="878"/>
      <c r="BD1117" s="54"/>
      <c r="BE1117" s="879" t="e">
        <f t="shared" si="102"/>
        <v>#N/A</v>
      </c>
      <c r="BF1117" s="880"/>
      <c r="BG1117" s="880"/>
      <c r="BH1117" s="880"/>
      <c r="BI1117" s="881"/>
      <c r="BJ1117" s="882" t="s">
        <v>1449</v>
      </c>
      <c r="BK1117" s="878"/>
      <c r="BL1117" s="54"/>
      <c r="BM1117" s="241"/>
      <c r="BN1117" s="241"/>
      <c r="BO1117" s="241"/>
      <c r="BP1117" s="54"/>
      <c r="BQ1117" s="54"/>
      <c r="BR1117" s="54"/>
      <c r="BS1117" s="54"/>
      <c r="BT1117" s="54"/>
      <c r="BU1117" s="54"/>
      <c r="BV1117" s="54"/>
      <c r="BW1117" s="54"/>
      <c r="BX1117" s="54"/>
      <c r="BY1117" s="54"/>
      <c r="BZ1117" s="54"/>
      <c r="CA1117" s="54"/>
      <c r="CB1117" s="54"/>
      <c r="CC1117" s="54"/>
      <c r="CD1117" s="54"/>
      <c r="CE1117" s="54"/>
      <c r="CF1117" s="54"/>
      <c r="CG1117" s="54"/>
      <c r="CH1117" s="54"/>
      <c r="CI1117" s="54"/>
      <c r="CJ1117" s="54"/>
      <c r="CK1117" s="54"/>
      <c r="CL1117" s="54"/>
      <c r="CM1117" s="54"/>
      <c r="CN1117" s="54"/>
      <c r="CO1117" s="54"/>
      <c r="CP1117" s="54"/>
      <c r="CQ1117" s="54"/>
      <c r="CR1117" s="54"/>
      <c r="CS1117" s="54"/>
      <c r="CT1117" s="54"/>
      <c r="CU1117" s="54"/>
      <c r="CV1117" s="54"/>
      <c r="CW1117" s="54"/>
      <c r="CX1117" s="54"/>
      <c r="CY1117" s="54"/>
      <c r="CZ1117" s="54"/>
      <c r="DA1117" s="54"/>
      <c r="DB1117" s="54"/>
      <c r="DC1117" s="54"/>
      <c r="DD1117" s="54"/>
      <c r="DE1117" s="54"/>
      <c r="DF1117" s="54"/>
      <c r="DG1117" s="54"/>
      <c r="DH1117" s="54"/>
      <c r="DI1117" s="54"/>
      <c r="DJ1117" s="54"/>
      <c r="DK1117" s="54"/>
      <c r="DL1117" s="54"/>
      <c r="DM1117" s="54"/>
      <c r="DN1117" s="54"/>
      <c r="DO1117" s="54"/>
      <c r="DP1117" s="54"/>
      <c r="DQ1117" s="199"/>
    </row>
    <row r="1118" spans="4:121" s="52" customFormat="1" hidden="1">
      <c r="D1118" s="198"/>
      <c r="E1118" s="54"/>
      <c r="F1118" s="54"/>
      <c r="G1118" s="54"/>
      <c r="H1118" s="54"/>
      <c r="I1118" s="54"/>
      <c r="J1118" s="54"/>
      <c r="K1118" s="54"/>
      <c r="L1118" s="54"/>
      <c r="M1118" s="54"/>
      <c r="N1118" s="54"/>
      <c r="O1118" s="54"/>
      <c r="P1118" s="54"/>
      <c r="Q1118" s="54"/>
      <c r="R1118" s="54"/>
      <c r="S1118" s="54"/>
      <c r="T1118" s="54"/>
      <c r="U1118" s="54"/>
      <c r="V1118" s="54"/>
      <c r="W1118" s="192"/>
      <c r="X1118" s="54"/>
      <c r="Y1118" s="54"/>
      <c r="Z1118" s="54"/>
      <c r="AA1118" s="54"/>
      <c r="AB1118" s="54"/>
      <c r="AC1118" s="54"/>
      <c r="AD1118" s="54"/>
      <c r="AE1118" s="54"/>
      <c r="AF1118" s="54"/>
      <c r="AG1118" s="54"/>
      <c r="AH1118" s="54"/>
      <c r="AI1118" s="54"/>
      <c r="AJ1118" s="54"/>
      <c r="AK1118" s="54"/>
      <c r="AL1118" s="54"/>
      <c r="AM1118" s="54"/>
      <c r="AN1118" s="54"/>
      <c r="AO1118" s="54"/>
      <c r="AP1118" s="54"/>
      <c r="AQ1118" s="54"/>
      <c r="AR1118" s="54"/>
      <c r="AS1118" s="54"/>
      <c r="AT1118" s="54"/>
      <c r="AU1118" s="54"/>
      <c r="AV1118" s="54"/>
      <c r="AW1118" s="874" t="e">
        <f t="shared" si="103"/>
        <v>#N/A</v>
      </c>
      <c r="AX1118" s="875"/>
      <c r="AY1118" s="875"/>
      <c r="AZ1118" s="875"/>
      <c r="BA1118" s="876"/>
      <c r="BB1118" s="877" t="s">
        <v>1450</v>
      </c>
      <c r="BC1118" s="878"/>
      <c r="BD1118" s="54"/>
      <c r="BE1118" s="879" t="e">
        <f t="shared" si="102"/>
        <v>#N/A</v>
      </c>
      <c r="BF1118" s="880"/>
      <c r="BG1118" s="880"/>
      <c r="BH1118" s="880"/>
      <c r="BI1118" s="881"/>
      <c r="BJ1118" s="882" t="s">
        <v>1450</v>
      </c>
      <c r="BK1118" s="878"/>
      <c r="BL1118" s="54"/>
      <c r="BM1118" s="241"/>
      <c r="BN1118" s="241"/>
      <c r="BO1118" s="241"/>
      <c r="BP1118" s="54"/>
      <c r="BQ1118" s="54"/>
      <c r="BR1118" s="54"/>
      <c r="BS1118" s="54"/>
      <c r="BT1118" s="54"/>
      <c r="BU1118" s="54"/>
      <c r="BV1118" s="54"/>
      <c r="BW1118" s="54"/>
      <c r="BX1118" s="54"/>
      <c r="BY1118" s="54"/>
      <c r="BZ1118" s="54"/>
      <c r="CA1118" s="54"/>
      <c r="CB1118" s="54"/>
      <c r="CC1118" s="54"/>
      <c r="CD1118" s="54"/>
      <c r="CE1118" s="54"/>
      <c r="CF1118" s="54"/>
      <c r="CG1118" s="54"/>
      <c r="CH1118" s="54"/>
      <c r="CI1118" s="54"/>
      <c r="CJ1118" s="54"/>
      <c r="CK1118" s="54"/>
      <c r="CL1118" s="54"/>
      <c r="CM1118" s="54"/>
      <c r="CN1118" s="54"/>
      <c r="CO1118" s="54"/>
      <c r="CP1118" s="54"/>
      <c r="CQ1118" s="54"/>
      <c r="CR1118" s="54"/>
      <c r="CS1118" s="54"/>
      <c r="CT1118" s="54"/>
      <c r="CU1118" s="54"/>
      <c r="CV1118" s="54"/>
      <c r="CW1118" s="54"/>
      <c r="CX1118" s="54"/>
      <c r="CY1118" s="54"/>
      <c r="CZ1118" s="54"/>
      <c r="DA1118" s="54"/>
      <c r="DB1118" s="54"/>
      <c r="DC1118" s="54"/>
      <c r="DD1118" s="54"/>
      <c r="DE1118" s="54"/>
      <c r="DF1118" s="54"/>
      <c r="DG1118" s="54"/>
      <c r="DH1118" s="54"/>
      <c r="DI1118" s="54"/>
      <c r="DJ1118" s="54"/>
      <c r="DK1118" s="54"/>
      <c r="DL1118" s="54"/>
      <c r="DM1118" s="54"/>
      <c r="DN1118" s="54"/>
      <c r="DO1118" s="54"/>
      <c r="DP1118" s="54"/>
      <c r="DQ1118" s="199"/>
    </row>
    <row r="1119" spans="4:121" s="52" customFormat="1" hidden="1">
      <c r="D1119" s="198"/>
      <c r="E1119" s="54"/>
      <c r="F1119" s="54"/>
      <c r="G1119" s="54"/>
      <c r="H1119" s="54"/>
      <c r="I1119" s="54"/>
      <c r="J1119" s="54"/>
      <c r="K1119" s="54"/>
      <c r="L1119" s="54"/>
      <c r="M1119" s="54"/>
      <c r="N1119" s="54"/>
      <c r="O1119" s="54"/>
      <c r="P1119" s="54"/>
      <c r="Q1119" s="54"/>
      <c r="R1119" s="54"/>
      <c r="S1119" s="54"/>
      <c r="T1119" s="54"/>
      <c r="U1119" s="54"/>
      <c r="V1119" s="54"/>
      <c r="W1119" s="192"/>
      <c r="X1119" s="54"/>
      <c r="Y1119" s="54"/>
      <c r="Z1119" s="54"/>
      <c r="AA1119" s="54"/>
      <c r="AB1119" s="54"/>
      <c r="AC1119" s="54"/>
      <c r="AD1119" s="54"/>
      <c r="AE1119" s="54"/>
      <c r="AF1119" s="54"/>
      <c r="AG1119" s="54"/>
      <c r="AH1119" s="54"/>
      <c r="AI1119" s="54"/>
      <c r="AJ1119" s="54"/>
      <c r="AK1119" s="54"/>
      <c r="AL1119" s="54"/>
      <c r="AM1119" s="54"/>
      <c r="AN1119" s="54"/>
      <c r="AO1119" s="54"/>
      <c r="AP1119" s="54"/>
      <c r="AQ1119" s="54"/>
      <c r="AR1119" s="54"/>
      <c r="AS1119" s="54"/>
      <c r="AT1119" s="54"/>
      <c r="AU1119" s="54"/>
      <c r="AV1119" s="54"/>
      <c r="AW1119" s="874" t="e">
        <f t="shared" si="103"/>
        <v>#N/A</v>
      </c>
      <c r="AX1119" s="875"/>
      <c r="AY1119" s="875"/>
      <c r="AZ1119" s="875"/>
      <c r="BA1119" s="876"/>
      <c r="BB1119" s="877" t="s">
        <v>1451</v>
      </c>
      <c r="BC1119" s="878"/>
      <c r="BD1119" s="54"/>
      <c r="BE1119" s="879" t="e">
        <f t="shared" si="102"/>
        <v>#N/A</v>
      </c>
      <c r="BF1119" s="880"/>
      <c r="BG1119" s="880"/>
      <c r="BH1119" s="880"/>
      <c r="BI1119" s="881"/>
      <c r="BJ1119" s="882" t="s">
        <v>1451</v>
      </c>
      <c r="BK1119" s="878"/>
      <c r="BL1119" s="54"/>
      <c r="BM1119" s="241"/>
      <c r="BN1119" s="241"/>
      <c r="BO1119" s="241"/>
      <c r="BP1119" s="54"/>
      <c r="BQ1119" s="54"/>
      <c r="BR1119" s="54"/>
      <c r="BS1119" s="54"/>
      <c r="BT1119" s="54"/>
      <c r="BU1119" s="54"/>
      <c r="BV1119" s="54"/>
      <c r="BW1119" s="54"/>
      <c r="BX1119" s="54"/>
      <c r="BY1119" s="54"/>
      <c r="BZ1119" s="54"/>
      <c r="CA1119" s="54"/>
      <c r="CB1119" s="54"/>
      <c r="CC1119" s="54"/>
      <c r="CD1119" s="54"/>
      <c r="CE1119" s="54"/>
      <c r="CF1119" s="54"/>
      <c r="CG1119" s="54"/>
      <c r="CH1119" s="54"/>
      <c r="CI1119" s="54"/>
      <c r="CJ1119" s="54"/>
      <c r="CK1119" s="54"/>
      <c r="CL1119" s="54"/>
      <c r="CM1119" s="54"/>
      <c r="CN1119" s="54"/>
      <c r="CO1119" s="54"/>
      <c r="CP1119" s="54"/>
      <c r="CQ1119" s="54"/>
      <c r="CR1119" s="54"/>
      <c r="CS1119" s="54"/>
      <c r="CT1119" s="54"/>
      <c r="CU1119" s="54"/>
      <c r="CV1119" s="54"/>
      <c r="CW1119" s="54"/>
      <c r="CX1119" s="54"/>
      <c r="CY1119" s="54"/>
      <c r="CZ1119" s="54"/>
      <c r="DA1119" s="54"/>
      <c r="DB1119" s="54"/>
      <c r="DC1119" s="54"/>
      <c r="DD1119" s="54"/>
      <c r="DE1119" s="54"/>
      <c r="DF1119" s="54"/>
      <c r="DG1119" s="54"/>
      <c r="DH1119" s="54"/>
      <c r="DI1119" s="54"/>
      <c r="DJ1119" s="54"/>
      <c r="DK1119" s="54"/>
      <c r="DL1119" s="54"/>
      <c r="DM1119" s="54"/>
      <c r="DN1119" s="54"/>
      <c r="DO1119" s="54"/>
      <c r="DP1119" s="54"/>
      <c r="DQ1119" s="199"/>
    </row>
    <row r="1120" spans="4:121" s="52" customFormat="1" hidden="1">
      <c r="D1120" s="198"/>
      <c r="E1120" s="54"/>
      <c r="F1120" s="54"/>
      <c r="G1120" s="54"/>
      <c r="H1120" s="54"/>
      <c r="I1120" s="54"/>
      <c r="J1120" s="54"/>
      <c r="K1120" s="54"/>
      <c r="L1120" s="54"/>
      <c r="M1120" s="54"/>
      <c r="N1120" s="54"/>
      <c r="O1120" s="54"/>
      <c r="P1120" s="54"/>
      <c r="Q1120" s="54"/>
      <c r="R1120" s="54"/>
      <c r="S1120" s="54"/>
      <c r="T1120" s="54"/>
      <c r="U1120" s="54"/>
      <c r="V1120" s="54"/>
      <c r="W1120" s="192"/>
      <c r="X1120" s="54"/>
      <c r="Y1120" s="54"/>
      <c r="Z1120" s="54"/>
      <c r="AA1120" s="54"/>
      <c r="AB1120" s="54"/>
      <c r="AC1120" s="54"/>
      <c r="AD1120" s="54"/>
      <c r="AE1120" s="54"/>
      <c r="AF1120" s="54"/>
      <c r="AG1120" s="54"/>
      <c r="AH1120" s="54"/>
      <c r="AI1120" s="54"/>
      <c r="AJ1120" s="54"/>
      <c r="AK1120" s="54"/>
      <c r="AL1120" s="54"/>
      <c r="AM1120" s="54"/>
      <c r="AN1120" s="54"/>
      <c r="AO1120" s="54"/>
      <c r="AP1120" s="54"/>
      <c r="AQ1120" s="54"/>
      <c r="AR1120" s="54"/>
      <c r="AS1120" s="54"/>
      <c r="AT1120" s="54"/>
      <c r="AU1120" s="54"/>
      <c r="AV1120" s="54"/>
      <c r="AW1120" s="874" t="e">
        <f t="shared" si="103"/>
        <v>#N/A</v>
      </c>
      <c r="AX1120" s="875"/>
      <c r="AY1120" s="875"/>
      <c r="AZ1120" s="875"/>
      <c r="BA1120" s="876"/>
      <c r="BB1120" s="877" t="s">
        <v>1452</v>
      </c>
      <c r="BC1120" s="878"/>
      <c r="BD1120" s="54"/>
      <c r="BE1120" s="879" t="e">
        <f t="shared" si="102"/>
        <v>#N/A</v>
      </c>
      <c r="BF1120" s="880"/>
      <c r="BG1120" s="880"/>
      <c r="BH1120" s="880"/>
      <c r="BI1120" s="881"/>
      <c r="BJ1120" s="882" t="s">
        <v>1452</v>
      </c>
      <c r="BK1120" s="878"/>
      <c r="BL1120" s="54"/>
      <c r="BM1120" s="241"/>
      <c r="BN1120" s="241"/>
      <c r="BO1120" s="241"/>
      <c r="BP1120" s="54"/>
      <c r="BQ1120" s="54"/>
      <c r="BR1120" s="54"/>
      <c r="BS1120" s="54"/>
      <c r="BT1120" s="54"/>
      <c r="BU1120" s="54"/>
      <c r="BV1120" s="54"/>
      <c r="BW1120" s="54"/>
      <c r="BX1120" s="54"/>
      <c r="BY1120" s="54"/>
      <c r="BZ1120" s="54"/>
      <c r="CA1120" s="54"/>
      <c r="CB1120" s="54"/>
      <c r="CC1120" s="54"/>
      <c r="CD1120" s="54"/>
      <c r="CE1120" s="54"/>
      <c r="CF1120" s="54"/>
      <c r="CG1120" s="54"/>
      <c r="CH1120" s="54"/>
      <c r="CI1120" s="54"/>
      <c r="CJ1120" s="54"/>
      <c r="CK1120" s="54"/>
      <c r="CL1120" s="54"/>
      <c r="CM1120" s="54"/>
      <c r="CN1120" s="54"/>
      <c r="CO1120" s="54"/>
      <c r="CP1120" s="54"/>
      <c r="CQ1120" s="54"/>
      <c r="CR1120" s="54"/>
      <c r="CS1120" s="54"/>
      <c r="CT1120" s="54"/>
      <c r="CU1120" s="54"/>
      <c r="CV1120" s="54"/>
      <c r="CW1120" s="54"/>
      <c r="CX1120" s="54"/>
      <c r="CY1120" s="54"/>
      <c r="CZ1120" s="54"/>
      <c r="DA1120" s="54"/>
      <c r="DB1120" s="54"/>
      <c r="DC1120" s="54"/>
      <c r="DD1120" s="54"/>
      <c r="DE1120" s="54"/>
      <c r="DF1120" s="54"/>
      <c r="DG1120" s="54"/>
      <c r="DH1120" s="54"/>
      <c r="DI1120" s="54"/>
      <c r="DJ1120" s="54"/>
      <c r="DK1120" s="54"/>
      <c r="DL1120" s="54"/>
      <c r="DM1120" s="54"/>
      <c r="DN1120" s="54"/>
      <c r="DO1120" s="54"/>
      <c r="DP1120" s="54"/>
      <c r="DQ1120" s="199"/>
    </row>
    <row r="1121" spans="4:121" s="52" customFormat="1" hidden="1">
      <c r="D1121" s="198"/>
      <c r="E1121" s="54"/>
      <c r="F1121" s="54"/>
      <c r="G1121" s="54"/>
      <c r="H1121" s="54"/>
      <c r="I1121" s="54"/>
      <c r="J1121" s="54"/>
      <c r="K1121" s="54"/>
      <c r="L1121" s="54"/>
      <c r="M1121" s="54"/>
      <c r="N1121" s="54"/>
      <c r="O1121" s="54"/>
      <c r="P1121" s="54"/>
      <c r="Q1121" s="54"/>
      <c r="R1121" s="54"/>
      <c r="S1121" s="54"/>
      <c r="T1121" s="54"/>
      <c r="U1121" s="54"/>
      <c r="V1121" s="54"/>
      <c r="W1121" s="192"/>
      <c r="X1121" s="54"/>
      <c r="Y1121" s="54"/>
      <c r="Z1121" s="54"/>
      <c r="AA1121" s="54"/>
      <c r="AB1121" s="54"/>
      <c r="AC1121" s="54"/>
      <c r="AD1121" s="54"/>
      <c r="AE1121" s="54"/>
      <c r="AF1121" s="54"/>
      <c r="AG1121" s="54"/>
      <c r="AH1121" s="54"/>
      <c r="AI1121" s="54"/>
      <c r="AJ1121" s="54"/>
      <c r="AK1121" s="54"/>
      <c r="AL1121" s="54"/>
      <c r="AM1121" s="54"/>
      <c r="AN1121" s="54"/>
      <c r="AO1121" s="54"/>
      <c r="AP1121" s="54"/>
      <c r="AQ1121" s="54"/>
      <c r="AR1121" s="54"/>
      <c r="AS1121" s="54"/>
      <c r="AT1121" s="54"/>
      <c r="AU1121" s="54"/>
      <c r="AV1121" s="54"/>
      <c r="AW1121" s="874" t="e">
        <f t="shared" si="103"/>
        <v>#N/A</v>
      </c>
      <c r="AX1121" s="875"/>
      <c r="AY1121" s="875"/>
      <c r="AZ1121" s="875"/>
      <c r="BA1121" s="876"/>
      <c r="BB1121" s="877" t="s">
        <v>1453</v>
      </c>
      <c r="BC1121" s="878"/>
      <c r="BD1121" s="54"/>
      <c r="BE1121" s="879" t="e">
        <f t="shared" si="102"/>
        <v>#N/A</v>
      </c>
      <c r="BF1121" s="880"/>
      <c r="BG1121" s="880"/>
      <c r="BH1121" s="880"/>
      <c r="BI1121" s="881"/>
      <c r="BJ1121" s="882" t="s">
        <v>1453</v>
      </c>
      <c r="BK1121" s="878"/>
      <c r="BL1121" s="54"/>
      <c r="BM1121" s="241"/>
      <c r="BN1121" s="241"/>
      <c r="BO1121" s="241"/>
      <c r="BP1121" s="54"/>
      <c r="BQ1121" s="54"/>
      <c r="BR1121" s="54"/>
      <c r="BS1121" s="54"/>
      <c r="BT1121" s="54"/>
      <c r="BU1121" s="54"/>
      <c r="BV1121" s="54"/>
      <c r="BW1121" s="54"/>
      <c r="BX1121" s="54"/>
      <c r="BY1121" s="54"/>
      <c r="BZ1121" s="54"/>
      <c r="CA1121" s="54"/>
      <c r="CB1121" s="54"/>
      <c r="CC1121" s="54"/>
      <c r="CD1121" s="54"/>
      <c r="CE1121" s="54"/>
      <c r="CF1121" s="54"/>
      <c r="CG1121" s="54"/>
      <c r="CH1121" s="54"/>
      <c r="CI1121" s="54"/>
      <c r="CJ1121" s="54"/>
      <c r="CK1121" s="54"/>
      <c r="CL1121" s="54"/>
      <c r="CM1121" s="54"/>
      <c r="CN1121" s="54"/>
      <c r="CO1121" s="54"/>
      <c r="CP1121" s="54"/>
      <c r="CQ1121" s="54"/>
      <c r="CR1121" s="54"/>
      <c r="CS1121" s="54"/>
      <c r="CT1121" s="54"/>
      <c r="CU1121" s="54"/>
      <c r="CV1121" s="54"/>
      <c r="CW1121" s="54"/>
      <c r="CX1121" s="54"/>
      <c r="CY1121" s="54"/>
      <c r="CZ1121" s="54"/>
      <c r="DA1121" s="54"/>
      <c r="DB1121" s="54"/>
      <c r="DC1121" s="54"/>
      <c r="DD1121" s="54"/>
      <c r="DE1121" s="54"/>
      <c r="DF1121" s="54"/>
      <c r="DG1121" s="54"/>
      <c r="DH1121" s="54"/>
      <c r="DI1121" s="54"/>
      <c r="DJ1121" s="54"/>
      <c r="DK1121" s="54"/>
      <c r="DL1121" s="54"/>
      <c r="DM1121" s="54"/>
      <c r="DN1121" s="54"/>
      <c r="DO1121" s="54"/>
      <c r="DP1121" s="54"/>
      <c r="DQ1121" s="199"/>
    </row>
    <row r="1122" spans="4:121" s="52" customFormat="1" hidden="1">
      <c r="D1122" s="198"/>
      <c r="E1122" s="54"/>
      <c r="F1122" s="54"/>
      <c r="G1122" s="54"/>
      <c r="H1122" s="54"/>
      <c r="I1122" s="54"/>
      <c r="J1122" s="54"/>
      <c r="K1122" s="54"/>
      <c r="L1122" s="54"/>
      <c r="M1122" s="54"/>
      <c r="N1122" s="54"/>
      <c r="O1122" s="54"/>
      <c r="P1122" s="54"/>
      <c r="Q1122" s="54"/>
      <c r="R1122" s="54"/>
      <c r="S1122" s="54"/>
      <c r="T1122" s="54"/>
      <c r="U1122" s="54"/>
      <c r="V1122" s="54"/>
      <c r="W1122" s="192"/>
      <c r="X1122" s="54"/>
      <c r="Y1122" s="54"/>
      <c r="Z1122" s="54"/>
      <c r="AA1122" s="54"/>
      <c r="AB1122" s="54"/>
      <c r="AC1122" s="54"/>
      <c r="AD1122" s="54"/>
      <c r="AE1122" s="54"/>
      <c r="AF1122" s="54"/>
      <c r="AG1122" s="54"/>
      <c r="AH1122" s="54"/>
      <c r="AI1122" s="54"/>
      <c r="AJ1122" s="54"/>
      <c r="AK1122" s="54"/>
      <c r="AL1122" s="54"/>
      <c r="AM1122" s="54"/>
      <c r="AN1122" s="54"/>
      <c r="AO1122" s="54"/>
      <c r="AP1122" s="54"/>
      <c r="AQ1122" s="54"/>
      <c r="AR1122" s="54"/>
      <c r="AS1122" s="54"/>
      <c r="AT1122" s="54"/>
      <c r="AU1122" s="54"/>
      <c r="AV1122" s="54"/>
      <c r="AW1122" s="874" t="e">
        <f t="shared" si="103"/>
        <v>#N/A</v>
      </c>
      <c r="AX1122" s="875"/>
      <c r="AY1122" s="875"/>
      <c r="AZ1122" s="875"/>
      <c r="BA1122" s="876"/>
      <c r="BB1122" s="877" t="s">
        <v>1454</v>
      </c>
      <c r="BC1122" s="878"/>
      <c r="BD1122" s="54"/>
      <c r="BE1122" s="879" t="e">
        <f t="shared" si="102"/>
        <v>#N/A</v>
      </c>
      <c r="BF1122" s="880"/>
      <c r="BG1122" s="880"/>
      <c r="BH1122" s="880"/>
      <c r="BI1122" s="881"/>
      <c r="BJ1122" s="882" t="s">
        <v>1454</v>
      </c>
      <c r="BK1122" s="878"/>
      <c r="BL1122" s="54"/>
      <c r="BM1122" s="241"/>
      <c r="BN1122" s="241"/>
      <c r="BO1122" s="241"/>
      <c r="BP1122" s="54"/>
      <c r="BQ1122" s="54"/>
      <c r="BR1122" s="54"/>
      <c r="BS1122" s="54"/>
      <c r="BT1122" s="54"/>
      <c r="BU1122" s="54"/>
      <c r="BV1122" s="54"/>
      <c r="BW1122" s="54"/>
      <c r="BX1122" s="54"/>
      <c r="BY1122" s="54"/>
      <c r="BZ1122" s="54"/>
      <c r="CA1122" s="54"/>
      <c r="CB1122" s="54"/>
      <c r="CC1122" s="54"/>
      <c r="CD1122" s="54"/>
      <c r="CE1122" s="54"/>
      <c r="CF1122" s="54"/>
      <c r="CG1122" s="54"/>
      <c r="CH1122" s="54"/>
      <c r="CI1122" s="54"/>
      <c r="CJ1122" s="54"/>
      <c r="CK1122" s="54"/>
      <c r="CL1122" s="54"/>
      <c r="CM1122" s="54"/>
      <c r="CN1122" s="54"/>
      <c r="CO1122" s="54"/>
      <c r="CP1122" s="54"/>
      <c r="CQ1122" s="54"/>
      <c r="CR1122" s="54"/>
      <c r="CS1122" s="54"/>
      <c r="CT1122" s="54"/>
      <c r="CU1122" s="54"/>
      <c r="CV1122" s="54"/>
      <c r="CW1122" s="54"/>
      <c r="CX1122" s="54"/>
      <c r="CY1122" s="54"/>
      <c r="CZ1122" s="54"/>
      <c r="DA1122" s="54"/>
      <c r="DB1122" s="54"/>
      <c r="DC1122" s="54"/>
      <c r="DD1122" s="54"/>
      <c r="DE1122" s="54"/>
      <c r="DF1122" s="54"/>
      <c r="DG1122" s="54"/>
      <c r="DH1122" s="54"/>
      <c r="DI1122" s="54"/>
      <c r="DJ1122" s="54"/>
      <c r="DK1122" s="54"/>
      <c r="DL1122" s="54"/>
      <c r="DM1122" s="54"/>
      <c r="DN1122" s="54"/>
      <c r="DO1122" s="54"/>
      <c r="DP1122" s="54"/>
      <c r="DQ1122" s="199"/>
    </row>
    <row r="1123" spans="4:121" s="52" customFormat="1" hidden="1">
      <c r="D1123" s="198"/>
      <c r="E1123" s="54"/>
      <c r="F1123" s="54"/>
      <c r="G1123" s="54"/>
      <c r="H1123" s="54"/>
      <c r="I1123" s="54"/>
      <c r="J1123" s="54"/>
      <c r="K1123" s="54"/>
      <c r="L1123" s="54"/>
      <c r="M1123" s="54"/>
      <c r="N1123" s="54"/>
      <c r="O1123" s="54"/>
      <c r="P1123" s="54"/>
      <c r="Q1123" s="54"/>
      <c r="R1123" s="54"/>
      <c r="S1123" s="54"/>
      <c r="T1123" s="54"/>
      <c r="U1123" s="54"/>
      <c r="V1123" s="54"/>
      <c r="W1123" s="192"/>
      <c r="X1123" s="54"/>
      <c r="Y1123" s="54"/>
      <c r="Z1123" s="54"/>
      <c r="AA1123" s="54"/>
      <c r="AB1123" s="54"/>
      <c r="AC1123" s="54"/>
      <c r="AD1123" s="54"/>
      <c r="AE1123" s="54"/>
      <c r="AF1123" s="54"/>
      <c r="AG1123" s="54"/>
      <c r="AH1123" s="54"/>
      <c r="AI1123" s="54"/>
      <c r="AJ1123" s="54"/>
      <c r="AK1123" s="54"/>
      <c r="AL1123" s="54"/>
      <c r="AM1123" s="54"/>
      <c r="AN1123" s="54"/>
      <c r="AO1123" s="54"/>
      <c r="AP1123" s="54"/>
      <c r="AQ1123" s="54"/>
      <c r="AR1123" s="54"/>
      <c r="AS1123" s="54"/>
      <c r="AT1123" s="54"/>
      <c r="AU1123" s="54"/>
      <c r="AV1123" s="54"/>
      <c r="AW1123" s="874" t="e">
        <f t="shared" si="103"/>
        <v>#N/A</v>
      </c>
      <c r="AX1123" s="875"/>
      <c r="AY1123" s="875"/>
      <c r="AZ1123" s="875"/>
      <c r="BA1123" s="876"/>
      <c r="BB1123" s="877" t="s">
        <v>1455</v>
      </c>
      <c r="BC1123" s="878"/>
      <c r="BD1123" s="54"/>
      <c r="BE1123" s="879" t="e">
        <f t="shared" si="102"/>
        <v>#N/A</v>
      </c>
      <c r="BF1123" s="880"/>
      <c r="BG1123" s="880"/>
      <c r="BH1123" s="880"/>
      <c r="BI1123" s="881"/>
      <c r="BJ1123" s="882" t="s">
        <v>1455</v>
      </c>
      <c r="BK1123" s="878"/>
      <c r="BL1123" s="54"/>
      <c r="BM1123" s="241"/>
      <c r="BN1123" s="241"/>
      <c r="BO1123" s="241"/>
      <c r="BP1123" s="54"/>
      <c r="BQ1123" s="54"/>
      <c r="BR1123" s="54"/>
      <c r="BS1123" s="54"/>
      <c r="BT1123" s="54"/>
      <c r="BU1123" s="54"/>
      <c r="BV1123" s="54"/>
      <c r="BW1123" s="54"/>
      <c r="BX1123" s="54"/>
      <c r="BY1123" s="54"/>
      <c r="BZ1123" s="54"/>
      <c r="CA1123" s="54"/>
      <c r="CB1123" s="54"/>
      <c r="CC1123" s="54"/>
      <c r="CD1123" s="54"/>
      <c r="CE1123" s="54"/>
      <c r="CF1123" s="54"/>
      <c r="CG1123" s="54"/>
      <c r="CH1123" s="54"/>
      <c r="CI1123" s="54"/>
      <c r="CJ1123" s="54"/>
      <c r="CK1123" s="54"/>
      <c r="CL1123" s="54"/>
      <c r="CM1123" s="54"/>
      <c r="CN1123" s="54"/>
      <c r="CO1123" s="54"/>
      <c r="CP1123" s="54"/>
      <c r="CQ1123" s="54"/>
      <c r="CR1123" s="54"/>
      <c r="CS1123" s="54"/>
      <c r="CT1123" s="54"/>
      <c r="CU1123" s="54"/>
      <c r="CV1123" s="54"/>
      <c r="CW1123" s="54"/>
      <c r="CX1123" s="54"/>
      <c r="CY1123" s="54"/>
      <c r="CZ1123" s="54"/>
      <c r="DA1123" s="54"/>
      <c r="DB1123" s="54"/>
      <c r="DC1123" s="54"/>
      <c r="DD1123" s="54"/>
      <c r="DE1123" s="54"/>
      <c r="DF1123" s="54"/>
      <c r="DG1123" s="54"/>
      <c r="DH1123" s="54"/>
      <c r="DI1123" s="54"/>
      <c r="DJ1123" s="54"/>
      <c r="DK1123" s="54"/>
      <c r="DL1123" s="54"/>
      <c r="DM1123" s="54"/>
      <c r="DN1123" s="54"/>
      <c r="DO1123" s="54"/>
      <c r="DP1123" s="54"/>
      <c r="DQ1123" s="199"/>
    </row>
    <row r="1124" spans="4:121" s="52" customFormat="1" hidden="1">
      <c r="D1124" s="198"/>
      <c r="E1124" s="54"/>
      <c r="F1124" s="54"/>
      <c r="G1124" s="54"/>
      <c r="H1124" s="54"/>
      <c r="I1124" s="54"/>
      <c r="J1124" s="54"/>
      <c r="K1124" s="54"/>
      <c r="L1124" s="54"/>
      <c r="M1124" s="54"/>
      <c r="N1124" s="54"/>
      <c r="O1124" s="54"/>
      <c r="P1124" s="54"/>
      <c r="Q1124" s="54"/>
      <c r="R1124" s="54"/>
      <c r="S1124" s="54"/>
      <c r="T1124" s="54"/>
      <c r="U1124" s="54"/>
      <c r="V1124" s="54"/>
      <c r="W1124" s="192"/>
      <c r="X1124" s="54"/>
      <c r="Y1124" s="54"/>
      <c r="Z1124" s="54"/>
      <c r="AA1124" s="54"/>
      <c r="AB1124" s="54"/>
      <c r="AC1124" s="54"/>
      <c r="AD1124" s="54"/>
      <c r="AE1124" s="54"/>
      <c r="AF1124" s="54"/>
      <c r="AG1124" s="54"/>
      <c r="AH1124" s="54"/>
      <c r="AI1124" s="54"/>
      <c r="AJ1124" s="54"/>
      <c r="AK1124" s="54"/>
      <c r="AL1124" s="54"/>
      <c r="AM1124" s="54"/>
      <c r="AN1124" s="54"/>
      <c r="AO1124" s="54"/>
      <c r="AP1124" s="54"/>
      <c r="AQ1124" s="54"/>
      <c r="AR1124" s="54"/>
      <c r="AS1124" s="54"/>
      <c r="AT1124" s="54"/>
      <c r="AU1124" s="54"/>
      <c r="AV1124" s="54"/>
      <c r="AW1124" s="874" t="e">
        <f t="shared" si="103"/>
        <v>#N/A</v>
      </c>
      <c r="AX1124" s="875"/>
      <c r="AY1124" s="875"/>
      <c r="AZ1124" s="875"/>
      <c r="BA1124" s="876"/>
      <c r="BB1124" s="877" t="s">
        <v>1456</v>
      </c>
      <c r="BC1124" s="878"/>
      <c r="BD1124" s="54"/>
      <c r="BE1124" s="879" t="e">
        <f t="shared" si="102"/>
        <v>#N/A</v>
      </c>
      <c r="BF1124" s="880"/>
      <c r="BG1124" s="880"/>
      <c r="BH1124" s="880"/>
      <c r="BI1124" s="881"/>
      <c r="BJ1124" s="882" t="s">
        <v>1456</v>
      </c>
      <c r="BK1124" s="878"/>
      <c r="BL1124" s="54"/>
      <c r="BM1124" s="241"/>
      <c r="BN1124" s="241"/>
      <c r="BO1124" s="241"/>
      <c r="BP1124" s="54"/>
      <c r="BQ1124" s="54"/>
      <c r="BR1124" s="54"/>
      <c r="BS1124" s="54"/>
      <c r="BT1124" s="54"/>
      <c r="BU1124" s="54"/>
      <c r="BV1124" s="54"/>
      <c r="BW1124" s="54"/>
      <c r="BX1124" s="54"/>
      <c r="BY1124" s="54"/>
      <c r="BZ1124" s="54"/>
      <c r="CA1124" s="54"/>
      <c r="CB1124" s="54"/>
      <c r="CC1124" s="54"/>
      <c r="CD1124" s="54"/>
      <c r="CE1124" s="54"/>
      <c r="CF1124" s="54"/>
      <c r="CG1124" s="54"/>
      <c r="CH1124" s="54"/>
      <c r="CI1124" s="54"/>
      <c r="CJ1124" s="54"/>
      <c r="CK1124" s="54"/>
      <c r="CL1124" s="54"/>
      <c r="CM1124" s="54"/>
      <c r="CN1124" s="54"/>
      <c r="CO1124" s="54"/>
      <c r="CP1124" s="54"/>
      <c r="CQ1124" s="54"/>
      <c r="CR1124" s="54"/>
      <c r="CS1124" s="54"/>
      <c r="CT1124" s="54"/>
      <c r="CU1124" s="54"/>
      <c r="CV1124" s="54"/>
      <c r="CW1124" s="54"/>
      <c r="CX1124" s="54"/>
      <c r="CY1124" s="54"/>
      <c r="CZ1124" s="54"/>
      <c r="DA1124" s="54"/>
      <c r="DB1124" s="54"/>
      <c r="DC1124" s="54"/>
      <c r="DD1124" s="54"/>
      <c r="DE1124" s="54"/>
      <c r="DF1124" s="54"/>
      <c r="DG1124" s="54"/>
      <c r="DH1124" s="54"/>
      <c r="DI1124" s="54"/>
      <c r="DJ1124" s="54"/>
      <c r="DK1124" s="54"/>
      <c r="DL1124" s="54"/>
      <c r="DM1124" s="54"/>
      <c r="DN1124" s="54"/>
      <c r="DO1124" s="54"/>
      <c r="DP1124" s="54"/>
      <c r="DQ1124" s="199"/>
    </row>
    <row r="1125" spans="4:121" s="52" customFormat="1" hidden="1">
      <c r="D1125" s="198"/>
      <c r="E1125" s="54"/>
      <c r="F1125" s="54"/>
      <c r="G1125" s="54"/>
      <c r="H1125" s="54"/>
      <c r="I1125" s="54"/>
      <c r="J1125" s="54"/>
      <c r="K1125" s="54"/>
      <c r="L1125" s="54"/>
      <c r="M1125" s="54"/>
      <c r="N1125" s="54"/>
      <c r="O1125" s="54"/>
      <c r="P1125" s="54"/>
      <c r="Q1125" s="54"/>
      <c r="R1125" s="54"/>
      <c r="S1125" s="54"/>
      <c r="T1125" s="54"/>
      <c r="U1125" s="54"/>
      <c r="V1125" s="54"/>
      <c r="W1125" s="192"/>
      <c r="X1125" s="54"/>
      <c r="Y1125" s="54"/>
      <c r="Z1125" s="54"/>
      <c r="AA1125" s="54"/>
      <c r="AB1125" s="54"/>
      <c r="AC1125" s="54"/>
      <c r="AD1125" s="54"/>
      <c r="AE1125" s="54"/>
      <c r="AF1125" s="54"/>
      <c r="AG1125" s="54"/>
      <c r="AH1125" s="54"/>
      <c r="AI1125" s="54"/>
      <c r="AJ1125" s="54"/>
      <c r="AK1125" s="54"/>
      <c r="AL1125" s="54"/>
      <c r="AM1125" s="54"/>
      <c r="AN1125" s="54"/>
      <c r="AO1125" s="54"/>
      <c r="AP1125" s="54"/>
      <c r="AQ1125" s="54"/>
      <c r="AR1125" s="54"/>
      <c r="AS1125" s="54"/>
      <c r="AT1125" s="54"/>
      <c r="AU1125" s="54"/>
      <c r="AV1125" s="54"/>
      <c r="AW1125" s="874" t="e">
        <f t="shared" si="103"/>
        <v>#N/A</v>
      </c>
      <c r="AX1125" s="875"/>
      <c r="AY1125" s="875"/>
      <c r="AZ1125" s="875"/>
      <c r="BA1125" s="876"/>
      <c r="BB1125" s="877" t="s">
        <v>1457</v>
      </c>
      <c r="BC1125" s="878"/>
      <c r="BD1125" s="54"/>
      <c r="BE1125" s="879" t="e">
        <f t="shared" si="102"/>
        <v>#N/A</v>
      </c>
      <c r="BF1125" s="880"/>
      <c r="BG1125" s="880"/>
      <c r="BH1125" s="880"/>
      <c r="BI1125" s="881"/>
      <c r="BJ1125" s="882" t="s">
        <v>1457</v>
      </c>
      <c r="BK1125" s="878"/>
      <c r="BL1125" s="54"/>
      <c r="BM1125" s="241"/>
      <c r="BN1125" s="241"/>
      <c r="BO1125" s="241"/>
      <c r="BP1125" s="54"/>
      <c r="BQ1125" s="54"/>
      <c r="BR1125" s="54"/>
      <c r="BS1125" s="54"/>
      <c r="BT1125" s="54"/>
      <c r="BU1125" s="54"/>
      <c r="BV1125" s="54"/>
      <c r="BW1125" s="54"/>
      <c r="BX1125" s="54"/>
      <c r="BY1125" s="54"/>
      <c r="BZ1125" s="54"/>
      <c r="CA1125" s="54"/>
      <c r="CB1125" s="54"/>
      <c r="CC1125" s="54"/>
      <c r="CD1125" s="54"/>
      <c r="CE1125" s="54"/>
      <c r="CF1125" s="54"/>
      <c r="CG1125" s="54"/>
      <c r="CH1125" s="54"/>
      <c r="CI1125" s="54"/>
      <c r="CJ1125" s="54"/>
      <c r="CK1125" s="54"/>
      <c r="CL1125" s="54"/>
      <c r="CM1125" s="54"/>
      <c r="CN1125" s="54"/>
      <c r="CO1125" s="54"/>
      <c r="CP1125" s="54"/>
      <c r="CQ1125" s="54"/>
      <c r="CR1125" s="54"/>
      <c r="CS1125" s="54"/>
      <c r="CT1125" s="54"/>
      <c r="CU1125" s="54"/>
      <c r="CV1125" s="54"/>
      <c r="CW1125" s="54"/>
      <c r="CX1125" s="54"/>
      <c r="CY1125" s="54"/>
      <c r="CZ1125" s="54"/>
      <c r="DA1125" s="54"/>
      <c r="DB1125" s="54"/>
      <c r="DC1125" s="54"/>
      <c r="DD1125" s="54"/>
      <c r="DE1125" s="54"/>
      <c r="DF1125" s="54"/>
      <c r="DG1125" s="54"/>
      <c r="DH1125" s="54"/>
      <c r="DI1125" s="54"/>
      <c r="DJ1125" s="54"/>
      <c r="DK1125" s="54"/>
      <c r="DL1125" s="54"/>
      <c r="DM1125" s="54"/>
      <c r="DN1125" s="54"/>
      <c r="DO1125" s="54"/>
      <c r="DP1125" s="54"/>
      <c r="DQ1125" s="199"/>
    </row>
    <row r="1126" spans="4:121" s="52" customFormat="1" hidden="1">
      <c r="D1126" s="198"/>
      <c r="E1126" s="54"/>
      <c r="F1126" s="54"/>
      <c r="G1126" s="54"/>
      <c r="H1126" s="54"/>
      <c r="I1126" s="54"/>
      <c r="J1126" s="54"/>
      <c r="K1126" s="54"/>
      <c r="L1126" s="54"/>
      <c r="M1126" s="54"/>
      <c r="N1126" s="54"/>
      <c r="O1126" s="54"/>
      <c r="P1126" s="54"/>
      <c r="Q1126" s="54"/>
      <c r="R1126" s="54"/>
      <c r="S1126" s="54"/>
      <c r="T1126" s="54"/>
      <c r="U1126" s="54"/>
      <c r="V1126" s="54"/>
      <c r="W1126" s="192"/>
      <c r="X1126" s="54"/>
      <c r="Y1126" s="54"/>
      <c r="Z1126" s="54"/>
      <c r="AA1126" s="54"/>
      <c r="AB1126" s="54"/>
      <c r="AC1126" s="54"/>
      <c r="AD1126" s="54"/>
      <c r="AE1126" s="54"/>
      <c r="AF1126" s="54"/>
      <c r="AG1126" s="54"/>
      <c r="AH1126" s="54"/>
      <c r="AI1126" s="54"/>
      <c r="AJ1126" s="54"/>
      <c r="AK1126" s="54"/>
      <c r="AL1126" s="54"/>
      <c r="AM1126" s="54"/>
      <c r="AN1126" s="54"/>
      <c r="AO1126" s="54"/>
      <c r="AP1126" s="54"/>
      <c r="AQ1126" s="54"/>
      <c r="AR1126" s="54"/>
      <c r="AS1126" s="54"/>
      <c r="AT1126" s="54"/>
      <c r="AU1126" s="54"/>
      <c r="AV1126" s="54"/>
      <c r="AW1126" s="874" t="e">
        <f t="shared" si="103"/>
        <v>#N/A</v>
      </c>
      <c r="AX1126" s="875"/>
      <c r="AY1126" s="875"/>
      <c r="AZ1126" s="875"/>
      <c r="BA1126" s="876"/>
      <c r="BB1126" s="877" t="s">
        <v>1458</v>
      </c>
      <c r="BC1126" s="878"/>
      <c r="BD1126" s="54"/>
      <c r="BE1126" s="879" t="e">
        <f t="shared" si="102"/>
        <v>#N/A</v>
      </c>
      <c r="BF1126" s="880"/>
      <c r="BG1126" s="880"/>
      <c r="BH1126" s="880"/>
      <c r="BI1126" s="881"/>
      <c r="BJ1126" s="882" t="s">
        <v>1458</v>
      </c>
      <c r="BK1126" s="878"/>
      <c r="BL1126" s="54"/>
      <c r="BM1126" s="241"/>
      <c r="BN1126" s="241"/>
      <c r="BO1126" s="241"/>
      <c r="BP1126" s="54"/>
      <c r="BQ1126" s="54"/>
      <c r="BR1126" s="54"/>
      <c r="BS1126" s="54"/>
      <c r="BT1126" s="54"/>
      <c r="BU1126" s="54"/>
      <c r="BV1126" s="54"/>
      <c r="BW1126" s="54"/>
      <c r="BX1126" s="54"/>
      <c r="BY1126" s="54"/>
      <c r="BZ1126" s="54"/>
      <c r="CA1126" s="54"/>
      <c r="CB1126" s="54"/>
      <c r="CC1126" s="54"/>
      <c r="CD1126" s="54"/>
      <c r="CE1126" s="54"/>
      <c r="CF1126" s="54"/>
      <c r="CG1126" s="54"/>
      <c r="CH1126" s="54"/>
      <c r="CI1126" s="54"/>
      <c r="CJ1126" s="54"/>
      <c r="CK1126" s="54"/>
      <c r="CL1126" s="54"/>
      <c r="CM1126" s="54"/>
      <c r="CN1126" s="54"/>
      <c r="CO1126" s="54"/>
      <c r="CP1126" s="54"/>
      <c r="CQ1126" s="54"/>
      <c r="CR1126" s="54"/>
      <c r="CS1126" s="54"/>
      <c r="CT1126" s="54"/>
      <c r="CU1126" s="54"/>
      <c r="CV1126" s="54"/>
      <c r="CW1126" s="54"/>
      <c r="CX1126" s="54"/>
      <c r="CY1126" s="54"/>
      <c r="CZ1126" s="54"/>
      <c r="DA1126" s="54"/>
      <c r="DB1126" s="54"/>
      <c r="DC1126" s="54"/>
      <c r="DD1126" s="54"/>
      <c r="DE1126" s="54"/>
      <c r="DF1126" s="54"/>
      <c r="DG1126" s="54"/>
      <c r="DH1126" s="54"/>
      <c r="DI1126" s="54"/>
      <c r="DJ1126" s="54"/>
      <c r="DK1126" s="54"/>
      <c r="DL1126" s="54"/>
      <c r="DM1126" s="54"/>
      <c r="DN1126" s="54"/>
      <c r="DO1126" s="54"/>
      <c r="DP1126" s="54"/>
      <c r="DQ1126" s="199"/>
    </row>
    <row r="1127" spans="4:121" s="52" customFormat="1" hidden="1">
      <c r="D1127" s="198"/>
      <c r="E1127" s="54"/>
      <c r="F1127" s="54"/>
      <c r="G1127" s="54"/>
      <c r="H1127" s="54"/>
      <c r="I1127" s="54"/>
      <c r="J1127" s="54"/>
      <c r="K1127" s="54"/>
      <c r="L1127" s="54"/>
      <c r="M1127" s="54"/>
      <c r="N1127" s="54"/>
      <c r="O1127" s="54"/>
      <c r="P1127" s="54"/>
      <c r="Q1127" s="54"/>
      <c r="R1127" s="54"/>
      <c r="S1127" s="54"/>
      <c r="T1127" s="54"/>
      <c r="U1127" s="54"/>
      <c r="V1127" s="54"/>
      <c r="W1127" s="192"/>
      <c r="X1127" s="54"/>
      <c r="Y1127" s="54"/>
      <c r="Z1127" s="54"/>
      <c r="AA1127" s="54"/>
      <c r="AB1127" s="54"/>
      <c r="AC1127" s="54"/>
      <c r="AD1127" s="54"/>
      <c r="AE1127" s="54"/>
      <c r="AF1127" s="54"/>
      <c r="AG1127" s="54"/>
      <c r="AH1127" s="54"/>
      <c r="AI1127" s="54"/>
      <c r="AJ1127" s="54"/>
      <c r="AK1127" s="54"/>
      <c r="AL1127" s="54"/>
      <c r="AM1127" s="54"/>
      <c r="AN1127" s="54"/>
      <c r="AO1127" s="54"/>
      <c r="AP1127" s="54"/>
      <c r="AQ1127" s="54"/>
      <c r="AR1127" s="54"/>
      <c r="AS1127" s="54"/>
      <c r="AT1127" s="54"/>
      <c r="AU1127" s="54"/>
      <c r="AV1127" s="54"/>
      <c r="AW1127" s="874" t="e">
        <f t="shared" si="103"/>
        <v>#N/A</v>
      </c>
      <c r="AX1127" s="875"/>
      <c r="AY1127" s="875"/>
      <c r="AZ1127" s="875"/>
      <c r="BA1127" s="876"/>
      <c r="BB1127" s="877" t="s">
        <v>1459</v>
      </c>
      <c r="BC1127" s="878"/>
      <c r="BD1127" s="54"/>
      <c r="BE1127" s="879" t="e">
        <f t="shared" si="102"/>
        <v>#N/A</v>
      </c>
      <c r="BF1127" s="880"/>
      <c r="BG1127" s="880"/>
      <c r="BH1127" s="880"/>
      <c r="BI1127" s="881"/>
      <c r="BJ1127" s="882" t="s">
        <v>1459</v>
      </c>
      <c r="BK1127" s="878"/>
      <c r="BL1127" s="54"/>
      <c r="BM1127" s="241"/>
      <c r="BN1127" s="241"/>
      <c r="BO1127" s="241"/>
      <c r="BP1127" s="54"/>
      <c r="BQ1127" s="54"/>
      <c r="BR1127" s="54"/>
      <c r="BS1127" s="54"/>
      <c r="BT1127" s="54"/>
      <c r="BU1127" s="54"/>
      <c r="BV1127" s="54"/>
      <c r="BW1127" s="54"/>
      <c r="BX1127" s="54"/>
      <c r="BY1127" s="54"/>
      <c r="BZ1127" s="54"/>
      <c r="CA1127" s="54"/>
      <c r="CB1127" s="54"/>
      <c r="CC1127" s="54"/>
      <c r="CD1127" s="54"/>
      <c r="CE1127" s="54"/>
      <c r="CF1127" s="54"/>
      <c r="CG1127" s="54"/>
      <c r="CH1127" s="54"/>
      <c r="CI1127" s="54"/>
      <c r="CJ1127" s="54"/>
      <c r="CK1127" s="54"/>
      <c r="CL1127" s="54"/>
      <c r="CM1127" s="54"/>
      <c r="CN1127" s="54"/>
      <c r="CO1127" s="54"/>
      <c r="CP1127" s="54"/>
      <c r="CQ1127" s="54"/>
      <c r="CR1127" s="54"/>
      <c r="CS1127" s="54"/>
      <c r="CT1127" s="54"/>
      <c r="CU1127" s="54"/>
      <c r="CV1127" s="54"/>
      <c r="CW1127" s="54"/>
      <c r="CX1127" s="54"/>
      <c r="CY1127" s="54"/>
      <c r="CZ1127" s="54"/>
      <c r="DA1127" s="54"/>
      <c r="DB1127" s="54"/>
      <c r="DC1127" s="54"/>
      <c r="DD1127" s="54"/>
      <c r="DE1127" s="54"/>
      <c r="DF1127" s="54"/>
      <c r="DG1127" s="54"/>
      <c r="DH1127" s="54"/>
      <c r="DI1127" s="54"/>
      <c r="DJ1127" s="54"/>
      <c r="DK1127" s="54"/>
      <c r="DL1127" s="54"/>
      <c r="DM1127" s="54"/>
      <c r="DN1127" s="54"/>
      <c r="DO1127" s="54"/>
      <c r="DP1127" s="54"/>
      <c r="DQ1127" s="199"/>
    </row>
    <row r="1128" spans="4:121" s="52" customFormat="1" hidden="1">
      <c r="D1128" s="198"/>
      <c r="E1128" s="54"/>
      <c r="F1128" s="54"/>
      <c r="G1128" s="54"/>
      <c r="H1128" s="54"/>
      <c r="I1128" s="54"/>
      <c r="J1128" s="54"/>
      <c r="K1128" s="54"/>
      <c r="L1128" s="54"/>
      <c r="M1128" s="54"/>
      <c r="N1128" s="54"/>
      <c r="O1128" s="54"/>
      <c r="P1128" s="54"/>
      <c r="Q1128" s="54"/>
      <c r="R1128" s="54"/>
      <c r="S1128" s="54"/>
      <c r="T1128" s="54"/>
      <c r="U1128" s="54"/>
      <c r="V1128" s="54"/>
      <c r="W1128" s="192"/>
      <c r="X1128" s="54"/>
      <c r="Y1128" s="54"/>
      <c r="Z1128" s="54"/>
      <c r="AA1128" s="54"/>
      <c r="AB1128" s="54"/>
      <c r="AC1128" s="54"/>
      <c r="AD1128" s="54"/>
      <c r="AE1128" s="54"/>
      <c r="AF1128" s="54"/>
      <c r="AG1128" s="54"/>
      <c r="AH1128" s="54"/>
      <c r="AI1128" s="54"/>
      <c r="AJ1128" s="54"/>
      <c r="AK1128" s="54"/>
      <c r="AL1128" s="54"/>
      <c r="AM1128" s="54"/>
      <c r="AN1128" s="54"/>
      <c r="AO1128" s="54"/>
      <c r="AP1128" s="54"/>
      <c r="AQ1128" s="54"/>
      <c r="AR1128" s="54"/>
      <c r="AS1128" s="54"/>
      <c r="AT1128" s="54"/>
      <c r="AU1128" s="54"/>
      <c r="AV1128" s="54"/>
      <c r="AW1128" s="874" t="e">
        <f t="shared" si="103"/>
        <v>#N/A</v>
      </c>
      <c r="AX1128" s="875"/>
      <c r="AY1128" s="875"/>
      <c r="AZ1128" s="875"/>
      <c r="BA1128" s="876"/>
      <c r="BB1128" s="877" t="s">
        <v>1460</v>
      </c>
      <c r="BC1128" s="878"/>
      <c r="BD1128" s="54"/>
      <c r="BE1128" s="879" t="e">
        <f t="shared" si="102"/>
        <v>#N/A</v>
      </c>
      <c r="BF1128" s="880"/>
      <c r="BG1128" s="880"/>
      <c r="BH1128" s="880"/>
      <c r="BI1128" s="881"/>
      <c r="BJ1128" s="882" t="s">
        <v>1460</v>
      </c>
      <c r="BK1128" s="878"/>
      <c r="BL1128" s="54"/>
      <c r="BM1128" s="241"/>
      <c r="BN1128" s="241"/>
      <c r="BO1128" s="241"/>
      <c r="BP1128" s="54"/>
      <c r="BQ1128" s="54"/>
      <c r="BR1128" s="54"/>
      <c r="BS1128" s="54"/>
      <c r="BT1128" s="54"/>
      <c r="BU1128" s="54"/>
      <c r="BV1128" s="54"/>
      <c r="BW1128" s="54"/>
      <c r="BX1128" s="54"/>
      <c r="BY1128" s="54"/>
      <c r="BZ1128" s="54"/>
      <c r="CA1128" s="54"/>
      <c r="CB1128" s="54"/>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54"/>
      <c r="CX1128" s="54"/>
      <c r="CY1128" s="54"/>
      <c r="CZ1128" s="54"/>
      <c r="DA1128" s="54"/>
      <c r="DB1128" s="54"/>
      <c r="DC1128" s="54"/>
      <c r="DD1128" s="54"/>
      <c r="DE1128" s="54"/>
      <c r="DF1128" s="54"/>
      <c r="DG1128" s="54"/>
      <c r="DH1128" s="54"/>
      <c r="DI1128" s="54"/>
      <c r="DJ1128" s="54"/>
      <c r="DK1128" s="54"/>
      <c r="DL1128" s="54"/>
      <c r="DM1128" s="54"/>
      <c r="DN1128" s="54"/>
      <c r="DO1128" s="54"/>
      <c r="DP1128" s="54"/>
      <c r="DQ1128" s="199"/>
    </row>
    <row r="1129" spans="4:121" s="52" customFormat="1" hidden="1">
      <c r="D1129" s="198"/>
      <c r="E1129" s="54"/>
      <c r="F1129" s="54"/>
      <c r="G1129" s="54"/>
      <c r="H1129" s="54"/>
      <c r="I1129" s="54"/>
      <c r="J1129" s="54"/>
      <c r="K1129" s="54"/>
      <c r="L1129" s="54"/>
      <c r="M1129" s="54"/>
      <c r="N1129" s="54"/>
      <c r="O1129" s="54"/>
      <c r="P1129" s="54"/>
      <c r="Q1129" s="54"/>
      <c r="R1129" s="54"/>
      <c r="S1129" s="54"/>
      <c r="T1129" s="54"/>
      <c r="U1129" s="54"/>
      <c r="V1129" s="54"/>
      <c r="W1129" s="192"/>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874" t="e">
        <f t="shared" si="103"/>
        <v>#N/A</v>
      </c>
      <c r="AX1129" s="875"/>
      <c r="AY1129" s="875"/>
      <c r="AZ1129" s="875"/>
      <c r="BA1129" s="876"/>
      <c r="BB1129" s="877" t="s">
        <v>1461</v>
      </c>
      <c r="BC1129" s="878"/>
      <c r="BD1129" s="54"/>
      <c r="BE1129" s="879" t="e">
        <f t="shared" si="102"/>
        <v>#N/A</v>
      </c>
      <c r="BF1129" s="880"/>
      <c r="BG1129" s="880"/>
      <c r="BH1129" s="880"/>
      <c r="BI1129" s="881"/>
      <c r="BJ1129" s="882" t="s">
        <v>1461</v>
      </c>
      <c r="BK1129" s="878"/>
      <c r="BL1129" s="54"/>
      <c r="BM1129" s="241"/>
      <c r="BN1129" s="241"/>
      <c r="BO1129" s="241"/>
      <c r="BP1129" s="54"/>
      <c r="BQ1129" s="54"/>
      <c r="BR1129" s="54"/>
      <c r="BS1129" s="54"/>
      <c r="BT1129" s="54"/>
      <c r="BU1129" s="54"/>
      <c r="BV1129" s="54"/>
      <c r="BW1129" s="54"/>
      <c r="BX1129" s="54"/>
      <c r="BY1129" s="54"/>
      <c r="BZ1129" s="54"/>
      <c r="CA1129" s="54"/>
      <c r="CB1129" s="54"/>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54"/>
      <c r="CX1129" s="54"/>
      <c r="CY1129" s="54"/>
      <c r="CZ1129" s="54"/>
      <c r="DA1129" s="54"/>
      <c r="DB1129" s="54"/>
      <c r="DC1129" s="54"/>
      <c r="DD1129" s="54"/>
      <c r="DE1129" s="54"/>
      <c r="DF1129" s="54"/>
      <c r="DG1129" s="54"/>
      <c r="DH1129" s="54"/>
      <c r="DI1129" s="54"/>
      <c r="DJ1129" s="54"/>
      <c r="DK1129" s="54"/>
      <c r="DL1129" s="54"/>
      <c r="DM1129" s="54"/>
      <c r="DN1129" s="54"/>
      <c r="DO1129" s="54"/>
      <c r="DP1129" s="54"/>
      <c r="DQ1129" s="199"/>
    </row>
    <row r="1130" spans="4:121" s="52" customFormat="1" hidden="1">
      <c r="D1130" s="198"/>
      <c r="E1130" s="54"/>
      <c r="F1130" s="54"/>
      <c r="G1130" s="54"/>
      <c r="H1130" s="54"/>
      <c r="I1130" s="54"/>
      <c r="J1130" s="54"/>
      <c r="K1130" s="54"/>
      <c r="L1130" s="54"/>
      <c r="M1130" s="54"/>
      <c r="N1130" s="54"/>
      <c r="O1130" s="54"/>
      <c r="P1130" s="54"/>
      <c r="Q1130" s="54"/>
      <c r="R1130" s="54"/>
      <c r="S1130" s="54"/>
      <c r="T1130" s="54"/>
      <c r="U1130" s="54"/>
      <c r="V1130" s="54"/>
      <c r="W1130" s="192"/>
      <c r="X1130" s="54"/>
      <c r="Y1130" s="54"/>
      <c r="Z1130" s="54"/>
      <c r="AA1130" s="54"/>
      <c r="AB1130" s="54"/>
      <c r="AC1130" s="54"/>
      <c r="AD1130" s="54"/>
      <c r="AE1130" s="54"/>
      <c r="AF1130" s="54"/>
      <c r="AG1130" s="54"/>
      <c r="AH1130" s="54"/>
      <c r="AI1130" s="54"/>
      <c r="AJ1130" s="54"/>
      <c r="AK1130" s="54"/>
      <c r="AL1130" s="54"/>
      <c r="AM1130" s="54"/>
      <c r="AN1130" s="54"/>
      <c r="AO1130" s="54"/>
      <c r="AP1130" s="54"/>
      <c r="AQ1130" s="54"/>
      <c r="AR1130" s="54"/>
      <c r="AS1130" s="54"/>
      <c r="AT1130" s="54"/>
      <c r="AU1130" s="54"/>
      <c r="AV1130" s="54"/>
      <c r="AW1130" s="874" t="e">
        <f t="shared" si="103"/>
        <v>#N/A</v>
      </c>
      <c r="AX1130" s="875"/>
      <c r="AY1130" s="875"/>
      <c r="AZ1130" s="875"/>
      <c r="BA1130" s="876"/>
      <c r="BB1130" s="877" t="s">
        <v>1462</v>
      </c>
      <c r="BC1130" s="878"/>
      <c r="BD1130" s="54"/>
      <c r="BE1130" s="879" t="e">
        <f t="shared" si="102"/>
        <v>#N/A</v>
      </c>
      <c r="BF1130" s="880"/>
      <c r="BG1130" s="880"/>
      <c r="BH1130" s="880"/>
      <c r="BI1130" s="881"/>
      <c r="BJ1130" s="882" t="s">
        <v>1462</v>
      </c>
      <c r="BK1130" s="878"/>
      <c r="BL1130" s="54"/>
      <c r="BM1130" s="241"/>
      <c r="BN1130" s="241"/>
      <c r="BO1130" s="241"/>
      <c r="BP1130" s="54"/>
      <c r="BQ1130" s="54"/>
      <c r="BR1130" s="54"/>
      <c r="BS1130" s="54"/>
      <c r="BT1130" s="54"/>
      <c r="BU1130" s="54"/>
      <c r="BV1130" s="54"/>
      <c r="BW1130" s="54"/>
      <c r="BX1130" s="54"/>
      <c r="BY1130" s="54"/>
      <c r="BZ1130" s="54"/>
      <c r="CA1130" s="54"/>
      <c r="CB1130" s="54"/>
      <c r="CC1130" s="54"/>
      <c r="CD1130" s="54"/>
      <c r="CE1130" s="54"/>
      <c r="CF1130" s="54"/>
      <c r="CG1130" s="54"/>
      <c r="CH1130" s="54"/>
      <c r="CI1130" s="54"/>
      <c r="CJ1130" s="54"/>
      <c r="CK1130" s="54"/>
      <c r="CL1130" s="54"/>
      <c r="CM1130" s="54"/>
      <c r="CN1130" s="54"/>
      <c r="CO1130" s="54"/>
      <c r="CP1130" s="54"/>
      <c r="CQ1130" s="54"/>
      <c r="CR1130" s="54"/>
      <c r="CS1130" s="54"/>
      <c r="CT1130" s="54"/>
      <c r="CU1130" s="54"/>
      <c r="CV1130" s="54"/>
      <c r="CW1130" s="54"/>
      <c r="CX1130" s="54"/>
      <c r="CY1130" s="54"/>
      <c r="CZ1130" s="54"/>
      <c r="DA1130" s="54"/>
      <c r="DB1130" s="54"/>
      <c r="DC1130" s="54"/>
      <c r="DD1130" s="54"/>
      <c r="DE1130" s="54"/>
      <c r="DF1130" s="54"/>
      <c r="DG1130" s="54"/>
      <c r="DH1130" s="54"/>
      <c r="DI1130" s="54"/>
      <c r="DJ1130" s="54"/>
      <c r="DK1130" s="54"/>
      <c r="DL1130" s="54"/>
      <c r="DM1130" s="54"/>
      <c r="DN1130" s="54"/>
      <c r="DO1130" s="54"/>
      <c r="DP1130" s="54"/>
      <c r="DQ1130" s="199"/>
    </row>
    <row r="1131" spans="4:121" s="52" customFormat="1" hidden="1">
      <c r="D1131" s="198"/>
      <c r="E1131" s="54"/>
      <c r="F1131" s="54"/>
      <c r="G1131" s="54"/>
      <c r="H1131" s="54"/>
      <c r="I1131" s="54"/>
      <c r="J1131" s="54"/>
      <c r="K1131" s="54"/>
      <c r="L1131" s="54"/>
      <c r="M1131" s="54"/>
      <c r="N1131" s="54"/>
      <c r="O1131" s="54"/>
      <c r="P1131" s="54"/>
      <c r="Q1131" s="54"/>
      <c r="R1131" s="54"/>
      <c r="S1131" s="54"/>
      <c r="T1131" s="54"/>
      <c r="U1131" s="54"/>
      <c r="V1131" s="54"/>
      <c r="W1131" s="192"/>
      <c r="X1131" s="54"/>
      <c r="Y1131" s="54"/>
      <c r="Z1131" s="54"/>
      <c r="AA1131" s="54"/>
      <c r="AB1131" s="54"/>
      <c r="AC1131" s="54"/>
      <c r="AD1131" s="54"/>
      <c r="AE1131" s="54"/>
      <c r="AF1131" s="54"/>
      <c r="AG1131" s="54"/>
      <c r="AH1131" s="54"/>
      <c r="AI1131" s="54"/>
      <c r="AJ1131" s="54"/>
      <c r="AK1131" s="54"/>
      <c r="AL1131" s="54"/>
      <c r="AM1131" s="54"/>
      <c r="AN1131" s="54"/>
      <c r="AO1131" s="54"/>
      <c r="AP1131" s="54"/>
      <c r="AQ1131" s="54"/>
      <c r="AR1131" s="54"/>
      <c r="AS1131" s="54"/>
      <c r="AT1131" s="54"/>
      <c r="AU1131" s="54"/>
      <c r="AV1131" s="54"/>
      <c r="AW1131" s="874" t="e">
        <f t="shared" si="103"/>
        <v>#N/A</v>
      </c>
      <c r="AX1131" s="875"/>
      <c r="AY1131" s="875"/>
      <c r="AZ1131" s="875"/>
      <c r="BA1131" s="876"/>
      <c r="BB1131" s="877" t="s">
        <v>1463</v>
      </c>
      <c r="BC1131" s="878"/>
      <c r="BD1131" s="54"/>
      <c r="BE1131" s="879" t="e">
        <f t="shared" si="102"/>
        <v>#N/A</v>
      </c>
      <c r="BF1131" s="880"/>
      <c r="BG1131" s="880"/>
      <c r="BH1131" s="880"/>
      <c r="BI1131" s="881"/>
      <c r="BJ1131" s="882" t="s">
        <v>1463</v>
      </c>
      <c r="BK1131" s="878"/>
      <c r="BL1131" s="54"/>
      <c r="BM1131" s="241"/>
      <c r="BN1131" s="241"/>
      <c r="BO1131" s="241"/>
      <c r="BP1131" s="54"/>
      <c r="BQ1131" s="54"/>
      <c r="BR1131" s="54"/>
      <c r="BS1131" s="54"/>
      <c r="BT1131" s="54"/>
      <c r="BU1131" s="54"/>
      <c r="BV1131" s="54"/>
      <c r="BW1131" s="54"/>
      <c r="BX1131" s="54"/>
      <c r="BY1131" s="54"/>
      <c r="BZ1131" s="54"/>
      <c r="CA1131" s="54"/>
      <c r="CB1131" s="54"/>
      <c r="CC1131" s="54"/>
      <c r="CD1131" s="54"/>
      <c r="CE1131" s="54"/>
      <c r="CF1131" s="54"/>
      <c r="CG1131" s="54"/>
      <c r="CH1131" s="54"/>
      <c r="CI1131" s="54"/>
      <c r="CJ1131" s="54"/>
      <c r="CK1131" s="54"/>
      <c r="CL1131" s="54"/>
      <c r="CM1131" s="54"/>
      <c r="CN1131" s="54"/>
      <c r="CO1131" s="54"/>
      <c r="CP1131" s="54"/>
      <c r="CQ1131" s="54"/>
      <c r="CR1131" s="54"/>
      <c r="CS1131" s="54"/>
      <c r="CT1131" s="54"/>
      <c r="CU1131" s="54"/>
      <c r="CV1131" s="54"/>
      <c r="CW1131" s="54"/>
      <c r="CX1131" s="54"/>
      <c r="CY1131" s="54"/>
      <c r="CZ1131" s="54"/>
      <c r="DA1131" s="54"/>
      <c r="DB1131" s="54"/>
      <c r="DC1131" s="54"/>
      <c r="DD1131" s="54"/>
      <c r="DE1131" s="54"/>
      <c r="DF1131" s="54"/>
      <c r="DG1131" s="54"/>
      <c r="DH1131" s="54"/>
      <c r="DI1131" s="54"/>
      <c r="DJ1131" s="54"/>
      <c r="DK1131" s="54"/>
      <c r="DL1131" s="54"/>
      <c r="DM1131" s="54"/>
      <c r="DN1131" s="54"/>
      <c r="DO1131" s="54"/>
      <c r="DP1131" s="54"/>
      <c r="DQ1131" s="199"/>
    </row>
    <row r="1132" spans="4:121" s="52" customFormat="1" hidden="1">
      <c r="D1132" s="198"/>
      <c r="E1132" s="54"/>
      <c r="F1132" s="54"/>
      <c r="G1132" s="54"/>
      <c r="H1132" s="54"/>
      <c r="I1132" s="54"/>
      <c r="J1132" s="54"/>
      <c r="K1132" s="54"/>
      <c r="L1132" s="54"/>
      <c r="M1132" s="54"/>
      <c r="N1132" s="54"/>
      <c r="O1132" s="54"/>
      <c r="P1132" s="54"/>
      <c r="Q1132" s="54"/>
      <c r="R1132" s="54"/>
      <c r="S1132" s="54"/>
      <c r="T1132" s="54"/>
      <c r="U1132" s="54"/>
      <c r="V1132" s="54"/>
      <c r="W1132" s="192"/>
      <c r="X1132" s="54"/>
      <c r="Y1132" s="54"/>
      <c r="Z1132" s="54"/>
      <c r="AA1132" s="54"/>
      <c r="AB1132" s="54"/>
      <c r="AC1132" s="54"/>
      <c r="AD1132" s="54"/>
      <c r="AE1132" s="54"/>
      <c r="AF1132" s="54"/>
      <c r="AG1132" s="54"/>
      <c r="AH1132" s="54"/>
      <c r="AI1132" s="54"/>
      <c r="AJ1132" s="54"/>
      <c r="AK1132" s="54"/>
      <c r="AL1132" s="54"/>
      <c r="AM1132" s="54"/>
      <c r="AN1132" s="54"/>
      <c r="AO1132" s="54"/>
      <c r="AP1132" s="54"/>
      <c r="AQ1132" s="54"/>
      <c r="AR1132" s="54"/>
      <c r="AS1132" s="54"/>
      <c r="AT1132" s="54"/>
      <c r="AU1132" s="54"/>
      <c r="AV1132" s="54"/>
      <c r="AW1132" s="874" t="e">
        <f t="shared" si="103"/>
        <v>#N/A</v>
      </c>
      <c r="AX1132" s="875"/>
      <c r="AY1132" s="875"/>
      <c r="AZ1132" s="875"/>
      <c r="BA1132" s="876"/>
      <c r="BB1132" s="877" t="s">
        <v>1464</v>
      </c>
      <c r="BC1132" s="878"/>
      <c r="BD1132" s="54"/>
      <c r="BE1132" s="879" t="e">
        <f t="shared" si="102"/>
        <v>#N/A</v>
      </c>
      <c r="BF1132" s="880"/>
      <c r="BG1132" s="880"/>
      <c r="BH1132" s="880"/>
      <c r="BI1132" s="881"/>
      <c r="BJ1132" s="882" t="s">
        <v>1464</v>
      </c>
      <c r="BK1132" s="878"/>
      <c r="BL1132" s="54"/>
      <c r="BM1132" s="241"/>
      <c r="BN1132" s="241"/>
      <c r="BO1132" s="241"/>
      <c r="BP1132" s="54"/>
      <c r="BQ1132" s="54"/>
      <c r="BR1132" s="54"/>
      <c r="BS1132" s="54"/>
      <c r="BT1132" s="54"/>
      <c r="BU1132" s="54"/>
      <c r="BV1132" s="54"/>
      <c r="BW1132" s="54"/>
      <c r="BX1132" s="54"/>
      <c r="BY1132" s="54"/>
      <c r="BZ1132" s="54"/>
      <c r="CA1132" s="54"/>
      <c r="CB1132" s="54"/>
      <c r="CC1132" s="54"/>
      <c r="CD1132" s="54"/>
      <c r="CE1132" s="54"/>
      <c r="CF1132" s="54"/>
      <c r="CG1132" s="54"/>
      <c r="CH1132" s="54"/>
      <c r="CI1132" s="54"/>
      <c r="CJ1132" s="54"/>
      <c r="CK1132" s="54"/>
      <c r="CL1132" s="54"/>
      <c r="CM1132" s="54"/>
      <c r="CN1132" s="54"/>
      <c r="CO1132" s="54"/>
      <c r="CP1132" s="54"/>
      <c r="CQ1132" s="54"/>
      <c r="CR1132" s="54"/>
      <c r="CS1132" s="54"/>
      <c r="CT1132" s="54"/>
      <c r="CU1132" s="54"/>
      <c r="CV1132" s="54"/>
      <c r="CW1132" s="54"/>
      <c r="CX1132" s="54"/>
      <c r="CY1132" s="54"/>
      <c r="CZ1132" s="54"/>
      <c r="DA1132" s="54"/>
      <c r="DB1132" s="54"/>
      <c r="DC1132" s="54"/>
      <c r="DD1132" s="54"/>
      <c r="DE1132" s="54"/>
      <c r="DF1132" s="54"/>
      <c r="DG1132" s="54"/>
      <c r="DH1132" s="54"/>
      <c r="DI1132" s="54"/>
      <c r="DJ1132" s="54"/>
      <c r="DK1132" s="54"/>
      <c r="DL1132" s="54"/>
      <c r="DM1132" s="54"/>
      <c r="DN1132" s="54"/>
      <c r="DO1132" s="54"/>
      <c r="DP1132" s="54"/>
      <c r="DQ1132" s="199"/>
    </row>
    <row r="1133" spans="4:121" s="52" customFormat="1" hidden="1">
      <c r="D1133" s="198"/>
      <c r="E1133" s="54"/>
      <c r="F1133" s="54"/>
      <c r="G1133" s="54"/>
      <c r="H1133" s="54"/>
      <c r="I1133" s="54"/>
      <c r="J1133" s="54"/>
      <c r="K1133" s="54"/>
      <c r="L1133" s="54"/>
      <c r="M1133" s="54"/>
      <c r="N1133" s="54"/>
      <c r="O1133" s="54"/>
      <c r="P1133" s="54"/>
      <c r="Q1133" s="54"/>
      <c r="R1133" s="54"/>
      <c r="S1133" s="54"/>
      <c r="T1133" s="54"/>
      <c r="U1133" s="54"/>
      <c r="V1133" s="54"/>
      <c r="W1133" s="192"/>
      <c r="X1133" s="54"/>
      <c r="Y1133" s="54"/>
      <c r="Z1133" s="54"/>
      <c r="AA1133" s="54"/>
      <c r="AB1133" s="54"/>
      <c r="AC1133" s="54"/>
      <c r="AD1133" s="54"/>
      <c r="AE1133" s="54"/>
      <c r="AF1133" s="54"/>
      <c r="AG1133" s="54"/>
      <c r="AH1133" s="54"/>
      <c r="AI1133" s="54"/>
      <c r="AJ1133" s="54"/>
      <c r="AK1133" s="54"/>
      <c r="AL1133" s="54"/>
      <c r="AM1133" s="54"/>
      <c r="AN1133" s="54"/>
      <c r="AO1133" s="54"/>
      <c r="AP1133" s="54"/>
      <c r="AQ1133" s="54"/>
      <c r="AR1133" s="54"/>
      <c r="AS1133" s="54"/>
      <c r="AT1133" s="54"/>
      <c r="AU1133" s="54"/>
      <c r="AV1133" s="54"/>
      <c r="AW1133" s="874" t="e">
        <f t="shared" si="103"/>
        <v>#N/A</v>
      </c>
      <c r="AX1133" s="875"/>
      <c r="AY1133" s="875"/>
      <c r="AZ1133" s="875"/>
      <c r="BA1133" s="876"/>
      <c r="BB1133" s="877" t="s">
        <v>1465</v>
      </c>
      <c r="BC1133" s="878"/>
      <c r="BD1133" s="54"/>
      <c r="BE1133" s="879" t="e">
        <f t="shared" si="102"/>
        <v>#N/A</v>
      </c>
      <c r="BF1133" s="880"/>
      <c r="BG1133" s="880"/>
      <c r="BH1133" s="880"/>
      <c r="BI1133" s="881"/>
      <c r="BJ1133" s="882" t="s">
        <v>1465</v>
      </c>
      <c r="BK1133" s="878"/>
      <c r="BL1133" s="54"/>
      <c r="BM1133" s="241"/>
      <c r="BN1133" s="241"/>
      <c r="BO1133" s="241"/>
      <c r="BP1133" s="54"/>
      <c r="BQ1133" s="54"/>
      <c r="BR1133" s="54"/>
      <c r="BS1133" s="54"/>
      <c r="BT1133" s="54"/>
      <c r="BU1133" s="54"/>
      <c r="BV1133" s="54"/>
      <c r="BW1133" s="54"/>
      <c r="BX1133" s="54"/>
      <c r="BY1133" s="54"/>
      <c r="BZ1133" s="54"/>
      <c r="CA1133" s="54"/>
      <c r="CB1133" s="54"/>
      <c r="CC1133" s="54"/>
      <c r="CD1133" s="54"/>
      <c r="CE1133" s="54"/>
      <c r="CF1133" s="54"/>
      <c r="CG1133" s="54"/>
      <c r="CH1133" s="54"/>
      <c r="CI1133" s="54"/>
      <c r="CJ1133" s="54"/>
      <c r="CK1133" s="54"/>
      <c r="CL1133" s="54"/>
      <c r="CM1133" s="54"/>
      <c r="CN1133" s="54"/>
      <c r="CO1133" s="54"/>
      <c r="CP1133" s="54"/>
      <c r="CQ1133" s="54"/>
      <c r="CR1133" s="54"/>
      <c r="CS1133" s="54"/>
      <c r="CT1133" s="54"/>
      <c r="CU1133" s="54"/>
      <c r="CV1133" s="54"/>
      <c r="CW1133" s="54"/>
      <c r="CX1133" s="54"/>
      <c r="CY1133" s="54"/>
      <c r="CZ1133" s="54"/>
      <c r="DA1133" s="54"/>
      <c r="DB1133" s="54"/>
      <c r="DC1133" s="54"/>
      <c r="DD1133" s="54"/>
      <c r="DE1133" s="54"/>
      <c r="DF1133" s="54"/>
      <c r="DG1133" s="54"/>
      <c r="DH1133" s="54"/>
      <c r="DI1133" s="54"/>
      <c r="DJ1133" s="54"/>
      <c r="DK1133" s="54"/>
      <c r="DL1133" s="54"/>
      <c r="DM1133" s="54"/>
      <c r="DN1133" s="54"/>
      <c r="DO1133" s="54"/>
      <c r="DP1133" s="54"/>
      <c r="DQ1133" s="199"/>
    </row>
    <row r="1134" spans="4:121" s="52" customFormat="1" hidden="1">
      <c r="D1134" s="198"/>
      <c r="E1134" s="54"/>
      <c r="F1134" s="54"/>
      <c r="G1134" s="54"/>
      <c r="H1134" s="54"/>
      <c r="I1134" s="54"/>
      <c r="J1134" s="54"/>
      <c r="K1134" s="54"/>
      <c r="L1134" s="54"/>
      <c r="M1134" s="54"/>
      <c r="N1134" s="54"/>
      <c r="O1134" s="54"/>
      <c r="P1134" s="54"/>
      <c r="Q1134" s="54"/>
      <c r="R1134" s="54"/>
      <c r="S1134" s="54"/>
      <c r="T1134" s="54"/>
      <c r="U1134" s="54"/>
      <c r="V1134" s="54"/>
      <c r="W1134" s="192"/>
      <c r="X1134" s="54"/>
      <c r="Y1134" s="54"/>
      <c r="Z1134" s="54"/>
      <c r="AA1134" s="54"/>
      <c r="AB1134" s="54"/>
      <c r="AC1134" s="54"/>
      <c r="AD1134" s="54"/>
      <c r="AE1134" s="54"/>
      <c r="AF1134" s="54"/>
      <c r="AG1134" s="54"/>
      <c r="AH1134" s="54"/>
      <c r="AI1134" s="54"/>
      <c r="AJ1134" s="54"/>
      <c r="AK1134" s="54"/>
      <c r="AL1134" s="54"/>
      <c r="AM1134" s="54"/>
      <c r="AN1134" s="54"/>
      <c r="AO1134" s="54"/>
      <c r="AP1134" s="54"/>
      <c r="AQ1134" s="54"/>
      <c r="AR1134" s="54"/>
      <c r="AS1134" s="54"/>
      <c r="AT1134" s="54"/>
      <c r="AU1134" s="54"/>
      <c r="AV1134" s="54"/>
      <c r="AW1134" s="874" t="e">
        <f t="shared" si="103"/>
        <v>#N/A</v>
      </c>
      <c r="AX1134" s="875"/>
      <c r="AY1134" s="875"/>
      <c r="AZ1134" s="875"/>
      <c r="BA1134" s="876"/>
      <c r="BB1134" s="877" t="s">
        <v>1466</v>
      </c>
      <c r="BC1134" s="878"/>
      <c r="BD1134" s="54"/>
      <c r="BE1134" s="879" t="e">
        <f t="shared" si="102"/>
        <v>#N/A</v>
      </c>
      <c r="BF1134" s="880"/>
      <c r="BG1134" s="880"/>
      <c r="BH1134" s="880"/>
      <c r="BI1134" s="881"/>
      <c r="BJ1134" s="882" t="s">
        <v>1466</v>
      </c>
      <c r="BK1134" s="878"/>
      <c r="BL1134" s="54"/>
      <c r="BM1134" s="241"/>
      <c r="BN1134" s="241"/>
      <c r="BO1134" s="241"/>
      <c r="BP1134" s="54"/>
      <c r="BQ1134" s="54"/>
      <c r="BR1134" s="54"/>
      <c r="BS1134" s="54"/>
      <c r="BT1134" s="54"/>
      <c r="BU1134" s="54"/>
      <c r="BV1134" s="54"/>
      <c r="BW1134" s="54"/>
      <c r="BX1134" s="54"/>
      <c r="BY1134" s="54"/>
      <c r="BZ1134" s="54"/>
      <c r="CA1134" s="54"/>
      <c r="CB1134" s="54"/>
      <c r="CC1134" s="54"/>
      <c r="CD1134" s="54"/>
      <c r="CE1134" s="54"/>
      <c r="CF1134" s="54"/>
      <c r="CG1134" s="54"/>
      <c r="CH1134" s="54"/>
      <c r="CI1134" s="54"/>
      <c r="CJ1134" s="54"/>
      <c r="CK1134" s="54"/>
      <c r="CL1134" s="54"/>
      <c r="CM1134" s="54"/>
      <c r="CN1134" s="54"/>
      <c r="CO1134" s="54"/>
      <c r="CP1134" s="54"/>
      <c r="CQ1134" s="54"/>
      <c r="CR1134" s="54"/>
      <c r="CS1134" s="54"/>
      <c r="CT1134" s="54"/>
      <c r="CU1134" s="54"/>
      <c r="CV1134" s="54"/>
      <c r="CW1134" s="54"/>
      <c r="CX1134" s="54"/>
      <c r="CY1134" s="54"/>
      <c r="CZ1134" s="54"/>
      <c r="DA1134" s="54"/>
      <c r="DB1134" s="54"/>
      <c r="DC1134" s="54"/>
      <c r="DD1134" s="54"/>
      <c r="DE1134" s="54"/>
      <c r="DF1134" s="54"/>
      <c r="DG1134" s="54"/>
      <c r="DH1134" s="54"/>
      <c r="DI1134" s="54"/>
      <c r="DJ1134" s="54"/>
      <c r="DK1134" s="54"/>
      <c r="DL1134" s="54"/>
      <c r="DM1134" s="54"/>
      <c r="DN1134" s="54"/>
      <c r="DO1134" s="54"/>
      <c r="DP1134" s="54"/>
      <c r="DQ1134" s="199"/>
    </row>
    <row r="1135" spans="4:121" s="52" customFormat="1" hidden="1">
      <c r="D1135" s="198"/>
      <c r="E1135" s="54"/>
      <c r="F1135" s="54"/>
      <c r="G1135" s="54"/>
      <c r="H1135" s="54"/>
      <c r="I1135" s="54"/>
      <c r="J1135" s="54"/>
      <c r="K1135" s="54"/>
      <c r="L1135" s="54"/>
      <c r="M1135" s="54"/>
      <c r="N1135" s="54"/>
      <c r="O1135" s="54"/>
      <c r="P1135" s="54"/>
      <c r="Q1135" s="54"/>
      <c r="R1135" s="54"/>
      <c r="S1135" s="54"/>
      <c r="T1135" s="54"/>
      <c r="U1135" s="54"/>
      <c r="V1135" s="54"/>
      <c r="W1135" s="192"/>
      <c r="X1135" s="54"/>
      <c r="Y1135" s="54"/>
      <c r="Z1135" s="54"/>
      <c r="AA1135" s="54"/>
      <c r="AB1135" s="54"/>
      <c r="AC1135" s="54"/>
      <c r="AD1135" s="54"/>
      <c r="AE1135" s="54"/>
      <c r="AF1135" s="54"/>
      <c r="AG1135" s="54"/>
      <c r="AH1135" s="54"/>
      <c r="AI1135" s="54"/>
      <c r="AJ1135" s="54"/>
      <c r="AK1135" s="54"/>
      <c r="AL1135" s="54"/>
      <c r="AM1135" s="54"/>
      <c r="AN1135" s="54"/>
      <c r="AO1135" s="54"/>
      <c r="AP1135" s="54"/>
      <c r="AQ1135" s="54"/>
      <c r="AR1135" s="54"/>
      <c r="AS1135" s="54"/>
      <c r="AT1135" s="54"/>
      <c r="AU1135" s="54"/>
      <c r="AV1135" s="54"/>
      <c r="AW1135" s="874" t="e">
        <f t="shared" si="103"/>
        <v>#N/A</v>
      </c>
      <c r="AX1135" s="875"/>
      <c r="AY1135" s="875"/>
      <c r="AZ1135" s="875"/>
      <c r="BA1135" s="876"/>
      <c r="BB1135" s="877" t="s">
        <v>1467</v>
      </c>
      <c r="BC1135" s="878"/>
      <c r="BD1135" s="54"/>
      <c r="BE1135" s="879" t="e">
        <f t="shared" si="102"/>
        <v>#N/A</v>
      </c>
      <c r="BF1135" s="880"/>
      <c r="BG1135" s="880"/>
      <c r="BH1135" s="880"/>
      <c r="BI1135" s="881"/>
      <c r="BJ1135" s="882" t="s">
        <v>1467</v>
      </c>
      <c r="BK1135" s="878"/>
      <c r="BL1135" s="54"/>
      <c r="BM1135" s="241"/>
      <c r="BN1135" s="241"/>
      <c r="BO1135" s="241"/>
      <c r="BP1135" s="54"/>
      <c r="BQ1135" s="54"/>
      <c r="BR1135" s="54"/>
      <c r="BS1135" s="54"/>
      <c r="BT1135" s="54"/>
      <c r="BU1135" s="54"/>
      <c r="BV1135" s="54"/>
      <c r="BW1135" s="54"/>
      <c r="BX1135" s="54"/>
      <c r="BY1135" s="54"/>
      <c r="BZ1135" s="54"/>
      <c r="CA1135" s="54"/>
      <c r="CB1135" s="54"/>
      <c r="CC1135" s="54"/>
      <c r="CD1135" s="54"/>
      <c r="CE1135" s="54"/>
      <c r="CF1135" s="54"/>
      <c r="CG1135" s="54"/>
      <c r="CH1135" s="54"/>
      <c r="CI1135" s="54"/>
      <c r="CJ1135" s="54"/>
      <c r="CK1135" s="54"/>
      <c r="CL1135" s="54"/>
      <c r="CM1135" s="54"/>
      <c r="CN1135" s="54"/>
      <c r="CO1135" s="54"/>
      <c r="CP1135" s="54"/>
      <c r="CQ1135" s="54"/>
      <c r="CR1135" s="54"/>
      <c r="CS1135" s="54"/>
      <c r="CT1135" s="54"/>
      <c r="CU1135" s="54"/>
      <c r="CV1135" s="54"/>
      <c r="CW1135" s="54"/>
      <c r="CX1135" s="54"/>
      <c r="CY1135" s="54"/>
      <c r="CZ1135" s="54"/>
      <c r="DA1135" s="54"/>
      <c r="DB1135" s="54"/>
      <c r="DC1135" s="54"/>
      <c r="DD1135" s="54"/>
      <c r="DE1135" s="54"/>
      <c r="DF1135" s="54"/>
      <c r="DG1135" s="54"/>
      <c r="DH1135" s="54"/>
      <c r="DI1135" s="54"/>
      <c r="DJ1135" s="54"/>
      <c r="DK1135" s="54"/>
      <c r="DL1135" s="54"/>
      <c r="DM1135" s="54"/>
      <c r="DN1135" s="54"/>
      <c r="DO1135" s="54"/>
      <c r="DP1135" s="54"/>
      <c r="DQ1135" s="199"/>
    </row>
    <row r="1136" spans="4:121" s="52" customFormat="1" hidden="1">
      <c r="D1136" s="198"/>
      <c r="E1136" s="54"/>
      <c r="F1136" s="54"/>
      <c r="G1136" s="54"/>
      <c r="H1136" s="54"/>
      <c r="I1136" s="54"/>
      <c r="J1136" s="54"/>
      <c r="K1136" s="54"/>
      <c r="L1136" s="54"/>
      <c r="M1136" s="54"/>
      <c r="N1136" s="54"/>
      <c r="O1136" s="54"/>
      <c r="P1136" s="54"/>
      <c r="Q1136" s="54"/>
      <c r="R1136" s="54"/>
      <c r="S1136" s="54"/>
      <c r="T1136" s="54"/>
      <c r="U1136" s="54"/>
      <c r="V1136" s="54"/>
      <c r="W1136" s="192"/>
      <c r="X1136" s="54"/>
      <c r="Y1136" s="54"/>
      <c r="Z1136" s="54"/>
      <c r="AA1136" s="54"/>
      <c r="AB1136" s="54"/>
      <c r="AC1136" s="54"/>
      <c r="AD1136" s="54"/>
      <c r="AE1136" s="54"/>
      <c r="AF1136" s="54"/>
      <c r="AG1136" s="54"/>
      <c r="AH1136" s="54"/>
      <c r="AI1136" s="54"/>
      <c r="AJ1136" s="54"/>
      <c r="AK1136" s="54"/>
      <c r="AL1136" s="54"/>
      <c r="AM1136" s="54"/>
      <c r="AN1136" s="54"/>
      <c r="AO1136" s="54"/>
      <c r="AP1136" s="54"/>
      <c r="AQ1136" s="54"/>
      <c r="AR1136" s="54"/>
      <c r="AS1136" s="54"/>
      <c r="AT1136" s="54"/>
      <c r="AU1136" s="54"/>
      <c r="AV1136" s="54"/>
      <c r="AW1136" s="874" t="e">
        <f t="shared" si="103"/>
        <v>#N/A</v>
      </c>
      <c r="AX1136" s="875"/>
      <c r="AY1136" s="875"/>
      <c r="AZ1136" s="875"/>
      <c r="BA1136" s="876"/>
      <c r="BB1136" s="877" t="s">
        <v>1468</v>
      </c>
      <c r="BC1136" s="878"/>
      <c r="BD1136" s="54"/>
      <c r="BE1136" s="879" t="e">
        <f t="shared" si="102"/>
        <v>#N/A</v>
      </c>
      <c r="BF1136" s="880"/>
      <c r="BG1136" s="880"/>
      <c r="BH1136" s="880"/>
      <c r="BI1136" s="881"/>
      <c r="BJ1136" s="882" t="s">
        <v>1468</v>
      </c>
      <c r="BK1136" s="878"/>
      <c r="BL1136" s="54"/>
      <c r="BM1136" s="241"/>
      <c r="BN1136" s="241"/>
      <c r="BO1136" s="241"/>
      <c r="BP1136" s="54"/>
      <c r="BQ1136" s="54"/>
      <c r="BR1136" s="54"/>
      <c r="BS1136" s="54"/>
      <c r="BT1136" s="54"/>
      <c r="BU1136" s="54"/>
      <c r="BV1136" s="54"/>
      <c r="BW1136" s="54"/>
      <c r="BX1136" s="54"/>
      <c r="BY1136" s="54"/>
      <c r="BZ1136" s="54"/>
      <c r="CA1136" s="54"/>
      <c r="CB1136" s="54"/>
      <c r="CC1136" s="54"/>
      <c r="CD1136" s="54"/>
      <c r="CE1136" s="54"/>
      <c r="CF1136" s="54"/>
      <c r="CG1136" s="54"/>
      <c r="CH1136" s="54"/>
      <c r="CI1136" s="54"/>
      <c r="CJ1136" s="54"/>
      <c r="CK1136" s="54"/>
      <c r="CL1136" s="54"/>
      <c r="CM1136" s="54"/>
      <c r="CN1136" s="54"/>
      <c r="CO1136" s="54"/>
      <c r="CP1136" s="54"/>
      <c r="CQ1136" s="54"/>
      <c r="CR1136" s="54"/>
      <c r="CS1136" s="54"/>
      <c r="CT1136" s="54"/>
      <c r="CU1136" s="54"/>
      <c r="CV1136" s="54"/>
      <c r="CW1136" s="54"/>
      <c r="CX1136" s="54"/>
      <c r="CY1136" s="54"/>
      <c r="CZ1136" s="54"/>
      <c r="DA1136" s="54"/>
      <c r="DB1136" s="54"/>
      <c r="DC1136" s="54"/>
      <c r="DD1136" s="54"/>
      <c r="DE1136" s="54"/>
      <c r="DF1136" s="54"/>
      <c r="DG1136" s="54"/>
      <c r="DH1136" s="54"/>
      <c r="DI1136" s="54"/>
      <c r="DJ1136" s="54"/>
      <c r="DK1136" s="54"/>
      <c r="DL1136" s="54"/>
      <c r="DM1136" s="54"/>
      <c r="DN1136" s="54"/>
      <c r="DO1136" s="54"/>
      <c r="DP1136" s="54"/>
      <c r="DQ1136" s="199"/>
    </row>
    <row r="1137" spans="4:121" s="52" customFormat="1" hidden="1">
      <c r="D1137" s="198"/>
      <c r="E1137" s="54"/>
      <c r="F1137" s="54"/>
      <c r="G1137" s="54"/>
      <c r="H1137" s="54"/>
      <c r="I1137" s="54"/>
      <c r="J1137" s="54"/>
      <c r="K1137" s="54"/>
      <c r="L1137" s="54"/>
      <c r="M1137" s="54"/>
      <c r="N1137" s="54"/>
      <c r="O1137" s="54"/>
      <c r="P1137" s="54"/>
      <c r="Q1137" s="54"/>
      <c r="R1137" s="54"/>
      <c r="S1137" s="54"/>
      <c r="T1137" s="54"/>
      <c r="U1137" s="54"/>
      <c r="V1137" s="54"/>
      <c r="W1137" s="192"/>
      <c r="X1137" s="54"/>
      <c r="Y1137" s="54"/>
      <c r="Z1137" s="54"/>
      <c r="AA1137" s="54"/>
      <c r="AB1137" s="54"/>
      <c r="AC1137" s="54"/>
      <c r="AD1137" s="54"/>
      <c r="AE1137" s="54"/>
      <c r="AF1137" s="54"/>
      <c r="AG1137" s="54"/>
      <c r="AH1137" s="54"/>
      <c r="AI1137" s="54"/>
      <c r="AJ1137" s="54"/>
      <c r="AK1137" s="54"/>
      <c r="AL1137" s="54"/>
      <c r="AM1137" s="54"/>
      <c r="AN1137" s="54"/>
      <c r="AO1137" s="54"/>
      <c r="AP1137" s="54"/>
      <c r="AQ1137" s="54"/>
      <c r="AR1137" s="54"/>
      <c r="AS1137" s="54"/>
      <c r="AT1137" s="54"/>
      <c r="AU1137" s="54"/>
      <c r="AV1137" s="54"/>
      <c r="AW1137" s="874" t="e">
        <f t="shared" si="103"/>
        <v>#N/A</v>
      </c>
      <c r="AX1137" s="875"/>
      <c r="AY1137" s="875"/>
      <c r="AZ1137" s="875"/>
      <c r="BA1137" s="876"/>
      <c r="BB1137" s="877" t="s">
        <v>1469</v>
      </c>
      <c r="BC1137" s="878"/>
      <c r="BD1137" s="54"/>
      <c r="BE1137" s="879" t="e">
        <f t="shared" si="102"/>
        <v>#N/A</v>
      </c>
      <c r="BF1137" s="880"/>
      <c r="BG1137" s="880"/>
      <c r="BH1137" s="880"/>
      <c r="BI1137" s="881"/>
      <c r="BJ1137" s="882" t="s">
        <v>1469</v>
      </c>
      <c r="BK1137" s="878"/>
      <c r="BL1137" s="54"/>
      <c r="BM1137" s="241"/>
      <c r="BN1137" s="241"/>
      <c r="BO1137" s="241"/>
      <c r="BP1137" s="54"/>
      <c r="BQ1137" s="54"/>
      <c r="BR1137" s="54"/>
      <c r="BS1137" s="54"/>
      <c r="BT1137" s="54"/>
      <c r="BU1137" s="54"/>
      <c r="BV1137" s="54"/>
      <c r="BW1137" s="54"/>
      <c r="BX1137" s="54"/>
      <c r="BY1137" s="54"/>
      <c r="BZ1137" s="54"/>
      <c r="CA1137" s="54"/>
      <c r="CB1137" s="54"/>
      <c r="CC1137" s="54"/>
      <c r="CD1137" s="54"/>
      <c r="CE1137" s="54"/>
      <c r="CF1137" s="54"/>
      <c r="CG1137" s="54"/>
      <c r="CH1137" s="54"/>
      <c r="CI1137" s="54"/>
      <c r="CJ1137" s="54"/>
      <c r="CK1137" s="54"/>
      <c r="CL1137" s="54"/>
      <c r="CM1137" s="54"/>
      <c r="CN1137" s="54"/>
      <c r="CO1137" s="54"/>
      <c r="CP1137" s="54"/>
      <c r="CQ1137" s="54"/>
      <c r="CR1137" s="54"/>
      <c r="CS1137" s="54"/>
      <c r="CT1137" s="54"/>
      <c r="CU1137" s="54"/>
      <c r="CV1137" s="54"/>
      <c r="CW1137" s="54"/>
      <c r="CX1137" s="54"/>
      <c r="CY1137" s="54"/>
      <c r="CZ1137" s="54"/>
      <c r="DA1137" s="54"/>
      <c r="DB1137" s="54"/>
      <c r="DC1137" s="54"/>
      <c r="DD1137" s="54"/>
      <c r="DE1137" s="54"/>
      <c r="DF1137" s="54"/>
      <c r="DG1137" s="54"/>
      <c r="DH1137" s="54"/>
      <c r="DI1137" s="54"/>
      <c r="DJ1137" s="54"/>
      <c r="DK1137" s="54"/>
      <c r="DL1137" s="54"/>
      <c r="DM1137" s="54"/>
      <c r="DN1137" s="54"/>
      <c r="DO1137" s="54"/>
      <c r="DP1137" s="54"/>
      <c r="DQ1137" s="199"/>
    </row>
    <row r="1138" spans="4:121" s="52" customFormat="1" hidden="1">
      <c r="D1138" s="198"/>
      <c r="E1138" s="54"/>
      <c r="F1138" s="54"/>
      <c r="G1138" s="54"/>
      <c r="H1138" s="54"/>
      <c r="I1138" s="54"/>
      <c r="J1138" s="54"/>
      <c r="K1138" s="54"/>
      <c r="L1138" s="54"/>
      <c r="M1138" s="54"/>
      <c r="N1138" s="54"/>
      <c r="O1138" s="54"/>
      <c r="P1138" s="54"/>
      <c r="Q1138" s="54"/>
      <c r="R1138" s="54"/>
      <c r="S1138" s="54"/>
      <c r="T1138" s="54"/>
      <c r="U1138" s="54"/>
      <c r="V1138" s="54"/>
      <c r="W1138" s="192"/>
      <c r="X1138" s="54"/>
      <c r="Y1138" s="54"/>
      <c r="Z1138" s="54"/>
      <c r="AA1138" s="54"/>
      <c r="AB1138" s="54"/>
      <c r="AC1138" s="54"/>
      <c r="AD1138" s="54"/>
      <c r="AE1138" s="54"/>
      <c r="AF1138" s="54"/>
      <c r="AG1138" s="54"/>
      <c r="AH1138" s="54"/>
      <c r="AI1138" s="54"/>
      <c r="AJ1138" s="54"/>
      <c r="AK1138" s="54"/>
      <c r="AL1138" s="54"/>
      <c r="AM1138" s="54"/>
      <c r="AN1138" s="54"/>
      <c r="AO1138" s="54"/>
      <c r="AP1138" s="54"/>
      <c r="AQ1138" s="54"/>
      <c r="AR1138" s="54"/>
      <c r="AS1138" s="54"/>
      <c r="AT1138" s="54"/>
      <c r="AU1138" s="54"/>
      <c r="AV1138" s="54"/>
      <c r="AW1138" s="874" t="e">
        <f t="shared" si="103"/>
        <v>#N/A</v>
      </c>
      <c r="AX1138" s="875"/>
      <c r="AY1138" s="875"/>
      <c r="AZ1138" s="875"/>
      <c r="BA1138" s="876"/>
      <c r="BB1138" s="877" t="s">
        <v>1470</v>
      </c>
      <c r="BC1138" s="878"/>
      <c r="BD1138" s="54"/>
      <c r="BE1138" s="879" t="e">
        <f t="shared" si="102"/>
        <v>#N/A</v>
      </c>
      <c r="BF1138" s="880"/>
      <c r="BG1138" s="880"/>
      <c r="BH1138" s="880"/>
      <c r="BI1138" s="881"/>
      <c r="BJ1138" s="882" t="s">
        <v>1470</v>
      </c>
      <c r="BK1138" s="878"/>
      <c r="BL1138" s="54"/>
      <c r="BM1138" s="241"/>
      <c r="BN1138" s="241"/>
      <c r="BO1138" s="241"/>
      <c r="BP1138" s="54"/>
      <c r="BQ1138" s="54"/>
      <c r="BR1138" s="54"/>
      <c r="BS1138" s="54"/>
      <c r="BT1138" s="54"/>
      <c r="BU1138" s="54"/>
      <c r="BV1138" s="54"/>
      <c r="BW1138" s="54"/>
      <c r="BX1138" s="54"/>
      <c r="BY1138" s="54"/>
      <c r="BZ1138" s="54"/>
      <c r="CA1138" s="54"/>
      <c r="CB1138" s="54"/>
      <c r="CC1138" s="54"/>
      <c r="CD1138" s="54"/>
      <c r="CE1138" s="54"/>
      <c r="CF1138" s="54"/>
      <c r="CG1138" s="54"/>
      <c r="CH1138" s="54"/>
      <c r="CI1138" s="54"/>
      <c r="CJ1138" s="54"/>
      <c r="CK1138" s="54"/>
      <c r="CL1138" s="54"/>
      <c r="CM1138" s="54"/>
      <c r="CN1138" s="54"/>
      <c r="CO1138" s="54"/>
      <c r="CP1138" s="54"/>
      <c r="CQ1138" s="54"/>
      <c r="CR1138" s="54"/>
      <c r="CS1138" s="54"/>
      <c r="CT1138" s="54"/>
      <c r="CU1138" s="54"/>
      <c r="CV1138" s="54"/>
      <c r="CW1138" s="54"/>
      <c r="CX1138" s="54"/>
      <c r="CY1138" s="54"/>
      <c r="CZ1138" s="54"/>
      <c r="DA1138" s="54"/>
      <c r="DB1138" s="54"/>
      <c r="DC1138" s="54"/>
      <c r="DD1138" s="54"/>
      <c r="DE1138" s="54"/>
      <c r="DF1138" s="54"/>
      <c r="DG1138" s="54"/>
      <c r="DH1138" s="54"/>
      <c r="DI1138" s="54"/>
      <c r="DJ1138" s="54"/>
      <c r="DK1138" s="54"/>
      <c r="DL1138" s="54"/>
      <c r="DM1138" s="54"/>
      <c r="DN1138" s="54"/>
      <c r="DO1138" s="54"/>
      <c r="DP1138" s="54"/>
      <c r="DQ1138" s="199"/>
    </row>
    <row r="1139" spans="4:121" s="52" customFormat="1" hidden="1">
      <c r="D1139" s="198"/>
      <c r="E1139" s="54"/>
      <c r="F1139" s="54"/>
      <c r="G1139" s="54"/>
      <c r="H1139" s="54"/>
      <c r="I1139" s="54"/>
      <c r="J1139" s="54"/>
      <c r="K1139" s="54"/>
      <c r="L1139" s="54"/>
      <c r="M1139" s="54"/>
      <c r="N1139" s="54"/>
      <c r="O1139" s="54"/>
      <c r="P1139" s="54"/>
      <c r="Q1139" s="54"/>
      <c r="R1139" s="54"/>
      <c r="S1139" s="54"/>
      <c r="T1139" s="54"/>
      <c r="U1139" s="54"/>
      <c r="V1139" s="54"/>
      <c r="W1139" s="192"/>
      <c r="X1139" s="54"/>
      <c r="Y1139" s="54"/>
      <c r="Z1139" s="54"/>
      <c r="AA1139" s="54"/>
      <c r="AB1139" s="54"/>
      <c r="AC1139" s="54"/>
      <c r="AD1139" s="54"/>
      <c r="AE1139" s="54"/>
      <c r="AF1139" s="54"/>
      <c r="AG1139" s="54"/>
      <c r="AH1139" s="54"/>
      <c r="AI1139" s="54"/>
      <c r="AJ1139" s="54"/>
      <c r="AK1139" s="54"/>
      <c r="AL1139" s="54"/>
      <c r="AM1139" s="54"/>
      <c r="AN1139" s="54"/>
      <c r="AO1139" s="54"/>
      <c r="AP1139" s="54"/>
      <c r="AQ1139" s="54"/>
      <c r="AR1139" s="54"/>
      <c r="AS1139" s="54"/>
      <c r="AT1139" s="54"/>
      <c r="AU1139" s="54"/>
      <c r="AV1139" s="54"/>
      <c r="AW1139" s="874" t="e">
        <f t="shared" si="103"/>
        <v>#N/A</v>
      </c>
      <c r="AX1139" s="875"/>
      <c r="AY1139" s="875"/>
      <c r="AZ1139" s="875"/>
      <c r="BA1139" s="876"/>
      <c r="BB1139" s="877" t="s">
        <v>1471</v>
      </c>
      <c r="BC1139" s="878"/>
      <c r="BD1139" s="54"/>
      <c r="BE1139" s="879" t="e">
        <f t="shared" si="102"/>
        <v>#N/A</v>
      </c>
      <c r="BF1139" s="880"/>
      <c r="BG1139" s="880"/>
      <c r="BH1139" s="880"/>
      <c r="BI1139" s="881"/>
      <c r="BJ1139" s="882" t="s">
        <v>1471</v>
      </c>
      <c r="BK1139" s="878"/>
      <c r="BL1139" s="54"/>
      <c r="BM1139" s="241"/>
      <c r="BN1139" s="241"/>
      <c r="BO1139" s="241"/>
      <c r="BP1139" s="54"/>
      <c r="BQ1139" s="54"/>
      <c r="BR1139" s="54"/>
      <c r="BS1139" s="54"/>
      <c r="BT1139" s="54"/>
      <c r="BU1139" s="54"/>
      <c r="BV1139" s="54"/>
      <c r="BW1139" s="54"/>
      <c r="BX1139" s="54"/>
      <c r="BY1139" s="54"/>
      <c r="BZ1139" s="54"/>
      <c r="CA1139" s="54"/>
      <c r="CB1139" s="54"/>
      <c r="CC1139" s="54"/>
      <c r="CD1139" s="54"/>
      <c r="CE1139" s="54"/>
      <c r="CF1139" s="54"/>
      <c r="CG1139" s="54"/>
      <c r="CH1139" s="54"/>
      <c r="CI1139" s="54"/>
      <c r="CJ1139" s="54"/>
      <c r="CK1139" s="54"/>
      <c r="CL1139" s="54"/>
      <c r="CM1139" s="54"/>
      <c r="CN1139" s="54"/>
      <c r="CO1139" s="54"/>
      <c r="CP1139" s="54"/>
      <c r="CQ1139" s="54"/>
      <c r="CR1139" s="54"/>
      <c r="CS1139" s="54"/>
      <c r="CT1139" s="54"/>
      <c r="CU1139" s="54"/>
      <c r="CV1139" s="54"/>
      <c r="CW1139" s="54"/>
      <c r="CX1139" s="54"/>
      <c r="CY1139" s="54"/>
      <c r="CZ1139" s="54"/>
      <c r="DA1139" s="54"/>
      <c r="DB1139" s="54"/>
      <c r="DC1139" s="54"/>
      <c r="DD1139" s="54"/>
      <c r="DE1139" s="54"/>
      <c r="DF1139" s="54"/>
      <c r="DG1139" s="54"/>
      <c r="DH1139" s="54"/>
      <c r="DI1139" s="54"/>
      <c r="DJ1139" s="54"/>
      <c r="DK1139" s="54"/>
      <c r="DL1139" s="54"/>
      <c r="DM1139" s="54"/>
      <c r="DN1139" s="54"/>
      <c r="DO1139" s="54"/>
      <c r="DP1139" s="54"/>
      <c r="DQ1139" s="199"/>
    </row>
    <row r="1140" spans="4:121" s="52" customFormat="1" hidden="1">
      <c r="D1140" s="198"/>
      <c r="E1140" s="54"/>
      <c r="F1140" s="54"/>
      <c r="G1140" s="54"/>
      <c r="H1140" s="54"/>
      <c r="I1140" s="54"/>
      <c r="J1140" s="54"/>
      <c r="K1140" s="54"/>
      <c r="L1140" s="54"/>
      <c r="M1140" s="54"/>
      <c r="N1140" s="54"/>
      <c r="O1140" s="54"/>
      <c r="P1140" s="54"/>
      <c r="Q1140" s="54"/>
      <c r="R1140" s="54"/>
      <c r="S1140" s="54"/>
      <c r="T1140" s="54"/>
      <c r="U1140" s="54"/>
      <c r="V1140" s="54"/>
      <c r="W1140" s="192"/>
      <c r="X1140" s="54"/>
      <c r="Y1140" s="54"/>
      <c r="Z1140" s="54"/>
      <c r="AA1140" s="54"/>
      <c r="AB1140" s="54"/>
      <c r="AC1140" s="54"/>
      <c r="AD1140" s="54"/>
      <c r="AE1140" s="54"/>
      <c r="AF1140" s="54"/>
      <c r="AG1140" s="54"/>
      <c r="AH1140" s="54"/>
      <c r="AI1140" s="54"/>
      <c r="AJ1140" s="54"/>
      <c r="AK1140" s="54"/>
      <c r="AL1140" s="54"/>
      <c r="AM1140" s="54"/>
      <c r="AN1140" s="54"/>
      <c r="AO1140" s="54"/>
      <c r="AP1140" s="54"/>
      <c r="AQ1140" s="54"/>
      <c r="AR1140" s="54"/>
      <c r="AS1140" s="54"/>
      <c r="AT1140" s="54"/>
      <c r="AU1140" s="54"/>
      <c r="AV1140" s="54"/>
      <c r="AW1140" s="874" t="e">
        <f t="shared" si="103"/>
        <v>#N/A</v>
      </c>
      <c r="AX1140" s="875"/>
      <c r="AY1140" s="875"/>
      <c r="AZ1140" s="875"/>
      <c r="BA1140" s="876"/>
      <c r="BB1140" s="877" t="s">
        <v>1472</v>
      </c>
      <c r="BC1140" s="878"/>
      <c r="BD1140" s="54"/>
      <c r="BE1140" s="879" t="e">
        <f t="shared" si="102"/>
        <v>#N/A</v>
      </c>
      <c r="BF1140" s="880"/>
      <c r="BG1140" s="880"/>
      <c r="BH1140" s="880"/>
      <c r="BI1140" s="881"/>
      <c r="BJ1140" s="882" t="s">
        <v>1472</v>
      </c>
      <c r="BK1140" s="878"/>
      <c r="BL1140" s="54"/>
      <c r="BM1140" s="241"/>
      <c r="BN1140" s="241"/>
      <c r="BO1140" s="241"/>
      <c r="BP1140" s="54"/>
      <c r="BQ1140" s="54"/>
      <c r="BR1140" s="54"/>
      <c r="BS1140" s="54"/>
      <c r="BT1140" s="54"/>
      <c r="BU1140" s="54"/>
      <c r="BV1140" s="54"/>
      <c r="BW1140" s="54"/>
      <c r="BX1140" s="54"/>
      <c r="BY1140" s="54"/>
      <c r="BZ1140" s="54"/>
      <c r="CA1140" s="54"/>
      <c r="CB1140" s="54"/>
      <c r="CC1140" s="54"/>
      <c r="CD1140" s="54"/>
      <c r="CE1140" s="54"/>
      <c r="CF1140" s="54"/>
      <c r="CG1140" s="54"/>
      <c r="CH1140" s="54"/>
      <c r="CI1140" s="54"/>
      <c r="CJ1140" s="54"/>
      <c r="CK1140" s="54"/>
      <c r="CL1140" s="54"/>
      <c r="CM1140" s="54"/>
      <c r="CN1140" s="54"/>
      <c r="CO1140" s="54"/>
      <c r="CP1140" s="54"/>
      <c r="CQ1140" s="54"/>
      <c r="CR1140" s="54"/>
      <c r="CS1140" s="54"/>
      <c r="CT1140" s="54"/>
      <c r="CU1140" s="54"/>
      <c r="CV1140" s="54"/>
      <c r="CW1140" s="54"/>
      <c r="CX1140" s="54"/>
      <c r="CY1140" s="54"/>
      <c r="CZ1140" s="54"/>
      <c r="DA1140" s="54"/>
      <c r="DB1140" s="54"/>
      <c r="DC1140" s="54"/>
      <c r="DD1140" s="54"/>
      <c r="DE1140" s="54"/>
      <c r="DF1140" s="54"/>
      <c r="DG1140" s="54"/>
      <c r="DH1140" s="54"/>
      <c r="DI1140" s="54"/>
      <c r="DJ1140" s="54"/>
      <c r="DK1140" s="54"/>
      <c r="DL1140" s="54"/>
      <c r="DM1140" s="54"/>
      <c r="DN1140" s="54"/>
      <c r="DO1140" s="54"/>
      <c r="DP1140" s="54"/>
      <c r="DQ1140" s="199"/>
    </row>
    <row r="1141" spans="4:121" s="52" customFormat="1" hidden="1">
      <c r="D1141" s="198"/>
      <c r="E1141" s="54"/>
      <c r="F1141" s="54"/>
      <c r="G1141" s="54"/>
      <c r="H1141" s="54"/>
      <c r="I1141" s="54"/>
      <c r="J1141" s="54"/>
      <c r="K1141" s="54"/>
      <c r="L1141" s="54"/>
      <c r="M1141" s="54"/>
      <c r="N1141" s="54"/>
      <c r="O1141" s="54"/>
      <c r="P1141" s="54"/>
      <c r="Q1141" s="54"/>
      <c r="R1141" s="54"/>
      <c r="S1141" s="54"/>
      <c r="T1141" s="54"/>
      <c r="U1141" s="54"/>
      <c r="V1141" s="54"/>
      <c r="W1141" s="192"/>
      <c r="X1141" s="54"/>
      <c r="Y1141" s="54"/>
      <c r="Z1141" s="54"/>
      <c r="AA1141" s="54"/>
      <c r="AB1141" s="54"/>
      <c r="AC1141" s="54"/>
      <c r="AD1141" s="54"/>
      <c r="AE1141" s="54"/>
      <c r="AF1141" s="54"/>
      <c r="AG1141" s="54"/>
      <c r="AH1141" s="54"/>
      <c r="AI1141" s="54"/>
      <c r="AJ1141" s="54"/>
      <c r="AK1141" s="54"/>
      <c r="AL1141" s="54"/>
      <c r="AM1141" s="54"/>
      <c r="AN1141" s="54"/>
      <c r="AO1141" s="54"/>
      <c r="AP1141" s="54"/>
      <c r="AQ1141" s="54"/>
      <c r="AR1141" s="54"/>
      <c r="AS1141" s="54"/>
      <c r="AT1141" s="54"/>
      <c r="AU1141" s="54"/>
      <c r="AV1141" s="54"/>
      <c r="AW1141" s="874" t="e">
        <f t="shared" si="103"/>
        <v>#N/A</v>
      </c>
      <c r="AX1141" s="875"/>
      <c r="AY1141" s="875"/>
      <c r="AZ1141" s="875"/>
      <c r="BA1141" s="876"/>
      <c r="BB1141" s="877" t="s">
        <v>1473</v>
      </c>
      <c r="BC1141" s="878"/>
      <c r="BD1141" s="54"/>
      <c r="BE1141" s="879" t="e">
        <f t="shared" si="102"/>
        <v>#N/A</v>
      </c>
      <c r="BF1141" s="880"/>
      <c r="BG1141" s="880"/>
      <c r="BH1141" s="880"/>
      <c r="BI1141" s="881"/>
      <c r="BJ1141" s="882" t="s">
        <v>1473</v>
      </c>
      <c r="BK1141" s="878"/>
      <c r="BL1141" s="54"/>
      <c r="BM1141" s="241"/>
      <c r="BN1141" s="241"/>
      <c r="BO1141" s="241"/>
      <c r="BP1141" s="54"/>
      <c r="BQ1141" s="54"/>
      <c r="BR1141" s="54"/>
      <c r="BS1141" s="54"/>
      <c r="BT1141" s="54"/>
      <c r="BU1141" s="54"/>
      <c r="BV1141" s="54"/>
      <c r="BW1141" s="54"/>
      <c r="BX1141" s="54"/>
      <c r="BY1141" s="54"/>
      <c r="BZ1141" s="54"/>
      <c r="CA1141" s="54"/>
      <c r="CB1141" s="54"/>
      <c r="CC1141" s="54"/>
      <c r="CD1141" s="54"/>
      <c r="CE1141" s="54"/>
      <c r="CF1141" s="54"/>
      <c r="CG1141" s="54"/>
      <c r="CH1141" s="54"/>
      <c r="CI1141" s="54"/>
      <c r="CJ1141" s="54"/>
      <c r="CK1141" s="54"/>
      <c r="CL1141" s="54"/>
      <c r="CM1141" s="54"/>
      <c r="CN1141" s="54"/>
      <c r="CO1141" s="54"/>
      <c r="CP1141" s="54"/>
      <c r="CQ1141" s="54"/>
      <c r="CR1141" s="54"/>
      <c r="CS1141" s="54"/>
      <c r="CT1141" s="54"/>
      <c r="CU1141" s="54"/>
      <c r="CV1141" s="54"/>
      <c r="CW1141" s="54"/>
      <c r="CX1141" s="54"/>
      <c r="CY1141" s="54"/>
      <c r="CZ1141" s="54"/>
      <c r="DA1141" s="54"/>
      <c r="DB1141" s="54"/>
      <c r="DC1141" s="54"/>
      <c r="DD1141" s="54"/>
      <c r="DE1141" s="54"/>
      <c r="DF1141" s="54"/>
      <c r="DG1141" s="54"/>
      <c r="DH1141" s="54"/>
      <c r="DI1141" s="54"/>
      <c r="DJ1141" s="54"/>
      <c r="DK1141" s="54"/>
      <c r="DL1141" s="54"/>
      <c r="DM1141" s="54"/>
      <c r="DN1141" s="54"/>
      <c r="DO1141" s="54"/>
      <c r="DP1141" s="54"/>
      <c r="DQ1141" s="199"/>
    </row>
    <row r="1142" spans="4:121" s="52" customFormat="1" hidden="1">
      <c r="D1142" s="198"/>
      <c r="E1142" s="54"/>
      <c r="F1142" s="54"/>
      <c r="G1142" s="54"/>
      <c r="H1142" s="54"/>
      <c r="I1142" s="54"/>
      <c r="J1142" s="54"/>
      <c r="K1142" s="54"/>
      <c r="L1142" s="54"/>
      <c r="M1142" s="54"/>
      <c r="N1142" s="54"/>
      <c r="O1142" s="54"/>
      <c r="P1142" s="54"/>
      <c r="Q1142" s="54"/>
      <c r="R1142" s="54"/>
      <c r="S1142" s="54"/>
      <c r="T1142" s="54"/>
      <c r="U1142" s="54"/>
      <c r="V1142" s="54"/>
      <c r="W1142" s="192"/>
      <c r="X1142" s="54"/>
      <c r="Y1142" s="54"/>
      <c r="Z1142" s="54"/>
      <c r="AA1142" s="54"/>
      <c r="AB1142" s="54"/>
      <c r="AC1142" s="54"/>
      <c r="AD1142" s="54"/>
      <c r="AE1142" s="54"/>
      <c r="AF1142" s="54"/>
      <c r="AG1142" s="54"/>
      <c r="AH1142" s="54"/>
      <c r="AI1142" s="54"/>
      <c r="AJ1142" s="54"/>
      <c r="AK1142" s="54"/>
      <c r="AL1142" s="54"/>
      <c r="AM1142" s="54"/>
      <c r="AN1142" s="54"/>
      <c r="AO1142" s="54"/>
      <c r="AP1142" s="54"/>
      <c r="AQ1142" s="54"/>
      <c r="AR1142" s="54"/>
      <c r="AS1142" s="54"/>
      <c r="AT1142" s="54"/>
      <c r="AU1142" s="54"/>
      <c r="AV1142" s="54"/>
      <c r="AW1142" s="874" t="e">
        <f t="shared" si="103"/>
        <v>#N/A</v>
      </c>
      <c r="AX1142" s="875"/>
      <c r="AY1142" s="875"/>
      <c r="AZ1142" s="875"/>
      <c r="BA1142" s="876"/>
      <c r="BB1142" s="877" t="s">
        <v>1474</v>
      </c>
      <c r="BC1142" s="878"/>
      <c r="BD1142" s="54"/>
      <c r="BE1142" s="879" t="e">
        <f t="shared" si="102"/>
        <v>#N/A</v>
      </c>
      <c r="BF1142" s="880"/>
      <c r="BG1142" s="880"/>
      <c r="BH1142" s="880"/>
      <c r="BI1142" s="881"/>
      <c r="BJ1142" s="882" t="s">
        <v>1474</v>
      </c>
      <c r="BK1142" s="878"/>
      <c r="BL1142" s="54"/>
      <c r="BM1142" s="241"/>
      <c r="BN1142" s="241"/>
      <c r="BO1142" s="241"/>
      <c r="BP1142" s="54"/>
      <c r="BQ1142" s="54"/>
      <c r="BR1142" s="54"/>
      <c r="BS1142" s="54"/>
      <c r="BT1142" s="54"/>
      <c r="BU1142" s="54"/>
      <c r="BV1142" s="54"/>
      <c r="BW1142" s="54"/>
      <c r="BX1142" s="54"/>
      <c r="BY1142" s="54"/>
      <c r="BZ1142" s="54"/>
      <c r="CA1142" s="54"/>
      <c r="CB1142" s="54"/>
      <c r="CC1142" s="54"/>
      <c r="CD1142" s="54"/>
      <c r="CE1142" s="54"/>
      <c r="CF1142" s="54"/>
      <c r="CG1142" s="54"/>
      <c r="CH1142" s="54"/>
      <c r="CI1142" s="54"/>
      <c r="CJ1142" s="54"/>
      <c r="CK1142" s="54"/>
      <c r="CL1142" s="54"/>
      <c r="CM1142" s="54"/>
      <c r="CN1142" s="54"/>
      <c r="CO1142" s="54"/>
      <c r="CP1142" s="54"/>
      <c r="CQ1142" s="54"/>
      <c r="CR1142" s="54"/>
      <c r="CS1142" s="54"/>
      <c r="CT1142" s="54"/>
      <c r="CU1142" s="54"/>
      <c r="CV1142" s="54"/>
      <c r="CW1142" s="54"/>
      <c r="CX1142" s="54"/>
      <c r="CY1142" s="54"/>
      <c r="CZ1142" s="54"/>
      <c r="DA1142" s="54"/>
      <c r="DB1142" s="54"/>
      <c r="DC1142" s="54"/>
      <c r="DD1142" s="54"/>
      <c r="DE1142" s="54"/>
      <c r="DF1142" s="54"/>
      <c r="DG1142" s="54"/>
      <c r="DH1142" s="54"/>
      <c r="DI1142" s="54"/>
      <c r="DJ1142" s="54"/>
      <c r="DK1142" s="54"/>
      <c r="DL1142" s="54"/>
      <c r="DM1142" s="54"/>
      <c r="DN1142" s="54"/>
      <c r="DO1142" s="54"/>
      <c r="DP1142" s="54"/>
      <c r="DQ1142" s="199"/>
    </row>
    <row r="1143" spans="4:121" s="52" customFormat="1" hidden="1">
      <c r="D1143" s="198"/>
      <c r="E1143" s="54"/>
      <c r="F1143" s="54"/>
      <c r="G1143" s="54"/>
      <c r="H1143" s="54"/>
      <c r="I1143" s="54"/>
      <c r="J1143" s="54"/>
      <c r="K1143" s="54"/>
      <c r="L1143" s="54"/>
      <c r="M1143" s="54"/>
      <c r="N1143" s="54"/>
      <c r="O1143" s="54"/>
      <c r="P1143" s="54"/>
      <c r="Q1143" s="54"/>
      <c r="R1143" s="54"/>
      <c r="S1143" s="54"/>
      <c r="T1143" s="54"/>
      <c r="U1143" s="54"/>
      <c r="V1143" s="54"/>
      <c r="W1143" s="192"/>
      <c r="X1143" s="54"/>
      <c r="Y1143" s="54"/>
      <c r="Z1143" s="54"/>
      <c r="AA1143" s="54"/>
      <c r="AB1143" s="54"/>
      <c r="AC1143" s="54"/>
      <c r="AD1143" s="54"/>
      <c r="AE1143" s="54"/>
      <c r="AF1143" s="54"/>
      <c r="AG1143" s="54"/>
      <c r="AH1143" s="54"/>
      <c r="AI1143" s="54"/>
      <c r="AJ1143" s="54"/>
      <c r="AK1143" s="54"/>
      <c r="AL1143" s="54"/>
      <c r="AM1143" s="54"/>
      <c r="AN1143" s="54"/>
      <c r="AO1143" s="54"/>
      <c r="AP1143" s="54"/>
      <c r="AQ1143" s="54"/>
      <c r="AR1143" s="54"/>
      <c r="AS1143" s="54"/>
      <c r="AT1143" s="54"/>
      <c r="AU1143" s="54"/>
      <c r="AV1143" s="54"/>
      <c r="AW1143" s="874" t="e">
        <f t="shared" si="103"/>
        <v>#N/A</v>
      </c>
      <c r="AX1143" s="875"/>
      <c r="AY1143" s="875"/>
      <c r="AZ1143" s="875"/>
      <c r="BA1143" s="876"/>
      <c r="BB1143" s="877" t="s">
        <v>1475</v>
      </c>
      <c r="BC1143" s="878"/>
      <c r="BD1143" s="54"/>
      <c r="BE1143" s="879" t="e">
        <f t="shared" si="102"/>
        <v>#N/A</v>
      </c>
      <c r="BF1143" s="880"/>
      <c r="BG1143" s="880"/>
      <c r="BH1143" s="880"/>
      <c r="BI1143" s="881"/>
      <c r="BJ1143" s="882" t="s">
        <v>1475</v>
      </c>
      <c r="BK1143" s="878"/>
      <c r="BL1143" s="54"/>
      <c r="BM1143" s="241"/>
      <c r="BN1143" s="241"/>
      <c r="BO1143" s="241"/>
      <c r="BP1143" s="54"/>
      <c r="BQ1143" s="54"/>
      <c r="BR1143" s="54"/>
      <c r="BS1143" s="54"/>
      <c r="BT1143" s="54"/>
      <c r="BU1143" s="54"/>
      <c r="BV1143" s="54"/>
      <c r="BW1143" s="54"/>
      <c r="BX1143" s="54"/>
      <c r="BY1143" s="54"/>
      <c r="BZ1143" s="54"/>
      <c r="CA1143" s="54"/>
      <c r="CB1143" s="54"/>
      <c r="CC1143" s="54"/>
      <c r="CD1143" s="54"/>
      <c r="CE1143" s="54"/>
      <c r="CF1143" s="54"/>
      <c r="CG1143" s="54"/>
      <c r="CH1143" s="54"/>
      <c r="CI1143" s="54"/>
      <c r="CJ1143" s="54"/>
      <c r="CK1143" s="54"/>
      <c r="CL1143" s="54"/>
      <c r="CM1143" s="54"/>
      <c r="CN1143" s="54"/>
      <c r="CO1143" s="54"/>
      <c r="CP1143" s="54"/>
      <c r="CQ1143" s="54"/>
      <c r="CR1143" s="54"/>
      <c r="CS1143" s="54"/>
      <c r="CT1143" s="54"/>
      <c r="CU1143" s="54"/>
      <c r="CV1143" s="54"/>
      <c r="CW1143" s="54"/>
      <c r="CX1143" s="54"/>
      <c r="CY1143" s="54"/>
      <c r="CZ1143" s="54"/>
      <c r="DA1143" s="54"/>
      <c r="DB1143" s="54"/>
      <c r="DC1143" s="54"/>
      <c r="DD1143" s="54"/>
      <c r="DE1143" s="54"/>
      <c r="DF1143" s="54"/>
      <c r="DG1143" s="54"/>
      <c r="DH1143" s="54"/>
      <c r="DI1143" s="54"/>
      <c r="DJ1143" s="54"/>
      <c r="DK1143" s="54"/>
      <c r="DL1143" s="54"/>
      <c r="DM1143" s="54"/>
      <c r="DN1143" s="54"/>
      <c r="DO1143" s="54"/>
      <c r="DP1143" s="54"/>
      <c r="DQ1143" s="199"/>
    </row>
    <row r="1144" spans="4:121" s="52" customFormat="1" hidden="1">
      <c r="D1144" s="198"/>
      <c r="E1144" s="54"/>
      <c r="F1144" s="54"/>
      <c r="G1144" s="54"/>
      <c r="H1144" s="54"/>
      <c r="I1144" s="54"/>
      <c r="J1144" s="54"/>
      <c r="K1144" s="54"/>
      <c r="L1144" s="54"/>
      <c r="M1144" s="54"/>
      <c r="N1144" s="54"/>
      <c r="O1144" s="54"/>
      <c r="P1144" s="54"/>
      <c r="Q1144" s="54"/>
      <c r="R1144" s="54"/>
      <c r="S1144" s="54"/>
      <c r="T1144" s="54"/>
      <c r="U1144" s="54"/>
      <c r="V1144" s="54"/>
      <c r="W1144" s="192"/>
      <c r="X1144" s="54"/>
      <c r="Y1144" s="54"/>
      <c r="Z1144" s="54"/>
      <c r="AA1144" s="54"/>
      <c r="AB1144" s="54"/>
      <c r="AC1144" s="54"/>
      <c r="AD1144" s="54"/>
      <c r="AE1144" s="54"/>
      <c r="AF1144" s="54"/>
      <c r="AG1144" s="54"/>
      <c r="AH1144" s="54"/>
      <c r="AI1144" s="54"/>
      <c r="AJ1144" s="54"/>
      <c r="AK1144" s="54"/>
      <c r="AL1144" s="54"/>
      <c r="AM1144" s="54"/>
      <c r="AN1144" s="54"/>
      <c r="AO1144" s="54"/>
      <c r="AP1144" s="54"/>
      <c r="AQ1144" s="54"/>
      <c r="AR1144" s="54"/>
      <c r="AS1144" s="54"/>
      <c r="AT1144" s="54"/>
      <c r="AU1144" s="54"/>
      <c r="AV1144" s="54"/>
      <c r="AW1144" s="874" t="e">
        <f t="shared" si="103"/>
        <v>#N/A</v>
      </c>
      <c r="AX1144" s="875"/>
      <c r="AY1144" s="875"/>
      <c r="AZ1144" s="875"/>
      <c r="BA1144" s="876"/>
      <c r="BB1144" s="877" t="s">
        <v>1476</v>
      </c>
      <c r="BC1144" s="878"/>
      <c r="BD1144" s="54"/>
      <c r="BE1144" s="879" t="e">
        <f t="shared" si="102"/>
        <v>#N/A</v>
      </c>
      <c r="BF1144" s="880"/>
      <c r="BG1144" s="880"/>
      <c r="BH1144" s="880"/>
      <c r="BI1144" s="881"/>
      <c r="BJ1144" s="882" t="s">
        <v>1476</v>
      </c>
      <c r="BK1144" s="878"/>
      <c r="BL1144" s="54"/>
      <c r="BM1144" s="241"/>
      <c r="BN1144" s="241"/>
      <c r="BO1144" s="241"/>
      <c r="BP1144" s="54"/>
      <c r="BQ1144" s="54"/>
      <c r="BR1144" s="54"/>
      <c r="BS1144" s="54"/>
      <c r="BT1144" s="54"/>
      <c r="BU1144" s="54"/>
      <c r="BV1144" s="54"/>
      <c r="BW1144" s="54"/>
      <c r="BX1144" s="54"/>
      <c r="BY1144" s="54"/>
      <c r="BZ1144" s="54"/>
      <c r="CA1144" s="54"/>
      <c r="CB1144" s="54"/>
      <c r="CC1144" s="54"/>
      <c r="CD1144" s="54"/>
      <c r="CE1144" s="54"/>
      <c r="CF1144" s="54"/>
      <c r="CG1144" s="54"/>
      <c r="CH1144" s="54"/>
      <c r="CI1144" s="54"/>
      <c r="CJ1144" s="54"/>
      <c r="CK1144" s="54"/>
      <c r="CL1144" s="54"/>
      <c r="CM1144" s="54"/>
      <c r="CN1144" s="54"/>
      <c r="CO1144" s="54"/>
      <c r="CP1144" s="54"/>
      <c r="CQ1144" s="54"/>
      <c r="CR1144" s="54"/>
      <c r="CS1144" s="54"/>
      <c r="CT1144" s="54"/>
      <c r="CU1144" s="54"/>
      <c r="CV1144" s="54"/>
      <c r="CW1144" s="54"/>
      <c r="CX1144" s="54"/>
      <c r="CY1144" s="54"/>
      <c r="CZ1144" s="54"/>
      <c r="DA1144" s="54"/>
      <c r="DB1144" s="54"/>
      <c r="DC1144" s="54"/>
      <c r="DD1144" s="54"/>
      <c r="DE1144" s="54"/>
      <c r="DF1144" s="54"/>
      <c r="DG1144" s="54"/>
      <c r="DH1144" s="54"/>
      <c r="DI1144" s="54"/>
      <c r="DJ1144" s="54"/>
      <c r="DK1144" s="54"/>
      <c r="DL1144" s="54"/>
      <c r="DM1144" s="54"/>
      <c r="DN1144" s="54"/>
      <c r="DO1144" s="54"/>
      <c r="DP1144" s="54"/>
      <c r="DQ1144" s="199"/>
    </row>
    <row r="1145" spans="4:121" s="52" customFormat="1" hidden="1">
      <c r="D1145" s="198"/>
      <c r="E1145" s="54"/>
      <c r="F1145" s="54"/>
      <c r="G1145" s="54"/>
      <c r="H1145" s="54"/>
      <c r="I1145" s="54"/>
      <c r="J1145" s="54"/>
      <c r="K1145" s="54"/>
      <c r="L1145" s="54"/>
      <c r="M1145" s="54"/>
      <c r="N1145" s="54"/>
      <c r="O1145" s="54"/>
      <c r="P1145" s="54"/>
      <c r="Q1145" s="54"/>
      <c r="R1145" s="54"/>
      <c r="S1145" s="54"/>
      <c r="T1145" s="54"/>
      <c r="U1145" s="54"/>
      <c r="V1145" s="54"/>
      <c r="W1145" s="192"/>
      <c r="X1145" s="54"/>
      <c r="Y1145" s="54"/>
      <c r="Z1145" s="54"/>
      <c r="AA1145" s="54"/>
      <c r="AB1145" s="54"/>
      <c r="AC1145" s="54"/>
      <c r="AD1145" s="54"/>
      <c r="AE1145" s="54"/>
      <c r="AF1145" s="54"/>
      <c r="AG1145" s="54"/>
      <c r="AH1145" s="54"/>
      <c r="AI1145" s="54"/>
      <c r="AJ1145" s="54"/>
      <c r="AK1145" s="54"/>
      <c r="AL1145" s="54"/>
      <c r="AM1145" s="54"/>
      <c r="AN1145" s="54"/>
      <c r="AO1145" s="54"/>
      <c r="AP1145" s="54"/>
      <c r="AQ1145" s="54"/>
      <c r="AR1145" s="54"/>
      <c r="AS1145" s="54"/>
      <c r="AT1145" s="54"/>
      <c r="AU1145" s="54"/>
      <c r="AV1145" s="54"/>
      <c r="AW1145" s="874" t="e">
        <f t="shared" si="103"/>
        <v>#N/A</v>
      </c>
      <c r="AX1145" s="875"/>
      <c r="AY1145" s="875"/>
      <c r="AZ1145" s="875"/>
      <c r="BA1145" s="876"/>
      <c r="BB1145" s="877" t="s">
        <v>1477</v>
      </c>
      <c r="BC1145" s="878"/>
      <c r="BD1145" s="54"/>
      <c r="BE1145" s="879" t="e">
        <f t="shared" si="102"/>
        <v>#N/A</v>
      </c>
      <c r="BF1145" s="880"/>
      <c r="BG1145" s="880"/>
      <c r="BH1145" s="880"/>
      <c r="BI1145" s="881"/>
      <c r="BJ1145" s="882" t="s">
        <v>1477</v>
      </c>
      <c r="BK1145" s="878"/>
      <c r="BL1145" s="54"/>
      <c r="BM1145" s="241"/>
      <c r="BN1145" s="241"/>
      <c r="BO1145" s="241"/>
      <c r="BP1145" s="54"/>
      <c r="BQ1145" s="54"/>
      <c r="BR1145" s="54"/>
      <c r="BS1145" s="54"/>
      <c r="BT1145" s="54"/>
      <c r="BU1145" s="54"/>
      <c r="BV1145" s="54"/>
      <c r="BW1145" s="54"/>
      <c r="BX1145" s="54"/>
      <c r="BY1145" s="54"/>
      <c r="BZ1145" s="54"/>
      <c r="CA1145" s="54"/>
      <c r="CB1145" s="54"/>
      <c r="CC1145" s="54"/>
      <c r="CD1145" s="54"/>
      <c r="CE1145" s="54"/>
      <c r="CF1145" s="54"/>
      <c r="CG1145" s="54"/>
      <c r="CH1145" s="54"/>
      <c r="CI1145" s="54"/>
      <c r="CJ1145" s="54"/>
      <c r="CK1145" s="54"/>
      <c r="CL1145" s="54"/>
      <c r="CM1145" s="54"/>
      <c r="CN1145" s="54"/>
      <c r="CO1145" s="54"/>
      <c r="CP1145" s="54"/>
      <c r="CQ1145" s="54"/>
      <c r="CR1145" s="54"/>
      <c r="CS1145" s="54"/>
      <c r="CT1145" s="54"/>
      <c r="CU1145" s="54"/>
      <c r="CV1145" s="54"/>
      <c r="CW1145" s="54"/>
      <c r="CX1145" s="54"/>
      <c r="CY1145" s="54"/>
      <c r="CZ1145" s="54"/>
      <c r="DA1145" s="54"/>
      <c r="DB1145" s="54"/>
      <c r="DC1145" s="54"/>
      <c r="DD1145" s="54"/>
      <c r="DE1145" s="54"/>
      <c r="DF1145" s="54"/>
      <c r="DG1145" s="54"/>
      <c r="DH1145" s="54"/>
      <c r="DI1145" s="54"/>
      <c r="DJ1145" s="54"/>
      <c r="DK1145" s="54"/>
      <c r="DL1145" s="54"/>
      <c r="DM1145" s="54"/>
      <c r="DN1145" s="54"/>
      <c r="DO1145" s="54"/>
      <c r="DP1145" s="54"/>
      <c r="DQ1145" s="199"/>
    </row>
    <row r="1146" spans="4:121" s="52" customFormat="1" hidden="1">
      <c r="D1146" s="198"/>
      <c r="E1146" s="54"/>
      <c r="F1146" s="54"/>
      <c r="G1146" s="54"/>
      <c r="H1146" s="54"/>
      <c r="I1146" s="54"/>
      <c r="J1146" s="54"/>
      <c r="K1146" s="54"/>
      <c r="L1146" s="54"/>
      <c r="M1146" s="54"/>
      <c r="N1146" s="54"/>
      <c r="O1146" s="54"/>
      <c r="P1146" s="54"/>
      <c r="Q1146" s="54"/>
      <c r="R1146" s="54"/>
      <c r="S1146" s="54"/>
      <c r="T1146" s="54"/>
      <c r="U1146" s="54"/>
      <c r="V1146" s="54"/>
      <c r="W1146" s="192"/>
      <c r="X1146" s="54"/>
      <c r="Y1146" s="54"/>
      <c r="Z1146" s="54"/>
      <c r="AA1146" s="54"/>
      <c r="AB1146" s="54"/>
      <c r="AC1146" s="54"/>
      <c r="AD1146" s="54"/>
      <c r="AE1146" s="54"/>
      <c r="AF1146" s="54"/>
      <c r="AG1146" s="54"/>
      <c r="AH1146" s="54"/>
      <c r="AI1146" s="54"/>
      <c r="AJ1146" s="54"/>
      <c r="AK1146" s="54"/>
      <c r="AL1146" s="54"/>
      <c r="AM1146" s="54"/>
      <c r="AN1146" s="54"/>
      <c r="AO1146" s="54"/>
      <c r="AP1146" s="54"/>
      <c r="AQ1146" s="54"/>
      <c r="AR1146" s="54"/>
      <c r="AS1146" s="54"/>
      <c r="AT1146" s="54"/>
      <c r="AU1146" s="54"/>
      <c r="AV1146" s="54"/>
      <c r="AW1146" s="874" t="e">
        <f t="shared" si="103"/>
        <v>#N/A</v>
      </c>
      <c r="AX1146" s="875"/>
      <c r="AY1146" s="875"/>
      <c r="AZ1146" s="875"/>
      <c r="BA1146" s="876"/>
      <c r="BB1146" s="877" t="s">
        <v>1478</v>
      </c>
      <c r="BC1146" s="878"/>
      <c r="BD1146" s="54"/>
      <c r="BE1146" s="879" t="e">
        <f t="shared" si="102"/>
        <v>#N/A</v>
      </c>
      <c r="BF1146" s="880"/>
      <c r="BG1146" s="880"/>
      <c r="BH1146" s="880"/>
      <c r="BI1146" s="881"/>
      <c r="BJ1146" s="882" t="s">
        <v>1478</v>
      </c>
      <c r="BK1146" s="878"/>
      <c r="BL1146" s="54"/>
      <c r="BM1146" s="241"/>
      <c r="BN1146" s="241"/>
      <c r="BO1146" s="241"/>
      <c r="BP1146" s="54"/>
      <c r="BQ1146" s="54"/>
      <c r="BR1146" s="54"/>
      <c r="BS1146" s="54"/>
      <c r="BT1146" s="54"/>
      <c r="BU1146" s="54"/>
      <c r="BV1146" s="54"/>
      <c r="BW1146" s="54"/>
      <c r="BX1146" s="54"/>
      <c r="BY1146" s="54"/>
      <c r="BZ1146" s="54"/>
      <c r="CA1146" s="54"/>
      <c r="CB1146" s="54"/>
      <c r="CC1146" s="54"/>
      <c r="CD1146" s="54"/>
      <c r="CE1146" s="54"/>
      <c r="CF1146" s="54"/>
      <c r="CG1146" s="54"/>
      <c r="CH1146" s="54"/>
      <c r="CI1146" s="54"/>
      <c r="CJ1146" s="54"/>
      <c r="CK1146" s="54"/>
      <c r="CL1146" s="54"/>
      <c r="CM1146" s="54"/>
      <c r="CN1146" s="54"/>
      <c r="CO1146" s="54"/>
      <c r="CP1146" s="54"/>
      <c r="CQ1146" s="54"/>
      <c r="CR1146" s="54"/>
      <c r="CS1146" s="54"/>
      <c r="CT1146" s="54"/>
      <c r="CU1146" s="54"/>
      <c r="CV1146" s="54"/>
      <c r="CW1146" s="54"/>
      <c r="CX1146" s="54"/>
      <c r="CY1146" s="54"/>
      <c r="CZ1146" s="54"/>
      <c r="DA1146" s="54"/>
      <c r="DB1146" s="54"/>
      <c r="DC1146" s="54"/>
      <c r="DD1146" s="54"/>
      <c r="DE1146" s="54"/>
      <c r="DF1146" s="54"/>
      <c r="DG1146" s="54"/>
      <c r="DH1146" s="54"/>
      <c r="DI1146" s="54"/>
      <c r="DJ1146" s="54"/>
      <c r="DK1146" s="54"/>
      <c r="DL1146" s="54"/>
      <c r="DM1146" s="54"/>
      <c r="DN1146" s="54"/>
      <c r="DO1146" s="54"/>
      <c r="DP1146" s="54"/>
      <c r="DQ1146" s="199"/>
    </row>
    <row r="1147" spans="4:121" s="52" customFormat="1" hidden="1">
      <c r="D1147" s="198"/>
      <c r="E1147" s="54"/>
      <c r="F1147" s="54"/>
      <c r="G1147" s="54"/>
      <c r="H1147" s="54"/>
      <c r="I1147" s="54"/>
      <c r="J1147" s="54"/>
      <c r="K1147" s="54"/>
      <c r="L1147" s="54"/>
      <c r="M1147" s="54"/>
      <c r="N1147" s="54"/>
      <c r="O1147" s="54"/>
      <c r="P1147" s="54"/>
      <c r="Q1147" s="54"/>
      <c r="R1147" s="54"/>
      <c r="S1147" s="54"/>
      <c r="T1147" s="54"/>
      <c r="U1147" s="54"/>
      <c r="V1147" s="54"/>
      <c r="W1147" s="192"/>
      <c r="X1147" s="54"/>
      <c r="Y1147" s="54"/>
      <c r="Z1147" s="54"/>
      <c r="AA1147" s="54"/>
      <c r="AB1147" s="54"/>
      <c r="AC1147" s="54"/>
      <c r="AD1147" s="54"/>
      <c r="AE1147" s="54"/>
      <c r="AF1147" s="54"/>
      <c r="AG1147" s="54"/>
      <c r="AH1147" s="54"/>
      <c r="AI1147" s="54"/>
      <c r="AJ1147" s="54"/>
      <c r="AK1147" s="54"/>
      <c r="AL1147" s="54"/>
      <c r="AM1147" s="54"/>
      <c r="AN1147" s="54"/>
      <c r="AO1147" s="54"/>
      <c r="AP1147" s="54"/>
      <c r="AQ1147" s="54"/>
      <c r="AR1147" s="54"/>
      <c r="AS1147" s="54"/>
      <c r="AT1147" s="54"/>
      <c r="AU1147" s="54"/>
      <c r="AV1147" s="54"/>
      <c r="AW1147" s="874" t="e">
        <f t="shared" si="103"/>
        <v>#N/A</v>
      </c>
      <c r="AX1147" s="875"/>
      <c r="AY1147" s="875"/>
      <c r="AZ1147" s="875"/>
      <c r="BA1147" s="876"/>
      <c r="BB1147" s="877" t="s">
        <v>1479</v>
      </c>
      <c r="BC1147" s="878"/>
      <c r="BD1147" s="54"/>
      <c r="BE1147" s="879" t="e">
        <f t="shared" ref="BE1147:BE1184" si="104">RANK(BJ1147,$AM$214:$AM$241,1)</f>
        <v>#N/A</v>
      </c>
      <c r="BF1147" s="880"/>
      <c r="BG1147" s="880"/>
      <c r="BH1147" s="880"/>
      <c r="BI1147" s="881"/>
      <c r="BJ1147" s="882" t="s">
        <v>1479</v>
      </c>
      <c r="BK1147" s="878"/>
      <c r="BL1147" s="54"/>
      <c r="BM1147" s="241"/>
      <c r="BN1147" s="241"/>
      <c r="BO1147" s="241"/>
      <c r="BP1147" s="54"/>
      <c r="BQ1147" s="54"/>
      <c r="BR1147" s="54"/>
      <c r="BS1147" s="54"/>
      <c r="BT1147" s="54"/>
      <c r="BU1147" s="54"/>
      <c r="BV1147" s="54"/>
      <c r="BW1147" s="54"/>
      <c r="BX1147" s="54"/>
      <c r="BY1147" s="54"/>
      <c r="BZ1147" s="54"/>
      <c r="CA1147" s="54"/>
      <c r="CB1147" s="54"/>
      <c r="CC1147" s="54"/>
      <c r="CD1147" s="54"/>
      <c r="CE1147" s="54"/>
      <c r="CF1147" s="54"/>
      <c r="CG1147" s="54"/>
      <c r="CH1147" s="54"/>
      <c r="CI1147" s="54"/>
      <c r="CJ1147" s="54"/>
      <c r="CK1147" s="54"/>
      <c r="CL1147" s="54"/>
      <c r="CM1147" s="54"/>
      <c r="CN1147" s="54"/>
      <c r="CO1147" s="54"/>
      <c r="CP1147" s="54"/>
      <c r="CQ1147" s="54"/>
      <c r="CR1147" s="54"/>
      <c r="CS1147" s="54"/>
      <c r="CT1147" s="54"/>
      <c r="CU1147" s="54"/>
      <c r="CV1147" s="54"/>
      <c r="CW1147" s="54"/>
      <c r="CX1147" s="54"/>
      <c r="CY1147" s="54"/>
      <c r="CZ1147" s="54"/>
      <c r="DA1147" s="54"/>
      <c r="DB1147" s="54"/>
      <c r="DC1147" s="54"/>
      <c r="DD1147" s="54"/>
      <c r="DE1147" s="54"/>
      <c r="DF1147" s="54"/>
      <c r="DG1147" s="54"/>
      <c r="DH1147" s="54"/>
      <c r="DI1147" s="54"/>
      <c r="DJ1147" s="54"/>
      <c r="DK1147" s="54"/>
      <c r="DL1147" s="54"/>
      <c r="DM1147" s="54"/>
      <c r="DN1147" s="54"/>
      <c r="DO1147" s="54"/>
      <c r="DP1147" s="54"/>
      <c r="DQ1147" s="199"/>
    </row>
    <row r="1148" spans="4:121" s="52" customFormat="1" hidden="1">
      <c r="D1148" s="198"/>
      <c r="E1148" s="54"/>
      <c r="F1148" s="54"/>
      <c r="G1148" s="54"/>
      <c r="H1148" s="54"/>
      <c r="I1148" s="54"/>
      <c r="J1148" s="54"/>
      <c r="K1148" s="54"/>
      <c r="L1148" s="54"/>
      <c r="M1148" s="54"/>
      <c r="N1148" s="54"/>
      <c r="O1148" s="54"/>
      <c r="P1148" s="54"/>
      <c r="Q1148" s="54"/>
      <c r="R1148" s="54"/>
      <c r="S1148" s="54"/>
      <c r="T1148" s="54"/>
      <c r="U1148" s="54"/>
      <c r="V1148" s="54"/>
      <c r="W1148" s="192"/>
      <c r="X1148" s="54"/>
      <c r="Y1148" s="54"/>
      <c r="Z1148" s="54"/>
      <c r="AA1148" s="54"/>
      <c r="AB1148" s="54"/>
      <c r="AC1148" s="54"/>
      <c r="AD1148" s="54"/>
      <c r="AE1148" s="54"/>
      <c r="AF1148" s="54"/>
      <c r="AG1148" s="54"/>
      <c r="AH1148" s="54"/>
      <c r="AI1148" s="54"/>
      <c r="AJ1148" s="54"/>
      <c r="AK1148" s="54"/>
      <c r="AL1148" s="54"/>
      <c r="AM1148" s="54"/>
      <c r="AN1148" s="54"/>
      <c r="AO1148" s="54"/>
      <c r="AP1148" s="54"/>
      <c r="AQ1148" s="54"/>
      <c r="AR1148" s="54"/>
      <c r="AS1148" s="54"/>
      <c r="AT1148" s="54"/>
      <c r="AU1148" s="54"/>
      <c r="AV1148" s="54"/>
      <c r="AW1148" s="874" t="e">
        <f t="shared" si="103"/>
        <v>#N/A</v>
      </c>
      <c r="AX1148" s="875"/>
      <c r="AY1148" s="875"/>
      <c r="AZ1148" s="875"/>
      <c r="BA1148" s="876"/>
      <c r="BB1148" s="877" t="s">
        <v>1480</v>
      </c>
      <c r="BC1148" s="878"/>
      <c r="BD1148" s="54"/>
      <c r="BE1148" s="879" t="e">
        <f t="shared" si="104"/>
        <v>#N/A</v>
      </c>
      <c r="BF1148" s="880"/>
      <c r="BG1148" s="880"/>
      <c r="BH1148" s="880"/>
      <c r="BI1148" s="881"/>
      <c r="BJ1148" s="882" t="s">
        <v>1480</v>
      </c>
      <c r="BK1148" s="878"/>
      <c r="BL1148" s="54"/>
      <c r="BM1148" s="241"/>
      <c r="BN1148" s="241"/>
      <c r="BO1148" s="241"/>
      <c r="BP1148" s="54"/>
      <c r="BQ1148" s="54"/>
      <c r="BR1148" s="54"/>
      <c r="BS1148" s="54"/>
      <c r="BT1148" s="54"/>
      <c r="BU1148" s="54"/>
      <c r="BV1148" s="54"/>
      <c r="BW1148" s="54"/>
      <c r="BX1148" s="54"/>
      <c r="BY1148" s="54"/>
      <c r="BZ1148" s="54"/>
      <c r="CA1148" s="54"/>
      <c r="CB1148" s="54"/>
      <c r="CC1148" s="54"/>
      <c r="CD1148" s="54"/>
      <c r="CE1148" s="54"/>
      <c r="CF1148" s="54"/>
      <c r="CG1148" s="54"/>
      <c r="CH1148" s="54"/>
      <c r="CI1148" s="54"/>
      <c r="CJ1148" s="54"/>
      <c r="CK1148" s="54"/>
      <c r="CL1148" s="54"/>
      <c r="CM1148" s="54"/>
      <c r="CN1148" s="54"/>
      <c r="CO1148" s="54"/>
      <c r="CP1148" s="54"/>
      <c r="CQ1148" s="54"/>
      <c r="CR1148" s="54"/>
      <c r="CS1148" s="54"/>
      <c r="CT1148" s="54"/>
      <c r="CU1148" s="54"/>
      <c r="CV1148" s="54"/>
      <c r="CW1148" s="54"/>
      <c r="CX1148" s="54"/>
      <c r="CY1148" s="54"/>
      <c r="CZ1148" s="54"/>
      <c r="DA1148" s="54"/>
      <c r="DB1148" s="54"/>
      <c r="DC1148" s="54"/>
      <c r="DD1148" s="54"/>
      <c r="DE1148" s="54"/>
      <c r="DF1148" s="54"/>
      <c r="DG1148" s="54"/>
      <c r="DH1148" s="54"/>
      <c r="DI1148" s="54"/>
      <c r="DJ1148" s="54"/>
      <c r="DK1148" s="54"/>
      <c r="DL1148" s="54"/>
      <c r="DM1148" s="54"/>
      <c r="DN1148" s="54"/>
      <c r="DO1148" s="54"/>
      <c r="DP1148" s="54"/>
      <c r="DQ1148" s="199"/>
    </row>
    <row r="1149" spans="4:121" s="52" customFormat="1" hidden="1">
      <c r="D1149" s="198"/>
      <c r="E1149" s="54"/>
      <c r="F1149" s="54"/>
      <c r="G1149" s="54"/>
      <c r="H1149" s="54"/>
      <c r="I1149" s="54"/>
      <c r="J1149" s="54"/>
      <c r="K1149" s="54"/>
      <c r="L1149" s="54"/>
      <c r="M1149" s="54"/>
      <c r="N1149" s="54"/>
      <c r="O1149" s="54"/>
      <c r="P1149" s="54"/>
      <c r="Q1149" s="54"/>
      <c r="R1149" s="54"/>
      <c r="S1149" s="54"/>
      <c r="T1149" s="54"/>
      <c r="U1149" s="54"/>
      <c r="V1149" s="54"/>
      <c r="W1149" s="192"/>
      <c r="X1149" s="54"/>
      <c r="Y1149" s="54"/>
      <c r="Z1149" s="54"/>
      <c r="AA1149" s="54"/>
      <c r="AB1149" s="54"/>
      <c r="AC1149" s="54"/>
      <c r="AD1149" s="54"/>
      <c r="AE1149" s="54"/>
      <c r="AF1149" s="54"/>
      <c r="AG1149" s="54"/>
      <c r="AH1149" s="54"/>
      <c r="AI1149" s="54"/>
      <c r="AJ1149" s="54"/>
      <c r="AK1149" s="54"/>
      <c r="AL1149" s="54"/>
      <c r="AM1149" s="54"/>
      <c r="AN1149" s="54"/>
      <c r="AO1149" s="54"/>
      <c r="AP1149" s="54"/>
      <c r="AQ1149" s="54"/>
      <c r="AR1149" s="54"/>
      <c r="AS1149" s="54"/>
      <c r="AT1149" s="54"/>
      <c r="AU1149" s="54"/>
      <c r="AV1149" s="54"/>
      <c r="AW1149" s="874" t="e">
        <f t="shared" si="103"/>
        <v>#N/A</v>
      </c>
      <c r="AX1149" s="875"/>
      <c r="AY1149" s="875"/>
      <c r="AZ1149" s="875"/>
      <c r="BA1149" s="876"/>
      <c r="BB1149" s="877" t="s">
        <v>1481</v>
      </c>
      <c r="BC1149" s="878"/>
      <c r="BD1149" s="54"/>
      <c r="BE1149" s="879" t="e">
        <f t="shared" si="104"/>
        <v>#N/A</v>
      </c>
      <c r="BF1149" s="880"/>
      <c r="BG1149" s="880"/>
      <c r="BH1149" s="880"/>
      <c r="BI1149" s="881"/>
      <c r="BJ1149" s="882" t="s">
        <v>1481</v>
      </c>
      <c r="BK1149" s="878"/>
      <c r="BL1149" s="54"/>
      <c r="BM1149" s="241"/>
      <c r="BN1149" s="241"/>
      <c r="BO1149" s="241"/>
      <c r="BP1149" s="54"/>
      <c r="BQ1149" s="54"/>
      <c r="BR1149" s="54"/>
      <c r="BS1149" s="54"/>
      <c r="BT1149" s="54"/>
      <c r="BU1149" s="54"/>
      <c r="BV1149" s="54"/>
      <c r="BW1149" s="54"/>
      <c r="BX1149" s="54"/>
      <c r="BY1149" s="54"/>
      <c r="BZ1149" s="54"/>
      <c r="CA1149" s="54"/>
      <c r="CB1149" s="54"/>
      <c r="CC1149" s="54"/>
      <c r="CD1149" s="54"/>
      <c r="CE1149" s="54"/>
      <c r="CF1149" s="54"/>
      <c r="CG1149" s="54"/>
      <c r="CH1149" s="54"/>
      <c r="CI1149" s="54"/>
      <c r="CJ1149" s="54"/>
      <c r="CK1149" s="54"/>
      <c r="CL1149" s="54"/>
      <c r="CM1149" s="54"/>
      <c r="CN1149" s="54"/>
      <c r="CO1149" s="54"/>
      <c r="CP1149" s="54"/>
      <c r="CQ1149" s="54"/>
      <c r="CR1149" s="54"/>
      <c r="CS1149" s="54"/>
      <c r="CT1149" s="54"/>
      <c r="CU1149" s="54"/>
      <c r="CV1149" s="54"/>
      <c r="CW1149" s="54"/>
      <c r="CX1149" s="54"/>
      <c r="CY1149" s="54"/>
      <c r="CZ1149" s="54"/>
      <c r="DA1149" s="54"/>
      <c r="DB1149" s="54"/>
      <c r="DC1149" s="54"/>
      <c r="DD1149" s="54"/>
      <c r="DE1149" s="54"/>
      <c r="DF1149" s="54"/>
      <c r="DG1149" s="54"/>
      <c r="DH1149" s="54"/>
      <c r="DI1149" s="54"/>
      <c r="DJ1149" s="54"/>
      <c r="DK1149" s="54"/>
      <c r="DL1149" s="54"/>
      <c r="DM1149" s="54"/>
      <c r="DN1149" s="54"/>
      <c r="DO1149" s="54"/>
      <c r="DP1149" s="54"/>
      <c r="DQ1149" s="199"/>
    </row>
    <row r="1150" spans="4:121" s="52" customFormat="1" hidden="1">
      <c r="D1150" s="198"/>
      <c r="E1150" s="54"/>
      <c r="F1150" s="54"/>
      <c r="G1150" s="54"/>
      <c r="H1150" s="54"/>
      <c r="I1150" s="54"/>
      <c r="J1150" s="54"/>
      <c r="K1150" s="54"/>
      <c r="L1150" s="54"/>
      <c r="M1150" s="54"/>
      <c r="N1150" s="54"/>
      <c r="O1150" s="54"/>
      <c r="P1150" s="54"/>
      <c r="Q1150" s="54"/>
      <c r="R1150" s="54"/>
      <c r="S1150" s="54"/>
      <c r="T1150" s="54"/>
      <c r="U1150" s="54"/>
      <c r="V1150" s="54"/>
      <c r="W1150" s="192"/>
      <c r="X1150" s="54"/>
      <c r="Y1150" s="54"/>
      <c r="Z1150" s="54"/>
      <c r="AA1150" s="54"/>
      <c r="AB1150" s="54"/>
      <c r="AC1150" s="54"/>
      <c r="AD1150" s="54"/>
      <c r="AE1150" s="54"/>
      <c r="AF1150" s="54"/>
      <c r="AG1150" s="54"/>
      <c r="AH1150" s="54"/>
      <c r="AI1150" s="54"/>
      <c r="AJ1150" s="54"/>
      <c r="AK1150" s="54"/>
      <c r="AL1150" s="54"/>
      <c r="AM1150" s="54"/>
      <c r="AN1150" s="54"/>
      <c r="AO1150" s="54"/>
      <c r="AP1150" s="54"/>
      <c r="AQ1150" s="54"/>
      <c r="AR1150" s="54"/>
      <c r="AS1150" s="54"/>
      <c r="AT1150" s="54"/>
      <c r="AU1150" s="54"/>
      <c r="AV1150" s="54"/>
      <c r="AW1150" s="874" t="e">
        <f t="shared" si="103"/>
        <v>#N/A</v>
      </c>
      <c r="AX1150" s="875"/>
      <c r="AY1150" s="875"/>
      <c r="AZ1150" s="875"/>
      <c r="BA1150" s="876"/>
      <c r="BB1150" s="877" t="s">
        <v>1482</v>
      </c>
      <c r="BC1150" s="878"/>
      <c r="BD1150" s="54"/>
      <c r="BE1150" s="879" t="e">
        <f t="shared" si="104"/>
        <v>#N/A</v>
      </c>
      <c r="BF1150" s="880"/>
      <c r="BG1150" s="880"/>
      <c r="BH1150" s="880"/>
      <c r="BI1150" s="881"/>
      <c r="BJ1150" s="882" t="s">
        <v>1482</v>
      </c>
      <c r="BK1150" s="878"/>
      <c r="BL1150" s="54"/>
      <c r="BM1150" s="241"/>
      <c r="BN1150" s="241"/>
      <c r="BO1150" s="241"/>
      <c r="BP1150" s="54"/>
      <c r="BQ1150" s="54"/>
      <c r="BR1150" s="54"/>
      <c r="BS1150" s="54"/>
      <c r="BT1150" s="54"/>
      <c r="BU1150" s="54"/>
      <c r="BV1150" s="54"/>
      <c r="BW1150" s="54"/>
      <c r="BX1150" s="54"/>
      <c r="BY1150" s="54"/>
      <c r="BZ1150" s="54"/>
      <c r="CA1150" s="54"/>
      <c r="CB1150" s="54"/>
      <c r="CC1150" s="54"/>
      <c r="CD1150" s="54"/>
      <c r="CE1150" s="54"/>
      <c r="CF1150" s="54"/>
      <c r="CG1150" s="54"/>
      <c r="CH1150" s="54"/>
      <c r="CI1150" s="54"/>
      <c r="CJ1150" s="54"/>
      <c r="CK1150" s="54"/>
      <c r="CL1150" s="54"/>
      <c r="CM1150" s="54"/>
      <c r="CN1150" s="54"/>
      <c r="CO1150" s="54"/>
      <c r="CP1150" s="54"/>
      <c r="CQ1150" s="54"/>
      <c r="CR1150" s="54"/>
      <c r="CS1150" s="54"/>
      <c r="CT1150" s="54"/>
      <c r="CU1150" s="54"/>
      <c r="CV1150" s="54"/>
      <c r="CW1150" s="54"/>
      <c r="CX1150" s="54"/>
      <c r="CY1150" s="54"/>
      <c r="CZ1150" s="54"/>
      <c r="DA1150" s="54"/>
      <c r="DB1150" s="54"/>
      <c r="DC1150" s="54"/>
      <c r="DD1150" s="54"/>
      <c r="DE1150" s="54"/>
      <c r="DF1150" s="54"/>
      <c r="DG1150" s="54"/>
      <c r="DH1150" s="54"/>
      <c r="DI1150" s="54"/>
      <c r="DJ1150" s="54"/>
      <c r="DK1150" s="54"/>
      <c r="DL1150" s="54"/>
      <c r="DM1150" s="54"/>
      <c r="DN1150" s="54"/>
      <c r="DO1150" s="54"/>
      <c r="DP1150" s="54"/>
      <c r="DQ1150" s="199"/>
    </row>
    <row r="1151" spans="4:121" s="52" customFormat="1" hidden="1">
      <c r="D1151" s="198"/>
      <c r="E1151" s="54"/>
      <c r="F1151" s="54"/>
      <c r="G1151" s="54"/>
      <c r="H1151" s="54"/>
      <c r="I1151" s="54"/>
      <c r="J1151" s="54"/>
      <c r="K1151" s="54"/>
      <c r="L1151" s="54"/>
      <c r="M1151" s="54"/>
      <c r="N1151" s="54"/>
      <c r="O1151" s="54"/>
      <c r="P1151" s="54"/>
      <c r="Q1151" s="54"/>
      <c r="R1151" s="54"/>
      <c r="S1151" s="54"/>
      <c r="T1151" s="54"/>
      <c r="U1151" s="54"/>
      <c r="V1151" s="54"/>
      <c r="W1151" s="192"/>
      <c r="X1151" s="54"/>
      <c r="Y1151" s="54"/>
      <c r="Z1151" s="54"/>
      <c r="AA1151" s="54"/>
      <c r="AB1151" s="54"/>
      <c r="AC1151" s="54"/>
      <c r="AD1151" s="54"/>
      <c r="AE1151" s="54"/>
      <c r="AF1151" s="54"/>
      <c r="AG1151" s="54"/>
      <c r="AH1151" s="54"/>
      <c r="AI1151" s="54"/>
      <c r="AJ1151" s="54"/>
      <c r="AK1151" s="54"/>
      <c r="AL1151" s="54"/>
      <c r="AM1151" s="54"/>
      <c r="AN1151" s="54"/>
      <c r="AO1151" s="54"/>
      <c r="AP1151" s="54"/>
      <c r="AQ1151" s="54"/>
      <c r="AR1151" s="54"/>
      <c r="AS1151" s="54"/>
      <c r="AT1151" s="54"/>
      <c r="AU1151" s="54"/>
      <c r="AV1151" s="54"/>
      <c r="AW1151" s="874" t="e">
        <f t="shared" si="103"/>
        <v>#N/A</v>
      </c>
      <c r="AX1151" s="875"/>
      <c r="AY1151" s="875"/>
      <c r="AZ1151" s="875"/>
      <c r="BA1151" s="876"/>
      <c r="BB1151" s="877" t="s">
        <v>1483</v>
      </c>
      <c r="BC1151" s="878"/>
      <c r="BD1151" s="54"/>
      <c r="BE1151" s="879" t="e">
        <f t="shared" si="104"/>
        <v>#N/A</v>
      </c>
      <c r="BF1151" s="880"/>
      <c r="BG1151" s="880"/>
      <c r="BH1151" s="880"/>
      <c r="BI1151" s="881"/>
      <c r="BJ1151" s="882" t="s">
        <v>1483</v>
      </c>
      <c r="BK1151" s="878"/>
      <c r="BL1151" s="54"/>
      <c r="BM1151" s="241"/>
      <c r="BN1151" s="241"/>
      <c r="BO1151" s="241"/>
      <c r="BP1151" s="54"/>
      <c r="BQ1151" s="54"/>
      <c r="BR1151" s="54"/>
      <c r="BS1151" s="54"/>
      <c r="BT1151" s="54"/>
      <c r="BU1151" s="54"/>
      <c r="BV1151" s="54"/>
      <c r="BW1151" s="54"/>
      <c r="BX1151" s="54"/>
      <c r="BY1151" s="54"/>
      <c r="BZ1151" s="54"/>
      <c r="CA1151" s="54"/>
      <c r="CB1151" s="54"/>
      <c r="CC1151" s="54"/>
      <c r="CD1151" s="54"/>
      <c r="CE1151" s="54"/>
      <c r="CF1151" s="54"/>
      <c r="CG1151" s="54"/>
      <c r="CH1151" s="54"/>
      <c r="CI1151" s="54"/>
      <c r="CJ1151" s="54"/>
      <c r="CK1151" s="54"/>
      <c r="CL1151" s="54"/>
      <c r="CM1151" s="54"/>
      <c r="CN1151" s="54"/>
      <c r="CO1151" s="54"/>
      <c r="CP1151" s="54"/>
      <c r="CQ1151" s="54"/>
      <c r="CR1151" s="54"/>
      <c r="CS1151" s="54"/>
      <c r="CT1151" s="54"/>
      <c r="CU1151" s="54"/>
      <c r="CV1151" s="54"/>
      <c r="CW1151" s="54"/>
      <c r="CX1151" s="54"/>
      <c r="CY1151" s="54"/>
      <c r="CZ1151" s="54"/>
      <c r="DA1151" s="54"/>
      <c r="DB1151" s="54"/>
      <c r="DC1151" s="54"/>
      <c r="DD1151" s="54"/>
      <c r="DE1151" s="54"/>
      <c r="DF1151" s="54"/>
      <c r="DG1151" s="54"/>
      <c r="DH1151" s="54"/>
      <c r="DI1151" s="54"/>
      <c r="DJ1151" s="54"/>
      <c r="DK1151" s="54"/>
      <c r="DL1151" s="54"/>
      <c r="DM1151" s="54"/>
      <c r="DN1151" s="54"/>
      <c r="DO1151" s="54"/>
      <c r="DP1151" s="54"/>
      <c r="DQ1151" s="199"/>
    </row>
    <row r="1152" spans="4:121" s="52" customFormat="1" hidden="1">
      <c r="D1152" s="198"/>
      <c r="E1152" s="54"/>
      <c r="F1152" s="54"/>
      <c r="G1152" s="54"/>
      <c r="H1152" s="54"/>
      <c r="I1152" s="54"/>
      <c r="J1152" s="54"/>
      <c r="K1152" s="54"/>
      <c r="L1152" s="54"/>
      <c r="M1152" s="54"/>
      <c r="N1152" s="54"/>
      <c r="O1152" s="54"/>
      <c r="P1152" s="54"/>
      <c r="Q1152" s="54"/>
      <c r="R1152" s="54"/>
      <c r="S1152" s="54"/>
      <c r="T1152" s="54"/>
      <c r="U1152" s="54"/>
      <c r="V1152" s="54"/>
      <c r="W1152" s="192"/>
      <c r="X1152" s="54"/>
      <c r="Y1152" s="54"/>
      <c r="Z1152" s="54"/>
      <c r="AA1152" s="54"/>
      <c r="AB1152" s="54"/>
      <c r="AC1152" s="54"/>
      <c r="AD1152" s="54"/>
      <c r="AE1152" s="54"/>
      <c r="AF1152" s="54"/>
      <c r="AG1152" s="54"/>
      <c r="AH1152" s="54"/>
      <c r="AI1152" s="54"/>
      <c r="AJ1152" s="54"/>
      <c r="AK1152" s="54"/>
      <c r="AL1152" s="54"/>
      <c r="AM1152" s="54"/>
      <c r="AN1152" s="54"/>
      <c r="AO1152" s="54"/>
      <c r="AP1152" s="54"/>
      <c r="AQ1152" s="54"/>
      <c r="AR1152" s="54"/>
      <c r="AS1152" s="54"/>
      <c r="AT1152" s="54"/>
      <c r="AU1152" s="54"/>
      <c r="AV1152" s="54"/>
      <c r="AW1152" s="874" t="e">
        <f t="shared" si="103"/>
        <v>#N/A</v>
      </c>
      <c r="AX1152" s="875"/>
      <c r="AY1152" s="875"/>
      <c r="AZ1152" s="875"/>
      <c r="BA1152" s="876"/>
      <c r="BB1152" s="877" t="s">
        <v>1484</v>
      </c>
      <c r="BC1152" s="878"/>
      <c r="BD1152" s="54"/>
      <c r="BE1152" s="879" t="e">
        <f t="shared" si="104"/>
        <v>#N/A</v>
      </c>
      <c r="BF1152" s="880"/>
      <c r="BG1152" s="880"/>
      <c r="BH1152" s="880"/>
      <c r="BI1152" s="881"/>
      <c r="BJ1152" s="882" t="s">
        <v>1484</v>
      </c>
      <c r="BK1152" s="878"/>
      <c r="BL1152" s="54"/>
      <c r="BM1152" s="241"/>
      <c r="BN1152" s="241"/>
      <c r="BO1152" s="241"/>
      <c r="BP1152" s="54"/>
      <c r="BQ1152" s="54"/>
      <c r="BR1152" s="54"/>
      <c r="BS1152" s="54"/>
      <c r="BT1152" s="54"/>
      <c r="BU1152" s="54"/>
      <c r="BV1152" s="54"/>
      <c r="BW1152" s="54"/>
      <c r="BX1152" s="54"/>
      <c r="BY1152" s="54"/>
      <c r="BZ1152" s="54"/>
      <c r="CA1152" s="54"/>
      <c r="CB1152" s="54"/>
      <c r="CC1152" s="54"/>
      <c r="CD1152" s="54"/>
      <c r="CE1152" s="54"/>
      <c r="CF1152" s="54"/>
      <c r="CG1152" s="54"/>
      <c r="CH1152" s="54"/>
      <c r="CI1152" s="54"/>
      <c r="CJ1152" s="54"/>
      <c r="CK1152" s="54"/>
      <c r="CL1152" s="54"/>
      <c r="CM1152" s="54"/>
      <c r="CN1152" s="54"/>
      <c r="CO1152" s="54"/>
      <c r="CP1152" s="54"/>
      <c r="CQ1152" s="54"/>
      <c r="CR1152" s="54"/>
      <c r="CS1152" s="54"/>
      <c r="CT1152" s="54"/>
      <c r="CU1152" s="54"/>
      <c r="CV1152" s="54"/>
      <c r="CW1152" s="54"/>
      <c r="CX1152" s="54"/>
      <c r="CY1152" s="54"/>
      <c r="CZ1152" s="54"/>
      <c r="DA1152" s="54"/>
      <c r="DB1152" s="54"/>
      <c r="DC1152" s="54"/>
      <c r="DD1152" s="54"/>
      <c r="DE1152" s="54"/>
      <c r="DF1152" s="54"/>
      <c r="DG1152" s="54"/>
      <c r="DH1152" s="54"/>
      <c r="DI1152" s="54"/>
      <c r="DJ1152" s="54"/>
      <c r="DK1152" s="54"/>
      <c r="DL1152" s="54"/>
      <c r="DM1152" s="54"/>
      <c r="DN1152" s="54"/>
      <c r="DO1152" s="54"/>
      <c r="DP1152" s="54"/>
      <c r="DQ1152" s="199"/>
    </row>
    <row r="1153" spans="4:121" s="52" customFormat="1" hidden="1">
      <c r="D1153" s="198"/>
      <c r="E1153" s="54"/>
      <c r="F1153" s="54"/>
      <c r="G1153" s="54"/>
      <c r="H1153" s="54"/>
      <c r="I1153" s="54"/>
      <c r="J1153" s="54"/>
      <c r="K1153" s="54"/>
      <c r="L1153" s="54"/>
      <c r="M1153" s="54"/>
      <c r="N1153" s="54"/>
      <c r="O1153" s="54"/>
      <c r="P1153" s="54"/>
      <c r="Q1153" s="54"/>
      <c r="R1153" s="54"/>
      <c r="S1153" s="54"/>
      <c r="T1153" s="54"/>
      <c r="U1153" s="54"/>
      <c r="V1153" s="54"/>
      <c r="W1153" s="192"/>
      <c r="X1153" s="54"/>
      <c r="Y1153" s="54"/>
      <c r="Z1153" s="54"/>
      <c r="AA1153" s="54"/>
      <c r="AB1153" s="54"/>
      <c r="AC1153" s="54"/>
      <c r="AD1153" s="54"/>
      <c r="AE1153" s="54"/>
      <c r="AF1153" s="54"/>
      <c r="AG1153" s="54"/>
      <c r="AH1153" s="54"/>
      <c r="AI1153" s="54"/>
      <c r="AJ1153" s="54"/>
      <c r="AK1153" s="54"/>
      <c r="AL1153" s="54"/>
      <c r="AM1153" s="54"/>
      <c r="AN1153" s="54"/>
      <c r="AO1153" s="54"/>
      <c r="AP1153" s="54"/>
      <c r="AQ1153" s="54"/>
      <c r="AR1153" s="54"/>
      <c r="AS1153" s="54"/>
      <c r="AT1153" s="54"/>
      <c r="AU1153" s="54"/>
      <c r="AV1153" s="54"/>
      <c r="AW1153" s="874" t="e">
        <f t="shared" si="103"/>
        <v>#N/A</v>
      </c>
      <c r="AX1153" s="875"/>
      <c r="AY1153" s="875"/>
      <c r="AZ1153" s="875"/>
      <c r="BA1153" s="876"/>
      <c r="BB1153" s="877" t="s">
        <v>1485</v>
      </c>
      <c r="BC1153" s="878"/>
      <c r="BD1153" s="54"/>
      <c r="BE1153" s="879" t="e">
        <f t="shared" si="104"/>
        <v>#N/A</v>
      </c>
      <c r="BF1153" s="880"/>
      <c r="BG1153" s="880"/>
      <c r="BH1153" s="880"/>
      <c r="BI1153" s="881"/>
      <c r="BJ1153" s="882" t="s">
        <v>1485</v>
      </c>
      <c r="BK1153" s="878"/>
      <c r="BL1153" s="54"/>
      <c r="BM1153" s="241"/>
      <c r="BN1153" s="241"/>
      <c r="BO1153" s="241"/>
      <c r="BP1153" s="54"/>
      <c r="BQ1153" s="54"/>
      <c r="BR1153" s="54"/>
      <c r="BS1153" s="54"/>
      <c r="BT1153" s="54"/>
      <c r="BU1153" s="54"/>
      <c r="BV1153" s="54"/>
      <c r="BW1153" s="54"/>
      <c r="BX1153" s="54"/>
      <c r="BY1153" s="54"/>
      <c r="BZ1153" s="54"/>
      <c r="CA1153" s="54"/>
      <c r="CB1153" s="54"/>
      <c r="CC1153" s="54"/>
      <c r="CD1153" s="54"/>
      <c r="CE1153" s="54"/>
      <c r="CF1153" s="54"/>
      <c r="CG1153" s="54"/>
      <c r="CH1153" s="54"/>
      <c r="CI1153" s="54"/>
      <c r="CJ1153" s="54"/>
      <c r="CK1153" s="54"/>
      <c r="CL1153" s="54"/>
      <c r="CM1153" s="54"/>
      <c r="CN1153" s="54"/>
      <c r="CO1153" s="54"/>
      <c r="CP1153" s="54"/>
      <c r="CQ1153" s="54"/>
      <c r="CR1153" s="54"/>
      <c r="CS1153" s="54"/>
      <c r="CT1153" s="54"/>
      <c r="CU1153" s="54"/>
      <c r="CV1153" s="54"/>
      <c r="CW1153" s="54"/>
      <c r="CX1153" s="54"/>
      <c r="CY1153" s="54"/>
      <c r="CZ1153" s="54"/>
      <c r="DA1153" s="54"/>
      <c r="DB1153" s="54"/>
      <c r="DC1153" s="54"/>
      <c r="DD1153" s="54"/>
      <c r="DE1153" s="54"/>
      <c r="DF1153" s="54"/>
      <c r="DG1153" s="54"/>
      <c r="DH1153" s="54"/>
      <c r="DI1153" s="54"/>
      <c r="DJ1153" s="54"/>
      <c r="DK1153" s="54"/>
      <c r="DL1153" s="54"/>
      <c r="DM1153" s="54"/>
      <c r="DN1153" s="54"/>
      <c r="DO1153" s="54"/>
      <c r="DP1153" s="54"/>
      <c r="DQ1153" s="199"/>
    </row>
    <row r="1154" spans="4:121" s="52" customFormat="1" hidden="1">
      <c r="D1154" s="198"/>
      <c r="E1154" s="54"/>
      <c r="F1154" s="54"/>
      <c r="G1154" s="54"/>
      <c r="H1154" s="54"/>
      <c r="I1154" s="54"/>
      <c r="J1154" s="54"/>
      <c r="K1154" s="54"/>
      <c r="L1154" s="54"/>
      <c r="M1154" s="54"/>
      <c r="N1154" s="54"/>
      <c r="O1154" s="54"/>
      <c r="P1154" s="54"/>
      <c r="Q1154" s="54"/>
      <c r="R1154" s="54"/>
      <c r="S1154" s="54"/>
      <c r="T1154" s="54"/>
      <c r="U1154" s="54"/>
      <c r="V1154" s="54"/>
      <c r="W1154" s="192"/>
      <c r="X1154" s="54"/>
      <c r="Y1154" s="54"/>
      <c r="Z1154" s="54"/>
      <c r="AA1154" s="54"/>
      <c r="AB1154" s="54"/>
      <c r="AC1154" s="54"/>
      <c r="AD1154" s="54"/>
      <c r="AE1154" s="54"/>
      <c r="AF1154" s="54"/>
      <c r="AG1154" s="54"/>
      <c r="AH1154" s="54"/>
      <c r="AI1154" s="54"/>
      <c r="AJ1154" s="54"/>
      <c r="AK1154" s="54"/>
      <c r="AL1154" s="54"/>
      <c r="AM1154" s="54"/>
      <c r="AN1154" s="54"/>
      <c r="AO1154" s="54"/>
      <c r="AP1154" s="54"/>
      <c r="AQ1154" s="54"/>
      <c r="AR1154" s="54"/>
      <c r="AS1154" s="54"/>
      <c r="AT1154" s="54"/>
      <c r="AU1154" s="54"/>
      <c r="AV1154" s="54"/>
      <c r="AW1154" s="874" t="e">
        <f t="shared" si="103"/>
        <v>#N/A</v>
      </c>
      <c r="AX1154" s="875"/>
      <c r="AY1154" s="875"/>
      <c r="AZ1154" s="875"/>
      <c r="BA1154" s="876"/>
      <c r="BB1154" s="877" t="s">
        <v>1486</v>
      </c>
      <c r="BC1154" s="878"/>
      <c r="BD1154" s="54"/>
      <c r="BE1154" s="879" t="e">
        <f t="shared" si="104"/>
        <v>#N/A</v>
      </c>
      <c r="BF1154" s="880"/>
      <c r="BG1154" s="880"/>
      <c r="BH1154" s="880"/>
      <c r="BI1154" s="881"/>
      <c r="BJ1154" s="882" t="s">
        <v>1486</v>
      </c>
      <c r="BK1154" s="878"/>
      <c r="BL1154" s="54"/>
      <c r="BM1154" s="241"/>
      <c r="BN1154" s="241"/>
      <c r="BO1154" s="241"/>
      <c r="BP1154" s="54"/>
      <c r="BQ1154" s="54"/>
      <c r="BR1154" s="54"/>
      <c r="BS1154" s="54"/>
      <c r="BT1154" s="54"/>
      <c r="BU1154" s="54"/>
      <c r="BV1154" s="54"/>
      <c r="BW1154" s="54"/>
      <c r="BX1154" s="54"/>
      <c r="BY1154" s="54"/>
      <c r="BZ1154" s="54"/>
      <c r="CA1154" s="54"/>
      <c r="CB1154" s="54"/>
      <c r="CC1154" s="54"/>
      <c r="CD1154" s="54"/>
      <c r="CE1154" s="54"/>
      <c r="CF1154" s="54"/>
      <c r="CG1154" s="54"/>
      <c r="CH1154" s="54"/>
      <c r="CI1154" s="54"/>
      <c r="CJ1154" s="54"/>
      <c r="CK1154" s="54"/>
      <c r="CL1154" s="54"/>
      <c r="CM1154" s="54"/>
      <c r="CN1154" s="54"/>
      <c r="CO1154" s="54"/>
      <c r="CP1154" s="54"/>
      <c r="CQ1154" s="54"/>
      <c r="CR1154" s="54"/>
      <c r="CS1154" s="54"/>
      <c r="CT1154" s="54"/>
      <c r="CU1154" s="54"/>
      <c r="CV1154" s="54"/>
      <c r="CW1154" s="54"/>
      <c r="CX1154" s="54"/>
      <c r="CY1154" s="54"/>
      <c r="CZ1154" s="54"/>
      <c r="DA1154" s="54"/>
      <c r="DB1154" s="54"/>
      <c r="DC1154" s="54"/>
      <c r="DD1154" s="54"/>
      <c r="DE1154" s="54"/>
      <c r="DF1154" s="54"/>
      <c r="DG1154" s="54"/>
      <c r="DH1154" s="54"/>
      <c r="DI1154" s="54"/>
      <c r="DJ1154" s="54"/>
      <c r="DK1154" s="54"/>
      <c r="DL1154" s="54"/>
      <c r="DM1154" s="54"/>
      <c r="DN1154" s="54"/>
      <c r="DO1154" s="54"/>
      <c r="DP1154" s="54"/>
      <c r="DQ1154" s="199"/>
    </row>
    <row r="1155" spans="4:121" s="52" customFormat="1" hidden="1">
      <c r="D1155" s="198"/>
      <c r="E1155" s="54"/>
      <c r="F1155" s="54"/>
      <c r="G1155" s="54"/>
      <c r="H1155" s="54"/>
      <c r="I1155" s="54"/>
      <c r="J1155" s="54"/>
      <c r="K1155" s="54"/>
      <c r="L1155" s="54"/>
      <c r="M1155" s="54"/>
      <c r="N1155" s="54"/>
      <c r="O1155" s="54"/>
      <c r="P1155" s="54"/>
      <c r="Q1155" s="54"/>
      <c r="R1155" s="54"/>
      <c r="S1155" s="54"/>
      <c r="T1155" s="54"/>
      <c r="U1155" s="54"/>
      <c r="V1155" s="54"/>
      <c r="W1155" s="192"/>
      <c r="X1155" s="54"/>
      <c r="Y1155" s="54"/>
      <c r="Z1155" s="54"/>
      <c r="AA1155" s="54"/>
      <c r="AB1155" s="54"/>
      <c r="AC1155" s="54"/>
      <c r="AD1155" s="54"/>
      <c r="AE1155" s="54"/>
      <c r="AF1155" s="54"/>
      <c r="AG1155" s="54"/>
      <c r="AH1155" s="54"/>
      <c r="AI1155" s="54"/>
      <c r="AJ1155" s="54"/>
      <c r="AK1155" s="54"/>
      <c r="AL1155" s="54"/>
      <c r="AM1155" s="54"/>
      <c r="AN1155" s="54"/>
      <c r="AO1155" s="54"/>
      <c r="AP1155" s="54"/>
      <c r="AQ1155" s="54"/>
      <c r="AR1155" s="54"/>
      <c r="AS1155" s="54"/>
      <c r="AT1155" s="54"/>
      <c r="AU1155" s="54"/>
      <c r="AV1155" s="54"/>
      <c r="AW1155" s="874" t="e">
        <f t="shared" si="103"/>
        <v>#N/A</v>
      </c>
      <c r="AX1155" s="875"/>
      <c r="AY1155" s="875"/>
      <c r="AZ1155" s="875"/>
      <c r="BA1155" s="876"/>
      <c r="BB1155" s="877" t="s">
        <v>1487</v>
      </c>
      <c r="BC1155" s="878"/>
      <c r="BD1155" s="54"/>
      <c r="BE1155" s="879" t="e">
        <f t="shared" si="104"/>
        <v>#N/A</v>
      </c>
      <c r="BF1155" s="880"/>
      <c r="BG1155" s="880"/>
      <c r="BH1155" s="880"/>
      <c r="BI1155" s="881"/>
      <c r="BJ1155" s="882" t="s">
        <v>1487</v>
      </c>
      <c r="BK1155" s="878"/>
      <c r="BL1155" s="54"/>
      <c r="BM1155" s="241"/>
      <c r="BN1155" s="241"/>
      <c r="BO1155" s="241"/>
      <c r="BP1155" s="54"/>
      <c r="BQ1155" s="54"/>
      <c r="BR1155" s="54"/>
      <c r="BS1155" s="54"/>
      <c r="BT1155" s="54"/>
      <c r="BU1155" s="54"/>
      <c r="BV1155" s="54"/>
      <c r="BW1155" s="54"/>
      <c r="BX1155" s="54"/>
      <c r="BY1155" s="54"/>
      <c r="BZ1155" s="54"/>
      <c r="CA1155" s="54"/>
      <c r="CB1155" s="54"/>
      <c r="CC1155" s="54"/>
      <c r="CD1155" s="54"/>
      <c r="CE1155" s="54"/>
      <c r="CF1155" s="54"/>
      <c r="CG1155" s="54"/>
      <c r="CH1155" s="54"/>
      <c r="CI1155" s="54"/>
      <c r="CJ1155" s="54"/>
      <c r="CK1155" s="54"/>
      <c r="CL1155" s="54"/>
      <c r="CM1155" s="54"/>
      <c r="CN1155" s="54"/>
      <c r="CO1155" s="54"/>
      <c r="CP1155" s="54"/>
      <c r="CQ1155" s="54"/>
      <c r="CR1155" s="54"/>
      <c r="CS1155" s="54"/>
      <c r="CT1155" s="54"/>
      <c r="CU1155" s="54"/>
      <c r="CV1155" s="54"/>
      <c r="CW1155" s="54"/>
      <c r="CX1155" s="54"/>
      <c r="CY1155" s="54"/>
      <c r="CZ1155" s="54"/>
      <c r="DA1155" s="54"/>
      <c r="DB1155" s="54"/>
      <c r="DC1155" s="54"/>
      <c r="DD1155" s="54"/>
      <c r="DE1155" s="54"/>
      <c r="DF1155" s="54"/>
      <c r="DG1155" s="54"/>
      <c r="DH1155" s="54"/>
      <c r="DI1155" s="54"/>
      <c r="DJ1155" s="54"/>
      <c r="DK1155" s="54"/>
      <c r="DL1155" s="54"/>
      <c r="DM1155" s="54"/>
      <c r="DN1155" s="54"/>
      <c r="DO1155" s="54"/>
      <c r="DP1155" s="54"/>
      <c r="DQ1155" s="199"/>
    </row>
    <row r="1156" spans="4:121" s="52" customFormat="1" hidden="1">
      <c r="D1156" s="198"/>
      <c r="E1156" s="54"/>
      <c r="F1156" s="54"/>
      <c r="G1156" s="54"/>
      <c r="H1156" s="54"/>
      <c r="I1156" s="54"/>
      <c r="J1156" s="54"/>
      <c r="K1156" s="54"/>
      <c r="L1156" s="54"/>
      <c r="M1156" s="54"/>
      <c r="N1156" s="54"/>
      <c r="O1156" s="54"/>
      <c r="P1156" s="54"/>
      <c r="Q1156" s="54"/>
      <c r="R1156" s="54"/>
      <c r="S1156" s="54"/>
      <c r="T1156" s="54"/>
      <c r="U1156" s="54"/>
      <c r="V1156" s="54"/>
      <c r="W1156" s="192"/>
      <c r="X1156" s="54"/>
      <c r="Y1156" s="54"/>
      <c r="Z1156" s="54"/>
      <c r="AA1156" s="54"/>
      <c r="AB1156" s="54"/>
      <c r="AC1156" s="54"/>
      <c r="AD1156" s="54"/>
      <c r="AE1156" s="54"/>
      <c r="AF1156" s="54"/>
      <c r="AG1156" s="54"/>
      <c r="AH1156" s="54"/>
      <c r="AI1156" s="54"/>
      <c r="AJ1156" s="54"/>
      <c r="AK1156" s="54"/>
      <c r="AL1156" s="54"/>
      <c r="AM1156" s="54"/>
      <c r="AN1156" s="54"/>
      <c r="AO1156" s="54"/>
      <c r="AP1156" s="54"/>
      <c r="AQ1156" s="54"/>
      <c r="AR1156" s="54"/>
      <c r="AS1156" s="54"/>
      <c r="AT1156" s="54"/>
      <c r="AU1156" s="54"/>
      <c r="AV1156" s="54"/>
      <c r="AW1156" s="874" t="e">
        <f t="shared" si="103"/>
        <v>#N/A</v>
      </c>
      <c r="AX1156" s="875"/>
      <c r="AY1156" s="875"/>
      <c r="AZ1156" s="875"/>
      <c r="BA1156" s="876"/>
      <c r="BB1156" s="877" t="s">
        <v>1488</v>
      </c>
      <c r="BC1156" s="878"/>
      <c r="BD1156" s="54"/>
      <c r="BE1156" s="879" t="e">
        <f t="shared" si="104"/>
        <v>#N/A</v>
      </c>
      <c r="BF1156" s="880"/>
      <c r="BG1156" s="880"/>
      <c r="BH1156" s="880"/>
      <c r="BI1156" s="881"/>
      <c r="BJ1156" s="882" t="s">
        <v>1488</v>
      </c>
      <c r="BK1156" s="878"/>
      <c r="BL1156" s="54"/>
      <c r="BM1156" s="241"/>
      <c r="BN1156" s="241"/>
      <c r="BO1156" s="241"/>
      <c r="BP1156" s="54"/>
      <c r="BQ1156" s="54"/>
      <c r="BR1156" s="54"/>
      <c r="BS1156" s="54"/>
      <c r="BT1156" s="54"/>
      <c r="BU1156" s="54"/>
      <c r="BV1156" s="54"/>
      <c r="BW1156" s="54"/>
      <c r="BX1156" s="54"/>
      <c r="BY1156" s="54"/>
      <c r="BZ1156" s="54"/>
      <c r="CA1156" s="54"/>
      <c r="CB1156" s="54"/>
      <c r="CC1156" s="54"/>
      <c r="CD1156" s="54"/>
      <c r="CE1156" s="54"/>
      <c r="CF1156" s="54"/>
      <c r="CG1156" s="54"/>
      <c r="CH1156" s="54"/>
      <c r="CI1156" s="54"/>
      <c r="CJ1156" s="54"/>
      <c r="CK1156" s="54"/>
      <c r="CL1156" s="54"/>
      <c r="CM1156" s="54"/>
      <c r="CN1156" s="54"/>
      <c r="CO1156" s="54"/>
      <c r="CP1156" s="54"/>
      <c r="CQ1156" s="54"/>
      <c r="CR1156" s="54"/>
      <c r="CS1156" s="54"/>
      <c r="CT1156" s="54"/>
      <c r="CU1156" s="54"/>
      <c r="CV1156" s="54"/>
      <c r="CW1156" s="54"/>
      <c r="CX1156" s="54"/>
      <c r="CY1156" s="54"/>
      <c r="CZ1156" s="54"/>
      <c r="DA1156" s="54"/>
      <c r="DB1156" s="54"/>
      <c r="DC1156" s="54"/>
      <c r="DD1156" s="54"/>
      <c r="DE1156" s="54"/>
      <c r="DF1156" s="54"/>
      <c r="DG1156" s="54"/>
      <c r="DH1156" s="54"/>
      <c r="DI1156" s="54"/>
      <c r="DJ1156" s="54"/>
      <c r="DK1156" s="54"/>
      <c r="DL1156" s="54"/>
      <c r="DM1156" s="54"/>
      <c r="DN1156" s="54"/>
      <c r="DO1156" s="54"/>
      <c r="DP1156" s="54"/>
      <c r="DQ1156" s="199"/>
    </row>
    <row r="1157" spans="4:121" s="52" customFormat="1" hidden="1">
      <c r="D1157" s="198"/>
      <c r="E1157" s="54"/>
      <c r="F1157" s="54"/>
      <c r="G1157" s="54"/>
      <c r="H1157" s="54"/>
      <c r="I1157" s="54"/>
      <c r="J1157" s="54"/>
      <c r="K1157" s="54"/>
      <c r="L1157" s="54"/>
      <c r="M1157" s="54"/>
      <c r="N1157" s="54"/>
      <c r="O1157" s="54"/>
      <c r="P1157" s="54"/>
      <c r="Q1157" s="54"/>
      <c r="R1157" s="54"/>
      <c r="S1157" s="54"/>
      <c r="T1157" s="54"/>
      <c r="U1157" s="54"/>
      <c r="V1157" s="54"/>
      <c r="W1157" s="192"/>
      <c r="X1157" s="54"/>
      <c r="Y1157" s="54"/>
      <c r="Z1157" s="54"/>
      <c r="AA1157" s="54"/>
      <c r="AB1157" s="54"/>
      <c r="AC1157" s="54"/>
      <c r="AD1157" s="54"/>
      <c r="AE1157" s="54"/>
      <c r="AF1157" s="54"/>
      <c r="AG1157" s="54"/>
      <c r="AH1157" s="54"/>
      <c r="AI1157" s="54"/>
      <c r="AJ1157" s="54"/>
      <c r="AK1157" s="54"/>
      <c r="AL1157" s="54"/>
      <c r="AM1157" s="54"/>
      <c r="AN1157" s="54"/>
      <c r="AO1157" s="54"/>
      <c r="AP1157" s="54"/>
      <c r="AQ1157" s="54"/>
      <c r="AR1157" s="54"/>
      <c r="AS1157" s="54"/>
      <c r="AT1157" s="54"/>
      <c r="AU1157" s="54"/>
      <c r="AV1157" s="54"/>
      <c r="AW1157" s="874" t="e">
        <f t="shared" si="103"/>
        <v>#N/A</v>
      </c>
      <c r="AX1157" s="875"/>
      <c r="AY1157" s="875"/>
      <c r="AZ1157" s="875"/>
      <c r="BA1157" s="876"/>
      <c r="BB1157" s="877" t="s">
        <v>1489</v>
      </c>
      <c r="BC1157" s="878"/>
      <c r="BD1157" s="54"/>
      <c r="BE1157" s="879" t="e">
        <f t="shared" si="104"/>
        <v>#N/A</v>
      </c>
      <c r="BF1157" s="880"/>
      <c r="BG1157" s="880"/>
      <c r="BH1157" s="880"/>
      <c r="BI1157" s="881"/>
      <c r="BJ1157" s="882" t="s">
        <v>1489</v>
      </c>
      <c r="BK1157" s="878"/>
      <c r="BL1157" s="54"/>
      <c r="BM1157" s="241"/>
      <c r="BN1157" s="241"/>
      <c r="BO1157" s="241"/>
      <c r="BP1157" s="54"/>
      <c r="BQ1157" s="54"/>
      <c r="BR1157" s="54"/>
      <c r="BS1157" s="54"/>
      <c r="BT1157" s="54"/>
      <c r="BU1157" s="54"/>
      <c r="BV1157" s="54"/>
      <c r="BW1157" s="54"/>
      <c r="BX1157" s="54"/>
      <c r="BY1157" s="54"/>
      <c r="BZ1157" s="54"/>
      <c r="CA1157" s="54"/>
      <c r="CB1157" s="54"/>
      <c r="CC1157" s="54"/>
      <c r="CD1157" s="54"/>
      <c r="CE1157" s="54"/>
      <c r="CF1157" s="54"/>
      <c r="CG1157" s="54"/>
      <c r="CH1157" s="54"/>
      <c r="CI1157" s="54"/>
      <c r="CJ1157" s="54"/>
      <c r="CK1157" s="54"/>
      <c r="CL1157" s="54"/>
      <c r="CM1157" s="54"/>
      <c r="CN1157" s="54"/>
      <c r="CO1157" s="54"/>
      <c r="CP1157" s="54"/>
      <c r="CQ1157" s="54"/>
      <c r="CR1157" s="54"/>
      <c r="CS1157" s="54"/>
      <c r="CT1157" s="54"/>
      <c r="CU1157" s="54"/>
      <c r="CV1157" s="54"/>
      <c r="CW1157" s="54"/>
      <c r="CX1157" s="54"/>
      <c r="CY1157" s="54"/>
      <c r="CZ1157" s="54"/>
      <c r="DA1157" s="54"/>
      <c r="DB1157" s="54"/>
      <c r="DC1157" s="54"/>
      <c r="DD1157" s="54"/>
      <c r="DE1157" s="54"/>
      <c r="DF1157" s="54"/>
      <c r="DG1157" s="54"/>
      <c r="DH1157" s="54"/>
      <c r="DI1157" s="54"/>
      <c r="DJ1157" s="54"/>
      <c r="DK1157" s="54"/>
      <c r="DL1157" s="54"/>
      <c r="DM1157" s="54"/>
      <c r="DN1157" s="54"/>
      <c r="DO1157" s="54"/>
      <c r="DP1157" s="54"/>
      <c r="DQ1157" s="199"/>
    </row>
    <row r="1158" spans="4:121" s="52" customFormat="1" hidden="1">
      <c r="D1158" s="198"/>
      <c r="E1158" s="54"/>
      <c r="F1158" s="54"/>
      <c r="G1158" s="54"/>
      <c r="H1158" s="54"/>
      <c r="I1158" s="54"/>
      <c r="J1158" s="54"/>
      <c r="K1158" s="54"/>
      <c r="L1158" s="54"/>
      <c r="M1158" s="54"/>
      <c r="N1158" s="54"/>
      <c r="O1158" s="54"/>
      <c r="P1158" s="54"/>
      <c r="Q1158" s="54"/>
      <c r="R1158" s="54"/>
      <c r="S1158" s="54"/>
      <c r="T1158" s="54"/>
      <c r="U1158" s="54"/>
      <c r="V1158" s="54"/>
      <c r="W1158" s="192"/>
      <c r="X1158" s="54"/>
      <c r="Y1158" s="54"/>
      <c r="Z1158" s="54"/>
      <c r="AA1158" s="54"/>
      <c r="AB1158" s="54"/>
      <c r="AC1158" s="54"/>
      <c r="AD1158" s="54"/>
      <c r="AE1158" s="54"/>
      <c r="AF1158" s="54"/>
      <c r="AG1158" s="54"/>
      <c r="AH1158" s="54"/>
      <c r="AI1158" s="54"/>
      <c r="AJ1158" s="54"/>
      <c r="AK1158" s="54"/>
      <c r="AL1158" s="54"/>
      <c r="AM1158" s="54"/>
      <c r="AN1158" s="54"/>
      <c r="AO1158" s="54"/>
      <c r="AP1158" s="54"/>
      <c r="AQ1158" s="54"/>
      <c r="AR1158" s="54"/>
      <c r="AS1158" s="54"/>
      <c r="AT1158" s="54"/>
      <c r="AU1158" s="54"/>
      <c r="AV1158" s="54"/>
      <c r="AW1158" s="874" t="e">
        <f t="shared" si="103"/>
        <v>#N/A</v>
      </c>
      <c r="AX1158" s="875"/>
      <c r="AY1158" s="875"/>
      <c r="AZ1158" s="875"/>
      <c r="BA1158" s="876"/>
      <c r="BB1158" s="877" t="s">
        <v>1490</v>
      </c>
      <c r="BC1158" s="878"/>
      <c r="BD1158" s="54"/>
      <c r="BE1158" s="879" t="e">
        <f t="shared" si="104"/>
        <v>#N/A</v>
      </c>
      <c r="BF1158" s="880"/>
      <c r="BG1158" s="880"/>
      <c r="BH1158" s="880"/>
      <c r="BI1158" s="881"/>
      <c r="BJ1158" s="882" t="s">
        <v>1490</v>
      </c>
      <c r="BK1158" s="878"/>
      <c r="BL1158" s="54"/>
      <c r="BM1158" s="241"/>
      <c r="BN1158" s="241"/>
      <c r="BO1158" s="241"/>
      <c r="BP1158" s="54"/>
      <c r="BQ1158" s="54"/>
      <c r="BR1158" s="54"/>
      <c r="BS1158" s="54"/>
      <c r="BT1158" s="54"/>
      <c r="BU1158" s="54"/>
      <c r="BV1158" s="54"/>
      <c r="BW1158" s="54"/>
      <c r="BX1158" s="54"/>
      <c r="BY1158" s="54"/>
      <c r="BZ1158" s="54"/>
      <c r="CA1158" s="54"/>
      <c r="CB1158" s="54"/>
      <c r="CC1158" s="54"/>
      <c r="CD1158" s="54"/>
      <c r="CE1158" s="54"/>
      <c r="CF1158" s="54"/>
      <c r="CG1158" s="54"/>
      <c r="CH1158" s="54"/>
      <c r="CI1158" s="54"/>
      <c r="CJ1158" s="54"/>
      <c r="CK1158" s="54"/>
      <c r="CL1158" s="54"/>
      <c r="CM1158" s="54"/>
      <c r="CN1158" s="54"/>
      <c r="CO1158" s="54"/>
      <c r="CP1158" s="54"/>
      <c r="CQ1158" s="54"/>
      <c r="CR1158" s="54"/>
      <c r="CS1158" s="54"/>
      <c r="CT1158" s="54"/>
      <c r="CU1158" s="54"/>
      <c r="CV1158" s="54"/>
      <c r="CW1158" s="54"/>
      <c r="CX1158" s="54"/>
      <c r="CY1158" s="54"/>
      <c r="CZ1158" s="54"/>
      <c r="DA1158" s="54"/>
      <c r="DB1158" s="54"/>
      <c r="DC1158" s="54"/>
      <c r="DD1158" s="54"/>
      <c r="DE1158" s="54"/>
      <c r="DF1158" s="54"/>
      <c r="DG1158" s="54"/>
      <c r="DH1158" s="54"/>
      <c r="DI1158" s="54"/>
      <c r="DJ1158" s="54"/>
      <c r="DK1158" s="54"/>
      <c r="DL1158" s="54"/>
      <c r="DM1158" s="54"/>
      <c r="DN1158" s="54"/>
      <c r="DO1158" s="54"/>
      <c r="DP1158" s="54"/>
      <c r="DQ1158" s="199"/>
    </row>
    <row r="1159" spans="4:121" s="52" customFormat="1" hidden="1">
      <c r="D1159" s="198"/>
      <c r="E1159" s="54"/>
      <c r="F1159" s="54"/>
      <c r="G1159" s="54"/>
      <c r="H1159" s="54"/>
      <c r="I1159" s="54"/>
      <c r="J1159" s="54"/>
      <c r="K1159" s="54"/>
      <c r="L1159" s="54"/>
      <c r="M1159" s="54"/>
      <c r="N1159" s="54"/>
      <c r="O1159" s="54"/>
      <c r="P1159" s="54"/>
      <c r="Q1159" s="54"/>
      <c r="R1159" s="54"/>
      <c r="S1159" s="54"/>
      <c r="T1159" s="54"/>
      <c r="U1159" s="54"/>
      <c r="V1159" s="54"/>
      <c r="W1159" s="192"/>
      <c r="X1159" s="54"/>
      <c r="Y1159" s="54"/>
      <c r="Z1159" s="54"/>
      <c r="AA1159" s="54"/>
      <c r="AB1159" s="54"/>
      <c r="AC1159" s="54"/>
      <c r="AD1159" s="54"/>
      <c r="AE1159" s="54"/>
      <c r="AF1159" s="54"/>
      <c r="AG1159" s="54"/>
      <c r="AH1159" s="54"/>
      <c r="AI1159" s="54"/>
      <c r="AJ1159" s="54"/>
      <c r="AK1159" s="54"/>
      <c r="AL1159" s="54"/>
      <c r="AM1159" s="54"/>
      <c r="AN1159" s="54"/>
      <c r="AO1159" s="54"/>
      <c r="AP1159" s="54"/>
      <c r="AQ1159" s="54"/>
      <c r="AR1159" s="54"/>
      <c r="AS1159" s="54"/>
      <c r="AT1159" s="54"/>
      <c r="AU1159" s="54"/>
      <c r="AV1159" s="54"/>
      <c r="AW1159" s="874" t="e">
        <f t="shared" si="103"/>
        <v>#N/A</v>
      </c>
      <c r="AX1159" s="875"/>
      <c r="AY1159" s="875"/>
      <c r="AZ1159" s="875"/>
      <c r="BA1159" s="876"/>
      <c r="BB1159" s="877" t="s">
        <v>1491</v>
      </c>
      <c r="BC1159" s="878"/>
      <c r="BD1159" s="54"/>
      <c r="BE1159" s="879" t="e">
        <f t="shared" si="104"/>
        <v>#N/A</v>
      </c>
      <c r="BF1159" s="880"/>
      <c r="BG1159" s="880"/>
      <c r="BH1159" s="880"/>
      <c r="BI1159" s="881"/>
      <c r="BJ1159" s="882" t="s">
        <v>1491</v>
      </c>
      <c r="BK1159" s="878"/>
      <c r="BL1159" s="54"/>
      <c r="BM1159" s="241"/>
      <c r="BN1159" s="241"/>
      <c r="BO1159" s="241"/>
      <c r="BP1159" s="54"/>
      <c r="BQ1159" s="54"/>
      <c r="BR1159" s="54"/>
      <c r="BS1159" s="54"/>
      <c r="BT1159" s="54"/>
      <c r="BU1159" s="54"/>
      <c r="BV1159" s="54"/>
      <c r="BW1159" s="54"/>
      <c r="BX1159" s="54"/>
      <c r="BY1159" s="54"/>
      <c r="BZ1159" s="54"/>
      <c r="CA1159" s="54"/>
      <c r="CB1159" s="54"/>
      <c r="CC1159" s="54"/>
      <c r="CD1159" s="54"/>
      <c r="CE1159" s="54"/>
      <c r="CF1159" s="54"/>
      <c r="CG1159" s="54"/>
      <c r="CH1159" s="54"/>
      <c r="CI1159" s="54"/>
      <c r="CJ1159" s="54"/>
      <c r="CK1159" s="54"/>
      <c r="CL1159" s="54"/>
      <c r="CM1159" s="54"/>
      <c r="CN1159" s="54"/>
      <c r="CO1159" s="54"/>
      <c r="CP1159" s="54"/>
      <c r="CQ1159" s="54"/>
      <c r="CR1159" s="54"/>
      <c r="CS1159" s="54"/>
      <c r="CT1159" s="54"/>
      <c r="CU1159" s="54"/>
      <c r="CV1159" s="54"/>
      <c r="CW1159" s="54"/>
      <c r="CX1159" s="54"/>
      <c r="CY1159" s="54"/>
      <c r="CZ1159" s="54"/>
      <c r="DA1159" s="54"/>
      <c r="DB1159" s="54"/>
      <c r="DC1159" s="54"/>
      <c r="DD1159" s="54"/>
      <c r="DE1159" s="54"/>
      <c r="DF1159" s="54"/>
      <c r="DG1159" s="54"/>
      <c r="DH1159" s="54"/>
      <c r="DI1159" s="54"/>
      <c r="DJ1159" s="54"/>
      <c r="DK1159" s="54"/>
      <c r="DL1159" s="54"/>
      <c r="DM1159" s="54"/>
      <c r="DN1159" s="54"/>
      <c r="DO1159" s="54"/>
      <c r="DP1159" s="54"/>
      <c r="DQ1159" s="199"/>
    </row>
    <row r="1160" spans="4:121" s="52" customFormat="1" hidden="1">
      <c r="D1160" s="198"/>
      <c r="E1160" s="54"/>
      <c r="F1160" s="54"/>
      <c r="G1160" s="54"/>
      <c r="H1160" s="54"/>
      <c r="I1160" s="54"/>
      <c r="J1160" s="54"/>
      <c r="K1160" s="54"/>
      <c r="L1160" s="54"/>
      <c r="M1160" s="54"/>
      <c r="N1160" s="54"/>
      <c r="O1160" s="54"/>
      <c r="P1160" s="54"/>
      <c r="Q1160" s="54"/>
      <c r="R1160" s="54"/>
      <c r="S1160" s="54"/>
      <c r="T1160" s="54"/>
      <c r="U1160" s="54"/>
      <c r="V1160" s="54"/>
      <c r="W1160" s="192"/>
      <c r="X1160" s="54"/>
      <c r="Y1160" s="54"/>
      <c r="Z1160" s="54"/>
      <c r="AA1160" s="54"/>
      <c r="AB1160" s="54"/>
      <c r="AC1160" s="54"/>
      <c r="AD1160" s="54"/>
      <c r="AE1160" s="54"/>
      <c r="AF1160" s="54"/>
      <c r="AG1160" s="54"/>
      <c r="AH1160" s="54"/>
      <c r="AI1160" s="54"/>
      <c r="AJ1160" s="54"/>
      <c r="AK1160" s="54"/>
      <c r="AL1160" s="54"/>
      <c r="AM1160" s="54"/>
      <c r="AN1160" s="54"/>
      <c r="AO1160" s="54"/>
      <c r="AP1160" s="54"/>
      <c r="AQ1160" s="54"/>
      <c r="AR1160" s="54"/>
      <c r="AS1160" s="54"/>
      <c r="AT1160" s="54"/>
      <c r="AU1160" s="54"/>
      <c r="AV1160" s="54"/>
      <c r="AW1160" s="874" t="e">
        <f t="shared" si="103"/>
        <v>#N/A</v>
      </c>
      <c r="AX1160" s="875"/>
      <c r="AY1160" s="875"/>
      <c r="AZ1160" s="875"/>
      <c r="BA1160" s="876"/>
      <c r="BB1160" s="877" t="s">
        <v>1492</v>
      </c>
      <c r="BC1160" s="878"/>
      <c r="BD1160" s="54"/>
      <c r="BE1160" s="879" t="e">
        <f t="shared" si="104"/>
        <v>#N/A</v>
      </c>
      <c r="BF1160" s="880"/>
      <c r="BG1160" s="880"/>
      <c r="BH1160" s="880"/>
      <c r="BI1160" s="881"/>
      <c r="BJ1160" s="882" t="s">
        <v>1492</v>
      </c>
      <c r="BK1160" s="878"/>
      <c r="BL1160" s="54"/>
      <c r="BM1160" s="241"/>
      <c r="BN1160" s="241"/>
      <c r="BO1160" s="241"/>
      <c r="BP1160" s="54"/>
      <c r="BQ1160" s="54"/>
      <c r="BR1160" s="54"/>
      <c r="BS1160" s="54"/>
      <c r="BT1160" s="54"/>
      <c r="BU1160" s="54"/>
      <c r="BV1160" s="54"/>
      <c r="BW1160" s="54"/>
      <c r="BX1160" s="54"/>
      <c r="BY1160" s="54"/>
      <c r="BZ1160" s="54"/>
      <c r="CA1160" s="54"/>
      <c r="CB1160" s="54"/>
      <c r="CC1160" s="54"/>
      <c r="CD1160" s="54"/>
      <c r="CE1160" s="54"/>
      <c r="CF1160" s="54"/>
      <c r="CG1160" s="54"/>
      <c r="CH1160" s="54"/>
      <c r="CI1160" s="54"/>
      <c r="CJ1160" s="54"/>
      <c r="CK1160" s="54"/>
      <c r="CL1160" s="54"/>
      <c r="CM1160" s="54"/>
      <c r="CN1160" s="54"/>
      <c r="CO1160" s="54"/>
      <c r="CP1160" s="54"/>
      <c r="CQ1160" s="54"/>
      <c r="CR1160" s="54"/>
      <c r="CS1160" s="54"/>
      <c r="CT1160" s="54"/>
      <c r="CU1160" s="54"/>
      <c r="CV1160" s="54"/>
      <c r="CW1160" s="54"/>
      <c r="CX1160" s="54"/>
      <c r="CY1160" s="54"/>
      <c r="CZ1160" s="54"/>
      <c r="DA1160" s="54"/>
      <c r="DB1160" s="54"/>
      <c r="DC1160" s="54"/>
      <c r="DD1160" s="54"/>
      <c r="DE1160" s="54"/>
      <c r="DF1160" s="54"/>
      <c r="DG1160" s="54"/>
      <c r="DH1160" s="54"/>
      <c r="DI1160" s="54"/>
      <c r="DJ1160" s="54"/>
      <c r="DK1160" s="54"/>
      <c r="DL1160" s="54"/>
      <c r="DM1160" s="54"/>
      <c r="DN1160" s="54"/>
      <c r="DO1160" s="54"/>
      <c r="DP1160" s="54"/>
      <c r="DQ1160" s="199"/>
    </row>
    <row r="1161" spans="4:121" s="52" customFormat="1" hidden="1">
      <c r="D1161" s="198"/>
      <c r="E1161" s="54"/>
      <c r="F1161" s="54"/>
      <c r="G1161" s="54"/>
      <c r="H1161" s="54"/>
      <c r="I1161" s="54"/>
      <c r="J1161" s="54"/>
      <c r="K1161" s="54"/>
      <c r="L1161" s="54"/>
      <c r="M1161" s="54"/>
      <c r="N1161" s="54"/>
      <c r="O1161" s="54"/>
      <c r="P1161" s="54"/>
      <c r="Q1161" s="54"/>
      <c r="R1161" s="54"/>
      <c r="S1161" s="54"/>
      <c r="T1161" s="54"/>
      <c r="U1161" s="54"/>
      <c r="V1161" s="54"/>
      <c r="W1161" s="192"/>
      <c r="X1161" s="54"/>
      <c r="Y1161" s="54"/>
      <c r="Z1161" s="54"/>
      <c r="AA1161" s="54"/>
      <c r="AB1161" s="54"/>
      <c r="AC1161" s="54"/>
      <c r="AD1161" s="54"/>
      <c r="AE1161" s="54"/>
      <c r="AF1161" s="54"/>
      <c r="AG1161" s="54"/>
      <c r="AH1161" s="54"/>
      <c r="AI1161" s="54"/>
      <c r="AJ1161" s="54"/>
      <c r="AK1161" s="54"/>
      <c r="AL1161" s="54"/>
      <c r="AM1161" s="54"/>
      <c r="AN1161" s="54"/>
      <c r="AO1161" s="54"/>
      <c r="AP1161" s="54"/>
      <c r="AQ1161" s="54"/>
      <c r="AR1161" s="54"/>
      <c r="AS1161" s="54"/>
      <c r="AT1161" s="54"/>
      <c r="AU1161" s="54"/>
      <c r="AV1161" s="54"/>
      <c r="AW1161" s="874" t="e">
        <f t="shared" si="103"/>
        <v>#N/A</v>
      </c>
      <c r="AX1161" s="875"/>
      <c r="AY1161" s="875"/>
      <c r="AZ1161" s="875"/>
      <c r="BA1161" s="876"/>
      <c r="BB1161" s="877" t="s">
        <v>1493</v>
      </c>
      <c r="BC1161" s="878"/>
      <c r="BD1161" s="54"/>
      <c r="BE1161" s="879" t="e">
        <f t="shared" si="104"/>
        <v>#N/A</v>
      </c>
      <c r="BF1161" s="880"/>
      <c r="BG1161" s="880"/>
      <c r="BH1161" s="880"/>
      <c r="BI1161" s="881"/>
      <c r="BJ1161" s="882" t="s">
        <v>1493</v>
      </c>
      <c r="BK1161" s="878"/>
      <c r="BL1161" s="54"/>
      <c r="BM1161" s="241"/>
      <c r="BN1161" s="241"/>
      <c r="BO1161" s="241"/>
      <c r="BP1161" s="54"/>
      <c r="BQ1161" s="54"/>
      <c r="BR1161" s="54"/>
      <c r="BS1161" s="54"/>
      <c r="BT1161" s="54"/>
      <c r="BU1161" s="54"/>
      <c r="BV1161" s="54"/>
      <c r="BW1161" s="54"/>
      <c r="BX1161" s="54"/>
      <c r="BY1161" s="54"/>
      <c r="BZ1161" s="54"/>
      <c r="CA1161" s="54"/>
      <c r="CB1161" s="54"/>
      <c r="CC1161" s="54"/>
      <c r="CD1161" s="54"/>
      <c r="CE1161" s="54"/>
      <c r="CF1161" s="54"/>
      <c r="CG1161" s="54"/>
      <c r="CH1161" s="54"/>
      <c r="CI1161" s="54"/>
      <c r="CJ1161" s="54"/>
      <c r="CK1161" s="54"/>
      <c r="CL1161" s="54"/>
      <c r="CM1161" s="54"/>
      <c r="CN1161" s="54"/>
      <c r="CO1161" s="54"/>
      <c r="CP1161" s="54"/>
      <c r="CQ1161" s="54"/>
      <c r="CR1161" s="54"/>
      <c r="CS1161" s="54"/>
      <c r="CT1161" s="54"/>
      <c r="CU1161" s="54"/>
      <c r="CV1161" s="54"/>
      <c r="CW1161" s="54"/>
      <c r="CX1161" s="54"/>
      <c r="CY1161" s="54"/>
      <c r="CZ1161" s="54"/>
      <c r="DA1161" s="54"/>
      <c r="DB1161" s="54"/>
      <c r="DC1161" s="54"/>
      <c r="DD1161" s="54"/>
      <c r="DE1161" s="54"/>
      <c r="DF1161" s="54"/>
      <c r="DG1161" s="54"/>
      <c r="DH1161" s="54"/>
      <c r="DI1161" s="54"/>
      <c r="DJ1161" s="54"/>
      <c r="DK1161" s="54"/>
      <c r="DL1161" s="54"/>
      <c r="DM1161" s="54"/>
      <c r="DN1161" s="54"/>
      <c r="DO1161" s="54"/>
      <c r="DP1161" s="54"/>
      <c r="DQ1161" s="199"/>
    </row>
    <row r="1162" spans="4:121" s="52" customFormat="1" hidden="1">
      <c r="D1162" s="198"/>
      <c r="E1162" s="54"/>
      <c r="F1162" s="54"/>
      <c r="G1162" s="54"/>
      <c r="H1162" s="54"/>
      <c r="I1162" s="54"/>
      <c r="J1162" s="54"/>
      <c r="K1162" s="54"/>
      <c r="L1162" s="54"/>
      <c r="M1162" s="54"/>
      <c r="N1162" s="54"/>
      <c r="O1162" s="54"/>
      <c r="P1162" s="54"/>
      <c r="Q1162" s="54"/>
      <c r="R1162" s="54"/>
      <c r="S1162" s="54"/>
      <c r="T1162" s="54"/>
      <c r="U1162" s="54"/>
      <c r="V1162" s="54"/>
      <c r="W1162" s="192"/>
      <c r="X1162" s="54"/>
      <c r="Y1162" s="54"/>
      <c r="Z1162" s="54"/>
      <c r="AA1162" s="54"/>
      <c r="AB1162" s="54"/>
      <c r="AC1162" s="54"/>
      <c r="AD1162" s="54"/>
      <c r="AE1162" s="54"/>
      <c r="AF1162" s="54"/>
      <c r="AG1162" s="54"/>
      <c r="AH1162" s="54"/>
      <c r="AI1162" s="54"/>
      <c r="AJ1162" s="54"/>
      <c r="AK1162" s="54"/>
      <c r="AL1162" s="54"/>
      <c r="AM1162" s="54"/>
      <c r="AN1162" s="54"/>
      <c r="AO1162" s="54"/>
      <c r="AP1162" s="54"/>
      <c r="AQ1162" s="54"/>
      <c r="AR1162" s="54"/>
      <c r="AS1162" s="54"/>
      <c r="AT1162" s="54"/>
      <c r="AU1162" s="54"/>
      <c r="AV1162" s="54"/>
      <c r="AW1162" s="874" t="e">
        <f t="shared" si="103"/>
        <v>#N/A</v>
      </c>
      <c r="AX1162" s="875"/>
      <c r="AY1162" s="875"/>
      <c r="AZ1162" s="875"/>
      <c r="BA1162" s="876"/>
      <c r="BB1162" s="877" t="s">
        <v>1494</v>
      </c>
      <c r="BC1162" s="878"/>
      <c r="BD1162" s="54"/>
      <c r="BE1162" s="879" t="e">
        <f t="shared" si="104"/>
        <v>#N/A</v>
      </c>
      <c r="BF1162" s="880"/>
      <c r="BG1162" s="880"/>
      <c r="BH1162" s="880"/>
      <c r="BI1162" s="881"/>
      <c r="BJ1162" s="882" t="s">
        <v>1494</v>
      </c>
      <c r="BK1162" s="878"/>
      <c r="BL1162" s="54"/>
      <c r="BM1162" s="241"/>
      <c r="BN1162" s="241"/>
      <c r="BO1162" s="241"/>
      <c r="BP1162" s="54"/>
      <c r="BQ1162" s="54"/>
      <c r="BR1162" s="54"/>
      <c r="BS1162" s="54"/>
      <c r="BT1162" s="54"/>
      <c r="BU1162" s="54"/>
      <c r="BV1162" s="54"/>
      <c r="BW1162" s="54"/>
      <c r="BX1162" s="54"/>
      <c r="BY1162" s="54"/>
      <c r="BZ1162" s="54"/>
      <c r="CA1162" s="54"/>
      <c r="CB1162" s="54"/>
      <c r="CC1162" s="54"/>
      <c r="CD1162" s="54"/>
      <c r="CE1162" s="54"/>
      <c r="CF1162" s="54"/>
      <c r="CG1162" s="54"/>
      <c r="CH1162" s="54"/>
      <c r="CI1162" s="54"/>
      <c r="CJ1162" s="54"/>
      <c r="CK1162" s="54"/>
      <c r="CL1162" s="54"/>
      <c r="CM1162" s="54"/>
      <c r="CN1162" s="54"/>
      <c r="CO1162" s="54"/>
      <c r="CP1162" s="54"/>
      <c r="CQ1162" s="54"/>
      <c r="CR1162" s="54"/>
      <c r="CS1162" s="54"/>
      <c r="CT1162" s="54"/>
      <c r="CU1162" s="54"/>
      <c r="CV1162" s="54"/>
      <c r="CW1162" s="54"/>
      <c r="CX1162" s="54"/>
      <c r="CY1162" s="54"/>
      <c r="CZ1162" s="54"/>
      <c r="DA1162" s="54"/>
      <c r="DB1162" s="54"/>
      <c r="DC1162" s="54"/>
      <c r="DD1162" s="54"/>
      <c r="DE1162" s="54"/>
      <c r="DF1162" s="54"/>
      <c r="DG1162" s="54"/>
      <c r="DH1162" s="54"/>
      <c r="DI1162" s="54"/>
      <c r="DJ1162" s="54"/>
      <c r="DK1162" s="54"/>
      <c r="DL1162" s="54"/>
      <c r="DM1162" s="54"/>
      <c r="DN1162" s="54"/>
      <c r="DO1162" s="54"/>
      <c r="DP1162" s="54"/>
      <c r="DQ1162" s="199"/>
    </row>
    <row r="1163" spans="4:121" s="52" customFormat="1" hidden="1">
      <c r="D1163" s="198"/>
      <c r="E1163" s="54"/>
      <c r="F1163" s="54"/>
      <c r="G1163" s="54"/>
      <c r="H1163" s="54"/>
      <c r="I1163" s="54"/>
      <c r="J1163" s="54"/>
      <c r="K1163" s="54"/>
      <c r="L1163" s="54"/>
      <c r="M1163" s="54"/>
      <c r="N1163" s="54"/>
      <c r="O1163" s="54"/>
      <c r="P1163" s="54"/>
      <c r="Q1163" s="54"/>
      <c r="R1163" s="54"/>
      <c r="S1163" s="54"/>
      <c r="T1163" s="54"/>
      <c r="U1163" s="54"/>
      <c r="V1163" s="54"/>
      <c r="W1163" s="192"/>
      <c r="X1163" s="54"/>
      <c r="Y1163" s="54"/>
      <c r="Z1163" s="54"/>
      <c r="AA1163" s="54"/>
      <c r="AB1163" s="54"/>
      <c r="AC1163" s="54"/>
      <c r="AD1163" s="54"/>
      <c r="AE1163" s="54"/>
      <c r="AF1163" s="54"/>
      <c r="AG1163" s="54"/>
      <c r="AH1163" s="54"/>
      <c r="AI1163" s="54"/>
      <c r="AJ1163" s="54"/>
      <c r="AK1163" s="54"/>
      <c r="AL1163" s="54"/>
      <c r="AM1163" s="54"/>
      <c r="AN1163" s="54"/>
      <c r="AO1163" s="54"/>
      <c r="AP1163" s="54"/>
      <c r="AQ1163" s="54"/>
      <c r="AR1163" s="54"/>
      <c r="AS1163" s="54"/>
      <c r="AT1163" s="54"/>
      <c r="AU1163" s="54"/>
      <c r="AV1163" s="54"/>
      <c r="AW1163" s="874" t="e">
        <f t="shared" ref="AW1163:AW1184" si="105">RANK(BB1163,$AM$184:$AM$211,1)</f>
        <v>#N/A</v>
      </c>
      <c r="AX1163" s="875"/>
      <c r="AY1163" s="875"/>
      <c r="AZ1163" s="875"/>
      <c r="BA1163" s="876"/>
      <c r="BB1163" s="877" t="s">
        <v>1495</v>
      </c>
      <c r="BC1163" s="878"/>
      <c r="BD1163" s="54"/>
      <c r="BE1163" s="879" t="e">
        <f t="shared" si="104"/>
        <v>#N/A</v>
      </c>
      <c r="BF1163" s="880"/>
      <c r="BG1163" s="880"/>
      <c r="BH1163" s="880"/>
      <c r="BI1163" s="881"/>
      <c r="BJ1163" s="882" t="s">
        <v>1495</v>
      </c>
      <c r="BK1163" s="878"/>
      <c r="BL1163" s="54"/>
      <c r="BM1163" s="241"/>
      <c r="BN1163" s="241"/>
      <c r="BO1163" s="241"/>
      <c r="BP1163" s="54"/>
      <c r="BQ1163" s="54"/>
      <c r="BR1163" s="54"/>
      <c r="BS1163" s="54"/>
      <c r="BT1163" s="54"/>
      <c r="BU1163" s="54"/>
      <c r="BV1163" s="54"/>
      <c r="BW1163" s="54"/>
      <c r="BX1163" s="54"/>
      <c r="BY1163" s="54"/>
      <c r="BZ1163" s="54"/>
      <c r="CA1163" s="54"/>
      <c r="CB1163" s="54"/>
      <c r="CC1163" s="54"/>
      <c r="CD1163" s="54"/>
      <c r="CE1163" s="54"/>
      <c r="CF1163" s="54"/>
      <c r="CG1163" s="54"/>
      <c r="CH1163" s="54"/>
      <c r="CI1163" s="54"/>
      <c r="CJ1163" s="54"/>
      <c r="CK1163" s="54"/>
      <c r="CL1163" s="54"/>
      <c r="CM1163" s="54"/>
      <c r="CN1163" s="54"/>
      <c r="CO1163" s="54"/>
      <c r="CP1163" s="54"/>
      <c r="CQ1163" s="54"/>
      <c r="CR1163" s="54"/>
      <c r="CS1163" s="54"/>
      <c r="CT1163" s="54"/>
      <c r="CU1163" s="54"/>
      <c r="CV1163" s="54"/>
      <c r="CW1163" s="54"/>
      <c r="CX1163" s="54"/>
      <c r="CY1163" s="54"/>
      <c r="CZ1163" s="54"/>
      <c r="DA1163" s="54"/>
      <c r="DB1163" s="54"/>
      <c r="DC1163" s="54"/>
      <c r="DD1163" s="54"/>
      <c r="DE1163" s="54"/>
      <c r="DF1163" s="54"/>
      <c r="DG1163" s="54"/>
      <c r="DH1163" s="54"/>
      <c r="DI1163" s="54"/>
      <c r="DJ1163" s="54"/>
      <c r="DK1163" s="54"/>
      <c r="DL1163" s="54"/>
      <c r="DM1163" s="54"/>
      <c r="DN1163" s="54"/>
      <c r="DO1163" s="54"/>
      <c r="DP1163" s="54"/>
      <c r="DQ1163" s="199"/>
    </row>
    <row r="1164" spans="4:121" s="52" customFormat="1" hidden="1">
      <c r="D1164" s="198"/>
      <c r="E1164" s="54"/>
      <c r="F1164" s="54"/>
      <c r="G1164" s="54"/>
      <c r="H1164" s="54"/>
      <c r="I1164" s="54"/>
      <c r="J1164" s="54"/>
      <c r="K1164" s="54"/>
      <c r="L1164" s="54"/>
      <c r="M1164" s="54"/>
      <c r="N1164" s="54"/>
      <c r="O1164" s="54"/>
      <c r="P1164" s="54"/>
      <c r="Q1164" s="54"/>
      <c r="R1164" s="54"/>
      <c r="S1164" s="54"/>
      <c r="T1164" s="54"/>
      <c r="U1164" s="54"/>
      <c r="V1164" s="54"/>
      <c r="W1164" s="192"/>
      <c r="X1164" s="54"/>
      <c r="Y1164" s="54"/>
      <c r="Z1164" s="54"/>
      <c r="AA1164" s="54"/>
      <c r="AB1164" s="54"/>
      <c r="AC1164" s="54"/>
      <c r="AD1164" s="54"/>
      <c r="AE1164" s="54"/>
      <c r="AF1164" s="54"/>
      <c r="AG1164" s="54"/>
      <c r="AH1164" s="54"/>
      <c r="AI1164" s="54"/>
      <c r="AJ1164" s="54"/>
      <c r="AK1164" s="54"/>
      <c r="AL1164" s="54"/>
      <c r="AM1164" s="54"/>
      <c r="AN1164" s="54"/>
      <c r="AO1164" s="54"/>
      <c r="AP1164" s="54"/>
      <c r="AQ1164" s="54"/>
      <c r="AR1164" s="54"/>
      <c r="AS1164" s="54"/>
      <c r="AT1164" s="54"/>
      <c r="AU1164" s="54"/>
      <c r="AV1164" s="54"/>
      <c r="AW1164" s="874" t="e">
        <f t="shared" si="105"/>
        <v>#N/A</v>
      </c>
      <c r="AX1164" s="875"/>
      <c r="AY1164" s="875"/>
      <c r="AZ1164" s="875"/>
      <c r="BA1164" s="876"/>
      <c r="BB1164" s="877" t="s">
        <v>1496</v>
      </c>
      <c r="BC1164" s="878"/>
      <c r="BD1164" s="54"/>
      <c r="BE1164" s="879" t="e">
        <f t="shared" si="104"/>
        <v>#N/A</v>
      </c>
      <c r="BF1164" s="880"/>
      <c r="BG1164" s="880"/>
      <c r="BH1164" s="880"/>
      <c r="BI1164" s="881"/>
      <c r="BJ1164" s="882" t="s">
        <v>1496</v>
      </c>
      <c r="BK1164" s="878"/>
      <c r="BL1164" s="54"/>
      <c r="BM1164" s="241"/>
      <c r="BN1164" s="241"/>
      <c r="BO1164" s="241"/>
      <c r="BP1164" s="54"/>
      <c r="BQ1164" s="54"/>
      <c r="BR1164" s="54"/>
      <c r="BS1164" s="54"/>
      <c r="BT1164" s="54"/>
      <c r="BU1164" s="54"/>
      <c r="BV1164" s="54"/>
      <c r="BW1164" s="54"/>
      <c r="BX1164" s="54"/>
      <c r="BY1164" s="54"/>
      <c r="BZ1164" s="54"/>
      <c r="CA1164" s="54"/>
      <c r="CB1164" s="54"/>
      <c r="CC1164" s="54"/>
      <c r="CD1164" s="54"/>
      <c r="CE1164" s="54"/>
      <c r="CF1164" s="54"/>
      <c r="CG1164" s="54"/>
      <c r="CH1164" s="54"/>
      <c r="CI1164" s="54"/>
      <c r="CJ1164" s="54"/>
      <c r="CK1164" s="54"/>
      <c r="CL1164" s="54"/>
      <c r="CM1164" s="54"/>
      <c r="CN1164" s="54"/>
      <c r="CO1164" s="54"/>
      <c r="CP1164" s="54"/>
      <c r="CQ1164" s="54"/>
      <c r="CR1164" s="54"/>
      <c r="CS1164" s="54"/>
      <c r="CT1164" s="54"/>
      <c r="CU1164" s="54"/>
      <c r="CV1164" s="54"/>
      <c r="CW1164" s="54"/>
      <c r="CX1164" s="54"/>
      <c r="CY1164" s="54"/>
      <c r="CZ1164" s="54"/>
      <c r="DA1164" s="54"/>
      <c r="DB1164" s="54"/>
      <c r="DC1164" s="54"/>
      <c r="DD1164" s="54"/>
      <c r="DE1164" s="54"/>
      <c r="DF1164" s="54"/>
      <c r="DG1164" s="54"/>
      <c r="DH1164" s="54"/>
      <c r="DI1164" s="54"/>
      <c r="DJ1164" s="54"/>
      <c r="DK1164" s="54"/>
      <c r="DL1164" s="54"/>
      <c r="DM1164" s="54"/>
      <c r="DN1164" s="54"/>
      <c r="DO1164" s="54"/>
      <c r="DP1164" s="54"/>
      <c r="DQ1164" s="199"/>
    </row>
    <row r="1165" spans="4:121" s="52" customFormat="1" hidden="1">
      <c r="D1165" s="198"/>
      <c r="E1165" s="54"/>
      <c r="F1165" s="54"/>
      <c r="G1165" s="54"/>
      <c r="H1165" s="54"/>
      <c r="I1165" s="54"/>
      <c r="J1165" s="54"/>
      <c r="K1165" s="54"/>
      <c r="L1165" s="54"/>
      <c r="M1165" s="54"/>
      <c r="N1165" s="54"/>
      <c r="O1165" s="54"/>
      <c r="P1165" s="54"/>
      <c r="Q1165" s="54"/>
      <c r="R1165" s="54"/>
      <c r="S1165" s="54"/>
      <c r="T1165" s="54"/>
      <c r="U1165" s="54"/>
      <c r="V1165" s="54"/>
      <c r="W1165" s="192"/>
      <c r="X1165" s="54"/>
      <c r="Y1165" s="54"/>
      <c r="Z1165" s="54"/>
      <c r="AA1165" s="54"/>
      <c r="AB1165" s="54"/>
      <c r="AC1165" s="54"/>
      <c r="AD1165" s="54"/>
      <c r="AE1165" s="54"/>
      <c r="AF1165" s="54"/>
      <c r="AG1165" s="54"/>
      <c r="AH1165" s="54"/>
      <c r="AI1165" s="54"/>
      <c r="AJ1165" s="54"/>
      <c r="AK1165" s="54"/>
      <c r="AL1165" s="54"/>
      <c r="AM1165" s="54"/>
      <c r="AN1165" s="54"/>
      <c r="AO1165" s="54"/>
      <c r="AP1165" s="54"/>
      <c r="AQ1165" s="54"/>
      <c r="AR1165" s="54"/>
      <c r="AS1165" s="54"/>
      <c r="AT1165" s="54"/>
      <c r="AU1165" s="54"/>
      <c r="AV1165" s="54"/>
      <c r="AW1165" s="874" t="e">
        <f t="shared" si="105"/>
        <v>#N/A</v>
      </c>
      <c r="AX1165" s="875"/>
      <c r="AY1165" s="875"/>
      <c r="AZ1165" s="875"/>
      <c r="BA1165" s="876"/>
      <c r="BB1165" s="877" t="s">
        <v>1497</v>
      </c>
      <c r="BC1165" s="878"/>
      <c r="BD1165" s="54"/>
      <c r="BE1165" s="879" t="e">
        <f t="shared" si="104"/>
        <v>#N/A</v>
      </c>
      <c r="BF1165" s="880"/>
      <c r="BG1165" s="880"/>
      <c r="BH1165" s="880"/>
      <c r="BI1165" s="881"/>
      <c r="BJ1165" s="882" t="s">
        <v>1497</v>
      </c>
      <c r="BK1165" s="878"/>
      <c r="BL1165" s="54"/>
      <c r="BM1165" s="241"/>
      <c r="BN1165" s="241"/>
      <c r="BO1165" s="241"/>
      <c r="BP1165" s="54"/>
      <c r="BQ1165" s="54"/>
      <c r="BR1165" s="54"/>
      <c r="BS1165" s="54"/>
      <c r="BT1165" s="54"/>
      <c r="BU1165" s="54"/>
      <c r="BV1165" s="54"/>
      <c r="BW1165" s="54"/>
      <c r="BX1165" s="54"/>
      <c r="BY1165" s="54"/>
      <c r="BZ1165" s="54"/>
      <c r="CA1165" s="54"/>
      <c r="CB1165" s="54"/>
      <c r="CC1165" s="54"/>
      <c r="CD1165" s="54"/>
      <c r="CE1165" s="54"/>
      <c r="CF1165" s="54"/>
      <c r="CG1165" s="54"/>
      <c r="CH1165" s="54"/>
      <c r="CI1165" s="54"/>
      <c r="CJ1165" s="54"/>
      <c r="CK1165" s="54"/>
      <c r="CL1165" s="54"/>
      <c r="CM1165" s="54"/>
      <c r="CN1165" s="54"/>
      <c r="CO1165" s="54"/>
      <c r="CP1165" s="54"/>
      <c r="CQ1165" s="54"/>
      <c r="CR1165" s="54"/>
      <c r="CS1165" s="54"/>
      <c r="CT1165" s="54"/>
      <c r="CU1165" s="54"/>
      <c r="CV1165" s="54"/>
      <c r="CW1165" s="54"/>
      <c r="CX1165" s="54"/>
      <c r="CY1165" s="54"/>
      <c r="CZ1165" s="54"/>
      <c r="DA1165" s="54"/>
      <c r="DB1165" s="54"/>
      <c r="DC1165" s="54"/>
      <c r="DD1165" s="54"/>
      <c r="DE1165" s="54"/>
      <c r="DF1165" s="54"/>
      <c r="DG1165" s="54"/>
      <c r="DH1165" s="54"/>
      <c r="DI1165" s="54"/>
      <c r="DJ1165" s="54"/>
      <c r="DK1165" s="54"/>
      <c r="DL1165" s="54"/>
      <c r="DM1165" s="54"/>
      <c r="DN1165" s="54"/>
      <c r="DO1165" s="54"/>
      <c r="DP1165" s="54"/>
      <c r="DQ1165" s="199"/>
    </row>
    <row r="1166" spans="4:121" s="52" customFormat="1" hidden="1">
      <c r="D1166" s="198"/>
      <c r="E1166" s="54"/>
      <c r="F1166" s="54"/>
      <c r="G1166" s="54"/>
      <c r="H1166" s="54"/>
      <c r="I1166" s="54"/>
      <c r="J1166" s="54"/>
      <c r="K1166" s="54"/>
      <c r="L1166" s="54"/>
      <c r="M1166" s="54"/>
      <c r="N1166" s="54"/>
      <c r="O1166" s="54"/>
      <c r="P1166" s="54"/>
      <c r="Q1166" s="54"/>
      <c r="R1166" s="54"/>
      <c r="S1166" s="54"/>
      <c r="T1166" s="54"/>
      <c r="U1166" s="54"/>
      <c r="V1166" s="54"/>
      <c r="W1166" s="192"/>
      <c r="X1166" s="54"/>
      <c r="Y1166" s="54"/>
      <c r="Z1166" s="54"/>
      <c r="AA1166" s="54"/>
      <c r="AB1166" s="54"/>
      <c r="AC1166" s="54"/>
      <c r="AD1166" s="54"/>
      <c r="AE1166" s="54"/>
      <c r="AF1166" s="54"/>
      <c r="AG1166" s="54"/>
      <c r="AH1166" s="54"/>
      <c r="AI1166" s="54"/>
      <c r="AJ1166" s="54"/>
      <c r="AK1166" s="54"/>
      <c r="AL1166" s="54"/>
      <c r="AM1166" s="54"/>
      <c r="AN1166" s="54"/>
      <c r="AO1166" s="54"/>
      <c r="AP1166" s="54"/>
      <c r="AQ1166" s="54"/>
      <c r="AR1166" s="54"/>
      <c r="AS1166" s="54"/>
      <c r="AT1166" s="54"/>
      <c r="AU1166" s="54"/>
      <c r="AV1166" s="54"/>
      <c r="AW1166" s="874" t="e">
        <f t="shared" si="105"/>
        <v>#N/A</v>
      </c>
      <c r="AX1166" s="875"/>
      <c r="AY1166" s="875"/>
      <c r="AZ1166" s="875"/>
      <c r="BA1166" s="876"/>
      <c r="BB1166" s="877" t="s">
        <v>1498</v>
      </c>
      <c r="BC1166" s="878"/>
      <c r="BD1166" s="54"/>
      <c r="BE1166" s="879" t="e">
        <f t="shared" si="104"/>
        <v>#N/A</v>
      </c>
      <c r="BF1166" s="880"/>
      <c r="BG1166" s="880"/>
      <c r="BH1166" s="880"/>
      <c r="BI1166" s="881"/>
      <c r="BJ1166" s="882" t="s">
        <v>1498</v>
      </c>
      <c r="BK1166" s="878"/>
      <c r="BL1166" s="54"/>
      <c r="BM1166" s="241"/>
      <c r="BN1166" s="241"/>
      <c r="BO1166" s="241"/>
      <c r="BP1166" s="54"/>
      <c r="BQ1166" s="54"/>
      <c r="BR1166" s="54"/>
      <c r="BS1166" s="54"/>
      <c r="BT1166" s="54"/>
      <c r="BU1166" s="54"/>
      <c r="BV1166" s="54"/>
      <c r="BW1166" s="54"/>
      <c r="BX1166" s="54"/>
      <c r="BY1166" s="54"/>
      <c r="BZ1166" s="54"/>
      <c r="CA1166" s="54"/>
      <c r="CB1166" s="54"/>
      <c r="CC1166" s="54"/>
      <c r="CD1166" s="54"/>
      <c r="CE1166" s="54"/>
      <c r="CF1166" s="54"/>
      <c r="CG1166" s="54"/>
      <c r="CH1166" s="54"/>
      <c r="CI1166" s="54"/>
      <c r="CJ1166" s="54"/>
      <c r="CK1166" s="54"/>
      <c r="CL1166" s="54"/>
      <c r="CM1166" s="54"/>
      <c r="CN1166" s="54"/>
      <c r="CO1166" s="54"/>
      <c r="CP1166" s="54"/>
      <c r="CQ1166" s="54"/>
      <c r="CR1166" s="54"/>
      <c r="CS1166" s="54"/>
      <c r="CT1166" s="54"/>
      <c r="CU1166" s="54"/>
      <c r="CV1166" s="54"/>
      <c r="CW1166" s="54"/>
      <c r="CX1166" s="54"/>
      <c r="CY1166" s="54"/>
      <c r="CZ1166" s="54"/>
      <c r="DA1166" s="54"/>
      <c r="DB1166" s="54"/>
      <c r="DC1166" s="54"/>
      <c r="DD1166" s="54"/>
      <c r="DE1166" s="54"/>
      <c r="DF1166" s="54"/>
      <c r="DG1166" s="54"/>
      <c r="DH1166" s="54"/>
      <c r="DI1166" s="54"/>
      <c r="DJ1166" s="54"/>
      <c r="DK1166" s="54"/>
      <c r="DL1166" s="54"/>
      <c r="DM1166" s="54"/>
      <c r="DN1166" s="54"/>
      <c r="DO1166" s="54"/>
      <c r="DP1166" s="54"/>
      <c r="DQ1166" s="199"/>
    </row>
    <row r="1167" spans="4:121" s="52" customFormat="1" hidden="1">
      <c r="D1167" s="198"/>
      <c r="E1167" s="54"/>
      <c r="F1167" s="54"/>
      <c r="G1167" s="54"/>
      <c r="H1167" s="54"/>
      <c r="I1167" s="54"/>
      <c r="J1167" s="54"/>
      <c r="K1167" s="54"/>
      <c r="L1167" s="54"/>
      <c r="M1167" s="54"/>
      <c r="N1167" s="54"/>
      <c r="O1167" s="54"/>
      <c r="P1167" s="54"/>
      <c r="Q1167" s="54"/>
      <c r="R1167" s="54"/>
      <c r="S1167" s="54"/>
      <c r="T1167" s="54"/>
      <c r="U1167" s="54"/>
      <c r="V1167" s="54"/>
      <c r="W1167" s="192"/>
      <c r="X1167" s="54"/>
      <c r="Y1167" s="54"/>
      <c r="Z1167" s="54"/>
      <c r="AA1167" s="54"/>
      <c r="AB1167" s="54"/>
      <c r="AC1167" s="54"/>
      <c r="AD1167" s="54"/>
      <c r="AE1167" s="54"/>
      <c r="AF1167" s="54"/>
      <c r="AG1167" s="54"/>
      <c r="AH1167" s="54"/>
      <c r="AI1167" s="54"/>
      <c r="AJ1167" s="54"/>
      <c r="AK1167" s="54"/>
      <c r="AL1167" s="54"/>
      <c r="AM1167" s="54"/>
      <c r="AN1167" s="54"/>
      <c r="AO1167" s="54"/>
      <c r="AP1167" s="54"/>
      <c r="AQ1167" s="54"/>
      <c r="AR1167" s="54"/>
      <c r="AS1167" s="54"/>
      <c r="AT1167" s="54"/>
      <c r="AU1167" s="54"/>
      <c r="AV1167" s="54"/>
      <c r="AW1167" s="874" t="e">
        <f t="shared" si="105"/>
        <v>#N/A</v>
      </c>
      <c r="AX1167" s="875"/>
      <c r="AY1167" s="875"/>
      <c r="AZ1167" s="875"/>
      <c r="BA1167" s="876"/>
      <c r="BB1167" s="877" t="s">
        <v>1499</v>
      </c>
      <c r="BC1167" s="878"/>
      <c r="BD1167" s="54"/>
      <c r="BE1167" s="879" t="e">
        <f t="shared" si="104"/>
        <v>#N/A</v>
      </c>
      <c r="BF1167" s="880"/>
      <c r="BG1167" s="880"/>
      <c r="BH1167" s="880"/>
      <c r="BI1167" s="881"/>
      <c r="BJ1167" s="882" t="s">
        <v>1499</v>
      </c>
      <c r="BK1167" s="878"/>
      <c r="BL1167" s="54"/>
      <c r="BM1167" s="241"/>
      <c r="BN1167" s="241"/>
      <c r="BO1167" s="241"/>
      <c r="BP1167" s="54"/>
      <c r="BQ1167" s="54"/>
      <c r="BR1167" s="54"/>
      <c r="BS1167" s="54"/>
      <c r="BT1167" s="54"/>
      <c r="BU1167" s="54"/>
      <c r="BV1167" s="54"/>
      <c r="BW1167" s="54"/>
      <c r="BX1167" s="54"/>
      <c r="BY1167" s="54"/>
      <c r="BZ1167" s="54"/>
      <c r="CA1167" s="54"/>
      <c r="CB1167" s="54"/>
      <c r="CC1167" s="54"/>
      <c r="CD1167" s="54"/>
      <c r="CE1167" s="54"/>
      <c r="CF1167" s="54"/>
      <c r="CG1167" s="54"/>
      <c r="CH1167" s="54"/>
      <c r="CI1167" s="54"/>
      <c r="CJ1167" s="54"/>
      <c r="CK1167" s="54"/>
      <c r="CL1167" s="54"/>
      <c r="CM1167" s="54"/>
      <c r="CN1167" s="54"/>
      <c r="CO1167" s="54"/>
      <c r="CP1167" s="54"/>
      <c r="CQ1167" s="54"/>
      <c r="CR1167" s="54"/>
      <c r="CS1167" s="54"/>
      <c r="CT1167" s="54"/>
      <c r="CU1167" s="54"/>
      <c r="CV1167" s="54"/>
      <c r="CW1167" s="54"/>
      <c r="CX1167" s="54"/>
      <c r="CY1167" s="54"/>
      <c r="CZ1167" s="54"/>
      <c r="DA1167" s="54"/>
      <c r="DB1167" s="54"/>
      <c r="DC1167" s="54"/>
      <c r="DD1167" s="54"/>
      <c r="DE1167" s="54"/>
      <c r="DF1167" s="54"/>
      <c r="DG1167" s="54"/>
      <c r="DH1167" s="54"/>
      <c r="DI1167" s="54"/>
      <c r="DJ1167" s="54"/>
      <c r="DK1167" s="54"/>
      <c r="DL1167" s="54"/>
      <c r="DM1167" s="54"/>
      <c r="DN1167" s="54"/>
      <c r="DO1167" s="54"/>
      <c r="DP1167" s="54"/>
      <c r="DQ1167" s="199"/>
    </row>
    <row r="1168" spans="4:121" s="52" customFormat="1" hidden="1">
      <c r="D1168" s="198"/>
      <c r="E1168" s="54"/>
      <c r="F1168" s="54"/>
      <c r="G1168" s="54"/>
      <c r="H1168" s="54"/>
      <c r="I1168" s="54"/>
      <c r="J1168" s="54"/>
      <c r="K1168" s="54"/>
      <c r="L1168" s="54"/>
      <c r="M1168" s="54"/>
      <c r="N1168" s="54"/>
      <c r="O1168" s="54"/>
      <c r="P1168" s="54"/>
      <c r="Q1168" s="54"/>
      <c r="R1168" s="54"/>
      <c r="S1168" s="54"/>
      <c r="T1168" s="54"/>
      <c r="U1168" s="54"/>
      <c r="V1168" s="54"/>
      <c r="W1168" s="192"/>
      <c r="X1168" s="54"/>
      <c r="Y1168" s="54"/>
      <c r="Z1168" s="54"/>
      <c r="AA1168" s="54"/>
      <c r="AB1168" s="54"/>
      <c r="AC1168" s="54"/>
      <c r="AD1168" s="54"/>
      <c r="AE1168" s="54"/>
      <c r="AF1168" s="54"/>
      <c r="AG1168" s="54"/>
      <c r="AH1168" s="54"/>
      <c r="AI1168" s="54"/>
      <c r="AJ1168" s="54"/>
      <c r="AK1168" s="54"/>
      <c r="AL1168" s="54"/>
      <c r="AM1168" s="54"/>
      <c r="AN1168" s="54"/>
      <c r="AO1168" s="54"/>
      <c r="AP1168" s="54"/>
      <c r="AQ1168" s="54"/>
      <c r="AR1168" s="54"/>
      <c r="AS1168" s="54"/>
      <c r="AT1168" s="54"/>
      <c r="AU1168" s="54"/>
      <c r="AV1168" s="54"/>
      <c r="AW1168" s="874" t="e">
        <f t="shared" si="105"/>
        <v>#N/A</v>
      </c>
      <c r="AX1168" s="875"/>
      <c r="AY1168" s="875"/>
      <c r="AZ1168" s="875"/>
      <c r="BA1168" s="876"/>
      <c r="BB1168" s="877" t="s">
        <v>1500</v>
      </c>
      <c r="BC1168" s="878"/>
      <c r="BD1168" s="54"/>
      <c r="BE1168" s="879" t="e">
        <f t="shared" si="104"/>
        <v>#N/A</v>
      </c>
      <c r="BF1168" s="880"/>
      <c r="BG1168" s="880"/>
      <c r="BH1168" s="880"/>
      <c r="BI1168" s="881"/>
      <c r="BJ1168" s="882" t="s">
        <v>1500</v>
      </c>
      <c r="BK1168" s="878"/>
      <c r="BL1168" s="54"/>
      <c r="BM1168" s="241"/>
      <c r="BN1168" s="241"/>
      <c r="BO1168" s="241"/>
      <c r="BP1168" s="54"/>
      <c r="BQ1168" s="54"/>
      <c r="BR1168" s="54"/>
      <c r="BS1168" s="54"/>
      <c r="BT1168" s="54"/>
      <c r="BU1168" s="54"/>
      <c r="BV1168" s="54"/>
      <c r="BW1168" s="54"/>
      <c r="BX1168" s="54"/>
      <c r="BY1168" s="54"/>
      <c r="BZ1168" s="54"/>
      <c r="CA1168" s="54"/>
      <c r="CB1168" s="54"/>
      <c r="CC1168" s="54"/>
      <c r="CD1168" s="54"/>
      <c r="CE1168" s="54"/>
      <c r="CF1168" s="54"/>
      <c r="CG1168" s="54"/>
      <c r="CH1168" s="54"/>
      <c r="CI1168" s="54"/>
      <c r="CJ1168" s="54"/>
      <c r="CK1168" s="54"/>
      <c r="CL1168" s="54"/>
      <c r="CM1168" s="54"/>
      <c r="CN1168" s="54"/>
      <c r="CO1168" s="54"/>
      <c r="CP1168" s="54"/>
      <c r="CQ1168" s="54"/>
      <c r="CR1168" s="54"/>
      <c r="CS1168" s="54"/>
      <c r="CT1168" s="54"/>
      <c r="CU1168" s="54"/>
      <c r="CV1168" s="54"/>
      <c r="CW1168" s="54"/>
      <c r="CX1168" s="54"/>
      <c r="CY1168" s="54"/>
      <c r="CZ1168" s="54"/>
      <c r="DA1168" s="54"/>
      <c r="DB1168" s="54"/>
      <c r="DC1168" s="54"/>
      <c r="DD1168" s="54"/>
      <c r="DE1168" s="54"/>
      <c r="DF1168" s="54"/>
      <c r="DG1168" s="54"/>
      <c r="DH1168" s="54"/>
      <c r="DI1168" s="54"/>
      <c r="DJ1168" s="54"/>
      <c r="DK1168" s="54"/>
      <c r="DL1168" s="54"/>
      <c r="DM1168" s="54"/>
      <c r="DN1168" s="54"/>
      <c r="DO1168" s="54"/>
      <c r="DP1168" s="54"/>
      <c r="DQ1168" s="199"/>
    </row>
    <row r="1169" spans="4:121" s="52" customFormat="1" hidden="1">
      <c r="D1169" s="198"/>
      <c r="E1169" s="54"/>
      <c r="F1169" s="54"/>
      <c r="G1169" s="54"/>
      <c r="H1169" s="54"/>
      <c r="I1169" s="54"/>
      <c r="J1169" s="54"/>
      <c r="K1169" s="54"/>
      <c r="L1169" s="54"/>
      <c r="M1169" s="54"/>
      <c r="N1169" s="54"/>
      <c r="O1169" s="54"/>
      <c r="P1169" s="54"/>
      <c r="Q1169" s="54"/>
      <c r="R1169" s="54"/>
      <c r="S1169" s="54"/>
      <c r="T1169" s="54"/>
      <c r="U1169" s="54"/>
      <c r="V1169" s="54"/>
      <c r="W1169" s="192"/>
      <c r="X1169" s="54"/>
      <c r="Y1169" s="54"/>
      <c r="Z1169" s="54"/>
      <c r="AA1169" s="54"/>
      <c r="AB1169" s="54"/>
      <c r="AC1169" s="54"/>
      <c r="AD1169" s="54"/>
      <c r="AE1169" s="54"/>
      <c r="AF1169" s="54"/>
      <c r="AG1169" s="54"/>
      <c r="AH1169" s="54"/>
      <c r="AI1169" s="54"/>
      <c r="AJ1169" s="54"/>
      <c r="AK1169" s="54"/>
      <c r="AL1169" s="54"/>
      <c r="AM1169" s="54"/>
      <c r="AN1169" s="54"/>
      <c r="AO1169" s="54"/>
      <c r="AP1169" s="54"/>
      <c r="AQ1169" s="54"/>
      <c r="AR1169" s="54"/>
      <c r="AS1169" s="54"/>
      <c r="AT1169" s="54"/>
      <c r="AU1169" s="54"/>
      <c r="AV1169" s="54"/>
      <c r="AW1169" s="874" t="e">
        <f t="shared" si="105"/>
        <v>#N/A</v>
      </c>
      <c r="AX1169" s="875"/>
      <c r="AY1169" s="875"/>
      <c r="AZ1169" s="875"/>
      <c r="BA1169" s="876"/>
      <c r="BB1169" s="877" t="s">
        <v>1501</v>
      </c>
      <c r="BC1169" s="878"/>
      <c r="BD1169" s="54"/>
      <c r="BE1169" s="879" t="e">
        <f t="shared" si="104"/>
        <v>#N/A</v>
      </c>
      <c r="BF1169" s="880"/>
      <c r="BG1169" s="880"/>
      <c r="BH1169" s="880"/>
      <c r="BI1169" s="881"/>
      <c r="BJ1169" s="882" t="s">
        <v>1501</v>
      </c>
      <c r="BK1169" s="878"/>
      <c r="BL1169" s="54"/>
      <c r="BM1169" s="241"/>
      <c r="BN1169" s="241"/>
      <c r="BO1169" s="241"/>
      <c r="BP1169" s="54"/>
      <c r="BQ1169" s="54"/>
      <c r="BR1169" s="54"/>
      <c r="BS1169" s="54"/>
      <c r="BT1169" s="54"/>
      <c r="BU1169" s="54"/>
      <c r="BV1169" s="54"/>
      <c r="BW1169" s="54"/>
      <c r="BX1169" s="54"/>
      <c r="BY1169" s="54"/>
      <c r="BZ1169" s="54"/>
      <c r="CA1169" s="54"/>
      <c r="CB1169" s="54"/>
      <c r="CC1169" s="54"/>
      <c r="CD1169" s="54"/>
      <c r="CE1169" s="54"/>
      <c r="CF1169" s="54"/>
      <c r="CG1169" s="54"/>
      <c r="CH1169" s="54"/>
      <c r="CI1169" s="54"/>
      <c r="CJ1169" s="54"/>
      <c r="CK1169" s="54"/>
      <c r="CL1169" s="54"/>
      <c r="CM1169" s="54"/>
      <c r="CN1169" s="54"/>
      <c r="CO1169" s="54"/>
      <c r="CP1169" s="54"/>
      <c r="CQ1169" s="54"/>
      <c r="CR1169" s="54"/>
      <c r="CS1169" s="54"/>
      <c r="CT1169" s="54"/>
      <c r="CU1169" s="54"/>
      <c r="CV1169" s="54"/>
      <c r="CW1169" s="54"/>
      <c r="CX1169" s="54"/>
      <c r="CY1169" s="54"/>
      <c r="CZ1169" s="54"/>
      <c r="DA1169" s="54"/>
      <c r="DB1169" s="54"/>
      <c r="DC1169" s="54"/>
      <c r="DD1169" s="54"/>
      <c r="DE1169" s="54"/>
      <c r="DF1169" s="54"/>
      <c r="DG1169" s="54"/>
      <c r="DH1169" s="54"/>
      <c r="DI1169" s="54"/>
      <c r="DJ1169" s="54"/>
      <c r="DK1169" s="54"/>
      <c r="DL1169" s="54"/>
      <c r="DM1169" s="54"/>
      <c r="DN1169" s="54"/>
      <c r="DO1169" s="54"/>
      <c r="DP1169" s="54"/>
      <c r="DQ1169" s="199"/>
    </row>
    <row r="1170" spans="4:121" s="52" customFormat="1" hidden="1">
      <c r="D1170" s="198"/>
      <c r="E1170" s="54"/>
      <c r="F1170" s="54"/>
      <c r="G1170" s="54"/>
      <c r="H1170" s="54"/>
      <c r="I1170" s="54"/>
      <c r="J1170" s="54"/>
      <c r="K1170" s="54"/>
      <c r="L1170" s="54"/>
      <c r="M1170" s="54"/>
      <c r="N1170" s="54"/>
      <c r="O1170" s="54"/>
      <c r="P1170" s="54"/>
      <c r="Q1170" s="54"/>
      <c r="R1170" s="54"/>
      <c r="S1170" s="54"/>
      <c r="T1170" s="54"/>
      <c r="U1170" s="54"/>
      <c r="V1170" s="54"/>
      <c r="W1170" s="192"/>
      <c r="X1170" s="54"/>
      <c r="Y1170" s="54"/>
      <c r="Z1170" s="54"/>
      <c r="AA1170" s="54"/>
      <c r="AB1170" s="54"/>
      <c r="AC1170" s="54"/>
      <c r="AD1170" s="54"/>
      <c r="AE1170" s="54"/>
      <c r="AF1170" s="54"/>
      <c r="AG1170" s="54"/>
      <c r="AH1170" s="54"/>
      <c r="AI1170" s="54"/>
      <c r="AJ1170" s="54"/>
      <c r="AK1170" s="54"/>
      <c r="AL1170" s="54"/>
      <c r="AM1170" s="54"/>
      <c r="AN1170" s="54"/>
      <c r="AO1170" s="54"/>
      <c r="AP1170" s="54"/>
      <c r="AQ1170" s="54"/>
      <c r="AR1170" s="54"/>
      <c r="AS1170" s="54"/>
      <c r="AT1170" s="54"/>
      <c r="AU1170" s="54"/>
      <c r="AV1170" s="54"/>
      <c r="AW1170" s="874" t="e">
        <f t="shared" si="105"/>
        <v>#N/A</v>
      </c>
      <c r="AX1170" s="875"/>
      <c r="AY1170" s="875"/>
      <c r="AZ1170" s="875"/>
      <c r="BA1170" s="876"/>
      <c r="BB1170" s="877" t="s">
        <v>1502</v>
      </c>
      <c r="BC1170" s="878"/>
      <c r="BD1170" s="54"/>
      <c r="BE1170" s="879" t="e">
        <f t="shared" si="104"/>
        <v>#N/A</v>
      </c>
      <c r="BF1170" s="880"/>
      <c r="BG1170" s="880"/>
      <c r="BH1170" s="880"/>
      <c r="BI1170" s="881"/>
      <c r="BJ1170" s="882" t="s">
        <v>1502</v>
      </c>
      <c r="BK1170" s="878"/>
      <c r="BL1170" s="54"/>
      <c r="BM1170" s="241"/>
      <c r="BN1170" s="241"/>
      <c r="BO1170" s="241"/>
      <c r="BP1170" s="54"/>
      <c r="BQ1170" s="54"/>
      <c r="BR1170" s="54"/>
      <c r="BS1170" s="54"/>
      <c r="BT1170" s="54"/>
      <c r="BU1170" s="54"/>
      <c r="BV1170" s="54"/>
      <c r="BW1170" s="54"/>
      <c r="BX1170" s="54"/>
      <c r="BY1170" s="54"/>
      <c r="BZ1170" s="54"/>
      <c r="CA1170" s="54"/>
      <c r="CB1170" s="54"/>
      <c r="CC1170" s="54"/>
      <c r="CD1170" s="54"/>
      <c r="CE1170" s="54"/>
      <c r="CF1170" s="54"/>
      <c r="CG1170" s="54"/>
      <c r="CH1170" s="54"/>
      <c r="CI1170" s="54"/>
      <c r="CJ1170" s="54"/>
      <c r="CK1170" s="54"/>
      <c r="CL1170" s="54"/>
      <c r="CM1170" s="54"/>
      <c r="CN1170" s="54"/>
      <c r="CO1170" s="54"/>
      <c r="CP1170" s="54"/>
      <c r="CQ1170" s="54"/>
      <c r="CR1170" s="54"/>
      <c r="CS1170" s="54"/>
      <c r="CT1170" s="54"/>
      <c r="CU1170" s="54"/>
      <c r="CV1170" s="54"/>
      <c r="CW1170" s="54"/>
      <c r="CX1170" s="54"/>
      <c r="CY1170" s="54"/>
      <c r="CZ1170" s="54"/>
      <c r="DA1170" s="54"/>
      <c r="DB1170" s="54"/>
      <c r="DC1170" s="54"/>
      <c r="DD1170" s="54"/>
      <c r="DE1170" s="54"/>
      <c r="DF1170" s="54"/>
      <c r="DG1170" s="54"/>
      <c r="DH1170" s="54"/>
      <c r="DI1170" s="54"/>
      <c r="DJ1170" s="54"/>
      <c r="DK1170" s="54"/>
      <c r="DL1170" s="54"/>
      <c r="DM1170" s="54"/>
      <c r="DN1170" s="54"/>
      <c r="DO1170" s="54"/>
      <c r="DP1170" s="54"/>
      <c r="DQ1170" s="199"/>
    </row>
    <row r="1171" spans="4:121" s="52" customFormat="1" hidden="1">
      <c r="D1171" s="198"/>
      <c r="E1171" s="54"/>
      <c r="F1171" s="54"/>
      <c r="G1171" s="54"/>
      <c r="H1171" s="54"/>
      <c r="I1171" s="54"/>
      <c r="J1171" s="54"/>
      <c r="K1171" s="54"/>
      <c r="L1171" s="54"/>
      <c r="M1171" s="54"/>
      <c r="N1171" s="54"/>
      <c r="O1171" s="54"/>
      <c r="P1171" s="54"/>
      <c r="Q1171" s="54"/>
      <c r="R1171" s="54"/>
      <c r="S1171" s="54"/>
      <c r="T1171" s="54"/>
      <c r="U1171" s="54"/>
      <c r="V1171" s="54"/>
      <c r="W1171" s="192"/>
      <c r="X1171" s="54"/>
      <c r="Y1171" s="54"/>
      <c r="Z1171" s="54"/>
      <c r="AA1171" s="54"/>
      <c r="AB1171" s="54"/>
      <c r="AC1171" s="54"/>
      <c r="AD1171" s="54"/>
      <c r="AE1171" s="54"/>
      <c r="AF1171" s="54"/>
      <c r="AG1171" s="54"/>
      <c r="AH1171" s="54"/>
      <c r="AI1171" s="54"/>
      <c r="AJ1171" s="54"/>
      <c r="AK1171" s="54"/>
      <c r="AL1171" s="54"/>
      <c r="AM1171" s="54"/>
      <c r="AN1171" s="54"/>
      <c r="AO1171" s="54"/>
      <c r="AP1171" s="54"/>
      <c r="AQ1171" s="54"/>
      <c r="AR1171" s="54"/>
      <c r="AS1171" s="54"/>
      <c r="AT1171" s="54"/>
      <c r="AU1171" s="54"/>
      <c r="AV1171" s="54"/>
      <c r="AW1171" s="874" t="e">
        <f t="shared" si="105"/>
        <v>#N/A</v>
      </c>
      <c r="AX1171" s="875"/>
      <c r="AY1171" s="875"/>
      <c r="AZ1171" s="875"/>
      <c r="BA1171" s="876"/>
      <c r="BB1171" s="877" t="s">
        <v>1503</v>
      </c>
      <c r="BC1171" s="878"/>
      <c r="BD1171" s="54"/>
      <c r="BE1171" s="879" t="e">
        <f t="shared" si="104"/>
        <v>#N/A</v>
      </c>
      <c r="BF1171" s="880"/>
      <c r="BG1171" s="880"/>
      <c r="BH1171" s="880"/>
      <c r="BI1171" s="881"/>
      <c r="BJ1171" s="882" t="s">
        <v>1503</v>
      </c>
      <c r="BK1171" s="878"/>
      <c r="BL1171" s="54"/>
      <c r="BM1171" s="241"/>
      <c r="BN1171" s="241"/>
      <c r="BO1171" s="241"/>
      <c r="BP1171" s="54"/>
      <c r="BQ1171" s="54"/>
      <c r="BR1171" s="54"/>
      <c r="BS1171" s="54"/>
      <c r="BT1171" s="54"/>
      <c r="BU1171" s="54"/>
      <c r="BV1171" s="54"/>
      <c r="BW1171" s="54"/>
      <c r="BX1171" s="54"/>
      <c r="BY1171" s="54"/>
      <c r="BZ1171" s="54"/>
      <c r="CA1171" s="54"/>
      <c r="CB1171" s="54"/>
      <c r="CC1171" s="54"/>
      <c r="CD1171" s="54"/>
      <c r="CE1171" s="54"/>
      <c r="CF1171" s="54"/>
      <c r="CG1171" s="54"/>
      <c r="CH1171" s="54"/>
      <c r="CI1171" s="54"/>
      <c r="CJ1171" s="54"/>
      <c r="CK1171" s="54"/>
      <c r="CL1171" s="54"/>
      <c r="CM1171" s="54"/>
      <c r="CN1171" s="54"/>
      <c r="CO1171" s="54"/>
      <c r="CP1171" s="54"/>
      <c r="CQ1171" s="54"/>
      <c r="CR1171" s="54"/>
      <c r="CS1171" s="54"/>
      <c r="CT1171" s="54"/>
      <c r="CU1171" s="54"/>
      <c r="CV1171" s="54"/>
      <c r="CW1171" s="54"/>
      <c r="CX1171" s="54"/>
      <c r="CY1171" s="54"/>
      <c r="CZ1171" s="54"/>
      <c r="DA1171" s="54"/>
      <c r="DB1171" s="54"/>
      <c r="DC1171" s="54"/>
      <c r="DD1171" s="54"/>
      <c r="DE1171" s="54"/>
      <c r="DF1171" s="54"/>
      <c r="DG1171" s="54"/>
      <c r="DH1171" s="54"/>
      <c r="DI1171" s="54"/>
      <c r="DJ1171" s="54"/>
      <c r="DK1171" s="54"/>
      <c r="DL1171" s="54"/>
      <c r="DM1171" s="54"/>
      <c r="DN1171" s="54"/>
      <c r="DO1171" s="54"/>
      <c r="DP1171" s="54"/>
      <c r="DQ1171" s="199"/>
    </row>
    <row r="1172" spans="4:121" s="52" customFormat="1" hidden="1">
      <c r="D1172" s="198"/>
      <c r="E1172" s="54"/>
      <c r="F1172" s="54"/>
      <c r="G1172" s="54"/>
      <c r="H1172" s="54"/>
      <c r="I1172" s="54"/>
      <c r="J1172" s="54"/>
      <c r="K1172" s="54"/>
      <c r="L1172" s="54"/>
      <c r="M1172" s="54"/>
      <c r="N1172" s="54"/>
      <c r="O1172" s="54"/>
      <c r="P1172" s="54"/>
      <c r="Q1172" s="54"/>
      <c r="R1172" s="54"/>
      <c r="S1172" s="54"/>
      <c r="T1172" s="54"/>
      <c r="U1172" s="54"/>
      <c r="V1172" s="54"/>
      <c r="W1172" s="192"/>
      <c r="X1172" s="54"/>
      <c r="Y1172" s="54"/>
      <c r="Z1172" s="54"/>
      <c r="AA1172" s="54"/>
      <c r="AB1172" s="54"/>
      <c r="AC1172" s="54"/>
      <c r="AD1172" s="54"/>
      <c r="AE1172" s="54"/>
      <c r="AF1172" s="54"/>
      <c r="AG1172" s="54"/>
      <c r="AH1172" s="54"/>
      <c r="AI1172" s="54"/>
      <c r="AJ1172" s="54"/>
      <c r="AK1172" s="54"/>
      <c r="AL1172" s="54"/>
      <c r="AM1172" s="54"/>
      <c r="AN1172" s="54"/>
      <c r="AO1172" s="54"/>
      <c r="AP1172" s="54"/>
      <c r="AQ1172" s="54"/>
      <c r="AR1172" s="54"/>
      <c r="AS1172" s="54"/>
      <c r="AT1172" s="54"/>
      <c r="AU1172" s="54"/>
      <c r="AV1172" s="54"/>
      <c r="AW1172" s="874" t="e">
        <f t="shared" si="105"/>
        <v>#N/A</v>
      </c>
      <c r="AX1172" s="875"/>
      <c r="AY1172" s="875"/>
      <c r="AZ1172" s="875"/>
      <c r="BA1172" s="876"/>
      <c r="BB1172" s="877" t="s">
        <v>1504</v>
      </c>
      <c r="BC1172" s="878"/>
      <c r="BD1172" s="54"/>
      <c r="BE1172" s="879" t="e">
        <f t="shared" si="104"/>
        <v>#N/A</v>
      </c>
      <c r="BF1172" s="880"/>
      <c r="BG1172" s="880"/>
      <c r="BH1172" s="880"/>
      <c r="BI1172" s="881"/>
      <c r="BJ1172" s="882" t="s">
        <v>1504</v>
      </c>
      <c r="BK1172" s="878"/>
      <c r="BL1172" s="54"/>
      <c r="BM1172" s="241"/>
      <c r="BN1172" s="241"/>
      <c r="BO1172" s="241"/>
      <c r="BP1172" s="54"/>
      <c r="BQ1172" s="54"/>
      <c r="BR1172" s="54"/>
      <c r="BS1172" s="54"/>
      <c r="BT1172" s="54"/>
      <c r="BU1172" s="54"/>
      <c r="BV1172" s="54"/>
      <c r="BW1172" s="54"/>
      <c r="BX1172" s="54"/>
      <c r="BY1172" s="54"/>
      <c r="BZ1172" s="54"/>
      <c r="CA1172" s="54"/>
      <c r="CB1172" s="54"/>
      <c r="CC1172" s="54"/>
      <c r="CD1172" s="54"/>
      <c r="CE1172" s="54"/>
      <c r="CF1172" s="54"/>
      <c r="CG1172" s="54"/>
      <c r="CH1172" s="54"/>
      <c r="CI1172" s="54"/>
      <c r="CJ1172" s="54"/>
      <c r="CK1172" s="54"/>
      <c r="CL1172" s="54"/>
      <c r="CM1172" s="54"/>
      <c r="CN1172" s="54"/>
      <c r="CO1172" s="54"/>
      <c r="CP1172" s="54"/>
      <c r="CQ1172" s="54"/>
      <c r="CR1172" s="54"/>
      <c r="CS1172" s="54"/>
      <c r="CT1172" s="54"/>
      <c r="CU1172" s="54"/>
      <c r="CV1172" s="54"/>
      <c r="CW1172" s="54"/>
      <c r="CX1172" s="54"/>
      <c r="CY1172" s="54"/>
      <c r="CZ1172" s="54"/>
      <c r="DA1172" s="54"/>
      <c r="DB1172" s="54"/>
      <c r="DC1172" s="54"/>
      <c r="DD1172" s="54"/>
      <c r="DE1172" s="54"/>
      <c r="DF1172" s="54"/>
      <c r="DG1172" s="54"/>
      <c r="DH1172" s="54"/>
      <c r="DI1172" s="54"/>
      <c r="DJ1172" s="54"/>
      <c r="DK1172" s="54"/>
      <c r="DL1172" s="54"/>
      <c r="DM1172" s="54"/>
      <c r="DN1172" s="54"/>
      <c r="DO1172" s="54"/>
      <c r="DP1172" s="54"/>
      <c r="DQ1172" s="199"/>
    </row>
    <row r="1173" spans="4:121" s="52" customFormat="1" hidden="1">
      <c r="D1173" s="198"/>
      <c r="E1173" s="54"/>
      <c r="F1173" s="54"/>
      <c r="G1173" s="54"/>
      <c r="H1173" s="54"/>
      <c r="I1173" s="54"/>
      <c r="J1173" s="54"/>
      <c r="K1173" s="54"/>
      <c r="L1173" s="54"/>
      <c r="M1173" s="54"/>
      <c r="N1173" s="54"/>
      <c r="O1173" s="54"/>
      <c r="P1173" s="54"/>
      <c r="Q1173" s="54"/>
      <c r="R1173" s="54"/>
      <c r="S1173" s="54"/>
      <c r="T1173" s="54"/>
      <c r="U1173" s="54"/>
      <c r="V1173" s="54"/>
      <c r="W1173" s="192"/>
      <c r="X1173" s="54"/>
      <c r="Y1173" s="54"/>
      <c r="Z1173" s="54"/>
      <c r="AA1173" s="54"/>
      <c r="AB1173" s="54"/>
      <c r="AC1173" s="54"/>
      <c r="AD1173" s="54"/>
      <c r="AE1173" s="54"/>
      <c r="AF1173" s="54"/>
      <c r="AG1173" s="54"/>
      <c r="AH1173" s="54"/>
      <c r="AI1173" s="54"/>
      <c r="AJ1173" s="54"/>
      <c r="AK1173" s="54"/>
      <c r="AL1173" s="54"/>
      <c r="AM1173" s="54"/>
      <c r="AN1173" s="54"/>
      <c r="AO1173" s="54"/>
      <c r="AP1173" s="54"/>
      <c r="AQ1173" s="54"/>
      <c r="AR1173" s="54"/>
      <c r="AS1173" s="54"/>
      <c r="AT1173" s="54"/>
      <c r="AU1173" s="54"/>
      <c r="AV1173" s="54"/>
      <c r="AW1173" s="874" t="e">
        <f t="shared" si="105"/>
        <v>#N/A</v>
      </c>
      <c r="AX1173" s="875"/>
      <c r="AY1173" s="875"/>
      <c r="AZ1173" s="875"/>
      <c r="BA1173" s="876"/>
      <c r="BB1173" s="877" t="s">
        <v>1505</v>
      </c>
      <c r="BC1173" s="878"/>
      <c r="BD1173" s="54"/>
      <c r="BE1173" s="879" t="e">
        <f t="shared" si="104"/>
        <v>#N/A</v>
      </c>
      <c r="BF1173" s="880"/>
      <c r="BG1173" s="880"/>
      <c r="BH1173" s="880"/>
      <c r="BI1173" s="881"/>
      <c r="BJ1173" s="882" t="s">
        <v>1505</v>
      </c>
      <c r="BK1173" s="878"/>
      <c r="BL1173" s="54"/>
      <c r="BM1173" s="241"/>
      <c r="BN1173" s="241"/>
      <c r="BO1173" s="241"/>
      <c r="BP1173" s="54"/>
      <c r="BQ1173" s="54"/>
      <c r="BR1173" s="54"/>
      <c r="BS1173" s="54"/>
      <c r="BT1173" s="54"/>
      <c r="BU1173" s="54"/>
      <c r="BV1173" s="54"/>
      <c r="BW1173" s="54"/>
      <c r="BX1173" s="54"/>
      <c r="BY1173" s="54"/>
      <c r="BZ1173" s="54"/>
      <c r="CA1173" s="54"/>
      <c r="CB1173" s="54"/>
      <c r="CC1173" s="54"/>
      <c r="CD1173" s="54"/>
      <c r="CE1173" s="54"/>
      <c r="CF1173" s="54"/>
      <c r="CG1173" s="54"/>
      <c r="CH1173" s="54"/>
      <c r="CI1173" s="54"/>
      <c r="CJ1173" s="54"/>
      <c r="CK1173" s="54"/>
      <c r="CL1173" s="54"/>
      <c r="CM1173" s="54"/>
      <c r="CN1173" s="54"/>
      <c r="CO1173" s="54"/>
      <c r="CP1173" s="54"/>
      <c r="CQ1173" s="54"/>
      <c r="CR1173" s="54"/>
      <c r="CS1173" s="54"/>
      <c r="CT1173" s="54"/>
      <c r="CU1173" s="54"/>
      <c r="CV1173" s="54"/>
      <c r="CW1173" s="54"/>
      <c r="CX1173" s="54"/>
      <c r="CY1173" s="54"/>
      <c r="CZ1173" s="54"/>
      <c r="DA1173" s="54"/>
      <c r="DB1173" s="54"/>
      <c r="DC1173" s="54"/>
      <c r="DD1173" s="54"/>
      <c r="DE1173" s="54"/>
      <c r="DF1173" s="54"/>
      <c r="DG1173" s="54"/>
      <c r="DH1173" s="54"/>
      <c r="DI1173" s="54"/>
      <c r="DJ1173" s="54"/>
      <c r="DK1173" s="54"/>
      <c r="DL1173" s="54"/>
      <c r="DM1173" s="54"/>
      <c r="DN1173" s="54"/>
      <c r="DO1173" s="54"/>
      <c r="DP1173" s="54"/>
      <c r="DQ1173" s="199"/>
    </row>
    <row r="1174" spans="4:121" s="52" customFormat="1" hidden="1">
      <c r="D1174" s="198"/>
      <c r="E1174" s="54"/>
      <c r="F1174" s="54"/>
      <c r="G1174" s="54"/>
      <c r="H1174" s="54"/>
      <c r="I1174" s="54"/>
      <c r="J1174" s="54"/>
      <c r="K1174" s="54"/>
      <c r="L1174" s="54"/>
      <c r="M1174" s="54"/>
      <c r="N1174" s="54"/>
      <c r="O1174" s="54"/>
      <c r="P1174" s="54"/>
      <c r="Q1174" s="54"/>
      <c r="R1174" s="54"/>
      <c r="S1174" s="54"/>
      <c r="T1174" s="54"/>
      <c r="U1174" s="54"/>
      <c r="V1174" s="54"/>
      <c r="W1174" s="192"/>
      <c r="X1174" s="54"/>
      <c r="Y1174" s="54"/>
      <c r="Z1174" s="54"/>
      <c r="AA1174" s="54"/>
      <c r="AB1174" s="54"/>
      <c r="AC1174" s="54"/>
      <c r="AD1174" s="54"/>
      <c r="AE1174" s="54"/>
      <c r="AF1174" s="54"/>
      <c r="AG1174" s="54"/>
      <c r="AH1174" s="54"/>
      <c r="AI1174" s="54"/>
      <c r="AJ1174" s="54"/>
      <c r="AK1174" s="54"/>
      <c r="AL1174" s="54"/>
      <c r="AM1174" s="54"/>
      <c r="AN1174" s="54"/>
      <c r="AO1174" s="54"/>
      <c r="AP1174" s="54"/>
      <c r="AQ1174" s="54"/>
      <c r="AR1174" s="54"/>
      <c r="AS1174" s="54"/>
      <c r="AT1174" s="54"/>
      <c r="AU1174" s="54"/>
      <c r="AV1174" s="54"/>
      <c r="AW1174" s="874" t="e">
        <f t="shared" si="105"/>
        <v>#N/A</v>
      </c>
      <c r="AX1174" s="875"/>
      <c r="AY1174" s="875"/>
      <c r="AZ1174" s="875"/>
      <c r="BA1174" s="876"/>
      <c r="BB1174" s="877" t="s">
        <v>1506</v>
      </c>
      <c r="BC1174" s="878"/>
      <c r="BD1174" s="54"/>
      <c r="BE1174" s="879" t="e">
        <f t="shared" si="104"/>
        <v>#N/A</v>
      </c>
      <c r="BF1174" s="880"/>
      <c r="BG1174" s="880"/>
      <c r="BH1174" s="880"/>
      <c r="BI1174" s="881"/>
      <c r="BJ1174" s="882" t="s">
        <v>1506</v>
      </c>
      <c r="BK1174" s="878"/>
      <c r="BL1174" s="54"/>
      <c r="BM1174" s="241"/>
      <c r="BN1174" s="241"/>
      <c r="BO1174" s="241"/>
      <c r="BP1174" s="54"/>
      <c r="BQ1174" s="54"/>
      <c r="BR1174" s="54"/>
      <c r="BS1174" s="54"/>
      <c r="BT1174" s="54"/>
      <c r="BU1174" s="54"/>
      <c r="BV1174" s="54"/>
      <c r="BW1174" s="54"/>
      <c r="BX1174" s="54"/>
      <c r="BY1174" s="54"/>
      <c r="BZ1174" s="54"/>
      <c r="CA1174" s="54"/>
      <c r="CB1174" s="54"/>
      <c r="CC1174" s="54"/>
      <c r="CD1174" s="54"/>
      <c r="CE1174" s="54"/>
      <c r="CF1174" s="54"/>
      <c r="CG1174" s="54"/>
      <c r="CH1174" s="54"/>
      <c r="CI1174" s="54"/>
      <c r="CJ1174" s="54"/>
      <c r="CK1174" s="54"/>
      <c r="CL1174" s="54"/>
      <c r="CM1174" s="54"/>
      <c r="CN1174" s="54"/>
      <c r="CO1174" s="54"/>
      <c r="CP1174" s="54"/>
      <c r="CQ1174" s="54"/>
      <c r="CR1174" s="54"/>
      <c r="CS1174" s="54"/>
      <c r="CT1174" s="54"/>
      <c r="CU1174" s="54"/>
      <c r="CV1174" s="54"/>
      <c r="CW1174" s="54"/>
      <c r="CX1174" s="54"/>
      <c r="CY1174" s="54"/>
      <c r="CZ1174" s="54"/>
      <c r="DA1174" s="54"/>
      <c r="DB1174" s="54"/>
      <c r="DC1174" s="54"/>
      <c r="DD1174" s="54"/>
      <c r="DE1174" s="54"/>
      <c r="DF1174" s="54"/>
      <c r="DG1174" s="54"/>
      <c r="DH1174" s="54"/>
      <c r="DI1174" s="54"/>
      <c r="DJ1174" s="54"/>
      <c r="DK1174" s="54"/>
      <c r="DL1174" s="54"/>
      <c r="DM1174" s="54"/>
      <c r="DN1174" s="54"/>
      <c r="DO1174" s="54"/>
      <c r="DP1174" s="54"/>
      <c r="DQ1174" s="199"/>
    </row>
    <row r="1175" spans="4:121" s="52" customFormat="1" hidden="1">
      <c r="D1175" s="198"/>
      <c r="E1175" s="54"/>
      <c r="F1175" s="54"/>
      <c r="G1175" s="54"/>
      <c r="H1175" s="54"/>
      <c r="I1175" s="54"/>
      <c r="J1175" s="54"/>
      <c r="K1175" s="54"/>
      <c r="L1175" s="54"/>
      <c r="M1175" s="54"/>
      <c r="N1175" s="54"/>
      <c r="O1175" s="54"/>
      <c r="P1175" s="54"/>
      <c r="Q1175" s="54"/>
      <c r="R1175" s="54"/>
      <c r="S1175" s="54"/>
      <c r="T1175" s="54"/>
      <c r="U1175" s="54"/>
      <c r="V1175" s="54"/>
      <c r="W1175" s="192"/>
      <c r="X1175" s="54"/>
      <c r="Y1175" s="54"/>
      <c r="Z1175" s="54"/>
      <c r="AA1175" s="54"/>
      <c r="AB1175" s="54"/>
      <c r="AC1175" s="54"/>
      <c r="AD1175" s="54"/>
      <c r="AE1175" s="54"/>
      <c r="AF1175" s="54"/>
      <c r="AG1175" s="54"/>
      <c r="AH1175" s="54"/>
      <c r="AI1175" s="54"/>
      <c r="AJ1175" s="54"/>
      <c r="AK1175" s="54"/>
      <c r="AL1175" s="54"/>
      <c r="AM1175" s="54"/>
      <c r="AN1175" s="54"/>
      <c r="AO1175" s="54"/>
      <c r="AP1175" s="54"/>
      <c r="AQ1175" s="54"/>
      <c r="AR1175" s="54"/>
      <c r="AS1175" s="54"/>
      <c r="AT1175" s="54"/>
      <c r="AU1175" s="54"/>
      <c r="AV1175" s="54"/>
      <c r="AW1175" s="874" t="e">
        <f t="shared" si="105"/>
        <v>#N/A</v>
      </c>
      <c r="AX1175" s="875"/>
      <c r="AY1175" s="875"/>
      <c r="AZ1175" s="875"/>
      <c r="BA1175" s="876"/>
      <c r="BB1175" s="877" t="s">
        <v>1507</v>
      </c>
      <c r="BC1175" s="878"/>
      <c r="BD1175" s="54"/>
      <c r="BE1175" s="879" t="e">
        <f t="shared" si="104"/>
        <v>#N/A</v>
      </c>
      <c r="BF1175" s="880"/>
      <c r="BG1175" s="880"/>
      <c r="BH1175" s="880"/>
      <c r="BI1175" s="881"/>
      <c r="BJ1175" s="882" t="s">
        <v>1507</v>
      </c>
      <c r="BK1175" s="878"/>
      <c r="BL1175" s="54"/>
      <c r="BM1175" s="241"/>
      <c r="BN1175" s="241"/>
      <c r="BO1175" s="241"/>
      <c r="BP1175" s="54"/>
      <c r="BQ1175" s="54"/>
      <c r="BR1175" s="54"/>
      <c r="BS1175" s="54"/>
      <c r="BT1175" s="54"/>
      <c r="BU1175" s="54"/>
      <c r="BV1175" s="54"/>
      <c r="BW1175" s="54"/>
      <c r="BX1175" s="54"/>
      <c r="BY1175" s="54"/>
      <c r="BZ1175" s="54"/>
      <c r="CA1175" s="54"/>
      <c r="CB1175" s="54"/>
      <c r="CC1175" s="54"/>
      <c r="CD1175" s="54"/>
      <c r="CE1175" s="54"/>
      <c r="CF1175" s="54"/>
      <c r="CG1175" s="54"/>
      <c r="CH1175" s="54"/>
      <c r="CI1175" s="54"/>
      <c r="CJ1175" s="54"/>
      <c r="CK1175" s="54"/>
      <c r="CL1175" s="54"/>
      <c r="CM1175" s="54"/>
      <c r="CN1175" s="54"/>
      <c r="CO1175" s="54"/>
      <c r="CP1175" s="54"/>
      <c r="CQ1175" s="54"/>
      <c r="CR1175" s="54"/>
      <c r="CS1175" s="54"/>
      <c r="CT1175" s="54"/>
      <c r="CU1175" s="54"/>
      <c r="CV1175" s="54"/>
      <c r="CW1175" s="54"/>
      <c r="CX1175" s="54"/>
      <c r="CY1175" s="54"/>
      <c r="CZ1175" s="54"/>
      <c r="DA1175" s="54"/>
      <c r="DB1175" s="54"/>
      <c r="DC1175" s="54"/>
      <c r="DD1175" s="54"/>
      <c r="DE1175" s="54"/>
      <c r="DF1175" s="54"/>
      <c r="DG1175" s="54"/>
      <c r="DH1175" s="54"/>
      <c r="DI1175" s="54"/>
      <c r="DJ1175" s="54"/>
      <c r="DK1175" s="54"/>
      <c r="DL1175" s="54"/>
      <c r="DM1175" s="54"/>
      <c r="DN1175" s="54"/>
      <c r="DO1175" s="54"/>
      <c r="DP1175" s="54"/>
      <c r="DQ1175" s="199"/>
    </row>
    <row r="1176" spans="4:121" s="52" customFormat="1" hidden="1">
      <c r="D1176" s="198"/>
      <c r="E1176" s="54"/>
      <c r="F1176" s="54"/>
      <c r="G1176" s="54"/>
      <c r="H1176" s="54"/>
      <c r="I1176" s="54"/>
      <c r="J1176" s="54"/>
      <c r="K1176" s="54"/>
      <c r="L1176" s="54"/>
      <c r="M1176" s="54"/>
      <c r="N1176" s="54"/>
      <c r="O1176" s="54"/>
      <c r="P1176" s="54"/>
      <c r="Q1176" s="54"/>
      <c r="R1176" s="54"/>
      <c r="S1176" s="54"/>
      <c r="T1176" s="54"/>
      <c r="U1176" s="54"/>
      <c r="V1176" s="54"/>
      <c r="W1176" s="192"/>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4"/>
      <c r="AS1176" s="54"/>
      <c r="AT1176" s="54"/>
      <c r="AU1176" s="54"/>
      <c r="AV1176" s="54"/>
      <c r="AW1176" s="874" t="e">
        <f t="shared" si="105"/>
        <v>#N/A</v>
      </c>
      <c r="AX1176" s="875"/>
      <c r="AY1176" s="875"/>
      <c r="AZ1176" s="875"/>
      <c r="BA1176" s="876"/>
      <c r="BB1176" s="877" t="s">
        <v>1508</v>
      </c>
      <c r="BC1176" s="878"/>
      <c r="BD1176" s="54"/>
      <c r="BE1176" s="879" t="e">
        <f t="shared" si="104"/>
        <v>#N/A</v>
      </c>
      <c r="BF1176" s="880"/>
      <c r="BG1176" s="880"/>
      <c r="BH1176" s="880"/>
      <c r="BI1176" s="881"/>
      <c r="BJ1176" s="882" t="s">
        <v>1508</v>
      </c>
      <c r="BK1176" s="878"/>
      <c r="BL1176" s="54"/>
      <c r="BM1176" s="241"/>
      <c r="BN1176" s="241"/>
      <c r="BO1176" s="241"/>
      <c r="BP1176" s="54"/>
      <c r="BQ1176" s="54"/>
      <c r="BR1176" s="54"/>
      <c r="BS1176" s="54"/>
      <c r="BT1176" s="54"/>
      <c r="BU1176" s="54"/>
      <c r="BV1176" s="54"/>
      <c r="BW1176" s="54"/>
      <c r="BX1176" s="54"/>
      <c r="BY1176" s="54"/>
      <c r="BZ1176" s="54"/>
      <c r="CA1176" s="54"/>
      <c r="CB1176" s="54"/>
      <c r="CC1176" s="54"/>
      <c r="CD1176" s="54"/>
      <c r="CE1176" s="54"/>
      <c r="CF1176" s="54"/>
      <c r="CG1176" s="54"/>
      <c r="CH1176" s="54"/>
      <c r="CI1176" s="54"/>
      <c r="CJ1176" s="54"/>
      <c r="CK1176" s="54"/>
      <c r="CL1176" s="54"/>
      <c r="CM1176" s="54"/>
      <c r="CN1176" s="54"/>
      <c r="CO1176" s="54"/>
      <c r="CP1176" s="54"/>
      <c r="CQ1176" s="54"/>
      <c r="CR1176" s="54"/>
      <c r="CS1176" s="54"/>
      <c r="CT1176" s="54"/>
      <c r="CU1176" s="54"/>
      <c r="CV1176" s="54"/>
      <c r="CW1176" s="54"/>
      <c r="CX1176" s="54"/>
      <c r="CY1176" s="54"/>
      <c r="CZ1176" s="54"/>
      <c r="DA1176" s="54"/>
      <c r="DB1176" s="54"/>
      <c r="DC1176" s="54"/>
      <c r="DD1176" s="54"/>
      <c r="DE1176" s="54"/>
      <c r="DF1176" s="54"/>
      <c r="DG1176" s="54"/>
      <c r="DH1176" s="54"/>
      <c r="DI1176" s="54"/>
      <c r="DJ1176" s="54"/>
      <c r="DK1176" s="54"/>
      <c r="DL1176" s="54"/>
      <c r="DM1176" s="54"/>
      <c r="DN1176" s="54"/>
      <c r="DO1176" s="54"/>
      <c r="DP1176" s="54"/>
      <c r="DQ1176" s="199"/>
    </row>
    <row r="1177" spans="4:121" s="52" customFormat="1" hidden="1">
      <c r="D1177" s="198"/>
      <c r="E1177" s="54"/>
      <c r="F1177" s="54"/>
      <c r="G1177" s="54"/>
      <c r="H1177" s="54"/>
      <c r="I1177" s="54"/>
      <c r="J1177" s="54"/>
      <c r="K1177" s="54"/>
      <c r="L1177" s="54"/>
      <c r="M1177" s="54"/>
      <c r="N1177" s="54"/>
      <c r="O1177" s="54"/>
      <c r="P1177" s="54"/>
      <c r="Q1177" s="54"/>
      <c r="R1177" s="54"/>
      <c r="S1177" s="54"/>
      <c r="T1177" s="54"/>
      <c r="U1177" s="54"/>
      <c r="V1177" s="54"/>
      <c r="W1177" s="192"/>
      <c r="X1177" s="54"/>
      <c r="Y1177" s="54"/>
      <c r="Z1177" s="54"/>
      <c r="AA1177" s="54"/>
      <c r="AB1177" s="54"/>
      <c r="AC1177" s="54"/>
      <c r="AD1177" s="54"/>
      <c r="AE1177" s="54"/>
      <c r="AF1177" s="54"/>
      <c r="AG1177" s="54"/>
      <c r="AH1177" s="54"/>
      <c r="AI1177" s="54"/>
      <c r="AJ1177" s="54"/>
      <c r="AK1177" s="54"/>
      <c r="AL1177" s="54"/>
      <c r="AM1177" s="54"/>
      <c r="AN1177" s="54"/>
      <c r="AO1177" s="54"/>
      <c r="AP1177" s="54"/>
      <c r="AQ1177" s="54"/>
      <c r="AR1177" s="54"/>
      <c r="AS1177" s="54"/>
      <c r="AT1177" s="54"/>
      <c r="AU1177" s="54"/>
      <c r="AV1177" s="54"/>
      <c r="AW1177" s="874" t="e">
        <f t="shared" si="105"/>
        <v>#N/A</v>
      </c>
      <c r="AX1177" s="875"/>
      <c r="AY1177" s="875"/>
      <c r="AZ1177" s="875"/>
      <c r="BA1177" s="876"/>
      <c r="BB1177" s="877" t="s">
        <v>1509</v>
      </c>
      <c r="BC1177" s="878"/>
      <c r="BD1177" s="54"/>
      <c r="BE1177" s="879" t="e">
        <f t="shared" si="104"/>
        <v>#N/A</v>
      </c>
      <c r="BF1177" s="880"/>
      <c r="BG1177" s="880"/>
      <c r="BH1177" s="880"/>
      <c r="BI1177" s="881"/>
      <c r="BJ1177" s="882" t="s">
        <v>1509</v>
      </c>
      <c r="BK1177" s="878"/>
      <c r="BL1177" s="54"/>
      <c r="BM1177" s="241"/>
      <c r="BN1177" s="241"/>
      <c r="BO1177" s="241"/>
      <c r="BP1177" s="54"/>
      <c r="BQ1177" s="54"/>
      <c r="BR1177" s="54"/>
      <c r="BS1177" s="54"/>
      <c r="BT1177" s="54"/>
      <c r="BU1177" s="54"/>
      <c r="BV1177" s="54"/>
      <c r="BW1177" s="54"/>
      <c r="BX1177" s="54"/>
      <c r="BY1177" s="54"/>
      <c r="BZ1177" s="54"/>
      <c r="CA1177" s="54"/>
      <c r="CB1177" s="54"/>
      <c r="CC1177" s="54"/>
      <c r="CD1177" s="54"/>
      <c r="CE1177" s="54"/>
      <c r="CF1177" s="54"/>
      <c r="CG1177" s="54"/>
      <c r="CH1177" s="54"/>
      <c r="CI1177" s="54"/>
      <c r="CJ1177" s="54"/>
      <c r="CK1177" s="54"/>
      <c r="CL1177" s="54"/>
      <c r="CM1177" s="54"/>
      <c r="CN1177" s="54"/>
      <c r="CO1177" s="54"/>
      <c r="CP1177" s="54"/>
      <c r="CQ1177" s="54"/>
      <c r="CR1177" s="54"/>
      <c r="CS1177" s="54"/>
      <c r="CT1177" s="54"/>
      <c r="CU1177" s="54"/>
      <c r="CV1177" s="54"/>
      <c r="CW1177" s="54"/>
      <c r="CX1177" s="54"/>
      <c r="CY1177" s="54"/>
      <c r="CZ1177" s="54"/>
      <c r="DA1177" s="54"/>
      <c r="DB1177" s="54"/>
      <c r="DC1177" s="54"/>
      <c r="DD1177" s="54"/>
      <c r="DE1177" s="54"/>
      <c r="DF1177" s="54"/>
      <c r="DG1177" s="54"/>
      <c r="DH1177" s="54"/>
      <c r="DI1177" s="54"/>
      <c r="DJ1177" s="54"/>
      <c r="DK1177" s="54"/>
      <c r="DL1177" s="54"/>
      <c r="DM1177" s="54"/>
      <c r="DN1177" s="54"/>
      <c r="DO1177" s="54"/>
      <c r="DP1177" s="54"/>
      <c r="DQ1177" s="199"/>
    </row>
    <row r="1178" spans="4:121" s="52" customFormat="1" hidden="1">
      <c r="D1178" s="198"/>
      <c r="E1178" s="54"/>
      <c r="F1178" s="54"/>
      <c r="G1178" s="54"/>
      <c r="H1178" s="54"/>
      <c r="I1178" s="54"/>
      <c r="J1178" s="54"/>
      <c r="K1178" s="54"/>
      <c r="L1178" s="54"/>
      <c r="M1178" s="54"/>
      <c r="N1178" s="54"/>
      <c r="O1178" s="54"/>
      <c r="P1178" s="54"/>
      <c r="Q1178" s="54"/>
      <c r="R1178" s="54"/>
      <c r="S1178" s="54"/>
      <c r="T1178" s="54"/>
      <c r="U1178" s="54"/>
      <c r="V1178" s="54"/>
      <c r="W1178" s="192"/>
      <c r="X1178" s="54"/>
      <c r="Y1178" s="54"/>
      <c r="Z1178" s="54"/>
      <c r="AA1178" s="54"/>
      <c r="AB1178" s="54"/>
      <c r="AC1178" s="54"/>
      <c r="AD1178" s="54"/>
      <c r="AE1178" s="54"/>
      <c r="AF1178" s="54"/>
      <c r="AG1178" s="54"/>
      <c r="AH1178" s="54"/>
      <c r="AI1178" s="54"/>
      <c r="AJ1178" s="54"/>
      <c r="AK1178" s="54"/>
      <c r="AL1178" s="54"/>
      <c r="AM1178" s="54"/>
      <c r="AN1178" s="54"/>
      <c r="AO1178" s="54"/>
      <c r="AP1178" s="54"/>
      <c r="AQ1178" s="54"/>
      <c r="AR1178" s="54"/>
      <c r="AS1178" s="54"/>
      <c r="AT1178" s="54"/>
      <c r="AU1178" s="54"/>
      <c r="AV1178" s="54"/>
      <c r="AW1178" s="874" t="e">
        <f t="shared" si="105"/>
        <v>#N/A</v>
      </c>
      <c r="AX1178" s="875"/>
      <c r="AY1178" s="875"/>
      <c r="AZ1178" s="875"/>
      <c r="BA1178" s="876"/>
      <c r="BB1178" s="877" t="s">
        <v>1510</v>
      </c>
      <c r="BC1178" s="878"/>
      <c r="BD1178" s="54"/>
      <c r="BE1178" s="879" t="e">
        <f t="shared" si="104"/>
        <v>#N/A</v>
      </c>
      <c r="BF1178" s="880"/>
      <c r="BG1178" s="880"/>
      <c r="BH1178" s="880"/>
      <c r="BI1178" s="881"/>
      <c r="BJ1178" s="882" t="s">
        <v>1510</v>
      </c>
      <c r="BK1178" s="878"/>
      <c r="BL1178" s="54"/>
      <c r="BM1178" s="241"/>
      <c r="BN1178" s="241"/>
      <c r="BO1178" s="241"/>
      <c r="BP1178" s="54"/>
      <c r="BQ1178" s="54"/>
      <c r="BR1178" s="54"/>
      <c r="BS1178" s="54"/>
      <c r="BT1178" s="54"/>
      <c r="BU1178" s="54"/>
      <c r="BV1178" s="54"/>
      <c r="BW1178" s="54"/>
      <c r="BX1178" s="54"/>
      <c r="BY1178" s="54"/>
      <c r="BZ1178" s="54"/>
      <c r="CA1178" s="54"/>
      <c r="CB1178" s="54"/>
      <c r="CC1178" s="54"/>
      <c r="CD1178" s="54"/>
      <c r="CE1178" s="54"/>
      <c r="CF1178" s="54"/>
      <c r="CG1178" s="54"/>
      <c r="CH1178" s="54"/>
      <c r="CI1178" s="54"/>
      <c r="CJ1178" s="54"/>
      <c r="CK1178" s="54"/>
      <c r="CL1178" s="54"/>
      <c r="CM1178" s="54"/>
      <c r="CN1178" s="54"/>
      <c r="CO1178" s="54"/>
      <c r="CP1178" s="54"/>
      <c r="CQ1178" s="54"/>
      <c r="CR1178" s="54"/>
      <c r="CS1178" s="54"/>
      <c r="CT1178" s="54"/>
      <c r="CU1178" s="54"/>
      <c r="CV1178" s="54"/>
      <c r="CW1178" s="54"/>
      <c r="CX1178" s="54"/>
      <c r="CY1178" s="54"/>
      <c r="CZ1178" s="54"/>
      <c r="DA1178" s="54"/>
      <c r="DB1178" s="54"/>
      <c r="DC1178" s="54"/>
      <c r="DD1178" s="54"/>
      <c r="DE1178" s="54"/>
      <c r="DF1178" s="54"/>
      <c r="DG1178" s="54"/>
      <c r="DH1178" s="54"/>
      <c r="DI1178" s="54"/>
      <c r="DJ1178" s="54"/>
      <c r="DK1178" s="54"/>
      <c r="DL1178" s="54"/>
      <c r="DM1178" s="54"/>
      <c r="DN1178" s="54"/>
      <c r="DO1178" s="54"/>
      <c r="DP1178" s="54"/>
      <c r="DQ1178" s="199"/>
    </row>
    <row r="1179" spans="4:121" s="52" customFormat="1" hidden="1">
      <c r="D1179" s="198"/>
      <c r="E1179" s="54"/>
      <c r="F1179" s="54"/>
      <c r="G1179" s="54"/>
      <c r="H1179" s="54"/>
      <c r="I1179" s="54"/>
      <c r="J1179" s="54"/>
      <c r="K1179" s="54"/>
      <c r="L1179" s="54"/>
      <c r="M1179" s="54"/>
      <c r="N1179" s="54"/>
      <c r="O1179" s="54"/>
      <c r="P1179" s="54"/>
      <c r="Q1179" s="54"/>
      <c r="R1179" s="54"/>
      <c r="S1179" s="54"/>
      <c r="T1179" s="54"/>
      <c r="U1179" s="54"/>
      <c r="V1179" s="54"/>
      <c r="W1179" s="192"/>
      <c r="X1179" s="54"/>
      <c r="Y1179" s="54"/>
      <c r="Z1179" s="54"/>
      <c r="AA1179" s="54"/>
      <c r="AB1179" s="54"/>
      <c r="AC1179" s="54"/>
      <c r="AD1179" s="54"/>
      <c r="AE1179" s="54"/>
      <c r="AF1179" s="54"/>
      <c r="AG1179" s="54"/>
      <c r="AH1179" s="54"/>
      <c r="AI1179" s="54"/>
      <c r="AJ1179" s="54"/>
      <c r="AK1179" s="54"/>
      <c r="AL1179" s="54"/>
      <c r="AM1179" s="54"/>
      <c r="AN1179" s="54"/>
      <c r="AO1179" s="54"/>
      <c r="AP1179" s="54"/>
      <c r="AQ1179" s="54"/>
      <c r="AR1179" s="54"/>
      <c r="AS1179" s="54"/>
      <c r="AT1179" s="54"/>
      <c r="AU1179" s="54"/>
      <c r="AV1179" s="54"/>
      <c r="AW1179" s="874" t="e">
        <f t="shared" si="105"/>
        <v>#N/A</v>
      </c>
      <c r="AX1179" s="875"/>
      <c r="AY1179" s="875"/>
      <c r="AZ1179" s="875"/>
      <c r="BA1179" s="876"/>
      <c r="BB1179" s="877" t="s">
        <v>1511</v>
      </c>
      <c r="BC1179" s="878"/>
      <c r="BD1179" s="54"/>
      <c r="BE1179" s="879" t="e">
        <f t="shared" si="104"/>
        <v>#N/A</v>
      </c>
      <c r="BF1179" s="880"/>
      <c r="BG1179" s="880"/>
      <c r="BH1179" s="880"/>
      <c r="BI1179" s="881"/>
      <c r="BJ1179" s="882" t="s">
        <v>1511</v>
      </c>
      <c r="BK1179" s="878"/>
      <c r="BL1179" s="54"/>
      <c r="BM1179" s="241"/>
      <c r="BN1179" s="241"/>
      <c r="BO1179" s="241"/>
      <c r="BP1179" s="54"/>
      <c r="BQ1179" s="54"/>
      <c r="BR1179" s="54"/>
      <c r="BS1179" s="54"/>
      <c r="BT1179" s="54"/>
      <c r="BU1179" s="54"/>
      <c r="BV1179" s="54"/>
      <c r="BW1179" s="54"/>
      <c r="BX1179" s="54"/>
      <c r="BY1179" s="54"/>
      <c r="BZ1179" s="54"/>
      <c r="CA1179" s="54"/>
      <c r="CB1179" s="54"/>
      <c r="CC1179" s="54"/>
      <c r="CD1179" s="54"/>
      <c r="CE1179" s="54"/>
      <c r="CF1179" s="54"/>
      <c r="CG1179" s="54"/>
      <c r="CH1179" s="54"/>
      <c r="CI1179" s="54"/>
      <c r="CJ1179" s="54"/>
      <c r="CK1179" s="54"/>
      <c r="CL1179" s="54"/>
      <c r="CM1179" s="54"/>
      <c r="CN1179" s="54"/>
      <c r="CO1179" s="54"/>
      <c r="CP1179" s="54"/>
      <c r="CQ1179" s="54"/>
      <c r="CR1179" s="54"/>
      <c r="CS1179" s="54"/>
      <c r="CT1179" s="54"/>
      <c r="CU1179" s="54"/>
      <c r="CV1179" s="54"/>
      <c r="CW1179" s="54"/>
      <c r="CX1179" s="54"/>
      <c r="CY1179" s="54"/>
      <c r="CZ1179" s="54"/>
      <c r="DA1179" s="54"/>
      <c r="DB1179" s="54"/>
      <c r="DC1179" s="54"/>
      <c r="DD1179" s="54"/>
      <c r="DE1179" s="54"/>
      <c r="DF1179" s="54"/>
      <c r="DG1179" s="54"/>
      <c r="DH1179" s="54"/>
      <c r="DI1179" s="54"/>
      <c r="DJ1179" s="54"/>
      <c r="DK1179" s="54"/>
      <c r="DL1179" s="54"/>
      <c r="DM1179" s="54"/>
      <c r="DN1179" s="54"/>
      <c r="DO1179" s="54"/>
      <c r="DP1179" s="54"/>
      <c r="DQ1179" s="199"/>
    </row>
    <row r="1180" spans="4:121" s="52" customFormat="1" hidden="1">
      <c r="D1180" s="198"/>
      <c r="E1180" s="54"/>
      <c r="F1180" s="54"/>
      <c r="G1180" s="54"/>
      <c r="H1180" s="54"/>
      <c r="I1180" s="54"/>
      <c r="J1180" s="54"/>
      <c r="K1180" s="54"/>
      <c r="L1180" s="54"/>
      <c r="M1180" s="54"/>
      <c r="N1180" s="54"/>
      <c r="O1180" s="54"/>
      <c r="P1180" s="54"/>
      <c r="Q1180" s="54"/>
      <c r="R1180" s="54"/>
      <c r="S1180" s="54"/>
      <c r="T1180" s="54"/>
      <c r="U1180" s="54"/>
      <c r="V1180" s="54"/>
      <c r="W1180" s="192"/>
      <c r="X1180" s="54"/>
      <c r="Y1180" s="54"/>
      <c r="Z1180" s="54"/>
      <c r="AA1180" s="54"/>
      <c r="AB1180" s="54"/>
      <c r="AC1180" s="54"/>
      <c r="AD1180" s="54"/>
      <c r="AE1180" s="54"/>
      <c r="AF1180" s="54"/>
      <c r="AG1180" s="54"/>
      <c r="AH1180" s="54"/>
      <c r="AI1180" s="54"/>
      <c r="AJ1180" s="54"/>
      <c r="AK1180" s="54"/>
      <c r="AL1180" s="54"/>
      <c r="AM1180" s="54"/>
      <c r="AN1180" s="54"/>
      <c r="AO1180" s="54"/>
      <c r="AP1180" s="54"/>
      <c r="AQ1180" s="54"/>
      <c r="AR1180" s="54"/>
      <c r="AS1180" s="54"/>
      <c r="AT1180" s="54"/>
      <c r="AU1180" s="54"/>
      <c r="AV1180" s="54"/>
      <c r="AW1180" s="874" t="e">
        <f t="shared" si="105"/>
        <v>#N/A</v>
      </c>
      <c r="AX1180" s="875"/>
      <c r="AY1180" s="875"/>
      <c r="AZ1180" s="875"/>
      <c r="BA1180" s="876"/>
      <c r="BB1180" s="877" t="s">
        <v>1512</v>
      </c>
      <c r="BC1180" s="878"/>
      <c r="BD1180" s="54"/>
      <c r="BE1180" s="879" t="e">
        <f t="shared" si="104"/>
        <v>#N/A</v>
      </c>
      <c r="BF1180" s="880"/>
      <c r="BG1180" s="880"/>
      <c r="BH1180" s="880"/>
      <c r="BI1180" s="881"/>
      <c r="BJ1180" s="882" t="s">
        <v>1512</v>
      </c>
      <c r="BK1180" s="878"/>
      <c r="BL1180" s="54"/>
      <c r="BM1180" s="241"/>
      <c r="BN1180" s="241"/>
      <c r="BO1180" s="241"/>
      <c r="BP1180" s="54"/>
      <c r="BQ1180" s="54"/>
      <c r="BR1180" s="54"/>
      <c r="BS1180" s="54"/>
      <c r="BT1180" s="54"/>
      <c r="BU1180" s="54"/>
      <c r="BV1180" s="54"/>
      <c r="BW1180" s="54"/>
      <c r="BX1180" s="54"/>
      <c r="BY1180" s="54"/>
      <c r="BZ1180" s="54"/>
      <c r="CA1180" s="54"/>
      <c r="CB1180" s="54"/>
      <c r="CC1180" s="54"/>
      <c r="CD1180" s="54"/>
      <c r="CE1180" s="54"/>
      <c r="CF1180" s="54"/>
      <c r="CG1180" s="54"/>
      <c r="CH1180" s="54"/>
      <c r="CI1180" s="54"/>
      <c r="CJ1180" s="54"/>
      <c r="CK1180" s="54"/>
      <c r="CL1180" s="54"/>
      <c r="CM1180" s="54"/>
      <c r="CN1180" s="54"/>
      <c r="CO1180" s="54"/>
      <c r="CP1180" s="54"/>
      <c r="CQ1180" s="54"/>
      <c r="CR1180" s="54"/>
      <c r="CS1180" s="54"/>
      <c r="CT1180" s="54"/>
      <c r="CU1180" s="54"/>
      <c r="CV1180" s="54"/>
      <c r="CW1180" s="54"/>
      <c r="CX1180" s="54"/>
      <c r="CY1180" s="54"/>
      <c r="CZ1180" s="54"/>
      <c r="DA1180" s="54"/>
      <c r="DB1180" s="54"/>
      <c r="DC1180" s="54"/>
      <c r="DD1180" s="54"/>
      <c r="DE1180" s="54"/>
      <c r="DF1180" s="54"/>
      <c r="DG1180" s="54"/>
      <c r="DH1180" s="54"/>
      <c r="DI1180" s="54"/>
      <c r="DJ1180" s="54"/>
      <c r="DK1180" s="54"/>
      <c r="DL1180" s="54"/>
      <c r="DM1180" s="54"/>
      <c r="DN1180" s="54"/>
      <c r="DO1180" s="54"/>
      <c r="DP1180" s="54"/>
      <c r="DQ1180" s="199"/>
    </row>
    <row r="1181" spans="4:121" s="52" customFormat="1" hidden="1">
      <c r="D1181" s="198"/>
      <c r="E1181" s="54"/>
      <c r="F1181" s="54"/>
      <c r="G1181" s="54"/>
      <c r="H1181" s="54"/>
      <c r="I1181" s="54"/>
      <c r="J1181" s="54"/>
      <c r="K1181" s="54"/>
      <c r="L1181" s="54"/>
      <c r="M1181" s="54"/>
      <c r="N1181" s="54"/>
      <c r="O1181" s="54"/>
      <c r="P1181" s="54"/>
      <c r="Q1181" s="54"/>
      <c r="R1181" s="54"/>
      <c r="S1181" s="54"/>
      <c r="T1181" s="54"/>
      <c r="U1181" s="54"/>
      <c r="V1181" s="54"/>
      <c r="W1181" s="192"/>
      <c r="X1181" s="54"/>
      <c r="Y1181" s="54"/>
      <c r="Z1181" s="54"/>
      <c r="AA1181" s="54"/>
      <c r="AB1181" s="54"/>
      <c r="AC1181" s="54"/>
      <c r="AD1181" s="54"/>
      <c r="AE1181" s="54"/>
      <c r="AF1181" s="54"/>
      <c r="AG1181" s="54"/>
      <c r="AH1181" s="54"/>
      <c r="AI1181" s="54"/>
      <c r="AJ1181" s="54"/>
      <c r="AK1181" s="54"/>
      <c r="AL1181" s="54"/>
      <c r="AM1181" s="54"/>
      <c r="AN1181" s="54"/>
      <c r="AO1181" s="54"/>
      <c r="AP1181" s="54"/>
      <c r="AQ1181" s="54"/>
      <c r="AR1181" s="54"/>
      <c r="AS1181" s="54"/>
      <c r="AT1181" s="54"/>
      <c r="AU1181" s="54"/>
      <c r="AV1181" s="54"/>
      <c r="AW1181" s="874" t="e">
        <f t="shared" si="105"/>
        <v>#N/A</v>
      </c>
      <c r="AX1181" s="875"/>
      <c r="AY1181" s="875"/>
      <c r="AZ1181" s="875"/>
      <c r="BA1181" s="876"/>
      <c r="BB1181" s="877" t="s">
        <v>1513</v>
      </c>
      <c r="BC1181" s="878"/>
      <c r="BD1181" s="54"/>
      <c r="BE1181" s="879" t="e">
        <f t="shared" si="104"/>
        <v>#N/A</v>
      </c>
      <c r="BF1181" s="880"/>
      <c r="BG1181" s="880"/>
      <c r="BH1181" s="880"/>
      <c r="BI1181" s="881"/>
      <c r="BJ1181" s="882" t="s">
        <v>1513</v>
      </c>
      <c r="BK1181" s="878"/>
      <c r="BL1181" s="54"/>
      <c r="BM1181" s="241"/>
      <c r="BN1181" s="241"/>
      <c r="BO1181" s="241"/>
      <c r="BP1181" s="54"/>
      <c r="BQ1181" s="54"/>
      <c r="BR1181" s="54"/>
      <c r="BS1181" s="54"/>
      <c r="BT1181" s="54"/>
      <c r="BU1181" s="54"/>
      <c r="BV1181" s="54"/>
      <c r="BW1181" s="54"/>
      <c r="BX1181" s="54"/>
      <c r="BY1181" s="54"/>
      <c r="BZ1181" s="54"/>
      <c r="CA1181" s="54"/>
      <c r="CB1181" s="54"/>
      <c r="CC1181" s="54"/>
      <c r="CD1181" s="54"/>
      <c r="CE1181" s="54"/>
      <c r="CF1181" s="54"/>
      <c r="CG1181" s="54"/>
      <c r="CH1181" s="54"/>
      <c r="CI1181" s="54"/>
      <c r="CJ1181" s="54"/>
      <c r="CK1181" s="54"/>
      <c r="CL1181" s="54"/>
      <c r="CM1181" s="54"/>
      <c r="CN1181" s="54"/>
      <c r="CO1181" s="54"/>
      <c r="CP1181" s="54"/>
      <c r="CQ1181" s="54"/>
      <c r="CR1181" s="54"/>
      <c r="CS1181" s="54"/>
      <c r="CT1181" s="54"/>
      <c r="CU1181" s="54"/>
      <c r="CV1181" s="54"/>
      <c r="CW1181" s="54"/>
      <c r="CX1181" s="54"/>
      <c r="CY1181" s="54"/>
      <c r="CZ1181" s="54"/>
      <c r="DA1181" s="54"/>
      <c r="DB1181" s="54"/>
      <c r="DC1181" s="54"/>
      <c r="DD1181" s="54"/>
      <c r="DE1181" s="54"/>
      <c r="DF1181" s="54"/>
      <c r="DG1181" s="54"/>
      <c r="DH1181" s="54"/>
      <c r="DI1181" s="54"/>
      <c r="DJ1181" s="54"/>
      <c r="DK1181" s="54"/>
      <c r="DL1181" s="54"/>
      <c r="DM1181" s="54"/>
      <c r="DN1181" s="54"/>
      <c r="DO1181" s="54"/>
      <c r="DP1181" s="54"/>
      <c r="DQ1181" s="199"/>
    </row>
    <row r="1182" spans="4:121" s="52" customFormat="1" hidden="1">
      <c r="D1182" s="198"/>
      <c r="E1182" s="54"/>
      <c r="F1182" s="54"/>
      <c r="G1182" s="54"/>
      <c r="H1182" s="54"/>
      <c r="I1182" s="54"/>
      <c r="J1182" s="54"/>
      <c r="K1182" s="54"/>
      <c r="L1182" s="54"/>
      <c r="M1182" s="54"/>
      <c r="N1182" s="54"/>
      <c r="O1182" s="54"/>
      <c r="P1182" s="54"/>
      <c r="Q1182" s="54"/>
      <c r="R1182" s="54"/>
      <c r="S1182" s="54"/>
      <c r="T1182" s="54"/>
      <c r="U1182" s="54"/>
      <c r="V1182" s="54"/>
      <c r="W1182" s="192"/>
      <c r="X1182" s="54"/>
      <c r="Y1182" s="54"/>
      <c r="Z1182" s="54"/>
      <c r="AA1182" s="54"/>
      <c r="AB1182" s="54"/>
      <c r="AC1182" s="54"/>
      <c r="AD1182" s="54"/>
      <c r="AE1182" s="54"/>
      <c r="AF1182" s="54"/>
      <c r="AG1182" s="54"/>
      <c r="AH1182" s="54"/>
      <c r="AI1182" s="54"/>
      <c r="AJ1182" s="54"/>
      <c r="AK1182" s="54"/>
      <c r="AL1182" s="54"/>
      <c r="AM1182" s="54"/>
      <c r="AN1182" s="54"/>
      <c r="AO1182" s="54"/>
      <c r="AP1182" s="54"/>
      <c r="AQ1182" s="54"/>
      <c r="AR1182" s="54"/>
      <c r="AS1182" s="54"/>
      <c r="AT1182" s="54"/>
      <c r="AU1182" s="54"/>
      <c r="AV1182" s="54"/>
      <c r="AW1182" s="874" t="e">
        <f t="shared" si="105"/>
        <v>#N/A</v>
      </c>
      <c r="AX1182" s="875"/>
      <c r="AY1182" s="875"/>
      <c r="AZ1182" s="875"/>
      <c r="BA1182" s="876"/>
      <c r="BB1182" s="877" t="s">
        <v>1514</v>
      </c>
      <c r="BC1182" s="878"/>
      <c r="BD1182" s="54"/>
      <c r="BE1182" s="879" t="e">
        <f t="shared" si="104"/>
        <v>#N/A</v>
      </c>
      <c r="BF1182" s="880"/>
      <c r="BG1182" s="880"/>
      <c r="BH1182" s="880"/>
      <c r="BI1182" s="881"/>
      <c r="BJ1182" s="882" t="s">
        <v>1514</v>
      </c>
      <c r="BK1182" s="878"/>
      <c r="BL1182" s="54"/>
      <c r="BM1182" s="241"/>
      <c r="BN1182" s="241"/>
      <c r="BO1182" s="241"/>
      <c r="BP1182" s="54"/>
      <c r="BQ1182" s="54"/>
      <c r="BR1182" s="54"/>
      <c r="BS1182" s="54"/>
      <c r="BT1182" s="54"/>
      <c r="BU1182" s="54"/>
      <c r="BV1182" s="54"/>
      <c r="BW1182" s="54"/>
      <c r="BX1182" s="54"/>
      <c r="BY1182" s="54"/>
      <c r="BZ1182" s="54"/>
      <c r="CA1182" s="54"/>
      <c r="CB1182" s="54"/>
      <c r="CC1182" s="54"/>
      <c r="CD1182" s="54"/>
      <c r="CE1182" s="54"/>
      <c r="CF1182" s="54"/>
      <c r="CG1182" s="54"/>
      <c r="CH1182" s="54"/>
      <c r="CI1182" s="54"/>
      <c r="CJ1182" s="54"/>
      <c r="CK1182" s="54"/>
      <c r="CL1182" s="54"/>
      <c r="CM1182" s="54"/>
      <c r="CN1182" s="54"/>
      <c r="CO1182" s="54"/>
      <c r="CP1182" s="54"/>
      <c r="CQ1182" s="54"/>
      <c r="CR1182" s="54"/>
      <c r="CS1182" s="54"/>
      <c r="CT1182" s="54"/>
      <c r="CU1182" s="54"/>
      <c r="CV1182" s="54"/>
      <c r="CW1182" s="54"/>
      <c r="CX1182" s="54"/>
      <c r="CY1182" s="54"/>
      <c r="CZ1182" s="54"/>
      <c r="DA1182" s="54"/>
      <c r="DB1182" s="54"/>
      <c r="DC1182" s="54"/>
      <c r="DD1182" s="54"/>
      <c r="DE1182" s="54"/>
      <c r="DF1182" s="54"/>
      <c r="DG1182" s="54"/>
      <c r="DH1182" s="54"/>
      <c r="DI1182" s="54"/>
      <c r="DJ1182" s="54"/>
      <c r="DK1182" s="54"/>
      <c r="DL1182" s="54"/>
      <c r="DM1182" s="54"/>
      <c r="DN1182" s="54"/>
      <c r="DO1182" s="54"/>
      <c r="DP1182" s="54"/>
      <c r="DQ1182" s="199"/>
    </row>
    <row r="1183" spans="4:121" s="52" customFormat="1" hidden="1">
      <c r="D1183" s="198"/>
      <c r="E1183" s="54"/>
      <c r="F1183" s="54"/>
      <c r="G1183" s="54"/>
      <c r="H1183" s="54"/>
      <c r="I1183" s="54"/>
      <c r="J1183" s="54"/>
      <c r="K1183" s="54"/>
      <c r="L1183" s="54"/>
      <c r="M1183" s="54"/>
      <c r="N1183" s="54"/>
      <c r="O1183" s="54"/>
      <c r="P1183" s="54"/>
      <c r="Q1183" s="54"/>
      <c r="R1183" s="54"/>
      <c r="S1183" s="54"/>
      <c r="T1183" s="54"/>
      <c r="U1183" s="54"/>
      <c r="V1183" s="54"/>
      <c r="W1183" s="192"/>
      <c r="X1183" s="54"/>
      <c r="Y1183" s="54"/>
      <c r="Z1183" s="54"/>
      <c r="AA1183" s="54"/>
      <c r="AB1183" s="54"/>
      <c r="AC1183" s="54"/>
      <c r="AD1183" s="54"/>
      <c r="AE1183" s="54"/>
      <c r="AF1183" s="54"/>
      <c r="AG1183" s="54"/>
      <c r="AH1183" s="54"/>
      <c r="AI1183" s="54"/>
      <c r="AJ1183" s="54"/>
      <c r="AK1183" s="54"/>
      <c r="AL1183" s="54"/>
      <c r="AM1183" s="54"/>
      <c r="AN1183" s="54"/>
      <c r="AO1183" s="54"/>
      <c r="AP1183" s="54"/>
      <c r="AQ1183" s="54"/>
      <c r="AR1183" s="54"/>
      <c r="AS1183" s="54"/>
      <c r="AT1183" s="54"/>
      <c r="AU1183" s="54"/>
      <c r="AV1183" s="54"/>
      <c r="AW1183" s="874" t="e">
        <f t="shared" si="105"/>
        <v>#N/A</v>
      </c>
      <c r="AX1183" s="875"/>
      <c r="AY1183" s="875"/>
      <c r="AZ1183" s="875"/>
      <c r="BA1183" s="876"/>
      <c r="BB1183" s="877" t="s">
        <v>1515</v>
      </c>
      <c r="BC1183" s="878"/>
      <c r="BD1183" s="54"/>
      <c r="BE1183" s="879" t="e">
        <f t="shared" si="104"/>
        <v>#N/A</v>
      </c>
      <c r="BF1183" s="880"/>
      <c r="BG1183" s="880"/>
      <c r="BH1183" s="880"/>
      <c r="BI1183" s="881"/>
      <c r="BJ1183" s="882" t="s">
        <v>1515</v>
      </c>
      <c r="BK1183" s="878"/>
      <c r="BL1183" s="54"/>
      <c r="BM1183" s="241"/>
      <c r="BN1183" s="241"/>
      <c r="BO1183" s="241"/>
      <c r="BP1183" s="54"/>
      <c r="BQ1183" s="54"/>
      <c r="BR1183" s="54"/>
      <c r="BS1183" s="54"/>
      <c r="BT1183" s="54"/>
      <c r="BU1183" s="54"/>
      <c r="BV1183" s="54"/>
      <c r="BW1183" s="54"/>
      <c r="BX1183" s="54"/>
      <c r="BY1183" s="54"/>
      <c r="BZ1183" s="54"/>
      <c r="CA1183" s="54"/>
      <c r="CB1183" s="54"/>
      <c r="CC1183" s="54"/>
      <c r="CD1183" s="54"/>
      <c r="CE1183" s="54"/>
      <c r="CF1183" s="54"/>
      <c r="CG1183" s="54"/>
      <c r="CH1183" s="54"/>
      <c r="CI1183" s="54"/>
      <c r="CJ1183" s="54"/>
      <c r="CK1183" s="54"/>
      <c r="CL1183" s="54"/>
      <c r="CM1183" s="54"/>
      <c r="CN1183" s="54"/>
      <c r="CO1183" s="54"/>
      <c r="CP1183" s="54"/>
      <c r="CQ1183" s="54"/>
      <c r="CR1183" s="54"/>
      <c r="CS1183" s="54"/>
      <c r="CT1183" s="54"/>
      <c r="CU1183" s="54"/>
      <c r="CV1183" s="54"/>
      <c r="CW1183" s="54"/>
      <c r="CX1183" s="54"/>
      <c r="CY1183" s="54"/>
      <c r="CZ1183" s="54"/>
      <c r="DA1183" s="54"/>
      <c r="DB1183" s="54"/>
      <c r="DC1183" s="54"/>
      <c r="DD1183" s="54"/>
      <c r="DE1183" s="54"/>
      <c r="DF1183" s="54"/>
      <c r="DG1183" s="54"/>
      <c r="DH1183" s="54"/>
      <c r="DI1183" s="54"/>
      <c r="DJ1183" s="54"/>
      <c r="DK1183" s="54"/>
      <c r="DL1183" s="54"/>
      <c r="DM1183" s="54"/>
      <c r="DN1183" s="54"/>
      <c r="DO1183" s="54"/>
      <c r="DP1183" s="54"/>
      <c r="DQ1183" s="199"/>
    </row>
    <row r="1184" spans="4:121" s="52" customFormat="1" hidden="1">
      <c r="D1184" s="198"/>
      <c r="E1184" s="54"/>
      <c r="F1184" s="54"/>
      <c r="G1184" s="54"/>
      <c r="H1184" s="54"/>
      <c r="I1184" s="54"/>
      <c r="J1184" s="54"/>
      <c r="K1184" s="54"/>
      <c r="L1184" s="54"/>
      <c r="M1184" s="54"/>
      <c r="N1184" s="54"/>
      <c r="O1184" s="54"/>
      <c r="P1184" s="54"/>
      <c r="Q1184" s="54"/>
      <c r="R1184" s="54"/>
      <c r="S1184" s="54"/>
      <c r="T1184" s="54"/>
      <c r="U1184" s="54"/>
      <c r="V1184" s="54"/>
      <c r="W1184" s="192"/>
      <c r="X1184" s="54"/>
      <c r="Y1184" s="54"/>
      <c r="Z1184" s="54"/>
      <c r="AA1184" s="54"/>
      <c r="AB1184" s="54"/>
      <c r="AC1184" s="54"/>
      <c r="AD1184" s="54"/>
      <c r="AE1184" s="54"/>
      <c r="AF1184" s="54"/>
      <c r="AG1184" s="54"/>
      <c r="AH1184" s="54"/>
      <c r="AI1184" s="54"/>
      <c r="AJ1184" s="54"/>
      <c r="AK1184" s="54"/>
      <c r="AL1184" s="54"/>
      <c r="AM1184" s="54"/>
      <c r="AN1184" s="54"/>
      <c r="AO1184" s="54"/>
      <c r="AP1184" s="54"/>
      <c r="AQ1184" s="54"/>
      <c r="AR1184" s="54"/>
      <c r="AS1184" s="54"/>
      <c r="AT1184" s="54"/>
      <c r="AU1184" s="54"/>
      <c r="AV1184" s="54"/>
      <c r="AW1184" s="883" t="e">
        <f t="shared" si="105"/>
        <v>#N/A</v>
      </c>
      <c r="AX1184" s="884"/>
      <c r="AY1184" s="884"/>
      <c r="AZ1184" s="884"/>
      <c r="BA1184" s="885"/>
      <c r="BB1184" s="886" t="s">
        <v>1516</v>
      </c>
      <c r="BC1184" s="887"/>
      <c r="BD1184" s="54"/>
      <c r="BE1184" s="888" t="e">
        <f t="shared" si="104"/>
        <v>#N/A</v>
      </c>
      <c r="BF1184" s="889"/>
      <c r="BG1184" s="889"/>
      <c r="BH1184" s="889"/>
      <c r="BI1184" s="890"/>
      <c r="BJ1184" s="891" t="s">
        <v>1516</v>
      </c>
      <c r="BK1184" s="887"/>
      <c r="BL1184" s="54"/>
      <c r="BM1184" s="241"/>
      <c r="BN1184" s="241"/>
      <c r="BO1184" s="241"/>
      <c r="BP1184" s="54"/>
      <c r="BQ1184" s="54"/>
      <c r="BR1184" s="54"/>
      <c r="BS1184" s="54"/>
      <c r="BT1184" s="54"/>
      <c r="BU1184" s="54"/>
      <c r="BV1184" s="54"/>
      <c r="BW1184" s="54"/>
      <c r="BX1184" s="54"/>
      <c r="BY1184" s="54"/>
      <c r="BZ1184" s="54"/>
      <c r="CA1184" s="54"/>
      <c r="CB1184" s="54"/>
      <c r="CC1184" s="54"/>
      <c r="CD1184" s="54"/>
      <c r="CE1184" s="54"/>
      <c r="CF1184" s="54"/>
      <c r="CG1184" s="54"/>
      <c r="CH1184" s="54"/>
      <c r="CI1184" s="54"/>
      <c r="CJ1184" s="54"/>
      <c r="CK1184" s="54"/>
      <c r="CL1184" s="54"/>
      <c r="CM1184" s="54"/>
      <c r="CN1184" s="54"/>
      <c r="CO1184" s="54"/>
      <c r="CP1184" s="54"/>
      <c r="CQ1184" s="54"/>
      <c r="CR1184" s="54"/>
      <c r="CS1184" s="54"/>
      <c r="CT1184" s="54"/>
      <c r="CU1184" s="54"/>
      <c r="CV1184" s="54"/>
      <c r="CW1184" s="54"/>
      <c r="CX1184" s="54"/>
      <c r="CY1184" s="54"/>
      <c r="CZ1184" s="54"/>
      <c r="DA1184" s="54"/>
      <c r="DB1184" s="54"/>
      <c r="DC1184" s="54"/>
      <c r="DD1184" s="54"/>
      <c r="DE1184" s="54"/>
      <c r="DF1184" s="54"/>
      <c r="DG1184" s="54"/>
      <c r="DH1184" s="54"/>
      <c r="DI1184" s="54"/>
      <c r="DJ1184" s="54"/>
      <c r="DK1184" s="54"/>
      <c r="DL1184" s="54"/>
      <c r="DM1184" s="54"/>
      <c r="DN1184" s="54"/>
      <c r="DO1184" s="54"/>
      <c r="DP1184" s="54"/>
      <c r="DQ1184" s="199"/>
    </row>
    <row r="1185" spans="4:121" s="52" customFormat="1" hidden="1">
      <c r="D1185" s="198"/>
      <c r="E1185" s="54"/>
      <c r="F1185" s="54"/>
      <c r="G1185" s="54"/>
      <c r="H1185" s="54"/>
      <c r="I1185" s="54"/>
      <c r="J1185" s="54"/>
      <c r="K1185" s="54"/>
      <c r="L1185" s="54"/>
      <c r="M1185" s="54"/>
      <c r="N1185" s="54"/>
      <c r="O1185" s="54"/>
      <c r="P1185" s="54"/>
      <c r="Q1185" s="54"/>
      <c r="R1185" s="54"/>
      <c r="S1185" s="54"/>
      <c r="T1185" s="54"/>
      <c r="U1185" s="54"/>
      <c r="V1185" s="54"/>
      <c r="W1185" s="192"/>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241"/>
      <c r="BN1185" s="241"/>
      <c r="BO1185" s="241"/>
      <c r="BP1185" s="54"/>
      <c r="BQ1185" s="54"/>
      <c r="BR1185" s="54"/>
      <c r="BS1185" s="54"/>
      <c r="BT1185" s="54"/>
      <c r="BU1185" s="54"/>
      <c r="BV1185" s="54"/>
      <c r="BW1185" s="54"/>
      <c r="BX1185" s="54"/>
      <c r="BY1185" s="54"/>
      <c r="BZ1185" s="54"/>
      <c r="CA1185" s="54"/>
      <c r="CB1185" s="54"/>
      <c r="CC1185" s="54"/>
      <c r="CD1185" s="54"/>
      <c r="CE1185" s="54"/>
      <c r="CF1185" s="54"/>
      <c r="CG1185" s="54"/>
      <c r="CH1185" s="54"/>
      <c r="CI1185" s="54"/>
      <c r="CJ1185" s="54"/>
      <c r="CK1185" s="54"/>
      <c r="CL1185" s="54"/>
      <c r="CM1185" s="54"/>
      <c r="CN1185" s="54"/>
      <c r="CO1185" s="54"/>
      <c r="CP1185" s="54"/>
      <c r="CQ1185" s="54"/>
      <c r="CR1185" s="54"/>
      <c r="CS1185" s="54"/>
      <c r="CT1185" s="54"/>
      <c r="CU1185" s="54"/>
      <c r="CV1185" s="54"/>
      <c r="CW1185" s="54"/>
      <c r="CX1185" s="54"/>
      <c r="CY1185" s="54"/>
      <c r="CZ1185" s="54"/>
      <c r="DA1185" s="54"/>
      <c r="DB1185" s="54"/>
      <c r="DC1185" s="54"/>
      <c r="DD1185" s="54"/>
      <c r="DE1185" s="54"/>
      <c r="DF1185" s="54"/>
      <c r="DG1185" s="54"/>
      <c r="DH1185" s="54"/>
      <c r="DI1185" s="54"/>
      <c r="DJ1185" s="54"/>
      <c r="DK1185" s="54"/>
      <c r="DL1185" s="54"/>
      <c r="DM1185" s="54"/>
      <c r="DN1185" s="54"/>
      <c r="DO1185" s="54"/>
      <c r="DP1185" s="54"/>
      <c r="DQ1185" s="199"/>
    </row>
    <row r="1186" spans="4:121" s="52" customFormat="1" hidden="1">
      <c r="D1186" s="198"/>
      <c r="E1186" s="54"/>
      <c r="F1186" s="54"/>
      <c r="G1186" s="54"/>
      <c r="H1186" s="54"/>
      <c r="I1186" s="54"/>
      <c r="J1186" s="54"/>
      <c r="K1186" s="54"/>
      <c r="L1186" s="54"/>
      <c r="M1186" s="54"/>
      <c r="N1186" s="54"/>
      <c r="O1186" s="54"/>
      <c r="P1186" s="54"/>
      <c r="Q1186" s="54"/>
      <c r="R1186" s="54"/>
      <c r="S1186" s="54"/>
      <c r="T1186" s="54"/>
      <c r="U1186" s="54"/>
      <c r="V1186" s="54"/>
      <c r="W1186" s="192"/>
      <c r="X1186" s="54"/>
      <c r="Y1186" s="54"/>
      <c r="Z1186" s="54"/>
      <c r="AA1186" s="54"/>
      <c r="AB1186" s="54"/>
      <c r="AC1186" s="54"/>
      <c r="AD1186" s="54"/>
      <c r="AE1186" s="54"/>
      <c r="AF1186" s="54"/>
      <c r="AG1186" s="54"/>
      <c r="AH1186" s="54"/>
      <c r="AI1186" s="54"/>
      <c r="AJ1186" s="54"/>
      <c r="AK1186" s="54"/>
      <c r="AL1186" s="54"/>
      <c r="AM1186" s="54"/>
      <c r="AN1186" s="54"/>
      <c r="AO1186" s="54"/>
      <c r="AP1186" s="54"/>
      <c r="AQ1186" s="54"/>
      <c r="AR1186" s="54"/>
      <c r="AS1186" s="54"/>
      <c r="AT1186" s="54"/>
      <c r="AU1186" s="54"/>
      <c r="AV1186" s="54"/>
      <c r="AW1186" s="54"/>
      <c r="AX1186" s="54"/>
      <c r="AY1186" s="54"/>
      <c r="AZ1186" s="54"/>
      <c r="BA1186" s="54"/>
      <c r="BB1186" s="54"/>
      <c r="BC1186" s="54"/>
      <c r="BD1186" s="54"/>
      <c r="BE1186" s="54"/>
      <c r="BF1186" s="54"/>
      <c r="BG1186" s="54"/>
      <c r="BH1186" s="54"/>
      <c r="BI1186" s="54"/>
      <c r="BJ1186" s="54"/>
      <c r="BK1186" s="54"/>
      <c r="BL1186" s="54"/>
      <c r="BM1186" s="241"/>
      <c r="BN1186" s="241"/>
      <c r="BO1186" s="241"/>
      <c r="BP1186" s="54"/>
      <c r="BQ1186" s="54"/>
      <c r="BR1186" s="54"/>
      <c r="BS1186" s="54"/>
      <c r="BT1186" s="54"/>
      <c r="BU1186" s="54"/>
      <c r="BV1186" s="54"/>
      <c r="BW1186" s="54"/>
      <c r="BX1186" s="54"/>
      <c r="BY1186" s="54"/>
      <c r="BZ1186" s="54"/>
      <c r="CA1186" s="54"/>
      <c r="CB1186" s="54"/>
      <c r="CC1186" s="54"/>
      <c r="CD1186" s="54"/>
      <c r="CE1186" s="54"/>
      <c r="CF1186" s="54"/>
      <c r="CG1186" s="54"/>
      <c r="CH1186" s="54"/>
      <c r="CI1186" s="54"/>
      <c r="CJ1186" s="54"/>
      <c r="CK1186" s="54"/>
      <c r="CL1186" s="54"/>
      <c r="CM1186" s="54"/>
      <c r="CN1186" s="54"/>
      <c r="CO1186" s="54"/>
      <c r="CP1186" s="54"/>
      <c r="CQ1186" s="54"/>
      <c r="CR1186" s="54"/>
      <c r="CS1186" s="54"/>
      <c r="CT1186" s="54"/>
      <c r="CU1186" s="54"/>
      <c r="CV1186" s="54"/>
      <c r="CW1186" s="54"/>
      <c r="CX1186" s="54"/>
      <c r="CY1186" s="54"/>
      <c r="CZ1186" s="54"/>
      <c r="DA1186" s="54"/>
      <c r="DB1186" s="54"/>
      <c r="DC1186" s="54"/>
      <c r="DD1186" s="54"/>
      <c r="DE1186" s="54"/>
      <c r="DF1186" s="54"/>
      <c r="DG1186" s="54"/>
      <c r="DH1186" s="54"/>
      <c r="DI1186" s="54"/>
      <c r="DJ1186" s="54"/>
      <c r="DK1186" s="54"/>
      <c r="DL1186" s="54"/>
      <c r="DM1186" s="54"/>
      <c r="DN1186" s="54"/>
      <c r="DO1186" s="54"/>
      <c r="DP1186" s="54"/>
      <c r="DQ1186" s="199"/>
    </row>
    <row r="1187" spans="4:121" s="52" customFormat="1" hidden="1">
      <c r="D1187" s="198"/>
      <c r="E1187" s="54"/>
      <c r="F1187" s="54"/>
      <c r="G1187" s="54"/>
      <c r="H1187" s="54"/>
      <c r="I1187" s="54"/>
      <c r="J1187" s="54"/>
      <c r="K1187" s="54"/>
      <c r="L1187" s="54"/>
      <c r="M1187" s="54"/>
      <c r="N1187" s="54"/>
      <c r="O1187" s="54"/>
      <c r="P1187" s="54"/>
      <c r="Q1187" s="54"/>
      <c r="R1187" s="54"/>
      <c r="S1187" s="54"/>
      <c r="T1187" s="54"/>
      <c r="U1187" s="54"/>
      <c r="V1187" s="54"/>
      <c r="W1187" s="192"/>
      <c r="X1187" s="54"/>
      <c r="Y1187" s="54"/>
      <c r="Z1187" s="54"/>
      <c r="AA1187" s="54"/>
      <c r="AB1187" s="54"/>
      <c r="AC1187" s="54"/>
      <c r="AD1187" s="54"/>
      <c r="AE1187" s="54"/>
      <c r="AF1187" s="54"/>
      <c r="AG1187" s="54"/>
      <c r="AH1187" s="54"/>
      <c r="AI1187" s="54"/>
      <c r="AJ1187" s="54"/>
      <c r="AK1187" s="54"/>
      <c r="AL1187" s="54"/>
      <c r="AM1187" s="54"/>
      <c r="AN1187" s="54"/>
      <c r="AO1187" s="54"/>
      <c r="AP1187" s="54"/>
      <c r="AQ1187" s="54"/>
      <c r="AR1187" s="54"/>
      <c r="AS1187" s="54"/>
      <c r="AT1187" s="54"/>
      <c r="AU1187" s="54"/>
      <c r="AV1187" s="54"/>
      <c r="AW1187" s="54"/>
      <c r="AX1187" s="54"/>
      <c r="AY1187" s="54"/>
      <c r="AZ1187" s="54"/>
      <c r="BA1187" s="54"/>
      <c r="BB1187" s="54"/>
      <c r="BC1187" s="54"/>
      <c r="BD1187" s="54"/>
      <c r="BE1187" s="54"/>
      <c r="BF1187" s="54"/>
      <c r="BG1187" s="54"/>
      <c r="BH1187" s="54"/>
      <c r="BI1187" s="54"/>
      <c r="BJ1187" s="54"/>
      <c r="BK1187" s="54"/>
      <c r="BL1187" s="54"/>
      <c r="BM1187" s="241"/>
      <c r="BN1187" s="241"/>
      <c r="BO1187" s="241"/>
      <c r="BP1187" s="54"/>
      <c r="BQ1187" s="54"/>
      <c r="BR1187" s="54"/>
      <c r="BS1187" s="54"/>
      <c r="BT1187" s="54"/>
      <c r="BU1187" s="54"/>
      <c r="BV1187" s="54"/>
      <c r="BW1187" s="54"/>
      <c r="BX1187" s="54"/>
      <c r="BY1187" s="54"/>
      <c r="BZ1187" s="54"/>
      <c r="CA1187" s="54"/>
      <c r="CB1187" s="54"/>
      <c r="CC1187" s="54"/>
      <c r="CD1187" s="54"/>
      <c r="CE1187" s="54"/>
      <c r="CF1187" s="54"/>
      <c r="CG1187" s="54"/>
      <c r="CH1187" s="54"/>
      <c r="CI1187" s="54"/>
      <c r="CJ1187" s="54"/>
      <c r="CK1187" s="54"/>
      <c r="CL1187" s="54"/>
      <c r="CM1187" s="54"/>
      <c r="CN1187" s="54"/>
      <c r="CO1187" s="54"/>
      <c r="CP1187" s="54"/>
      <c r="CQ1187" s="54"/>
      <c r="CR1187" s="54"/>
      <c r="CS1187" s="54"/>
      <c r="CT1187" s="54"/>
      <c r="CU1187" s="54"/>
      <c r="CV1187" s="54"/>
      <c r="CW1187" s="54"/>
      <c r="CX1187" s="54"/>
      <c r="CY1187" s="54"/>
      <c r="CZ1187" s="54"/>
      <c r="DA1187" s="54"/>
      <c r="DB1187" s="54"/>
      <c r="DC1187" s="54"/>
      <c r="DD1187" s="54"/>
      <c r="DE1187" s="54"/>
      <c r="DF1187" s="54"/>
      <c r="DG1187" s="54"/>
      <c r="DH1187" s="54"/>
      <c r="DI1187" s="54"/>
      <c r="DJ1187" s="54"/>
      <c r="DK1187" s="54"/>
      <c r="DL1187" s="54"/>
      <c r="DM1187" s="54"/>
      <c r="DN1187" s="54"/>
      <c r="DO1187" s="54"/>
      <c r="DP1187" s="54"/>
      <c r="DQ1187" s="199"/>
    </row>
    <row r="1188" spans="4:121" s="52" customFormat="1" hidden="1">
      <c r="D1188" s="198"/>
      <c r="E1188" s="54"/>
      <c r="F1188" s="892" t="s">
        <v>1538</v>
      </c>
      <c r="G1188" s="892"/>
      <c r="H1188" s="892"/>
      <c r="I1188" s="892"/>
      <c r="J1188" s="892"/>
      <c r="K1188" s="892"/>
      <c r="L1188" s="892"/>
      <c r="M1188" s="892"/>
      <c r="N1188" s="892"/>
      <c r="O1188" s="892"/>
      <c r="P1188" s="892"/>
      <c r="Q1188" s="892"/>
      <c r="R1188" s="892"/>
      <c r="S1188" s="892"/>
      <c r="T1188" s="892"/>
      <c r="U1188" s="892"/>
      <c r="V1188" s="892"/>
      <c r="W1188" s="892"/>
      <c r="X1188" s="892"/>
      <c r="Y1188" s="54"/>
      <c r="Z1188" s="54"/>
      <c r="AA1188" s="54"/>
      <c r="AB1188" s="54"/>
      <c r="AC1188" s="54"/>
      <c r="AD1188" s="54"/>
      <c r="AE1188" s="54"/>
      <c r="AF1188" s="54"/>
      <c r="AG1188" s="54"/>
      <c r="AH1188" s="54"/>
      <c r="AI1188" s="54"/>
      <c r="AJ1188" s="54"/>
      <c r="AK1188" s="54"/>
      <c r="AL1188" s="54"/>
      <c r="AM1188" s="54"/>
      <c r="AN1188" s="54"/>
      <c r="AO1188" s="54"/>
      <c r="AP1188" s="54"/>
      <c r="AQ1188" s="54"/>
      <c r="AR1188" s="54"/>
      <c r="AS1188" s="54"/>
      <c r="AT1188" s="54"/>
      <c r="AU1188" s="54"/>
      <c r="AV1188" s="54"/>
      <c r="AW1188" s="54"/>
      <c r="AX1188" s="54"/>
      <c r="AY1188" s="54"/>
      <c r="AZ1188" s="54"/>
      <c r="BA1188" s="54"/>
      <c r="BB1188" s="54"/>
      <c r="BC1188" s="54"/>
      <c r="BD1188" s="54"/>
      <c r="BE1188" s="54"/>
      <c r="BF1188" s="54"/>
      <c r="BG1188" s="54"/>
      <c r="BH1188" s="54"/>
      <c r="BI1188" s="54"/>
      <c r="BJ1188" s="54"/>
      <c r="BK1188" s="54"/>
      <c r="BL1188" s="54"/>
      <c r="BM1188" s="241"/>
      <c r="BN1188" s="241"/>
      <c r="BO1188" s="241"/>
      <c r="BP1188" s="54"/>
      <c r="BQ1188" s="54"/>
      <c r="BR1188" s="54"/>
      <c r="BS1188" s="54"/>
      <c r="BT1188" s="54"/>
      <c r="BU1188" s="54"/>
      <c r="BV1188" s="54"/>
      <c r="BW1188" s="54"/>
      <c r="BX1188" s="54"/>
      <c r="BY1188" s="54"/>
      <c r="BZ1188" s="54"/>
      <c r="CA1188" s="54"/>
      <c r="CB1188" s="54"/>
      <c r="CC1188" s="54"/>
      <c r="CD1188" s="54"/>
      <c r="CE1188" s="54"/>
      <c r="CF1188" s="54"/>
      <c r="CG1188" s="54"/>
      <c r="CH1188" s="54"/>
      <c r="CI1188" s="54"/>
      <c r="CJ1188" s="54"/>
      <c r="CK1188" s="54"/>
      <c r="CL1188" s="54"/>
      <c r="CM1188" s="54"/>
      <c r="CN1188" s="54"/>
      <c r="CO1188" s="54"/>
      <c r="CP1188" s="54"/>
      <c r="CQ1188" s="54"/>
      <c r="CR1188" s="54"/>
      <c r="CS1188" s="54"/>
      <c r="CT1188" s="54"/>
      <c r="CU1188" s="54"/>
      <c r="CV1188" s="54"/>
      <c r="CW1188" s="54"/>
      <c r="CX1188" s="54"/>
      <c r="CY1188" s="54"/>
      <c r="CZ1188" s="54"/>
      <c r="DA1188" s="54"/>
      <c r="DB1188" s="54"/>
      <c r="DC1188" s="54"/>
      <c r="DD1188" s="54"/>
      <c r="DE1188" s="54"/>
      <c r="DF1188" s="54"/>
      <c r="DG1188" s="54"/>
      <c r="DH1188" s="54"/>
      <c r="DI1188" s="54"/>
      <c r="DJ1188" s="54"/>
      <c r="DK1188" s="54"/>
      <c r="DL1188" s="54"/>
      <c r="DM1188" s="54"/>
      <c r="DN1188" s="54"/>
      <c r="DO1188" s="54"/>
      <c r="DP1188" s="54"/>
      <c r="DQ1188" s="199"/>
    </row>
    <row r="1189" spans="4:121" s="52" customFormat="1" hidden="1">
      <c r="D1189" s="198"/>
      <c r="E1189" s="54"/>
      <c r="F1189" s="867" t="s">
        <v>1520</v>
      </c>
      <c r="G1189" s="867"/>
      <c r="H1189" s="867"/>
      <c r="I1189" s="867"/>
      <c r="J1189" s="867"/>
      <c r="K1189" s="867"/>
      <c r="L1189" s="867"/>
      <c r="M1189" s="867"/>
      <c r="N1189" s="867"/>
      <c r="O1189" s="54"/>
      <c r="P1189" s="868" t="s">
        <v>1522</v>
      </c>
      <c r="Q1189" s="868"/>
      <c r="R1189" s="868"/>
      <c r="S1189" s="868"/>
      <c r="T1189" s="868"/>
      <c r="U1189" s="868"/>
      <c r="V1189" s="868"/>
      <c r="W1189" s="868"/>
      <c r="X1189" s="868"/>
      <c r="Y1189" s="54"/>
      <c r="Z1189" s="54"/>
      <c r="AA1189" s="54"/>
      <c r="AB1189" s="54"/>
      <c r="AC1189" s="54"/>
      <c r="AD1189" s="54"/>
      <c r="AE1189" s="54"/>
      <c r="AF1189" s="54"/>
      <c r="AG1189" s="54"/>
      <c r="AH1189" s="54"/>
      <c r="AI1189" s="54"/>
      <c r="AJ1189" s="54"/>
      <c r="AK1189" s="54"/>
      <c r="AL1189" s="54"/>
      <c r="AM1189" s="54"/>
      <c r="AN1189" s="54"/>
      <c r="AO1189" s="54"/>
      <c r="AP1189" s="54"/>
      <c r="AQ1189" s="54"/>
      <c r="AR1189" s="54"/>
      <c r="AS1189" s="54"/>
      <c r="AT1189" s="54"/>
      <c r="AU1189" s="54"/>
      <c r="AV1189" s="54"/>
      <c r="AW1189" s="54"/>
      <c r="AX1189" s="54"/>
      <c r="AY1189" s="54"/>
      <c r="AZ1189" s="54"/>
      <c r="BA1189" s="54"/>
      <c r="BB1189" s="54"/>
      <c r="BC1189" s="54"/>
      <c r="BD1189" s="54"/>
      <c r="BE1189" s="54"/>
      <c r="BF1189" s="54"/>
      <c r="BG1189" s="54"/>
      <c r="BH1189" s="54"/>
      <c r="BI1189" s="54"/>
      <c r="BJ1189" s="54"/>
      <c r="BK1189" s="54"/>
      <c r="BL1189" s="54"/>
      <c r="BM1189" s="241"/>
      <c r="BN1189" s="241"/>
      <c r="BO1189" s="241"/>
      <c r="BP1189" s="54"/>
      <c r="BQ1189" s="54"/>
      <c r="BR1189" s="54"/>
      <c r="BS1189" s="54"/>
      <c r="BT1189" s="54"/>
      <c r="BU1189" s="54"/>
      <c r="BV1189" s="54"/>
      <c r="BW1189" s="54"/>
      <c r="BX1189" s="54"/>
      <c r="BY1189" s="54"/>
      <c r="BZ1189" s="54"/>
      <c r="CA1189" s="54"/>
      <c r="CB1189" s="54"/>
      <c r="CC1189" s="54"/>
      <c r="CD1189" s="54"/>
      <c r="CE1189" s="54"/>
      <c r="CF1189" s="54"/>
      <c r="CG1189" s="54"/>
      <c r="CH1189" s="54"/>
      <c r="CI1189" s="54"/>
      <c r="CJ1189" s="54"/>
      <c r="CK1189" s="54"/>
      <c r="CL1189" s="54"/>
      <c r="CM1189" s="54"/>
      <c r="CN1189" s="54"/>
      <c r="CO1189" s="54"/>
      <c r="CP1189" s="54"/>
      <c r="CQ1189" s="54"/>
      <c r="CR1189" s="54"/>
      <c r="CS1189" s="54"/>
      <c r="CT1189" s="54"/>
      <c r="CU1189" s="54"/>
      <c r="CV1189" s="54"/>
      <c r="CW1189" s="54"/>
      <c r="CX1189" s="54"/>
      <c r="CY1189" s="54"/>
      <c r="CZ1189" s="54"/>
      <c r="DA1189" s="54"/>
      <c r="DB1189" s="54"/>
      <c r="DC1189" s="54"/>
      <c r="DD1189" s="54"/>
      <c r="DE1189" s="54"/>
      <c r="DF1189" s="54"/>
      <c r="DG1189" s="54"/>
      <c r="DH1189" s="54"/>
      <c r="DI1189" s="54"/>
      <c r="DJ1189" s="54"/>
      <c r="DK1189" s="54"/>
      <c r="DL1189" s="54"/>
      <c r="DM1189" s="54"/>
      <c r="DN1189" s="54"/>
      <c r="DO1189" s="54"/>
      <c r="DP1189" s="54"/>
      <c r="DQ1189" s="199"/>
    </row>
    <row r="1190" spans="4:121" s="52" customFormat="1" hidden="1">
      <c r="D1190" s="198"/>
      <c r="E1190" s="54"/>
      <c r="F1190" s="867" t="s">
        <v>512</v>
      </c>
      <c r="G1190" s="867" t="s">
        <v>1532</v>
      </c>
      <c r="H1190" s="867"/>
      <c r="I1190" s="867"/>
      <c r="J1190" s="867"/>
      <c r="K1190" s="867" t="s">
        <v>1536</v>
      </c>
      <c r="L1190" s="867"/>
      <c r="M1190" s="867"/>
      <c r="N1190" s="867"/>
      <c r="O1190" s="54"/>
      <c r="P1190" s="869" t="s">
        <v>512</v>
      </c>
      <c r="Q1190" s="869" t="s">
        <v>1532</v>
      </c>
      <c r="R1190" s="869"/>
      <c r="S1190" s="869"/>
      <c r="T1190" s="869"/>
      <c r="U1190" s="869" t="s">
        <v>1536</v>
      </c>
      <c r="V1190" s="869"/>
      <c r="W1190" s="869"/>
      <c r="X1190" s="869"/>
      <c r="Y1190" s="54"/>
      <c r="Z1190" s="190" t="s">
        <v>1537</v>
      </c>
      <c r="AA1190" s="54"/>
      <c r="AB1190" s="54"/>
      <c r="AC1190" s="54"/>
      <c r="AD1190" s="54"/>
      <c r="AE1190" s="54"/>
      <c r="AF1190" s="54"/>
      <c r="AG1190" s="54"/>
      <c r="AH1190" s="54"/>
      <c r="AI1190" s="54"/>
      <c r="AJ1190" s="54"/>
      <c r="AK1190" s="54"/>
      <c r="AL1190" s="54"/>
      <c r="AM1190" s="54"/>
      <c r="AN1190" s="54"/>
      <c r="AO1190" s="54"/>
      <c r="AP1190" s="54"/>
      <c r="AQ1190" s="54"/>
      <c r="AR1190" s="54"/>
      <c r="AS1190" s="54"/>
      <c r="AT1190" s="54"/>
      <c r="AU1190" s="54"/>
      <c r="AV1190" s="54"/>
      <c r="AW1190" s="54"/>
      <c r="AX1190" s="54"/>
      <c r="AY1190" s="54"/>
      <c r="AZ1190" s="54"/>
      <c r="BA1190" s="54"/>
      <c r="BB1190" s="54"/>
      <c r="BC1190" s="54"/>
      <c r="BD1190" s="54"/>
      <c r="BE1190" s="54"/>
      <c r="BF1190" s="54"/>
      <c r="BG1190" s="54"/>
      <c r="BH1190" s="54"/>
      <c r="BI1190" s="54"/>
      <c r="BJ1190" s="54"/>
      <c r="BK1190" s="54"/>
      <c r="BL1190" s="54"/>
      <c r="BM1190" s="241"/>
      <c r="BN1190" s="241"/>
      <c r="BO1190" s="241"/>
      <c r="BP1190" s="54"/>
      <c r="BQ1190" s="54"/>
      <c r="BR1190" s="54"/>
      <c r="BS1190" s="54"/>
      <c r="BT1190" s="54"/>
      <c r="BU1190" s="54"/>
      <c r="BV1190" s="54"/>
      <c r="BW1190" s="54"/>
      <c r="BX1190" s="54"/>
      <c r="BY1190" s="54"/>
      <c r="BZ1190" s="54"/>
      <c r="CA1190" s="54"/>
      <c r="CB1190" s="54"/>
      <c r="CC1190" s="54"/>
      <c r="CD1190" s="54"/>
      <c r="CE1190" s="54"/>
      <c r="CF1190" s="54"/>
      <c r="CG1190" s="54"/>
      <c r="CH1190" s="54"/>
      <c r="CI1190" s="54"/>
      <c r="CJ1190" s="54"/>
      <c r="CK1190" s="54"/>
      <c r="CL1190" s="54"/>
      <c r="CM1190" s="54"/>
      <c r="CN1190" s="54"/>
      <c r="CO1190" s="54"/>
      <c r="CP1190" s="54"/>
      <c r="CQ1190" s="54"/>
      <c r="CR1190" s="54"/>
      <c r="CS1190" s="54"/>
      <c r="CT1190" s="54"/>
      <c r="CU1190" s="54"/>
      <c r="CV1190" s="54"/>
      <c r="CW1190" s="54"/>
      <c r="CX1190" s="54"/>
      <c r="CY1190" s="54"/>
      <c r="CZ1190" s="54"/>
      <c r="DA1190" s="54"/>
      <c r="DB1190" s="54"/>
      <c r="DC1190" s="54"/>
      <c r="DD1190" s="54"/>
      <c r="DE1190" s="54"/>
      <c r="DF1190" s="54"/>
      <c r="DG1190" s="54"/>
      <c r="DH1190" s="54"/>
      <c r="DI1190" s="54"/>
      <c r="DJ1190" s="54"/>
      <c r="DK1190" s="54"/>
      <c r="DL1190" s="54"/>
      <c r="DM1190" s="54"/>
      <c r="DN1190" s="54"/>
      <c r="DO1190" s="54"/>
      <c r="DP1190" s="54"/>
      <c r="DQ1190" s="199"/>
    </row>
    <row r="1191" spans="4:121" s="52" customFormat="1" ht="13.5" hidden="1" customHeight="1">
      <c r="D1191" s="198"/>
      <c r="E1191" s="54"/>
      <c r="F1191" s="867"/>
      <c r="G1191" s="725" t="s">
        <v>1530</v>
      </c>
      <c r="H1191" s="725" t="s">
        <v>1531</v>
      </c>
      <c r="I1191" s="725" t="s">
        <v>415</v>
      </c>
      <c r="J1191" s="725" t="s">
        <v>416</v>
      </c>
      <c r="K1191" s="725" t="s">
        <v>1533</v>
      </c>
      <c r="L1191" s="725" t="s">
        <v>1534</v>
      </c>
      <c r="M1191" s="870" t="s">
        <v>1535</v>
      </c>
      <c r="N1191" s="870"/>
      <c r="O1191" s="54"/>
      <c r="P1191" s="869"/>
      <c r="Q1191" s="726" t="s">
        <v>1530</v>
      </c>
      <c r="R1191" s="726" t="s">
        <v>1531</v>
      </c>
      <c r="S1191" s="726" t="s">
        <v>415</v>
      </c>
      <c r="T1191" s="726" t="s">
        <v>416</v>
      </c>
      <c r="U1191" s="726" t="s">
        <v>1533</v>
      </c>
      <c r="V1191" s="726" t="s">
        <v>1534</v>
      </c>
      <c r="W1191" s="871" t="s">
        <v>1535</v>
      </c>
      <c r="X1191" s="871"/>
      <c r="Y1191" s="54"/>
      <c r="Z1191" s="54"/>
      <c r="AA1191" s="54"/>
      <c r="AB1191" s="54"/>
      <c r="AC1191" s="54"/>
      <c r="AD1191" s="54"/>
      <c r="AE1191" s="54"/>
      <c r="AF1191" s="54"/>
      <c r="AG1191" s="54"/>
      <c r="AH1191" s="54"/>
      <c r="AI1191" s="54"/>
      <c r="AJ1191" s="54"/>
      <c r="AK1191" s="54"/>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241"/>
      <c r="BN1191" s="241"/>
      <c r="BO1191" s="241"/>
      <c r="BP1191" s="54"/>
      <c r="BQ1191" s="54"/>
      <c r="BR1191" s="54"/>
      <c r="BS1191" s="54"/>
      <c r="BT1191" s="54"/>
      <c r="BU1191" s="54"/>
      <c r="BV1191" s="54"/>
      <c r="BW1191" s="54"/>
      <c r="BX1191" s="54"/>
      <c r="BY1191" s="54"/>
      <c r="BZ1191" s="54"/>
      <c r="CA1191" s="54"/>
      <c r="CB1191" s="54"/>
      <c r="CC1191" s="54"/>
      <c r="CD1191" s="54"/>
      <c r="CE1191" s="54"/>
      <c r="CF1191" s="54"/>
      <c r="CG1191" s="54"/>
      <c r="CH1191" s="54"/>
      <c r="CI1191" s="54"/>
      <c r="CJ1191" s="54"/>
      <c r="CK1191" s="54"/>
      <c r="CL1191" s="54"/>
      <c r="CM1191" s="54"/>
      <c r="CN1191" s="54"/>
      <c r="CO1191" s="54"/>
      <c r="CP1191" s="54"/>
      <c r="CQ1191" s="54"/>
      <c r="CR1191" s="54"/>
      <c r="CS1191" s="54"/>
      <c r="CT1191" s="54"/>
      <c r="CU1191" s="54"/>
      <c r="CV1191" s="54"/>
      <c r="CW1191" s="54"/>
      <c r="CX1191" s="54"/>
      <c r="CY1191" s="54"/>
      <c r="CZ1191" s="54"/>
      <c r="DA1191" s="54"/>
      <c r="DB1191" s="54"/>
      <c r="DC1191" s="54"/>
      <c r="DD1191" s="54"/>
      <c r="DE1191" s="54"/>
      <c r="DF1191" s="54"/>
      <c r="DG1191" s="54"/>
      <c r="DH1191" s="54"/>
      <c r="DI1191" s="54"/>
      <c r="DJ1191" s="54"/>
      <c r="DK1191" s="54"/>
      <c r="DL1191" s="54"/>
      <c r="DM1191" s="54"/>
      <c r="DN1191" s="54"/>
      <c r="DO1191" s="54"/>
      <c r="DP1191" s="54"/>
      <c r="DQ1191" s="199"/>
    </row>
    <row r="1192" spans="4:121" s="52" customFormat="1" hidden="1">
      <c r="D1192" s="198"/>
      <c r="E1192" s="54"/>
      <c r="F1192" s="247">
        <v>1</v>
      </c>
      <c r="G1192" s="727">
        <f>IF(AQ8&lt;&gt;"",IF(J8="",1,0),0)</f>
        <v>0</v>
      </c>
      <c r="H1192" s="727">
        <f>IF(AQ8&lt;&gt;"",IF(K8="",1,0),0)</f>
        <v>0</v>
      </c>
      <c r="I1192" s="727">
        <f>IF(AQ8&lt;&gt;"",IF(L8="",1,0),0)</f>
        <v>0</v>
      </c>
      <c r="J1192" s="727">
        <f>IF(AQ8&lt;&gt;"",IF(M8="",1,0),0)</f>
        <v>0</v>
      </c>
      <c r="K1192" s="727">
        <f>IF(AW8&lt;&gt;"",IF(Q8="",1,0),0)</f>
        <v>0</v>
      </c>
      <c r="L1192" s="727">
        <f>IF(AW8&lt;&gt;"",IF(R8="",1,0),0)</f>
        <v>0</v>
      </c>
      <c r="M1192" s="872">
        <f>IF(AW8&lt;&gt;"",IF(S8="",1,0),0)</f>
        <v>0</v>
      </c>
      <c r="N1192" s="872"/>
      <c r="O1192" s="54"/>
      <c r="P1192" s="247">
        <v>1</v>
      </c>
      <c r="Q1192" s="728">
        <f>IF(AQ39&lt;&gt;"",IF(J39="",1,0),0)</f>
        <v>0</v>
      </c>
      <c r="R1192" s="728">
        <f>IF(AQ39&lt;&gt;"",IF(K39="",1,0),0)</f>
        <v>0</v>
      </c>
      <c r="S1192" s="728">
        <f>IF(AQ39&lt;&gt;"",IF(L39="",1,0),0)</f>
        <v>0</v>
      </c>
      <c r="T1192" s="728">
        <f>IF(AQ39&lt;&gt;"",IF(M39="",1,0),0)</f>
        <v>0</v>
      </c>
      <c r="U1192" s="728">
        <f>IF(AW39&lt;&gt;"",IF(Q39="",1,0),0)</f>
        <v>0</v>
      </c>
      <c r="V1192" s="728">
        <f>IF(AW39&lt;&gt;"",IF(R39="",1,0),0)</f>
        <v>0</v>
      </c>
      <c r="W1192" s="873">
        <f>IF(AW39&lt;&gt;"",IF(S39="",1,0),0)</f>
        <v>0</v>
      </c>
      <c r="X1192" s="873"/>
      <c r="Y1192" s="54"/>
      <c r="Z1192" s="54"/>
      <c r="AA1192" s="54"/>
      <c r="AB1192" s="54"/>
      <c r="AC1192" s="54"/>
      <c r="AD1192" s="54"/>
      <c r="AE1192" s="54"/>
      <c r="AF1192" s="54"/>
      <c r="AG1192" s="54"/>
      <c r="AH1192" s="54"/>
      <c r="AI1192" s="54"/>
      <c r="AJ1192" s="54"/>
      <c r="AK1192" s="54"/>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241"/>
      <c r="BN1192" s="241"/>
      <c r="BO1192" s="241"/>
      <c r="BP1192" s="54"/>
      <c r="BQ1192" s="54"/>
      <c r="BR1192" s="54"/>
      <c r="BS1192" s="54"/>
      <c r="BT1192" s="54"/>
      <c r="BU1192" s="54"/>
      <c r="BV1192" s="54"/>
      <c r="BW1192" s="54"/>
      <c r="BX1192" s="54"/>
      <c r="BY1192" s="54"/>
      <c r="BZ1192" s="54"/>
      <c r="CA1192" s="54"/>
      <c r="CB1192" s="54"/>
      <c r="CC1192" s="54"/>
      <c r="CD1192" s="54"/>
      <c r="CE1192" s="54"/>
      <c r="CF1192" s="54"/>
      <c r="CG1192" s="54"/>
      <c r="CH1192" s="54"/>
      <c r="CI1192" s="54"/>
      <c r="CJ1192" s="54"/>
      <c r="CK1192" s="54"/>
      <c r="CL1192" s="54"/>
      <c r="CM1192" s="54"/>
      <c r="CN1192" s="54"/>
      <c r="CO1192" s="54"/>
      <c r="CP1192" s="54"/>
      <c r="CQ1192" s="54"/>
      <c r="CR1192" s="54"/>
      <c r="CS1192" s="54"/>
      <c r="CT1192" s="54"/>
      <c r="CU1192" s="54"/>
      <c r="CV1192" s="54"/>
      <c r="CW1192" s="54"/>
      <c r="CX1192" s="54"/>
      <c r="CY1192" s="54"/>
      <c r="CZ1192" s="54"/>
      <c r="DA1192" s="54"/>
      <c r="DB1192" s="54"/>
      <c r="DC1192" s="54"/>
      <c r="DD1192" s="54"/>
      <c r="DE1192" s="54"/>
      <c r="DF1192" s="54"/>
      <c r="DG1192" s="54"/>
      <c r="DH1192" s="54"/>
      <c r="DI1192" s="54"/>
      <c r="DJ1192" s="54"/>
      <c r="DK1192" s="54"/>
      <c r="DL1192" s="54"/>
      <c r="DM1192" s="54"/>
      <c r="DN1192" s="54"/>
      <c r="DO1192" s="54"/>
      <c r="DP1192" s="54"/>
      <c r="DQ1192" s="199"/>
    </row>
    <row r="1193" spans="4:121" s="52" customFormat="1" hidden="1">
      <c r="D1193" s="198"/>
      <c r="E1193" s="54"/>
      <c r="F1193" s="229">
        <v>2</v>
      </c>
      <c r="G1193" s="729">
        <f t="shared" ref="G1193:G1219" si="106">IF(AQ9&lt;&gt;"",IF(J9="",1,0),0)</f>
        <v>0</v>
      </c>
      <c r="H1193" s="729">
        <f>IF(AQ9&lt;&gt;"",IF(K9="",1,0),0)</f>
        <v>0</v>
      </c>
      <c r="I1193" s="729">
        <f>IF(AQ9&lt;&gt;"",IF(L9="",1,0),0)</f>
        <v>0</v>
      </c>
      <c r="J1193" s="729">
        <f>IF(AQ9&lt;&gt;"",IF(M9="",1,0),0)</f>
        <v>0</v>
      </c>
      <c r="K1193" s="729">
        <f>IF(AW9&lt;&gt;"",IF(Q9="",1,0),0)</f>
        <v>0</v>
      </c>
      <c r="L1193" s="729">
        <f t="shared" ref="L1193:L1219" si="107">IF(AW9&lt;&gt;"",IF(R9="",1,0),0)</f>
        <v>0</v>
      </c>
      <c r="M1193" s="853">
        <f t="shared" ref="M1193:M1219" si="108">IF(AW9&lt;&gt;"",IF(S9="",1,0),0)</f>
        <v>0</v>
      </c>
      <c r="N1193" s="853"/>
      <c r="O1193" s="54"/>
      <c r="P1193" s="229">
        <v>2</v>
      </c>
      <c r="Q1193" s="730">
        <f t="shared" ref="Q1193:Q1219" si="109">IF(AQ40&lt;&gt;"",IF(J40="",1,0),0)</f>
        <v>0</v>
      </c>
      <c r="R1193" s="730">
        <f t="shared" ref="R1193:R1219" si="110">IF(AQ40&lt;&gt;"",IF(K40="",1,0),0)</f>
        <v>0</v>
      </c>
      <c r="S1193" s="730">
        <f t="shared" ref="S1193:S1219" si="111">IF(AQ40&lt;&gt;"",IF(L40="",1,0),0)</f>
        <v>0</v>
      </c>
      <c r="T1193" s="730">
        <f t="shared" ref="T1193:T1219" si="112">IF(AQ40&lt;&gt;"",IF(M40="",1,0),0)</f>
        <v>0</v>
      </c>
      <c r="U1193" s="730">
        <f t="shared" ref="U1193:U1219" si="113">IF(AW40&lt;&gt;"",IF(Q40="",1,0),0)</f>
        <v>0</v>
      </c>
      <c r="V1193" s="730">
        <f t="shared" ref="V1193:V1219" si="114">IF(AW40&lt;&gt;"",IF(R40="",1,0),0)</f>
        <v>0</v>
      </c>
      <c r="W1193" s="854">
        <f t="shared" ref="W1193:W1219" si="115">IF(AW40&lt;&gt;"",IF(S40="",1,0),0)</f>
        <v>0</v>
      </c>
      <c r="X1193" s="854"/>
      <c r="Y1193" s="54"/>
      <c r="Z1193" s="54"/>
      <c r="AA1193" s="54"/>
      <c r="AB1193" s="54"/>
      <c r="AC1193" s="54"/>
      <c r="AD1193" s="54"/>
      <c r="AE1193" s="54"/>
      <c r="AF1193" s="54"/>
      <c r="AG1193" s="54"/>
      <c r="AH1193" s="54"/>
      <c r="AI1193" s="54"/>
      <c r="AJ1193" s="54"/>
      <c r="AK1193" s="54"/>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241"/>
      <c r="BN1193" s="241"/>
      <c r="BO1193" s="241"/>
      <c r="BP1193" s="54"/>
      <c r="BQ1193" s="54"/>
      <c r="BR1193" s="54"/>
      <c r="BS1193" s="54"/>
      <c r="BT1193" s="54"/>
      <c r="BU1193" s="54"/>
      <c r="BV1193" s="54"/>
      <c r="BW1193" s="54"/>
      <c r="BX1193" s="54"/>
      <c r="BY1193" s="54"/>
      <c r="BZ1193" s="54"/>
      <c r="CA1193" s="54"/>
      <c r="CB1193" s="54"/>
      <c r="CC1193" s="54"/>
      <c r="CD1193" s="54"/>
      <c r="CE1193" s="54"/>
      <c r="CF1193" s="54"/>
      <c r="CG1193" s="54"/>
      <c r="CH1193" s="54"/>
      <c r="CI1193" s="54"/>
      <c r="CJ1193" s="54"/>
      <c r="CK1193" s="54"/>
      <c r="CL1193" s="54"/>
      <c r="CM1193" s="54"/>
      <c r="CN1193" s="54"/>
      <c r="CO1193" s="54"/>
      <c r="CP1193" s="54"/>
      <c r="CQ1193" s="54"/>
      <c r="CR1193" s="54"/>
      <c r="CS1193" s="54"/>
      <c r="CT1193" s="54"/>
      <c r="CU1193" s="54"/>
      <c r="CV1193" s="54"/>
      <c r="CW1193" s="54"/>
      <c r="CX1193" s="54"/>
      <c r="CY1193" s="54"/>
      <c r="CZ1193" s="54"/>
      <c r="DA1193" s="54"/>
      <c r="DB1193" s="54"/>
      <c r="DC1193" s="54"/>
      <c r="DD1193" s="54"/>
      <c r="DE1193" s="54"/>
      <c r="DF1193" s="54"/>
      <c r="DG1193" s="54"/>
      <c r="DH1193" s="54"/>
      <c r="DI1193" s="54"/>
      <c r="DJ1193" s="54"/>
      <c r="DK1193" s="54"/>
      <c r="DL1193" s="54"/>
      <c r="DM1193" s="54"/>
      <c r="DN1193" s="54"/>
      <c r="DO1193" s="54"/>
      <c r="DP1193" s="54"/>
      <c r="DQ1193" s="199"/>
    </row>
    <row r="1194" spans="4:121" s="52" customFormat="1" hidden="1">
      <c r="D1194" s="198"/>
      <c r="E1194" s="54"/>
      <c r="F1194" s="230">
        <v>3</v>
      </c>
      <c r="G1194" s="729">
        <f t="shared" si="106"/>
        <v>0</v>
      </c>
      <c r="H1194" s="729">
        <f>IF(AQ10&lt;&gt;"",IF(K10="",1,0),0)</f>
        <v>0</v>
      </c>
      <c r="I1194" s="729">
        <f>IF(AQ10&lt;&gt;"",IF(L10="",1,0),0)</f>
        <v>0</v>
      </c>
      <c r="J1194" s="729">
        <f>IF(AQ10&lt;&gt;"",IF(M10="",1,0),0)</f>
        <v>0</v>
      </c>
      <c r="K1194" s="729">
        <f t="shared" ref="K1194:K1219" si="116">IF(AW10&lt;&gt;"",IF(Q10="",1,0),0)</f>
        <v>0</v>
      </c>
      <c r="L1194" s="729">
        <f t="shared" si="107"/>
        <v>0</v>
      </c>
      <c r="M1194" s="853">
        <f t="shared" si="108"/>
        <v>0</v>
      </c>
      <c r="N1194" s="853"/>
      <c r="O1194" s="54"/>
      <c r="P1194" s="230">
        <v>3</v>
      </c>
      <c r="Q1194" s="730">
        <f t="shared" si="109"/>
        <v>0</v>
      </c>
      <c r="R1194" s="730">
        <f t="shared" si="110"/>
        <v>0</v>
      </c>
      <c r="S1194" s="730">
        <f t="shared" si="111"/>
        <v>0</v>
      </c>
      <c r="T1194" s="730">
        <f t="shared" si="112"/>
        <v>0</v>
      </c>
      <c r="U1194" s="730">
        <f t="shared" si="113"/>
        <v>0</v>
      </c>
      <c r="V1194" s="730">
        <f t="shared" si="114"/>
        <v>0</v>
      </c>
      <c r="W1194" s="854">
        <f t="shared" si="115"/>
        <v>0</v>
      </c>
      <c r="X1194" s="854"/>
      <c r="Y1194" s="54"/>
      <c r="Z1194" s="54" t="s">
        <v>1539</v>
      </c>
      <c r="AA1194" s="54"/>
      <c r="AB1194" s="54"/>
      <c r="AC1194" s="54"/>
      <c r="AD1194" s="54"/>
      <c r="AE1194" s="54"/>
      <c r="AF1194" s="54"/>
      <c r="AG1194" s="54"/>
      <c r="AH1194" s="54"/>
      <c r="AI1194" s="54"/>
      <c r="AJ1194" s="54"/>
      <c r="AK1194" s="54"/>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241"/>
      <c r="BN1194" s="241"/>
      <c r="BO1194" s="241"/>
      <c r="BP1194" s="54"/>
      <c r="BQ1194" s="54"/>
      <c r="BR1194" s="54"/>
      <c r="BS1194" s="54"/>
      <c r="BT1194" s="54"/>
      <c r="BU1194" s="54"/>
      <c r="BV1194" s="54"/>
      <c r="BW1194" s="54"/>
      <c r="BX1194" s="54"/>
      <c r="BY1194" s="54"/>
      <c r="BZ1194" s="54"/>
      <c r="CA1194" s="54"/>
      <c r="CB1194" s="54"/>
      <c r="CC1194" s="54"/>
      <c r="CD1194" s="54"/>
      <c r="CE1194" s="54"/>
      <c r="CF1194" s="54"/>
      <c r="CG1194" s="54"/>
      <c r="CH1194" s="54"/>
      <c r="CI1194" s="54"/>
      <c r="CJ1194" s="54"/>
      <c r="CK1194" s="54"/>
      <c r="CL1194" s="54"/>
      <c r="CM1194" s="54"/>
      <c r="CN1194" s="54"/>
      <c r="CO1194" s="54"/>
      <c r="CP1194" s="54"/>
      <c r="CQ1194" s="54"/>
      <c r="CR1194" s="54"/>
      <c r="CS1194" s="54"/>
      <c r="CT1194" s="54"/>
      <c r="CU1194" s="54"/>
      <c r="CV1194" s="54"/>
      <c r="CW1194" s="54"/>
      <c r="CX1194" s="54"/>
      <c r="CY1194" s="54"/>
      <c r="CZ1194" s="54"/>
      <c r="DA1194" s="54"/>
      <c r="DB1194" s="54"/>
      <c r="DC1194" s="54"/>
      <c r="DD1194" s="54"/>
      <c r="DE1194" s="54"/>
      <c r="DF1194" s="54"/>
      <c r="DG1194" s="54"/>
      <c r="DH1194" s="54"/>
      <c r="DI1194" s="54"/>
      <c r="DJ1194" s="54"/>
      <c r="DK1194" s="54"/>
      <c r="DL1194" s="54"/>
      <c r="DM1194" s="54"/>
      <c r="DN1194" s="54"/>
      <c r="DO1194" s="54"/>
      <c r="DP1194" s="54"/>
      <c r="DQ1194" s="199"/>
    </row>
    <row r="1195" spans="4:121" s="52" customFormat="1" hidden="1">
      <c r="D1195" s="198"/>
      <c r="E1195" s="54"/>
      <c r="F1195" s="229">
        <v>4</v>
      </c>
      <c r="G1195" s="729">
        <f t="shared" si="106"/>
        <v>0</v>
      </c>
      <c r="H1195" s="729">
        <f>IF(AQ11&lt;&gt;"",IF(K11="",1,0),0)</f>
        <v>0</v>
      </c>
      <c r="I1195" s="729">
        <f>IF(AQ11&lt;&gt;"",IF(L11="",1,0),0)</f>
        <v>0</v>
      </c>
      <c r="J1195" s="729">
        <f>IF(AQ11&lt;&gt;"",IF(M11="",1,0),0)</f>
        <v>0</v>
      </c>
      <c r="K1195" s="729">
        <f t="shared" si="116"/>
        <v>0</v>
      </c>
      <c r="L1195" s="729">
        <f t="shared" si="107"/>
        <v>0</v>
      </c>
      <c r="M1195" s="853">
        <f t="shared" si="108"/>
        <v>0</v>
      </c>
      <c r="N1195" s="853"/>
      <c r="O1195" s="54"/>
      <c r="P1195" s="229">
        <v>4</v>
      </c>
      <c r="Q1195" s="730">
        <f t="shared" si="109"/>
        <v>0</v>
      </c>
      <c r="R1195" s="730">
        <f t="shared" si="110"/>
        <v>0</v>
      </c>
      <c r="S1195" s="730">
        <f t="shared" si="111"/>
        <v>0</v>
      </c>
      <c r="T1195" s="730">
        <f t="shared" si="112"/>
        <v>0</v>
      </c>
      <c r="U1195" s="730">
        <f t="shared" si="113"/>
        <v>0</v>
      </c>
      <c r="V1195" s="730">
        <f t="shared" si="114"/>
        <v>0</v>
      </c>
      <c r="W1195" s="854">
        <f t="shared" si="115"/>
        <v>0</v>
      </c>
      <c r="X1195" s="854"/>
      <c r="Y1195" s="54"/>
      <c r="Z1195" s="54" t="s">
        <v>1540</v>
      </c>
      <c r="AA1195" s="54"/>
      <c r="AB1195" s="54"/>
      <c r="AC1195" s="54"/>
      <c r="AD1195" s="54"/>
      <c r="AE1195" s="54"/>
      <c r="AF1195" s="54"/>
      <c r="AG1195" s="54"/>
      <c r="AH1195" s="54"/>
      <c r="AI1195" s="54"/>
      <c r="AJ1195" s="54"/>
      <c r="AK1195" s="54"/>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241"/>
      <c r="BN1195" s="241"/>
      <c r="BO1195" s="241"/>
      <c r="BP1195" s="54"/>
      <c r="BQ1195" s="54"/>
      <c r="BR1195" s="54"/>
      <c r="BS1195" s="54"/>
      <c r="BT1195" s="54"/>
      <c r="BU1195" s="54"/>
      <c r="BV1195" s="54"/>
      <c r="BW1195" s="54"/>
      <c r="BX1195" s="54"/>
      <c r="BY1195" s="54"/>
      <c r="BZ1195" s="54"/>
      <c r="CA1195" s="54"/>
      <c r="CB1195" s="54"/>
      <c r="CC1195" s="54"/>
      <c r="CD1195" s="54"/>
      <c r="CE1195" s="54"/>
      <c r="CF1195" s="54"/>
      <c r="CG1195" s="54"/>
      <c r="CH1195" s="54"/>
      <c r="CI1195" s="54"/>
      <c r="CJ1195" s="54"/>
      <c r="CK1195" s="54"/>
      <c r="CL1195" s="54"/>
      <c r="CM1195" s="54"/>
      <c r="CN1195" s="54"/>
      <c r="CO1195" s="54"/>
      <c r="CP1195" s="54"/>
      <c r="CQ1195" s="54"/>
      <c r="CR1195" s="54"/>
      <c r="CS1195" s="54"/>
      <c r="CT1195" s="54"/>
      <c r="CU1195" s="54"/>
      <c r="CV1195" s="54"/>
      <c r="CW1195" s="54"/>
      <c r="CX1195" s="54"/>
      <c r="CY1195" s="54"/>
      <c r="CZ1195" s="54"/>
      <c r="DA1195" s="54"/>
      <c r="DB1195" s="54"/>
      <c r="DC1195" s="54"/>
      <c r="DD1195" s="54"/>
      <c r="DE1195" s="54"/>
      <c r="DF1195" s="54"/>
      <c r="DG1195" s="54"/>
      <c r="DH1195" s="54"/>
      <c r="DI1195" s="54"/>
      <c r="DJ1195" s="54"/>
      <c r="DK1195" s="54"/>
      <c r="DL1195" s="54"/>
      <c r="DM1195" s="54"/>
      <c r="DN1195" s="54"/>
      <c r="DO1195" s="54"/>
      <c r="DP1195" s="54"/>
      <c r="DQ1195" s="199"/>
    </row>
    <row r="1196" spans="4:121" s="52" customFormat="1" hidden="1">
      <c r="D1196" s="198"/>
      <c r="E1196" s="54"/>
      <c r="F1196" s="230">
        <v>5</v>
      </c>
      <c r="G1196" s="729">
        <f t="shared" si="106"/>
        <v>0</v>
      </c>
      <c r="H1196" s="729">
        <f t="shared" ref="H1196:H1219" si="117">IF(AQ12&lt;&gt;"",IF(K12="",1,0),0)</f>
        <v>0</v>
      </c>
      <c r="I1196" s="729">
        <f t="shared" ref="I1196:I1219" si="118">IF(AQ12&lt;&gt;"",IF(L12="",1,0),0)</f>
        <v>0</v>
      </c>
      <c r="J1196" s="729">
        <f t="shared" ref="J1196:J1219" si="119">IF(AQ12&lt;&gt;"",IF(M12="",1,0),0)</f>
        <v>0</v>
      </c>
      <c r="K1196" s="729">
        <f t="shared" si="116"/>
        <v>0</v>
      </c>
      <c r="L1196" s="729">
        <f t="shared" si="107"/>
        <v>0</v>
      </c>
      <c r="M1196" s="853">
        <f t="shared" si="108"/>
        <v>0</v>
      </c>
      <c r="N1196" s="853"/>
      <c r="O1196" s="54"/>
      <c r="P1196" s="230">
        <v>5</v>
      </c>
      <c r="Q1196" s="730">
        <f t="shared" si="109"/>
        <v>0</v>
      </c>
      <c r="R1196" s="730">
        <f t="shared" si="110"/>
        <v>0</v>
      </c>
      <c r="S1196" s="730">
        <f t="shared" si="111"/>
        <v>0</v>
      </c>
      <c r="T1196" s="730">
        <f t="shared" si="112"/>
        <v>0</v>
      </c>
      <c r="U1196" s="730">
        <f t="shared" si="113"/>
        <v>0</v>
      </c>
      <c r="V1196" s="730">
        <f t="shared" si="114"/>
        <v>0</v>
      </c>
      <c r="W1196" s="854">
        <f t="shared" si="115"/>
        <v>0</v>
      </c>
      <c r="X1196" s="854"/>
      <c r="Y1196" s="54"/>
      <c r="Z1196" s="54"/>
      <c r="AA1196" s="54"/>
      <c r="AB1196" s="54"/>
      <c r="AC1196" s="54"/>
      <c r="AD1196" s="54"/>
      <c r="AE1196" s="54"/>
      <c r="AF1196" s="54"/>
      <c r="AG1196" s="54"/>
      <c r="AH1196" s="54"/>
      <c r="AI1196" s="54"/>
      <c r="AJ1196" s="54"/>
      <c r="AK1196" s="54"/>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241"/>
      <c r="BN1196" s="241"/>
      <c r="BO1196" s="241"/>
      <c r="BP1196" s="54"/>
      <c r="BQ1196" s="54"/>
      <c r="BR1196" s="54"/>
      <c r="BS1196" s="54"/>
      <c r="BT1196" s="54"/>
      <c r="BU1196" s="54"/>
      <c r="BV1196" s="54"/>
      <c r="BW1196" s="54"/>
      <c r="BX1196" s="54"/>
      <c r="BY1196" s="54"/>
      <c r="BZ1196" s="54"/>
      <c r="CA1196" s="54"/>
      <c r="CB1196" s="54"/>
      <c r="CC1196" s="54"/>
      <c r="CD1196" s="54"/>
      <c r="CE1196" s="54"/>
      <c r="CF1196" s="54"/>
      <c r="CG1196" s="54"/>
      <c r="CH1196" s="54"/>
      <c r="CI1196" s="54"/>
      <c r="CJ1196" s="54"/>
      <c r="CK1196" s="54"/>
      <c r="CL1196" s="54"/>
      <c r="CM1196" s="54"/>
      <c r="CN1196" s="54"/>
      <c r="CO1196" s="54"/>
      <c r="CP1196" s="54"/>
      <c r="CQ1196" s="54"/>
      <c r="CR1196" s="54"/>
      <c r="CS1196" s="54"/>
      <c r="CT1196" s="54"/>
      <c r="CU1196" s="54"/>
      <c r="CV1196" s="54"/>
      <c r="CW1196" s="54"/>
      <c r="CX1196" s="54"/>
      <c r="CY1196" s="54"/>
      <c r="CZ1196" s="54"/>
      <c r="DA1196" s="54"/>
      <c r="DB1196" s="54"/>
      <c r="DC1196" s="54"/>
      <c r="DD1196" s="54"/>
      <c r="DE1196" s="54"/>
      <c r="DF1196" s="54"/>
      <c r="DG1196" s="54"/>
      <c r="DH1196" s="54"/>
      <c r="DI1196" s="54"/>
      <c r="DJ1196" s="54"/>
      <c r="DK1196" s="54"/>
      <c r="DL1196" s="54"/>
      <c r="DM1196" s="54"/>
      <c r="DN1196" s="54"/>
      <c r="DO1196" s="54"/>
      <c r="DP1196" s="54"/>
      <c r="DQ1196" s="199"/>
    </row>
    <row r="1197" spans="4:121" s="52" customFormat="1" hidden="1">
      <c r="D1197" s="198"/>
      <c r="E1197" s="54"/>
      <c r="F1197" s="229">
        <v>6</v>
      </c>
      <c r="G1197" s="729">
        <f t="shared" si="106"/>
        <v>0</v>
      </c>
      <c r="H1197" s="729">
        <f t="shared" si="117"/>
        <v>0</v>
      </c>
      <c r="I1197" s="729">
        <f t="shared" si="118"/>
        <v>0</v>
      </c>
      <c r="J1197" s="729">
        <f t="shared" si="119"/>
        <v>0</v>
      </c>
      <c r="K1197" s="729">
        <f t="shared" si="116"/>
        <v>0</v>
      </c>
      <c r="L1197" s="729">
        <f t="shared" si="107"/>
        <v>0</v>
      </c>
      <c r="M1197" s="853">
        <f t="shared" si="108"/>
        <v>0</v>
      </c>
      <c r="N1197" s="853"/>
      <c r="O1197" s="54"/>
      <c r="P1197" s="229">
        <v>6</v>
      </c>
      <c r="Q1197" s="730">
        <f t="shared" si="109"/>
        <v>0</v>
      </c>
      <c r="R1197" s="730">
        <f t="shared" si="110"/>
        <v>0</v>
      </c>
      <c r="S1197" s="730">
        <f t="shared" si="111"/>
        <v>0</v>
      </c>
      <c r="T1197" s="730">
        <f t="shared" si="112"/>
        <v>0</v>
      </c>
      <c r="U1197" s="730">
        <f t="shared" si="113"/>
        <v>0</v>
      </c>
      <c r="V1197" s="730">
        <f t="shared" si="114"/>
        <v>0</v>
      </c>
      <c r="W1197" s="854">
        <f t="shared" si="115"/>
        <v>0</v>
      </c>
      <c r="X1197" s="854"/>
      <c r="Y1197" s="54"/>
      <c r="Z1197" s="54"/>
      <c r="AA1197" s="54"/>
      <c r="AB1197" s="54"/>
      <c r="AC1197" s="54"/>
      <c r="AD1197" s="54"/>
      <c r="AE1197" s="54"/>
      <c r="AF1197" s="54"/>
      <c r="AG1197" s="54"/>
      <c r="AH1197" s="54"/>
      <c r="AI1197" s="54"/>
      <c r="AJ1197" s="54"/>
      <c r="AK1197" s="54"/>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241"/>
      <c r="BN1197" s="241"/>
      <c r="BO1197" s="241"/>
      <c r="BP1197" s="54"/>
      <c r="BQ1197" s="54"/>
      <c r="BR1197" s="54"/>
      <c r="BS1197" s="54"/>
      <c r="BT1197" s="54"/>
      <c r="BU1197" s="54"/>
      <c r="BV1197" s="54"/>
      <c r="BW1197" s="54"/>
      <c r="BX1197" s="54"/>
      <c r="BY1197" s="54"/>
      <c r="BZ1197" s="54"/>
      <c r="CA1197" s="54"/>
      <c r="CB1197" s="54"/>
      <c r="CC1197" s="54"/>
      <c r="CD1197" s="54"/>
      <c r="CE1197" s="54"/>
      <c r="CF1197" s="54"/>
      <c r="CG1197" s="54"/>
      <c r="CH1197" s="54"/>
      <c r="CI1197" s="54"/>
      <c r="CJ1197" s="54"/>
      <c r="CK1197" s="54"/>
      <c r="CL1197" s="54"/>
      <c r="CM1197" s="54"/>
      <c r="CN1197" s="54"/>
      <c r="CO1197" s="54"/>
      <c r="CP1197" s="54"/>
      <c r="CQ1197" s="54"/>
      <c r="CR1197" s="54"/>
      <c r="CS1197" s="54"/>
      <c r="CT1197" s="54"/>
      <c r="CU1197" s="54"/>
      <c r="CV1197" s="54"/>
      <c r="CW1197" s="54"/>
      <c r="CX1197" s="54"/>
      <c r="CY1197" s="54"/>
      <c r="CZ1197" s="54"/>
      <c r="DA1197" s="54"/>
      <c r="DB1197" s="54"/>
      <c r="DC1197" s="54"/>
      <c r="DD1197" s="54"/>
      <c r="DE1197" s="54"/>
      <c r="DF1197" s="54"/>
      <c r="DG1197" s="54"/>
      <c r="DH1197" s="54"/>
      <c r="DI1197" s="54"/>
      <c r="DJ1197" s="54"/>
      <c r="DK1197" s="54"/>
      <c r="DL1197" s="54"/>
      <c r="DM1197" s="54"/>
      <c r="DN1197" s="54"/>
      <c r="DO1197" s="54"/>
      <c r="DP1197" s="54"/>
      <c r="DQ1197" s="199"/>
    </row>
    <row r="1198" spans="4:121" s="52" customFormat="1" hidden="1">
      <c r="D1198" s="198"/>
      <c r="E1198" s="54"/>
      <c r="F1198" s="230">
        <v>7</v>
      </c>
      <c r="G1198" s="729">
        <f t="shared" si="106"/>
        <v>0</v>
      </c>
      <c r="H1198" s="729">
        <f t="shared" si="117"/>
        <v>0</v>
      </c>
      <c r="I1198" s="729">
        <f t="shared" si="118"/>
        <v>0</v>
      </c>
      <c r="J1198" s="729">
        <f t="shared" si="119"/>
        <v>0</v>
      </c>
      <c r="K1198" s="729">
        <f t="shared" si="116"/>
        <v>0</v>
      </c>
      <c r="L1198" s="729">
        <f t="shared" si="107"/>
        <v>0</v>
      </c>
      <c r="M1198" s="853">
        <f t="shared" si="108"/>
        <v>0</v>
      </c>
      <c r="N1198" s="853"/>
      <c r="O1198" s="54"/>
      <c r="P1198" s="230">
        <v>7</v>
      </c>
      <c r="Q1198" s="730">
        <f t="shared" si="109"/>
        <v>0</v>
      </c>
      <c r="R1198" s="730">
        <f t="shared" si="110"/>
        <v>0</v>
      </c>
      <c r="S1198" s="730">
        <f t="shared" si="111"/>
        <v>0</v>
      </c>
      <c r="T1198" s="730">
        <f t="shared" si="112"/>
        <v>0</v>
      </c>
      <c r="U1198" s="730">
        <f t="shared" si="113"/>
        <v>0</v>
      </c>
      <c r="V1198" s="730">
        <f t="shared" si="114"/>
        <v>0</v>
      </c>
      <c r="W1198" s="854">
        <f t="shared" si="115"/>
        <v>0</v>
      </c>
      <c r="X1198" s="854"/>
      <c r="Y1198" s="54"/>
      <c r="Z1198" s="54"/>
      <c r="AA1198" s="54"/>
      <c r="AB1198" s="54"/>
      <c r="AC1198" s="54"/>
      <c r="AD1198" s="54"/>
      <c r="AE1198" s="54"/>
      <c r="AF1198" s="54"/>
      <c r="AG1198" s="54"/>
      <c r="AH1198" s="54"/>
      <c r="AI1198" s="54"/>
      <c r="AJ1198" s="54"/>
      <c r="AK1198" s="54"/>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241"/>
      <c r="BN1198" s="241"/>
      <c r="BO1198" s="241"/>
      <c r="BP1198" s="54"/>
      <c r="BQ1198" s="54"/>
      <c r="BR1198" s="54"/>
      <c r="BS1198" s="54"/>
      <c r="BT1198" s="54"/>
      <c r="BU1198" s="54"/>
      <c r="BV1198" s="54"/>
      <c r="BW1198" s="54"/>
      <c r="BX1198" s="54"/>
      <c r="BY1198" s="54"/>
      <c r="BZ1198" s="54"/>
      <c r="CA1198" s="54"/>
      <c r="CB1198" s="54"/>
      <c r="CC1198" s="54"/>
      <c r="CD1198" s="54"/>
      <c r="CE1198" s="54"/>
      <c r="CF1198" s="54"/>
      <c r="CG1198" s="54"/>
      <c r="CH1198" s="54"/>
      <c r="CI1198" s="54"/>
      <c r="CJ1198" s="54"/>
      <c r="CK1198" s="54"/>
      <c r="CL1198" s="54"/>
      <c r="CM1198" s="54"/>
      <c r="CN1198" s="54"/>
      <c r="CO1198" s="54"/>
      <c r="CP1198" s="54"/>
      <c r="CQ1198" s="54"/>
      <c r="CR1198" s="54"/>
      <c r="CS1198" s="54"/>
      <c r="CT1198" s="54"/>
      <c r="CU1198" s="54"/>
      <c r="CV1198" s="54"/>
      <c r="CW1198" s="54"/>
      <c r="CX1198" s="54"/>
      <c r="CY1198" s="54"/>
      <c r="CZ1198" s="54"/>
      <c r="DA1198" s="54"/>
      <c r="DB1198" s="54"/>
      <c r="DC1198" s="54"/>
      <c r="DD1198" s="54"/>
      <c r="DE1198" s="54"/>
      <c r="DF1198" s="54"/>
      <c r="DG1198" s="54"/>
      <c r="DH1198" s="54"/>
      <c r="DI1198" s="54"/>
      <c r="DJ1198" s="54"/>
      <c r="DK1198" s="54"/>
      <c r="DL1198" s="54"/>
      <c r="DM1198" s="54"/>
      <c r="DN1198" s="54"/>
      <c r="DO1198" s="54"/>
      <c r="DP1198" s="54"/>
      <c r="DQ1198" s="199"/>
    </row>
    <row r="1199" spans="4:121" s="52" customFormat="1" hidden="1">
      <c r="D1199" s="198"/>
      <c r="E1199" s="54"/>
      <c r="F1199" s="229">
        <v>8</v>
      </c>
      <c r="G1199" s="729">
        <f t="shared" si="106"/>
        <v>0</v>
      </c>
      <c r="H1199" s="729">
        <f t="shared" si="117"/>
        <v>0</v>
      </c>
      <c r="I1199" s="729">
        <f t="shared" si="118"/>
        <v>0</v>
      </c>
      <c r="J1199" s="729">
        <f t="shared" si="119"/>
        <v>0</v>
      </c>
      <c r="K1199" s="729">
        <f t="shared" si="116"/>
        <v>0</v>
      </c>
      <c r="L1199" s="729">
        <f t="shared" si="107"/>
        <v>0</v>
      </c>
      <c r="M1199" s="853">
        <f t="shared" si="108"/>
        <v>0</v>
      </c>
      <c r="N1199" s="853"/>
      <c r="O1199" s="54"/>
      <c r="P1199" s="229">
        <v>8</v>
      </c>
      <c r="Q1199" s="730">
        <f t="shared" si="109"/>
        <v>0</v>
      </c>
      <c r="R1199" s="730">
        <f t="shared" si="110"/>
        <v>0</v>
      </c>
      <c r="S1199" s="730">
        <f t="shared" si="111"/>
        <v>0</v>
      </c>
      <c r="T1199" s="730">
        <f t="shared" si="112"/>
        <v>0</v>
      </c>
      <c r="U1199" s="730">
        <f t="shared" si="113"/>
        <v>0</v>
      </c>
      <c r="V1199" s="730">
        <f t="shared" si="114"/>
        <v>0</v>
      </c>
      <c r="W1199" s="854">
        <f t="shared" si="115"/>
        <v>0</v>
      </c>
      <c r="X1199" s="854"/>
      <c r="Y1199" s="54"/>
      <c r="Z1199" s="54"/>
      <c r="AA1199" s="54"/>
      <c r="AB1199" s="54"/>
      <c r="AC1199" s="54"/>
      <c r="AD1199" s="54"/>
      <c r="AE1199" s="54"/>
      <c r="AF1199" s="54"/>
      <c r="AG1199" s="54"/>
      <c r="AH1199" s="54"/>
      <c r="AI1199" s="54"/>
      <c r="AJ1199" s="54"/>
      <c r="AK1199" s="54"/>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241"/>
      <c r="BN1199" s="241"/>
      <c r="BO1199" s="241"/>
      <c r="BP1199" s="54"/>
      <c r="BQ1199" s="54"/>
      <c r="BR1199" s="54"/>
      <c r="BS1199" s="54"/>
      <c r="BT1199" s="54"/>
      <c r="BU1199" s="54"/>
      <c r="BV1199" s="54"/>
      <c r="BW1199" s="54"/>
      <c r="BX1199" s="54"/>
      <c r="BY1199" s="54"/>
      <c r="BZ1199" s="54"/>
      <c r="CA1199" s="54"/>
      <c r="CB1199" s="54"/>
      <c r="CC1199" s="54"/>
      <c r="CD1199" s="54"/>
      <c r="CE1199" s="54"/>
      <c r="CF1199" s="54"/>
      <c r="CG1199" s="54"/>
      <c r="CH1199" s="54"/>
      <c r="CI1199" s="54"/>
      <c r="CJ1199" s="54"/>
      <c r="CK1199" s="54"/>
      <c r="CL1199" s="54"/>
      <c r="CM1199" s="54"/>
      <c r="CN1199" s="54"/>
      <c r="CO1199" s="54"/>
      <c r="CP1199" s="54"/>
      <c r="CQ1199" s="54"/>
      <c r="CR1199" s="54"/>
      <c r="CS1199" s="54"/>
      <c r="CT1199" s="54"/>
      <c r="CU1199" s="54"/>
      <c r="CV1199" s="54"/>
      <c r="CW1199" s="54"/>
      <c r="CX1199" s="54"/>
      <c r="CY1199" s="54"/>
      <c r="CZ1199" s="54"/>
      <c r="DA1199" s="54"/>
      <c r="DB1199" s="54"/>
      <c r="DC1199" s="54"/>
      <c r="DD1199" s="54"/>
      <c r="DE1199" s="54"/>
      <c r="DF1199" s="54"/>
      <c r="DG1199" s="54"/>
      <c r="DH1199" s="54"/>
      <c r="DI1199" s="54"/>
      <c r="DJ1199" s="54"/>
      <c r="DK1199" s="54"/>
      <c r="DL1199" s="54"/>
      <c r="DM1199" s="54"/>
      <c r="DN1199" s="54"/>
      <c r="DO1199" s="54"/>
      <c r="DP1199" s="54"/>
      <c r="DQ1199" s="199"/>
    </row>
    <row r="1200" spans="4:121" s="52" customFormat="1" hidden="1">
      <c r="D1200" s="198"/>
      <c r="E1200" s="54"/>
      <c r="F1200" s="230">
        <v>9</v>
      </c>
      <c r="G1200" s="729">
        <f t="shared" si="106"/>
        <v>0</v>
      </c>
      <c r="H1200" s="729">
        <f t="shared" si="117"/>
        <v>0</v>
      </c>
      <c r="I1200" s="729">
        <f t="shared" si="118"/>
        <v>0</v>
      </c>
      <c r="J1200" s="729">
        <f t="shared" si="119"/>
        <v>0</v>
      </c>
      <c r="K1200" s="729">
        <f t="shared" si="116"/>
        <v>0</v>
      </c>
      <c r="L1200" s="729">
        <f t="shared" si="107"/>
        <v>0</v>
      </c>
      <c r="M1200" s="853">
        <f t="shared" si="108"/>
        <v>0</v>
      </c>
      <c r="N1200" s="853"/>
      <c r="O1200" s="54"/>
      <c r="P1200" s="230">
        <v>9</v>
      </c>
      <c r="Q1200" s="730">
        <f t="shared" si="109"/>
        <v>0</v>
      </c>
      <c r="R1200" s="730">
        <f t="shared" si="110"/>
        <v>0</v>
      </c>
      <c r="S1200" s="730">
        <f t="shared" si="111"/>
        <v>0</v>
      </c>
      <c r="T1200" s="730">
        <f t="shared" si="112"/>
        <v>0</v>
      </c>
      <c r="U1200" s="730">
        <f t="shared" si="113"/>
        <v>0</v>
      </c>
      <c r="V1200" s="730">
        <f t="shared" si="114"/>
        <v>0</v>
      </c>
      <c r="W1200" s="854">
        <f t="shared" si="115"/>
        <v>0</v>
      </c>
      <c r="X1200" s="854"/>
      <c r="Y1200" s="54"/>
      <c r="Z1200" s="54"/>
      <c r="AA1200" s="54"/>
      <c r="AB1200" s="54"/>
      <c r="AC1200" s="54"/>
      <c r="AD1200" s="54"/>
      <c r="AE1200" s="54"/>
      <c r="AF1200" s="54"/>
      <c r="AG1200" s="54"/>
      <c r="AH1200" s="54"/>
      <c r="AI1200" s="54"/>
      <c r="AJ1200" s="54"/>
      <c r="AK1200" s="54"/>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241"/>
      <c r="BN1200" s="241"/>
      <c r="BO1200" s="241"/>
      <c r="BP1200" s="54"/>
      <c r="BQ1200" s="54"/>
      <c r="BR1200" s="54"/>
      <c r="BS1200" s="54"/>
      <c r="BT1200" s="54"/>
      <c r="BU1200" s="54"/>
      <c r="BV1200" s="54"/>
      <c r="BW1200" s="54"/>
      <c r="BX1200" s="54"/>
      <c r="BY1200" s="54"/>
      <c r="BZ1200" s="54"/>
      <c r="CA1200" s="54"/>
      <c r="CB1200" s="54"/>
      <c r="CC1200" s="54"/>
      <c r="CD1200" s="54"/>
      <c r="CE1200" s="54"/>
      <c r="CF1200" s="54"/>
      <c r="CG1200" s="54"/>
      <c r="CH1200" s="54"/>
      <c r="CI1200" s="54"/>
      <c r="CJ1200" s="54"/>
      <c r="CK1200" s="54"/>
      <c r="CL1200" s="54"/>
      <c r="CM1200" s="54"/>
      <c r="CN1200" s="54"/>
      <c r="CO1200" s="54"/>
      <c r="CP1200" s="54"/>
      <c r="CQ1200" s="54"/>
      <c r="CR1200" s="54"/>
      <c r="CS1200" s="54"/>
      <c r="CT1200" s="54"/>
      <c r="CU1200" s="54"/>
      <c r="CV1200" s="54"/>
      <c r="CW1200" s="54"/>
      <c r="CX1200" s="54"/>
      <c r="CY1200" s="54"/>
      <c r="CZ1200" s="54"/>
      <c r="DA1200" s="54"/>
      <c r="DB1200" s="54"/>
      <c r="DC1200" s="54"/>
      <c r="DD1200" s="54"/>
      <c r="DE1200" s="54"/>
      <c r="DF1200" s="54"/>
      <c r="DG1200" s="54"/>
      <c r="DH1200" s="54"/>
      <c r="DI1200" s="54"/>
      <c r="DJ1200" s="54"/>
      <c r="DK1200" s="54"/>
      <c r="DL1200" s="54"/>
      <c r="DM1200" s="54"/>
      <c r="DN1200" s="54"/>
      <c r="DO1200" s="54"/>
      <c r="DP1200" s="54"/>
      <c r="DQ1200" s="199"/>
    </row>
    <row r="1201" spans="4:121" s="52" customFormat="1" hidden="1">
      <c r="D1201" s="198"/>
      <c r="E1201" s="54"/>
      <c r="F1201" s="229">
        <v>10</v>
      </c>
      <c r="G1201" s="729">
        <f t="shared" si="106"/>
        <v>0</v>
      </c>
      <c r="H1201" s="729">
        <f t="shared" si="117"/>
        <v>0</v>
      </c>
      <c r="I1201" s="729">
        <f t="shared" si="118"/>
        <v>0</v>
      </c>
      <c r="J1201" s="729">
        <f t="shared" si="119"/>
        <v>0</v>
      </c>
      <c r="K1201" s="729">
        <f t="shared" si="116"/>
        <v>0</v>
      </c>
      <c r="L1201" s="729">
        <f t="shared" si="107"/>
        <v>0</v>
      </c>
      <c r="M1201" s="853">
        <f t="shared" si="108"/>
        <v>0</v>
      </c>
      <c r="N1201" s="853"/>
      <c r="O1201" s="54"/>
      <c r="P1201" s="229">
        <v>10</v>
      </c>
      <c r="Q1201" s="730">
        <f t="shared" si="109"/>
        <v>0</v>
      </c>
      <c r="R1201" s="730">
        <f t="shared" si="110"/>
        <v>0</v>
      </c>
      <c r="S1201" s="730">
        <f t="shared" si="111"/>
        <v>0</v>
      </c>
      <c r="T1201" s="730">
        <f t="shared" si="112"/>
        <v>0</v>
      </c>
      <c r="U1201" s="730">
        <f t="shared" si="113"/>
        <v>0</v>
      </c>
      <c r="V1201" s="730">
        <f t="shared" si="114"/>
        <v>0</v>
      </c>
      <c r="W1201" s="854">
        <f t="shared" si="115"/>
        <v>0</v>
      </c>
      <c r="X1201" s="854"/>
      <c r="Y1201" s="54"/>
      <c r="Z1201" s="54"/>
      <c r="AA1201" s="54"/>
      <c r="AB1201" s="54"/>
      <c r="AC1201" s="54"/>
      <c r="AD1201" s="54"/>
      <c r="AE1201" s="54"/>
      <c r="AF1201" s="54"/>
      <c r="AG1201" s="54"/>
      <c r="AH1201" s="54"/>
      <c r="AI1201" s="54"/>
      <c r="AJ1201" s="54"/>
      <c r="AK1201" s="54"/>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241"/>
      <c r="BN1201" s="241"/>
      <c r="BO1201" s="241"/>
      <c r="BP1201" s="54"/>
      <c r="BQ1201" s="54"/>
      <c r="BR1201" s="54"/>
      <c r="BS1201" s="54"/>
      <c r="BT1201" s="54"/>
      <c r="BU1201" s="54"/>
      <c r="BV1201" s="54"/>
      <c r="BW1201" s="54"/>
      <c r="BX1201" s="54"/>
      <c r="BY1201" s="54"/>
      <c r="BZ1201" s="54"/>
      <c r="CA1201" s="54"/>
      <c r="CB1201" s="54"/>
      <c r="CC1201" s="54"/>
      <c r="CD1201" s="54"/>
      <c r="CE1201" s="54"/>
      <c r="CF1201" s="54"/>
      <c r="CG1201" s="54"/>
      <c r="CH1201" s="54"/>
      <c r="CI1201" s="54"/>
      <c r="CJ1201" s="54"/>
      <c r="CK1201" s="54"/>
      <c r="CL1201" s="54"/>
      <c r="CM1201" s="54"/>
      <c r="CN1201" s="54"/>
      <c r="CO1201" s="54"/>
      <c r="CP1201" s="54"/>
      <c r="CQ1201" s="54"/>
      <c r="CR1201" s="54"/>
      <c r="CS1201" s="54"/>
      <c r="CT1201" s="54"/>
      <c r="CU1201" s="54"/>
      <c r="CV1201" s="54"/>
      <c r="CW1201" s="54"/>
      <c r="CX1201" s="54"/>
      <c r="CY1201" s="54"/>
      <c r="CZ1201" s="54"/>
      <c r="DA1201" s="54"/>
      <c r="DB1201" s="54"/>
      <c r="DC1201" s="54"/>
      <c r="DD1201" s="54"/>
      <c r="DE1201" s="54"/>
      <c r="DF1201" s="54"/>
      <c r="DG1201" s="54"/>
      <c r="DH1201" s="54"/>
      <c r="DI1201" s="54"/>
      <c r="DJ1201" s="54"/>
      <c r="DK1201" s="54"/>
      <c r="DL1201" s="54"/>
      <c r="DM1201" s="54"/>
      <c r="DN1201" s="54"/>
      <c r="DO1201" s="54"/>
      <c r="DP1201" s="54"/>
      <c r="DQ1201" s="199"/>
    </row>
    <row r="1202" spans="4:121" s="52" customFormat="1" hidden="1">
      <c r="D1202" s="198"/>
      <c r="E1202" s="54"/>
      <c r="F1202" s="230">
        <v>11</v>
      </c>
      <c r="G1202" s="729">
        <f t="shared" si="106"/>
        <v>0</v>
      </c>
      <c r="H1202" s="729">
        <f t="shared" si="117"/>
        <v>0</v>
      </c>
      <c r="I1202" s="729">
        <f t="shared" si="118"/>
        <v>0</v>
      </c>
      <c r="J1202" s="729">
        <f t="shared" si="119"/>
        <v>0</v>
      </c>
      <c r="K1202" s="729">
        <f t="shared" si="116"/>
        <v>0</v>
      </c>
      <c r="L1202" s="729">
        <f t="shared" si="107"/>
        <v>0</v>
      </c>
      <c r="M1202" s="853">
        <f t="shared" si="108"/>
        <v>0</v>
      </c>
      <c r="N1202" s="853"/>
      <c r="O1202" s="54"/>
      <c r="P1202" s="230">
        <v>11</v>
      </c>
      <c r="Q1202" s="730">
        <f t="shared" si="109"/>
        <v>0</v>
      </c>
      <c r="R1202" s="730">
        <f t="shared" si="110"/>
        <v>0</v>
      </c>
      <c r="S1202" s="730">
        <f t="shared" si="111"/>
        <v>0</v>
      </c>
      <c r="T1202" s="730">
        <f t="shared" si="112"/>
        <v>0</v>
      </c>
      <c r="U1202" s="730">
        <f t="shared" si="113"/>
        <v>0</v>
      </c>
      <c r="V1202" s="730">
        <f t="shared" si="114"/>
        <v>0</v>
      </c>
      <c r="W1202" s="854">
        <f t="shared" si="115"/>
        <v>0</v>
      </c>
      <c r="X1202" s="854"/>
      <c r="Y1202" s="54"/>
      <c r="Z1202" s="54"/>
      <c r="AA1202" s="54"/>
      <c r="AB1202" s="54"/>
      <c r="AC1202" s="54"/>
      <c r="AD1202" s="54"/>
      <c r="AE1202" s="54"/>
      <c r="AF1202" s="54"/>
      <c r="AG1202" s="54"/>
      <c r="AH1202" s="54"/>
      <c r="AI1202" s="54"/>
      <c r="AJ1202" s="54"/>
      <c r="AK1202" s="54"/>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241"/>
      <c r="BN1202" s="241"/>
      <c r="BO1202" s="241"/>
      <c r="BP1202" s="54"/>
      <c r="BQ1202" s="54"/>
      <c r="BR1202" s="54"/>
      <c r="BS1202" s="54"/>
      <c r="BT1202" s="54"/>
      <c r="BU1202" s="54"/>
      <c r="BV1202" s="54"/>
      <c r="BW1202" s="54"/>
      <c r="BX1202" s="54"/>
      <c r="BY1202" s="54"/>
      <c r="BZ1202" s="54"/>
      <c r="CA1202" s="54"/>
      <c r="CB1202" s="54"/>
      <c r="CC1202" s="54"/>
      <c r="CD1202" s="54"/>
      <c r="CE1202" s="54"/>
      <c r="CF1202" s="54"/>
      <c r="CG1202" s="54"/>
      <c r="CH1202" s="54"/>
      <c r="CI1202" s="54"/>
      <c r="CJ1202" s="54"/>
      <c r="CK1202" s="54"/>
      <c r="CL1202" s="54"/>
      <c r="CM1202" s="54"/>
      <c r="CN1202" s="54"/>
      <c r="CO1202" s="54"/>
      <c r="CP1202" s="54"/>
      <c r="CQ1202" s="54"/>
      <c r="CR1202" s="54"/>
      <c r="CS1202" s="54"/>
      <c r="CT1202" s="54"/>
      <c r="CU1202" s="54"/>
      <c r="CV1202" s="54"/>
      <c r="CW1202" s="54"/>
      <c r="CX1202" s="54"/>
      <c r="CY1202" s="54"/>
      <c r="CZ1202" s="54"/>
      <c r="DA1202" s="54"/>
      <c r="DB1202" s="54"/>
      <c r="DC1202" s="54"/>
      <c r="DD1202" s="54"/>
      <c r="DE1202" s="54"/>
      <c r="DF1202" s="54"/>
      <c r="DG1202" s="54"/>
      <c r="DH1202" s="54"/>
      <c r="DI1202" s="54"/>
      <c r="DJ1202" s="54"/>
      <c r="DK1202" s="54"/>
      <c r="DL1202" s="54"/>
      <c r="DM1202" s="54"/>
      <c r="DN1202" s="54"/>
      <c r="DO1202" s="54"/>
      <c r="DP1202" s="54"/>
      <c r="DQ1202" s="199"/>
    </row>
    <row r="1203" spans="4:121" s="52" customFormat="1" hidden="1">
      <c r="D1203" s="198"/>
      <c r="E1203" s="54"/>
      <c r="F1203" s="229">
        <v>12</v>
      </c>
      <c r="G1203" s="729">
        <f t="shared" si="106"/>
        <v>0</v>
      </c>
      <c r="H1203" s="729">
        <f t="shared" si="117"/>
        <v>0</v>
      </c>
      <c r="I1203" s="729">
        <f t="shared" si="118"/>
        <v>0</v>
      </c>
      <c r="J1203" s="729">
        <f t="shared" si="119"/>
        <v>0</v>
      </c>
      <c r="K1203" s="729">
        <f t="shared" si="116"/>
        <v>0</v>
      </c>
      <c r="L1203" s="729">
        <f t="shared" si="107"/>
        <v>0</v>
      </c>
      <c r="M1203" s="853">
        <f t="shared" si="108"/>
        <v>0</v>
      </c>
      <c r="N1203" s="853"/>
      <c r="O1203" s="54"/>
      <c r="P1203" s="229">
        <v>12</v>
      </c>
      <c r="Q1203" s="730">
        <f t="shared" si="109"/>
        <v>0</v>
      </c>
      <c r="R1203" s="730">
        <f t="shared" si="110"/>
        <v>0</v>
      </c>
      <c r="S1203" s="730">
        <f t="shared" si="111"/>
        <v>0</v>
      </c>
      <c r="T1203" s="730">
        <f t="shared" si="112"/>
        <v>0</v>
      </c>
      <c r="U1203" s="730">
        <f t="shared" si="113"/>
        <v>0</v>
      </c>
      <c r="V1203" s="730">
        <f t="shared" si="114"/>
        <v>0</v>
      </c>
      <c r="W1203" s="854">
        <f t="shared" si="115"/>
        <v>0</v>
      </c>
      <c r="X1203" s="854"/>
      <c r="Y1203" s="54"/>
      <c r="Z1203" s="54"/>
      <c r="AA1203" s="54"/>
      <c r="AB1203" s="54"/>
      <c r="AC1203" s="54"/>
      <c r="AD1203" s="54"/>
      <c r="AE1203" s="54"/>
      <c r="AF1203" s="54"/>
      <c r="AG1203" s="54"/>
      <c r="AH1203" s="54"/>
      <c r="AI1203" s="54"/>
      <c r="AJ1203" s="54"/>
      <c r="AK1203" s="54"/>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241"/>
      <c r="BN1203" s="241"/>
      <c r="BO1203" s="241"/>
      <c r="BP1203" s="54"/>
      <c r="BQ1203" s="54"/>
      <c r="BR1203" s="54"/>
      <c r="BS1203" s="54"/>
      <c r="BT1203" s="54"/>
      <c r="BU1203" s="54"/>
      <c r="BV1203" s="54"/>
      <c r="BW1203" s="54"/>
      <c r="BX1203" s="54"/>
      <c r="BY1203" s="54"/>
      <c r="BZ1203" s="54"/>
      <c r="CA1203" s="54"/>
      <c r="CB1203" s="54"/>
      <c r="CC1203" s="54"/>
      <c r="CD1203" s="54"/>
      <c r="CE1203" s="54"/>
      <c r="CF1203" s="54"/>
      <c r="CG1203" s="54"/>
      <c r="CH1203" s="54"/>
      <c r="CI1203" s="54"/>
      <c r="CJ1203" s="54"/>
      <c r="CK1203" s="54"/>
      <c r="CL1203" s="54"/>
      <c r="CM1203" s="54"/>
      <c r="CN1203" s="54"/>
      <c r="CO1203" s="54"/>
      <c r="CP1203" s="54"/>
      <c r="CQ1203" s="54"/>
      <c r="CR1203" s="54"/>
      <c r="CS1203" s="54"/>
      <c r="CT1203" s="54"/>
      <c r="CU1203" s="54"/>
      <c r="CV1203" s="54"/>
      <c r="CW1203" s="54"/>
      <c r="CX1203" s="54"/>
      <c r="CY1203" s="54"/>
      <c r="CZ1203" s="54"/>
      <c r="DA1203" s="54"/>
      <c r="DB1203" s="54"/>
      <c r="DC1203" s="54"/>
      <c r="DD1203" s="54"/>
      <c r="DE1203" s="54"/>
      <c r="DF1203" s="54"/>
      <c r="DG1203" s="54"/>
      <c r="DH1203" s="54"/>
      <c r="DI1203" s="54"/>
      <c r="DJ1203" s="54"/>
      <c r="DK1203" s="54"/>
      <c r="DL1203" s="54"/>
      <c r="DM1203" s="54"/>
      <c r="DN1203" s="54"/>
      <c r="DO1203" s="54"/>
      <c r="DP1203" s="54"/>
      <c r="DQ1203" s="199"/>
    </row>
    <row r="1204" spans="4:121" s="52" customFormat="1" hidden="1">
      <c r="D1204" s="198"/>
      <c r="E1204" s="54"/>
      <c r="F1204" s="230">
        <v>13</v>
      </c>
      <c r="G1204" s="729">
        <f t="shared" si="106"/>
        <v>0</v>
      </c>
      <c r="H1204" s="729">
        <f t="shared" si="117"/>
        <v>0</v>
      </c>
      <c r="I1204" s="729">
        <f t="shared" si="118"/>
        <v>0</v>
      </c>
      <c r="J1204" s="729">
        <f t="shared" si="119"/>
        <v>0</v>
      </c>
      <c r="K1204" s="729">
        <f t="shared" si="116"/>
        <v>0</v>
      </c>
      <c r="L1204" s="729">
        <f t="shared" si="107"/>
        <v>0</v>
      </c>
      <c r="M1204" s="853">
        <f t="shared" si="108"/>
        <v>0</v>
      </c>
      <c r="N1204" s="853"/>
      <c r="O1204" s="54"/>
      <c r="P1204" s="230">
        <v>13</v>
      </c>
      <c r="Q1204" s="730">
        <f t="shared" si="109"/>
        <v>0</v>
      </c>
      <c r="R1204" s="730">
        <f t="shared" si="110"/>
        <v>0</v>
      </c>
      <c r="S1204" s="730">
        <f t="shared" si="111"/>
        <v>0</v>
      </c>
      <c r="T1204" s="730">
        <f t="shared" si="112"/>
        <v>0</v>
      </c>
      <c r="U1204" s="730">
        <f t="shared" si="113"/>
        <v>0</v>
      </c>
      <c r="V1204" s="730">
        <f t="shared" si="114"/>
        <v>0</v>
      </c>
      <c r="W1204" s="854">
        <f t="shared" si="115"/>
        <v>0</v>
      </c>
      <c r="X1204" s="854"/>
      <c r="Y1204" s="54"/>
      <c r="Z1204" s="54"/>
      <c r="AA1204" s="54"/>
      <c r="AB1204" s="54"/>
      <c r="AC1204" s="54"/>
      <c r="AD1204" s="54"/>
      <c r="AE1204" s="54"/>
      <c r="AF1204" s="54"/>
      <c r="AG1204" s="54"/>
      <c r="AH1204" s="54"/>
      <c r="AI1204" s="54"/>
      <c r="AJ1204" s="54"/>
      <c r="AK1204" s="54"/>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241"/>
      <c r="BN1204" s="241"/>
      <c r="BO1204" s="241"/>
      <c r="BP1204" s="54"/>
      <c r="BQ1204" s="54"/>
      <c r="BR1204" s="54"/>
      <c r="BS1204" s="54"/>
      <c r="BT1204" s="54"/>
      <c r="BU1204" s="54"/>
      <c r="BV1204" s="54"/>
      <c r="BW1204" s="54"/>
      <c r="BX1204" s="54"/>
      <c r="BY1204" s="54"/>
      <c r="BZ1204" s="54"/>
      <c r="CA1204" s="54"/>
      <c r="CB1204" s="54"/>
      <c r="CC1204" s="54"/>
      <c r="CD1204" s="54"/>
      <c r="CE1204" s="54"/>
      <c r="CF1204" s="54"/>
      <c r="CG1204" s="54"/>
      <c r="CH1204" s="54"/>
      <c r="CI1204" s="54"/>
      <c r="CJ1204" s="54"/>
      <c r="CK1204" s="54"/>
      <c r="CL1204" s="54"/>
      <c r="CM1204" s="54"/>
      <c r="CN1204" s="54"/>
      <c r="CO1204" s="54"/>
      <c r="CP1204" s="54"/>
      <c r="CQ1204" s="54"/>
      <c r="CR1204" s="54"/>
      <c r="CS1204" s="54"/>
      <c r="CT1204" s="54"/>
      <c r="CU1204" s="54"/>
      <c r="CV1204" s="54"/>
      <c r="CW1204" s="54"/>
      <c r="CX1204" s="54"/>
      <c r="CY1204" s="54"/>
      <c r="CZ1204" s="54"/>
      <c r="DA1204" s="54"/>
      <c r="DB1204" s="54"/>
      <c r="DC1204" s="54"/>
      <c r="DD1204" s="54"/>
      <c r="DE1204" s="54"/>
      <c r="DF1204" s="54"/>
      <c r="DG1204" s="54"/>
      <c r="DH1204" s="54"/>
      <c r="DI1204" s="54"/>
      <c r="DJ1204" s="54"/>
      <c r="DK1204" s="54"/>
      <c r="DL1204" s="54"/>
      <c r="DM1204" s="54"/>
      <c r="DN1204" s="54"/>
      <c r="DO1204" s="54"/>
      <c r="DP1204" s="54"/>
      <c r="DQ1204" s="199"/>
    </row>
    <row r="1205" spans="4:121" s="52" customFormat="1" hidden="1">
      <c r="D1205" s="198"/>
      <c r="E1205" s="54"/>
      <c r="F1205" s="229">
        <v>14</v>
      </c>
      <c r="G1205" s="729">
        <f t="shared" si="106"/>
        <v>0</v>
      </c>
      <c r="H1205" s="729">
        <f t="shared" si="117"/>
        <v>0</v>
      </c>
      <c r="I1205" s="729">
        <f t="shared" si="118"/>
        <v>0</v>
      </c>
      <c r="J1205" s="729">
        <f t="shared" si="119"/>
        <v>0</v>
      </c>
      <c r="K1205" s="729">
        <f t="shared" si="116"/>
        <v>0</v>
      </c>
      <c r="L1205" s="729">
        <f t="shared" si="107"/>
        <v>0</v>
      </c>
      <c r="M1205" s="853">
        <f t="shared" si="108"/>
        <v>0</v>
      </c>
      <c r="N1205" s="853"/>
      <c r="O1205" s="54"/>
      <c r="P1205" s="229">
        <v>14</v>
      </c>
      <c r="Q1205" s="730">
        <f t="shared" si="109"/>
        <v>0</v>
      </c>
      <c r="R1205" s="730">
        <f t="shared" si="110"/>
        <v>0</v>
      </c>
      <c r="S1205" s="730">
        <f t="shared" si="111"/>
        <v>0</v>
      </c>
      <c r="T1205" s="730">
        <f t="shared" si="112"/>
        <v>0</v>
      </c>
      <c r="U1205" s="730">
        <f t="shared" si="113"/>
        <v>0</v>
      </c>
      <c r="V1205" s="730">
        <f t="shared" si="114"/>
        <v>0</v>
      </c>
      <c r="W1205" s="854">
        <f t="shared" si="115"/>
        <v>0</v>
      </c>
      <c r="X1205" s="854"/>
      <c r="Y1205" s="54"/>
      <c r="Z1205" s="54"/>
      <c r="AA1205" s="54"/>
      <c r="AB1205" s="54"/>
      <c r="AC1205" s="54"/>
      <c r="AD1205" s="54"/>
      <c r="AE1205" s="54"/>
      <c r="AF1205" s="54"/>
      <c r="AG1205" s="54"/>
      <c r="AH1205" s="54"/>
      <c r="AI1205" s="54"/>
      <c r="AJ1205" s="54"/>
      <c r="AK1205" s="54"/>
      <c r="AL1205" s="54"/>
      <c r="AM1205" s="54"/>
      <c r="AN1205" s="54"/>
      <c r="AO1205" s="54"/>
      <c r="AP1205" s="54"/>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241"/>
      <c r="BN1205" s="241"/>
      <c r="BO1205" s="241"/>
      <c r="BP1205" s="54"/>
      <c r="BQ1205" s="54"/>
      <c r="BR1205" s="54"/>
      <c r="BS1205" s="54"/>
      <c r="BT1205" s="54"/>
      <c r="BU1205" s="54"/>
      <c r="BV1205" s="54"/>
      <c r="BW1205" s="54"/>
      <c r="BX1205" s="54"/>
      <c r="BY1205" s="54"/>
      <c r="BZ1205" s="54"/>
      <c r="CA1205" s="54"/>
      <c r="CB1205" s="54"/>
      <c r="CC1205" s="54"/>
      <c r="CD1205" s="54"/>
      <c r="CE1205" s="54"/>
      <c r="CF1205" s="54"/>
      <c r="CG1205" s="54"/>
      <c r="CH1205" s="54"/>
      <c r="CI1205" s="54"/>
      <c r="CJ1205" s="54"/>
      <c r="CK1205" s="54"/>
      <c r="CL1205" s="54"/>
      <c r="CM1205" s="54"/>
      <c r="CN1205" s="54"/>
      <c r="CO1205" s="54"/>
      <c r="CP1205" s="54"/>
      <c r="CQ1205" s="54"/>
      <c r="CR1205" s="54"/>
      <c r="CS1205" s="54"/>
      <c r="CT1205" s="54"/>
      <c r="CU1205" s="54"/>
      <c r="CV1205" s="54"/>
      <c r="CW1205" s="54"/>
      <c r="CX1205" s="54"/>
      <c r="CY1205" s="54"/>
      <c r="CZ1205" s="54"/>
      <c r="DA1205" s="54"/>
      <c r="DB1205" s="54"/>
      <c r="DC1205" s="54"/>
      <c r="DD1205" s="54"/>
      <c r="DE1205" s="54"/>
      <c r="DF1205" s="54"/>
      <c r="DG1205" s="54"/>
      <c r="DH1205" s="54"/>
      <c r="DI1205" s="54"/>
      <c r="DJ1205" s="54"/>
      <c r="DK1205" s="54"/>
      <c r="DL1205" s="54"/>
      <c r="DM1205" s="54"/>
      <c r="DN1205" s="54"/>
      <c r="DO1205" s="54"/>
      <c r="DP1205" s="54"/>
      <c r="DQ1205" s="199"/>
    </row>
    <row r="1206" spans="4:121" s="52" customFormat="1" hidden="1">
      <c r="D1206" s="198"/>
      <c r="E1206" s="54"/>
      <c r="F1206" s="230">
        <v>15</v>
      </c>
      <c r="G1206" s="729">
        <f t="shared" si="106"/>
        <v>0</v>
      </c>
      <c r="H1206" s="729">
        <f t="shared" si="117"/>
        <v>0</v>
      </c>
      <c r="I1206" s="729">
        <f t="shared" si="118"/>
        <v>0</v>
      </c>
      <c r="J1206" s="729">
        <f t="shared" si="119"/>
        <v>0</v>
      </c>
      <c r="K1206" s="729">
        <f t="shared" si="116"/>
        <v>0</v>
      </c>
      <c r="L1206" s="729">
        <f t="shared" si="107"/>
        <v>0</v>
      </c>
      <c r="M1206" s="853">
        <f t="shared" si="108"/>
        <v>0</v>
      </c>
      <c r="N1206" s="853"/>
      <c r="O1206" s="54"/>
      <c r="P1206" s="230">
        <v>15</v>
      </c>
      <c r="Q1206" s="730">
        <f t="shared" si="109"/>
        <v>0</v>
      </c>
      <c r="R1206" s="730">
        <f t="shared" si="110"/>
        <v>0</v>
      </c>
      <c r="S1206" s="730">
        <f t="shared" si="111"/>
        <v>0</v>
      </c>
      <c r="T1206" s="730">
        <f t="shared" si="112"/>
        <v>0</v>
      </c>
      <c r="U1206" s="730">
        <f t="shared" si="113"/>
        <v>0</v>
      </c>
      <c r="V1206" s="730">
        <f t="shared" si="114"/>
        <v>0</v>
      </c>
      <c r="W1206" s="854">
        <f t="shared" si="115"/>
        <v>0</v>
      </c>
      <c r="X1206" s="854"/>
      <c r="Y1206" s="54"/>
      <c r="Z1206" s="54"/>
      <c r="AA1206" s="54"/>
      <c r="AB1206" s="54"/>
      <c r="AC1206" s="54"/>
      <c r="AD1206" s="54"/>
      <c r="AE1206" s="54"/>
      <c r="AF1206" s="54"/>
      <c r="AG1206" s="54"/>
      <c r="AH1206" s="54"/>
      <c r="AI1206" s="54"/>
      <c r="AJ1206" s="54"/>
      <c r="AK1206" s="54"/>
      <c r="AL1206" s="54"/>
      <c r="AM1206" s="54"/>
      <c r="AN1206" s="54"/>
      <c r="AO1206" s="54"/>
      <c r="AP1206" s="54"/>
      <c r="AQ1206" s="54"/>
      <c r="AR1206" s="54"/>
      <c r="AS1206" s="54"/>
      <c r="AT1206" s="54"/>
      <c r="AU1206" s="54"/>
      <c r="AV1206" s="54"/>
      <c r="AW1206" s="54"/>
      <c r="AX1206" s="54"/>
      <c r="AY1206" s="54"/>
      <c r="AZ1206" s="54"/>
      <c r="BA1206" s="54"/>
      <c r="BB1206" s="54"/>
      <c r="BC1206" s="54"/>
      <c r="BD1206" s="54"/>
      <c r="BE1206" s="54"/>
      <c r="BF1206" s="54"/>
      <c r="BG1206" s="54"/>
      <c r="BH1206" s="54"/>
      <c r="BI1206" s="54"/>
      <c r="BJ1206" s="54"/>
      <c r="BK1206" s="54"/>
      <c r="BL1206" s="54"/>
      <c r="BM1206" s="241"/>
      <c r="BN1206" s="241"/>
      <c r="BO1206" s="241"/>
      <c r="BP1206" s="54"/>
      <c r="BQ1206" s="54"/>
      <c r="BR1206" s="54"/>
      <c r="BS1206" s="54"/>
      <c r="BT1206" s="54"/>
      <c r="BU1206" s="54"/>
      <c r="BV1206" s="54"/>
      <c r="BW1206" s="54"/>
      <c r="BX1206" s="54"/>
      <c r="BY1206" s="54"/>
      <c r="BZ1206" s="54"/>
      <c r="CA1206" s="54"/>
      <c r="CB1206" s="54"/>
      <c r="CC1206" s="54"/>
      <c r="CD1206" s="54"/>
      <c r="CE1206" s="54"/>
      <c r="CF1206" s="54"/>
      <c r="CG1206" s="54"/>
      <c r="CH1206" s="54"/>
      <c r="CI1206" s="54"/>
      <c r="CJ1206" s="54"/>
      <c r="CK1206" s="54"/>
      <c r="CL1206" s="54"/>
      <c r="CM1206" s="54"/>
      <c r="CN1206" s="54"/>
      <c r="CO1206" s="54"/>
      <c r="CP1206" s="54"/>
      <c r="CQ1206" s="54"/>
      <c r="CR1206" s="54"/>
      <c r="CS1206" s="54"/>
      <c r="CT1206" s="54"/>
      <c r="CU1206" s="54"/>
      <c r="CV1206" s="54"/>
      <c r="CW1206" s="54"/>
      <c r="CX1206" s="54"/>
      <c r="CY1206" s="54"/>
      <c r="CZ1206" s="54"/>
      <c r="DA1206" s="54"/>
      <c r="DB1206" s="54"/>
      <c r="DC1206" s="54"/>
      <c r="DD1206" s="54"/>
      <c r="DE1206" s="54"/>
      <c r="DF1206" s="54"/>
      <c r="DG1206" s="54"/>
      <c r="DH1206" s="54"/>
      <c r="DI1206" s="54"/>
      <c r="DJ1206" s="54"/>
      <c r="DK1206" s="54"/>
      <c r="DL1206" s="54"/>
      <c r="DM1206" s="54"/>
      <c r="DN1206" s="54"/>
      <c r="DO1206" s="54"/>
      <c r="DP1206" s="54"/>
      <c r="DQ1206" s="199"/>
    </row>
    <row r="1207" spans="4:121" s="52" customFormat="1" hidden="1">
      <c r="D1207" s="198"/>
      <c r="E1207" s="54"/>
      <c r="F1207" s="229">
        <v>16</v>
      </c>
      <c r="G1207" s="729">
        <f t="shared" si="106"/>
        <v>0</v>
      </c>
      <c r="H1207" s="729">
        <f t="shared" si="117"/>
        <v>0</v>
      </c>
      <c r="I1207" s="729">
        <f t="shared" si="118"/>
        <v>0</v>
      </c>
      <c r="J1207" s="729">
        <f t="shared" si="119"/>
        <v>0</v>
      </c>
      <c r="K1207" s="729">
        <f t="shared" si="116"/>
        <v>0</v>
      </c>
      <c r="L1207" s="729">
        <f t="shared" si="107"/>
        <v>0</v>
      </c>
      <c r="M1207" s="853">
        <f t="shared" si="108"/>
        <v>0</v>
      </c>
      <c r="N1207" s="853"/>
      <c r="O1207" s="54"/>
      <c r="P1207" s="229">
        <v>16</v>
      </c>
      <c r="Q1207" s="730">
        <f t="shared" si="109"/>
        <v>0</v>
      </c>
      <c r="R1207" s="730">
        <f t="shared" si="110"/>
        <v>0</v>
      </c>
      <c r="S1207" s="730">
        <f t="shared" si="111"/>
        <v>0</v>
      </c>
      <c r="T1207" s="730">
        <f t="shared" si="112"/>
        <v>0</v>
      </c>
      <c r="U1207" s="730">
        <f t="shared" si="113"/>
        <v>0</v>
      </c>
      <c r="V1207" s="730">
        <f t="shared" si="114"/>
        <v>0</v>
      </c>
      <c r="W1207" s="854">
        <f t="shared" si="115"/>
        <v>0</v>
      </c>
      <c r="X1207" s="854"/>
      <c r="Y1207" s="54"/>
      <c r="Z1207" s="54"/>
      <c r="AA1207" s="54"/>
      <c r="AB1207" s="54"/>
      <c r="AC1207" s="54"/>
      <c r="AD1207" s="54"/>
      <c r="AE1207" s="54"/>
      <c r="AF1207" s="54"/>
      <c r="AG1207" s="54"/>
      <c r="AH1207" s="54"/>
      <c r="AI1207" s="54"/>
      <c r="AJ1207" s="54"/>
      <c r="AK1207" s="54"/>
      <c r="AL1207" s="54"/>
      <c r="AM1207" s="54"/>
      <c r="AN1207" s="54"/>
      <c r="AO1207" s="54"/>
      <c r="AP1207" s="54"/>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241"/>
      <c r="BN1207" s="241"/>
      <c r="BO1207" s="241"/>
      <c r="BP1207" s="54"/>
      <c r="BQ1207" s="54"/>
      <c r="BR1207" s="54"/>
      <c r="BS1207" s="54"/>
      <c r="BT1207" s="54"/>
      <c r="BU1207" s="54"/>
      <c r="BV1207" s="54"/>
      <c r="BW1207" s="54"/>
      <c r="BX1207" s="54"/>
      <c r="BY1207" s="54"/>
      <c r="BZ1207" s="54"/>
      <c r="CA1207" s="54"/>
      <c r="CB1207" s="54"/>
      <c r="CC1207" s="54"/>
      <c r="CD1207" s="54"/>
      <c r="CE1207" s="54"/>
      <c r="CF1207" s="54"/>
      <c r="CG1207" s="54"/>
      <c r="CH1207" s="54"/>
      <c r="CI1207" s="54"/>
      <c r="CJ1207" s="54"/>
      <c r="CK1207" s="54"/>
      <c r="CL1207" s="54"/>
      <c r="CM1207" s="54"/>
      <c r="CN1207" s="54"/>
      <c r="CO1207" s="54"/>
      <c r="CP1207" s="54"/>
      <c r="CQ1207" s="54"/>
      <c r="CR1207" s="54"/>
      <c r="CS1207" s="54"/>
      <c r="CT1207" s="54"/>
      <c r="CU1207" s="54"/>
      <c r="CV1207" s="54"/>
      <c r="CW1207" s="54"/>
      <c r="CX1207" s="54"/>
      <c r="CY1207" s="54"/>
      <c r="CZ1207" s="54"/>
      <c r="DA1207" s="54"/>
      <c r="DB1207" s="54"/>
      <c r="DC1207" s="54"/>
      <c r="DD1207" s="54"/>
      <c r="DE1207" s="54"/>
      <c r="DF1207" s="54"/>
      <c r="DG1207" s="54"/>
      <c r="DH1207" s="54"/>
      <c r="DI1207" s="54"/>
      <c r="DJ1207" s="54"/>
      <c r="DK1207" s="54"/>
      <c r="DL1207" s="54"/>
      <c r="DM1207" s="54"/>
      <c r="DN1207" s="54"/>
      <c r="DO1207" s="54"/>
      <c r="DP1207" s="54"/>
      <c r="DQ1207" s="199"/>
    </row>
    <row r="1208" spans="4:121" s="52" customFormat="1" hidden="1">
      <c r="D1208" s="198"/>
      <c r="E1208" s="54"/>
      <c r="F1208" s="230">
        <v>17</v>
      </c>
      <c r="G1208" s="729">
        <f t="shared" si="106"/>
        <v>0</v>
      </c>
      <c r="H1208" s="729">
        <f t="shared" si="117"/>
        <v>0</v>
      </c>
      <c r="I1208" s="729">
        <f t="shared" si="118"/>
        <v>0</v>
      </c>
      <c r="J1208" s="729">
        <f t="shared" si="119"/>
        <v>0</v>
      </c>
      <c r="K1208" s="729">
        <f t="shared" si="116"/>
        <v>0</v>
      </c>
      <c r="L1208" s="729">
        <f t="shared" si="107"/>
        <v>0</v>
      </c>
      <c r="M1208" s="853">
        <f t="shared" si="108"/>
        <v>0</v>
      </c>
      <c r="N1208" s="853"/>
      <c r="O1208" s="54"/>
      <c r="P1208" s="230">
        <v>17</v>
      </c>
      <c r="Q1208" s="730">
        <f t="shared" si="109"/>
        <v>0</v>
      </c>
      <c r="R1208" s="730">
        <f t="shared" si="110"/>
        <v>0</v>
      </c>
      <c r="S1208" s="730">
        <f t="shared" si="111"/>
        <v>0</v>
      </c>
      <c r="T1208" s="730">
        <f t="shared" si="112"/>
        <v>0</v>
      </c>
      <c r="U1208" s="730">
        <f t="shared" si="113"/>
        <v>0</v>
      </c>
      <c r="V1208" s="730">
        <f t="shared" si="114"/>
        <v>0</v>
      </c>
      <c r="W1208" s="854">
        <f t="shared" si="115"/>
        <v>0</v>
      </c>
      <c r="X1208" s="854"/>
      <c r="Y1208" s="54"/>
      <c r="Z1208" s="54"/>
      <c r="AA1208" s="54"/>
      <c r="AB1208" s="54"/>
      <c r="AC1208" s="54"/>
      <c r="AD1208" s="54"/>
      <c r="AE1208" s="54"/>
      <c r="AF1208" s="54"/>
      <c r="AG1208" s="54"/>
      <c r="AH1208" s="54"/>
      <c r="AI1208" s="54"/>
      <c r="AJ1208" s="54"/>
      <c r="AK1208" s="54"/>
      <c r="AL1208" s="54"/>
      <c r="AM1208" s="54"/>
      <c r="AN1208" s="54"/>
      <c r="AO1208" s="54"/>
      <c r="AP1208" s="54"/>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241"/>
      <c r="BN1208" s="241"/>
      <c r="BO1208" s="241"/>
      <c r="BP1208" s="54"/>
      <c r="BQ1208" s="54"/>
      <c r="BR1208" s="54"/>
      <c r="BS1208" s="54"/>
      <c r="BT1208" s="54"/>
      <c r="BU1208" s="54"/>
      <c r="BV1208" s="54"/>
      <c r="BW1208" s="54"/>
      <c r="BX1208" s="54"/>
      <c r="BY1208" s="54"/>
      <c r="BZ1208" s="54"/>
      <c r="CA1208" s="54"/>
      <c r="CB1208" s="54"/>
      <c r="CC1208" s="54"/>
      <c r="CD1208" s="54"/>
      <c r="CE1208" s="54"/>
      <c r="CF1208" s="54"/>
      <c r="CG1208" s="54"/>
      <c r="CH1208" s="54"/>
      <c r="CI1208" s="54"/>
      <c r="CJ1208" s="54"/>
      <c r="CK1208" s="54"/>
      <c r="CL1208" s="54"/>
      <c r="CM1208" s="54"/>
      <c r="CN1208" s="54"/>
      <c r="CO1208" s="54"/>
      <c r="CP1208" s="54"/>
      <c r="CQ1208" s="54"/>
      <c r="CR1208" s="54"/>
      <c r="CS1208" s="54"/>
      <c r="CT1208" s="54"/>
      <c r="CU1208" s="54"/>
      <c r="CV1208" s="54"/>
      <c r="CW1208" s="54"/>
      <c r="CX1208" s="54"/>
      <c r="CY1208" s="54"/>
      <c r="CZ1208" s="54"/>
      <c r="DA1208" s="54"/>
      <c r="DB1208" s="54"/>
      <c r="DC1208" s="54"/>
      <c r="DD1208" s="54"/>
      <c r="DE1208" s="54"/>
      <c r="DF1208" s="54"/>
      <c r="DG1208" s="54"/>
      <c r="DH1208" s="54"/>
      <c r="DI1208" s="54"/>
      <c r="DJ1208" s="54"/>
      <c r="DK1208" s="54"/>
      <c r="DL1208" s="54"/>
      <c r="DM1208" s="54"/>
      <c r="DN1208" s="54"/>
      <c r="DO1208" s="54"/>
      <c r="DP1208" s="54"/>
      <c r="DQ1208" s="199"/>
    </row>
    <row r="1209" spans="4:121" s="52" customFormat="1" hidden="1">
      <c r="D1209" s="198"/>
      <c r="E1209" s="54"/>
      <c r="F1209" s="229">
        <v>18</v>
      </c>
      <c r="G1209" s="729">
        <f t="shared" si="106"/>
        <v>0</v>
      </c>
      <c r="H1209" s="729">
        <f t="shared" si="117"/>
        <v>0</v>
      </c>
      <c r="I1209" s="729">
        <f t="shared" si="118"/>
        <v>0</v>
      </c>
      <c r="J1209" s="729">
        <f t="shared" si="119"/>
        <v>0</v>
      </c>
      <c r="K1209" s="729">
        <f t="shared" si="116"/>
        <v>0</v>
      </c>
      <c r="L1209" s="729">
        <f t="shared" si="107"/>
        <v>0</v>
      </c>
      <c r="M1209" s="853">
        <f t="shared" si="108"/>
        <v>0</v>
      </c>
      <c r="N1209" s="853"/>
      <c r="O1209" s="54"/>
      <c r="P1209" s="229">
        <v>18</v>
      </c>
      <c r="Q1209" s="730">
        <f t="shared" si="109"/>
        <v>0</v>
      </c>
      <c r="R1209" s="730">
        <f t="shared" si="110"/>
        <v>0</v>
      </c>
      <c r="S1209" s="730">
        <f t="shared" si="111"/>
        <v>0</v>
      </c>
      <c r="T1209" s="730">
        <f t="shared" si="112"/>
        <v>0</v>
      </c>
      <c r="U1209" s="730">
        <f t="shared" si="113"/>
        <v>0</v>
      </c>
      <c r="V1209" s="730">
        <f t="shared" si="114"/>
        <v>0</v>
      </c>
      <c r="W1209" s="854">
        <f t="shared" si="115"/>
        <v>0</v>
      </c>
      <c r="X1209" s="854"/>
      <c r="Y1209" s="54"/>
      <c r="Z1209" s="54"/>
      <c r="AA1209" s="54"/>
      <c r="AB1209" s="54"/>
      <c r="AC1209" s="54"/>
      <c r="AD1209" s="54"/>
      <c r="AE1209" s="54"/>
      <c r="AF1209" s="54"/>
      <c r="AG1209" s="54"/>
      <c r="AH1209" s="54"/>
      <c r="AI1209" s="54"/>
      <c r="AJ1209" s="54"/>
      <c r="AK1209" s="54"/>
      <c r="AL1209" s="54"/>
      <c r="AM1209" s="54"/>
      <c r="AN1209" s="54"/>
      <c r="AO1209" s="54"/>
      <c r="AP1209" s="54"/>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241"/>
      <c r="BN1209" s="241"/>
      <c r="BO1209" s="241"/>
      <c r="BP1209" s="54"/>
      <c r="BQ1209" s="54"/>
      <c r="BR1209" s="54"/>
      <c r="BS1209" s="54"/>
      <c r="BT1209" s="54"/>
      <c r="BU1209" s="54"/>
      <c r="BV1209" s="54"/>
      <c r="BW1209" s="54"/>
      <c r="BX1209" s="54"/>
      <c r="BY1209" s="54"/>
      <c r="BZ1209" s="54"/>
      <c r="CA1209" s="54"/>
      <c r="CB1209" s="54"/>
      <c r="CC1209" s="54"/>
      <c r="CD1209" s="54"/>
      <c r="CE1209" s="54"/>
      <c r="CF1209" s="54"/>
      <c r="CG1209" s="54"/>
      <c r="CH1209" s="54"/>
      <c r="CI1209" s="54"/>
      <c r="CJ1209" s="54"/>
      <c r="CK1209" s="54"/>
      <c r="CL1209" s="54"/>
      <c r="CM1209" s="54"/>
      <c r="CN1209" s="54"/>
      <c r="CO1209" s="54"/>
      <c r="CP1209" s="54"/>
      <c r="CQ1209" s="54"/>
      <c r="CR1209" s="54"/>
      <c r="CS1209" s="54"/>
      <c r="CT1209" s="54"/>
      <c r="CU1209" s="54"/>
      <c r="CV1209" s="54"/>
      <c r="CW1209" s="54"/>
      <c r="CX1209" s="54"/>
      <c r="CY1209" s="54"/>
      <c r="CZ1209" s="54"/>
      <c r="DA1209" s="54"/>
      <c r="DB1209" s="54"/>
      <c r="DC1209" s="54"/>
      <c r="DD1209" s="54"/>
      <c r="DE1209" s="54"/>
      <c r="DF1209" s="54"/>
      <c r="DG1209" s="54"/>
      <c r="DH1209" s="54"/>
      <c r="DI1209" s="54"/>
      <c r="DJ1209" s="54"/>
      <c r="DK1209" s="54"/>
      <c r="DL1209" s="54"/>
      <c r="DM1209" s="54"/>
      <c r="DN1209" s="54"/>
      <c r="DO1209" s="54"/>
      <c r="DP1209" s="54"/>
      <c r="DQ1209" s="199"/>
    </row>
    <row r="1210" spans="4:121" s="52" customFormat="1" hidden="1">
      <c r="D1210" s="198"/>
      <c r="E1210" s="54"/>
      <c r="F1210" s="230">
        <v>19</v>
      </c>
      <c r="G1210" s="729">
        <f t="shared" si="106"/>
        <v>0</v>
      </c>
      <c r="H1210" s="729">
        <f t="shared" si="117"/>
        <v>0</v>
      </c>
      <c r="I1210" s="729">
        <f t="shared" si="118"/>
        <v>0</v>
      </c>
      <c r="J1210" s="729">
        <f t="shared" si="119"/>
        <v>0</v>
      </c>
      <c r="K1210" s="729">
        <f t="shared" si="116"/>
        <v>0</v>
      </c>
      <c r="L1210" s="729">
        <f t="shared" si="107"/>
        <v>0</v>
      </c>
      <c r="M1210" s="853">
        <f t="shared" si="108"/>
        <v>0</v>
      </c>
      <c r="N1210" s="853"/>
      <c r="O1210" s="54"/>
      <c r="P1210" s="230">
        <v>19</v>
      </c>
      <c r="Q1210" s="730">
        <f t="shared" si="109"/>
        <v>0</v>
      </c>
      <c r="R1210" s="730">
        <f t="shared" si="110"/>
        <v>0</v>
      </c>
      <c r="S1210" s="730">
        <f t="shared" si="111"/>
        <v>0</v>
      </c>
      <c r="T1210" s="730">
        <f t="shared" si="112"/>
        <v>0</v>
      </c>
      <c r="U1210" s="730">
        <f t="shared" si="113"/>
        <v>0</v>
      </c>
      <c r="V1210" s="730">
        <f t="shared" si="114"/>
        <v>0</v>
      </c>
      <c r="W1210" s="854">
        <f t="shared" si="115"/>
        <v>0</v>
      </c>
      <c r="X1210" s="854"/>
      <c r="Y1210" s="54"/>
      <c r="Z1210" s="54"/>
      <c r="AA1210" s="54"/>
      <c r="AB1210" s="54"/>
      <c r="AC1210" s="54"/>
      <c r="AD1210" s="54"/>
      <c r="AE1210" s="54"/>
      <c r="AF1210" s="54"/>
      <c r="AG1210" s="54"/>
      <c r="AH1210" s="54"/>
      <c r="AI1210" s="54"/>
      <c r="AJ1210" s="54"/>
      <c r="AK1210" s="54"/>
      <c r="AL1210" s="54"/>
      <c r="AM1210" s="54"/>
      <c r="AN1210" s="54"/>
      <c r="AO1210" s="54"/>
      <c r="AP1210" s="54"/>
      <c r="AQ1210" s="54"/>
      <c r="AR1210" s="54"/>
      <c r="AS1210" s="54"/>
      <c r="AT1210" s="54"/>
      <c r="AU1210" s="54"/>
      <c r="AV1210" s="54"/>
      <c r="AW1210" s="54"/>
      <c r="AX1210" s="54"/>
      <c r="AY1210" s="54"/>
      <c r="AZ1210" s="54"/>
      <c r="BA1210" s="54"/>
      <c r="BB1210" s="54"/>
      <c r="BC1210" s="54"/>
      <c r="BD1210" s="54"/>
      <c r="BE1210" s="54"/>
      <c r="BF1210" s="54"/>
      <c r="BG1210" s="54"/>
      <c r="BH1210" s="54"/>
      <c r="BI1210" s="54"/>
      <c r="BJ1210" s="54"/>
      <c r="BK1210" s="54"/>
      <c r="BL1210" s="54"/>
      <c r="BM1210" s="241"/>
      <c r="BN1210" s="241"/>
      <c r="BO1210" s="241"/>
      <c r="BP1210" s="54"/>
      <c r="BQ1210" s="54"/>
      <c r="BR1210" s="54"/>
      <c r="BS1210" s="54"/>
      <c r="BT1210" s="54"/>
      <c r="BU1210" s="54"/>
      <c r="BV1210" s="54"/>
      <c r="BW1210" s="54"/>
      <c r="BX1210" s="54"/>
      <c r="BY1210" s="54"/>
      <c r="BZ1210" s="54"/>
      <c r="CA1210" s="54"/>
      <c r="CB1210" s="54"/>
      <c r="CC1210" s="54"/>
      <c r="CD1210" s="54"/>
      <c r="CE1210" s="54"/>
      <c r="CF1210" s="54"/>
      <c r="CG1210" s="54"/>
      <c r="CH1210" s="54"/>
      <c r="CI1210" s="54"/>
      <c r="CJ1210" s="54"/>
      <c r="CK1210" s="54"/>
      <c r="CL1210" s="54"/>
      <c r="CM1210" s="54"/>
      <c r="CN1210" s="54"/>
      <c r="CO1210" s="54"/>
      <c r="CP1210" s="54"/>
      <c r="CQ1210" s="54"/>
      <c r="CR1210" s="54"/>
      <c r="CS1210" s="54"/>
      <c r="CT1210" s="54"/>
      <c r="CU1210" s="54"/>
      <c r="CV1210" s="54"/>
      <c r="CW1210" s="54"/>
      <c r="CX1210" s="54"/>
      <c r="CY1210" s="54"/>
      <c r="CZ1210" s="54"/>
      <c r="DA1210" s="54"/>
      <c r="DB1210" s="54"/>
      <c r="DC1210" s="54"/>
      <c r="DD1210" s="54"/>
      <c r="DE1210" s="54"/>
      <c r="DF1210" s="54"/>
      <c r="DG1210" s="54"/>
      <c r="DH1210" s="54"/>
      <c r="DI1210" s="54"/>
      <c r="DJ1210" s="54"/>
      <c r="DK1210" s="54"/>
      <c r="DL1210" s="54"/>
      <c r="DM1210" s="54"/>
      <c r="DN1210" s="54"/>
      <c r="DO1210" s="54"/>
      <c r="DP1210" s="54"/>
      <c r="DQ1210" s="199"/>
    </row>
    <row r="1211" spans="4:121" s="52" customFormat="1" hidden="1">
      <c r="D1211" s="198"/>
      <c r="E1211" s="54"/>
      <c r="F1211" s="229">
        <v>20</v>
      </c>
      <c r="G1211" s="729">
        <f t="shared" si="106"/>
        <v>0</v>
      </c>
      <c r="H1211" s="729">
        <f t="shared" si="117"/>
        <v>0</v>
      </c>
      <c r="I1211" s="729">
        <f t="shared" si="118"/>
        <v>0</v>
      </c>
      <c r="J1211" s="729">
        <f t="shared" si="119"/>
        <v>0</v>
      </c>
      <c r="K1211" s="729">
        <f t="shared" si="116"/>
        <v>0</v>
      </c>
      <c r="L1211" s="729">
        <f t="shared" si="107"/>
        <v>0</v>
      </c>
      <c r="M1211" s="853">
        <f t="shared" si="108"/>
        <v>0</v>
      </c>
      <c r="N1211" s="853"/>
      <c r="O1211" s="54"/>
      <c r="P1211" s="229">
        <v>20</v>
      </c>
      <c r="Q1211" s="730">
        <f t="shared" si="109"/>
        <v>0</v>
      </c>
      <c r="R1211" s="730">
        <f t="shared" si="110"/>
        <v>0</v>
      </c>
      <c r="S1211" s="730">
        <f t="shared" si="111"/>
        <v>0</v>
      </c>
      <c r="T1211" s="730">
        <f t="shared" si="112"/>
        <v>0</v>
      </c>
      <c r="U1211" s="730">
        <f t="shared" si="113"/>
        <v>0</v>
      </c>
      <c r="V1211" s="730">
        <f t="shared" si="114"/>
        <v>0</v>
      </c>
      <c r="W1211" s="854">
        <f t="shared" si="115"/>
        <v>0</v>
      </c>
      <c r="X1211" s="854"/>
      <c r="Y1211" s="54"/>
      <c r="Z1211" s="54"/>
      <c r="AA1211" s="54"/>
      <c r="AB1211" s="54"/>
      <c r="AC1211" s="54"/>
      <c r="AD1211" s="54"/>
      <c r="AE1211" s="54"/>
      <c r="AF1211" s="54"/>
      <c r="AG1211" s="54"/>
      <c r="AH1211" s="54"/>
      <c r="AI1211" s="54"/>
      <c r="AJ1211" s="54"/>
      <c r="AK1211" s="54"/>
      <c r="AL1211" s="54"/>
      <c r="AM1211" s="54"/>
      <c r="AN1211" s="54"/>
      <c r="AO1211" s="54"/>
      <c r="AP1211" s="54"/>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241"/>
      <c r="BN1211" s="241"/>
      <c r="BO1211" s="241"/>
      <c r="BP1211" s="54"/>
      <c r="BQ1211" s="54"/>
      <c r="BR1211" s="54"/>
      <c r="BS1211" s="54"/>
      <c r="BT1211" s="54"/>
      <c r="BU1211" s="54"/>
      <c r="BV1211" s="54"/>
      <c r="BW1211" s="54"/>
      <c r="BX1211" s="54"/>
      <c r="BY1211" s="54"/>
      <c r="BZ1211" s="54"/>
      <c r="CA1211" s="54"/>
      <c r="CB1211" s="54"/>
      <c r="CC1211" s="54"/>
      <c r="CD1211" s="54"/>
      <c r="CE1211" s="54"/>
      <c r="CF1211" s="54"/>
      <c r="CG1211" s="54"/>
      <c r="CH1211" s="54"/>
      <c r="CI1211" s="54"/>
      <c r="CJ1211" s="54"/>
      <c r="CK1211" s="54"/>
      <c r="CL1211" s="54"/>
      <c r="CM1211" s="54"/>
      <c r="CN1211" s="54"/>
      <c r="CO1211" s="54"/>
      <c r="CP1211" s="54"/>
      <c r="CQ1211" s="54"/>
      <c r="CR1211" s="54"/>
      <c r="CS1211" s="54"/>
      <c r="CT1211" s="54"/>
      <c r="CU1211" s="54"/>
      <c r="CV1211" s="54"/>
      <c r="CW1211" s="54"/>
      <c r="CX1211" s="54"/>
      <c r="CY1211" s="54"/>
      <c r="CZ1211" s="54"/>
      <c r="DA1211" s="54"/>
      <c r="DB1211" s="54"/>
      <c r="DC1211" s="54"/>
      <c r="DD1211" s="54"/>
      <c r="DE1211" s="54"/>
      <c r="DF1211" s="54"/>
      <c r="DG1211" s="54"/>
      <c r="DH1211" s="54"/>
      <c r="DI1211" s="54"/>
      <c r="DJ1211" s="54"/>
      <c r="DK1211" s="54"/>
      <c r="DL1211" s="54"/>
      <c r="DM1211" s="54"/>
      <c r="DN1211" s="54"/>
      <c r="DO1211" s="54"/>
      <c r="DP1211" s="54"/>
      <c r="DQ1211" s="199"/>
    </row>
    <row r="1212" spans="4:121" s="52" customFormat="1" hidden="1">
      <c r="D1212" s="198"/>
      <c r="E1212" s="54"/>
      <c r="F1212" s="230">
        <v>21</v>
      </c>
      <c r="G1212" s="729">
        <f t="shared" si="106"/>
        <v>0</v>
      </c>
      <c r="H1212" s="729">
        <f t="shared" si="117"/>
        <v>0</v>
      </c>
      <c r="I1212" s="729">
        <f t="shared" si="118"/>
        <v>0</v>
      </c>
      <c r="J1212" s="729">
        <f t="shared" si="119"/>
        <v>0</v>
      </c>
      <c r="K1212" s="729">
        <f t="shared" si="116"/>
        <v>0</v>
      </c>
      <c r="L1212" s="729">
        <f t="shared" si="107"/>
        <v>0</v>
      </c>
      <c r="M1212" s="853">
        <f t="shared" si="108"/>
        <v>0</v>
      </c>
      <c r="N1212" s="853"/>
      <c r="O1212" s="54"/>
      <c r="P1212" s="230">
        <v>21</v>
      </c>
      <c r="Q1212" s="730">
        <f t="shared" si="109"/>
        <v>0</v>
      </c>
      <c r="R1212" s="730">
        <f t="shared" si="110"/>
        <v>0</v>
      </c>
      <c r="S1212" s="730">
        <f t="shared" si="111"/>
        <v>0</v>
      </c>
      <c r="T1212" s="730">
        <f t="shared" si="112"/>
        <v>0</v>
      </c>
      <c r="U1212" s="730">
        <f t="shared" si="113"/>
        <v>0</v>
      </c>
      <c r="V1212" s="730">
        <f t="shared" si="114"/>
        <v>0</v>
      </c>
      <c r="W1212" s="854">
        <f t="shared" si="115"/>
        <v>0</v>
      </c>
      <c r="X1212" s="854"/>
      <c r="Y1212" s="54"/>
      <c r="Z1212" s="54"/>
      <c r="AA1212" s="54"/>
      <c r="AB1212" s="54"/>
      <c r="AC1212" s="54"/>
      <c r="AD1212" s="54"/>
      <c r="AE1212" s="54"/>
      <c r="AF1212" s="54"/>
      <c r="AG1212" s="54"/>
      <c r="AH1212" s="54"/>
      <c r="AI1212" s="54"/>
      <c r="AJ1212" s="54"/>
      <c r="AK1212" s="54"/>
      <c r="AL1212" s="54"/>
      <c r="AM1212" s="54"/>
      <c r="AN1212" s="54"/>
      <c r="AO1212" s="54"/>
      <c r="AP1212" s="54"/>
      <c r="AQ1212" s="54"/>
      <c r="AR1212" s="54"/>
      <c r="AS1212" s="54"/>
      <c r="AT1212" s="54"/>
      <c r="AU1212" s="54"/>
      <c r="AV1212" s="54"/>
      <c r="AW1212" s="54"/>
      <c r="AX1212" s="54"/>
      <c r="AY1212" s="54"/>
      <c r="AZ1212" s="54"/>
      <c r="BA1212" s="54"/>
      <c r="BB1212" s="54"/>
      <c r="BC1212" s="54"/>
      <c r="BD1212" s="54"/>
      <c r="BE1212" s="54"/>
      <c r="BF1212" s="54"/>
      <c r="BG1212" s="54"/>
      <c r="BH1212" s="54"/>
      <c r="BI1212" s="54"/>
      <c r="BJ1212" s="54"/>
      <c r="BK1212" s="54"/>
      <c r="BL1212" s="54"/>
      <c r="BM1212" s="241"/>
      <c r="BN1212" s="241"/>
      <c r="BO1212" s="241"/>
      <c r="BP1212" s="54"/>
      <c r="BQ1212" s="54"/>
      <c r="BR1212" s="54"/>
      <c r="BS1212" s="54"/>
      <c r="BT1212" s="54"/>
      <c r="BU1212" s="54"/>
      <c r="BV1212" s="54"/>
      <c r="BW1212" s="54"/>
      <c r="BX1212" s="54"/>
      <c r="BY1212" s="54"/>
      <c r="BZ1212" s="54"/>
      <c r="CA1212" s="54"/>
      <c r="CB1212" s="54"/>
      <c r="CC1212" s="54"/>
      <c r="CD1212" s="54"/>
      <c r="CE1212" s="54"/>
      <c r="CF1212" s="54"/>
      <c r="CG1212" s="54"/>
      <c r="CH1212" s="54"/>
      <c r="CI1212" s="54"/>
      <c r="CJ1212" s="54"/>
      <c r="CK1212" s="54"/>
      <c r="CL1212" s="54"/>
      <c r="CM1212" s="54"/>
      <c r="CN1212" s="54"/>
      <c r="CO1212" s="54"/>
      <c r="CP1212" s="54"/>
      <c r="CQ1212" s="54"/>
      <c r="CR1212" s="54"/>
      <c r="CS1212" s="54"/>
      <c r="CT1212" s="54"/>
      <c r="CU1212" s="54"/>
      <c r="CV1212" s="54"/>
      <c r="CW1212" s="54"/>
      <c r="CX1212" s="54"/>
      <c r="CY1212" s="54"/>
      <c r="CZ1212" s="54"/>
      <c r="DA1212" s="54"/>
      <c r="DB1212" s="54"/>
      <c r="DC1212" s="54"/>
      <c r="DD1212" s="54"/>
      <c r="DE1212" s="54"/>
      <c r="DF1212" s="54"/>
      <c r="DG1212" s="54"/>
      <c r="DH1212" s="54"/>
      <c r="DI1212" s="54"/>
      <c r="DJ1212" s="54"/>
      <c r="DK1212" s="54"/>
      <c r="DL1212" s="54"/>
      <c r="DM1212" s="54"/>
      <c r="DN1212" s="54"/>
      <c r="DO1212" s="54"/>
      <c r="DP1212" s="54"/>
      <c r="DQ1212" s="199"/>
    </row>
    <row r="1213" spans="4:121" s="52" customFormat="1" hidden="1">
      <c r="D1213" s="198"/>
      <c r="E1213" s="54"/>
      <c r="F1213" s="229">
        <v>22</v>
      </c>
      <c r="G1213" s="729">
        <f t="shared" si="106"/>
        <v>0</v>
      </c>
      <c r="H1213" s="729">
        <f t="shared" si="117"/>
        <v>0</v>
      </c>
      <c r="I1213" s="729">
        <f t="shared" si="118"/>
        <v>0</v>
      </c>
      <c r="J1213" s="729">
        <f t="shared" si="119"/>
        <v>0</v>
      </c>
      <c r="K1213" s="729">
        <f t="shared" si="116"/>
        <v>0</v>
      </c>
      <c r="L1213" s="729">
        <f t="shared" si="107"/>
        <v>0</v>
      </c>
      <c r="M1213" s="853">
        <f t="shared" si="108"/>
        <v>0</v>
      </c>
      <c r="N1213" s="853"/>
      <c r="O1213" s="54"/>
      <c r="P1213" s="229">
        <v>22</v>
      </c>
      <c r="Q1213" s="730">
        <f t="shared" si="109"/>
        <v>0</v>
      </c>
      <c r="R1213" s="730">
        <f t="shared" si="110"/>
        <v>0</v>
      </c>
      <c r="S1213" s="730">
        <f t="shared" si="111"/>
        <v>0</v>
      </c>
      <c r="T1213" s="730">
        <f t="shared" si="112"/>
        <v>0</v>
      </c>
      <c r="U1213" s="730">
        <f t="shared" si="113"/>
        <v>0</v>
      </c>
      <c r="V1213" s="730">
        <f t="shared" si="114"/>
        <v>0</v>
      </c>
      <c r="W1213" s="854">
        <f t="shared" si="115"/>
        <v>0</v>
      </c>
      <c r="X1213" s="854"/>
      <c r="Y1213" s="54"/>
      <c r="Z1213" s="54"/>
      <c r="AA1213" s="54"/>
      <c r="AB1213" s="54"/>
      <c r="AC1213" s="54"/>
      <c r="AD1213" s="54"/>
      <c r="AE1213" s="54"/>
      <c r="AF1213" s="54"/>
      <c r="AG1213" s="54"/>
      <c r="AH1213" s="54"/>
      <c r="AI1213" s="54"/>
      <c r="AJ1213" s="54"/>
      <c r="AK1213" s="54"/>
      <c r="AL1213" s="54"/>
      <c r="AM1213" s="54"/>
      <c r="AN1213" s="54"/>
      <c r="AO1213" s="54"/>
      <c r="AP1213" s="54"/>
      <c r="AQ1213" s="54"/>
      <c r="AR1213" s="54"/>
      <c r="AS1213" s="54"/>
      <c r="AT1213" s="54"/>
      <c r="AU1213" s="54"/>
      <c r="AV1213" s="54"/>
      <c r="AW1213" s="54"/>
      <c r="AX1213" s="54"/>
      <c r="AY1213" s="54"/>
      <c r="AZ1213" s="54"/>
      <c r="BA1213" s="54"/>
      <c r="BB1213" s="54"/>
      <c r="BC1213" s="54"/>
      <c r="BD1213" s="54"/>
      <c r="BE1213" s="54"/>
      <c r="BF1213" s="54"/>
      <c r="BG1213" s="54"/>
      <c r="BH1213" s="54"/>
      <c r="BI1213" s="54"/>
      <c r="BJ1213" s="54"/>
      <c r="BK1213" s="54"/>
      <c r="BL1213" s="54"/>
      <c r="BM1213" s="241"/>
      <c r="BN1213" s="241"/>
      <c r="BO1213" s="241"/>
      <c r="BP1213" s="54"/>
      <c r="BQ1213" s="54"/>
      <c r="BR1213" s="54"/>
      <c r="BS1213" s="54"/>
      <c r="BT1213" s="54"/>
      <c r="BU1213" s="54"/>
      <c r="BV1213" s="54"/>
      <c r="BW1213" s="54"/>
      <c r="BX1213" s="54"/>
      <c r="BY1213" s="54"/>
      <c r="BZ1213" s="54"/>
      <c r="CA1213" s="54"/>
      <c r="CB1213" s="54"/>
      <c r="CC1213" s="54"/>
      <c r="CD1213" s="54"/>
      <c r="CE1213" s="54"/>
      <c r="CF1213" s="54"/>
      <c r="CG1213" s="54"/>
      <c r="CH1213" s="54"/>
      <c r="CI1213" s="54"/>
      <c r="CJ1213" s="54"/>
      <c r="CK1213" s="54"/>
      <c r="CL1213" s="54"/>
      <c r="CM1213" s="54"/>
      <c r="CN1213" s="54"/>
      <c r="CO1213" s="54"/>
      <c r="CP1213" s="54"/>
      <c r="CQ1213" s="54"/>
      <c r="CR1213" s="54"/>
      <c r="CS1213" s="54"/>
      <c r="CT1213" s="54"/>
      <c r="CU1213" s="54"/>
      <c r="CV1213" s="54"/>
      <c r="CW1213" s="54"/>
      <c r="CX1213" s="54"/>
      <c r="CY1213" s="54"/>
      <c r="CZ1213" s="54"/>
      <c r="DA1213" s="54"/>
      <c r="DB1213" s="54"/>
      <c r="DC1213" s="54"/>
      <c r="DD1213" s="54"/>
      <c r="DE1213" s="54"/>
      <c r="DF1213" s="54"/>
      <c r="DG1213" s="54"/>
      <c r="DH1213" s="54"/>
      <c r="DI1213" s="54"/>
      <c r="DJ1213" s="54"/>
      <c r="DK1213" s="54"/>
      <c r="DL1213" s="54"/>
      <c r="DM1213" s="54"/>
      <c r="DN1213" s="54"/>
      <c r="DO1213" s="54"/>
      <c r="DP1213" s="54"/>
      <c r="DQ1213" s="199"/>
    </row>
    <row r="1214" spans="4:121" s="52" customFormat="1" hidden="1">
      <c r="D1214" s="198"/>
      <c r="E1214" s="54"/>
      <c r="F1214" s="230">
        <v>23</v>
      </c>
      <c r="G1214" s="729">
        <f t="shared" si="106"/>
        <v>0</v>
      </c>
      <c r="H1214" s="729">
        <f t="shared" si="117"/>
        <v>0</v>
      </c>
      <c r="I1214" s="729">
        <f t="shared" si="118"/>
        <v>0</v>
      </c>
      <c r="J1214" s="729">
        <f t="shared" si="119"/>
        <v>0</v>
      </c>
      <c r="K1214" s="729">
        <f t="shared" si="116"/>
        <v>0</v>
      </c>
      <c r="L1214" s="729">
        <f t="shared" si="107"/>
        <v>0</v>
      </c>
      <c r="M1214" s="853">
        <f t="shared" si="108"/>
        <v>0</v>
      </c>
      <c r="N1214" s="853"/>
      <c r="O1214" s="54"/>
      <c r="P1214" s="230">
        <v>23</v>
      </c>
      <c r="Q1214" s="730">
        <f t="shared" si="109"/>
        <v>0</v>
      </c>
      <c r="R1214" s="730">
        <f t="shared" si="110"/>
        <v>0</v>
      </c>
      <c r="S1214" s="730">
        <f t="shared" si="111"/>
        <v>0</v>
      </c>
      <c r="T1214" s="730">
        <f t="shared" si="112"/>
        <v>0</v>
      </c>
      <c r="U1214" s="730">
        <f t="shared" si="113"/>
        <v>0</v>
      </c>
      <c r="V1214" s="730">
        <f t="shared" si="114"/>
        <v>0</v>
      </c>
      <c r="W1214" s="854">
        <f t="shared" si="115"/>
        <v>0</v>
      </c>
      <c r="X1214" s="854"/>
      <c r="Y1214" s="54"/>
      <c r="Z1214" s="54"/>
      <c r="AA1214" s="54"/>
      <c r="AB1214" s="54"/>
      <c r="AC1214" s="54"/>
      <c r="AD1214" s="54"/>
      <c r="AE1214" s="54"/>
      <c r="AF1214" s="54"/>
      <c r="AG1214" s="54"/>
      <c r="AH1214" s="54"/>
      <c r="AI1214" s="54"/>
      <c r="AJ1214" s="54"/>
      <c r="AK1214" s="54"/>
      <c r="AL1214" s="54"/>
      <c r="AM1214" s="54"/>
      <c r="AN1214" s="54"/>
      <c r="AO1214" s="54"/>
      <c r="AP1214" s="54"/>
      <c r="AQ1214" s="54"/>
      <c r="AR1214" s="54"/>
      <c r="AS1214" s="54"/>
      <c r="AT1214" s="54"/>
      <c r="AU1214" s="54"/>
      <c r="AV1214" s="54"/>
      <c r="AW1214" s="54"/>
      <c r="AX1214" s="54"/>
      <c r="AY1214" s="54"/>
      <c r="AZ1214" s="54"/>
      <c r="BA1214" s="54"/>
      <c r="BB1214" s="54"/>
      <c r="BC1214" s="54"/>
      <c r="BD1214" s="54"/>
      <c r="BE1214" s="54"/>
      <c r="BF1214" s="54"/>
      <c r="BG1214" s="54"/>
      <c r="BH1214" s="54"/>
      <c r="BI1214" s="54"/>
      <c r="BJ1214" s="54"/>
      <c r="BK1214" s="54"/>
      <c r="BL1214" s="54"/>
      <c r="BM1214" s="241"/>
      <c r="BN1214" s="241"/>
      <c r="BO1214" s="241"/>
      <c r="BP1214" s="54"/>
      <c r="BQ1214" s="54"/>
      <c r="BR1214" s="54"/>
      <c r="BS1214" s="54"/>
      <c r="BT1214" s="54"/>
      <c r="BU1214" s="54"/>
      <c r="BV1214" s="54"/>
      <c r="BW1214" s="54"/>
      <c r="BX1214" s="54"/>
      <c r="BY1214" s="54"/>
      <c r="BZ1214" s="54"/>
      <c r="CA1214" s="54"/>
      <c r="CB1214" s="54"/>
      <c r="CC1214" s="54"/>
      <c r="CD1214" s="54"/>
      <c r="CE1214" s="54"/>
      <c r="CF1214" s="54"/>
      <c r="CG1214" s="54"/>
      <c r="CH1214" s="54"/>
      <c r="CI1214" s="54"/>
      <c r="CJ1214" s="54"/>
      <c r="CK1214" s="54"/>
      <c r="CL1214" s="54"/>
      <c r="CM1214" s="54"/>
      <c r="CN1214" s="54"/>
      <c r="CO1214" s="54"/>
      <c r="CP1214" s="54"/>
      <c r="CQ1214" s="54"/>
      <c r="CR1214" s="54"/>
      <c r="CS1214" s="54"/>
      <c r="CT1214" s="54"/>
      <c r="CU1214" s="54"/>
      <c r="CV1214" s="54"/>
      <c r="CW1214" s="54"/>
      <c r="CX1214" s="54"/>
      <c r="CY1214" s="54"/>
      <c r="CZ1214" s="54"/>
      <c r="DA1214" s="54"/>
      <c r="DB1214" s="54"/>
      <c r="DC1214" s="54"/>
      <c r="DD1214" s="54"/>
      <c r="DE1214" s="54"/>
      <c r="DF1214" s="54"/>
      <c r="DG1214" s="54"/>
      <c r="DH1214" s="54"/>
      <c r="DI1214" s="54"/>
      <c r="DJ1214" s="54"/>
      <c r="DK1214" s="54"/>
      <c r="DL1214" s="54"/>
      <c r="DM1214" s="54"/>
      <c r="DN1214" s="54"/>
      <c r="DO1214" s="54"/>
      <c r="DP1214" s="54"/>
      <c r="DQ1214" s="199"/>
    </row>
    <row r="1215" spans="4:121" s="52" customFormat="1" hidden="1">
      <c r="D1215" s="198"/>
      <c r="E1215" s="54"/>
      <c r="F1215" s="229">
        <v>24</v>
      </c>
      <c r="G1215" s="729">
        <f t="shared" si="106"/>
        <v>0</v>
      </c>
      <c r="H1215" s="729">
        <f t="shared" si="117"/>
        <v>0</v>
      </c>
      <c r="I1215" s="729">
        <f t="shared" si="118"/>
        <v>0</v>
      </c>
      <c r="J1215" s="729">
        <f t="shared" si="119"/>
        <v>0</v>
      </c>
      <c r="K1215" s="729">
        <f t="shared" si="116"/>
        <v>0</v>
      </c>
      <c r="L1215" s="729">
        <f t="shared" si="107"/>
        <v>0</v>
      </c>
      <c r="M1215" s="853">
        <f t="shared" si="108"/>
        <v>0</v>
      </c>
      <c r="N1215" s="853"/>
      <c r="O1215" s="54"/>
      <c r="P1215" s="229">
        <v>24</v>
      </c>
      <c r="Q1215" s="730">
        <f t="shared" si="109"/>
        <v>0</v>
      </c>
      <c r="R1215" s="730">
        <f t="shared" si="110"/>
        <v>0</v>
      </c>
      <c r="S1215" s="730">
        <f t="shared" si="111"/>
        <v>0</v>
      </c>
      <c r="T1215" s="730">
        <f t="shared" si="112"/>
        <v>0</v>
      </c>
      <c r="U1215" s="730">
        <f t="shared" si="113"/>
        <v>0</v>
      </c>
      <c r="V1215" s="730">
        <f t="shared" si="114"/>
        <v>0</v>
      </c>
      <c r="W1215" s="854">
        <f t="shared" si="115"/>
        <v>0</v>
      </c>
      <c r="X1215" s="854"/>
      <c r="Y1215" s="54"/>
      <c r="Z1215" s="54"/>
      <c r="AA1215" s="54"/>
      <c r="AB1215" s="54"/>
      <c r="AC1215" s="54"/>
      <c r="AD1215" s="54"/>
      <c r="AE1215" s="54"/>
      <c r="AF1215" s="54"/>
      <c r="AG1215" s="54"/>
      <c r="AH1215" s="54"/>
      <c r="AI1215" s="54"/>
      <c r="AJ1215" s="54"/>
      <c r="AK1215" s="54"/>
      <c r="AL1215" s="54"/>
      <c r="AM1215" s="54"/>
      <c r="AN1215" s="54"/>
      <c r="AO1215" s="54"/>
      <c r="AP1215" s="54"/>
      <c r="AQ1215" s="54"/>
      <c r="AR1215" s="54"/>
      <c r="AS1215" s="54"/>
      <c r="AT1215" s="54"/>
      <c r="AU1215" s="54"/>
      <c r="AV1215" s="54"/>
      <c r="AW1215" s="54"/>
      <c r="AX1215" s="54"/>
      <c r="AY1215" s="54"/>
      <c r="AZ1215" s="54"/>
      <c r="BA1215" s="54"/>
      <c r="BB1215" s="54"/>
      <c r="BC1215" s="54"/>
      <c r="BD1215" s="54"/>
      <c r="BE1215" s="54"/>
      <c r="BF1215" s="54"/>
      <c r="BG1215" s="54"/>
      <c r="BH1215" s="54"/>
      <c r="BI1215" s="54"/>
      <c r="BJ1215" s="54"/>
      <c r="BK1215" s="54"/>
      <c r="BL1215" s="54"/>
      <c r="BM1215" s="241"/>
      <c r="BN1215" s="241"/>
      <c r="BO1215" s="241"/>
      <c r="BP1215" s="54"/>
      <c r="BQ1215" s="54"/>
      <c r="BR1215" s="54"/>
      <c r="BS1215" s="54"/>
      <c r="BT1215" s="54"/>
      <c r="BU1215" s="54"/>
      <c r="BV1215" s="54"/>
      <c r="BW1215" s="54"/>
      <c r="BX1215" s="54"/>
      <c r="BY1215" s="54"/>
      <c r="BZ1215" s="54"/>
      <c r="CA1215" s="54"/>
      <c r="CB1215" s="54"/>
      <c r="CC1215" s="54"/>
      <c r="CD1215" s="54"/>
      <c r="CE1215" s="54"/>
      <c r="CF1215" s="54"/>
      <c r="CG1215" s="54"/>
      <c r="CH1215" s="54"/>
      <c r="CI1215" s="54"/>
      <c r="CJ1215" s="54"/>
      <c r="CK1215" s="54"/>
      <c r="CL1215" s="54"/>
      <c r="CM1215" s="54"/>
      <c r="CN1215" s="54"/>
      <c r="CO1215" s="54"/>
      <c r="CP1215" s="54"/>
      <c r="CQ1215" s="54"/>
      <c r="CR1215" s="54"/>
      <c r="CS1215" s="54"/>
      <c r="CT1215" s="54"/>
      <c r="CU1215" s="54"/>
      <c r="CV1215" s="54"/>
      <c r="CW1215" s="54"/>
      <c r="CX1215" s="54"/>
      <c r="CY1215" s="54"/>
      <c r="CZ1215" s="54"/>
      <c r="DA1215" s="54"/>
      <c r="DB1215" s="54"/>
      <c r="DC1215" s="54"/>
      <c r="DD1215" s="54"/>
      <c r="DE1215" s="54"/>
      <c r="DF1215" s="54"/>
      <c r="DG1215" s="54"/>
      <c r="DH1215" s="54"/>
      <c r="DI1215" s="54"/>
      <c r="DJ1215" s="54"/>
      <c r="DK1215" s="54"/>
      <c r="DL1215" s="54"/>
      <c r="DM1215" s="54"/>
      <c r="DN1215" s="54"/>
      <c r="DO1215" s="54"/>
      <c r="DP1215" s="54"/>
      <c r="DQ1215" s="199"/>
    </row>
    <row r="1216" spans="4:121" s="52" customFormat="1" hidden="1">
      <c r="D1216" s="198"/>
      <c r="E1216" s="54"/>
      <c r="F1216" s="230">
        <v>25</v>
      </c>
      <c r="G1216" s="729">
        <f t="shared" si="106"/>
        <v>0</v>
      </c>
      <c r="H1216" s="729">
        <f t="shared" si="117"/>
        <v>0</v>
      </c>
      <c r="I1216" s="729">
        <f t="shared" si="118"/>
        <v>0</v>
      </c>
      <c r="J1216" s="729">
        <f t="shared" si="119"/>
        <v>0</v>
      </c>
      <c r="K1216" s="729">
        <f t="shared" si="116"/>
        <v>0</v>
      </c>
      <c r="L1216" s="729">
        <f t="shared" si="107"/>
        <v>0</v>
      </c>
      <c r="M1216" s="853">
        <f t="shared" si="108"/>
        <v>0</v>
      </c>
      <c r="N1216" s="853"/>
      <c r="O1216" s="54"/>
      <c r="P1216" s="230">
        <v>25</v>
      </c>
      <c r="Q1216" s="730">
        <f t="shared" si="109"/>
        <v>0</v>
      </c>
      <c r="R1216" s="730">
        <f t="shared" si="110"/>
        <v>0</v>
      </c>
      <c r="S1216" s="730">
        <f t="shared" si="111"/>
        <v>0</v>
      </c>
      <c r="T1216" s="730">
        <f t="shared" si="112"/>
        <v>0</v>
      </c>
      <c r="U1216" s="730">
        <f t="shared" si="113"/>
        <v>0</v>
      </c>
      <c r="V1216" s="730">
        <f t="shared" si="114"/>
        <v>0</v>
      </c>
      <c r="W1216" s="854">
        <f t="shared" si="115"/>
        <v>0</v>
      </c>
      <c r="X1216" s="854"/>
      <c r="Y1216" s="54"/>
      <c r="Z1216" s="54"/>
      <c r="AA1216" s="54"/>
      <c r="AB1216" s="54"/>
      <c r="AC1216" s="54"/>
      <c r="AD1216" s="54"/>
      <c r="AE1216" s="54"/>
      <c r="AF1216" s="54"/>
      <c r="AG1216" s="54"/>
      <c r="AH1216" s="54"/>
      <c r="AI1216" s="54"/>
      <c r="AJ1216" s="54"/>
      <c r="AK1216" s="54"/>
      <c r="AL1216" s="54"/>
      <c r="AM1216" s="54"/>
      <c r="AN1216" s="54"/>
      <c r="AO1216" s="54"/>
      <c r="AP1216" s="54"/>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241"/>
      <c r="BN1216" s="241"/>
      <c r="BO1216" s="241"/>
      <c r="BP1216" s="54"/>
      <c r="BQ1216" s="54"/>
      <c r="BR1216" s="54"/>
      <c r="BS1216" s="54"/>
      <c r="BT1216" s="54"/>
      <c r="BU1216" s="54"/>
      <c r="BV1216" s="54"/>
      <c r="BW1216" s="54"/>
      <c r="BX1216" s="54"/>
      <c r="BY1216" s="54"/>
      <c r="BZ1216" s="54"/>
      <c r="CA1216" s="54"/>
      <c r="CB1216" s="54"/>
      <c r="CC1216" s="54"/>
      <c r="CD1216" s="54"/>
      <c r="CE1216" s="54"/>
      <c r="CF1216" s="54"/>
      <c r="CG1216" s="54"/>
      <c r="CH1216" s="54"/>
      <c r="CI1216" s="54"/>
      <c r="CJ1216" s="54"/>
      <c r="CK1216" s="54"/>
      <c r="CL1216" s="54"/>
      <c r="CM1216" s="54"/>
      <c r="CN1216" s="54"/>
      <c r="CO1216" s="54"/>
      <c r="CP1216" s="54"/>
      <c r="CQ1216" s="54"/>
      <c r="CR1216" s="54"/>
      <c r="CS1216" s="54"/>
      <c r="CT1216" s="54"/>
      <c r="CU1216" s="54"/>
      <c r="CV1216" s="54"/>
      <c r="CW1216" s="54"/>
      <c r="CX1216" s="54"/>
      <c r="CY1216" s="54"/>
      <c r="CZ1216" s="54"/>
      <c r="DA1216" s="54"/>
      <c r="DB1216" s="54"/>
      <c r="DC1216" s="54"/>
      <c r="DD1216" s="54"/>
      <c r="DE1216" s="54"/>
      <c r="DF1216" s="54"/>
      <c r="DG1216" s="54"/>
      <c r="DH1216" s="54"/>
      <c r="DI1216" s="54"/>
      <c r="DJ1216" s="54"/>
      <c r="DK1216" s="54"/>
      <c r="DL1216" s="54"/>
      <c r="DM1216" s="54"/>
      <c r="DN1216" s="54"/>
      <c r="DO1216" s="54"/>
      <c r="DP1216" s="54"/>
      <c r="DQ1216" s="199"/>
    </row>
    <row r="1217" spans="1:222" s="52" customFormat="1" hidden="1">
      <c r="D1217" s="198"/>
      <c r="E1217" s="54"/>
      <c r="F1217" s="229">
        <v>26</v>
      </c>
      <c r="G1217" s="729">
        <f t="shared" si="106"/>
        <v>0</v>
      </c>
      <c r="H1217" s="729">
        <f t="shared" si="117"/>
        <v>0</v>
      </c>
      <c r="I1217" s="729">
        <f t="shared" si="118"/>
        <v>0</v>
      </c>
      <c r="J1217" s="729">
        <f t="shared" si="119"/>
        <v>0</v>
      </c>
      <c r="K1217" s="729">
        <f t="shared" si="116"/>
        <v>0</v>
      </c>
      <c r="L1217" s="729">
        <f t="shared" si="107"/>
        <v>0</v>
      </c>
      <c r="M1217" s="853">
        <f t="shared" si="108"/>
        <v>0</v>
      </c>
      <c r="N1217" s="853"/>
      <c r="O1217" s="54"/>
      <c r="P1217" s="229">
        <v>26</v>
      </c>
      <c r="Q1217" s="730">
        <f t="shared" si="109"/>
        <v>0</v>
      </c>
      <c r="R1217" s="730">
        <f t="shared" si="110"/>
        <v>0</v>
      </c>
      <c r="S1217" s="730">
        <f t="shared" si="111"/>
        <v>0</v>
      </c>
      <c r="T1217" s="730">
        <f t="shared" si="112"/>
        <v>0</v>
      </c>
      <c r="U1217" s="730">
        <f t="shared" si="113"/>
        <v>0</v>
      </c>
      <c r="V1217" s="730">
        <f t="shared" si="114"/>
        <v>0</v>
      </c>
      <c r="W1217" s="854">
        <f t="shared" si="115"/>
        <v>0</v>
      </c>
      <c r="X1217" s="854"/>
      <c r="Y1217" s="54"/>
      <c r="Z1217" s="54"/>
      <c r="AA1217" s="54"/>
      <c r="AB1217" s="54"/>
      <c r="AC1217" s="54"/>
      <c r="AD1217" s="54"/>
      <c r="AE1217" s="54"/>
      <c r="AF1217" s="54"/>
      <c r="AG1217" s="54"/>
      <c r="AH1217" s="54"/>
      <c r="AI1217" s="54"/>
      <c r="AJ1217" s="54"/>
      <c r="AK1217" s="54"/>
      <c r="AL1217" s="54"/>
      <c r="AM1217" s="54"/>
      <c r="AN1217" s="54"/>
      <c r="AO1217" s="54"/>
      <c r="AP1217" s="54"/>
      <c r="AQ1217" s="54"/>
      <c r="AR1217" s="54"/>
      <c r="AS1217" s="54"/>
      <c r="AT1217" s="54"/>
      <c r="AU1217" s="54"/>
      <c r="AV1217" s="54"/>
      <c r="AW1217" s="54"/>
      <c r="AX1217" s="54"/>
      <c r="AY1217" s="54"/>
      <c r="AZ1217" s="54"/>
      <c r="BA1217" s="54"/>
      <c r="BB1217" s="54"/>
      <c r="BC1217" s="54"/>
      <c r="BD1217" s="54"/>
      <c r="BE1217" s="54"/>
      <c r="BF1217" s="54"/>
      <c r="BG1217" s="54"/>
      <c r="BH1217" s="54"/>
      <c r="BI1217" s="54"/>
      <c r="BJ1217" s="54"/>
      <c r="BK1217" s="54"/>
      <c r="BL1217" s="54"/>
      <c r="BM1217" s="241"/>
      <c r="BN1217" s="241"/>
      <c r="BO1217" s="241"/>
      <c r="BP1217" s="54"/>
      <c r="BQ1217" s="54"/>
      <c r="BR1217" s="54"/>
      <c r="BS1217" s="54"/>
      <c r="BT1217" s="54"/>
      <c r="BU1217" s="54"/>
      <c r="BV1217" s="54"/>
      <c r="BW1217" s="54"/>
      <c r="BX1217" s="54"/>
      <c r="BY1217" s="54"/>
      <c r="BZ1217" s="54"/>
      <c r="CA1217" s="54"/>
      <c r="CB1217" s="54"/>
      <c r="CC1217" s="54"/>
      <c r="CD1217" s="54"/>
      <c r="CE1217" s="54"/>
      <c r="CF1217" s="54"/>
      <c r="CG1217" s="54"/>
      <c r="CH1217" s="54"/>
      <c r="CI1217" s="54"/>
      <c r="CJ1217" s="54"/>
      <c r="CK1217" s="54"/>
      <c r="CL1217" s="54"/>
      <c r="CM1217" s="54"/>
      <c r="CN1217" s="54"/>
      <c r="CO1217" s="54"/>
      <c r="CP1217" s="54"/>
      <c r="CQ1217" s="54"/>
      <c r="CR1217" s="54"/>
      <c r="CS1217" s="54"/>
      <c r="CT1217" s="54"/>
      <c r="CU1217" s="54"/>
      <c r="CV1217" s="54"/>
      <c r="CW1217" s="54"/>
      <c r="CX1217" s="54"/>
      <c r="CY1217" s="54"/>
      <c r="CZ1217" s="54"/>
      <c r="DA1217" s="54"/>
      <c r="DB1217" s="54"/>
      <c r="DC1217" s="54"/>
      <c r="DD1217" s="54"/>
      <c r="DE1217" s="54"/>
      <c r="DF1217" s="54"/>
      <c r="DG1217" s="54"/>
      <c r="DH1217" s="54"/>
      <c r="DI1217" s="54"/>
      <c r="DJ1217" s="54"/>
      <c r="DK1217" s="54"/>
      <c r="DL1217" s="54"/>
      <c r="DM1217" s="54"/>
      <c r="DN1217" s="54"/>
      <c r="DO1217" s="54"/>
      <c r="DP1217" s="54"/>
      <c r="DQ1217" s="199"/>
    </row>
    <row r="1218" spans="1:222" s="52" customFormat="1" hidden="1">
      <c r="D1218" s="198"/>
      <c r="E1218" s="54"/>
      <c r="F1218" s="230">
        <v>27</v>
      </c>
      <c r="G1218" s="729">
        <f t="shared" si="106"/>
        <v>0</v>
      </c>
      <c r="H1218" s="729">
        <f t="shared" si="117"/>
        <v>0</v>
      </c>
      <c r="I1218" s="729">
        <f t="shared" si="118"/>
        <v>0</v>
      </c>
      <c r="J1218" s="729">
        <f t="shared" si="119"/>
        <v>0</v>
      </c>
      <c r="K1218" s="729">
        <f t="shared" si="116"/>
        <v>0</v>
      </c>
      <c r="L1218" s="729">
        <f t="shared" si="107"/>
        <v>0</v>
      </c>
      <c r="M1218" s="853">
        <f t="shared" si="108"/>
        <v>0</v>
      </c>
      <c r="N1218" s="853"/>
      <c r="O1218" s="54"/>
      <c r="P1218" s="230">
        <v>27</v>
      </c>
      <c r="Q1218" s="730">
        <f t="shared" si="109"/>
        <v>0</v>
      </c>
      <c r="R1218" s="730">
        <f t="shared" si="110"/>
        <v>0</v>
      </c>
      <c r="S1218" s="730">
        <f t="shared" si="111"/>
        <v>0</v>
      </c>
      <c r="T1218" s="730">
        <f t="shared" si="112"/>
        <v>0</v>
      </c>
      <c r="U1218" s="730">
        <f t="shared" si="113"/>
        <v>0</v>
      </c>
      <c r="V1218" s="730">
        <f t="shared" si="114"/>
        <v>0</v>
      </c>
      <c r="W1218" s="854">
        <f t="shared" si="115"/>
        <v>0</v>
      </c>
      <c r="X1218" s="854"/>
      <c r="Y1218" s="54"/>
      <c r="Z1218" s="54"/>
      <c r="AA1218" s="54"/>
      <c r="AB1218" s="54"/>
      <c r="AC1218" s="54"/>
      <c r="AD1218" s="54"/>
      <c r="AE1218" s="54"/>
      <c r="AF1218" s="54"/>
      <c r="AG1218" s="54"/>
      <c r="AH1218" s="54"/>
      <c r="AI1218" s="54"/>
      <c r="AJ1218" s="54"/>
      <c r="AK1218" s="54"/>
      <c r="AL1218" s="54"/>
      <c r="AM1218" s="54"/>
      <c r="AN1218" s="54"/>
      <c r="AO1218" s="54"/>
      <c r="AP1218" s="54"/>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241"/>
      <c r="BN1218" s="241"/>
      <c r="BO1218" s="241"/>
      <c r="BP1218" s="54"/>
      <c r="BQ1218" s="54"/>
      <c r="BR1218" s="54"/>
      <c r="BS1218" s="54"/>
      <c r="BT1218" s="54"/>
      <c r="BU1218" s="54"/>
      <c r="BV1218" s="54"/>
      <c r="BW1218" s="54"/>
      <c r="BX1218" s="54"/>
      <c r="BY1218" s="54"/>
      <c r="BZ1218" s="54"/>
      <c r="CA1218" s="54"/>
      <c r="CB1218" s="54"/>
      <c r="CC1218" s="54"/>
      <c r="CD1218" s="54"/>
      <c r="CE1218" s="54"/>
      <c r="CF1218" s="54"/>
      <c r="CG1218" s="54"/>
      <c r="CH1218" s="54"/>
      <c r="CI1218" s="54"/>
      <c r="CJ1218" s="54"/>
      <c r="CK1218" s="54"/>
      <c r="CL1218" s="54"/>
      <c r="CM1218" s="54"/>
      <c r="CN1218" s="54"/>
      <c r="CO1218" s="54"/>
      <c r="CP1218" s="54"/>
      <c r="CQ1218" s="54"/>
      <c r="CR1218" s="54"/>
      <c r="CS1218" s="54"/>
      <c r="CT1218" s="54"/>
      <c r="CU1218" s="54"/>
      <c r="CV1218" s="54"/>
      <c r="CW1218" s="54"/>
      <c r="CX1218" s="54"/>
      <c r="CY1218" s="54"/>
      <c r="CZ1218" s="54"/>
      <c r="DA1218" s="54"/>
      <c r="DB1218" s="54"/>
      <c r="DC1218" s="54"/>
      <c r="DD1218" s="54"/>
      <c r="DE1218" s="54"/>
      <c r="DF1218" s="54"/>
      <c r="DG1218" s="54"/>
      <c r="DH1218" s="54"/>
      <c r="DI1218" s="54"/>
      <c r="DJ1218" s="54"/>
      <c r="DK1218" s="54"/>
      <c r="DL1218" s="54"/>
      <c r="DM1218" s="54"/>
      <c r="DN1218" s="54"/>
      <c r="DO1218" s="54"/>
      <c r="DP1218" s="54"/>
      <c r="DQ1218" s="199"/>
    </row>
    <row r="1219" spans="1:222" s="52" customFormat="1" hidden="1">
      <c r="D1219" s="198"/>
      <c r="E1219" s="54"/>
      <c r="F1219" s="231">
        <v>28</v>
      </c>
      <c r="G1219" s="731">
        <f t="shared" si="106"/>
        <v>0</v>
      </c>
      <c r="H1219" s="731">
        <f t="shared" si="117"/>
        <v>0</v>
      </c>
      <c r="I1219" s="731">
        <f t="shared" si="118"/>
        <v>0</v>
      </c>
      <c r="J1219" s="731">
        <f t="shared" si="119"/>
        <v>0</v>
      </c>
      <c r="K1219" s="731">
        <f t="shared" si="116"/>
        <v>0</v>
      </c>
      <c r="L1219" s="731">
        <f t="shared" si="107"/>
        <v>0</v>
      </c>
      <c r="M1219" s="855">
        <f t="shared" si="108"/>
        <v>0</v>
      </c>
      <c r="N1219" s="855"/>
      <c r="O1219" s="54"/>
      <c r="P1219" s="231">
        <v>28</v>
      </c>
      <c r="Q1219" s="732">
        <f t="shared" si="109"/>
        <v>0</v>
      </c>
      <c r="R1219" s="732">
        <f t="shared" si="110"/>
        <v>0</v>
      </c>
      <c r="S1219" s="732">
        <f t="shared" si="111"/>
        <v>0</v>
      </c>
      <c r="T1219" s="732">
        <f t="shared" si="112"/>
        <v>0</v>
      </c>
      <c r="U1219" s="732">
        <f t="shared" si="113"/>
        <v>0</v>
      </c>
      <c r="V1219" s="732">
        <f t="shared" si="114"/>
        <v>0</v>
      </c>
      <c r="W1219" s="856">
        <f t="shared" si="115"/>
        <v>0</v>
      </c>
      <c r="X1219" s="856"/>
      <c r="Y1219" s="54"/>
      <c r="Z1219" s="54"/>
      <c r="AA1219" s="54"/>
      <c r="AB1219" s="54"/>
      <c r="AC1219" s="54"/>
      <c r="AD1219" s="54"/>
      <c r="AE1219" s="54"/>
      <c r="AF1219" s="54"/>
      <c r="AG1219" s="54"/>
      <c r="AH1219" s="54"/>
      <c r="AI1219" s="54"/>
      <c r="AJ1219" s="54"/>
      <c r="AK1219" s="54"/>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241"/>
      <c r="BN1219" s="241"/>
      <c r="BO1219" s="241"/>
      <c r="BP1219" s="54"/>
      <c r="BQ1219" s="54"/>
      <c r="BR1219" s="54"/>
      <c r="BS1219" s="54"/>
      <c r="BT1219" s="54"/>
      <c r="BU1219" s="54"/>
      <c r="BV1219" s="54"/>
      <c r="BW1219" s="54"/>
      <c r="BX1219" s="54"/>
      <c r="BY1219" s="54"/>
      <c r="BZ1219" s="54"/>
      <c r="CA1219" s="54"/>
      <c r="CB1219" s="54"/>
      <c r="CC1219" s="54"/>
      <c r="CD1219" s="54"/>
      <c r="CE1219" s="54"/>
      <c r="CF1219" s="54"/>
      <c r="CG1219" s="54"/>
      <c r="CH1219" s="54"/>
      <c r="CI1219" s="54"/>
      <c r="CJ1219" s="54"/>
      <c r="CK1219" s="54"/>
      <c r="CL1219" s="54"/>
      <c r="CM1219" s="54"/>
      <c r="CN1219" s="54"/>
      <c r="CO1219" s="54"/>
      <c r="CP1219" s="54"/>
      <c r="CQ1219" s="54"/>
      <c r="CR1219" s="54"/>
      <c r="CS1219" s="54"/>
      <c r="CT1219" s="54"/>
      <c r="CU1219" s="54"/>
      <c r="CV1219" s="54"/>
      <c r="CW1219" s="54"/>
      <c r="CX1219" s="54"/>
      <c r="CY1219" s="54"/>
      <c r="CZ1219" s="54"/>
      <c r="DA1219" s="54"/>
      <c r="DB1219" s="54"/>
      <c r="DC1219" s="54"/>
      <c r="DD1219" s="54"/>
      <c r="DE1219" s="54"/>
      <c r="DF1219" s="54"/>
      <c r="DG1219" s="54"/>
      <c r="DH1219" s="54"/>
      <c r="DI1219" s="54"/>
      <c r="DJ1219" s="54"/>
      <c r="DK1219" s="54"/>
      <c r="DL1219" s="54"/>
      <c r="DM1219" s="54"/>
      <c r="DN1219" s="54"/>
      <c r="DO1219" s="54"/>
      <c r="DP1219" s="54"/>
      <c r="DQ1219" s="199"/>
    </row>
    <row r="1220" spans="1:222" s="52" customFormat="1" ht="11.25" hidden="1" thickBot="1">
      <c r="D1220" s="200"/>
      <c r="E1220" s="201"/>
      <c r="F1220" s="201"/>
      <c r="G1220" s="201"/>
      <c r="H1220" s="201"/>
      <c r="I1220" s="201"/>
      <c r="J1220" s="201"/>
      <c r="K1220" s="201"/>
      <c r="L1220" s="201"/>
      <c r="M1220" s="201"/>
      <c r="N1220" s="201"/>
      <c r="O1220" s="201"/>
      <c r="P1220" s="201"/>
      <c r="Q1220" s="201"/>
      <c r="R1220" s="201"/>
      <c r="S1220" s="201"/>
      <c r="T1220" s="201"/>
      <c r="U1220" s="201"/>
      <c r="V1220" s="201"/>
      <c r="W1220" s="202"/>
      <c r="X1220" s="201"/>
      <c r="Y1220" s="201"/>
      <c r="Z1220" s="201"/>
      <c r="AA1220" s="201"/>
      <c r="AB1220" s="201"/>
      <c r="AC1220" s="201"/>
      <c r="AD1220" s="201"/>
      <c r="AE1220" s="201"/>
      <c r="AF1220" s="201"/>
      <c r="AG1220" s="201"/>
      <c r="AH1220" s="201"/>
      <c r="AI1220" s="201"/>
      <c r="AJ1220" s="201"/>
      <c r="AK1220" s="201"/>
      <c r="AL1220" s="201"/>
      <c r="AM1220" s="201"/>
      <c r="AN1220" s="201"/>
      <c r="AO1220" s="201"/>
      <c r="AP1220" s="201"/>
      <c r="AQ1220" s="201"/>
      <c r="AR1220" s="201"/>
      <c r="AS1220" s="201"/>
      <c r="AT1220" s="201"/>
      <c r="AU1220" s="201"/>
      <c r="AV1220" s="201"/>
      <c r="AW1220" s="201"/>
      <c r="AX1220" s="201"/>
      <c r="AY1220" s="201"/>
      <c r="AZ1220" s="201"/>
      <c r="BA1220" s="201"/>
      <c r="BB1220" s="201"/>
      <c r="BC1220" s="201"/>
      <c r="BD1220" s="201"/>
      <c r="BE1220" s="201"/>
      <c r="BF1220" s="201"/>
      <c r="BG1220" s="201"/>
      <c r="BH1220" s="201"/>
      <c r="BI1220" s="201"/>
      <c r="BJ1220" s="201"/>
      <c r="BK1220" s="201"/>
      <c r="BL1220" s="201"/>
      <c r="BM1220" s="245"/>
      <c r="BN1220" s="245"/>
      <c r="BO1220" s="245"/>
      <c r="BP1220" s="201"/>
      <c r="BQ1220" s="201"/>
      <c r="BR1220" s="201"/>
      <c r="BS1220" s="201"/>
      <c r="BT1220" s="201"/>
      <c r="BU1220" s="201"/>
      <c r="BV1220" s="201"/>
      <c r="BW1220" s="201"/>
      <c r="BX1220" s="201"/>
      <c r="BY1220" s="201"/>
      <c r="BZ1220" s="201"/>
      <c r="CA1220" s="201"/>
      <c r="CB1220" s="201"/>
      <c r="CC1220" s="201"/>
      <c r="CD1220" s="201"/>
      <c r="CE1220" s="201"/>
      <c r="CF1220" s="201"/>
      <c r="CG1220" s="201"/>
      <c r="CH1220" s="201"/>
      <c r="CI1220" s="201"/>
      <c r="CJ1220" s="201"/>
      <c r="CK1220" s="201"/>
      <c r="CL1220" s="201"/>
      <c r="CM1220" s="201"/>
      <c r="CN1220" s="201"/>
      <c r="CO1220" s="201"/>
      <c r="CP1220" s="201"/>
      <c r="CQ1220" s="201"/>
      <c r="CR1220" s="201"/>
      <c r="CS1220" s="201"/>
      <c r="CT1220" s="201"/>
      <c r="CU1220" s="201"/>
      <c r="CV1220" s="201"/>
      <c r="CW1220" s="201"/>
      <c r="CX1220" s="201"/>
      <c r="CY1220" s="201"/>
      <c r="CZ1220" s="201"/>
      <c r="DA1220" s="201"/>
      <c r="DB1220" s="201"/>
      <c r="DC1220" s="201"/>
      <c r="DD1220" s="201"/>
      <c r="DE1220" s="201"/>
      <c r="DF1220" s="201"/>
      <c r="DG1220" s="201"/>
      <c r="DH1220" s="201"/>
      <c r="DI1220" s="201"/>
      <c r="DJ1220" s="201"/>
      <c r="DK1220" s="201"/>
      <c r="DL1220" s="201"/>
      <c r="DM1220" s="201"/>
      <c r="DN1220" s="201"/>
      <c r="DO1220" s="201"/>
      <c r="DP1220" s="201"/>
      <c r="DQ1220" s="203"/>
    </row>
    <row r="1221" spans="1:222" s="52" customFormat="1" ht="11.25" hidden="1" thickTop="1">
      <c r="W1221" s="59"/>
      <c r="BM1221" s="240"/>
      <c r="BN1221" s="240"/>
      <c r="BO1221" s="240"/>
    </row>
    <row r="1222" spans="1:222" s="52" customFormat="1" ht="11.25" hidden="1" thickBot="1">
      <c r="W1222" s="59"/>
      <c r="BM1222" s="240"/>
      <c r="BN1222" s="240"/>
      <c r="BO1222" s="240"/>
    </row>
    <row r="1223" spans="1:222" ht="11.25" hidden="1" thickTop="1">
      <c r="A1223" s="52"/>
      <c r="B1223" s="52"/>
      <c r="C1223" s="52"/>
      <c r="D1223" s="194"/>
      <c r="E1223" s="195"/>
      <c r="F1223" s="195"/>
      <c r="G1223" s="195"/>
      <c r="H1223" s="195"/>
      <c r="I1223" s="195"/>
      <c r="J1223" s="195"/>
      <c r="K1223" s="195"/>
      <c r="L1223" s="195"/>
      <c r="M1223" s="195"/>
      <c r="N1223" s="195"/>
      <c r="O1223" s="195"/>
      <c r="P1223" s="195"/>
      <c r="Q1223" s="195"/>
      <c r="R1223" s="195"/>
      <c r="S1223" s="195"/>
      <c r="T1223" s="195"/>
      <c r="U1223" s="195"/>
      <c r="V1223" s="195"/>
      <c r="W1223" s="196"/>
      <c r="X1223" s="195"/>
      <c r="Y1223" s="195"/>
      <c r="Z1223" s="195"/>
      <c r="AA1223" s="195"/>
      <c r="AB1223" s="195"/>
      <c r="AC1223" s="195"/>
      <c r="AD1223" s="195"/>
      <c r="AE1223" s="197"/>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c r="BB1223" s="52"/>
      <c r="BC1223" s="52"/>
      <c r="BD1223" s="52"/>
      <c r="BE1223" s="52"/>
      <c r="BF1223" s="52"/>
      <c r="BG1223" s="52"/>
      <c r="BH1223" s="52"/>
      <c r="BI1223" s="52"/>
      <c r="BJ1223" s="52"/>
      <c r="BK1223" s="52"/>
      <c r="BL1223" s="52"/>
      <c r="BP1223" s="52"/>
      <c r="BQ1223" s="52"/>
      <c r="BR1223" s="52"/>
      <c r="BS1223" s="52"/>
      <c r="BT1223" s="52"/>
      <c r="BU1223" s="52"/>
      <c r="BV1223" s="52"/>
      <c r="BW1223" s="52"/>
      <c r="BX1223" s="52"/>
      <c r="BY1223" s="52"/>
      <c r="BZ1223" s="52"/>
      <c r="CA1223" s="52"/>
      <c r="CB1223" s="52"/>
      <c r="CC1223" s="52"/>
      <c r="CD1223" s="52"/>
      <c r="CE1223" s="52"/>
      <c r="CF1223" s="52"/>
      <c r="CG1223" s="52"/>
      <c r="CH1223" s="52"/>
      <c r="CI1223" s="52"/>
      <c r="CJ1223" s="52"/>
      <c r="CK1223" s="52"/>
      <c r="CL1223" s="52"/>
      <c r="CM1223" s="52"/>
      <c r="CN1223" s="52"/>
      <c r="CO1223" s="52"/>
      <c r="CP1223" s="52"/>
      <c r="CQ1223" s="52"/>
      <c r="CR1223" s="52"/>
      <c r="CS1223" s="52"/>
      <c r="CT1223" s="52"/>
      <c r="CU1223" s="52"/>
      <c r="CV1223" s="52"/>
      <c r="CW1223" s="52"/>
      <c r="CX1223" s="52"/>
      <c r="CY1223" s="52"/>
      <c r="CZ1223" s="52"/>
      <c r="DA1223" s="52"/>
      <c r="DB1223" s="52"/>
      <c r="DC1223" s="52"/>
      <c r="DD1223" s="52"/>
      <c r="DE1223" s="52"/>
      <c r="DF1223" s="52"/>
      <c r="DG1223" s="52"/>
      <c r="DH1223" s="52"/>
      <c r="DI1223" s="52"/>
      <c r="DJ1223" s="52"/>
      <c r="DK1223" s="52"/>
      <c r="DL1223" s="52"/>
      <c r="DM1223" s="52"/>
      <c r="DN1223" s="52"/>
      <c r="DO1223" s="52"/>
      <c r="DP1223" s="52"/>
      <c r="DQ1223" s="52"/>
      <c r="DR1223" s="52"/>
      <c r="DS1223" s="52"/>
      <c r="DT1223" s="52"/>
      <c r="DU1223" s="52"/>
      <c r="DV1223" s="52"/>
      <c r="DW1223" s="52"/>
      <c r="DX1223" s="52"/>
      <c r="DY1223" s="52"/>
      <c r="DZ1223" s="52"/>
      <c r="EA1223" s="52"/>
      <c r="EB1223" s="52"/>
      <c r="EC1223" s="52"/>
      <c r="ED1223" s="52"/>
      <c r="EE1223" s="52"/>
      <c r="EF1223" s="52"/>
      <c r="EG1223" s="52"/>
      <c r="EH1223" s="52"/>
      <c r="EI1223" s="52"/>
      <c r="EJ1223" s="52"/>
      <c r="EK1223" s="52"/>
      <c r="EL1223" s="52"/>
      <c r="EM1223" s="52"/>
      <c r="EN1223" s="52"/>
      <c r="EO1223" s="52"/>
      <c r="EP1223" s="52"/>
      <c r="EQ1223" s="52"/>
      <c r="ER1223" s="52"/>
      <c r="ES1223" s="52"/>
      <c r="ET1223" s="52"/>
      <c r="EU1223" s="52"/>
      <c r="EV1223" s="52"/>
      <c r="EW1223" s="52"/>
      <c r="EX1223" s="52"/>
      <c r="EY1223" s="52"/>
      <c r="EZ1223" s="52"/>
      <c r="FA1223" s="52"/>
      <c r="FB1223" s="52"/>
      <c r="FC1223" s="52"/>
      <c r="FD1223" s="52"/>
      <c r="FE1223" s="52"/>
      <c r="FF1223" s="52"/>
      <c r="FG1223" s="52"/>
      <c r="FH1223" s="52"/>
      <c r="FI1223" s="52"/>
      <c r="FJ1223" s="52"/>
      <c r="FK1223" s="52"/>
      <c r="FL1223" s="52"/>
      <c r="FM1223" s="52"/>
      <c r="FN1223" s="52"/>
      <c r="FO1223" s="52"/>
      <c r="FP1223" s="52"/>
      <c r="FQ1223" s="52"/>
      <c r="FR1223" s="52"/>
      <c r="FS1223" s="52"/>
      <c r="FT1223" s="52"/>
      <c r="FU1223" s="52"/>
      <c r="FV1223" s="52"/>
      <c r="FW1223" s="52"/>
      <c r="FX1223" s="52"/>
      <c r="FY1223" s="52"/>
      <c r="FZ1223" s="52"/>
      <c r="GA1223" s="52"/>
      <c r="GB1223" s="52"/>
      <c r="GC1223" s="52"/>
      <c r="GD1223" s="52"/>
      <c r="GE1223" s="52"/>
      <c r="GF1223" s="52"/>
      <c r="GG1223" s="52"/>
      <c r="GH1223" s="52"/>
      <c r="GI1223" s="52"/>
      <c r="GJ1223" s="52"/>
      <c r="GK1223" s="52"/>
      <c r="GL1223" s="52"/>
      <c r="GM1223" s="52"/>
      <c r="GN1223" s="52"/>
      <c r="GO1223" s="52"/>
      <c r="GP1223" s="52"/>
      <c r="GQ1223" s="52"/>
      <c r="GR1223" s="52"/>
      <c r="GS1223" s="52"/>
      <c r="GT1223" s="52"/>
      <c r="GU1223" s="52"/>
      <c r="GV1223" s="52"/>
      <c r="GW1223" s="52"/>
      <c r="GX1223" s="52"/>
      <c r="GY1223" s="52"/>
      <c r="GZ1223" s="52"/>
      <c r="HA1223" s="52"/>
      <c r="HB1223" s="52"/>
      <c r="HC1223" s="52"/>
      <c r="HD1223" s="52"/>
      <c r="HE1223" s="52"/>
      <c r="HF1223" s="52"/>
      <c r="HG1223" s="52"/>
      <c r="HH1223" s="52"/>
      <c r="HI1223" s="52"/>
      <c r="HJ1223" s="52"/>
      <c r="HK1223" s="52"/>
      <c r="HL1223" s="52"/>
      <c r="HM1223" s="52"/>
      <c r="HN1223" s="52"/>
    </row>
    <row r="1224" spans="1:222" ht="11.25" hidden="1">
      <c r="A1224" s="52"/>
      <c r="B1224" s="52"/>
      <c r="C1224" s="52"/>
      <c r="D1224" s="198"/>
      <c r="E1224" s="54"/>
      <c r="F1224" s="857" t="s">
        <v>1541</v>
      </c>
      <c r="G1224" s="857"/>
      <c r="H1224" s="857"/>
      <c r="I1224" s="857"/>
      <c r="J1224" s="857"/>
      <c r="K1224" s="857"/>
      <c r="L1224" s="248">
        <f>IF(BC8 &lt;&gt; "",IF(BC39 &lt;&gt; "",IF(AB30 = AJ30,1,0),0),0)</f>
        <v>0</v>
      </c>
      <c r="M1224" s="249"/>
      <c r="N1224" s="190" t="s">
        <v>489</v>
      </c>
      <c r="O1224" s="190" t="s">
        <v>481</v>
      </c>
      <c r="P1224" s="54"/>
      <c r="Q1224" s="190"/>
      <c r="S1224" s="54"/>
      <c r="T1224" s="54"/>
      <c r="U1224" s="54"/>
      <c r="V1224" s="54"/>
      <c r="W1224" s="192"/>
      <c r="X1224" s="54"/>
      <c r="Y1224" s="54"/>
      <c r="Z1224" s="54"/>
      <c r="AA1224" s="54"/>
      <c r="AB1224" s="54"/>
      <c r="AC1224" s="54"/>
      <c r="AD1224" s="54"/>
      <c r="AE1224" s="199"/>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c r="BB1224" s="52"/>
      <c r="BC1224" s="52"/>
      <c r="BD1224" s="52"/>
      <c r="BE1224" s="52"/>
      <c r="BF1224" s="52"/>
      <c r="BG1224" s="52"/>
      <c r="BH1224" s="52"/>
      <c r="BI1224" s="52"/>
      <c r="BJ1224" s="52"/>
      <c r="BK1224" s="52"/>
      <c r="BL1224" s="52"/>
      <c r="BP1224" s="52"/>
      <c r="BQ1224" s="52"/>
      <c r="BR1224" s="52"/>
      <c r="BS1224" s="52"/>
      <c r="BT1224" s="52"/>
      <c r="BU1224" s="52"/>
      <c r="BV1224" s="52"/>
      <c r="BW1224" s="52"/>
      <c r="BX1224" s="52"/>
      <c r="BY1224" s="52"/>
      <c r="BZ1224" s="52"/>
      <c r="CA1224" s="52"/>
      <c r="CB1224" s="52"/>
      <c r="CC1224" s="52"/>
      <c r="CD1224" s="52"/>
      <c r="CE1224" s="52"/>
      <c r="CF1224" s="52"/>
      <c r="CG1224" s="52"/>
      <c r="CH1224" s="52"/>
      <c r="CI1224" s="52"/>
      <c r="CJ1224" s="52"/>
      <c r="CK1224" s="52"/>
      <c r="CL1224" s="52"/>
      <c r="CM1224" s="52"/>
      <c r="CN1224" s="52"/>
      <c r="CO1224" s="52"/>
      <c r="CP1224" s="52"/>
      <c r="CQ1224" s="52"/>
      <c r="CR1224" s="52"/>
      <c r="CS1224" s="52"/>
      <c r="CT1224" s="52"/>
      <c r="CU1224" s="52"/>
      <c r="CV1224" s="52"/>
      <c r="CW1224" s="52"/>
      <c r="CX1224" s="52"/>
      <c r="CY1224" s="52"/>
      <c r="CZ1224" s="52"/>
      <c r="DA1224" s="52"/>
      <c r="DB1224" s="52"/>
      <c r="DC1224" s="52"/>
      <c r="DD1224" s="52"/>
      <c r="DE1224" s="52"/>
      <c r="DF1224" s="52"/>
      <c r="DG1224" s="52"/>
      <c r="DH1224" s="52"/>
      <c r="DI1224" s="52"/>
      <c r="DJ1224" s="52"/>
      <c r="DK1224" s="52"/>
      <c r="DL1224" s="52"/>
      <c r="DM1224" s="52"/>
      <c r="DN1224" s="52"/>
      <c r="DO1224" s="52"/>
      <c r="DP1224" s="52"/>
      <c r="DQ1224" s="52"/>
      <c r="DR1224" s="52"/>
      <c r="DS1224" s="52"/>
      <c r="DT1224" s="52"/>
      <c r="DU1224" s="52"/>
      <c r="DV1224" s="52"/>
      <c r="DW1224" s="52"/>
      <c r="DX1224" s="52"/>
      <c r="DY1224" s="52"/>
      <c r="DZ1224" s="52"/>
      <c r="EA1224" s="52"/>
      <c r="EB1224" s="52"/>
      <c r="EC1224" s="52"/>
      <c r="ED1224" s="52"/>
      <c r="EE1224" s="52"/>
      <c r="EF1224" s="52"/>
      <c r="EG1224" s="52"/>
      <c r="EH1224" s="52"/>
      <c r="EI1224" s="52"/>
      <c r="EJ1224" s="52"/>
      <c r="EK1224" s="52"/>
      <c r="EL1224" s="52"/>
      <c r="EM1224" s="52"/>
      <c r="EN1224" s="52"/>
      <c r="EO1224" s="52"/>
      <c r="EP1224" s="52"/>
      <c r="EQ1224" s="52"/>
      <c r="ER1224" s="52"/>
      <c r="ES1224" s="52"/>
      <c r="ET1224" s="52"/>
      <c r="EU1224" s="52"/>
      <c r="EV1224" s="52"/>
      <c r="EW1224" s="52"/>
      <c r="EX1224" s="52"/>
      <c r="EY1224" s="52"/>
      <c r="EZ1224" s="52"/>
      <c r="FA1224" s="52"/>
      <c r="FB1224" s="52"/>
      <c r="FC1224" s="52"/>
      <c r="FD1224" s="52"/>
      <c r="FE1224" s="52"/>
      <c r="FF1224" s="52"/>
      <c r="FG1224" s="52"/>
      <c r="FH1224" s="52"/>
      <c r="FI1224" s="52"/>
      <c r="FJ1224" s="52"/>
      <c r="FK1224" s="52"/>
      <c r="FL1224" s="52"/>
      <c r="FM1224" s="52"/>
      <c r="FN1224" s="52"/>
      <c r="FO1224" s="52"/>
      <c r="FP1224" s="52"/>
      <c r="FQ1224" s="52"/>
      <c r="FR1224" s="52"/>
      <c r="FS1224" s="52"/>
      <c r="FT1224" s="52"/>
      <c r="FU1224" s="52"/>
      <c r="FV1224" s="52"/>
      <c r="FW1224" s="52"/>
      <c r="FX1224" s="52"/>
      <c r="FY1224" s="52"/>
      <c r="FZ1224" s="52"/>
      <c r="GA1224" s="52"/>
      <c r="GB1224" s="52"/>
      <c r="GC1224" s="52"/>
      <c r="GD1224" s="52"/>
      <c r="GE1224" s="52"/>
      <c r="GF1224" s="52"/>
      <c r="GG1224" s="52"/>
      <c r="GH1224" s="52"/>
      <c r="GI1224" s="52"/>
      <c r="GJ1224" s="52"/>
      <c r="GK1224" s="52"/>
      <c r="GL1224" s="52"/>
      <c r="GM1224" s="52"/>
      <c r="GN1224" s="52"/>
      <c r="GO1224" s="52"/>
      <c r="GP1224" s="52"/>
      <c r="GQ1224" s="52"/>
      <c r="GR1224" s="52"/>
      <c r="GS1224" s="52"/>
      <c r="GT1224" s="52"/>
      <c r="GU1224" s="52"/>
      <c r="GV1224" s="52"/>
      <c r="GW1224" s="52"/>
      <c r="GX1224" s="52"/>
      <c r="GY1224" s="52"/>
      <c r="GZ1224" s="52"/>
      <c r="HA1224" s="52"/>
      <c r="HB1224" s="52"/>
      <c r="HC1224" s="52"/>
      <c r="HD1224" s="52"/>
      <c r="HE1224" s="52"/>
      <c r="HF1224" s="52"/>
      <c r="HG1224" s="52"/>
      <c r="HH1224" s="52"/>
      <c r="HI1224" s="52"/>
      <c r="HJ1224" s="52"/>
      <c r="HK1224" s="52"/>
      <c r="HL1224" s="52"/>
      <c r="HM1224" s="52"/>
      <c r="HN1224" s="52"/>
    </row>
    <row r="1225" spans="1:222" ht="11.25" hidden="1">
      <c r="A1225" s="52"/>
      <c r="B1225" s="52"/>
      <c r="C1225" s="52"/>
      <c r="D1225" s="198"/>
      <c r="E1225" s="54"/>
      <c r="F1225" s="237"/>
      <c r="G1225" s="237"/>
      <c r="H1225" s="237"/>
      <c r="I1225" s="237"/>
      <c r="J1225" s="237"/>
      <c r="K1225" s="237"/>
      <c r="L1225" s="249"/>
      <c r="M1225" s="249"/>
      <c r="N1225" s="54" t="s">
        <v>1542</v>
      </c>
      <c r="O1225" s="249"/>
      <c r="P1225" s="54"/>
      <c r="Q1225" s="190"/>
      <c r="R1225" s="190"/>
      <c r="S1225" s="54"/>
      <c r="T1225" s="54"/>
      <c r="U1225" s="54"/>
      <c r="V1225" s="54"/>
      <c r="W1225" s="192"/>
      <c r="X1225" s="54"/>
      <c r="Y1225" s="54"/>
      <c r="Z1225" s="54"/>
      <c r="AA1225" s="54"/>
      <c r="AB1225" s="54"/>
      <c r="AC1225" s="54"/>
      <c r="AD1225" s="54"/>
      <c r="AE1225" s="199"/>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c r="BB1225" s="52"/>
      <c r="BC1225" s="52"/>
      <c r="BD1225" s="52"/>
      <c r="BE1225" s="52"/>
      <c r="BF1225" s="52"/>
      <c r="BG1225" s="52"/>
      <c r="BH1225" s="52"/>
      <c r="BI1225" s="52"/>
      <c r="BJ1225" s="52"/>
      <c r="BK1225" s="52"/>
      <c r="BL1225" s="52"/>
      <c r="BP1225" s="52"/>
      <c r="BQ1225" s="52"/>
      <c r="BR1225" s="52"/>
      <c r="BS1225" s="52"/>
      <c r="BT1225" s="52"/>
      <c r="BU1225" s="52"/>
      <c r="BV1225" s="52"/>
      <c r="BW1225" s="52"/>
      <c r="BX1225" s="52"/>
      <c r="BY1225" s="52"/>
      <c r="BZ1225" s="52"/>
      <c r="CA1225" s="52"/>
      <c r="CB1225" s="52"/>
      <c r="CC1225" s="52"/>
      <c r="CD1225" s="52"/>
      <c r="CE1225" s="52"/>
      <c r="CF1225" s="52"/>
      <c r="CG1225" s="52"/>
      <c r="CH1225" s="52"/>
      <c r="CI1225" s="52"/>
      <c r="CJ1225" s="52"/>
      <c r="CK1225" s="52"/>
      <c r="CL1225" s="52"/>
      <c r="CM1225" s="52"/>
      <c r="CN1225" s="52"/>
      <c r="CO1225" s="52"/>
      <c r="CP1225" s="52"/>
      <c r="CQ1225" s="52"/>
      <c r="CR1225" s="52"/>
      <c r="CS1225" s="52"/>
      <c r="CT1225" s="52"/>
      <c r="CU1225" s="52"/>
      <c r="CV1225" s="52"/>
      <c r="CW1225" s="52"/>
      <c r="CX1225" s="52"/>
      <c r="CY1225" s="52"/>
      <c r="CZ1225" s="52"/>
      <c r="DA1225" s="52"/>
      <c r="DB1225" s="52"/>
      <c r="DC1225" s="52"/>
      <c r="DD1225" s="52"/>
      <c r="DE1225" s="52"/>
      <c r="DF1225" s="52"/>
      <c r="DG1225" s="52"/>
      <c r="DH1225" s="52"/>
      <c r="DI1225" s="52"/>
      <c r="DJ1225" s="52"/>
      <c r="DK1225" s="52"/>
      <c r="DL1225" s="52"/>
      <c r="DM1225" s="52"/>
      <c r="DN1225" s="52"/>
      <c r="DO1225" s="52"/>
      <c r="DP1225" s="52"/>
      <c r="DQ1225" s="52"/>
      <c r="DR1225" s="52"/>
      <c r="DS1225" s="52"/>
      <c r="DT1225" s="52"/>
      <c r="DU1225" s="52"/>
      <c r="DV1225" s="52"/>
      <c r="DW1225" s="52"/>
      <c r="DX1225" s="52"/>
      <c r="DY1225" s="52"/>
      <c r="DZ1225" s="52"/>
      <c r="EA1225" s="52"/>
      <c r="EB1225" s="52"/>
      <c r="EC1225" s="52"/>
      <c r="ED1225" s="52"/>
      <c r="EE1225" s="52"/>
      <c r="EF1225" s="52"/>
      <c r="EG1225" s="52"/>
      <c r="EH1225" s="52"/>
      <c r="EI1225" s="52"/>
      <c r="EJ1225" s="52"/>
      <c r="EK1225" s="52"/>
      <c r="EL1225" s="52"/>
      <c r="EM1225" s="52"/>
      <c r="EN1225" s="52"/>
      <c r="EO1225" s="52"/>
      <c r="EP1225" s="52"/>
      <c r="EQ1225" s="52"/>
      <c r="ER1225" s="52"/>
      <c r="ES1225" s="52"/>
      <c r="ET1225" s="52"/>
      <c r="EU1225" s="52"/>
      <c r="EV1225" s="52"/>
      <c r="EW1225" s="52"/>
      <c r="EX1225" s="52"/>
      <c r="EY1225" s="52"/>
      <c r="EZ1225" s="52"/>
      <c r="FA1225" s="52"/>
      <c r="FB1225" s="52"/>
      <c r="FC1225" s="52"/>
      <c r="FD1225" s="52"/>
      <c r="FE1225" s="52"/>
      <c r="FF1225" s="52"/>
      <c r="FG1225" s="52"/>
      <c r="FH1225" s="52"/>
      <c r="FI1225" s="52"/>
      <c r="FJ1225" s="52"/>
      <c r="FK1225" s="52"/>
      <c r="FL1225" s="52"/>
      <c r="FM1225" s="52"/>
      <c r="FN1225" s="52"/>
      <c r="FO1225" s="52"/>
      <c r="FP1225" s="52"/>
      <c r="FQ1225" s="52"/>
      <c r="FR1225" s="52"/>
      <c r="FS1225" s="52"/>
      <c r="FT1225" s="52"/>
      <c r="FU1225" s="52"/>
      <c r="FV1225" s="52"/>
      <c r="FW1225" s="52"/>
      <c r="FX1225" s="52"/>
      <c r="FY1225" s="52"/>
      <c r="FZ1225" s="52"/>
      <c r="GA1225" s="52"/>
      <c r="GB1225" s="52"/>
      <c r="GC1225" s="52"/>
      <c r="GD1225" s="52"/>
      <c r="GE1225" s="52"/>
      <c r="GF1225" s="52"/>
      <c r="GG1225" s="52"/>
      <c r="GH1225" s="52"/>
      <c r="GI1225" s="52"/>
      <c r="GJ1225" s="52"/>
      <c r="GK1225" s="52"/>
      <c r="GL1225" s="52"/>
      <c r="GM1225" s="52"/>
      <c r="GN1225" s="52"/>
      <c r="GO1225" s="52"/>
      <c r="GP1225" s="52"/>
      <c r="GQ1225" s="52"/>
      <c r="GR1225" s="52"/>
      <c r="GS1225" s="52"/>
      <c r="GT1225" s="52"/>
      <c r="GU1225" s="52"/>
      <c r="GV1225" s="52"/>
      <c r="GW1225" s="52"/>
      <c r="GX1225" s="52"/>
      <c r="GY1225" s="52"/>
      <c r="GZ1225" s="52"/>
      <c r="HA1225" s="52"/>
      <c r="HB1225" s="52"/>
      <c r="HC1225" s="52"/>
      <c r="HD1225" s="52"/>
      <c r="HE1225" s="52"/>
      <c r="HF1225" s="52"/>
      <c r="HG1225" s="52"/>
      <c r="HH1225" s="52"/>
      <c r="HI1225" s="52"/>
      <c r="HJ1225" s="52"/>
      <c r="HK1225" s="52"/>
      <c r="HL1225" s="52"/>
      <c r="HM1225" s="52"/>
      <c r="HN1225" s="52"/>
    </row>
    <row r="1226" spans="1:222" ht="11.25" hidden="1">
      <c r="A1226" s="52"/>
      <c r="B1226" s="52"/>
      <c r="C1226" s="52"/>
      <c r="D1226" s="198"/>
      <c r="E1226" s="54"/>
      <c r="F1226" s="237"/>
      <c r="G1226" s="237"/>
      <c r="H1226" s="237"/>
      <c r="I1226" s="237"/>
      <c r="J1226" s="237"/>
      <c r="K1226" s="237"/>
      <c r="L1226" s="249"/>
      <c r="M1226" s="249"/>
      <c r="N1226" s="54" t="s">
        <v>1543</v>
      </c>
      <c r="O1226" s="249"/>
      <c r="P1226" s="54"/>
      <c r="Q1226" s="190"/>
      <c r="R1226" s="190"/>
      <c r="S1226" s="54"/>
      <c r="T1226" s="54"/>
      <c r="U1226" s="54"/>
      <c r="V1226" s="54"/>
      <c r="W1226" s="192"/>
      <c r="X1226" s="54"/>
      <c r="Y1226" s="54"/>
      <c r="Z1226" s="54"/>
      <c r="AA1226" s="54"/>
      <c r="AB1226" s="54"/>
      <c r="AC1226" s="54"/>
      <c r="AD1226" s="54"/>
      <c r="AE1226" s="199"/>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c r="BB1226" s="52"/>
      <c r="BC1226" s="52"/>
      <c r="BD1226" s="52"/>
      <c r="BE1226" s="52"/>
      <c r="BF1226" s="52"/>
      <c r="BG1226" s="52"/>
      <c r="BH1226" s="52"/>
      <c r="BI1226" s="52"/>
      <c r="BJ1226" s="52"/>
      <c r="BK1226" s="52"/>
      <c r="BL1226" s="52"/>
      <c r="BP1226" s="52"/>
      <c r="BQ1226" s="52"/>
      <c r="BR1226" s="52"/>
      <c r="BS1226" s="52"/>
      <c r="BT1226" s="52"/>
      <c r="BU1226" s="52"/>
      <c r="BV1226" s="52"/>
      <c r="BW1226" s="52"/>
      <c r="BX1226" s="52"/>
      <c r="BY1226" s="52"/>
      <c r="BZ1226" s="52"/>
      <c r="CA1226" s="52"/>
      <c r="CB1226" s="52"/>
      <c r="CC1226" s="52"/>
      <c r="CD1226" s="52"/>
      <c r="CE1226" s="52"/>
      <c r="CF1226" s="52"/>
      <c r="CG1226" s="52"/>
      <c r="CH1226" s="52"/>
      <c r="CI1226" s="52"/>
      <c r="CJ1226" s="52"/>
      <c r="CK1226" s="52"/>
      <c r="CL1226" s="52"/>
      <c r="CM1226" s="52"/>
      <c r="CN1226" s="52"/>
      <c r="CO1226" s="52"/>
      <c r="CP1226" s="52"/>
      <c r="CQ1226" s="52"/>
      <c r="CR1226" s="52"/>
      <c r="CS1226" s="52"/>
      <c r="CT1226" s="52"/>
      <c r="CU1226" s="52"/>
      <c r="CV1226" s="52"/>
      <c r="CW1226" s="52"/>
      <c r="CX1226" s="52"/>
      <c r="CY1226" s="52"/>
      <c r="CZ1226" s="52"/>
      <c r="DA1226" s="52"/>
      <c r="DB1226" s="52"/>
      <c r="DC1226" s="52"/>
      <c r="DD1226" s="52"/>
      <c r="DE1226" s="52"/>
      <c r="DF1226" s="52"/>
      <c r="DG1226" s="52"/>
      <c r="DH1226" s="52"/>
      <c r="DI1226" s="52"/>
      <c r="DJ1226" s="52"/>
      <c r="DK1226" s="52"/>
      <c r="DL1226" s="52"/>
      <c r="DM1226" s="52"/>
      <c r="DN1226" s="52"/>
      <c r="DO1226" s="52"/>
      <c r="DP1226" s="52"/>
      <c r="DQ1226" s="52"/>
      <c r="DR1226" s="52"/>
      <c r="DS1226" s="52"/>
      <c r="DT1226" s="52"/>
      <c r="DU1226" s="52"/>
      <c r="DV1226" s="52"/>
      <c r="DW1226" s="52"/>
      <c r="DX1226" s="52"/>
      <c r="DY1226" s="52"/>
      <c r="DZ1226" s="52"/>
      <c r="EA1226" s="52"/>
      <c r="EB1226" s="52"/>
      <c r="EC1226" s="52"/>
      <c r="ED1226" s="52"/>
      <c r="EE1226" s="52"/>
      <c r="EF1226" s="52"/>
      <c r="EG1226" s="52"/>
      <c r="EH1226" s="52"/>
      <c r="EI1226" s="52"/>
      <c r="EJ1226" s="52"/>
      <c r="EK1226" s="52"/>
      <c r="EL1226" s="52"/>
      <c r="EM1226" s="52"/>
      <c r="EN1226" s="52"/>
      <c r="EO1226" s="52"/>
      <c r="EP1226" s="52"/>
      <c r="EQ1226" s="52"/>
      <c r="ER1226" s="52"/>
      <c r="ES1226" s="52"/>
      <c r="ET1226" s="52"/>
      <c r="EU1226" s="52"/>
      <c r="EV1226" s="52"/>
      <c r="EW1226" s="52"/>
      <c r="EX1226" s="52"/>
      <c r="EY1226" s="52"/>
      <c r="EZ1226" s="52"/>
      <c r="FA1226" s="52"/>
      <c r="FB1226" s="52"/>
      <c r="FC1226" s="52"/>
      <c r="FD1226" s="52"/>
      <c r="FE1226" s="52"/>
      <c r="FF1226" s="52"/>
      <c r="FG1226" s="52"/>
      <c r="FH1226" s="52"/>
      <c r="FI1226" s="52"/>
      <c r="FJ1226" s="52"/>
      <c r="FK1226" s="52"/>
      <c r="FL1226" s="52"/>
      <c r="FM1226" s="52"/>
      <c r="FN1226" s="52"/>
      <c r="FO1226" s="52"/>
      <c r="FP1226" s="52"/>
      <c r="FQ1226" s="52"/>
      <c r="FR1226" s="52"/>
      <c r="FS1226" s="52"/>
      <c r="FT1226" s="52"/>
      <c r="FU1226" s="52"/>
      <c r="FV1226" s="52"/>
      <c r="FW1226" s="52"/>
      <c r="FX1226" s="52"/>
      <c r="FY1226" s="52"/>
      <c r="FZ1226" s="52"/>
      <c r="GA1226" s="52"/>
      <c r="GB1226" s="52"/>
      <c r="GC1226" s="52"/>
      <c r="GD1226" s="52"/>
      <c r="GE1226" s="52"/>
      <c r="GF1226" s="52"/>
      <c r="GG1226" s="52"/>
      <c r="GH1226" s="52"/>
      <c r="GI1226" s="52"/>
      <c r="GJ1226" s="52"/>
      <c r="GK1226" s="52"/>
      <c r="GL1226" s="52"/>
      <c r="GM1226" s="52"/>
      <c r="GN1226" s="52"/>
      <c r="GO1226" s="52"/>
      <c r="GP1226" s="52"/>
      <c r="GQ1226" s="52"/>
      <c r="GR1226" s="52"/>
      <c r="GS1226" s="52"/>
      <c r="GT1226" s="52"/>
      <c r="GU1226" s="52"/>
      <c r="GV1226" s="52"/>
      <c r="GW1226" s="52"/>
      <c r="GX1226" s="52"/>
      <c r="GY1226" s="52"/>
      <c r="GZ1226" s="52"/>
      <c r="HA1226" s="52"/>
      <c r="HB1226" s="52"/>
      <c r="HC1226" s="52"/>
      <c r="HD1226" s="52"/>
      <c r="HE1226" s="52"/>
      <c r="HF1226" s="52"/>
      <c r="HG1226" s="52"/>
      <c r="HH1226" s="52"/>
      <c r="HI1226" s="52"/>
      <c r="HJ1226" s="52"/>
      <c r="HK1226" s="52"/>
      <c r="HL1226" s="52"/>
      <c r="HM1226" s="52"/>
      <c r="HN1226" s="52"/>
    </row>
    <row r="1227" spans="1:222" ht="11.25" hidden="1" thickBot="1">
      <c r="A1227" s="52"/>
      <c r="B1227" s="52"/>
      <c r="C1227" s="52"/>
      <c r="D1227" s="200"/>
      <c r="E1227" s="201"/>
      <c r="F1227" s="201"/>
      <c r="G1227" s="201"/>
      <c r="H1227" s="201"/>
      <c r="I1227" s="201"/>
      <c r="J1227" s="201"/>
      <c r="K1227" s="201"/>
      <c r="L1227" s="201"/>
      <c r="M1227" s="201"/>
      <c r="N1227" s="201"/>
      <c r="O1227" s="201"/>
      <c r="P1227" s="201"/>
      <c r="Q1227" s="201"/>
      <c r="R1227" s="201"/>
      <c r="S1227" s="201"/>
      <c r="T1227" s="201"/>
      <c r="U1227" s="201"/>
      <c r="V1227" s="201"/>
      <c r="W1227" s="202"/>
      <c r="X1227" s="201"/>
      <c r="Y1227" s="201"/>
      <c r="Z1227" s="201"/>
      <c r="AA1227" s="201"/>
      <c r="AB1227" s="201"/>
      <c r="AC1227" s="201"/>
      <c r="AD1227" s="201"/>
      <c r="AE1227" s="203"/>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c r="BB1227" s="52"/>
      <c r="BC1227" s="52"/>
      <c r="BD1227" s="52"/>
      <c r="BE1227" s="52"/>
      <c r="BF1227" s="52"/>
      <c r="BG1227" s="52"/>
      <c r="BH1227" s="52"/>
      <c r="BI1227" s="52"/>
      <c r="BJ1227" s="52"/>
      <c r="BK1227" s="52"/>
      <c r="BL1227" s="52"/>
      <c r="BP1227" s="52"/>
      <c r="BQ1227" s="52"/>
      <c r="BR1227" s="52"/>
      <c r="BS1227" s="52"/>
      <c r="BT1227" s="52"/>
      <c r="BU1227" s="52"/>
      <c r="BV1227" s="52"/>
      <c r="BW1227" s="52"/>
      <c r="BX1227" s="52"/>
      <c r="BY1227" s="52"/>
      <c r="BZ1227" s="52"/>
      <c r="CA1227" s="52"/>
      <c r="CB1227" s="52"/>
      <c r="CC1227" s="52"/>
      <c r="CD1227" s="52"/>
      <c r="CE1227" s="52"/>
      <c r="CF1227" s="52"/>
      <c r="CG1227" s="52"/>
      <c r="CH1227" s="52"/>
      <c r="CI1227" s="52"/>
      <c r="CJ1227" s="52"/>
      <c r="CK1227" s="52"/>
      <c r="CL1227" s="52"/>
      <c r="CM1227" s="52"/>
      <c r="CN1227" s="52"/>
      <c r="CO1227" s="52"/>
      <c r="CP1227" s="52"/>
      <c r="CQ1227" s="52"/>
      <c r="CR1227" s="52"/>
      <c r="CS1227" s="52"/>
      <c r="CT1227" s="52"/>
      <c r="CU1227" s="52"/>
      <c r="CV1227" s="52"/>
      <c r="CW1227" s="52"/>
      <c r="CX1227" s="52"/>
      <c r="CY1227" s="52"/>
      <c r="CZ1227" s="52"/>
      <c r="DA1227" s="52"/>
      <c r="DB1227" s="52"/>
      <c r="DC1227" s="52"/>
      <c r="DD1227" s="52"/>
      <c r="DE1227" s="52"/>
      <c r="DF1227" s="52"/>
      <c r="DG1227" s="52"/>
      <c r="DH1227" s="52"/>
      <c r="DI1227" s="52"/>
      <c r="DJ1227" s="52"/>
      <c r="DK1227" s="52"/>
      <c r="DL1227" s="52"/>
      <c r="DM1227" s="52"/>
      <c r="DN1227" s="52"/>
      <c r="DO1227" s="52"/>
      <c r="DP1227" s="52"/>
      <c r="DQ1227" s="52"/>
      <c r="DR1227" s="52"/>
      <c r="DS1227" s="52"/>
      <c r="DT1227" s="52"/>
      <c r="DU1227" s="52"/>
      <c r="DV1227" s="52"/>
      <c r="DW1227" s="52"/>
      <c r="DX1227" s="52"/>
      <c r="DY1227" s="52"/>
      <c r="DZ1227" s="52"/>
      <c r="EA1227" s="52"/>
      <c r="EB1227" s="52"/>
      <c r="EC1227" s="52"/>
      <c r="ED1227" s="52"/>
      <c r="EE1227" s="52"/>
      <c r="EF1227" s="52"/>
      <c r="EG1227" s="52"/>
      <c r="EH1227" s="52"/>
      <c r="EI1227" s="52"/>
      <c r="EJ1227" s="52"/>
      <c r="EK1227" s="52"/>
      <c r="EL1227" s="52"/>
      <c r="EM1227" s="52"/>
      <c r="EN1227" s="52"/>
      <c r="EO1227" s="52"/>
      <c r="EP1227" s="52"/>
      <c r="EQ1227" s="52"/>
      <c r="ER1227" s="52"/>
      <c r="ES1227" s="52"/>
      <c r="ET1227" s="52"/>
      <c r="EU1227" s="52"/>
      <c r="EV1227" s="52"/>
      <c r="EW1227" s="52"/>
      <c r="EX1227" s="52"/>
      <c r="EY1227" s="52"/>
      <c r="EZ1227" s="52"/>
      <c r="FA1227" s="52"/>
      <c r="FB1227" s="52"/>
      <c r="FC1227" s="52"/>
      <c r="FD1227" s="52"/>
      <c r="FE1227" s="52"/>
      <c r="FF1227" s="52"/>
      <c r="FG1227" s="52"/>
      <c r="FH1227" s="52"/>
      <c r="FI1227" s="52"/>
      <c r="FJ1227" s="52"/>
      <c r="FK1227" s="52"/>
      <c r="FL1227" s="52"/>
      <c r="FM1227" s="52"/>
      <c r="FN1227" s="52"/>
      <c r="FO1227" s="52"/>
      <c r="FP1227" s="52"/>
      <c r="FQ1227" s="52"/>
      <c r="FR1227" s="52"/>
      <c r="FS1227" s="52"/>
      <c r="FT1227" s="52"/>
      <c r="FU1227" s="52"/>
      <c r="FV1227" s="52"/>
      <c r="FW1227" s="52"/>
      <c r="FX1227" s="52"/>
      <c r="FY1227" s="52"/>
      <c r="FZ1227" s="52"/>
      <c r="GA1227" s="52"/>
      <c r="GB1227" s="52"/>
      <c r="GC1227" s="52"/>
      <c r="GD1227" s="52"/>
      <c r="GE1227" s="52"/>
      <c r="GF1227" s="52"/>
      <c r="GG1227" s="52"/>
      <c r="GH1227" s="52"/>
      <c r="GI1227" s="52"/>
      <c r="GJ1227" s="52"/>
      <c r="GK1227" s="52"/>
      <c r="GL1227" s="52"/>
      <c r="GM1227" s="52"/>
      <c r="GN1227" s="52"/>
      <c r="GO1227" s="52"/>
      <c r="GP1227" s="52"/>
      <c r="GQ1227" s="52"/>
      <c r="GR1227" s="52"/>
      <c r="GS1227" s="52"/>
      <c r="GT1227" s="52"/>
      <c r="GU1227" s="52"/>
      <c r="GV1227" s="52"/>
      <c r="GW1227" s="52"/>
      <c r="GX1227" s="52"/>
      <c r="GY1227" s="52"/>
      <c r="GZ1227" s="52"/>
      <c r="HA1227" s="52"/>
      <c r="HB1227" s="52"/>
      <c r="HC1227" s="52"/>
      <c r="HD1227" s="52"/>
      <c r="HE1227" s="52"/>
      <c r="HF1227" s="52"/>
      <c r="HG1227" s="52"/>
      <c r="HH1227" s="52"/>
      <c r="HI1227" s="52"/>
      <c r="HJ1227" s="52"/>
      <c r="HK1227" s="52"/>
      <c r="HL1227" s="52"/>
      <c r="HM1227" s="52"/>
      <c r="HN1227" s="52"/>
    </row>
    <row r="1228" spans="1:222" s="52" customFormat="1" ht="11.25" hidden="1" thickTop="1">
      <c r="W1228" s="59"/>
      <c r="BM1228" s="240"/>
      <c r="BN1228" s="240"/>
      <c r="BO1228" s="240"/>
    </row>
    <row r="1229" spans="1:222" s="52" customFormat="1" ht="11.25" hidden="1" thickBot="1">
      <c r="W1229" s="59"/>
      <c r="BM1229" s="240"/>
      <c r="BN1229" s="240"/>
      <c r="BO1229" s="240"/>
    </row>
    <row r="1230" spans="1:222" s="52" customFormat="1" ht="11.25" hidden="1" thickTop="1">
      <c r="D1230" s="194"/>
      <c r="E1230" s="195"/>
      <c r="F1230" s="195"/>
      <c r="G1230" s="195"/>
      <c r="H1230" s="195"/>
      <c r="I1230" s="195"/>
      <c r="J1230" s="195"/>
      <c r="K1230" s="195"/>
      <c r="L1230" s="195"/>
      <c r="M1230" s="195"/>
      <c r="N1230" s="195"/>
      <c r="O1230" s="195"/>
      <c r="P1230" s="195"/>
      <c r="Q1230" s="195"/>
      <c r="R1230" s="195"/>
      <c r="S1230" s="195"/>
      <c r="T1230" s="195"/>
      <c r="U1230" s="195"/>
      <c r="V1230" s="195"/>
      <c r="W1230" s="196"/>
      <c r="X1230" s="195"/>
      <c r="Y1230" s="195"/>
      <c r="Z1230" s="195"/>
      <c r="AA1230" s="195"/>
      <c r="AB1230" s="195"/>
      <c r="AC1230" s="195"/>
      <c r="AD1230" s="195"/>
      <c r="AE1230" s="195"/>
      <c r="AF1230" s="195"/>
      <c r="AG1230" s="195"/>
      <c r="AH1230" s="195"/>
      <c r="AI1230" s="195"/>
      <c r="AJ1230" s="195"/>
      <c r="AK1230" s="195"/>
      <c r="AL1230" s="195"/>
      <c r="AM1230" s="195"/>
      <c r="AN1230" s="195"/>
      <c r="AO1230" s="195"/>
      <c r="AP1230" s="195"/>
      <c r="AQ1230" s="195"/>
      <c r="AR1230" s="195"/>
      <c r="AS1230" s="195"/>
      <c r="AT1230" s="197"/>
      <c r="BM1230" s="240"/>
      <c r="BN1230" s="240"/>
      <c r="BO1230" s="240"/>
    </row>
    <row r="1231" spans="1:222" s="52" customFormat="1" hidden="1">
      <c r="D1231" s="198"/>
      <c r="E1231" s="54"/>
      <c r="F1231" s="54" t="s">
        <v>2692</v>
      </c>
      <c r="G1231" s="54"/>
      <c r="H1231" s="54"/>
      <c r="I1231" s="54"/>
      <c r="J1231" s="54"/>
      <c r="K1231" s="54"/>
      <c r="L1231" s="54"/>
      <c r="M1231" s="54"/>
      <c r="N1231" s="54"/>
      <c r="O1231" s="54"/>
      <c r="P1231" s="54"/>
      <c r="Q1231" s="54"/>
      <c r="R1231" s="54"/>
      <c r="S1231" s="54"/>
      <c r="T1231" s="54"/>
      <c r="U1231" s="54"/>
      <c r="V1231" s="54"/>
      <c r="W1231" s="192"/>
      <c r="X1231" s="54"/>
      <c r="Y1231" s="54"/>
      <c r="Z1231" s="54"/>
      <c r="AA1231" s="54"/>
      <c r="AB1231" s="54"/>
      <c r="AC1231" s="54"/>
      <c r="AD1231" s="54"/>
      <c r="AE1231" s="54"/>
      <c r="AF1231" s="54"/>
      <c r="AG1231" s="54"/>
      <c r="AH1231" s="54"/>
      <c r="AI1231" s="54"/>
      <c r="AJ1231" s="54"/>
      <c r="AK1231" s="54"/>
      <c r="AL1231" s="54"/>
      <c r="AM1231" s="54"/>
      <c r="AN1231" s="54"/>
      <c r="AO1231" s="54"/>
      <c r="AP1231" s="54"/>
      <c r="AQ1231" s="54"/>
      <c r="AR1231" s="54"/>
      <c r="AS1231" s="54"/>
      <c r="AT1231" s="199"/>
      <c r="BM1231" s="240"/>
      <c r="BN1231" s="240"/>
      <c r="BO1231" s="240"/>
    </row>
    <row r="1232" spans="1:222" s="52" customFormat="1" hidden="1">
      <c r="D1232" s="198"/>
      <c r="E1232" s="54"/>
      <c r="F1232" s="54"/>
      <c r="G1232" s="54"/>
      <c r="H1232" s="54"/>
      <c r="I1232" s="54"/>
      <c r="J1232" s="54"/>
      <c r="K1232" s="54"/>
      <c r="L1232" s="54"/>
      <c r="M1232" s="54"/>
      <c r="N1232" s="54"/>
      <c r="O1232" s="54"/>
      <c r="P1232" s="54"/>
      <c r="Q1232" s="54"/>
      <c r="R1232" s="54"/>
      <c r="S1232" s="54"/>
      <c r="T1232" s="54"/>
      <c r="U1232" s="54"/>
      <c r="V1232" s="54"/>
      <c r="W1232" s="192"/>
      <c r="X1232" s="54"/>
      <c r="Y1232" s="54"/>
      <c r="Z1232" s="54"/>
      <c r="AA1232" s="54"/>
      <c r="AB1232" s="54"/>
      <c r="AC1232" s="54"/>
      <c r="AD1232" s="54"/>
      <c r="AE1232" s="54"/>
      <c r="AF1232" s="54"/>
      <c r="AG1232" s="54"/>
      <c r="AH1232" s="54"/>
      <c r="AI1232" s="54"/>
      <c r="AJ1232" s="54"/>
      <c r="AK1232" s="54"/>
      <c r="AL1232" s="54"/>
      <c r="AM1232" s="54"/>
      <c r="AN1232" s="54"/>
      <c r="AO1232" s="54"/>
      <c r="AP1232" s="54"/>
      <c r="AQ1232" s="54"/>
      <c r="AR1232" s="54"/>
      <c r="AS1232" s="54"/>
      <c r="AT1232" s="199"/>
      <c r="BM1232" s="240"/>
      <c r="BN1232" s="240"/>
      <c r="BO1232" s="240"/>
    </row>
    <row r="1233" spans="4:71" s="52" customFormat="1" hidden="1">
      <c r="D1233" s="198"/>
      <c r="E1233" s="54"/>
      <c r="F1233" s="863" t="s">
        <v>2693</v>
      </c>
      <c r="G1233" s="863"/>
      <c r="H1233" s="863"/>
      <c r="I1233" s="863"/>
      <c r="J1233" s="863"/>
      <c r="K1233" s="864">
        <f>AL8</f>
        <v>0</v>
      </c>
      <c r="L1233" s="864"/>
      <c r="M1233" s="192" t="s">
        <v>2694</v>
      </c>
      <c r="N1233" s="865" t="s">
        <v>2695</v>
      </c>
      <c r="O1233" s="865"/>
      <c r="P1233" s="865"/>
      <c r="Q1233" s="865"/>
      <c r="R1233" s="865"/>
      <c r="S1233" s="865"/>
      <c r="T1233" s="866">
        <f>SUM(AH28,AJ28,AL28)</f>
        <v>0</v>
      </c>
      <c r="U1233" s="866"/>
      <c r="V1233" s="192" t="s">
        <v>2694</v>
      </c>
      <c r="W1233" s="865" t="s">
        <v>2696</v>
      </c>
      <c r="X1233" s="865"/>
      <c r="Y1233" s="865"/>
      <c r="Z1233" s="865"/>
      <c r="AA1233" s="865"/>
      <c r="AB1233" s="865"/>
      <c r="AC1233" s="865"/>
      <c r="AD1233" s="865"/>
      <c r="AE1233" s="865"/>
      <c r="AF1233" s="865"/>
      <c r="AG1233" s="865"/>
      <c r="AH1233" s="865"/>
      <c r="AI1233" s="865"/>
      <c r="AJ1233" s="865"/>
      <c r="AK1233" s="866">
        <f>IF(K1233 &lt; T1233,1,0)</f>
        <v>0</v>
      </c>
      <c r="AL1233" s="866"/>
      <c r="AM1233" s="54"/>
      <c r="AN1233" s="54"/>
      <c r="AO1233" s="54"/>
      <c r="AP1233" s="54"/>
      <c r="AQ1233" s="54"/>
      <c r="AR1233" s="54"/>
      <c r="AS1233" s="54"/>
      <c r="AT1233" s="199"/>
      <c r="BM1233" s="240"/>
      <c r="BN1233" s="240"/>
      <c r="BO1233" s="240"/>
    </row>
    <row r="1234" spans="4:71" s="52" customFormat="1" hidden="1">
      <c r="D1234" s="198"/>
      <c r="E1234" s="54"/>
      <c r="F1234" s="54"/>
      <c r="G1234" s="54"/>
      <c r="H1234" s="54"/>
      <c r="I1234" s="54"/>
      <c r="J1234" s="54"/>
      <c r="K1234" s="54"/>
      <c r="L1234" s="54"/>
      <c r="M1234" s="54"/>
      <c r="N1234" s="54"/>
      <c r="O1234" s="54"/>
      <c r="P1234" s="54"/>
      <c r="Q1234" s="54"/>
      <c r="R1234" s="54"/>
      <c r="S1234" s="54"/>
      <c r="T1234" s="54"/>
      <c r="U1234" s="54"/>
      <c r="V1234" s="54"/>
      <c r="W1234" s="192"/>
      <c r="X1234" s="54"/>
      <c r="Y1234" s="54"/>
      <c r="Z1234" s="54"/>
      <c r="AA1234" s="54"/>
      <c r="AB1234" s="54"/>
      <c r="AC1234" s="54"/>
      <c r="AD1234" s="54"/>
      <c r="AE1234" s="54"/>
      <c r="AF1234" s="54"/>
      <c r="AG1234" s="54"/>
      <c r="AH1234" s="54"/>
      <c r="AI1234" s="54"/>
      <c r="AJ1234" s="54"/>
      <c r="AK1234" s="54"/>
      <c r="AL1234" s="54"/>
      <c r="AM1234" s="54"/>
      <c r="AN1234" s="54"/>
      <c r="AO1234" s="54"/>
      <c r="AP1234" s="54"/>
      <c r="AQ1234" s="54"/>
      <c r="AR1234" s="54"/>
      <c r="AS1234" s="54"/>
      <c r="AT1234" s="199"/>
      <c r="BM1234" s="240"/>
      <c r="BN1234" s="240"/>
      <c r="BO1234" s="240"/>
    </row>
    <row r="1235" spans="4:71" s="52" customFormat="1" hidden="1">
      <c r="D1235" s="198"/>
      <c r="E1235" s="54"/>
      <c r="F1235" s="861" t="s">
        <v>2697</v>
      </c>
      <c r="G1235" s="861"/>
      <c r="H1235" s="861"/>
      <c r="I1235" s="861"/>
      <c r="J1235" s="861"/>
      <c r="K1235" s="862">
        <f>AL10</f>
        <v>0</v>
      </c>
      <c r="L1235" s="862"/>
      <c r="M1235" s="192" t="s">
        <v>2694</v>
      </c>
      <c r="N1235" s="863" t="s">
        <v>2698</v>
      </c>
      <c r="O1235" s="863"/>
      <c r="P1235" s="863"/>
      <c r="Q1235" s="863"/>
      <c r="R1235" s="863"/>
      <c r="S1235" s="863"/>
      <c r="T1235" s="864">
        <f>SUM(AB28,AD28,AF28)</f>
        <v>0</v>
      </c>
      <c r="U1235" s="864"/>
      <c r="V1235" s="192" t="s">
        <v>2694</v>
      </c>
      <c r="W1235" s="863" t="s">
        <v>2699</v>
      </c>
      <c r="X1235" s="863"/>
      <c r="Y1235" s="863"/>
      <c r="Z1235" s="863"/>
      <c r="AA1235" s="863"/>
      <c r="AB1235" s="863"/>
      <c r="AC1235" s="863"/>
      <c r="AD1235" s="863"/>
      <c r="AE1235" s="863"/>
      <c r="AF1235" s="863"/>
      <c r="AG1235" s="863"/>
      <c r="AH1235" s="863"/>
      <c r="AI1235" s="863"/>
      <c r="AJ1235" s="863"/>
      <c r="AK1235" s="864">
        <f>IF(K1235 &lt;T1235,1,0)</f>
        <v>0</v>
      </c>
      <c r="AL1235" s="864"/>
      <c r="AM1235" s="54"/>
      <c r="AN1235" s="54"/>
      <c r="AO1235" s="54"/>
      <c r="AP1235" s="54"/>
      <c r="AQ1235" s="54"/>
      <c r="AR1235" s="54"/>
      <c r="AS1235" s="54"/>
      <c r="AT1235" s="199"/>
      <c r="BM1235" s="240"/>
      <c r="BN1235" s="240"/>
      <c r="BO1235" s="240"/>
    </row>
    <row r="1236" spans="4:71" s="52" customFormat="1" hidden="1">
      <c r="D1236" s="198"/>
      <c r="E1236" s="54"/>
      <c r="F1236" s="54"/>
      <c r="G1236" s="54"/>
      <c r="H1236" s="54"/>
      <c r="I1236" s="54"/>
      <c r="J1236" s="54"/>
      <c r="K1236" s="54"/>
      <c r="L1236" s="54"/>
      <c r="M1236" s="54"/>
      <c r="N1236" s="54"/>
      <c r="O1236" s="54"/>
      <c r="P1236" s="54"/>
      <c r="Q1236" s="54"/>
      <c r="R1236" s="54"/>
      <c r="S1236" s="54"/>
      <c r="T1236" s="54"/>
      <c r="U1236" s="54"/>
      <c r="V1236" s="54"/>
      <c r="W1236" s="192"/>
      <c r="X1236" s="54"/>
      <c r="Y1236" s="54"/>
      <c r="Z1236" s="54"/>
      <c r="AA1236" s="54"/>
      <c r="AB1236" s="54"/>
      <c r="AC1236" s="54"/>
      <c r="AD1236" s="54"/>
      <c r="AE1236" s="54"/>
      <c r="AF1236" s="54"/>
      <c r="AG1236" s="54"/>
      <c r="AH1236" s="54"/>
      <c r="AI1236" s="54"/>
      <c r="AJ1236" s="54"/>
      <c r="AK1236" s="54"/>
      <c r="AL1236" s="54"/>
      <c r="AM1236" s="54"/>
      <c r="AN1236" s="54"/>
      <c r="AO1236" s="54"/>
      <c r="AP1236" s="54"/>
      <c r="AQ1236" s="54"/>
      <c r="AR1236" s="54"/>
      <c r="AS1236" s="54"/>
      <c r="AT1236" s="199"/>
      <c r="BM1236" s="240"/>
      <c r="BN1236" s="240"/>
      <c r="BO1236" s="240"/>
    </row>
    <row r="1237" spans="4:71" s="52" customFormat="1" ht="11.25" hidden="1" thickBot="1">
      <c r="D1237" s="200"/>
      <c r="E1237" s="201"/>
      <c r="F1237" s="201"/>
      <c r="G1237" s="201"/>
      <c r="H1237" s="201"/>
      <c r="I1237" s="201"/>
      <c r="J1237" s="201"/>
      <c r="K1237" s="201"/>
      <c r="L1237" s="201"/>
      <c r="M1237" s="201"/>
      <c r="N1237" s="201"/>
      <c r="O1237" s="201"/>
      <c r="P1237" s="201"/>
      <c r="Q1237" s="201"/>
      <c r="R1237" s="201"/>
      <c r="S1237" s="201"/>
      <c r="T1237" s="201"/>
      <c r="U1237" s="201"/>
      <c r="V1237" s="201"/>
      <c r="W1237" s="202"/>
      <c r="X1237" s="201"/>
      <c r="Y1237" s="201"/>
      <c r="Z1237" s="201"/>
      <c r="AA1237" s="201"/>
      <c r="AB1237" s="201"/>
      <c r="AC1237" s="201"/>
      <c r="AD1237" s="201"/>
      <c r="AE1237" s="201"/>
      <c r="AF1237" s="201"/>
      <c r="AG1237" s="201"/>
      <c r="AH1237" s="201"/>
      <c r="AI1237" s="201"/>
      <c r="AJ1237" s="201"/>
      <c r="AK1237" s="201"/>
      <c r="AL1237" s="201"/>
      <c r="AM1237" s="201"/>
      <c r="AN1237" s="201"/>
      <c r="AO1237" s="201"/>
      <c r="AP1237" s="201"/>
      <c r="AQ1237" s="201"/>
      <c r="AR1237" s="201"/>
      <c r="AS1237" s="201"/>
      <c r="AT1237" s="203"/>
      <c r="BM1237" s="240"/>
      <c r="BN1237" s="240"/>
      <c r="BO1237" s="240"/>
    </row>
    <row r="1238" spans="4:71" s="52" customFormat="1" ht="11.25" hidden="1" thickTop="1">
      <c r="D1238" s="54"/>
      <c r="E1238" s="54"/>
      <c r="F1238" s="54"/>
      <c r="G1238" s="54"/>
      <c r="H1238" s="54"/>
      <c r="I1238" s="54"/>
      <c r="J1238" s="54"/>
      <c r="K1238" s="54"/>
      <c r="L1238" s="54"/>
      <c r="M1238" s="54"/>
      <c r="N1238" s="54"/>
      <c r="O1238" s="54"/>
      <c r="P1238" s="54"/>
      <c r="Q1238" s="54"/>
      <c r="R1238" s="54"/>
      <c r="S1238" s="54"/>
      <c r="T1238" s="54"/>
      <c r="U1238" s="54"/>
      <c r="V1238" s="54"/>
      <c r="W1238" s="192"/>
      <c r="X1238" s="54"/>
      <c r="Y1238" s="54"/>
      <c r="Z1238" s="54"/>
      <c r="AA1238" s="54"/>
      <c r="AB1238" s="54"/>
      <c r="AC1238" s="54"/>
      <c r="AD1238" s="54"/>
      <c r="AE1238" s="54"/>
      <c r="AF1238" s="54"/>
      <c r="AG1238" s="54"/>
      <c r="AH1238" s="54"/>
      <c r="AI1238" s="54"/>
      <c r="AJ1238" s="54"/>
      <c r="AK1238" s="54"/>
      <c r="AL1238" s="54"/>
      <c r="AM1238" s="54"/>
      <c r="AN1238" s="54"/>
      <c r="AO1238" s="54"/>
      <c r="AP1238" s="54"/>
      <c r="AQ1238" s="54"/>
      <c r="AR1238" s="54"/>
      <c r="AS1238" s="54"/>
      <c r="AT1238" s="54"/>
      <c r="BM1238" s="240"/>
      <c r="BN1238" s="240"/>
      <c r="BO1238" s="240"/>
    </row>
    <row r="1239" spans="4:71" s="52" customFormat="1" ht="11.25" hidden="1" thickBot="1">
      <c r="W1239" s="59"/>
      <c r="BM1239" s="240"/>
      <c r="BN1239" s="240"/>
      <c r="BO1239" s="240"/>
    </row>
    <row r="1240" spans="4:71" s="52" customFormat="1" ht="11.25" hidden="1" thickTop="1">
      <c r="D1240" s="194"/>
      <c r="E1240" s="195"/>
      <c r="F1240" s="195"/>
      <c r="G1240" s="195"/>
      <c r="H1240" s="195"/>
      <c r="I1240" s="195"/>
      <c r="J1240" s="195"/>
      <c r="K1240" s="195"/>
      <c r="L1240" s="195"/>
      <c r="M1240" s="195"/>
      <c r="N1240" s="195"/>
      <c r="O1240" s="195"/>
      <c r="P1240" s="195"/>
      <c r="Q1240" s="195"/>
      <c r="R1240" s="195"/>
      <c r="S1240" s="195"/>
      <c r="T1240" s="195"/>
      <c r="U1240" s="195"/>
      <c r="V1240" s="195"/>
      <c r="W1240" s="196"/>
      <c r="X1240" s="195"/>
      <c r="Y1240" s="195"/>
      <c r="Z1240" s="195"/>
      <c r="AA1240" s="195"/>
      <c r="AB1240" s="195"/>
      <c r="AC1240" s="195"/>
      <c r="AD1240" s="195"/>
      <c r="AE1240" s="195"/>
      <c r="AF1240" s="195"/>
      <c r="AG1240" s="195"/>
      <c r="AH1240" s="195"/>
      <c r="AI1240" s="195"/>
      <c r="AJ1240" s="195"/>
      <c r="AK1240" s="195"/>
      <c r="AL1240" s="195"/>
      <c r="AM1240" s="195"/>
      <c r="AN1240" s="195"/>
      <c r="AO1240" s="195"/>
      <c r="AP1240" s="195"/>
      <c r="AQ1240" s="195"/>
      <c r="AR1240" s="195"/>
      <c r="AS1240" s="195"/>
      <c r="AT1240" s="195"/>
      <c r="AU1240" s="195"/>
      <c r="AV1240" s="195"/>
      <c r="AW1240" s="195"/>
      <c r="AX1240" s="195"/>
      <c r="AY1240" s="195"/>
      <c r="AZ1240" s="195"/>
      <c r="BA1240" s="195"/>
      <c r="BB1240" s="195"/>
      <c r="BC1240" s="195"/>
      <c r="BD1240" s="195"/>
      <c r="BE1240" s="195"/>
      <c r="BF1240" s="195"/>
      <c r="BG1240" s="195"/>
      <c r="BH1240" s="195"/>
      <c r="BI1240" s="195"/>
      <c r="BJ1240" s="195"/>
      <c r="BK1240" s="195"/>
      <c r="BL1240" s="195"/>
      <c r="BM1240" s="244"/>
      <c r="BN1240" s="244"/>
      <c r="BO1240" s="244"/>
      <c r="BP1240" s="195"/>
      <c r="BQ1240" s="195"/>
      <c r="BR1240" s="195"/>
      <c r="BS1240" s="197"/>
    </row>
    <row r="1241" spans="4:71" s="52" customFormat="1" ht="11.25" hidden="1">
      <c r="D1241" s="198"/>
      <c r="E1241" s="54"/>
      <c r="F1241" s="858" t="s">
        <v>2700</v>
      </c>
      <c r="G1241" s="859"/>
      <c r="H1241" s="859"/>
      <c r="I1241" s="859"/>
      <c r="J1241" s="859"/>
      <c r="K1241" s="859"/>
      <c r="L1241" s="859"/>
      <c r="M1241" s="860"/>
      <c r="W1241" s="59"/>
      <c r="AT1241" s="54"/>
      <c r="AU1241" s="54"/>
      <c r="AV1241" s="54"/>
      <c r="AW1241" s="54"/>
      <c r="AX1241" s="54"/>
      <c r="AY1241" s="54"/>
      <c r="AZ1241" s="54"/>
      <c r="BA1241" s="54"/>
      <c r="BB1241" s="54"/>
      <c r="BC1241" s="54"/>
      <c r="BD1241" s="54"/>
      <c r="BE1241" s="54"/>
      <c r="BM1241" s="240"/>
      <c r="BN1241" s="240"/>
      <c r="BO1241" s="240"/>
      <c r="BR1241" s="702"/>
      <c r="BS1241" s="199"/>
    </row>
    <row r="1242" spans="4:71" s="52" customFormat="1" hidden="1">
      <c r="D1242" s="198"/>
      <c r="E1242" s="54"/>
      <c r="W1242" s="59"/>
      <c r="BD1242" s="54"/>
      <c r="BE1242" s="54"/>
      <c r="BM1242" s="240"/>
      <c r="BN1242" s="240"/>
      <c r="BO1242" s="240"/>
      <c r="BS1242" s="199"/>
    </row>
    <row r="1243" spans="4:71" s="52" customFormat="1" hidden="1">
      <c r="D1243" s="198"/>
      <c r="E1243" s="54"/>
      <c r="F1243" s="692">
        <v>1</v>
      </c>
      <c r="G1243" s="693"/>
      <c r="H1243" s="842">
        <f>List!O3</f>
        <v>0</v>
      </c>
      <c r="I1243" s="843"/>
      <c r="J1243" s="843"/>
      <c r="K1243" s="843"/>
      <c r="L1243" s="843"/>
      <c r="M1243" s="843"/>
      <c r="N1243" s="843"/>
      <c r="O1243" s="843"/>
      <c r="P1243" s="843"/>
      <c r="Q1243" s="843"/>
      <c r="R1243" s="843"/>
      <c r="S1243" s="844"/>
      <c r="T1243" s="193"/>
      <c r="U1243" s="842" t="str">
        <f>IF(H1243 = 0,"",H1243)</f>
        <v/>
      </c>
      <c r="V1243" s="843"/>
      <c r="W1243" s="843"/>
      <c r="X1243" s="843"/>
      <c r="Y1243" s="843"/>
      <c r="Z1243" s="843"/>
      <c r="AA1243" s="843"/>
      <c r="AB1243" s="843"/>
      <c r="AC1243" s="843"/>
      <c r="AD1243" s="843"/>
      <c r="AE1243" s="843"/>
      <c r="AF1243" s="844"/>
      <c r="AH1243" s="842" t="str">
        <f>U1243</f>
        <v/>
      </c>
      <c r="AI1243" s="843"/>
      <c r="AJ1243" s="843"/>
      <c r="AK1243" s="843"/>
      <c r="AL1243" s="843"/>
      <c r="AM1243" s="843"/>
      <c r="AN1243" s="843"/>
      <c r="AO1243" s="843"/>
      <c r="AP1243" s="843"/>
      <c r="AQ1243" s="843"/>
      <c r="AR1243" s="843"/>
      <c r="AS1243" s="844"/>
      <c r="AU1243" s="696" t="str">
        <f>AH1243</f>
        <v/>
      </c>
      <c r="AV1243" s="697"/>
      <c r="AW1243" s="697"/>
      <c r="AX1243" s="697"/>
      <c r="AY1243" s="697"/>
      <c r="AZ1243" s="697"/>
      <c r="BA1243" s="697"/>
      <c r="BB1243" s="697"/>
      <c r="BC1243" s="697"/>
      <c r="BD1243" s="697"/>
      <c r="BE1243" s="698"/>
      <c r="BM1243" s="240"/>
      <c r="BN1243" s="240"/>
      <c r="BO1243" s="240"/>
      <c r="BS1243" s="199"/>
    </row>
    <row r="1244" spans="4:71" s="52" customFormat="1" hidden="1">
      <c r="D1244" s="198"/>
      <c r="E1244" s="54"/>
      <c r="F1244" s="692">
        <v>2</v>
      </c>
      <c r="G1244" s="693"/>
      <c r="H1244" s="842" t="str">
        <f>List!O4</f>
        <v>-</v>
      </c>
      <c r="I1244" s="843"/>
      <c r="J1244" s="843"/>
      <c r="K1244" s="843"/>
      <c r="L1244" s="843"/>
      <c r="M1244" s="843"/>
      <c r="N1244" s="843"/>
      <c r="O1244" s="843"/>
      <c r="P1244" s="843"/>
      <c r="Q1244" s="843"/>
      <c r="R1244" s="843"/>
      <c r="S1244" s="844"/>
      <c r="T1244" s="193"/>
      <c r="U1244" s="842" t="str">
        <f t="shared" ref="U1244:U1307" si="120">IF(H1244 = 0,"",H1244)</f>
        <v>-</v>
      </c>
      <c r="V1244" s="843"/>
      <c r="W1244" s="843"/>
      <c r="X1244" s="843"/>
      <c r="Y1244" s="843"/>
      <c r="Z1244" s="843"/>
      <c r="AA1244" s="843"/>
      <c r="AB1244" s="843"/>
      <c r="AC1244" s="843"/>
      <c r="AD1244" s="843"/>
      <c r="AE1244" s="843"/>
      <c r="AF1244" s="844"/>
      <c r="AH1244" s="842" t="str">
        <f>U1244</f>
        <v>-</v>
      </c>
      <c r="AI1244" s="843"/>
      <c r="AJ1244" s="843"/>
      <c r="AK1244" s="843"/>
      <c r="AL1244" s="843"/>
      <c r="AM1244" s="843"/>
      <c r="AN1244" s="843"/>
      <c r="AO1244" s="843"/>
      <c r="AP1244" s="843"/>
      <c r="AQ1244" s="843"/>
      <c r="AR1244" s="843"/>
      <c r="AS1244" s="844"/>
      <c r="AU1244" s="696" t="str">
        <f>AH1244</f>
        <v>-</v>
      </c>
      <c r="AV1244" s="697"/>
      <c r="AW1244" s="697"/>
      <c r="AX1244" s="697"/>
      <c r="AY1244" s="697"/>
      <c r="AZ1244" s="697"/>
      <c r="BA1244" s="697"/>
      <c r="BB1244" s="697"/>
      <c r="BC1244" s="697"/>
      <c r="BD1244" s="697"/>
      <c r="BE1244" s="698"/>
      <c r="BM1244" s="240"/>
      <c r="BN1244" s="240"/>
      <c r="BO1244" s="240"/>
      <c r="BS1244" s="199"/>
    </row>
    <row r="1245" spans="4:71" s="52" customFormat="1" ht="11.25" hidden="1">
      <c r="D1245" s="198"/>
      <c r="E1245" s="54"/>
      <c r="F1245" s="692">
        <v>3</v>
      </c>
      <c r="G1245" s="693"/>
      <c r="H1245" s="842" t="str">
        <f>List!O5</f>
        <v>大阪 一郎</v>
      </c>
      <c r="I1245" s="843"/>
      <c r="J1245" s="843"/>
      <c r="K1245" s="843"/>
      <c r="L1245" s="843"/>
      <c r="M1245" s="843"/>
      <c r="N1245" s="843"/>
      <c r="O1245" s="843"/>
      <c r="P1245" s="843"/>
      <c r="Q1245" s="843"/>
      <c r="R1245" s="843"/>
      <c r="S1245" s="844"/>
      <c r="T1245" s="193"/>
      <c r="U1245" s="842" t="str">
        <f t="shared" si="120"/>
        <v>大阪 一郎</v>
      </c>
      <c r="V1245" s="843"/>
      <c r="W1245" s="843"/>
      <c r="X1245" s="843"/>
      <c r="Y1245" s="843"/>
      <c r="Z1245" s="843"/>
      <c r="AA1245" s="843"/>
      <c r="AB1245" s="843"/>
      <c r="AC1245" s="843"/>
      <c r="AD1245" s="843"/>
      <c r="AE1245" s="843"/>
      <c r="AF1245" s="844"/>
      <c r="AH1245" s="850" t="str">
        <f>IF(AND(AE54&lt;&gt;"",AE55&lt;&gt;""),CONCATENATE(AE54,"、",AE55),"")</f>
        <v/>
      </c>
      <c r="AI1245" s="851"/>
      <c r="AJ1245" s="851"/>
      <c r="AK1245" s="851"/>
      <c r="AL1245" s="851"/>
      <c r="AM1245" s="851"/>
      <c r="AN1245" s="851"/>
      <c r="AO1245" s="851"/>
      <c r="AP1245" s="851"/>
      <c r="AQ1245" s="851"/>
      <c r="AR1245" s="851"/>
      <c r="AS1245" s="852"/>
      <c r="AT1245" s="703"/>
      <c r="AU1245" s="733" t="str">
        <f>AH1245</f>
        <v/>
      </c>
      <c r="AV1245" s="734"/>
      <c r="AW1245" s="734"/>
      <c r="AX1245" s="734"/>
      <c r="AY1245" s="734"/>
      <c r="AZ1245" s="734"/>
      <c r="BA1245" s="734"/>
      <c r="BB1245" s="734"/>
      <c r="BC1245" s="734"/>
      <c r="BD1245" s="734"/>
      <c r="BE1245" s="735"/>
      <c r="BG1245" s="702" t="s">
        <v>2701</v>
      </c>
      <c r="BM1245" s="240"/>
      <c r="BN1245" s="240"/>
      <c r="BO1245" s="240"/>
      <c r="BS1245" s="199"/>
    </row>
    <row r="1246" spans="4:71" s="52" customFormat="1" hidden="1">
      <c r="D1246" s="198"/>
      <c r="E1246" s="54"/>
      <c r="F1246" s="692">
        <v>4</v>
      </c>
      <c r="G1246" s="693"/>
      <c r="H1246" s="842" t="str">
        <f>List!O6</f>
        <v>大阪 二郎</v>
      </c>
      <c r="I1246" s="843"/>
      <c r="J1246" s="843"/>
      <c r="K1246" s="843"/>
      <c r="L1246" s="843"/>
      <c r="M1246" s="843"/>
      <c r="N1246" s="843"/>
      <c r="O1246" s="843"/>
      <c r="P1246" s="843"/>
      <c r="Q1246" s="843"/>
      <c r="R1246" s="843"/>
      <c r="S1246" s="844"/>
      <c r="T1246" s="193"/>
      <c r="U1246" s="842" t="str">
        <f t="shared" si="120"/>
        <v>大阪 二郎</v>
      </c>
      <c r="V1246" s="843"/>
      <c r="W1246" s="843"/>
      <c r="X1246" s="843"/>
      <c r="Y1246" s="843"/>
      <c r="Z1246" s="843"/>
      <c r="AA1246" s="843"/>
      <c r="AB1246" s="843"/>
      <c r="AC1246" s="843"/>
      <c r="AD1246" s="843"/>
      <c r="AE1246" s="843"/>
      <c r="AF1246" s="844"/>
      <c r="AH1246" s="842" t="str">
        <f>U1245</f>
        <v>大阪 一郎</v>
      </c>
      <c r="AI1246" s="843"/>
      <c r="AJ1246" s="843"/>
      <c r="AK1246" s="843"/>
      <c r="AL1246" s="843"/>
      <c r="AM1246" s="843"/>
      <c r="AN1246" s="843"/>
      <c r="AO1246" s="843"/>
      <c r="AP1246" s="843"/>
      <c r="AQ1246" s="843"/>
      <c r="AR1246" s="843"/>
      <c r="AS1246" s="844"/>
      <c r="AU1246" s="696" t="str">
        <f>IF(AH1246 = "","",CONCATENATE(" ",AH1246))</f>
        <v xml:space="preserve"> 大阪 一郎</v>
      </c>
      <c r="AV1246" s="697"/>
      <c r="AW1246" s="697"/>
      <c r="AX1246" s="697"/>
      <c r="AY1246" s="697"/>
      <c r="AZ1246" s="697"/>
      <c r="BA1246" s="697"/>
      <c r="BB1246" s="697"/>
      <c r="BC1246" s="697"/>
      <c r="BD1246" s="697"/>
      <c r="BE1246" s="698"/>
      <c r="BM1246" s="240"/>
      <c r="BN1246" s="240"/>
      <c r="BO1246" s="240"/>
      <c r="BS1246" s="199"/>
    </row>
    <row r="1247" spans="4:71" s="52" customFormat="1" hidden="1">
      <c r="D1247" s="198"/>
      <c r="E1247" s="54"/>
      <c r="F1247" s="692">
        <v>5</v>
      </c>
      <c r="G1247" s="693"/>
      <c r="H1247" s="842" t="str">
        <f>List!O7</f>
        <v>大阪 三郎</v>
      </c>
      <c r="I1247" s="843"/>
      <c r="J1247" s="843"/>
      <c r="K1247" s="843"/>
      <c r="L1247" s="843"/>
      <c r="M1247" s="843"/>
      <c r="N1247" s="843"/>
      <c r="O1247" s="843"/>
      <c r="P1247" s="843"/>
      <c r="Q1247" s="843"/>
      <c r="R1247" s="843"/>
      <c r="S1247" s="844"/>
      <c r="T1247" s="193"/>
      <c r="U1247" s="842" t="str">
        <f t="shared" si="120"/>
        <v>大阪 三郎</v>
      </c>
      <c r="V1247" s="843"/>
      <c r="W1247" s="843"/>
      <c r="X1247" s="843"/>
      <c r="Y1247" s="843"/>
      <c r="Z1247" s="843"/>
      <c r="AA1247" s="843"/>
      <c r="AB1247" s="843"/>
      <c r="AC1247" s="843"/>
      <c r="AD1247" s="843"/>
      <c r="AE1247" s="843"/>
      <c r="AF1247" s="844"/>
      <c r="AH1247" s="842" t="str">
        <f>U1246</f>
        <v>大阪 二郎</v>
      </c>
      <c r="AI1247" s="843"/>
      <c r="AJ1247" s="843"/>
      <c r="AK1247" s="843"/>
      <c r="AL1247" s="843"/>
      <c r="AM1247" s="843"/>
      <c r="AN1247" s="843"/>
      <c r="AO1247" s="843"/>
      <c r="AP1247" s="843"/>
      <c r="AQ1247" s="843"/>
      <c r="AR1247" s="843"/>
      <c r="AS1247" s="844"/>
      <c r="AU1247" s="696" t="str">
        <f t="shared" ref="AU1247:AU1310" si="121">IF(AH1247 = "","",CONCATENATE(" ",AH1247))</f>
        <v xml:space="preserve"> 大阪 二郎</v>
      </c>
      <c r="AV1247" s="697"/>
      <c r="AW1247" s="697"/>
      <c r="AX1247" s="697"/>
      <c r="AY1247" s="697"/>
      <c r="AZ1247" s="697"/>
      <c r="BA1247" s="697"/>
      <c r="BB1247" s="697"/>
      <c r="BC1247" s="697"/>
      <c r="BD1247" s="697"/>
      <c r="BE1247" s="698"/>
      <c r="BM1247" s="240"/>
      <c r="BN1247" s="240"/>
      <c r="BO1247" s="240"/>
      <c r="BS1247" s="199"/>
    </row>
    <row r="1248" spans="4:71" s="52" customFormat="1" hidden="1">
      <c r="D1248" s="198"/>
      <c r="E1248" s="54"/>
      <c r="F1248" s="692">
        <v>6</v>
      </c>
      <c r="G1248" s="693"/>
      <c r="H1248" s="842" t="str">
        <f>List!O8</f>
        <v>大阪 四郎</v>
      </c>
      <c r="I1248" s="843"/>
      <c r="J1248" s="843"/>
      <c r="K1248" s="843"/>
      <c r="L1248" s="843"/>
      <c r="M1248" s="843"/>
      <c r="N1248" s="843"/>
      <c r="O1248" s="843"/>
      <c r="P1248" s="843"/>
      <c r="Q1248" s="843"/>
      <c r="R1248" s="843"/>
      <c r="S1248" s="844"/>
      <c r="T1248" s="193"/>
      <c r="U1248" s="842" t="str">
        <f t="shared" si="120"/>
        <v>大阪 四郎</v>
      </c>
      <c r="V1248" s="843"/>
      <c r="W1248" s="843"/>
      <c r="X1248" s="843"/>
      <c r="Y1248" s="843"/>
      <c r="Z1248" s="843"/>
      <c r="AA1248" s="843"/>
      <c r="AB1248" s="843"/>
      <c r="AC1248" s="843"/>
      <c r="AD1248" s="843"/>
      <c r="AE1248" s="843"/>
      <c r="AF1248" s="844"/>
      <c r="AH1248" s="842" t="str">
        <f>U1247</f>
        <v>大阪 三郎</v>
      </c>
      <c r="AI1248" s="843"/>
      <c r="AJ1248" s="843"/>
      <c r="AK1248" s="843"/>
      <c r="AL1248" s="843"/>
      <c r="AM1248" s="843"/>
      <c r="AN1248" s="843"/>
      <c r="AO1248" s="843"/>
      <c r="AP1248" s="843"/>
      <c r="AQ1248" s="843"/>
      <c r="AR1248" s="843"/>
      <c r="AS1248" s="844"/>
      <c r="AU1248" s="696" t="str">
        <f t="shared" si="121"/>
        <v xml:space="preserve"> 大阪 三郎</v>
      </c>
      <c r="AV1248" s="697"/>
      <c r="AW1248" s="697"/>
      <c r="AX1248" s="697"/>
      <c r="AY1248" s="697"/>
      <c r="AZ1248" s="697"/>
      <c r="BA1248" s="697"/>
      <c r="BB1248" s="697"/>
      <c r="BC1248" s="697"/>
      <c r="BD1248" s="697"/>
      <c r="BE1248" s="698"/>
      <c r="BM1248" s="240"/>
      <c r="BN1248" s="240"/>
      <c r="BO1248" s="240"/>
      <c r="BS1248" s="199"/>
    </row>
    <row r="1249" spans="4:71" s="52" customFormat="1" hidden="1">
      <c r="D1249" s="198"/>
      <c r="E1249" s="54"/>
      <c r="F1249" s="692">
        <v>7</v>
      </c>
      <c r="G1249" s="693"/>
      <c r="H1249" s="842" t="str">
        <f>List!O9</f>
        <v>大阪 五郎</v>
      </c>
      <c r="I1249" s="843"/>
      <c r="J1249" s="843"/>
      <c r="K1249" s="843"/>
      <c r="L1249" s="843"/>
      <c r="M1249" s="843"/>
      <c r="N1249" s="843"/>
      <c r="O1249" s="843"/>
      <c r="P1249" s="843"/>
      <c r="Q1249" s="843"/>
      <c r="R1249" s="843"/>
      <c r="S1249" s="844"/>
      <c r="T1249" s="193"/>
      <c r="U1249" s="842" t="str">
        <f t="shared" si="120"/>
        <v>大阪 五郎</v>
      </c>
      <c r="V1249" s="843"/>
      <c r="W1249" s="843"/>
      <c r="X1249" s="843"/>
      <c r="Y1249" s="843"/>
      <c r="Z1249" s="843"/>
      <c r="AA1249" s="843"/>
      <c r="AB1249" s="843"/>
      <c r="AC1249" s="843"/>
      <c r="AD1249" s="843"/>
      <c r="AE1249" s="843"/>
      <c r="AF1249" s="844"/>
      <c r="AH1249" s="842" t="str">
        <f>U1248</f>
        <v>大阪 四郎</v>
      </c>
      <c r="AI1249" s="843"/>
      <c r="AJ1249" s="843"/>
      <c r="AK1249" s="843"/>
      <c r="AL1249" s="843"/>
      <c r="AM1249" s="843"/>
      <c r="AN1249" s="843"/>
      <c r="AO1249" s="843"/>
      <c r="AP1249" s="843"/>
      <c r="AQ1249" s="843"/>
      <c r="AR1249" s="843"/>
      <c r="AS1249" s="844"/>
      <c r="AU1249" s="696" t="str">
        <f t="shared" si="121"/>
        <v xml:space="preserve"> 大阪 四郎</v>
      </c>
      <c r="AV1249" s="697"/>
      <c r="AW1249" s="697"/>
      <c r="AX1249" s="697"/>
      <c r="AY1249" s="697"/>
      <c r="AZ1249" s="697"/>
      <c r="BA1249" s="697"/>
      <c r="BB1249" s="697"/>
      <c r="BC1249" s="697"/>
      <c r="BD1249" s="697"/>
      <c r="BE1249" s="698"/>
      <c r="BM1249" s="240"/>
      <c r="BN1249" s="240"/>
      <c r="BO1249" s="240"/>
      <c r="BS1249" s="199"/>
    </row>
    <row r="1250" spans="4:71" s="52" customFormat="1" hidden="1">
      <c r="D1250" s="198"/>
      <c r="E1250" s="54"/>
      <c r="F1250" s="692">
        <v>8</v>
      </c>
      <c r="G1250" s="693"/>
      <c r="H1250" s="842">
        <f>List!O10</f>
        <v>0</v>
      </c>
      <c r="I1250" s="843"/>
      <c r="J1250" s="843"/>
      <c r="K1250" s="843"/>
      <c r="L1250" s="843"/>
      <c r="M1250" s="843"/>
      <c r="N1250" s="843"/>
      <c r="O1250" s="843"/>
      <c r="P1250" s="843"/>
      <c r="Q1250" s="843"/>
      <c r="R1250" s="843"/>
      <c r="S1250" s="844"/>
      <c r="T1250" s="193"/>
      <c r="U1250" s="842" t="str">
        <f t="shared" si="120"/>
        <v/>
      </c>
      <c r="V1250" s="843"/>
      <c r="W1250" s="843"/>
      <c r="X1250" s="843"/>
      <c r="Y1250" s="843"/>
      <c r="Z1250" s="843"/>
      <c r="AA1250" s="843"/>
      <c r="AB1250" s="843"/>
      <c r="AC1250" s="843"/>
      <c r="AD1250" s="843"/>
      <c r="AE1250" s="843"/>
      <c r="AF1250" s="844"/>
      <c r="AH1250" s="842" t="str">
        <f t="shared" ref="AH1250:AH1313" si="122">U1249</f>
        <v>大阪 五郎</v>
      </c>
      <c r="AI1250" s="843"/>
      <c r="AJ1250" s="843"/>
      <c r="AK1250" s="843"/>
      <c r="AL1250" s="843"/>
      <c r="AM1250" s="843"/>
      <c r="AN1250" s="843"/>
      <c r="AO1250" s="843"/>
      <c r="AP1250" s="843"/>
      <c r="AQ1250" s="843"/>
      <c r="AR1250" s="843"/>
      <c r="AS1250" s="844"/>
      <c r="AU1250" s="696" t="str">
        <f t="shared" si="121"/>
        <v xml:space="preserve"> 大阪 五郎</v>
      </c>
      <c r="AV1250" s="697"/>
      <c r="AW1250" s="697"/>
      <c r="AX1250" s="697"/>
      <c r="AY1250" s="697"/>
      <c r="AZ1250" s="697"/>
      <c r="BA1250" s="697"/>
      <c r="BB1250" s="697"/>
      <c r="BC1250" s="697"/>
      <c r="BD1250" s="697"/>
      <c r="BE1250" s="698"/>
      <c r="BM1250" s="240"/>
      <c r="BN1250" s="240"/>
      <c r="BO1250" s="240"/>
      <c r="BS1250" s="199"/>
    </row>
    <row r="1251" spans="4:71" s="52" customFormat="1" hidden="1">
      <c r="D1251" s="198"/>
      <c r="E1251" s="54"/>
      <c r="F1251" s="692">
        <v>9</v>
      </c>
      <c r="G1251" s="693"/>
      <c r="H1251" s="842">
        <f>List!O11</f>
        <v>0</v>
      </c>
      <c r="I1251" s="843"/>
      <c r="J1251" s="843"/>
      <c r="K1251" s="843"/>
      <c r="L1251" s="843"/>
      <c r="M1251" s="843"/>
      <c r="N1251" s="843"/>
      <c r="O1251" s="843"/>
      <c r="P1251" s="843"/>
      <c r="Q1251" s="843"/>
      <c r="R1251" s="843"/>
      <c r="S1251" s="844"/>
      <c r="T1251" s="193"/>
      <c r="U1251" s="842" t="str">
        <f t="shared" si="120"/>
        <v/>
      </c>
      <c r="V1251" s="843"/>
      <c r="W1251" s="843"/>
      <c r="X1251" s="843"/>
      <c r="Y1251" s="843"/>
      <c r="Z1251" s="843"/>
      <c r="AA1251" s="843"/>
      <c r="AB1251" s="843"/>
      <c r="AC1251" s="843"/>
      <c r="AD1251" s="843"/>
      <c r="AE1251" s="843"/>
      <c r="AF1251" s="844"/>
      <c r="AH1251" s="842" t="str">
        <f t="shared" si="122"/>
        <v/>
      </c>
      <c r="AI1251" s="843"/>
      <c r="AJ1251" s="843"/>
      <c r="AK1251" s="843"/>
      <c r="AL1251" s="843"/>
      <c r="AM1251" s="843"/>
      <c r="AN1251" s="843"/>
      <c r="AO1251" s="843"/>
      <c r="AP1251" s="843"/>
      <c r="AQ1251" s="843"/>
      <c r="AR1251" s="843"/>
      <c r="AS1251" s="844"/>
      <c r="AU1251" s="696" t="str">
        <f t="shared" si="121"/>
        <v/>
      </c>
      <c r="AV1251" s="697"/>
      <c r="AW1251" s="697"/>
      <c r="AX1251" s="697"/>
      <c r="AY1251" s="697"/>
      <c r="AZ1251" s="697"/>
      <c r="BA1251" s="697"/>
      <c r="BB1251" s="697"/>
      <c r="BC1251" s="697"/>
      <c r="BD1251" s="697"/>
      <c r="BE1251" s="698"/>
      <c r="BM1251" s="240"/>
      <c r="BN1251" s="240"/>
      <c r="BO1251" s="240"/>
      <c r="BS1251" s="199"/>
    </row>
    <row r="1252" spans="4:71" s="52" customFormat="1" hidden="1">
      <c r="D1252" s="198"/>
      <c r="E1252" s="54"/>
      <c r="F1252" s="692">
        <v>10</v>
      </c>
      <c r="G1252" s="693"/>
      <c r="H1252" s="842" t="str">
        <f>List!O12</f>
        <v>～～～ 以下 ○×△大学 補助員 ～～～</v>
      </c>
      <c r="I1252" s="843"/>
      <c r="J1252" s="843"/>
      <c r="K1252" s="843"/>
      <c r="L1252" s="843"/>
      <c r="M1252" s="843"/>
      <c r="N1252" s="843"/>
      <c r="O1252" s="843"/>
      <c r="P1252" s="843"/>
      <c r="Q1252" s="843"/>
      <c r="R1252" s="843"/>
      <c r="S1252" s="844"/>
      <c r="T1252" s="193"/>
      <c r="U1252" s="842" t="str">
        <f t="shared" si="120"/>
        <v>～～～ 以下 ○×△大学 補助員 ～～～</v>
      </c>
      <c r="V1252" s="843"/>
      <c r="W1252" s="843"/>
      <c r="X1252" s="843"/>
      <c r="Y1252" s="843"/>
      <c r="Z1252" s="843"/>
      <c r="AA1252" s="843"/>
      <c r="AB1252" s="843"/>
      <c r="AC1252" s="843"/>
      <c r="AD1252" s="843"/>
      <c r="AE1252" s="843"/>
      <c r="AF1252" s="844"/>
      <c r="AH1252" s="842" t="str">
        <f t="shared" si="122"/>
        <v/>
      </c>
      <c r="AI1252" s="843"/>
      <c r="AJ1252" s="843"/>
      <c r="AK1252" s="843"/>
      <c r="AL1252" s="843"/>
      <c r="AM1252" s="843"/>
      <c r="AN1252" s="843"/>
      <c r="AO1252" s="843"/>
      <c r="AP1252" s="843"/>
      <c r="AQ1252" s="843"/>
      <c r="AR1252" s="843"/>
      <c r="AS1252" s="844"/>
      <c r="AU1252" s="696" t="str">
        <f t="shared" si="121"/>
        <v/>
      </c>
      <c r="AV1252" s="697"/>
      <c r="AW1252" s="697"/>
      <c r="AX1252" s="697"/>
      <c r="AY1252" s="697"/>
      <c r="AZ1252" s="697"/>
      <c r="BA1252" s="697"/>
      <c r="BB1252" s="697"/>
      <c r="BC1252" s="697"/>
      <c r="BD1252" s="697"/>
      <c r="BE1252" s="698"/>
      <c r="BM1252" s="240"/>
      <c r="BN1252" s="240"/>
      <c r="BO1252" s="240"/>
      <c r="BS1252" s="199"/>
    </row>
    <row r="1253" spans="4:71" s="52" customFormat="1" hidden="1">
      <c r="D1253" s="198"/>
      <c r="E1253" s="54"/>
      <c r="F1253" s="692">
        <v>11</v>
      </c>
      <c r="G1253" s="693"/>
      <c r="H1253" s="842" t="str">
        <f>List!O13</f>
        <v>大学 一郎</v>
      </c>
      <c r="I1253" s="843"/>
      <c r="J1253" s="843"/>
      <c r="K1253" s="843"/>
      <c r="L1253" s="843"/>
      <c r="M1253" s="843"/>
      <c r="N1253" s="843"/>
      <c r="O1253" s="843"/>
      <c r="P1253" s="843"/>
      <c r="Q1253" s="843"/>
      <c r="R1253" s="843"/>
      <c r="S1253" s="844"/>
      <c r="T1253" s="193"/>
      <c r="U1253" s="842" t="str">
        <f t="shared" si="120"/>
        <v>大学 一郎</v>
      </c>
      <c r="V1253" s="843"/>
      <c r="W1253" s="843"/>
      <c r="X1253" s="843"/>
      <c r="Y1253" s="843"/>
      <c r="Z1253" s="843"/>
      <c r="AA1253" s="843"/>
      <c r="AB1253" s="843"/>
      <c r="AC1253" s="843"/>
      <c r="AD1253" s="843"/>
      <c r="AE1253" s="843"/>
      <c r="AF1253" s="844"/>
      <c r="AH1253" s="842" t="str">
        <f t="shared" si="122"/>
        <v>～～～ 以下 ○×△大学 補助員 ～～～</v>
      </c>
      <c r="AI1253" s="843"/>
      <c r="AJ1253" s="843"/>
      <c r="AK1253" s="843"/>
      <c r="AL1253" s="843"/>
      <c r="AM1253" s="843"/>
      <c r="AN1253" s="843"/>
      <c r="AO1253" s="843"/>
      <c r="AP1253" s="843"/>
      <c r="AQ1253" s="843"/>
      <c r="AR1253" s="843"/>
      <c r="AS1253" s="844"/>
      <c r="AU1253" s="696" t="str">
        <f t="shared" si="121"/>
        <v xml:space="preserve"> ～～～ 以下 ○×△大学 補助員 ～～～</v>
      </c>
      <c r="AV1253" s="697"/>
      <c r="AW1253" s="697"/>
      <c r="AX1253" s="697"/>
      <c r="AY1253" s="697"/>
      <c r="AZ1253" s="697"/>
      <c r="BA1253" s="697"/>
      <c r="BB1253" s="697"/>
      <c r="BC1253" s="697"/>
      <c r="BD1253" s="697"/>
      <c r="BE1253" s="698"/>
      <c r="BM1253" s="240"/>
      <c r="BN1253" s="240"/>
      <c r="BO1253" s="240"/>
      <c r="BS1253" s="199"/>
    </row>
    <row r="1254" spans="4:71" s="52" customFormat="1" hidden="1">
      <c r="D1254" s="198"/>
      <c r="E1254" s="54"/>
      <c r="F1254" s="692">
        <v>12</v>
      </c>
      <c r="G1254" s="693"/>
      <c r="H1254" s="842" t="str">
        <f>List!O14</f>
        <v>大学 二郎</v>
      </c>
      <c r="I1254" s="843"/>
      <c r="J1254" s="843"/>
      <c r="K1254" s="843"/>
      <c r="L1254" s="843"/>
      <c r="M1254" s="843"/>
      <c r="N1254" s="843"/>
      <c r="O1254" s="843"/>
      <c r="P1254" s="843"/>
      <c r="Q1254" s="843"/>
      <c r="R1254" s="843"/>
      <c r="S1254" s="844"/>
      <c r="T1254" s="193"/>
      <c r="U1254" s="842" t="str">
        <f t="shared" si="120"/>
        <v>大学 二郎</v>
      </c>
      <c r="V1254" s="843"/>
      <c r="W1254" s="843"/>
      <c r="X1254" s="843"/>
      <c r="Y1254" s="843"/>
      <c r="Z1254" s="843"/>
      <c r="AA1254" s="843"/>
      <c r="AB1254" s="843"/>
      <c r="AC1254" s="843"/>
      <c r="AD1254" s="843"/>
      <c r="AE1254" s="843"/>
      <c r="AF1254" s="844"/>
      <c r="AH1254" s="842" t="str">
        <f t="shared" si="122"/>
        <v>大学 一郎</v>
      </c>
      <c r="AI1254" s="843"/>
      <c r="AJ1254" s="843"/>
      <c r="AK1254" s="843"/>
      <c r="AL1254" s="843"/>
      <c r="AM1254" s="843"/>
      <c r="AN1254" s="843"/>
      <c r="AO1254" s="843"/>
      <c r="AP1254" s="843"/>
      <c r="AQ1254" s="843"/>
      <c r="AR1254" s="843"/>
      <c r="AS1254" s="844"/>
      <c r="AU1254" s="696" t="str">
        <f t="shared" si="121"/>
        <v xml:space="preserve"> 大学 一郎</v>
      </c>
      <c r="AV1254" s="697"/>
      <c r="AW1254" s="697"/>
      <c r="AX1254" s="697"/>
      <c r="AY1254" s="697"/>
      <c r="AZ1254" s="697"/>
      <c r="BA1254" s="697"/>
      <c r="BB1254" s="697"/>
      <c r="BC1254" s="697"/>
      <c r="BD1254" s="697"/>
      <c r="BE1254" s="698"/>
      <c r="BM1254" s="240"/>
      <c r="BN1254" s="240"/>
      <c r="BO1254" s="240"/>
      <c r="BS1254" s="199"/>
    </row>
    <row r="1255" spans="4:71" s="52" customFormat="1" hidden="1">
      <c r="D1255" s="198"/>
      <c r="E1255" s="54"/>
      <c r="F1255" s="692">
        <v>13</v>
      </c>
      <c r="G1255" s="693"/>
      <c r="H1255" s="842" t="str">
        <f>List!O15</f>
        <v>大学 三郎</v>
      </c>
      <c r="I1255" s="843"/>
      <c r="J1255" s="843"/>
      <c r="K1255" s="843"/>
      <c r="L1255" s="843"/>
      <c r="M1255" s="843"/>
      <c r="N1255" s="843"/>
      <c r="O1255" s="843"/>
      <c r="P1255" s="843"/>
      <c r="Q1255" s="843"/>
      <c r="R1255" s="843"/>
      <c r="S1255" s="844"/>
      <c r="T1255" s="193"/>
      <c r="U1255" s="842" t="str">
        <f t="shared" si="120"/>
        <v>大学 三郎</v>
      </c>
      <c r="V1255" s="843"/>
      <c r="W1255" s="843"/>
      <c r="X1255" s="843"/>
      <c r="Y1255" s="843"/>
      <c r="Z1255" s="843"/>
      <c r="AA1255" s="843"/>
      <c r="AB1255" s="843"/>
      <c r="AC1255" s="843"/>
      <c r="AD1255" s="843"/>
      <c r="AE1255" s="843"/>
      <c r="AF1255" s="844"/>
      <c r="AH1255" s="842" t="str">
        <f t="shared" si="122"/>
        <v>大学 二郎</v>
      </c>
      <c r="AI1255" s="843"/>
      <c r="AJ1255" s="843"/>
      <c r="AK1255" s="843"/>
      <c r="AL1255" s="843"/>
      <c r="AM1255" s="843"/>
      <c r="AN1255" s="843"/>
      <c r="AO1255" s="843"/>
      <c r="AP1255" s="843"/>
      <c r="AQ1255" s="843"/>
      <c r="AR1255" s="843"/>
      <c r="AS1255" s="844"/>
      <c r="AU1255" s="696" t="str">
        <f t="shared" si="121"/>
        <v xml:space="preserve"> 大学 二郎</v>
      </c>
      <c r="AV1255" s="697"/>
      <c r="AW1255" s="697"/>
      <c r="AX1255" s="697"/>
      <c r="AY1255" s="697"/>
      <c r="AZ1255" s="697"/>
      <c r="BA1255" s="697"/>
      <c r="BB1255" s="697"/>
      <c r="BC1255" s="697"/>
      <c r="BD1255" s="697"/>
      <c r="BE1255" s="698"/>
      <c r="BM1255" s="240"/>
      <c r="BN1255" s="240"/>
      <c r="BO1255" s="240"/>
      <c r="BS1255" s="199"/>
    </row>
    <row r="1256" spans="4:71" s="52" customFormat="1" hidden="1">
      <c r="D1256" s="198"/>
      <c r="E1256" s="54"/>
      <c r="F1256" s="692">
        <v>14</v>
      </c>
      <c r="G1256" s="693"/>
      <c r="H1256" s="842" t="str">
        <f>List!O16</f>
        <v>大学 四郎</v>
      </c>
      <c r="I1256" s="843"/>
      <c r="J1256" s="843"/>
      <c r="K1256" s="843"/>
      <c r="L1256" s="843"/>
      <c r="M1256" s="843"/>
      <c r="N1256" s="843"/>
      <c r="O1256" s="843"/>
      <c r="P1256" s="843"/>
      <c r="Q1256" s="843"/>
      <c r="R1256" s="843"/>
      <c r="S1256" s="844"/>
      <c r="T1256" s="193"/>
      <c r="U1256" s="842" t="str">
        <f t="shared" si="120"/>
        <v>大学 四郎</v>
      </c>
      <c r="V1256" s="843"/>
      <c r="W1256" s="843"/>
      <c r="X1256" s="843"/>
      <c r="Y1256" s="843"/>
      <c r="Z1256" s="843"/>
      <c r="AA1256" s="843"/>
      <c r="AB1256" s="843"/>
      <c r="AC1256" s="843"/>
      <c r="AD1256" s="843"/>
      <c r="AE1256" s="843"/>
      <c r="AF1256" s="844"/>
      <c r="AH1256" s="842" t="str">
        <f t="shared" si="122"/>
        <v>大学 三郎</v>
      </c>
      <c r="AI1256" s="843"/>
      <c r="AJ1256" s="843"/>
      <c r="AK1256" s="843"/>
      <c r="AL1256" s="843"/>
      <c r="AM1256" s="843"/>
      <c r="AN1256" s="843"/>
      <c r="AO1256" s="843"/>
      <c r="AP1256" s="843"/>
      <c r="AQ1256" s="843"/>
      <c r="AR1256" s="843"/>
      <c r="AS1256" s="844"/>
      <c r="AU1256" s="696" t="str">
        <f t="shared" si="121"/>
        <v xml:space="preserve"> 大学 三郎</v>
      </c>
      <c r="AV1256" s="697"/>
      <c r="AW1256" s="697"/>
      <c r="AX1256" s="697"/>
      <c r="AY1256" s="697"/>
      <c r="AZ1256" s="697"/>
      <c r="BA1256" s="697"/>
      <c r="BB1256" s="697"/>
      <c r="BC1256" s="697"/>
      <c r="BD1256" s="697"/>
      <c r="BE1256" s="698"/>
      <c r="BM1256" s="240"/>
      <c r="BN1256" s="240"/>
      <c r="BO1256" s="240"/>
      <c r="BS1256" s="199"/>
    </row>
    <row r="1257" spans="4:71" s="52" customFormat="1" hidden="1">
      <c r="D1257" s="198"/>
      <c r="E1257" s="54"/>
      <c r="F1257" s="692">
        <v>15</v>
      </c>
      <c r="G1257" s="693"/>
      <c r="H1257" s="842" t="str">
        <f>List!O17</f>
        <v>大学 五郎</v>
      </c>
      <c r="I1257" s="843"/>
      <c r="J1257" s="843"/>
      <c r="K1257" s="843"/>
      <c r="L1257" s="843"/>
      <c r="M1257" s="843"/>
      <c r="N1257" s="843"/>
      <c r="O1257" s="843"/>
      <c r="P1257" s="843"/>
      <c r="Q1257" s="843"/>
      <c r="R1257" s="843"/>
      <c r="S1257" s="844"/>
      <c r="T1257" s="193"/>
      <c r="U1257" s="842" t="str">
        <f t="shared" si="120"/>
        <v>大学 五郎</v>
      </c>
      <c r="V1257" s="843"/>
      <c r="W1257" s="843"/>
      <c r="X1257" s="843"/>
      <c r="Y1257" s="843"/>
      <c r="Z1257" s="843"/>
      <c r="AA1257" s="843"/>
      <c r="AB1257" s="843"/>
      <c r="AC1257" s="843"/>
      <c r="AD1257" s="843"/>
      <c r="AE1257" s="843"/>
      <c r="AF1257" s="844"/>
      <c r="AH1257" s="842" t="str">
        <f t="shared" si="122"/>
        <v>大学 四郎</v>
      </c>
      <c r="AI1257" s="843"/>
      <c r="AJ1257" s="843"/>
      <c r="AK1257" s="843"/>
      <c r="AL1257" s="843"/>
      <c r="AM1257" s="843"/>
      <c r="AN1257" s="843"/>
      <c r="AO1257" s="843"/>
      <c r="AP1257" s="843"/>
      <c r="AQ1257" s="843"/>
      <c r="AR1257" s="843"/>
      <c r="AS1257" s="844"/>
      <c r="AU1257" s="696" t="str">
        <f t="shared" si="121"/>
        <v xml:space="preserve"> 大学 四郎</v>
      </c>
      <c r="AV1257" s="697"/>
      <c r="AW1257" s="697"/>
      <c r="AX1257" s="697"/>
      <c r="AY1257" s="697"/>
      <c r="AZ1257" s="697"/>
      <c r="BA1257" s="697"/>
      <c r="BB1257" s="697"/>
      <c r="BC1257" s="697"/>
      <c r="BD1257" s="697"/>
      <c r="BE1257" s="698"/>
      <c r="BM1257" s="240"/>
      <c r="BN1257" s="240"/>
      <c r="BO1257" s="240"/>
      <c r="BS1257" s="199"/>
    </row>
    <row r="1258" spans="4:71" s="52" customFormat="1" hidden="1">
      <c r="D1258" s="198"/>
      <c r="E1258" s="54"/>
      <c r="F1258" s="692">
        <v>16</v>
      </c>
      <c r="G1258" s="693"/>
      <c r="H1258" s="842">
        <f>List!O18</f>
        <v>0</v>
      </c>
      <c r="I1258" s="843"/>
      <c r="J1258" s="843"/>
      <c r="K1258" s="843"/>
      <c r="L1258" s="843"/>
      <c r="M1258" s="843"/>
      <c r="N1258" s="843"/>
      <c r="O1258" s="843"/>
      <c r="P1258" s="843"/>
      <c r="Q1258" s="843"/>
      <c r="R1258" s="843"/>
      <c r="S1258" s="844"/>
      <c r="T1258" s="193"/>
      <c r="U1258" s="842" t="str">
        <f t="shared" si="120"/>
        <v/>
      </c>
      <c r="V1258" s="843"/>
      <c r="W1258" s="843"/>
      <c r="X1258" s="843"/>
      <c r="Y1258" s="843"/>
      <c r="Z1258" s="843"/>
      <c r="AA1258" s="843"/>
      <c r="AB1258" s="843"/>
      <c r="AC1258" s="843"/>
      <c r="AD1258" s="843"/>
      <c r="AE1258" s="843"/>
      <c r="AF1258" s="844"/>
      <c r="AH1258" s="842" t="str">
        <f t="shared" si="122"/>
        <v>大学 五郎</v>
      </c>
      <c r="AI1258" s="843"/>
      <c r="AJ1258" s="843"/>
      <c r="AK1258" s="843"/>
      <c r="AL1258" s="843"/>
      <c r="AM1258" s="843"/>
      <c r="AN1258" s="843"/>
      <c r="AO1258" s="843"/>
      <c r="AP1258" s="843"/>
      <c r="AQ1258" s="843"/>
      <c r="AR1258" s="843"/>
      <c r="AS1258" s="844"/>
      <c r="AU1258" s="696" t="str">
        <f t="shared" si="121"/>
        <v xml:space="preserve"> 大学 五郎</v>
      </c>
      <c r="AV1258" s="697"/>
      <c r="AW1258" s="697"/>
      <c r="AX1258" s="697"/>
      <c r="AY1258" s="697"/>
      <c r="AZ1258" s="697"/>
      <c r="BA1258" s="697"/>
      <c r="BB1258" s="697"/>
      <c r="BC1258" s="697"/>
      <c r="BD1258" s="697"/>
      <c r="BE1258" s="698"/>
      <c r="BM1258" s="240"/>
      <c r="BN1258" s="240"/>
      <c r="BO1258" s="240"/>
      <c r="BS1258" s="199"/>
    </row>
    <row r="1259" spans="4:71" s="52" customFormat="1" hidden="1">
      <c r="D1259" s="198"/>
      <c r="E1259" s="54"/>
      <c r="F1259" s="692">
        <v>17</v>
      </c>
      <c r="G1259" s="693"/>
      <c r="H1259" s="842">
        <f>List!O19</f>
        <v>0</v>
      </c>
      <c r="I1259" s="843"/>
      <c r="J1259" s="843"/>
      <c r="K1259" s="843"/>
      <c r="L1259" s="843"/>
      <c r="M1259" s="843"/>
      <c r="N1259" s="843"/>
      <c r="O1259" s="843"/>
      <c r="P1259" s="843"/>
      <c r="Q1259" s="843"/>
      <c r="R1259" s="843"/>
      <c r="S1259" s="844"/>
      <c r="T1259" s="193"/>
      <c r="U1259" s="842" t="str">
        <f t="shared" si="120"/>
        <v/>
      </c>
      <c r="V1259" s="843"/>
      <c r="W1259" s="843"/>
      <c r="X1259" s="843"/>
      <c r="Y1259" s="843"/>
      <c r="Z1259" s="843"/>
      <c r="AA1259" s="843"/>
      <c r="AB1259" s="843"/>
      <c r="AC1259" s="843"/>
      <c r="AD1259" s="843"/>
      <c r="AE1259" s="843"/>
      <c r="AF1259" s="844"/>
      <c r="AH1259" s="842" t="str">
        <f t="shared" si="122"/>
        <v/>
      </c>
      <c r="AI1259" s="843"/>
      <c r="AJ1259" s="843"/>
      <c r="AK1259" s="843"/>
      <c r="AL1259" s="843"/>
      <c r="AM1259" s="843"/>
      <c r="AN1259" s="843"/>
      <c r="AO1259" s="843"/>
      <c r="AP1259" s="843"/>
      <c r="AQ1259" s="843"/>
      <c r="AR1259" s="843"/>
      <c r="AS1259" s="844"/>
      <c r="AU1259" s="696" t="str">
        <f t="shared" si="121"/>
        <v/>
      </c>
      <c r="AV1259" s="697"/>
      <c r="AW1259" s="697"/>
      <c r="AX1259" s="697"/>
      <c r="AY1259" s="697"/>
      <c r="AZ1259" s="697"/>
      <c r="BA1259" s="697"/>
      <c r="BB1259" s="697"/>
      <c r="BC1259" s="697"/>
      <c r="BD1259" s="697"/>
      <c r="BE1259" s="698"/>
      <c r="BM1259" s="240"/>
      <c r="BN1259" s="240"/>
      <c r="BO1259" s="240"/>
      <c r="BS1259" s="199"/>
    </row>
    <row r="1260" spans="4:71" s="52" customFormat="1" hidden="1">
      <c r="D1260" s="198"/>
      <c r="E1260" s="54"/>
      <c r="F1260" s="692">
        <v>18</v>
      </c>
      <c r="G1260" s="693"/>
      <c r="H1260" s="842" t="str">
        <f>List!O20</f>
        <v>役員18</v>
      </c>
      <c r="I1260" s="843"/>
      <c r="J1260" s="843"/>
      <c r="K1260" s="843"/>
      <c r="L1260" s="843"/>
      <c r="M1260" s="843"/>
      <c r="N1260" s="843"/>
      <c r="O1260" s="843"/>
      <c r="P1260" s="843"/>
      <c r="Q1260" s="843"/>
      <c r="R1260" s="843"/>
      <c r="S1260" s="844"/>
      <c r="T1260" s="193"/>
      <c r="U1260" s="842" t="str">
        <f t="shared" si="120"/>
        <v>役員18</v>
      </c>
      <c r="V1260" s="843"/>
      <c r="W1260" s="843"/>
      <c r="X1260" s="843"/>
      <c r="Y1260" s="843"/>
      <c r="Z1260" s="843"/>
      <c r="AA1260" s="843"/>
      <c r="AB1260" s="843"/>
      <c r="AC1260" s="843"/>
      <c r="AD1260" s="843"/>
      <c r="AE1260" s="843"/>
      <c r="AF1260" s="844"/>
      <c r="AH1260" s="842" t="str">
        <f t="shared" si="122"/>
        <v/>
      </c>
      <c r="AI1260" s="843"/>
      <c r="AJ1260" s="843"/>
      <c r="AK1260" s="843"/>
      <c r="AL1260" s="843"/>
      <c r="AM1260" s="843"/>
      <c r="AN1260" s="843"/>
      <c r="AO1260" s="843"/>
      <c r="AP1260" s="843"/>
      <c r="AQ1260" s="843"/>
      <c r="AR1260" s="843"/>
      <c r="AS1260" s="844"/>
      <c r="AU1260" s="696" t="str">
        <f t="shared" si="121"/>
        <v/>
      </c>
      <c r="AV1260" s="697"/>
      <c r="AW1260" s="697"/>
      <c r="AX1260" s="697"/>
      <c r="AY1260" s="697"/>
      <c r="AZ1260" s="697"/>
      <c r="BA1260" s="697"/>
      <c r="BB1260" s="697"/>
      <c r="BC1260" s="697"/>
      <c r="BD1260" s="697"/>
      <c r="BE1260" s="698"/>
      <c r="BM1260" s="240"/>
      <c r="BN1260" s="240"/>
      <c r="BO1260" s="240"/>
      <c r="BS1260" s="199"/>
    </row>
    <row r="1261" spans="4:71" s="52" customFormat="1" hidden="1">
      <c r="D1261" s="198"/>
      <c r="E1261" s="54"/>
      <c r="F1261" s="692">
        <v>19</v>
      </c>
      <c r="G1261" s="693"/>
      <c r="H1261" s="842" t="str">
        <f>List!O21</f>
        <v>役員19</v>
      </c>
      <c r="I1261" s="843"/>
      <c r="J1261" s="843"/>
      <c r="K1261" s="843"/>
      <c r="L1261" s="843"/>
      <c r="M1261" s="843"/>
      <c r="N1261" s="843"/>
      <c r="O1261" s="843"/>
      <c r="P1261" s="843"/>
      <c r="Q1261" s="843"/>
      <c r="R1261" s="843"/>
      <c r="S1261" s="844"/>
      <c r="T1261" s="193"/>
      <c r="U1261" s="842" t="str">
        <f t="shared" si="120"/>
        <v>役員19</v>
      </c>
      <c r="V1261" s="843"/>
      <c r="W1261" s="843"/>
      <c r="X1261" s="843"/>
      <c r="Y1261" s="843"/>
      <c r="Z1261" s="843"/>
      <c r="AA1261" s="843"/>
      <c r="AB1261" s="843"/>
      <c r="AC1261" s="843"/>
      <c r="AD1261" s="843"/>
      <c r="AE1261" s="843"/>
      <c r="AF1261" s="844"/>
      <c r="AH1261" s="842" t="str">
        <f t="shared" si="122"/>
        <v>役員18</v>
      </c>
      <c r="AI1261" s="843"/>
      <c r="AJ1261" s="843"/>
      <c r="AK1261" s="843"/>
      <c r="AL1261" s="843"/>
      <c r="AM1261" s="843"/>
      <c r="AN1261" s="843"/>
      <c r="AO1261" s="843"/>
      <c r="AP1261" s="843"/>
      <c r="AQ1261" s="843"/>
      <c r="AR1261" s="843"/>
      <c r="AS1261" s="844"/>
      <c r="AU1261" s="696" t="str">
        <f t="shared" si="121"/>
        <v xml:space="preserve"> 役員18</v>
      </c>
      <c r="AV1261" s="697"/>
      <c r="AW1261" s="697"/>
      <c r="AX1261" s="697"/>
      <c r="AY1261" s="697"/>
      <c r="AZ1261" s="697"/>
      <c r="BA1261" s="697"/>
      <c r="BB1261" s="697"/>
      <c r="BC1261" s="697"/>
      <c r="BD1261" s="697"/>
      <c r="BE1261" s="698"/>
      <c r="BM1261" s="240"/>
      <c r="BN1261" s="240"/>
      <c r="BO1261" s="240"/>
      <c r="BS1261" s="199"/>
    </row>
    <row r="1262" spans="4:71" s="52" customFormat="1" hidden="1">
      <c r="D1262" s="198"/>
      <c r="E1262" s="54"/>
      <c r="F1262" s="692">
        <v>20</v>
      </c>
      <c r="G1262" s="693"/>
      <c r="H1262" s="842" t="str">
        <f>List!O22</f>
        <v>役員20</v>
      </c>
      <c r="I1262" s="843"/>
      <c r="J1262" s="843"/>
      <c r="K1262" s="843"/>
      <c r="L1262" s="843"/>
      <c r="M1262" s="843"/>
      <c r="N1262" s="843"/>
      <c r="O1262" s="843"/>
      <c r="P1262" s="843"/>
      <c r="Q1262" s="843"/>
      <c r="R1262" s="843"/>
      <c r="S1262" s="844"/>
      <c r="T1262" s="193"/>
      <c r="U1262" s="842" t="str">
        <f t="shared" si="120"/>
        <v>役員20</v>
      </c>
      <c r="V1262" s="843"/>
      <c r="W1262" s="843"/>
      <c r="X1262" s="843"/>
      <c r="Y1262" s="843"/>
      <c r="Z1262" s="843"/>
      <c r="AA1262" s="843"/>
      <c r="AB1262" s="843"/>
      <c r="AC1262" s="843"/>
      <c r="AD1262" s="843"/>
      <c r="AE1262" s="843"/>
      <c r="AF1262" s="844"/>
      <c r="AH1262" s="842" t="str">
        <f t="shared" si="122"/>
        <v>役員19</v>
      </c>
      <c r="AI1262" s="843"/>
      <c r="AJ1262" s="843"/>
      <c r="AK1262" s="843"/>
      <c r="AL1262" s="843"/>
      <c r="AM1262" s="843"/>
      <c r="AN1262" s="843"/>
      <c r="AO1262" s="843"/>
      <c r="AP1262" s="843"/>
      <c r="AQ1262" s="843"/>
      <c r="AR1262" s="843"/>
      <c r="AS1262" s="844"/>
      <c r="AU1262" s="696" t="str">
        <f t="shared" si="121"/>
        <v xml:space="preserve"> 役員19</v>
      </c>
      <c r="AV1262" s="697"/>
      <c r="AW1262" s="697"/>
      <c r="AX1262" s="697"/>
      <c r="AY1262" s="697"/>
      <c r="AZ1262" s="697"/>
      <c r="BA1262" s="697"/>
      <c r="BB1262" s="697"/>
      <c r="BC1262" s="697"/>
      <c r="BD1262" s="697"/>
      <c r="BE1262" s="698"/>
      <c r="BM1262" s="240"/>
      <c r="BN1262" s="240"/>
      <c r="BO1262" s="240"/>
      <c r="BS1262" s="199"/>
    </row>
    <row r="1263" spans="4:71" s="52" customFormat="1" hidden="1">
      <c r="D1263" s="198"/>
      <c r="E1263" s="54"/>
      <c r="F1263" s="692">
        <v>21</v>
      </c>
      <c r="G1263" s="693"/>
      <c r="H1263" s="842" t="str">
        <f>List!O23</f>
        <v>役員21</v>
      </c>
      <c r="I1263" s="843"/>
      <c r="J1263" s="843"/>
      <c r="K1263" s="843"/>
      <c r="L1263" s="843"/>
      <c r="M1263" s="843"/>
      <c r="N1263" s="843"/>
      <c r="O1263" s="843"/>
      <c r="P1263" s="843"/>
      <c r="Q1263" s="843"/>
      <c r="R1263" s="843"/>
      <c r="S1263" s="844"/>
      <c r="T1263" s="193"/>
      <c r="U1263" s="842" t="str">
        <f t="shared" si="120"/>
        <v>役員21</v>
      </c>
      <c r="V1263" s="843"/>
      <c r="W1263" s="843"/>
      <c r="X1263" s="843"/>
      <c r="Y1263" s="843"/>
      <c r="Z1263" s="843"/>
      <c r="AA1263" s="843"/>
      <c r="AB1263" s="843"/>
      <c r="AC1263" s="843"/>
      <c r="AD1263" s="843"/>
      <c r="AE1263" s="843"/>
      <c r="AF1263" s="844"/>
      <c r="AH1263" s="842" t="str">
        <f t="shared" si="122"/>
        <v>役員20</v>
      </c>
      <c r="AI1263" s="843"/>
      <c r="AJ1263" s="843"/>
      <c r="AK1263" s="843"/>
      <c r="AL1263" s="843"/>
      <c r="AM1263" s="843"/>
      <c r="AN1263" s="843"/>
      <c r="AO1263" s="843"/>
      <c r="AP1263" s="843"/>
      <c r="AQ1263" s="843"/>
      <c r="AR1263" s="843"/>
      <c r="AS1263" s="844"/>
      <c r="AU1263" s="696" t="str">
        <f t="shared" si="121"/>
        <v xml:space="preserve"> 役員20</v>
      </c>
      <c r="AV1263" s="697"/>
      <c r="AW1263" s="697"/>
      <c r="AX1263" s="697"/>
      <c r="AY1263" s="697"/>
      <c r="AZ1263" s="697"/>
      <c r="BA1263" s="697"/>
      <c r="BB1263" s="697"/>
      <c r="BC1263" s="697"/>
      <c r="BD1263" s="697"/>
      <c r="BE1263" s="698"/>
      <c r="BM1263" s="240"/>
      <c r="BN1263" s="240"/>
      <c r="BO1263" s="240"/>
      <c r="BS1263" s="199"/>
    </row>
    <row r="1264" spans="4:71" s="52" customFormat="1" hidden="1">
      <c r="D1264" s="198"/>
      <c r="E1264" s="54"/>
      <c r="F1264" s="692">
        <v>22</v>
      </c>
      <c r="G1264" s="693"/>
      <c r="H1264" s="842" t="str">
        <f>List!O24</f>
        <v>役員22</v>
      </c>
      <c r="I1264" s="843"/>
      <c r="J1264" s="843"/>
      <c r="K1264" s="843"/>
      <c r="L1264" s="843"/>
      <c r="M1264" s="843"/>
      <c r="N1264" s="843"/>
      <c r="O1264" s="843"/>
      <c r="P1264" s="843"/>
      <c r="Q1264" s="843"/>
      <c r="R1264" s="843"/>
      <c r="S1264" s="844"/>
      <c r="T1264" s="193"/>
      <c r="U1264" s="842" t="str">
        <f t="shared" si="120"/>
        <v>役員22</v>
      </c>
      <c r="V1264" s="843"/>
      <c r="W1264" s="843"/>
      <c r="X1264" s="843"/>
      <c r="Y1264" s="843"/>
      <c r="Z1264" s="843"/>
      <c r="AA1264" s="843"/>
      <c r="AB1264" s="843"/>
      <c r="AC1264" s="843"/>
      <c r="AD1264" s="843"/>
      <c r="AE1264" s="843"/>
      <c r="AF1264" s="844"/>
      <c r="AH1264" s="842" t="str">
        <f t="shared" si="122"/>
        <v>役員21</v>
      </c>
      <c r="AI1264" s="843"/>
      <c r="AJ1264" s="843"/>
      <c r="AK1264" s="843"/>
      <c r="AL1264" s="843"/>
      <c r="AM1264" s="843"/>
      <c r="AN1264" s="843"/>
      <c r="AO1264" s="843"/>
      <c r="AP1264" s="843"/>
      <c r="AQ1264" s="843"/>
      <c r="AR1264" s="843"/>
      <c r="AS1264" s="844"/>
      <c r="AU1264" s="696" t="str">
        <f t="shared" si="121"/>
        <v xml:space="preserve"> 役員21</v>
      </c>
      <c r="AV1264" s="697"/>
      <c r="AW1264" s="697"/>
      <c r="AX1264" s="697"/>
      <c r="AY1264" s="697"/>
      <c r="AZ1264" s="697"/>
      <c r="BA1264" s="697"/>
      <c r="BB1264" s="697"/>
      <c r="BC1264" s="697"/>
      <c r="BD1264" s="697"/>
      <c r="BE1264" s="698"/>
      <c r="BM1264" s="240"/>
      <c r="BN1264" s="240"/>
      <c r="BO1264" s="240"/>
      <c r="BS1264" s="199"/>
    </row>
    <row r="1265" spans="4:71" s="52" customFormat="1" hidden="1">
      <c r="D1265" s="198"/>
      <c r="E1265" s="54"/>
      <c r="F1265" s="692">
        <v>23</v>
      </c>
      <c r="G1265" s="693"/>
      <c r="H1265" s="842" t="str">
        <f>List!O25</f>
        <v>役員23</v>
      </c>
      <c r="I1265" s="843"/>
      <c r="J1265" s="843"/>
      <c r="K1265" s="843"/>
      <c r="L1265" s="843"/>
      <c r="M1265" s="843"/>
      <c r="N1265" s="843"/>
      <c r="O1265" s="843"/>
      <c r="P1265" s="843"/>
      <c r="Q1265" s="843"/>
      <c r="R1265" s="843"/>
      <c r="S1265" s="844"/>
      <c r="T1265" s="193"/>
      <c r="U1265" s="842" t="str">
        <f t="shared" si="120"/>
        <v>役員23</v>
      </c>
      <c r="V1265" s="843"/>
      <c r="W1265" s="843"/>
      <c r="X1265" s="843"/>
      <c r="Y1265" s="843"/>
      <c r="Z1265" s="843"/>
      <c r="AA1265" s="843"/>
      <c r="AB1265" s="843"/>
      <c r="AC1265" s="843"/>
      <c r="AD1265" s="843"/>
      <c r="AE1265" s="843"/>
      <c r="AF1265" s="844"/>
      <c r="AH1265" s="842" t="str">
        <f t="shared" si="122"/>
        <v>役員22</v>
      </c>
      <c r="AI1265" s="843"/>
      <c r="AJ1265" s="843"/>
      <c r="AK1265" s="843"/>
      <c r="AL1265" s="843"/>
      <c r="AM1265" s="843"/>
      <c r="AN1265" s="843"/>
      <c r="AO1265" s="843"/>
      <c r="AP1265" s="843"/>
      <c r="AQ1265" s="843"/>
      <c r="AR1265" s="843"/>
      <c r="AS1265" s="844"/>
      <c r="AU1265" s="696" t="str">
        <f t="shared" si="121"/>
        <v xml:space="preserve"> 役員22</v>
      </c>
      <c r="AV1265" s="697"/>
      <c r="AW1265" s="697"/>
      <c r="AX1265" s="697"/>
      <c r="AY1265" s="697"/>
      <c r="AZ1265" s="697"/>
      <c r="BA1265" s="697"/>
      <c r="BB1265" s="697"/>
      <c r="BC1265" s="697"/>
      <c r="BD1265" s="697"/>
      <c r="BE1265" s="698"/>
      <c r="BM1265" s="240"/>
      <c r="BN1265" s="240"/>
      <c r="BO1265" s="240"/>
      <c r="BS1265" s="199"/>
    </row>
    <row r="1266" spans="4:71" s="52" customFormat="1" hidden="1">
      <c r="D1266" s="198"/>
      <c r="E1266" s="54"/>
      <c r="F1266" s="692">
        <v>24</v>
      </c>
      <c r="G1266" s="693"/>
      <c r="H1266" s="842" t="str">
        <f>List!O26</f>
        <v>役員24</v>
      </c>
      <c r="I1266" s="843"/>
      <c r="J1266" s="843"/>
      <c r="K1266" s="843"/>
      <c r="L1266" s="843"/>
      <c r="M1266" s="843"/>
      <c r="N1266" s="843"/>
      <c r="O1266" s="843"/>
      <c r="P1266" s="843"/>
      <c r="Q1266" s="843"/>
      <c r="R1266" s="843"/>
      <c r="S1266" s="844"/>
      <c r="T1266" s="193"/>
      <c r="U1266" s="842" t="str">
        <f t="shared" si="120"/>
        <v>役員24</v>
      </c>
      <c r="V1266" s="843"/>
      <c r="W1266" s="843"/>
      <c r="X1266" s="843"/>
      <c r="Y1266" s="843"/>
      <c r="Z1266" s="843"/>
      <c r="AA1266" s="843"/>
      <c r="AB1266" s="843"/>
      <c r="AC1266" s="843"/>
      <c r="AD1266" s="843"/>
      <c r="AE1266" s="843"/>
      <c r="AF1266" s="844"/>
      <c r="AH1266" s="842" t="str">
        <f t="shared" si="122"/>
        <v>役員23</v>
      </c>
      <c r="AI1266" s="843"/>
      <c r="AJ1266" s="843"/>
      <c r="AK1266" s="843"/>
      <c r="AL1266" s="843"/>
      <c r="AM1266" s="843"/>
      <c r="AN1266" s="843"/>
      <c r="AO1266" s="843"/>
      <c r="AP1266" s="843"/>
      <c r="AQ1266" s="843"/>
      <c r="AR1266" s="843"/>
      <c r="AS1266" s="844"/>
      <c r="AU1266" s="696" t="str">
        <f t="shared" si="121"/>
        <v xml:space="preserve"> 役員23</v>
      </c>
      <c r="AV1266" s="697"/>
      <c r="AW1266" s="697"/>
      <c r="AX1266" s="697"/>
      <c r="AY1266" s="697"/>
      <c r="AZ1266" s="697"/>
      <c r="BA1266" s="697"/>
      <c r="BB1266" s="697"/>
      <c r="BC1266" s="697"/>
      <c r="BD1266" s="697"/>
      <c r="BE1266" s="698"/>
      <c r="BM1266" s="240"/>
      <c r="BN1266" s="240"/>
      <c r="BO1266" s="240"/>
      <c r="BS1266" s="199"/>
    </row>
    <row r="1267" spans="4:71" s="52" customFormat="1" hidden="1">
      <c r="D1267" s="198"/>
      <c r="E1267" s="54"/>
      <c r="F1267" s="692">
        <v>25</v>
      </c>
      <c r="G1267" s="693"/>
      <c r="H1267" s="842" t="str">
        <f>List!O27</f>
        <v>役員25</v>
      </c>
      <c r="I1267" s="843"/>
      <c r="J1267" s="843"/>
      <c r="K1267" s="843"/>
      <c r="L1267" s="843"/>
      <c r="M1267" s="843"/>
      <c r="N1267" s="843"/>
      <c r="O1267" s="843"/>
      <c r="P1267" s="843"/>
      <c r="Q1267" s="843"/>
      <c r="R1267" s="843"/>
      <c r="S1267" s="844"/>
      <c r="T1267" s="193"/>
      <c r="U1267" s="842" t="str">
        <f t="shared" si="120"/>
        <v>役員25</v>
      </c>
      <c r="V1267" s="843"/>
      <c r="W1267" s="843"/>
      <c r="X1267" s="843"/>
      <c r="Y1267" s="843"/>
      <c r="Z1267" s="843"/>
      <c r="AA1267" s="843"/>
      <c r="AB1267" s="843"/>
      <c r="AC1267" s="843"/>
      <c r="AD1267" s="843"/>
      <c r="AE1267" s="843"/>
      <c r="AF1267" s="844"/>
      <c r="AH1267" s="842" t="str">
        <f t="shared" si="122"/>
        <v>役員24</v>
      </c>
      <c r="AI1267" s="843"/>
      <c r="AJ1267" s="843"/>
      <c r="AK1267" s="843"/>
      <c r="AL1267" s="843"/>
      <c r="AM1267" s="843"/>
      <c r="AN1267" s="843"/>
      <c r="AO1267" s="843"/>
      <c r="AP1267" s="843"/>
      <c r="AQ1267" s="843"/>
      <c r="AR1267" s="843"/>
      <c r="AS1267" s="844"/>
      <c r="AU1267" s="696" t="str">
        <f t="shared" si="121"/>
        <v xml:space="preserve"> 役員24</v>
      </c>
      <c r="AV1267" s="697"/>
      <c r="AW1267" s="697"/>
      <c r="AX1267" s="697"/>
      <c r="AY1267" s="697"/>
      <c r="AZ1267" s="697"/>
      <c r="BA1267" s="697"/>
      <c r="BB1267" s="697"/>
      <c r="BC1267" s="697"/>
      <c r="BD1267" s="697"/>
      <c r="BE1267" s="698"/>
      <c r="BM1267" s="240"/>
      <c r="BN1267" s="240"/>
      <c r="BO1267" s="240"/>
      <c r="BS1267" s="199"/>
    </row>
    <row r="1268" spans="4:71" s="52" customFormat="1" hidden="1">
      <c r="D1268" s="198"/>
      <c r="E1268" s="54"/>
      <c r="F1268" s="692">
        <v>26</v>
      </c>
      <c r="G1268" s="693"/>
      <c r="H1268" s="842" t="str">
        <f>List!O28</f>
        <v>役員26</v>
      </c>
      <c r="I1268" s="843"/>
      <c r="J1268" s="843"/>
      <c r="K1268" s="843"/>
      <c r="L1268" s="843"/>
      <c r="M1268" s="843"/>
      <c r="N1268" s="843"/>
      <c r="O1268" s="843"/>
      <c r="P1268" s="843"/>
      <c r="Q1268" s="843"/>
      <c r="R1268" s="843"/>
      <c r="S1268" s="844"/>
      <c r="T1268" s="193"/>
      <c r="U1268" s="842" t="str">
        <f t="shared" si="120"/>
        <v>役員26</v>
      </c>
      <c r="V1268" s="843"/>
      <c r="W1268" s="843"/>
      <c r="X1268" s="843"/>
      <c r="Y1268" s="843"/>
      <c r="Z1268" s="843"/>
      <c r="AA1268" s="843"/>
      <c r="AB1268" s="843"/>
      <c r="AC1268" s="843"/>
      <c r="AD1268" s="843"/>
      <c r="AE1268" s="843"/>
      <c r="AF1268" s="844"/>
      <c r="AH1268" s="842" t="str">
        <f t="shared" si="122"/>
        <v>役員25</v>
      </c>
      <c r="AI1268" s="843"/>
      <c r="AJ1268" s="843"/>
      <c r="AK1268" s="843"/>
      <c r="AL1268" s="843"/>
      <c r="AM1268" s="843"/>
      <c r="AN1268" s="843"/>
      <c r="AO1268" s="843"/>
      <c r="AP1268" s="843"/>
      <c r="AQ1268" s="843"/>
      <c r="AR1268" s="843"/>
      <c r="AS1268" s="844"/>
      <c r="AU1268" s="696" t="str">
        <f t="shared" si="121"/>
        <v xml:space="preserve"> 役員25</v>
      </c>
      <c r="AV1268" s="697"/>
      <c r="AW1268" s="697"/>
      <c r="AX1268" s="697"/>
      <c r="AY1268" s="697"/>
      <c r="AZ1268" s="697"/>
      <c r="BA1268" s="697"/>
      <c r="BB1268" s="697"/>
      <c r="BC1268" s="697"/>
      <c r="BD1268" s="697"/>
      <c r="BE1268" s="698"/>
      <c r="BM1268" s="240"/>
      <c r="BN1268" s="240"/>
      <c r="BO1268" s="240"/>
      <c r="BS1268" s="199"/>
    </row>
    <row r="1269" spans="4:71" s="52" customFormat="1" hidden="1">
      <c r="D1269" s="198"/>
      <c r="E1269" s="54"/>
      <c r="F1269" s="692">
        <v>27</v>
      </c>
      <c r="G1269" s="693"/>
      <c r="H1269" s="842" t="str">
        <f>List!O29</f>
        <v>役員27</v>
      </c>
      <c r="I1269" s="843"/>
      <c r="J1269" s="843"/>
      <c r="K1269" s="843"/>
      <c r="L1269" s="843"/>
      <c r="M1269" s="843"/>
      <c r="N1269" s="843"/>
      <c r="O1269" s="843"/>
      <c r="P1269" s="843"/>
      <c r="Q1269" s="843"/>
      <c r="R1269" s="843"/>
      <c r="S1269" s="844"/>
      <c r="T1269" s="193"/>
      <c r="U1269" s="842" t="str">
        <f t="shared" si="120"/>
        <v>役員27</v>
      </c>
      <c r="V1269" s="843"/>
      <c r="W1269" s="843"/>
      <c r="X1269" s="843"/>
      <c r="Y1269" s="843"/>
      <c r="Z1269" s="843"/>
      <c r="AA1269" s="843"/>
      <c r="AB1269" s="843"/>
      <c r="AC1269" s="843"/>
      <c r="AD1269" s="843"/>
      <c r="AE1269" s="843"/>
      <c r="AF1269" s="844"/>
      <c r="AH1269" s="842" t="str">
        <f t="shared" si="122"/>
        <v>役員26</v>
      </c>
      <c r="AI1269" s="843"/>
      <c r="AJ1269" s="843"/>
      <c r="AK1269" s="843"/>
      <c r="AL1269" s="843"/>
      <c r="AM1269" s="843"/>
      <c r="AN1269" s="843"/>
      <c r="AO1269" s="843"/>
      <c r="AP1269" s="843"/>
      <c r="AQ1269" s="843"/>
      <c r="AR1269" s="843"/>
      <c r="AS1269" s="844"/>
      <c r="AU1269" s="696" t="str">
        <f t="shared" si="121"/>
        <v xml:space="preserve"> 役員26</v>
      </c>
      <c r="AV1269" s="697"/>
      <c r="AW1269" s="697"/>
      <c r="AX1269" s="697"/>
      <c r="AY1269" s="697"/>
      <c r="AZ1269" s="697"/>
      <c r="BA1269" s="697"/>
      <c r="BB1269" s="697"/>
      <c r="BC1269" s="697"/>
      <c r="BD1269" s="697"/>
      <c r="BE1269" s="698"/>
      <c r="BM1269" s="240"/>
      <c r="BN1269" s="240"/>
      <c r="BO1269" s="240"/>
      <c r="BS1269" s="199"/>
    </row>
    <row r="1270" spans="4:71" s="52" customFormat="1" hidden="1">
      <c r="D1270" s="198"/>
      <c r="E1270" s="54"/>
      <c r="F1270" s="692">
        <v>28</v>
      </c>
      <c r="G1270" s="693"/>
      <c r="H1270" s="842" t="str">
        <f>List!O30</f>
        <v>役員28</v>
      </c>
      <c r="I1270" s="843"/>
      <c r="J1270" s="843"/>
      <c r="K1270" s="843"/>
      <c r="L1270" s="843"/>
      <c r="M1270" s="843"/>
      <c r="N1270" s="843"/>
      <c r="O1270" s="843"/>
      <c r="P1270" s="843"/>
      <c r="Q1270" s="843"/>
      <c r="R1270" s="843"/>
      <c r="S1270" s="844"/>
      <c r="T1270" s="193"/>
      <c r="U1270" s="842" t="str">
        <f t="shared" si="120"/>
        <v>役員28</v>
      </c>
      <c r="V1270" s="843"/>
      <c r="W1270" s="843"/>
      <c r="X1270" s="843"/>
      <c r="Y1270" s="843"/>
      <c r="Z1270" s="843"/>
      <c r="AA1270" s="843"/>
      <c r="AB1270" s="843"/>
      <c r="AC1270" s="843"/>
      <c r="AD1270" s="843"/>
      <c r="AE1270" s="843"/>
      <c r="AF1270" s="844"/>
      <c r="AH1270" s="842" t="str">
        <f t="shared" si="122"/>
        <v>役員27</v>
      </c>
      <c r="AI1270" s="843"/>
      <c r="AJ1270" s="843"/>
      <c r="AK1270" s="843"/>
      <c r="AL1270" s="843"/>
      <c r="AM1270" s="843"/>
      <c r="AN1270" s="843"/>
      <c r="AO1270" s="843"/>
      <c r="AP1270" s="843"/>
      <c r="AQ1270" s="843"/>
      <c r="AR1270" s="843"/>
      <c r="AS1270" s="844"/>
      <c r="AU1270" s="696" t="str">
        <f t="shared" si="121"/>
        <v xml:space="preserve"> 役員27</v>
      </c>
      <c r="AV1270" s="697"/>
      <c r="AW1270" s="697"/>
      <c r="AX1270" s="697"/>
      <c r="AY1270" s="697"/>
      <c r="AZ1270" s="697"/>
      <c r="BA1270" s="697"/>
      <c r="BB1270" s="697"/>
      <c r="BC1270" s="697"/>
      <c r="BD1270" s="697"/>
      <c r="BE1270" s="698"/>
      <c r="BM1270" s="240"/>
      <c r="BN1270" s="240"/>
      <c r="BO1270" s="240"/>
      <c r="BS1270" s="199"/>
    </row>
    <row r="1271" spans="4:71" s="52" customFormat="1" hidden="1">
      <c r="D1271" s="198"/>
      <c r="E1271" s="54"/>
      <c r="F1271" s="692">
        <v>29</v>
      </c>
      <c r="G1271" s="693"/>
      <c r="H1271" s="842" t="str">
        <f>List!O31</f>
        <v>役員29</v>
      </c>
      <c r="I1271" s="843"/>
      <c r="J1271" s="843"/>
      <c r="K1271" s="843"/>
      <c r="L1271" s="843"/>
      <c r="M1271" s="843"/>
      <c r="N1271" s="843"/>
      <c r="O1271" s="843"/>
      <c r="P1271" s="843"/>
      <c r="Q1271" s="843"/>
      <c r="R1271" s="843"/>
      <c r="S1271" s="844"/>
      <c r="T1271" s="193"/>
      <c r="U1271" s="842" t="str">
        <f t="shared" si="120"/>
        <v>役員29</v>
      </c>
      <c r="V1271" s="843"/>
      <c r="W1271" s="843"/>
      <c r="X1271" s="843"/>
      <c r="Y1271" s="843"/>
      <c r="Z1271" s="843"/>
      <c r="AA1271" s="843"/>
      <c r="AB1271" s="843"/>
      <c r="AC1271" s="843"/>
      <c r="AD1271" s="843"/>
      <c r="AE1271" s="843"/>
      <c r="AF1271" s="844"/>
      <c r="AH1271" s="842" t="str">
        <f t="shared" si="122"/>
        <v>役員28</v>
      </c>
      <c r="AI1271" s="843"/>
      <c r="AJ1271" s="843"/>
      <c r="AK1271" s="843"/>
      <c r="AL1271" s="843"/>
      <c r="AM1271" s="843"/>
      <c r="AN1271" s="843"/>
      <c r="AO1271" s="843"/>
      <c r="AP1271" s="843"/>
      <c r="AQ1271" s="843"/>
      <c r="AR1271" s="843"/>
      <c r="AS1271" s="844"/>
      <c r="AU1271" s="696" t="str">
        <f t="shared" si="121"/>
        <v xml:space="preserve"> 役員28</v>
      </c>
      <c r="AV1271" s="697"/>
      <c r="AW1271" s="697"/>
      <c r="AX1271" s="697"/>
      <c r="AY1271" s="697"/>
      <c r="AZ1271" s="697"/>
      <c r="BA1271" s="697"/>
      <c r="BB1271" s="697"/>
      <c r="BC1271" s="697"/>
      <c r="BD1271" s="697"/>
      <c r="BE1271" s="698"/>
      <c r="BM1271" s="240"/>
      <c r="BN1271" s="240"/>
      <c r="BO1271" s="240"/>
      <c r="BS1271" s="199"/>
    </row>
    <row r="1272" spans="4:71" s="52" customFormat="1" hidden="1">
      <c r="D1272" s="198"/>
      <c r="E1272" s="54"/>
      <c r="F1272" s="692">
        <v>30</v>
      </c>
      <c r="G1272" s="693"/>
      <c r="H1272" s="842" t="str">
        <f>List!O32</f>
        <v>役員30</v>
      </c>
      <c r="I1272" s="843"/>
      <c r="J1272" s="843"/>
      <c r="K1272" s="843"/>
      <c r="L1272" s="843"/>
      <c r="M1272" s="843"/>
      <c r="N1272" s="843"/>
      <c r="O1272" s="843"/>
      <c r="P1272" s="843"/>
      <c r="Q1272" s="843"/>
      <c r="R1272" s="843"/>
      <c r="S1272" s="844"/>
      <c r="T1272" s="193"/>
      <c r="U1272" s="842" t="str">
        <f t="shared" si="120"/>
        <v>役員30</v>
      </c>
      <c r="V1272" s="843"/>
      <c r="W1272" s="843"/>
      <c r="X1272" s="843"/>
      <c r="Y1272" s="843"/>
      <c r="Z1272" s="843"/>
      <c r="AA1272" s="843"/>
      <c r="AB1272" s="843"/>
      <c r="AC1272" s="843"/>
      <c r="AD1272" s="843"/>
      <c r="AE1272" s="843"/>
      <c r="AF1272" s="844"/>
      <c r="AH1272" s="842" t="str">
        <f t="shared" si="122"/>
        <v>役員29</v>
      </c>
      <c r="AI1272" s="843"/>
      <c r="AJ1272" s="843"/>
      <c r="AK1272" s="843"/>
      <c r="AL1272" s="843"/>
      <c r="AM1272" s="843"/>
      <c r="AN1272" s="843"/>
      <c r="AO1272" s="843"/>
      <c r="AP1272" s="843"/>
      <c r="AQ1272" s="843"/>
      <c r="AR1272" s="843"/>
      <c r="AS1272" s="844"/>
      <c r="AU1272" s="696" t="str">
        <f t="shared" si="121"/>
        <v xml:space="preserve"> 役員29</v>
      </c>
      <c r="AV1272" s="697"/>
      <c r="AW1272" s="697"/>
      <c r="AX1272" s="697"/>
      <c r="AY1272" s="697"/>
      <c r="AZ1272" s="697"/>
      <c r="BA1272" s="697"/>
      <c r="BB1272" s="697"/>
      <c r="BC1272" s="697"/>
      <c r="BD1272" s="697"/>
      <c r="BE1272" s="698"/>
      <c r="BM1272" s="240"/>
      <c r="BN1272" s="240"/>
      <c r="BO1272" s="240"/>
      <c r="BS1272" s="199"/>
    </row>
    <row r="1273" spans="4:71" s="52" customFormat="1" hidden="1">
      <c r="D1273" s="198"/>
      <c r="E1273" s="54"/>
      <c r="F1273" s="692">
        <v>31</v>
      </c>
      <c r="G1273" s="693"/>
      <c r="H1273" s="842" t="str">
        <f>List!O33</f>
        <v>役員31</v>
      </c>
      <c r="I1273" s="843"/>
      <c r="J1273" s="843"/>
      <c r="K1273" s="843"/>
      <c r="L1273" s="843"/>
      <c r="M1273" s="843"/>
      <c r="N1273" s="843"/>
      <c r="O1273" s="843"/>
      <c r="P1273" s="843"/>
      <c r="Q1273" s="843"/>
      <c r="R1273" s="843"/>
      <c r="S1273" s="844"/>
      <c r="T1273" s="193"/>
      <c r="U1273" s="842" t="str">
        <f t="shared" si="120"/>
        <v>役員31</v>
      </c>
      <c r="V1273" s="843"/>
      <c r="W1273" s="843"/>
      <c r="X1273" s="843"/>
      <c r="Y1273" s="843"/>
      <c r="Z1273" s="843"/>
      <c r="AA1273" s="843"/>
      <c r="AB1273" s="843"/>
      <c r="AC1273" s="843"/>
      <c r="AD1273" s="843"/>
      <c r="AE1273" s="843"/>
      <c r="AF1273" s="844"/>
      <c r="AH1273" s="842" t="str">
        <f t="shared" si="122"/>
        <v>役員30</v>
      </c>
      <c r="AI1273" s="843"/>
      <c r="AJ1273" s="843"/>
      <c r="AK1273" s="843"/>
      <c r="AL1273" s="843"/>
      <c r="AM1273" s="843"/>
      <c r="AN1273" s="843"/>
      <c r="AO1273" s="843"/>
      <c r="AP1273" s="843"/>
      <c r="AQ1273" s="843"/>
      <c r="AR1273" s="843"/>
      <c r="AS1273" s="844"/>
      <c r="AU1273" s="696" t="str">
        <f t="shared" si="121"/>
        <v xml:space="preserve"> 役員30</v>
      </c>
      <c r="AV1273" s="697"/>
      <c r="AW1273" s="697"/>
      <c r="AX1273" s="697"/>
      <c r="AY1273" s="697"/>
      <c r="AZ1273" s="697"/>
      <c r="BA1273" s="697"/>
      <c r="BB1273" s="697"/>
      <c r="BC1273" s="697"/>
      <c r="BD1273" s="697"/>
      <c r="BE1273" s="698"/>
      <c r="BM1273" s="240"/>
      <c r="BN1273" s="240"/>
      <c r="BO1273" s="240"/>
      <c r="BS1273" s="199"/>
    </row>
    <row r="1274" spans="4:71" s="52" customFormat="1" hidden="1">
      <c r="D1274" s="198"/>
      <c r="E1274" s="54"/>
      <c r="F1274" s="692">
        <v>32</v>
      </c>
      <c r="G1274" s="693"/>
      <c r="H1274" s="842" t="str">
        <f>List!O34</f>
        <v>役員32</v>
      </c>
      <c r="I1274" s="843"/>
      <c r="J1274" s="843"/>
      <c r="K1274" s="843"/>
      <c r="L1274" s="843"/>
      <c r="M1274" s="843"/>
      <c r="N1274" s="843"/>
      <c r="O1274" s="843"/>
      <c r="P1274" s="843"/>
      <c r="Q1274" s="843"/>
      <c r="R1274" s="843"/>
      <c r="S1274" s="844"/>
      <c r="T1274" s="193"/>
      <c r="U1274" s="842" t="str">
        <f t="shared" si="120"/>
        <v>役員32</v>
      </c>
      <c r="V1274" s="843"/>
      <c r="W1274" s="843"/>
      <c r="X1274" s="843"/>
      <c r="Y1274" s="843"/>
      <c r="Z1274" s="843"/>
      <c r="AA1274" s="843"/>
      <c r="AB1274" s="843"/>
      <c r="AC1274" s="843"/>
      <c r="AD1274" s="843"/>
      <c r="AE1274" s="843"/>
      <c r="AF1274" s="844"/>
      <c r="AH1274" s="842" t="str">
        <f t="shared" si="122"/>
        <v>役員31</v>
      </c>
      <c r="AI1274" s="843"/>
      <c r="AJ1274" s="843"/>
      <c r="AK1274" s="843"/>
      <c r="AL1274" s="843"/>
      <c r="AM1274" s="843"/>
      <c r="AN1274" s="843"/>
      <c r="AO1274" s="843"/>
      <c r="AP1274" s="843"/>
      <c r="AQ1274" s="843"/>
      <c r="AR1274" s="843"/>
      <c r="AS1274" s="844"/>
      <c r="AU1274" s="696" t="str">
        <f t="shared" si="121"/>
        <v xml:space="preserve"> 役員31</v>
      </c>
      <c r="AV1274" s="697"/>
      <c r="AW1274" s="697"/>
      <c r="AX1274" s="697"/>
      <c r="AY1274" s="697"/>
      <c r="AZ1274" s="697"/>
      <c r="BA1274" s="697"/>
      <c r="BB1274" s="697"/>
      <c r="BC1274" s="697"/>
      <c r="BD1274" s="697"/>
      <c r="BE1274" s="698"/>
      <c r="BM1274" s="240"/>
      <c r="BN1274" s="240"/>
      <c r="BO1274" s="240"/>
      <c r="BS1274" s="199"/>
    </row>
    <row r="1275" spans="4:71" s="52" customFormat="1" hidden="1">
      <c r="D1275" s="198"/>
      <c r="E1275" s="54"/>
      <c r="F1275" s="692">
        <v>33</v>
      </c>
      <c r="G1275" s="693"/>
      <c r="H1275" s="842" t="str">
        <f>List!O35</f>
        <v>役員33</v>
      </c>
      <c r="I1275" s="843"/>
      <c r="J1275" s="843"/>
      <c r="K1275" s="843"/>
      <c r="L1275" s="843"/>
      <c r="M1275" s="843"/>
      <c r="N1275" s="843"/>
      <c r="O1275" s="843"/>
      <c r="P1275" s="843"/>
      <c r="Q1275" s="843"/>
      <c r="R1275" s="843"/>
      <c r="S1275" s="844"/>
      <c r="T1275" s="193"/>
      <c r="U1275" s="842" t="str">
        <f t="shared" si="120"/>
        <v>役員33</v>
      </c>
      <c r="V1275" s="843"/>
      <c r="W1275" s="843"/>
      <c r="X1275" s="843"/>
      <c r="Y1275" s="843"/>
      <c r="Z1275" s="843"/>
      <c r="AA1275" s="843"/>
      <c r="AB1275" s="843"/>
      <c r="AC1275" s="843"/>
      <c r="AD1275" s="843"/>
      <c r="AE1275" s="843"/>
      <c r="AF1275" s="844"/>
      <c r="AH1275" s="842" t="str">
        <f t="shared" si="122"/>
        <v>役員32</v>
      </c>
      <c r="AI1275" s="843"/>
      <c r="AJ1275" s="843"/>
      <c r="AK1275" s="843"/>
      <c r="AL1275" s="843"/>
      <c r="AM1275" s="843"/>
      <c r="AN1275" s="843"/>
      <c r="AO1275" s="843"/>
      <c r="AP1275" s="843"/>
      <c r="AQ1275" s="843"/>
      <c r="AR1275" s="843"/>
      <c r="AS1275" s="844"/>
      <c r="AU1275" s="696" t="str">
        <f t="shared" si="121"/>
        <v xml:space="preserve"> 役員32</v>
      </c>
      <c r="AV1275" s="697"/>
      <c r="AW1275" s="697"/>
      <c r="AX1275" s="697"/>
      <c r="AY1275" s="697"/>
      <c r="AZ1275" s="697"/>
      <c r="BA1275" s="697"/>
      <c r="BB1275" s="697"/>
      <c r="BC1275" s="697"/>
      <c r="BD1275" s="697"/>
      <c r="BE1275" s="698"/>
      <c r="BM1275" s="240"/>
      <c r="BN1275" s="240"/>
      <c r="BO1275" s="240"/>
      <c r="BS1275" s="199"/>
    </row>
    <row r="1276" spans="4:71" s="52" customFormat="1" hidden="1">
      <c r="D1276" s="198"/>
      <c r="E1276" s="54"/>
      <c r="F1276" s="692">
        <v>34</v>
      </c>
      <c r="G1276" s="693"/>
      <c r="H1276" s="842" t="str">
        <f>List!O36</f>
        <v>役員34</v>
      </c>
      <c r="I1276" s="843"/>
      <c r="J1276" s="843"/>
      <c r="K1276" s="843"/>
      <c r="L1276" s="843"/>
      <c r="M1276" s="843"/>
      <c r="N1276" s="843"/>
      <c r="O1276" s="843"/>
      <c r="P1276" s="843"/>
      <c r="Q1276" s="843"/>
      <c r="R1276" s="843"/>
      <c r="S1276" s="844"/>
      <c r="T1276" s="193"/>
      <c r="U1276" s="842" t="str">
        <f t="shared" si="120"/>
        <v>役員34</v>
      </c>
      <c r="V1276" s="843"/>
      <c r="W1276" s="843"/>
      <c r="X1276" s="843"/>
      <c r="Y1276" s="843"/>
      <c r="Z1276" s="843"/>
      <c r="AA1276" s="843"/>
      <c r="AB1276" s="843"/>
      <c r="AC1276" s="843"/>
      <c r="AD1276" s="843"/>
      <c r="AE1276" s="843"/>
      <c r="AF1276" s="844"/>
      <c r="AH1276" s="842" t="str">
        <f t="shared" si="122"/>
        <v>役員33</v>
      </c>
      <c r="AI1276" s="843"/>
      <c r="AJ1276" s="843"/>
      <c r="AK1276" s="843"/>
      <c r="AL1276" s="843"/>
      <c r="AM1276" s="843"/>
      <c r="AN1276" s="843"/>
      <c r="AO1276" s="843"/>
      <c r="AP1276" s="843"/>
      <c r="AQ1276" s="843"/>
      <c r="AR1276" s="843"/>
      <c r="AS1276" s="844"/>
      <c r="AU1276" s="696" t="str">
        <f t="shared" si="121"/>
        <v xml:space="preserve"> 役員33</v>
      </c>
      <c r="AV1276" s="697"/>
      <c r="AW1276" s="697"/>
      <c r="AX1276" s="697"/>
      <c r="AY1276" s="697"/>
      <c r="AZ1276" s="697"/>
      <c r="BA1276" s="697"/>
      <c r="BB1276" s="697"/>
      <c r="BC1276" s="697"/>
      <c r="BD1276" s="697"/>
      <c r="BE1276" s="698"/>
      <c r="BM1276" s="240"/>
      <c r="BN1276" s="240"/>
      <c r="BO1276" s="240"/>
      <c r="BS1276" s="199"/>
    </row>
    <row r="1277" spans="4:71" s="52" customFormat="1" hidden="1">
      <c r="D1277" s="198"/>
      <c r="E1277" s="54"/>
      <c r="F1277" s="692">
        <v>35</v>
      </c>
      <c r="G1277" s="693"/>
      <c r="H1277" s="842" t="str">
        <f>List!O37</f>
        <v>役員35</v>
      </c>
      <c r="I1277" s="843"/>
      <c r="J1277" s="843"/>
      <c r="K1277" s="843"/>
      <c r="L1277" s="843"/>
      <c r="M1277" s="843"/>
      <c r="N1277" s="843"/>
      <c r="O1277" s="843"/>
      <c r="P1277" s="843"/>
      <c r="Q1277" s="843"/>
      <c r="R1277" s="843"/>
      <c r="S1277" s="844"/>
      <c r="T1277" s="193"/>
      <c r="U1277" s="842" t="str">
        <f t="shared" si="120"/>
        <v>役員35</v>
      </c>
      <c r="V1277" s="843"/>
      <c r="W1277" s="843"/>
      <c r="X1277" s="843"/>
      <c r="Y1277" s="843"/>
      <c r="Z1277" s="843"/>
      <c r="AA1277" s="843"/>
      <c r="AB1277" s="843"/>
      <c r="AC1277" s="843"/>
      <c r="AD1277" s="843"/>
      <c r="AE1277" s="843"/>
      <c r="AF1277" s="844"/>
      <c r="AH1277" s="842" t="str">
        <f t="shared" si="122"/>
        <v>役員34</v>
      </c>
      <c r="AI1277" s="843"/>
      <c r="AJ1277" s="843"/>
      <c r="AK1277" s="843"/>
      <c r="AL1277" s="843"/>
      <c r="AM1277" s="843"/>
      <c r="AN1277" s="843"/>
      <c r="AO1277" s="843"/>
      <c r="AP1277" s="843"/>
      <c r="AQ1277" s="843"/>
      <c r="AR1277" s="843"/>
      <c r="AS1277" s="844"/>
      <c r="AU1277" s="696" t="str">
        <f t="shared" si="121"/>
        <v xml:space="preserve"> 役員34</v>
      </c>
      <c r="AV1277" s="697"/>
      <c r="AW1277" s="697"/>
      <c r="AX1277" s="697"/>
      <c r="AY1277" s="697"/>
      <c r="AZ1277" s="697"/>
      <c r="BA1277" s="697"/>
      <c r="BB1277" s="697"/>
      <c r="BC1277" s="697"/>
      <c r="BD1277" s="697"/>
      <c r="BE1277" s="698"/>
      <c r="BM1277" s="240"/>
      <c r="BN1277" s="240"/>
      <c r="BO1277" s="240"/>
      <c r="BS1277" s="199"/>
    </row>
    <row r="1278" spans="4:71" s="52" customFormat="1" hidden="1">
      <c r="D1278" s="198"/>
      <c r="E1278" s="54"/>
      <c r="F1278" s="692">
        <v>36</v>
      </c>
      <c r="G1278" s="693"/>
      <c r="H1278" s="842" t="str">
        <f>List!O38</f>
        <v>役員36</v>
      </c>
      <c r="I1278" s="843"/>
      <c r="J1278" s="843"/>
      <c r="K1278" s="843"/>
      <c r="L1278" s="843"/>
      <c r="M1278" s="843"/>
      <c r="N1278" s="843"/>
      <c r="O1278" s="843"/>
      <c r="P1278" s="843"/>
      <c r="Q1278" s="843"/>
      <c r="R1278" s="843"/>
      <c r="S1278" s="844"/>
      <c r="T1278" s="193"/>
      <c r="U1278" s="842" t="str">
        <f t="shared" si="120"/>
        <v>役員36</v>
      </c>
      <c r="V1278" s="843"/>
      <c r="W1278" s="843"/>
      <c r="X1278" s="843"/>
      <c r="Y1278" s="843"/>
      <c r="Z1278" s="843"/>
      <c r="AA1278" s="843"/>
      <c r="AB1278" s="843"/>
      <c r="AC1278" s="843"/>
      <c r="AD1278" s="843"/>
      <c r="AE1278" s="843"/>
      <c r="AF1278" s="844"/>
      <c r="AH1278" s="842" t="str">
        <f t="shared" si="122"/>
        <v>役員35</v>
      </c>
      <c r="AI1278" s="843"/>
      <c r="AJ1278" s="843"/>
      <c r="AK1278" s="843"/>
      <c r="AL1278" s="843"/>
      <c r="AM1278" s="843"/>
      <c r="AN1278" s="843"/>
      <c r="AO1278" s="843"/>
      <c r="AP1278" s="843"/>
      <c r="AQ1278" s="843"/>
      <c r="AR1278" s="843"/>
      <c r="AS1278" s="844"/>
      <c r="AU1278" s="696" t="str">
        <f t="shared" si="121"/>
        <v xml:space="preserve"> 役員35</v>
      </c>
      <c r="AV1278" s="697"/>
      <c r="AW1278" s="697"/>
      <c r="AX1278" s="697"/>
      <c r="AY1278" s="697"/>
      <c r="AZ1278" s="697"/>
      <c r="BA1278" s="697"/>
      <c r="BB1278" s="697"/>
      <c r="BC1278" s="697"/>
      <c r="BD1278" s="697"/>
      <c r="BE1278" s="698"/>
      <c r="BM1278" s="240"/>
      <c r="BN1278" s="240"/>
      <c r="BO1278" s="240"/>
      <c r="BS1278" s="199"/>
    </row>
    <row r="1279" spans="4:71" s="52" customFormat="1" hidden="1">
      <c r="D1279" s="198"/>
      <c r="E1279" s="54"/>
      <c r="F1279" s="692">
        <v>37</v>
      </c>
      <c r="G1279" s="693"/>
      <c r="H1279" s="842" t="str">
        <f>List!O39</f>
        <v>役員37</v>
      </c>
      <c r="I1279" s="843"/>
      <c r="J1279" s="843"/>
      <c r="K1279" s="843"/>
      <c r="L1279" s="843"/>
      <c r="M1279" s="843"/>
      <c r="N1279" s="843"/>
      <c r="O1279" s="843"/>
      <c r="P1279" s="843"/>
      <c r="Q1279" s="843"/>
      <c r="R1279" s="843"/>
      <c r="S1279" s="844"/>
      <c r="T1279" s="193"/>
      <c r="U1279" s="842" t="str">
        <f t="shared" si="120"/>
        <v>役員37</v>
      </c>
      <c r="V1279" s="843"/>
      <c r="W1279" s="843"/>
      <c r="X1279" s="843"/>
      <c r="Y1279" s="843"/>
      <c r="Z1279" s="843"/>
      <c r="AA1279" s="843"/>
      <c r="AB1279" s="843"/>
      <c r="AC1279" s="843"/>
      <c r="AD1279" s="843"/>
      <c r="AE1279" s="843"/>
      <c r="AF1279" s="844"/>
      <c r="AH1279" s="842" t="str">
        <f t="shared" si="122"/>
        <v>役員36</v>
      </c>
      <c r="AI1279" s="843"/>
      <c r="AJ1279" s="843"/>
      <c r="AK1279" s="843"/>
      <c r="AL1279" s="843"/>
      <c r="AM1279" s="843"/>
      <c r="AN1279" s="843"/>
      <c r="AO1279" s="843"/>
      <c r="AP1279" s="843"/>
      <c r="AQ1279" s="843"/>
      <c r="AR1279" s="843"/>
      <c r="AS1279" s="844"/>
      <c r="AU1279" s="696" t="str">
        <f t="shared" si="121"/>
        <v xml:space="preserve"> 役員36</v>
      </c>
      <c r="AV1279" s="697"/>
      <c r="AW1279" s="697"/>
      <c r="AX1279" s="697"/>
      <c r="AY1279" s="697"/>
      <c r="AZ1279" s="697"/>
      <c r="BA1279" s="697"/>
      <c r="BB1279" s="697"/>
      <c r="BC1279" s="697"/>
      <c r="BD1279" s="697"/>
      <c r="BE1279" s="698"/>
      <c r="BM1279" s="240"/>
      <c r="BN1279" s="240"/>
      <c r="BO1279" s="240"/>
      <c r="BS1279" s="199"/>
    </row>
    <row r="1280" spans="4:71" s="52" customFormat="1" hidden="1">
      <c r="D1280" s="198"/>
      <c r="E1280" s="54"/>
      <c r="F1280" s="692">
        <v>38</v>
      </c>
      <c r="G1280" s="693"/>
      <c r="H1280" s="842" t="str">
        <f>List!O40</f>
        <v>役員38</v>
      </c>
      <c r="I1280" s="843"/>
      <c r="J1280" s="843"/>
      <c r="K1280" s="843"/>
      <c r="L1280" s="843"/>
      <c r="M1280" s="843"/>
      <c r="N1280" s="843"/>
      <c r="O1280" s="843"/>
      <c r="P1280" s="843"/>
      <c r="Q1280" s="843"/>
      <c r="R1280" s="843"/>
      <c r="S1280" s="844"/>
      <c r="T1280" s="193"/>
      <c r="U1280" s="842" t="str">
        <f t="shared" si="120"/>
        <v>役員38</v>
      </c>
      <c r="V1280" s="843"/>
      <c r="W1280" s="843"/>
      <c r="X1280" s="843"/>
      <c r="Y1280" s="843"/>
      <c r="Z1280" s="843"/>
      <c r="AA1280" s="843"/>
      <c r="AB1280" s="843"/>
      <c r="AC1280" s="843"/>
      <c r="AD1280" s="843"/>
      <c r="AE1280" s="843"/>
      <c r="AF1280" s="844"/>
      <c r="AH1280" s="842" t="str">
        <f t="shared" si="122"/>
        <v>役員37</v>
      </c>
      <c r="AI1280" s="843"/>
      <c r="AJ1280" s="843"/>
      <c r="AK1280" s="843"/>
      <c r="AL1280" s="843"/>
      <c r="AM1280" s="843"/>
      <c r="AN1280" s="843"/>
      <c r="AO1280" s="843"/>
      <c r="AP1280" s="843"/>
      <c r="AQ1280" s="843"/>
      <c r="AR1280" s="843"/>
      <c r="AS1280" s="844"/>
      <c r="AU1280" s="696" t="str">
        <f t="shared" si="121"/>
        <v xml:space="preserve"> 役員37</v>
      </c>
      <c r="AV1280" s="697"/>
      <c r="AW1280" s="697"/>
      <c r="AX1280" s="697"/>
      <c r="AY1280" s="697"/>
      <c r="AZ1280" s="697"/>
      <c r="BA1280" s="697"/>
      <c r="BB1280" s="697"/>
      <c r="BC1280" s="697"/>
      <c r="BD1280" s="697"/>
      <c r="BE1280" s="698"/>
      <c r="BM1280" s="240"/>
      <c r="BN1280" s="240"/>
      <c r="BO1280" s="240"/>
      <c r="BS1280" s="199"/>
    </row>
    <row r="1281" spans="4:71" s="52" customFormat="1" hidden="1">
      <c r="D1281" s="198"/>
      <c r="E1281" s="54"/>
      <c r="F1281" s="692">
        <v>39</v>
      </c>
      <c r="G1281" s="693"/>
      <c r="H1281" s="842" t="str">
        <f>List!O41</f>
        <v>役員39</v>
      </c>
      <c r="I1281" s="843"/>
      <c r="J1281" s="843"/>
      <c r="K1281" s="843"/>
      <c r="L1281" s="843"/>
      <c r="M1281" s="843"/>
      <c r="N1281" s="843"/>
      <c r="O1281" s="843"/>
      <c r="P1281" s="843"/>
      <c r="Q1281" s="843"/>
      <c r="R1281" s="843"/>
      <c r="S1281" s="844"/>
      <c r="T1281" s="193"/>
      <c r="U1281" s="842" t="str">
        <f t="shared" si="120"/>
        <v>役員39</v>
      </c>
      <c r="V1281" s="843"/>
      <c r="W1281" s="843"/>
      <c r="X1281" s="843"/>
      <c r="Y1281" s="843"/>
      <c r="Z1281" s="843"/>
      <c r="AA1281" s="843"/>
      <c r="AB1281" s="843"/>
      <c r="AC1281" s="843"/>
      <c r="AD1281" s="843"/>
      <c r="AE1281" s="843"/>
      <c r="AF1281" s="844"/>
      <c r="AH1281" s="842" t="str">
        <f t="shared" si="122"/>
        <v>役員38</v>
      </c>
      <c r="AI1281" s="843"/>
      <c r="AJ1281" s="843"/>
      <c r="AK1281" s="843"/>
      <c r="AL1281" s="843"/>
      <c r="AM1281" s="843"/>
      <c r="AN1281" s="843"/>
      <c r="AO1281" s="843"/>
      <c r="AP1281" s="843"/>
      <c r="AQ1281" s="843"/>
      <c r="AR1281" s="843"/>
      <c r="AS1281" s="844"/>
      <c r="AU1281" s="696" t="str">
        <f t="shared" si="121"/>
        <v xml:space="preserve"> 役員38</v>
      </c>
      <c r="AV1281" s="697"/>
      <c r="AW1281" s="697"/>
      <c r="AX1281" s="697"/>
      <c r="AY1281" s="697"/>
      <c r="AZ1281" s="697"/>
      <c r="BA1281" s="697"/>
      <c r="BB1281" s="697"/>
      <c r="BC1281" s="697"/>
      <c r="BD1281" s="697"/>
      <c r="BE1281" s="698"/>
      <c r="BM1281" s="240"/>
      <c r="BN1281" s="240"/>
      <c r="BO1281" s="240"/>
      <c r="BS1281" s="199"/>
    </row>
    <row r="1282" spans="4:71" s="52" customFormat="1" hidden="1">
      <c r="D1282" s="198"/>
      <c r="E1282" s="54"/>
      <c r="F1282" s="692">
        <v>40</v>
      </c>
      <c r="G1282" s="693"/>
      <c r="H1282" s="842" t="str">
        <f>List!O42</f>
        <v>役員40</v>
      </c>
      <c r="I1282" s="843"/>
      <c r="J1282" s="843"/>
      <c r="K1282" s="843"/>
      <c r="L1282" s="843"/>
      <c r="M1282" s="843"/>
      <c r="N1282" s="843"/>
      <c r="O1282" s="843"/>
      <c r="P1282" s="843"/>
      <c r="Q1282" s="843"/>
      <c r="R1282" s="843"/>
      <c r="S1282" s="844"/>
      <c r="T1282" s="193"/>
      <c r="U1282" s="842" t="str">
        <f t="shared" si="120"/>
        <v>役員40</v>
      </c>
      <c r="V1282" s="843"/>
      <c r="W1282" s="843"/>
      <c r="X1282" s="843"/>
      <c r="Y1282" s="843"/>
      <c r="Z1282" s="843"/>
      <c r="AA1282" s="843"/>
      <c r="AB1282" s="843"/>
      <c r="AC1282" s="843"/>
      <c r="AD1282" s="843"/>
      <c r="AE1282" s="843"/>
      <c r="AF1282" s="844"/>
      <c r="AH1282" s="842" t="str">
        <f t="shared" si="122"/>
        <v>役員39</v>
      </c>
      <c r="AI1282" s="843"/>
      <c r="AJ1282" s="843"/>
      <c r="AK1282" s="843"/>
      <c r="AL1282" s="843"/>
      <c r="AM1282" s="843"/>
      <c r="AN1282" s="843"/>
      <c r="AO1282" s="843"/>
      <c r="AP1282" s="843"/>
      <c r="AQ1282" s="843"/>
      <c r="AR1282" s="843"/>
      <c r="AS1282" s="844"/>
      <c r="AU1282" s="696" t="str">
        <f t="shared" si="121"/>
        <v xml:space="preserve"> 役員39</v>
      </c>
      <c r="AV1282" s="697"/>
      <c r="AW1282" s="697"/>
      <c r="AX1282" s="697"/>
      <c r="AY1282" s="697"/>
      <c r="AZ1282" s="697"/>
      <c r="BA1282" s="697"/>
      <c r="BB1282" s="697"/>
      <c r="BC1282" s="697"/>
      <c r="BD1282" s="697"/>
      <c r="BE1282" s="698"/>
      <c r="BM1282" s="240"/>
      <c r="BN1282" s="240"/>
      <c r="BO1282" s="240"/>
      <c r="BS1282" s="199"/>
    </row>
    <row r="1283" spans="4:71" s="52" customFormat="1" hidden="1">
      <c r="D1283" s="198"/>
      <c r="E1283" s="54"/>
      <c r="F1283" s="692">
        <v>41</v>
      </c>
      <c r="G1283" s="693"/>
      <c r="H1283" s="842" t="str">
        <f>List!O43</f>
        <v>役員41</v>
      </c>
      <c r="I1283" s="843"/>
      <c r="J1283" s="843"/>
      <c r="K1283" s="843"/>
      <c r="L1283" s="843"/>
      <c r="M1283" s="843"/>
      <c r="N1283" s="843"/>
      <c r="O1283" s="843"/>
      <c r="P1283" s="843"/>
      <c r="Q1283" s="843"/>
      <c r="R1283" s="843"/>
      <c r="S1283" s="844"/>
      <c r="T1283" s="193"/>
      <c r="U1283" s="842" t="str">
        <f t="shared" si="120"/>
        <v>役員41</v>
      </c>
      <c r="V1283" s="843"/>
      <c r="W1283" s="843"/>
      <c r="X1283" s="843"/>
      <c r="Y1283" s="843"/>
      <c r="Z1283" s="843"/>
      <c r="AA1283" s="843"/>
      <c r="AB1283" s="843"/>
      <c r="AC1283" s="843"/>
      <c r="AD1283" s="843"/>
      <c r="AE1283" s="843"/>
      <c r="AF1283" s="844"/>
      <c r="AH1283" s="842" t="str">
        <f t="shared" si="122"/>
        <v>役員40</v>
      </c>
      <c r="AI1283" s="843"/>
      <c r="AJ1283" s="843"/>
      <c r="AK1283" s="843"/>
      <c r="AL1283" s="843"/>
      <c r="AM1283" s="843"/>
      <c r="AN1283" s="843"/>
      <c r="AO1283" s="843"/>
      <c r="AP1283" s="843"/>
      <c r="AQ1283" s="843"/>
      <c r="AR1283" s="843"/>
      <c r="AS1283" s="844"/>
      <c r="AU1283" s="696" t="str">
        <f t="shared" si="121"/>
        <v xml:space="preserve"> 役員40</v>
      </c>
      <c r="AV1283" s="697"/>
      <c r="AW1283" s="697"/>
      <c r="AX1283" s="697"/>
      <c r="AY1283" s="697"/>
      <c r="AZ1283" s="697"/>
      <c r="BA1283" s="697"/>
      <c r="BB1283" s="697"/>
      <c r="BC1283" s="697"/>
      <c r="BD1283" s="697"/>
      <c r="BE1283" s="698"/>
      <c r="BM1283" s="240"/>
      <c r="BN1283" s="240"/>
      <c r="BO1283" s="240"/>
      <c r="BS1283" s="199"/>
    </row>
    <row r="1284" spans="4:71" s="52" customFormat="1" hidden="1">
      <c r="D1284" s="198"/>
      <c r="E1284" s="54"/>
      <c r="F1284" s="692">
        <v>42</v>
      </c>
      <c r="G1284" s="693"/>
      <c r="H1284" s="842" t="str">
        <f>List!O44</f>
        <v>役員42</v>
      </c>
      <c r="I1284" s="843"/>
      <c r="J1284" s="843"/>
      <c r="K1284" s="843"/>
      <c r="L1284" s="843"/>
      <c r="M1284" s="843"/>
      <c r="N1284" s="843"/>
      <c r="O1284" s="843"/>
      <c r="P1284" s="843"/>
      <c r="Q1284" s="843"/>
      <c r="R1284" s="843"/>
      <c r="S1284" s="844"/>
      <c r="T1284" s="193"/>
      <c r="U1284" s="842" t="str">
        <f t="shared" si="120"/>
        <v>役員42</v>
      </c>
      <c r="V1284" s="843"/>
      <c r="W1284" s="843"/>
      <c r="X1284" s="843"/>
      <c r="Y1284" s="843"/>
      <c r="Z1284" s="843"/>
      <c r="AA1284" s="843"/>
      <c r="AB1284" s="843"/>
      <c r="AC1284" s="843"/>
      <c r="AD1284" s="843"/>
      <c r="AE1284" s="843"/>
      <c r="AF1284" s="844"/>
      <c r="AH1284" s="842" t="str">
        <f t="shared" si="122"/>
        <v>役員41</v>
      </c>
      <c r="AI1284" s="843"/>
      <c r="AJ1284" s="843"/>
      <c r="AK1284" s="843"/>
      <c r="AL1284" s="843"/>
      <c r="AM1284" s="843"/>
      <c r="AN1284" s="843"/>
      <c r="AO1284" s="843"/>
      <c r="AP1284" s="843"/>
      <c r="AQ1284" s="843"/>
      <c r="AR1284" s="843"/>
      <c r="AS1284" s="844"/>
      <c r="AU1284" s="696" t="str">
        <f t="shared" si="121"/>
        <v xml:space="preserve"> 役員41</v>
      </c>
      <c r="AV1284" s="697"/>
      <c r="AW1284" s="697"/>
      <c r="AX1284" s="697"/>
      <c r="AY1284" s="697"/>
      <c r="AZ1284" s="697"/>
      <c r="BA1284" s="697"/>
      <c r="BB1284" s="697"/>
      <c r="BC1284" s="697"/>
      <c r="BD1284" s="697"/>
      <c r="BE1284" s="698"/>
      <c r="BM1284" s="240"/>
      <c r="BN1284" s="240"/>
      <c r="BO1284" s="240"/>
      <c r="BS1284" s="199"/>
    </row>
    <row r="1285" spans="4:71" s="52" customFormat="1" hidden="1">
      <c r="D1285" s="198"/>
      <c r="E1285" s="54"/>
      <c r="F1285" s="692">
        <v>43</v>
      </c>
      <c r="G1285" s="693"/>
      <c r="H1285" s="842" t="str">
        <f>List!O45</f>
        <v>役員43</v>
      </c>
      <c r="I1285" s="843"/>
      <c r="J1285" s="843"/>
      <c r="K1285" s="843"/>
      <c r="L1285" s="843"/>
      <c r="M1285" s="843"/>
      <c r="N1285" s="843"/>
      <c r="O1285" s="843"/>
      <c r="P1285" s="843"/>
      <c r="Q1285" s="843"/>
      <c r="R1285" s="843"/>
      <c r="S1285" s="844"/>
      <c r="T1285" s="193"/>
      <c r="U1285" s="842" t="str">
        <f t="shared" si="120"/>
        <v>役員43</v>
      </c>
      <c r="V1285" s="843"/>
      <c r="W1285" s="843"/>
      <c r="X1285" s="843"/>
      <c r="Y1285" s="843"/>
      <c r="Z1285" s="843"/>
      <c r="AA1285" s="843"/>
      <c r="AB1285" s="843"/>
      <c r="AC1285" s="843"/>
      <c r="AD1285" s="843"/>
      <c r="AE1285" s="843"/>
      <c r="AF1285" s="844"/>
      <c r="AH1285" s="842" t="str">
        <f t="shared" si="122"/>
        <v>役員42</v>
      </c>
      <c r="AI1285" s="843"/>
      <c r="AJ1285" s="843"/>
      <c r="AK1285" s="843"/>
      <c r="AL1285" s="843"/>
      <c r="AM1285" s="843"/>
      <c r="AN1285" s="843"/>
      <c r="AO1285" s="843"/>
      <c r="AP1285" s="843"/>
      <c r="AQ1285" s="843"/>
      <c r="AR1285" s="843"/>
      <c r="AS1285" s="844"/>
      <c r="AU1285" s="696" t="str">
        <f t="shared" si="121"/>
        <v xml:space="preserve"> 役員42</v>
      </c>
      <c r="AV1285" s="697"/>
      <c r="AW1285" s="697"/>
      <c r="AX1285" s="697"/>
      <c r="AY1285" s="697"/>
      <c r="AZ1285" s="697"/>
      <c r="BA1285" s="697"/>
      <c r="BB1285" s="697"/>
      <c r="BC1285" s="697"/>
      <c r="BD1285" s="697"/>
      <c r="BE1285" s="698"/>
      <c r="BM1285" s="240"/>
      <c r="BN1285" s="240"/>
      <c r="BO1285" s="240"/>
      <c r="BS1285" s="199"/>
    </row>
    <row r="1286" spans="4:71" s="52" customFormat="1" hidden="1">
      <c r="D1286" s="198"/>
      <c r="E1286" s="54"/>
      <c r="F1286" s="692">
        <v>44</v>
      </c>
      <c r="G1286" s="693"/>
      <c r="H1286" s="842" t="str">
        <f>List!O46</f>
        <v>役員44</v>
      </c>
      <c r="I1286" s="843"/>
      <c r="J1286" s="843"/>
      <c r="K1286" s="843"/>
      <c r="L1286" s="843"/>
      <c r="M1286" s="843"/>
      <c r="N1286" s="843"/>
      <c r="O1286" s="843"/>
      <c r="P1286" s="843"/>
      <c r="Q1286" s="843"/>
      <c r="R1286" s="843"/>
      <c r="S1286" s="844"/>
      <c r="T1286" s="193"/>
      <c r="U1286" s="842" t="str">
        <f t="shared" si="120"/>
        <v>役員44</v>
      </c>
      <c r="V1286" s="843"/>
      <c r="W1286" s="843"/>
      <c r="X1286" s="843"/>
      <c r="Y1286" s="843"/>
      <c r="Z1286" s="843"/>
      <c r="AA1286" s="843"/>
      <c r="AB1286" s="843"/>
      <c r="AC1286" s="843"/>
      <c r="AD1286" s="843"/>
      <c r="AE1286" s="843"/>
      <c r="AF1286" s="844"/>
      <c r="AH1286" s="842" t="str">
        <f t="shared" si="122"/>
        <v>役員43</v>
      </c>
      <c r="AI1286" s="843"/>
      <c r="AJ1286" s="843"/>
      <c r="AK1286" s="843"/>
      <c r="AL1286" s="843"/>
      <c r="AM1286" s="843"/>
      <c r="AN1286" s="843"/>
      <c r="AO1286" s="843"/>
      <c r="AP1286" s="843"/>
      <c r="AQ1286" s="843"/>
      <c r="AR1286" s="843"/>
      <c r="AS1286" s="844"/>
      <c r="AU1286" s="696" t="str">
        <f t="shared" si="121"/>
        <v xml:space="preserve"> 役員43</v>
      </c>
      <c r="AV1286" s="697"/>
      <c r="AW1286" s="697"/>
      <c r="AX1286" s="697"/>
      <c r="AY1286" s="697"/>
      <c r="AZ1286" s="697"/>
      <c r="BA1286" s="697"/>
      <c r="BB1286" s="697"/>
      <c r="BC1286" s="697"/>
      <c r="BD1286" s="697"/>
      <c r="BE1286" s="698"/>
      <c r="BM1286" s="240"/>
      <c r="BN1286" s="240"/>
      <c r="BO1286" s="240"/>
      <c r="BS1286" s="199"/>
    </row>
    <row r="1287" spans="4:71" s="52" customFormat="1" hidden="1">
      <c r="D1287" s="198"/>
      <c r="E1287" s="54"/>
      <c r="F1287" s="692">
        <v>45</v>
      </c>
      <c r="G1287" s="693"/>
      <c r="H1287" s="842" t="str">
        <f>List!O47</f>
        <v>役員45</v>
      </c>
      <c r="I1287" s="843"/>
      <c r="J1287" s="843"/>
      <c r="K1287" s="843"/>
      <c r="L1287" s="843"/>
      <c r="M1287" s="843"/>
      <c r="N1287" s="843"/>
      <c r="O1287" s="843"/>
      <c r="P1287" s="843"/>
      <c r="Q1287" s="843"/>
      <c r="R1287" s="843"/>
      <c r="S1287" s="844"/>
      <c r="T1287" s="193"/>
      <c r="U1287" s="842" t="str">
        <f t="shared" si="120"/>
        <v>役員45</v>
      </c>
      <c r="V1287" s="843"/>
      <c r="W1287" s="843"/>
      <c r="X1287" s="843"/>
      <c r="Y1287" s="843"/>
      <c r="Z1287" s="843"/>
      <c r="AA1287" s="843"/>
      <c r="AB1287" s="843"/>
      <c r="AC1287" s="843"/>
      <c r="AD1287" s="843"/>
      <c r="AE1287" s="843"/>
      <c r="AF1287" s="844"/>
      <c r="AH1287" s="842" t="str">
        <f t="shared" si="122"/>
        <v>役員44</v>
      </c>
      <c r="AI1287" s="843"/>
      <c r="AJ1287" s="843"/>
      <c r="AK1287" s="843"/>
      <c r="AL1287" s="843"/>
      <c r="AM1287" s="843"/>
      <c r="AN1287" s="843"/>
      <c r="AO1287" s="843"/>
      <c r="AP1287" s="843"/>
      <c r="AQ1287" s="843"/>
      <c r="AR1287" s="843"/>
      <c r="AS1287" s="844"/>
      <c r="AU1287" s="696" t="str">
        <f t="shared" si="121"/>
        <v xml:space="preserve"> 役員44</v>
      </c>
      <c r="AV1287" s="697"/>
      <c r="AW1287" s="697"/>
      <c r="AX1287" s="697"/>
      <c r="AY1287" s="697"/>
      <c r="AZ1287" s="697"/>
      <c r="BA1287" s="697"/>
      <c r="BB1287" s="697"/>
      <c r="BC1287" s="697"/>
      <c r="BD1287" s="697"/>
      <c r="BE1287" s="698"/>
      <c r="BM1287" s="240"/>
      <c r="BN1287" s="240"/>
      <c r="BO1287" s="240"/>
      <c r="BS1287" s="199"/>
    </row>
    <row r="1288" spans="4:71" s="52" customFormat="1" hidden="1">
      <c r="D1288" s="198"/>
      <c r="E1288" s="54"/>
      <c r="F1288" s="692">
        <v>46</v>
      </c>
      <c r="G1288" s="693"/>
      <c r="H1288" s="842" t="str">
        <f>List!O48</f>
        <v>役員46</v>
      </c>
      <c r="I1288" s="843"/>
      <c r="J1288" s="843"/>
      <c r="K1288" s="843"/>
      <c r="L1288" s="843"/>
      <c r="M1288" s="843"/>
      <c r="N1288" s="843"/>
      <c r="O1288" s="843"/>
      <c r="P1288" s="843"/>
      <c r="Q1288" s="843"/>
      <c r="R1288" s="843"/>
      <c r="S1288" s="844"/>
      <c r="T1288" s="193"/>
      <c r="U1288" s="842" t="str">
        <f t="shared" si="120"/>
        <v>役員46</v>
      </c>
      <c r="V1288" s="843"/>
      <c r="W1288" s="843"/>
      <c r="X1288" s="843"/>
      <c r="Y1288" s="843"/>
      <c r="Z1288" s="843"/>
      <c r="AA1288" s="843"/>
      <c r="AB1288" s="843"/>
      <c r="AC1288" s="843"/>
      <c r="AD1288" s="843"/>
      <c r="AE1288" s="843"/>
      <c r="AF1288" s="844"/>
      <c r="AH1288" s="842" t="str">
        <f t="shared" si="122"/>
        <v>役員45</v>
      </c>
      <c r="AI1288" s="843"/>
      <c r="AJ1288" s="843"/>
      <c r="AK1288" s="843"/>
      <c r="AL1288" s="843"/>
      <c r="AM1288" s="843"/>
      <c r="AN1288" s="843"/>
      <c r="AO1288" s="843"/>
      <c r="AP1288" s="843"/>
      <c r="AQ1288" s="843"/>
      <c r="AR1288" s="843"/>
      <c r="AS1288" s="844"/>
      <c r="AU1288" s="696" t="str">
        <f t="shared" si="121"/>
        <v xml:space="preserve"> 役員45</v>
      </c>
      <c r="AV1288" s="697"/>
      <c r="AW1288" s="697"/>
      <c r="AX1288" s="697"/>
      <c r="AY1288" s="697"/>
      <c r="AZ1288" s="697"/>
      <c r="BA1288" s="697"/>
      <c r="BB1288" s="697"/>
      <c r="BC1288" s="697"/>
      <c r="BD1288" s="697"/>
      <c r="BE1288" s="698"/>
      <c r="BM1288" s="240"/>
      <c r="BN1288" s="240"/>
      <c r="BO1288" s="240"/>
      <c r="BS1288" s="199"/>
    </row>
    <row r="1289" spans="4:71" s="52" customFormat="1" hidden="1">
      <c r="D1289" s="198"/>
      <c r="E1289" s="54"/>
      <c r="F1289" s="692">
        <v>47</v>
      </c>
      <c r="G1289" s="693"/>
      <c r="H1289" s="842" t="str">
        <f>List!O49</f>
        <v>役員47</v>
      </c>
      <c r="I1289" s="843"/>
      <c r="J1289" s="843"/>
      <c r="K1289" s="843"/>
      <c r="L1289" s="843"/>
      <c r="M1289" s="843"/>
      <c r="N1289" s="843"/>
      <c r="O1289" s="843"/>
      <c r="P1289" s="843"/>
      <c r="Q1289" s="843"/>
      <c r="R1289" s="843"/>
      <c r="S1289" s="844"/>
      <c r="T1289" s="193"/>
      <c r="U1289" s="842" t="str">
        <f t="shared" si="120"/>
        <v>役員47</v>
      </c>
      <c r="V1289" s="843"/>
      <c r="W1289" s="843"/>
      <c r="X1289" s="843"/>
      <c r="Y1289" s="843"/>
      <c r="Z1289" s="843"/>
      <c r="AA1289" s="843"/>
      <c r="AB1289" s="843"/>
      <c r="AC1289" s="843"/>
      <c r="AD1289" s="843"/>
      <c r="AE1289" s="843"/>
      <c r="AF1289" s="844"/>
      <c r="AH1289" s="842" t="str">
        <f t="shared" si="122"/>
        <v>役員46</v>
      </c>
      <c r="AI1289" s="843"/>
      <c r="AJ1289" s="843"/>
      <c r="AK1289" s="843"/>
      <c r="AL1289" s="843"/>
      <c r="AM1289" s="843"/>
      <c r="AN1289" s="843"/>
      <c r="AO1289" s="843"/>
      <c r="AP1289" s="843"/>
      <c r="AQ1289" s="843"/>
      <c r="AR1289" s="843"/>
      <c r="AS1289" s="844"/>
      <c r="AU1289" s="696" t="str">
        <f t="shared" si="121"/>
        <v xml:space="preserve"> 役員46</v>
      </c>
      <c r="AV1289" s="697"/>
      <c r="AW1289" s="697"/>
      <c r="AX1289" s="697"/>
      <c r="AY1289" s="697"/>
      <c r="AZ1289" s="697"/>
      <c r="BA1289" s="697"/>
      <c r="BB1289" s="697"/>
      <c r="BC1289" s="697"/>
      <c r="BD1289" s="697"/>
      <c r="BE1289" s="698"/>
      <c r="BM1289" s="240"/>
      <c r="BN1289" s="240"/>
      <c r="BO1289" s="240"/>
      <c r="BS1289" s="199"/>
    </row>
    <row r="1290" spans="4:71" s="52" customFormat="1" hidden="1">
      <c r="D1290" s="198"/>
      <c r="E1290" s="54"/>
      <c r="F1290" s="692">
        <v>48</v>
      </c>
      <c r="G1290" s="693"/>
      <c r="H1290" s="842" t="str">
        <f>List!O50</f>
        <v>役員48</v>
      </c>
      <c r="I1290" s="843"/>
      <c r="J1290" s="843"/>
      <c r="K1290" s="843"/>
      <c r="L1290" s="843"/>
      <c r="M1290" s="843"/>
      <c r="N1290" s="843"/>
      <c r="O1290" s="843"/>
      <c r="P1290" s="843"/>
      <c r="Q1290" s="843"/>
      <c r="R1290" s="843"/>
      <c r="S1290" s="844"/>
      <c r="T1290" s="193"/>
      <c r="U1290" s="842" t="str">
        <f t="shared" si="120"/>
        <v>役員48</v>
      </c>
      <c r="V1290" s="843"/>
      <c r="W1290" s="843"/>
      <c r="X1290" s="843"/>
      <c r="Y1290" s="843"/>
      <c r="Z1290" s="843"/>
      <c r="AA1290" s="843"/>
      <c r="AB1290" s="843"/>
      <c r="AC1290" s="843"/>
      <c r="AD1290" s="843"/>
      <c r="AE1290" s="843"/>
      <c r="AF1290" s="844"/>
      <c r="AH1290" s="842" t="str">
        <f t="shared" si="122"/>
        <v>役員47</v>
      </c>
      <c r="AI1290" s="843"/>
      <c r="AJ1290" s="843"/>
      <c r="AK1290" s="843"/>
      <c r="AL1290" s="843"/>
      <c r="AM1290" s="843"/>
      <c r="AN1290" s="843"/>
      <c r="AO1290" s="843"/>
      <c r="AP1290" s="843"/>
      <c r="AQ1290" s="843"/>
      <c r="AR1290" s="843"/>
      <c r="AS1290" s="844"/>
      <c r="AU1290" s="696" t="str">
        <f t="shared" si="121"/>
        <v xml:space="preserve"> 役員47</v>
      </c>
      <c r="AV1290" s="697"/>
      <c r="AW1290" s="697"/>
      <c r="AX1290" s="697"/>
      <c r="AY1290" s="697"/>
      <c r="AZ1290" s="697"/>
      <c r="BA1290" s="697"/>
      <c r="BB1290" s="697"/>
      <c r="BC1290" s="697"/>
      <c r="BD1290" s="697"/>
      <c r="BE1290" s="698"/>
      <c r="BM1290" s="240"/>
      <c r="BN1290" s="240"/>
      <c r="BO1290" s="240"/>
      <c r="BS1290" s="199"/>
    </row>
    <row r="1291" spans="4:71" s="52" customFormat="1" hidden="1">
      <c r="D1291" s="198"/>
      <c r="E1291" s="54"/>
      <c r="F1291" s="692">
        <v>49</v>
      </c>
      <c r="G1291" s="693"/>
      <c r="H1291" s="842" t="str">
        <f>List!O51</f>
        <v>役員49</v>
      </c>
      <c r="I1291" s="843"/>
      <c r="J1291" s="843"/>
      <c r="K1291" s="843"/>
      <c r="L1291" s="843"/>
      <c r="M1291" s="843"/>
      <c r="N1291" s="843"/>
      <c r="O1291" s="843"/>
      <c r="P1291" s="843"/>
      <c r="Q1291" s="843"/>
      <c r="R1291" s="843"/>
      <c r="S1291" s="844"/>
      <c r="T1291" s="193"/>
      <c r="U1291" s="842" t="str">
        <f t="shared" si="120"/>
        <v>役員49</v>
      </c>
      <c r="V1291" s="843"/>
      <c r="W1291" s="843"/>
      <c r="X1291" s="843"/>
      <c r="Y1291" s="843"/>
      <c r="Z1291" s="843"/>
      <c r="AA1291" s="843"/>
      <c r="AB1291" s="843"/>
      <c r="AC1291" s="843"/>
      <c r="AD1291" s="843"/>
      <c r="AE1291" s="843"/>
      <c r="AF1291" s="844"/>
      <c r="AH1291" s="842" t="str">
        <f t="shared" si="122"/>
        <v>役員48</v>
      </c>
      <c r="AI1291" s="843"/>
      <c r="AJ1291" s="843"/>
      <c r="AK1291" s="843"/>
      <c r="AL1291" s="843"/>
      <c r="AM1291" s="843"/>
      <c r="AN1291" s="843"/>
      <c r="AO1291" s="843"/>
      <c r="AP1291" s="843"/>
      <c r="AQ1291" s="843"/>
      <c r="AR1291" s="843"/>
      <c r="AS1291" s="844"/>
      <c r="AU1291" s="696" t="str">
        <f t="shared" si="121"/>
        <v xml:space="preserve"> 役員48</v>
      </c>
      <c r="AV1291" s="697"/>
      <c r="AW1291" s="697"/>
      <c r="AX1291" s="697"/>
      <c r="AY1291" s="697"/>
      <c r="AZ1291" s="697"/>
      <c r="BA1291" s="697"/>
      <c r="BB1291" s="697"/>
      <c r="BC1291" s="697"/>
      <c r="BD1291" s="697"/>
      <c r="BE1291" s="698"/>
      <c r="BM1291" s="240"/>
      <c r="BN1291" s="240"/>
      <c r="BO1291" s="240"/>
      <c r="BS1291" s="199"/>
    </row>
    <row r="1292" spans="4:71" s="52" customFormat="1" hidden="1">
      <c r="D1292" s="198"/>
      <c r="E1292" s="54"/>
      <c r="F1292" s="692">
        <v>50</v>
      </c>
      <c r="G1292" s="693"/>
      <c r="H1292" s="842" t="str">
        <f>List!O52</f>
        <v>役員50</v>
      </c>
      <c r="I1292" s="843"/>
      <c r="J1292" s="843"/>
      <c r="K1292" s="843"/>
      <c r="L1292" s="843"/>
      <c r="M1292" s="843"/>
      <c r="N1292" s="843"/>
      <c r="O1292" s="843"/>
      <c r="P1292" s="843"/>
      <c r="Q1292" s="843"/>
      <c r="R1292" s="843"/>
      <c r="S1292" s="844"/>
      <c r="T1292" s="193"/>
      <c r="U1292" s="842" t="str">
        <f t="shared" si="120"/>
        <v>役員50</v>
      </c>
      <c r="V1292" s="843"/>
      <c r="W1292" s="843"/>
      <c r="X1292" s="843"/>
      <c r="Y1292" s="843"/>
      <c r="Z1292" s="843"/>
      <c r="AA1292" s="843"/>
      <c r="AB1292" s="843"/>
      <c r="AC1292" s="843"/>
      <c r="AD1292" s="843"/>
      <c r="AE1292" s="843"/>
      <c r="AF1292" s="844"/>
      <c r="AH1292" s="842" t="str">
        <f t="shared" si="122"/>
        <v>役員49</v>
      </c>
      <c r="AI1292" s="843"/>
      <c r="AJ1292" s="843"/>
      <c r="AK1292" s="843"/>
      <c r="AL1292" s="843"/>
      <c r="AM1292" s="843"/>
      <c r="AN1292" s="843"/>
      <c r="AO1292" s="843"/>
      <c r="AP1292" s="843"/>
      <c r="AQ1292" s="843"/>
      <c r="AR1292" s="843"/>
      <c r="AS1292" s="844"/>
      <c r="AU1292" s="696" t="str">
        <f t="shared" si="121"/>
        <v xml:space="preserve"> 役員49</v>
      </c>
      <c r="AV1292" s="697"/>
      <c r="AW1292" s="697"/>
      <c r="AX1292" s="697"/>
      <c r="AY1292" s="697"/>
      <c r="AZ1292" s="697"/>
      <c r="BA1292" s="697"/>
      <c r="BB1292" s="697"/>
      <c r="BC1292" s="697"/>
      <c r="BD1292" s="697"/>
      <c r="BE1292" s="698"/>
      <c r="BM1292" s="240"/>
      <c r="BN1292" s="240"/>
      <c r="BO1292" s="240"/>
      <c r="BS1292" s="199"/>
    </row>
    <row r="1293" spans="4:71" s="52" customFormat="1" hidden="1">
      <c r="D1293" s="198"/>
      <c r="E1293" s="54"/>
      <c r="F1293" s="692">
        <v>51</v>
      </c>
      <c r="G1293" s="693"/>
      <c r="H1293" s="842" t="str">
        <f>List!O53</f>
        <v>役員51</v>
      </c>
      <c r="I1293" s="843"/>
      <c r="J1293" s="843"/>
      <c r="K1293" s="843"/>
      <c r="L1293" s="843"/>
      <c r="M1293" s="843"/>
      <c r="N1293" s="843"/>
      <c r="O1293" s="843"/>
      <c r="P1293" s="843"/>
      <c r="Q1293" s="843"/>
      <c r="R1293" s="843"/>
      <c r="S1293" s="844"/>
      <c r="T1293" s="193"/>
      <c r="U1293" s="842" t="str">
        <f t="shared" si="120"/>
        <v>役員51</v>
      </c>
      <c r="V1293" s="843"/>
      <c r="W1293" s="843"/>
      <c r="X1293" s="843"/>
      <c r="Y1293" s="843"/>
      <c r="Z1293" s="843"/>
      <c r="AA1293" s="843"/>
      <c r="AB1293" s="843"/>
      <c r="AC1293" s="843"/>
      <c r="AD1293" s="843"/>
      <c r="AE1293" s="843"/>
      <c r="AF1293" s="844"/>
      <c r="AH1293" s="842" t="str">
        <f t="shared" si="122"/>
        <v>役員50</v>
      </c>
      <c r="AI1293" s="843"/>
      <c r="AJ1293" s="843"/>
      <c r="AK1293" s="843"/>
      <c r="AL1293" s="843"/>
      <c r="AM1293" s="843"/>
      <c r="AN1293" s="843"/>
      <c r="AO1293" s="843"/>
      <c r="AP1293" s="843"/>
      <c r="AQ1293" s="843"/>
      <c r="AR1293" s="843"/>
      <c r="AS1293" s="844"/>
      <c r="AU1293" s="696" t="str">
        <f t="shared" si="121"/>
        <v xml:space="preserve"> 役員50</v>
      </c>
      <c r="AV1293" s="697"/>
      <c r="AW1293" s="697"/>
      <c r="AX1293" s="697"/>
      <c r="AY1293" s="697"/>
      <c r="AZ1293" s="697"/>
      <c r="BA1293" s="697"/>
      <c r="BB1293" s="697"/>
      <c r="BC1293" s="697"/>
      <c r="BD1293" s="697"/>
      <c r="BE1293" s="698"/>
      <c r="BM1293" s="240"/>
      <c r="BN1293" s="240"/>
      <c r="BO1293" s="240"/>
      <c r="BS1293" s="199"/>
    </row>
    <row r="1294" spans="4:71" s="52" customFormat="1" hidden="1">
      <c r="D1294" s="198"/>
      <c r="E1294" s="54"/>
      <c r="F1294" s="692">
        <v>52</v>
      </c>
      <c r="G1294" s="693"/>
      <c r="H1294" s="842" t="str">
        <f>List!O54</f>
        <v>役員52</v>
      </c>
      <c r="I1294" s="843"/>
      <c r="J1294" s="843"/>
      <c r="K1294" s="843"/>
      <c r="L1294" s="843"/>
      <c r="M1294" s="843"/>
      <c r="N1294" s="843"/>
      <c r="O1294" s="843"/>
      <c r="P1294" s="843"/>
      <c r="Q1294" s="843"/>
      <c r="R1294" s="843"/>
      <c r="S1294" s="844"/>
      <c r="T1294" s="193"/>
      <c r="U1294" s="842" t="str">
        <f t="shared" si="120"/>
        <v>役員52</v>
      </c>
      <c r="V1294" s="843"/>
      <c r="W1294" s="843"/>
      <c r="X1294" s="843"/>
      <c r="Y1294" s="843"/>
      <c r="Z1294" s="843"/>
      <c r="AA1294" s="843"/>
      <c r="AB1294" s="843"/>
      <c r="AC1294" s="843"/>
      <c r="AD1294" s="843"/>
      <c r="AE1294" s="843"/>
      <c r="AF1294" s="844"/>
      <c r="AH1294" s="842" t="str">
        <f t="shared" si="122"/>
        <v>役員51</v>
      </c>
      <c r="AI1294" s="843"/>
      <c r="AJ1294" s="843"/>
      <c r="AK1294" s="843"/>
      <c r="AL1294" s="843"/>
      <c r="AM1294" s="843"/>
      <c r="AN1294" s="843"/>
      <c r="AO1294" s="843"/>
      <c r="AP1294" s="843"/>
      <c r="AQ1294" s="843"/>
      <c r="AR1294" s="843"/>
      <c r="AS1294" s="844"/>
      <c r="AU1294" s="696" t="str">
        <f t="shared" si="121"/>
        <v xml:space="preserve"> 役員51</v>
      </c>
      <c r="AV1294" s="697"/>
      <c r="AW1294" s="697"/>
      <c r="AX1294" s="697"/>
      <c r="AY1294" s="697"/>
      <c r="AZ1294" s="697"/>
      <c r="BA1294" s="697"/>
      <c r="BB1294" s="697"/>
      <c r="BC1294" s="697"/>
      <c r="BD1294" s="697"/>
      <c r="BE1294" s="698"/>
      <c r="BM1294" s="240"/>
      <c r="BN1294" s="240"/>
      <c r="BO1294" s="240"/>
      <c r="BS1294" s="199"/>
    </row>
    <row r="1295" spans="4:71" s="52" customFormat="1" hidden="1">
      <c r="D1295" s="198"/>
      <c r="E1295" s="54"/>
      <c r="F1295" s="692">
        <v>53</v>
      </c>
      <c r="G1295" s="693"/>
      <c r="H1295" s="842" t="str">
        <f>List!O55</f>
        <v>役員53</v>
      </c>
      <c r="I1295" s="843"/>
      <c r="J1295" s="843"/>
      <c r="K1295" s="843"/>
      <c r="L1295" s="843"/>
      <c r="M1295" s="843"/>
      <c r="N1295" s="843"/>
      <c r="O1295" s="843"/>
      <c r="P1295" s="843"/>
      <c r="Q1295" s="843"/>
      <c r="R1295" s="843"/>
      <c r="S1295" s="844"/>
      <c r="T1295" s="193"/>
      <c r="U1295" s="842" t="str">
        <f t="shared" si="120"/>
        <v>役員53</v>
      </c>
      <c r="V1295" s="843"/>
      <c r="W1295" s="843"/>
      <c r="X1295" s="843"/>
      <c r="Y1295" s="843"/>
      <c r="Z1295" s="843"/>
      <c r="AA1295" s="843"/>
      <c r="AB1295" s="843"/>
      <c r="AC1295" s="843"/>
      <c r="AD1295" s="843"/>
      <c r="AE1295" s="843"/>
      <c r="AF1295" s="844"/>
      <c r="AH1295" s="842" t="str">
        <f t="shared" si="122"/>
        <v>役員52</v>
      </c>
      <c r="AI1295" s="843"/>
      <c r="AJ1295" s="843"/>
      <c r="AK1295" s="843"/>
      <c r="AL1295" s="843"/>
      <c r="AM1295" s="843"/>
      <c r="AN1295" s="843"/>
      <c r="AO1295" s="843"/>
      <c r="AP1295" s="843"/>
      <c r="AQ1295" s="843"/>
      <c r="AR1295" s="843"/>
      <c r="AS1295" s="844"/>
      <c r="AU1295" s="696" t="str">
        <f t="shared" si="121"/>
        <v xml:space="preserve"> 役員52</v>
      </c>
      <c r="AV1295" s="697"/>
      <c r="AW1295" s="697"/>
      <c r="AX1295" s="697"/>
      <c r="AY1295" s="697"/>
      <c r="AZ1295" s="697"/>
      <c r="BA1295" s="697"/>
      <c r="BB1295" s="697"/>
      <c r="BC1295" s="697"/>
      <c r="BD1295" s="697"/>
      <c r="BE1295" s="698"/>
      <c r="BM1295" s="240"/>
      <c r="BN1295" s="240"/>
      <c r="BO1295" s="240"/>
      <c r="BS1295" s="199"/>
    </row>
    <row r="1296" spans="4:71" s="52" customFormat="1" hidden="1">
      <c r="D1296" s="198"/>
      <c r="E1296" s="54"/>
      <c r="F1296" s="692">
        <v>54</v>
      </c>
      <c r="G1296" s="693"/>
      <c r="H1296" s="842" t="str">
        <f>List!O56</f>
        <v>役員54</v>
      </c>
      <c r="I1296" s="843"/>
      <c r="J1296" s="843"/>
      <c r="K1296" s="843"/>
      <c r="L1296" s="843"/>
      <c r="M1296" s="843"/>
      <c r="N1296" s="843"/>
      <c r="O1296" s="843"/>
      <c r="P1296" s="843"/>
      <c r="Q1296" s="843"/>
      <c r="R1296" s="843"/>
      <c r="S1296" s="844"/>
      <c r="T1296" s="193"/>
      <c r="U1296" s="842" t="str">
        <f t="shared" si="120"/>
        <v>役員54</v>
      </c>
      <c r="V1296" s="843"/>
      <c r="W1296" s="843"/>
      <c r="X1296" s="843"/>
      <c r="Y1296" s="843"/>
      <c r="Z1296" s="843"/>
      <c r="AA1296" s="843"/>
      <c r="AB1296" s="843"/>
      <c r="AC1296" s="843"/>
      <c r="AD1296" s="843"/>
      <c r="AE1296" s="843"/>
      <c r="AF1296" s="844"/>
      <c r="AH1296" s="842" t="str">
        <f t="shared" si="122"/>
        <v>役員53</v>
      </c>
      <c r="AI1296" s="843"/>
      <c r="AJ1296" s="843"/>
      <c r="AK1296" s="843"/>
      <c r="AL1296" s="843"/>
      <c r="AM1296" s="843"/>
      <c r="AN1296" s="843"/>
      <c r="AO1296" s="843"/>
      <c r="AP1296" s="843"/>
      <c r="AQ1296" s="843"/>
      <c r="AR1296" s="843"/>
      <c r="AS1296" s="844"/>
      <c r="AU1296" s="696" t="str">
        <f t="shared" si="121"/>
        <v xml:space="preserve"> 役員53</v>
      </c>
      <c r="AV1296" s="697"/>
      <c r="AW1296" s="697"/>
      <c r="AX1296" s="697"/>
      <c r="AY1296" s="697"/>
      <c r="AZ1296" s="697"/>
      <c r="BA1296" s="697"/>
      <c r="BB1296" s="697"/>
      <c r="BC1296" s="697"/>
      <c r="BD1296" s="697"/>
      <c r="BE1296" s="698"/>
      <c r="BM1296" s="240"/>
      <c r="BN1296" s="240"/>
      <c r="BO1296" s="240"/>
      <c r="BS1296" s="199"/>
    </row>
    <row r="1297" spans="4:71" s="52" customFormat="1" hidden="1">
      <c r="D1297" s="198"/>
      <c r="E1297" s="54"/>
      <c r="F1297" s="692">
        <v>55</v>
      </c>
      <c r="G1297" s="693"/>
      <c r="H1297" s="842" t="str">
        <f>List!O57</f>
        <v>役員55</v>
      </c>
      <c r="I1297" s="843"/>
      <c r="J1297" s="843"/>
      <c r="K1297" s="843"/>
      <c r="L1297" s="843"/>
      <c r="M1297" s="843"/>
      <c r="N1297" s="843"/>
      <c r="O1297" s="843"/>
      <c r="P1297" s="843"/>
      <c r="Q1297" s="843"/>
      <c r="R1297" s="843"/>
      <c r="S1297" s="844"/>
      <c r="T1297" s="193"/>
      <c r="U1297" s="842" t="str">
        <f t="shared" si="120"/>
        <v>役員55</v>
      </c>
      <c r="V1297" s="843"/>
      <c r="W1297" s="843"/>
      <c r="X1297" s="843"/>
      <c r="Y1297" s="843"/>
      <c r="Z1297" s="843"/>
      <c r="AA1297" s="843"/>
      <c r="AB1297" s="843"/>
      <c r="AC1297" s="843"/>
      <c r="AD1297" s="843"/>
      <c r="AE1297" s="843"/>
      <c r="AF1297" s="844"/>
      <c r="AH1297" s="842" t="str">
        <f t="shared" si="122"/>
        <v>役員54</v>
      </c>
      <c r="AI1297" s="843"/>
      <c r="AJ1297" s="843"/>
      <c r="AK1297" s="843"/>
      <c r="AL1297" s="843"/>
      <c r="AM1297" s="843"/>
      <c r="AN1297" s="843"/>
      <c r="AO1297" s="843"/>
      <c r="AP1297" s="843"/>
      <c r="AQ1297" s="843"/>
      <c r="AR1297" s="843"/>
      <c r="AS1297" s="844"/>
      <c r="AU1297" s="696" t="str">
        <f t="shared" si="121"/>
        <v xml:space="preserve"> 役員54</v>
      </c>
      <c r="AV1297" s="697"/>
      <c r="AW1297" s="697"/>
      <c r="AX1297" s="697"/>
      <c r="AY1297" s="697"/>
      <c r="AZ1297" s="697"/>
      <c r="BA1297" s="697"/>
      <c r="BB1297" s="697"/>
      <c r="BC1297" s="697"/>
      <c r="BD1297" s="697"/>
      <c r="BE1297" s="698"/>
      <c r="BM1297" s="240"/>
      <c r="BN1297" s="240"/>
      <c r="BO1297" s="240"/>
      <c r="BS1297" s="199"/>
    </row>
    <row r="1298" spans="4:71" s="52" customFormat="1" hidden="1">
      <c r="D1298" s="198"/>
      <c r="E1298" s="54"/>
      <c r="F1298" s="692">
        <v>56</v>
      </c>
      <c r="G1298" s="693"/>
      <c r="H1298" s="842" t="str">
        <f>List!O58</f>
        <v>役員56</v>
      </c>
      <c r="I1298" s="843"/>
      <c r="J1298" s="843"/>
      <c r="K1298" s="843"/>
      <c r="L1298" s="843"/>
      <c r="M1298" s="843"/>
      <c r="N1298" s="843"/>
      <c r="O1298" s="843"/>
      <c r="P1298" s="843"/>
      <c r="Q1298" s="843"/>
      <c r="R1298" s="843"/>
      <c r="S1298" s="844"/>
      <c r="T1298" s="193"/>
      <c r="U1298" s="842" t="str">
        <f t="shared" si="120"/>
        <v>役員56</v>
      </c>
      <c r="V1298" s="843"/>
      <c r="W1298" s="843"/>
      <c r="X1298" s="843"/>
      <c r="Y1298" s="843"/>
      <c r="Z1298" s="843"/>
      <c r="AA1298" s="843"/>
      <c r="AB1298" s="843"/>
      <c r="AC1298" s="843"/>
      <c r="AD1298" s="843"/>
      <c r="AE1298" s="843"/>
      <c r="AF1298" s="844"/>
      <c r="AH1298" s="842" t="str">
        <f t="shared" si="122"/>
        <v>役員55</v>
      </c>
      <c r="AI1298" s="843"/>
      <c r="AJ1298" s="843"/>
      <c r="AK1298" s="843"/>
      <c r="AL1298" s="843"/>
      <c r="AM1298" s="843"/>
      <c r="AN1298" s="843"/>
      <c r="AO1298" s="843"/>
      <c r="AP1298" s="843"/>
      <c r="AQ1298" s="843"/>
      <c r="AR1298" s="843"/>
      <c r="AS1298" s="844"/>
      <c r="AU1298" s="696" t="str">
        <f t="shared" si="121"/>
        <v xml:space="preserve"> 役員55</v>
      </c>
      <c r="AV1298" s="697"/>
      <c r="AW1298" s="697"/>
      <c r="AX1298" s="697"/>
      <c r="AY1298" s="697"/>
      <c r="AZ1298" s="697"/>
      <c r="BA1298" s="697"/>
      <c r="BB1298" s="697"/>
      <c r="BC1298" s="697"/>
      <c r="BD1298" s="697"/>
      <c r="BE1298" s="698"/>
      <c r="BM1298" s="240"/>
      <c r="BN1298" s="240"/>
      <c r="BO1298" s="240"/>
      <c r="BS1298" s="199"/>
    </row>
    <row r="1299" spans="4:71" s="52" customFormat="1" hidden="1">
      <c r="D1299" s="198"/>
      <c r="E1299" s="54"/>
      <c r="F1299" s="692">
        <v>57</v>
      </c>
      <c r="G1299" s="693"/>
      <c r="H1299" s="842" t="str">
        <f>List!O59</f>
        <v>役員57</v>
      </c>
      <c r="I1299" s="843"/>
      <c r="J1299" s="843"/>
      <c r="K1299" s="843"/>
      <c r="L1299" s="843"/>
      <c r="M1299" s="843"/>
      <c r="N1299" s="843"/>
      <c r="O1299" s="843"/>
      <c r="P1299" s="843"/>
      <c r="Q1299" s="843"/>
      <c r="R1299" s="843"/>
      <c r="S1299" s="844"/>
      <c r="T1299" s="193"/>
      <c r="U1299" s="842" t="str">
        <f t="shared" si="120"/>
        <v>役員57</v>
      </c>
      <c r="V1299" s="843"/>
      <c r="W1299" s="843"/>
      <c r="X1299" s="843"/>
      <c r="Y1299" s="843"/>
      <c r="Z1299" s="843"/>
      <c r="AA1299" s="843"/>
      <c r="AB1299" s="843"/>
      <c r="AC1299" s="843"/>
      <c r="AD1299" s="843"/>
      <c r="AE1299" s="843"/>
      <c r="AF1299" s="844"/>
      <c r="AH1299" s="842" t="str">
        <f t="shared" si="122"/>
        <v>役員56</v>
      </c>
      <c r="AI1299" s="843"/>
      <c r="AJ1299" s="843"/>
      <c r="AK1299" s="843"/>
      <c r="AL1299" s="843"/>
      <c r="AM1299" s="843"/>
      <c r="AN1299" s="843"/>
      <c r="AO1299" s="843"/>
      <c r="AP1299" s="843"/>
      <c r="AQ1299" s="843"/>
      <c r="AR1299" s="843"/>
      <c r="AS1299" s="844"/>
      <c r="AU1299" s="696" t="str">
        <f t="shared" si="121"/>
        <v xml:space="preserve"> 役員56</v>
      </c>
      <c r="AV1299" s="697"/>
      <c r="AW1299" s="697"/>
      <c r="AX1299" s="697"/>
      <c r="AY1299" s="697"/>
      <c r="AZ1299" s="697"/>
      <c r="BA1299" s="697"/>
      <c r="BB1299" s="697"/>
      <c r="BC1299" s="697"/>
      <c r="BD1299" s="697"/>
      <c r="BE1299" s="698"/>
      <c r="BM1299" s="240"/>
      <c r="BN1299" s="240"/>
      <c r="BO1299" s="240"/>
      <c r="BS1299" s="199"/>
    </row>
    <row r="1300" spans="4:71" s="52" customFormat="1" hidden="1">
      <c r="D1300" s="198"/>
      <c r="E1300" s="54"/>
      <c r="F1300" s="692">
        <v>58</v>
      </c>
      <c r="G1300" s="693"/>
      <c r="H1300" s="842" t="str">
        <f>List!O60</f>
        <v>役員58</v>
      </c>
      <c r="I1300" s="843"/>
      <c r="J1300" s="843"/>
      <c r="K1300" s="843"/>
      <c r="L1300" s="843"/>
      <c r="M1300" s="843"/>
      <c r="N1300" s="843"/>
      <c r="O1300" s="843"/>
      <c r="P1300" s="843"/>
      <c r="Q1300" s="843"/>
      <c r="R1300" s="843"/>
      <c r="S1300" s="844"/>
      <c r="T1300" s="193"/>
      <c r="U1300" s="842" t="str">
        <f t="shared" si="120"/>
        <v>役員58</v>
      </c>
      <c r="V1300" s="843"/>
      <c r="W1300" s="843"/>
      <c r="X1300" s="843"/>
      <c r="Y1300" s="843"/>
      <c r="Z1300" s="843"/>
      <c r="AA1300" s="843"/>
      <c r="AB1300" s="843"/>
      <c r="AC1300" s="843"/>
      <c r="AD1300" s="843"/>
      <c r="AE1300" s="843"/>
      <c r="AF1300" s="844"/>
      <c r="AH1300" s="842" t="str">
        <f t="shared" si="122"/>
        <v>役員57</v>
      </c>
      <c r="AI1300" s="843"/>
      <c r="AJ1300" s="843"/>
      <c r="AK1300" s="843"/>
      <c r="AL1300" s="843"/>
      <c r="AM1300" s="843"/>
      <c r="AN1300" s="843"/>
      <c r="AO1300" s="843"/>
      <c r="AP1300" s="843"/>
      <c r="AQ1300" s="843"/>
      <c r="AR1300" s="843"/>
      <c r="AS1300" s="844"/>
      <c r="AU1300" s="696" t="str">
        <f t="shared" si="121"/>
        <v xml:space="preserve"> 役員57</v>
      </c>
      <c r="AV1300" s="697"/>
      <c r="AW1300" s="697"/>
      <c r="AX1300" s="697"/>
      <c r="AY1300" s="697"/>
      <c r="AZ1300" s="697"/>
      <c r="BA1300" s="697"/>
      <c r="BB1300" s="697"/>
      <c r="BC1300" s="697"/>
      <c r="BD1300" s="697"/>
      <c r="BE1300" s="698"/>
      <c r="BM1300" s="240"/>
      <c r="BN1300" s="240"/>
      <c r="BO1300" s="240"/>
      <c r="BS1300" s="199"/>
    </row>
    <row r="1301" spans="4:71" s="52" customFormat="1" hidden="1">
      <c r="D1301" s="198"/>
      <c r="E1301" s="54"/>
      <c r="F1301" s="692">
        <v>59</v>
      </c>
      <c r="G1301" s="693"/>
      <c r="H1301" s="842" t="str">
        <f>List!O61</f>
        <v>役員59</v>
      </c>
      <c r="I1301" s="843"/>
      <c r="J1301" s="843"/>
      <c r="K1301" s="843"/>
      <c r="L1301" s="843"/>
      <c r="M1301" s="843"/>
      <c r="N1301" s="843"/>
      <c r="O1301" s="843"/>
      <c r="P1301" s="843"/>
      <c r="Q1301" s="843"/>
      <c r="R1301" s="843"/>
      <c r="S1301" s="844"/>
      <c r="T1301" s="193"/>
      <c r="U1301" s="842" t="str">
        <f t="shared" si="120"/>
        <v>役員59</v>
      </c>
      <c r="V1301" s="843"/>
      <c r="W1301" s="843"/>
      <c r="X1301" s="843"/>
      <c r="Y1301" s="843"/>
      <c r="Z1301" s="843"/>
      <c r="AA1301" s="843"/>
      <c r="AB1301" s="843"/>
      <c r="AC1301" s="843"/>
      <c r="AD1301" s="843"/>
      <c r="AE1301" s="843"/>
      <c r="AF1301" s="844"/>
      <c r="AH1301" s="842" t="str">
        <f t="shared" si="122"/>
        <v>役員58</v>
      </c>
      <c r="AI1301" s="843"/>
      <c r="AJ1301" s="843"/>
      <c r="AK1301" s="843"/>
      <c r="AL1301" s="843"/>
      <c r="AM1301" s="843"/>
      <c r="AN1301" s="843"/>
      <c r="AO1301" s="843"/>
      <c r="AP1301" s="843"/>
      <c r="AQ1301" s="843"/>
      <c r="AR1301" s="843"/>
      <c r="AS1301" s="844"/>
      <c r="AU1301" s="696" t="str">
        <f t="shared" si="121"/>
        <v xml:space="preserve"> 役員58</v>
      </c>
      <c r="AV1301" s="697"/>
      <c r="AW1301" s="697"/>
      <c r="AX1301" s="697"/>
      <c r="AY1301" s="697"/>
      <c r="AZ1301" s="697"/>
      <c r="BA1301" s="697"/>
      <c r="BB1301" s="697"/>
      <c r="BC1301" s="697"/>
      <c r="BD1301" s="697"/>
      <c r="BE1301" s="698"/>
      <c r="BM1301" s="240"/>
      <c r="BN1301" s="240"/>
      <c r="BO1301" s="240"/>
      <c r="BS1301" s="199"/>
    </row>
    <row r="1302" spans="4:71" s="52" customFormat="1" hidden="1">
      <c r="D1302" s="198"/>
      <c r="E1302" s="54"/>
      <c r="F1302" s="692">
        <v>60</v>
      </c>
      <c r="G1302" s="693"/>
      <c r="H1302" s="842" t="str">
        <f>List!O62</f>
        <v>役員60</v>
      </c>
      <c r="I1302" s="843"/>
      <c r="J1302" s="843"/>
      <c r="K1302" s="843"/>
      <c r="L1302" s="843"/>
      <c r="M1302" s="843"/>
      <c r="N1302" s="843"/>
      <c r="O1302" s="843"/>
      <c r="P1302" s="843"/>
      <c r="Q1302" s="843"/>
      <c r="R1302" s="843"/>
      <c r="S1302" s="844"/>
      <c r="T1302" s="193"/>
      <c r="U1302" s="842" t="str">
        <f t="shared" si="120"/>
        <v>役員60</v>
      </c>
      <c r="V1302" s="843"/>
      <c r="W1302" s="843"/>
      <c r="X1302" s="843"/>
      <c r="Y1302" s="843"/>
      <c r="Z1302" s="843"/>
      <c r="AA1302" s="843"/>
      <c r="AB1302" s="843"/>
      <c r="AC1302" s="843"/>
      <c r="AD1302" s="843"/>
      <c r="AE1302" s="843"/>
      <c r="AF1302" s="844"/>
      <c r="AH1302" s="842" t="str">
        <f t="shared" si="122"/>
        <v>役員59</v>
      </c>
      <c r="AI1302" s="843"/>
      <c r="AJ1302" s="843"/>
      <c r="AK1302" s="843"/>
      <c r="AL1302" s="843"/>
      <c r="AM1302" s="843"/>
      <c r="AN1302" s="843"/>
      <c r="AO1302" s="843"/>
      <c r="AP1302" s="843"/>
      <c r="AQ1302" s="843"/>
      <c r="AR1302" s="843"/>
      <c r="AS1302" s="844"/>
      <c r="AU1302" s="696" t="str">
        <f t="shared" si="121"/>
        <v xml:space="preserve"> 役員59</v>
      </c>
      <c r="AV1302" s="697"/>
      <c r="AW1302" s="697"/>
      <c r="AX1302" s="697"/>
      <c r="AY1302" s="697"/>
      <c r="AZ1302" s="697"/>
      <c r="BA1302" s="697"/>
      <c r="BB1302" s="697"/>
      <c r="BC1302" s="697"/>
      <c r="BD1302" s="697"/>
      <c r="BE1302" s="698"/>
      <c r="BM1302" s="240"/>
      <c r="BN1302" s="240"/>
      <c r="BO1302" s="240"/>
      <c r="BS1302" s="199"/>
    </row>
    <row r="1303" spans="4:71" s="52" customFormat="1" hidden="1">
      <c r="D1303" s="198"/>
      <c r="E1303" s="54"/>
      <c r="F1303" s="692">
        <v>61</v>
      </c>
      <c r="G1303" s="693"/>
      <c r="H1303" s="842" t="str">
        <f>List!O63</f>
        <v>役員61</v>
      </c>
      <c r="I1303" s="843"/>
      <c r="J1303" s="843"/>
      <c r="K1303" s="843"/>
      <c r="L1303" s="843"/>
      <c r="M1303" s="843"/>
      <c r="N1303" s="843"/>
      <c r="O1303" s="843"/>
      <c r="P1303" s="843"/>
      <c r="Q1303" s="843"/>
      <c r="R1303" s="843"/>
      <c r="S1303" s="844"/>
      <c r="T1303" s="193"/>
      <c r="U1303" s="842" t="str">
        <f t="shared" si="120"/>
        <v>役員61</v>
      </c>
      <c r="V1303" s="843"/>
      <c r="W1303" s="843"/>
      <c r="X1303" s="843"/>
      <c r="Y1303" s="843"/>
      <c r="Z1303" s="843"/>
      <c r="AA1303" s="843"/>
      <c r="AB1303" s="843"/>
      <c r="AC1303" s="843"/>
      <c r="AD1303" s="843"/>
      <c r="AE1303" s="843"/>
      <c r="AF1303" s="844"/>
      <c r="AH1303" s="842" t="str">
        <f t="shared" si="122"/>
        <v>役員60</v>
      </c>
      <c r="AI1303" s="843"/>
      <c r="AJ1303" s="843"/>
      <c r="AK1303" s="843"/>
      <c r="AL1303" s="843"/>
      <c r="AM1303" s="843"/>
      <c r="AN1303" s="843"/>
      <c r="AO1303" s="843"/>
      <c r="AP1303" s="843"/>
      <c r="AQ1303" s="843"/>
      <c r="AR1303" s="843"/>
      <c r="AS1303" s="844"/>
      <c r="AU1303" s="696" t="str">
        <f t="shared" si="121"/>
        <v xml:space="preserve"> 役員60</v>
      </c>
      <c r="AV1303" s="697"/>
      <c r="AW1303" s="697"/>
      <c r="AX1303" s="697"/>
      <c r="AY1303" s="697"/>
      <c r="AZ1303" s="697"/>
      <c r="BA1303" s="697"/>
      <c r="BB1303" s="697"/>
      <c r="BC1303" s="697"/>
      <c r="BD1303" s="697"/>
      <c r="BE1303" s="698"/>
      <c r="BM1303" s="240"/>
      <c r="BN1303" s="240"/>
      <c r="BO1303" s="240"/>
      <c r="BS1303" s="199"/>
    </row>
    <row r="1304" spans="4:71" s="52" customFormat="1" hidden="1">
      <c r="D1304" s="198"/>
      <c r="E1304" s="54"/>
      <c r="F1304" s="692">
        <v>62</v>
      </c>
      <c r="G1304" s="693"/>
      <c r="H1304" s="842" t="str">
        <f>List!O64</f>
        <v>役員62</v>
      </c>
      <c r="I1304" s="843"/>
      <c r="J1304" s="843"/>
      <c r="K1304" s="843"/>
      <c r="L1304" s="843"/>
      <c r="M1304" s="843"/>
      <c r="N1304" s="843"/>
      <c r="O1304" s="843"/>
      <c r="P1304" s="843"/>
      <c r="Q1304" s="843"/>
      <c r="R1304" s="843"/>
      <c r="S1304" s="844"/>
      <c r="T1304" s="193"/>
      <c r="U1304" s="842" t="str">
        <f t="shared" si="120"/>
        <v>役員62</v>
      </c>
      <c r="V1304" s="843"/>
      <c r="W1304" s="843"/>
      <c r="X1304" s="843"/>
      <c r="Y1304" s="843"/>
      <c r="Z1304" s="843"/>
      <c r="AA1304" s="843"/>
      <c r="AB1304" s="843"/>
      <c r="AC1304" s="843"/>
      <c r="AD1304" s="843"/>
      <c r="AE1304" s="843"/>
      <c r="AF1304" s="844"/>
      <c r="AH1304" s="842" t="str">
        <f t="shared" si="122"/>
        <v>役員61</v>
      </c>
      <c r="AI1304" s="843"/>
      <c r="AJ1304" s="843"/>
      <c r="AK1304" s="843"/>
      <c r="AL1304" s="843"/>
      <c r="AM1304" s="843"/>
      <c r="AN1304" s="843"/>
      <c r="AO1304" s="843"/>
      <c r="AP1304" s="843"/>
      <c r="AQ1304" s="843"/>
      <c r="AR1304" s="843"/>
      <c r="AS1304" s="844"/>
      <c r="AU1304" s="696" t="str">
        <f t="shared" si="121"/>
        <v xml:space="preserve"> 役員61</v>
      </c>
      <c r="AV1304" s="697"/>
      <c r="AW1304" s="697"/>
      <c r="AX1304" s="697"/>
      <c r="AY1304" s="697"/>
      <c r="AZ1304" s="697"/>
      <c r="BA1304" s="697"/>
      <c r="BB1304" s="697"/>
      <c r="BC1304" s="697"/>
      <c r="BD1304" s="697"/>
      <c r="BE1304" s="698"/>
      <c r="BM1304" s="240"/>
      <c r="BN1304" s="240"/>
      <c r="BO1304" s="240"/>
      <c r="BS1304" s="199"/>
    </row>
    <row r="1305" spans="4:71" s="52" customFormat="1" hidden="1">
      <c r="D1305" s="198"/>
      <c r="E1305" s="54"/>
      <c r="F1305" s="692">
        <v>63</v>
      </c>
      <c r="G1305" s="693"/>
      <c r="H1305" s="842" t="str">
        <f>List!O65</f>
        <v>役員63</v>
      </c>
      <c r="I1305" s="843"/>
      <c r="J1305" s="843"/>
      <c r="K1305" s="843"/>
      <c r="L1305" s="843"/>
      <c r="M1305" s="843"/>
      <c r="N1305" s="843"/>
      <c r="O1305" s="843"/>
      <c r="P1305" s="843"/>
      <c r="Q1305" s="843"/>
      <c r="R1305" s="843"/>
      <c r="S1305" s="844"/>
      <c r="T1305" s="193"/>
      <c r="U1305" s="842" t="str">
        <f t="shared" si="120"/>
        <v>役員63</v>
      </c>
      <c r="V1305" s="843"/>
      <c r="W1305" s="843"/>
      <c r="X1305" s="843"/>
      <c r="Y1305" s="843"/>
      <c r="Z1305" s="843"/>
      <c r="AA1305" s="843"/>
      <c r="AB1305" s="843"/>
      <c r="AC1305" s="843"/>
      <c r="AD1305" s="843"/>
      <c r="AE1305" s="843"/>
      <c r="AF1305" s="844"/>
      <c r="AH1305" s="842" t="str">
        <f t="shared" si="122"/>
        <v>役員62</v>
      </c>
      <c r="AI1305" s="843"/>
      <c r="AJ1305" s="843"/>
      <c r="AK1305" s="843"/>
      <c r="AL1305" s="843"/>
      <c r="AM1305" s="843"/>
      <c r="AN1305" s="843"/>
      <c r="AO1305" s="843"/>
      <c r="AP1305" s="843"/>
      <c r="AQ1305" s="843"/>
      <c r="AR1305" s="843"/>
      <c r="AS1305" s="844"/>
      <c r="AU1305" s="696" t="str">
        <f t="shared" si="121"/>
        <v xml:space="preserve"> 役員62</v>
      </c>
      <c r="AV1305" s="697"/>
      <c r="AW1305" s="697"/>
      <c r="AX1305" s="697"/>
      <c r="AY1305" s="697"/>
      <c r="AZ1305" s="697"/>
      <c r="BA1305" s="697"/>
      <c r="BB1305" s="697"/>
      <c r="BC1305" s="697"/>
      <c r="BD1305" s="697"/>
      <c r="BE1305" s="698"/>
      <c r="BM1305" s="240"/>
      <c r="BN1305" s="240"/>
      <c r="BO1305" s="240"/>
      <c r="BS1305" s="199"/>
    </row>
    <row r="1306" spans="4:71" s="52" customFormat="1" hidden="1">
      <c r="D1306" s="198"/>
      <c r="E1306" s="54"/>
      <c r="F1306" s="692">
        <v>64</v>
      </c>
      <c r="G1306" s="693"/>
      <c r="H1306" s="842" t="str">
        <f>List!O66</f>
        <v>役員64</v>
      </c>
      <c r="I1306" s="843"/>
      <c r="J1306" s="843"/>
      <c r="K1306" s="843"/>
      <c r="L1306" s="843"/>
      <c r="M1306" s="843"/>
      <c r="N1306" s="843"/>
      <c r="O1306" s="843"/>
      <c r="P1306" s="843"/>
      <c r="Q1306" s="843"/>
      <c r="R1306" s="843"/>
      <c r="S1306" s="844"/>
      <c r="T1306" s="193"/>
      <c r="U1306" s="842" t="str">
        <f t="shared" si="120"/>
        <v>役員64</v>
      </c>
      <c r="V1306" s="843"/>
      <c r="W1306" s="843"/>
      <c r="X1306" s="843"/>
      <c r="Y1306" s="843"/>
      <c r="Z1306" s="843"/>
      <c r="AA1306" s="843"/>
      <c r="AB1306" s="843"/>
      <c r="AC1306" s="843"/>
      <c r="AD1306" s="843"/>
      <c r="AE1306" s="843"/>
      <c r="AF1306" s="844"/>
      <c r="AH1306" s="842" t="str">
        <f t="shared" si="122"/>
        <v>役員63</v>
      </c>
      <c r="AI1306" s="843"/>
      <c r="AJ1306" s="843"/>
      <c r="AK1306" s="843"/>
      <c r="AL1306" s="843"/>
      <c r="AM1306" s="843"/>
      <c r="AN1306" s="843"/>
      <c r="AO1306" s="843"/>
      <c r="AP1306" s="843"/>
      <c r="AQ1306" s="843"/>
      <c r="AR1306" s="843"/>
      <c r="AS1306" s="844"/>
      <c r="AU1306" s="696" t="str">
        <f t="shared" si="121"/>
        <v xml:space="preserve"> 役員63</v>
      </c>
      <c r="AV1306" s="697"/>
      <c r="AW1306" s="697"/>
      <c r="AX1306" s="697"/>
      <c r="AY1306" s="697"/>
      <c r="AZ1306" s="697"/>
      <c r="BA1306" s="697"/>
      <c r="BB1306" s="697"/>
      <c r="BC1306" s="697"/>
      <c r="BD1306" s="697"/>
      <c r="BE1306" s="698"/>
      <c r="BM1306" s="240"/>
      <c r="BN1306" s="240"/>
      <c r="BO1306" s="240"/>
      <c r="BS1306" s="199"/>
    </row>
    <row r="1307" spans="4:71" s="52" customFormat="1" hidden="1">
      <c r="D1307" s="198"/>
      <c r="E1307" s="54"/>
      <c r="F1307" s="692">
        <v>65</v>
      </c>
      <c r="G1307" s="693"/>
      <c r="H1307" s="842" t="str">
        <f>List!O67</f>
        <v>役員65</v>
      </c>
      <c r="I1307" s="843"/>
      <c r="J1307" s="843"/>
      <c r="K1307" s="843"/>
      <c r="L1307" s="843"/>
      <c r="M1307" s="843"/>
      <c r="N1307" s="843"/>
      <c r="O1307" s="843"/>
      <c r="P1307" s="843"/>
      <c r="Q1307" s="843"/>
      <c r="R1307" s="843"/>
      <c r="S1307" s="844"/>
      <c r="T1307" s="193"/>
      <c r="U1307" s="842" t="str">
        <f t="shared" si="120"/>
        <v>役員65</v>
      </c>
      <c r="V1307" s="843"/>
      <c r="W1307" s="843"/>
      <c r="X1307" s="843"/>
      <c r="Y1307" s="843"/>
      <c r="Z1307" s="843"/>
      <c r="AA1307" s="843"/>
      <c r="AB1307" s="843"/>
      <c r="AC1307" s="843"/>
      <c r="AD1307" s="843"/>
      <c r="AE1307" s="843"/>
      <c r="AF1307" s="844"/>
      <c r="AH1307" s="842" t="str">
        <f t="shared" si="122"/>
        <v>役員64</v>
      </c>
      <c r="AI1307" s="843"/>
      <c r="AJ1307" s="843"/>
      <c r="AK1307" s="843"/>
      <c r="AL1307" s="843"/>
      <c r="AM1307" s="843"/>
      <c r="AN1307" s="843"/>
      <c r="AO1307" s="843"/>
      <c r="AP1307" s="843"/>
      <c r="AQ1307" s="843"/>
      <c r="AR1307" s="843"/>
      <c r="AS1307" s="844"/>
      <c r="AU1307" s="696" t="str">
        <f t="shared" si="121"/>
        <v xml:space="preserve"> 役員64</v>
      </c>
      <c r="AV1307" s="697"/>
      <c r="AW1307" s="697"/>
      <c r="AX1307" s="697"/>
      <c r="AY1307" s="697"/>
      <c r="AZ1307" s="697"/>
      <c r="BA1307" s="697"/>
      <c r="BB1307" s="697"/>
      <c r="BC1307" s="697"/>
      <c r="BD1307" s="697"/>
      <c r="BE1307" s="698"/>
      <c r="BM1307" s="240"/>
      <c r="BN1307" s="240"/>
      <c r="BO1307" s="240"/>
      <c r="BS1307" s="199"/>
    </row>
    <row r="1308" spans="4:71" s="52" customFormat="1" hidden="1">
      <c r="D1308" s="198"/>
      <c r="E1308" s="54"/>
      <c r="F1308" s="692">
        <v>66</v>
      </c>
      <c r="G1308" s="693"/>
      <c r="H1308" s="842" t="str">
        <f>List!O68</f>
        <v>役員66</v>
      </c>
      <c r="I1308" s="843"/>
      <c r="J1308" s="843"/>
      <c r="K1308" s="843"/>
      <c r="L1308" s="843"/>
      <c r="M1308" s="843"/>
      <c r="N1308" s="843"/>
      <c r="O1308" s="843"/>
      <c r="P1308" s="843"/>
      <c r="Q1308" s="843"/>
      <c r="R1308" s="843"/>
      <c r="S1308" s="844"/>
      <c r="T1308" s="193"/>
      <c r="U1308" s="842" t="str">
        <f t="shared" ref="U1308:U1342" si="123">IF(H1308 = 0,"",H1308)</f>
        <v>役員66</v>
      </c>
      <c r="V1308" s="843"/>
      <c r="W1308" s="843"/>
      <c r="X1308" s="843"/>
      <c r="Y1308" s="843"/>
      <c r="Z1308" s="843"/>
      <c r="AA1308" s="843"/>
      <c r="AB1308" s="843"/>
      <c r="AC1308" s="843"/>
      <c r="AD1308" s="843"/>
      <c r="AE1308" s="843"/>
      <c r="AF1308" s="844"/>
      <c r="AH1308" s="842" t="str">
        <f t="shared" si="122"/>
        <v>役員65</v>
      </c>
      <c r="AI1308" s="843"/>
      <c r="AJ1308" s="843"/>
      <c r="AK1308" s="843"/>
      <c r="AL1308" s="843"/>
      <c r="AM1308" s="843"/>
      <c r="AN1308" s="843"/>
      <c r="AO1308" s="843"/>
      <c r="AP1308" s="843"/>
      <c r="AQ1308" s="843"/>
      <c r="AR1308" s="843"/>
      <c r="AS1308" s="844"/>
      <c r="AU1308" s="696" t="str">
        <f t="shared" si="121"/>
        <v xml:space="preserve"> 役員65</v>
      </c>
      <c r="AV1308" s="697"/>
      <c r="AW1308" s="697"/>
      <c r="AX1308" s="697"/>
      <c r="AY1308" s="697"/>
      <c r="AZ1308" s="697"/>
      <c r="BA1308" s="697"/>
      <c r="BB1308" s="697"/>
      <c r="BC1308" s="697"/>
      <c r="BD1308" s="697"/>
      <c r="BE1308" s="698"/>
      <c r="BM1308" s="240"/>
      <c r="BN1308" s="240"/>
      <c r="BO1308" s="240"/>
      <c r="BS1308" s="199"/>
    </row>
    <row r="1309" spans="4:71" s="52" customFormat="1" hidden="1">
      <c r="D1309" s="198"/>
      <c r="E1309" s="54"/>
      <c r="F1309" s="692">
        <v>67</v>
      </c>
      <c r="G1309" s="693"/>
      <c r="H1309" s="842" t="str">
        <f>List!O69</f>
        <v>役員67</v>
      </c>
      <c r="I1309" s="843"/>
      <c r="J1309" s="843"/>
      <c r="K1309" s="843"/>
      <c r="L1309" s="843"/>
      <c r="M1309" s="843"/>
      <c r="N1309" s="843"/>
      <c r="O1309" s="843"/>
      <c r="P1309" s="843"/>
      <c r="Q1309" s="843"/>
      <c r="R1309" s="843"/>
      <c r="S1309" s="844"/>
      <c r="T1309" s="193"/>
      <c r="U1309" s="842" t="str">
        <f t="shared" si="123"/>
        <v>役員67</v>
      </c>
      <c r="V1309" s="843"/>
      <c r="W1309" s="843"/>
      <c r="X1309" s="843"/>
      <c r="Y1309" s="843"/>
      <c r="Z1309" s="843"/>
      <c r="AA1309" s="843"/>
      <c r="AB1309" s="843"/>
      <c r="AC1309" s="843"/>
      <c r="AD1309" s="843"/>
      <c r="AE1309" s="843"/>
      <c r="AF1309" s="844"/>
      <c r="AH1309" s="842" t="str">
        <f t="shared" si="122"/>
        <v>役員66</v>
      </c>
      <c r="AI1309" s="843"/>
      <c r="AJ1309" s="843"/>
      <c r="AK1309" s="843"/>
      <c r="AL1309" s="843"/>
      <c r="AM1309" s="843"/>
      <c r="AN1309" s="843"/>
      <c r="AO1309" s="843"/>
      <c r="AP1309" s="843"/>
      <c r="AQ1309" s="843"/>
      <c r="AR1309" s="843"/>
      <c r="AS1309" s="844"/>
      <c r="AU1309" s="696" t="str">
        <f t="shared" si="121"/>
        <v xml:space="preserve"> 役員66</v>
      </c>
      <c r="AV1309" s="697"/>
      <c r="AW1309" s="697"/>
      <c r="AX1309" s="697"/>
      <c r="AY1309" s="697"/>
      <c r="AZ1309" s="697"/>
      <c r="BA1309" s="697"/>
      <c r="BB1309" s="697"/>
      <c r="BC1309" s="697"/>
      <c r="BD1309" s="697"/>
      <c r="BE1309" s="698"/>
      <c r="BM1309" s="240"/>
      <c r="BN1309" s="240"/>
      <c r="BO1309" s="240"/>
      <c r="BS1309" s="199"/>
    </row>
    <row r="1310" spans="4:71" s="52" customFormat="1" hidden="1">
      <c r="D1310" s="198"/>
      <c r="E1310" s="54"/>
      <c r="F1310" s="692">
        <v>68</v>
      </c>
      <c r="G1310" s="693"/>
      <c r="H1310" s="842" t="str">
        <f>List!O70</f>
        <v>役員68</v>
      </c>
      <c r="I1310" s="843"/>
      <c r="J1310" s="843"/>
      <c r="K1310" s="843"/>
      <c r="L1310" s="843"/>
      <c r="M1310" s="843"/>
      <c r="N1310" s="843"/>
      <c r="O1310" s="843"/>
      <c r="P1310" s="843"/>
      <c r="Q1310" s="843"/>
      <c r="R1310" s="843"/>
      <c r="S1310" s="844"/>
      <c r="T1310" s="193"/>
      <c r="U1310" s="842" t="str">
        <f t="shared" si="123"/>
        <v>役員68</v>
      </c>
      <c r="V1310" s="843"/>
      <c r="W1310" s="843"/>
      <c r="X1310" s="843"/>
      <c r="Y1310" s="843"/>
      <c r="Z1310" s="843"/>
      <c r="AA1310" s="843"/>
      <c r="AB1310" s="843"/>
      <c r="AC1310" s="843"/>
      <c r="AD1310" s="843"/>
      <c r="AE1310" s="843"/>
      <c r="AF1310" s="844"/>
      <c r="AH1310" s="842" t="str">
        <f t="shared" si="122"/>
        <v>役員67</v>
      </c>
      <c r="AI1310" s="843"/>
      <c r="AJ1310" s="843"/>
      <c r="AK1310" s="843"/>
      <c r="AL1310" s="843"/>
      <c r="AM1310" s="843"/>
      <c r="AN1310" s="843"/>
      <c r="AO1310" s="843"/>
      <c r="AP1310" s="843"/>
      <c r="AQ1310" s="843"/>
      <c r="AR1310" s="843"/>
      <c r="AS1310" s="844"/>
      <c r="AU1310" s="696" t="str">
        <f t="shared" si="121"/>
        <v xml:space="preserve"> 役員67</v>
      </c>
      <c r="AV1310" s="697"/>
      <c r="AW1310" s="697"/>
      <c r="AX1310" s="697"/>
      <c r="AY1310" s="697"/>
      <c r="AZ1310" s="697"/>
      <c r="BA1310" s="697"/>
      <c r="BB1310" s="697"/>
      <c r="BC1310" s="697"/>
      <c r="BD1310" s="697"/>
      <c r="BE1310" s="698"/>
      <c r="BM1310" s="240"/>
      <c r="BN1310" s="240"/>
      <c r="BO1310" s="240"/>
      <c r="BS1310" s="199"/>
    </row>
    <row r="1311" spans="4:71" s="52" customFormat="1" hidden="1">
      <c r="D1311" s="198"/>
      <c r="E1311" s="54"/>
      <c r="F1311" s="692">
        <v>69</v>
      </c>
      <c r="G1311" s="693"/>
      <c r="H1311" s="842" t="str">
        <f>List!O71</f>
        <v>役員69</v>
      </c>
      <c r="I1311" s="843"/>
      <c r="J1311" s="843"/>
      <c r="K1311" s="843"/>
      <c r="L1311" s="843"/>
      <c r="M1311" s="843"/>
      <c r="N1311" s="843"/>
      <c r="O1311" s="843"/>
      <c r="P1311" s="843"/>
      <c r="Q1311" s="843"/>
      <c r="R1311" s="843"/>
      <c r="S1311" s="844"/>
      <c r="T1311" s="193"/>
      <c r="U1311" s="842" t="str">
        <f t="shared" si="123"/>
        <v>役員69</v>
      </c>
      <c r="V1311" s="843"/>
      <c r="W1311" s="843"/>
      <c r="X1311" s="843"/>
      <c r="Y1311" s="843"/>
      <c r="Z1311" s="843"/>
      <c r="AA1311" s="843"/>
      <c r="AB1311" s="843"/>
      <c r="AC1311" s="843"/>
      <c r="AD1311" s="843"/>
      <c r="AE1311" s="843"/>
      <c r="AF1311" s="844"/>
      <c r="AH1311" s="842" t="str">
        <f t="shared" si="122"/>
        <v>役員68</v>
      </c>
      <c r="AI1311" s="843"/>
      <c r="AJ1311" s="843"/>
      <c r="AK1311" s="843"/>
      <c r="AL1311" s="843"/>
      <c r="AM1311" s="843"/>
      <c r="AN1311" s="843"/>
      <c r="AO1311" s="843"/>
      <c r="AP1311" s="843"/>
      <c r="AQ1311" s="843"/>
      <c r="AR1311" s="843"/>
      <c r="AS1311" s="844"/>
      <c r="AU1311" s="696" t="str">
        <f t="shared" ref="AU1311:AU1343" si="124">IF(AH1311 = "","",CONCATENATE(" ",AH1311))</f>
        <v xml:space="preserve"> 役員68</v>
      </c>
      <c r="AV1311" s="697"/>
      <c r="AW1311" s="697"/>
      <c r="AX1311" s="697"/>
      <c r="AY1311" s="697"/>
      <c r="AZ1311" s="697"/>
      <c r="BA1311" s="697"/>
      <c r="BB1311" s="697"/>
      <c r="BC1311" s="697"/>
      <c r="BD1311" s="697"/>
      <c r="BE1311" s="698"/>
      <c r="BM1311" s="240"/>
      <c r="BN1311" s="240"/>
      <c r="BO1311" s="240"/>
      <c r="BS1311" s="199"/>
    </row>
    <row r="1312" spans="4:71" s="52" customFormat="1" hidden="1">
      <c r="D1312" s="198"/>
      <c r="E1312" s="54"/>
      <c r="F1312" s="692">
        <v>70</v>
      </c>
      <c r="G1312" s="693"/>
      <c r="H1312" s="842" t="str">
        <f>List!O72</f>
        <v>役員70</v>
      </c>
      <c r="I1312" s="843"/>
      <c r="J1312" s="843"/>
      <c r="K1312" s="843"/>
      <c r="L1312" s="843"/>
      <c r="M1312" s="843"/>
      <c r="N1312" s="843"/>
      <c r="O1312" s="843"/>
      <c r="P1312" s="843"/>
      <c r="Q1312" s="843"/>
      <c r="R1312" s="843"/>
      <c r="S1312" s="844"/>
      <c r="T1312" s="193"/>
      <c r="U1312" s="842" t="str">
        <f t="shared" si="123"/>
        <v>役員70</v>
      </c>
      <c r="V1312" s="843"/>
      <c r="W1312" s="843"/>
      <c r="X1312" s="843"/>
      <c r="Y1312" s="843"/>
      <c r="Z1312" s="843"/>
      <c r="AA1312" s="843"/>
      <c r="AB1312" s="843"/>
      <c r="AC1312" s="843"/>
      <c r="AD1312" s="843"/>
      <c r="AE1312" s="843"/>
      <c r="AF1312" s="844"/>
      <c r="AH1312" s="842" t="str">
        <f t="shared" si="122"/>
        <v>役員69</v>
      </c>
      <c r="AI1312" s="843"/>
      <c r="AJ1312" s="843"/>
      <c r="AK1312" s="843"/>
      <c r="AL1312" s="843"/>
      <c r="AM1312" s="843"/>
      <c r="AN1312" s="843"/>
      <c r="AO1312" s="843"/>
      <c r="AP1312" s="843"/>
      <c r="AQ1312" s="843"/>
      <c r="AR1312" s="843"/>
      <c r="AS1312" s="844"/>
      <c r="AU1312" s="696" t="str">
        <f t="shared" si="124"/>
        <v xml:space="preserve"> 役員69</v>
      </c>
      <c r="AV1312" s="697"/>
      <c r="AW1312" s="697"/>
      <c r="AX1312" s="697"/>
      <c r="AY1312" s="697"/>
      <c r="AZ1312" s="697"/>
      <c r="BA1312" s="697"/>
      <c r="BB1312" s="697"/>
      <c r="BC1312" s="697"/>
      <c r="BD1312" s="697"/>
      <c r="BE1312" s="698"/>
      <c r="BM1312" s="240"/>
      <c r="BN1312" s="240"/>
      <c r="BO1312" s="240"/>
      <c r="BS1312" s="199"/>
    </row>
    <row r="1313" spans="4:71" s="52" customFormat="1" hidden="1">
      <c r="D1313" s="198"/>
      <c r="E1313" s="54"/>
      <c r="F1313" s="692">
        <v>71</v>
      </c>
      <c r="G1313" s="693"/>
      <c r="H1313" s="842" t="str">
        <f>List!O73</f>
        <v>役員71</v>
      </c>
      <c r="I1313" s="843"/>
      <c r="J1313" s="843"/>
      <c r="K1313" s="843"/>
      <c r="L1313" s="843"/>
      <c r="M1313" s="843"/>
      <c r="N1313" s="843"/>
      <c r="O1313" s="843"/>
      <c r="P1313" s="843"/>
      <c r="Q1313" s="843"/>
      <c r="R1313" s="843"/>
      <c r="S1313" s="844"/>
      <c r="T1313" s="193"/>
      <c r="U1313" s="842" t="str">
        <f t="shared" si="123"/>
        <v>役員71</v>
      </c>
      <c r="V1313" s="843"/>
      <c r="W1313" s="843"/>
      <c r="X1313" s="843"/>
      <c r="Y1313" s="843"/>
      <c r="Z1313" s="843"/>
      <c r="AA1313" s="843"/>
      <c r="AB1313" s="843"/>
      <c r="AC1313" s="843"/>
      <c r="AD1313" s="843"/>
      <c r="AE1313" s="843"/>
      <c r="AF1313" s="844"/>
      <c r="AH1313" s="842" t="str">
        <f t="shared" si="122"/>
        <v>役員70</v>
      </c>
      <c r="AI1313" s="843"/>
      <c r="AJ1313" s="843"/>
      <c r="AK1313" s="843"/>
      <c r="AL1313" s="843"/>
      <c r="AM1313" s="843"/>
      <c r="AN1313" s="843"/>
      <c r="AO1313" s="843"/>
      <c r="AP1313" s="843"/>
      <c r="AQ1313" s="843"/>
      <c r="AR1313" s="843"/>
      <c r="AS1313" s="844"/>
      <c r="AU1313" s="696" t="str">
        <f t="shared" si="124"/>
        <v xml:space="preserve"> 役員70</v>
      </c>
      <c r="AV1313" s="697"/>
      <c r="AW1313" s="697"/>
      <c r="AX1313" s="697"/>
      <c r="AY1313" s="697"/>
      <c r="AZ1313" s="697"/>
      <c r="BA1313" s="697"/>
      <c r="BB1313" s="697"/>
      <c r="BC1313" s="697"/>
      <c r="BD1313" s="697"/>
      <c r="BE1313" s="698"/>
      <c r="BM1313" s="240"/>
      <c r="BN1313" s="240"/>
      <c r="BO1313" s="240"/>
      <c r="BS1313" s="199"/>
    </row>
    <row r="1314" spans="4:71" s="52" customFormat="1" hidden="1">
      <c r="D1314" s="198"/>
      <c r="E1314" s="54"/>
      <c r="F1314" s="692">
        <v>72</v>
      </c>
      <c r="G1314" s="693"/>
      <c r="H1314" s="842" t="str">
        <f>List!O74</f>
        <v>役員72</v>
      </c>
      <c r="I1314" s="843"/>
      <c r="J1314" s="843"/>
      <c r="K1314" s="843"/>
      <c r="L1314" s="843"/>
      <c r="M1314" s="843"/>
      <c r="N1314" s="843"/>
      <c r="O1314" s="843"/>
      <c r="P1314" s="843"/>
      <c r="Q1314" s="843"/>
      <c r="R1314" s="843"/>
      <c r="S1314" s="844"/>
      <c r="T1314" s="193"/>
      <c r="U1314" s="842" t="str">
        <f t="shared" si="123"/>
        <v>役員72</v>
      </c>
      <c r="V1314" s="843"/>
      <c r="W1314" s="843"/>
      <c r="X1314" s="843"/>
      <c r="Y1314" s="843"/>
      <c r="Z1314" s="843"/>
      <c r="AA1314" s="843"/>
      <c r="AB1314" s="843"/>
      <c r="AC1314" s="843"/>
      <c r="AD1314" s="843"/>
      <c r="AE1314" s="843"/>
      <c r="AF1314" s="844"/>
      <c r="AH1314" s="842" t="str">
        <f t="shared" ref="AH1314:AH1343" si="125">U1313</f>
        <v>役員71</v>
      </c>
      <c r="AI1314" s="843"/>
      <c r="AJ1314" s="843"/>
      <c r="AK1314" s="843"/>
      <c r="AL1314" s="843"/>
      <c r="AM1314" s="843"/>
      <c r="AN1314" s="843"/>
      <c r="AO1314" s="843"/>
      <c r="AP1314" s="843"/>
      <c r="AQ1314" s="843"/>
      <c r="AR1314" s="843"/>
      <c r="AS1314" s="844"/>
      <c r="AU1314" s="696" t="str">
        <f t="shared" si="124"/>
        <v xml:space="preserve"> 役員71</v>
      </c>
      <c r="AV1314" s="697"/>
      <c r="AW1314" s="697"/>
      <c r="AX1314" s="697"/>
      <c r="AY1314" s="697"/>
      <c r="AZ1314" s="697"/>
      <c r="BA1314" s="697"/>
      <c r="BB1314" s="697"/>
      <c r="BC1314" s="697"/>
      <c r="BD1314" s="697"/>
      <c r="BE1314" s="698"/>
      <c r="BM1314" s="240"/>
      <c r="BN1314" s="240"/>
      <c r="BO1314" s="240"/>
      <c r="BS1314" s="199"/>
    </row>
    <row r="1315" spans="4:71" s="52" customFormat="1" hidden="1">
      <c r="D1315" s="198"/>
      <c r="E1315" s="54"/>
      <c r="F1315" s="692">
        <v>73</v>
      </c>
      <c r="G1315" s="693"/>
      <c r="H1315" s="842" t="str">
        <f>List!O75</f>
        <v>役員73</v>
      </c>
      <c r="I1315" s="843"/>
      <c r="J1315" s="843"/>
      <c r="K1315" s="843"/>
      <c r="L1315" s="843"/>
      <c r="M1315" s="843"/>
      <c r="N1315" s="843"/>
      <c r="O1315" s="843"/>
      <c r="P1315" s="843"/>
      <c r="Q1315" s="843"/>
      <c r="R1315" s="843"/>
      <c r="S1315" s="844"/>
      <c r="T1315" s="193"/>
      <c r="U1315" s="842" t="str">
        <f t="shared" si="123"/>
        <v>役員73</v>
      </c>
      <c r="V1315" s="843"/>
      <c r="W1315" s="843"/>
      <c r="X1315" s="843"/>
      <c r="Y1315" s="843"/>
      <c r="Z1315" s="843"/>
      <c r="AA1315" s="843"/>
      <c r="AB1315" s="843"/>
      <c r="AC1315" s="843"/>
      <c r="AD1315" s="843"/>
      <c r="AE1315" s="843"/>
      <c r="AF1315" s="844"/>
      <c r="AH1315" s="842" t="str">
        <f t="shared" si="125"/>
        <v>役員72</v>
      </c>
      <c r="AI1315" s="843"/>
      <c r="AJ1315" s="843"/>
      <c r="AK1315" s="843"/>
      <c r="AL1315" s="843"/>
      <c r="AM1315" s="843"/>
      <c r="AN1315" s="843"/>
      <c r="AO1315" s="843"/>
      <c r="AP1315" s="843"/>
      <c r="AQ1315" s="843"/>
      <c r="AR1315" s="843"/>
      <c r="AS1315" s="844"/>
      <c r="AU1315" s="696" t="str">
        <f t="shared" si="124"/>
        <v xml:space="preserve"> 役員72</v>
      </c>
      <c r="AV1315" s="697"/>
      <c r="AW1315" s="697"/>
      <c r="AX1315" s="697"/>
      <c r="AY1315" s="697"/>
      <c r="AZ1315" s="697"/>
      <c r="BA1315" s="697"/>
      <c r="BB1315" s="697"/>
      <c r="BC1315" s="697"/>
      <c r="BD1315" s="697"/>
      <c r="BE1315" s="698"/>
      <c r="BM1315" s="240"/>
      <c r="BN1315" s="240"/>
      <c r="BO1315" s="240"/>
      <c r="BS1315" s="199"/>
    </row>
    <row r="1316" spans="4:71" s="52" customFormat="1" hidden="1">
      <c r="D1316" s="198"/>
      <c r="E1316" s="54"/>
      <c r="F1316" s="692">
        <v>74</v>
      </c>
      <c r="G1316" s="693"/>
      <c r="H1316" s="842" t="str">
        <f>List!O76</f>
        <v>役員74</v>
      </c>
      <c r="I1316" s="843"/>
      <c r="J1316" s="843"/>
      <c r="K1316" s="843"/>
      <c r="L1316" s="843"/>
      <c r="M1316" s="843"/>
      <c r="N1316" s="843"/>
      <c r="O1316" s="843"/>
      <c r="P1316" s="843"/>
      <c r="Q1316" s="843"/>
      <c r="R1316" s="843"/>
      <c r="S1316" s="844"/>
      <c r="T1316" s="193"/>
      <c r="U1316" s="842" t="str">
        <f t="shared" si="123"/>
        <v>役員74</v>
      </c>
      <c r="V1316" s="843"/>
      <c r="W1316" s="843"/>
      <c r="X1316" s="843"/>
      <c r="Y1316" s="843"/>
      <c r="Z1316" s="843"/>
      <c r="AA1316" s="843"/>
      <c r="AB1316" s="843"/>
      <c r="AC1316" s="843"/>
      <c r="AD1316" s="843"/>
      <c r="AE1316" s="843"/>
      <c r="AF1316" s="844"/>
      <c r="AH1316" s="842" t="str">
        <f t="shared" si="125"/>
        <v>役員73</v>
      </c>
      <c r="AI1316" s="843"/>
      <c r="AJ1316" s="843"/>
      <c r="AK1316" s="843"/>
      <c r="AL1316" s="843"/>
      <c r="AM1316" s="843"/>
      <c r="AN1316" s="843"/>
      <c r="AO1316" s="843"/>
      <c r="AP1316" s="843"/>
      <c r="AQ1316" s="843"/>
      <c r="AR1316" s="843"/>
      <c r="AS1316" s="844"/>
      <c r="AU1316" s="696" t="str">
        <f t="shared" si="124"/>
        <v xml:space="preserve"> 役員73</v>
      </c>
      <c r="AV1316" s="697"/>
      <c r="AW1316" s="697"/>
      <c r="AX1316" s="697"/>
      <c r="AY1316" s="697"/>
      <c r="AZ1316" s="697"/>
      <c r="BA1316" s="697"/>
      <c r="BB1316" s="697"/>
      <c r="BC1316" s="697"/>
      <c r="BD1316" s="697"/>
      <c r="BE1316" s="698"/>
      <c r="BM1316" s="240"/>
      <c r="BN1316" s="240"/>
      <c r="BO1316" s="240"/>
      <c r="BS1316" s="199"/>
    </row>
    <row r="1317" spans="4:71" s="52" customFormat="1" hidden="1">
      <c r="D1317" s="198"/>
      <c r="E1317" s="54"/>
      <c r="F1317" s="692">
        <v>75</v>
      </c>
      <c r="G1317" s="693"/>
      <c r="H1317" s="842" t="str">
        <f>List!O77</f>
        <v>役員75</v>
      </c>
      <c r="I1317" s="843"/>
      <c r="J1317" s="843"/>
      <c r="K1317" s="843"/>
      <c r="L1317" s="843"/>
      <c r="M1317" s="843"/>
      <c r="N1317" s="843"/>
      <c r="O1317" s="843"/>
      <c r="P1317" s="843"/>
      <c r="Q1317" s="843"/>
      <c r="R1317" s="843"/>
      <c r="S1317" s="844"/>
      <c r="T1317" s="193"/>
      <c r="U1317" s="842" t="str">
        <f t="shared" si="123"/>
        <v>役員75</v>
      </c>
      <c r="V1317" s="843"/>
      <c r="W1317" s="843"/>
      <c r="X1317" s="843"/>
      <c r="Y1317" s="843"/>
      <c r="Z1317" s="843"/>
      <c r="AA1317" s="843"/>
      <c r="AB1317" s="843"/>
      <c r="AC1317" s="843"/>
      <c r="AD1317" s="843"/>
      <c r="AE1317" s="843"/>
      <c r="AF1317" s="844"/>
      <c r="AH1317" s="842" t="str">
        <f t="shared" si="125"/>
        <v>役員74</v>
      </c>
      <c r="AI1317" s="843"/>
      <c r="AJ1317" s="843"/>
      <c r="AK1317" s="843"/>
      <c r="AL1317" s="843"/>
      <c r="AM1317" s="843"/>
      <c r="AN1317" s="843"/>
      <c r="AO1317" s="843"/>
      <c r="AP1317" s="843"/>
      <c r="AQ1317" s="843"/>
      <c r="AR1317" s="843"/>
      <c r="AS1317" s="844"/>
      <c r="AU1317" s="696" t="str">
        <f t="shared" si="124"/>
        <v xml:space="preserve"> 役員74</v>
      </c>
      <c r="AV1317" s="697"/>
      <c r="AW1317" s="697"/>
      <c r="AX1317" s="697"/>
      <c r="AY1317" s="697"/>
      <c r="AZ1317" s="697"/>
      <c r="BA1317" s="697"/>
      <c r="BB1317" s="697"/>
      <c r="BC1317" s="697"/>
      <c r="BD1317" s="697"/>
      <c r="BE1317" s="698"/>
      <c r="BM1317" s="240"/>
      <c r="BN1317" s="240"/>
      <c r="BO1317" s="240"/>
      <c r="BS1317" s="199"/>
    </row>
    <row r="1318" spans="4:71" s="52" customFormat="1" hidden="1">
      <c r="D1318" s="198"/>
      <c r="E1318" s="54"/>
      <c r="F1318" s="692">
        <v>76</v>
      </c>
      <c r="G1318" s="693"/>
      <c r="H1318" s="842" t="str">
        <f>List!O78</f>
        <v>役員76</v>
      </c>
      <c r="I1318" s="843"/>
      <c r="J1318" s="843"/>
      <c r="K1318" s="843"/>
      <c r="L1318" s="843"/>
      <c r="M1318" s="843"/>
      <c r="N1318" s="843"/>
      <c r="O1318" s="843"/>
      <c r="P1318" s="843"/>
      <c r="Q1318" s="843"/>
      <c r="R1318" s="843"/>
      <c r="S1318" s="844"/>
      <c r="T1318" s="193"/>
      <c r="U1318" s="842" t="str">
        <f t="shared" si="123"/>
        <v>役員76</v>
      </c>
      <c r="V1318" s="843"/>
      <c r="W1318" s="843"/>
      <c r="X1318" s="843"/>
      <c r="Y1318" s="843"/>
      <c r="Z1318" s="843"/>
      <c r="AA1318" s="843"/>
      <c r="AB1318" s="843"/>
      <c r="AC1318" s="843"/>
      <c r="AD1318" s="843"/>
      <c r="AE1318" s="843"/>
      <c r="AF1318" s="844"/>
      <c r="AH1318" s="842" t="str">
        <f t="shared" si="125"/>
        <v>役員75</v>
      </c>
      <c r="AI1318" s="843"/>
      <c r="AJ1318" s="843"/>
      <c r="AK1318" s="843"/>
      <c r="AL1318" s="843"/>
      <c r="AM1318" s="843"/>
      <c r="AN1318" s="843"/>
      <c r="AO1318" s="843"/>
      <c r="AP1318" s="843"/>
      <c r="AQ1318" s="843"/>
      <c r="AR1318" s="843"/>
      <c r="AS1318" s="844"/>
      <c r="AU1318" s="696" t="str">
        <f t="shared" si="124"/>
        <v xml:space="preserve"> 役員75</v>
      </c>
      <c r="AV1318" s="697"/>
      <c r="AW1318" s="697"/>
      <c r="AX1318" s="697"/>
      <c r="AY1318" s="697"/>
      <c r="AZ1318" s="697"/>
      <c r="BA1318" s="697"/>
      <c r="BB1318" s="697"/>
      <c r="BC1318" s="697"/>
      <c r="BD1318" s="697"/>
      <c r="BE1318" s="698"/>
      <c r="BM1318" s="240"/>
      <c r="BN1318" s="240"/>
      <c r="BO1318" s="240"/>
      <c r="BS1318" s="199"/>
    </row>
    <row r="1319" spans="4:71" s="52" customFormat="1" hidden="1">
      <c r="D1319" s="198"/>
      <c r="E1319" s="54"/>
      <c r="F1319" s="692">
        <v>77</v>
      </c>
      <c r="G1319" s="693"/>
      <c r="H1319" s="842" t="str">
        <f>List!O79</f>
        <v>役員77</v>
      </c>
      <c r="I1319" s="843"/>
      <c r="J1319" s="843"/>
      <c r="K1319" s="843"/>
      <c r="L1319" s="843"/>
      <c r="M1319" s="843"/>
      <c r="N1319" s="843"/>
      <c r="O1319" s="843"/>
      <c r="P1319" s="843"/>
      <c r="Q1319" s="843"/>
      <c r="R1319" s="843"/>
      <c r="S1319" s="844"/>
      <c r="T1319" s="193"/>
      <c r="U1319" s="842" t="str">
        <f t="shared" si="123"/>
        <v>役員77</v>
      </c>
      <c r="V1319" s="843"/>
      <c r="W1319" s="843"/>
      <c r="X1319" s="843"/>
      <c r="Y1319" s="843"/>
      <c r="Z1319" s="843"/>
      <c r="AA1319" s="843"/>
      <c r="AB1319" s="843"/>
      <c r="AC1319" s="843"/>
      <c r="AD1319" s="843"/>
      <c r="AE1319" s="843"/>
      <c r="AF1319" s="844"/>
      <c r="AH1319" s="842" t="str">
        <f t="shared" si="125"/>
        <v>役員76</v>
      </c>
      <c r="AI1319" s="843"/>
      <c r="AJ1319" s="843"/>
      <c r="AK1319" s="843"/>
      <c r="AL1319" s="843"/>
      <c r="AM1319" s="843"/>
      <c r="AN1319" s="843"/>
      <c r="AO1319" s="843"/>
      <c r="AP1319" s="843"/>
      <c r="AQ1319" s="843"/>
      <c r="AR1319" s="843"/>
      <c r="AS1319" s="844"/>
      <c r="AU1319" s="696" t="str">
        <f t="shared" si="124"/>
        <v xml:space="preserve"> 役員76</v>
      </c>
      <c r="AV1319" s="697"/>
      <c r="AW1319" s="697"/>
      <c r="AX1319" s="697"/>
      <c r="AY1319" s="697"/>
      <c r="AZ1319" s="697"/>
      <c r="BA1319" s="697"/>
      <c r="BB1319" s="697"/>
      <c r="BC1319" s="697"/>
      <c r="BD1319" s="697"/>
      <c r="BE1319" s="698"/>
      <c r="BM1319" s="240"/>
      <c r="BN1319" s="240"/>
      <c r="BO1319" s="240"/>
      <c r="BS1319" s="199"/>
    </row>
    <row r="1320" spans="4:71" s="52" customFormat="1" hidden="1">
      <c r="D1320" s="198"/>
      <c r="E1320" s="54"/>
      <c r="F1320" s="692">
        <v>78</v>
      </c>
      <c r="G1320" s="693"/>
      <c r="H1320" s="842" t="str">
        <f>List!O80</f>
        <v>役員78</v>
      </c>
      <c r="I1320" s="843"/>
      <c r="J1320" s="843"/>
      <c r="K1320" s="843"/>
      <c r="L1320" s="843"/>
      <c r="M1320" s="843"/>
      <c r="N1320" s="843"/>
      <c r="O1320" s="843"/>
      <c r="P1320" s="843"/>
      <c r="Q1320" s="843"/>
      <c r="R1320" s="843"/>
      <c r="S1320" s="844"/>
      <c r="T1320" s="193"/>
      <c r="U1320" s="842" t="str">
        <f t="shared" si="123"/>
        <v>役員78</v>
      </c>
      <c r="V1320" s="843"/>
      <c r="W1320" s="843"/>
      <c r="X1320" s="843"/>
      <c r="Y1320" s="843"/>
      <c r="Z1320" s="843"/>
      <c r="AA1320" s="843"/>
      <c r="AB1320" s="843"/>
      <c r="AC1320" s="843"/>
      <c r="AD1320" s="843"/>
      <c r="AE1320" s="843"/>
      <c r="AF1320" s="844"/>
      <c r="AH1320" s="842" t="str">
        <f t="shared" si="125"/>
        <v>役員77</v>
      </c>
      <c r="AI1320" s="843"/>
      <c r="AJ1320" s="843"/>
      <c r="AK1320" s="843"/>
      <c r="AL1320" s="843"/>
      <c r="AM1320" s="843"/>
      <c r="AN1320" s="843"/>
      <c r="AO1320" s="843"/>
      <c r="AP1320" s="843"/>
      <c r="AQ1320" s="843"/>
      <c r="AR1320" s="843"/>
      <c r="AS1320" s="844"/>
      <c r="AU1320" s="696" t="str">
        <f t="shared" si="124"/>
        <v xml:space="preserve"> 役員77</v>
      </c>
      <c r="AV1320" s="697"/>
      <c r="AW1320" s="697"/>
      <c r="AX1320" s="697"/>
      <c r="AY1320" s="697"/>
      <c r="AZ1320" s="697"/>
      <c r="BA1320" s="697"/>
      <c r="BB1320" s="697"/>
      <c r="BC1320" s="697"/>
      <c r="BD1320" s="697"/>
      <c r="BE1320" s="698"/>
      <c r="BM1320" s="240"/>
      <c r="BN1320" s="240"/>
      <c r="BO1320" s="240"/>
      <c r="BS1320" s="199"/>
    </row>
    <row r="1321" spans="4:71" s="52" customFormat="1" hidden="1">
      <c r="D1321" s="198"/>
      <c r="E1321" s="54"/>
      <c r="F1321" s="692">
        <v>79</v>
      </c>
      <c r="G1321" s="693"/>
      <c r="H1321" s="842" t="str">
        <f>List!O81</f>
        <v>役員79</v>
      </c>
      <c r="I1321" s="843"/>
      <c r="J1321" s="843"/>
      <c r="K1321" s="843"/>
      <c r="L1321" s="843"/>
      <c r="M1321" s="843"/>
      <c r="N1321" s="843"/>
      <c r="O1321" s="843"/>
      <c r="P1321" s="843"/>
      <c r="Q1321" s="843"/>
      <c r="R1321" s="843"/>
      <c r="S1321" s="844"/>
      <c r="T1321" s="193"/>
      <c r="U1321" s="842" t="str">
        <f t="shared" si="123"/>
        <v>役員79</v>
      </c>
      <c r="V1321" s="843"/>
      <c r="W1321" s="843"/>
      <c r="X1321" s="843"/>
      <c r="Y1321" s="843"/>
      <c r="Z1321" s="843"/>
      <c r="AA1321" s="843"/>
      <c r="AB1321" s="843"/>
      <c r="AC1321" s="843"/>
      <c r="AD1321" s="843"/>
      <c r="AE1321" s="843"/>
      <c r="AF1321" s="844"/>
      <c r="AH1321" s="842" t="str">
        <f t="shared" si="125"/>
        <v>役員78</v>
      </c>
      <c r="AI1321" s="843"/>
      <c r="AJ1321" s="843"/>
      <c r="AK1321" s="843"/>
      <c r="AL1321" s="843"/>
      <c r="AM1321" s="843"/>
      <c r="AN1321" s="843"/>
      <c r="AO1321" s="843"/>
      <c r="AP1321" s="843"/>
      <c r="AQ1321" s="843"/>
      <c r="AR1321" s="843"/>
      <c r="AS1321" s="844"/>
      <c r="AU1321" s="696" t="str">
        <f t="shared" si="124"/>
        <v xml:space="preserve"> 役員78</v>
      </c>
      <c r="AV1321" s="697"/>
      <c r="AW1321" s="697"/>
      <c r="AX1321" s="697"/>
      <c r="AY1321" s="697"/>
      <c r="AZ1321" s="697"/>
      <c r="BA1321" s="697"/>
      <c r="BB1321" s="697"/>
      <c r="BC1321" s="697"/>
      <c r="BD1321" s="697"/>
      <c r="BE1321" s="698"/>
      <c r="BM1321" s="240"/>
      <c r="BN1321" s="240"/>
      <c r="BO1321" s="240"/>
      <c r="BS1321" s="199"/>
    </row>
    <row r="1322" spans="4:71" s="52" customFormat="1" hidden="1">
      <c r="D1322" s="198"/>
      <c r="E1322" s="54"/>
      <c r="F1322" s="692">
        <v>80</v>
      </c>
      <c r="G1322" s="693"/>
      <c r="H1322" s="842" t="str">
        <f>List!O82</f>
        <v>役員80</v>
      </c>
      <c r="I1322" s="843"/>
      <c r="J1322" s="843"/>
      <c r="K1322" s="843"/>
      <c r="L1322" s="843"/>
      <c r="M1322" s="843"/>
      <c r="N1322" s="843"/>
      <c r="O1322" s="843"/>
      <c r="P1322" s="843"/>
      <c r="Q1322" s="843"/>
      <c r="R1322" s="843"/>
      <c r="S1322" s="844"/>
      <c r="T1322" s="193"/>
      <c r="U1322" s="842" t="str">
        <f t="shared" si="123"/>
        <v>役員80</v>
      </c>
      <c r="V1322" s="843"/>
      <c r="W1322" s="843"/>
      <c r="X1322" s="843"/>
      <c r="Y1322" s="843"/>
      <c r="Z1322" s="843"/>
      <c r="AA1322" s="843"/>
      <c r="AB1322" s="843"/>
      <c r="AC1322" s="843"/>
      <c r="AD1322" s="843"/>
      <c r="AE1322" s="843"/>
      <c r="AF1322" s="844"/>
      <c r="AH1322" s="842" t="str">
        <f t="shared" si="125"/>
        <v>役員79</v>
      </c>
      <c r="AI1322" s="843"/>
      <c r="AJ1322" s="843"/>
      <c r="AK1322" s="843"/>
      <c r="AL1322" s="843"/>
      <c r="AM1322" s="843"/>
      <c r="AN1322" s="843"/>
      <c r="AO1322" s="843"/>
      <c r="AP1322" s="843"/>
      <c r="AQ1322" s="843"/>
      <c r="AR1322" s="843"/>
      <c r="AS1322" s="844"/>
      <c r="AU1322" s="696" t="str">
        <f t="shared" si="124"/>
        <v xml:space="preserve"> 役員79</v>
      </c>
      <c r="AV1322" s="697"/>
      <c r="AW1322" s="697"/>
      <c r="AX1322" s="697"/>
      <c r="AY1322" s="697"/>
      <c r="AZ1322" s="697"/>
      <c r="BA1322" s="697"/>
      <c r="BB1322" s="697"/>
      <c r="BC1322" s="697"/>
      <c r="BD1322" s="697"/>
      <c r="BE1322" s="698"/>
      <c r="BM1322" s="240"/>
      <c r="BN1322" s="240"/>
      <c r="BO1322" s="240"/>
      <c r="BS1322" s="199"/>
    </row>
    <row r="1323" spans="4:71" s="52" customFormat="1" hidden="1">
      <c r="D1323" s="198"/>
      <c r="E1323" s="54"/>
      <c r="F1323" s="692">
        <v>81</v>
      </c>
      <c r="G1323" s="693"/>
      <c r="H1323" s="842" t="str">
        <f>List!O83</f>
        <v>役員81</v>
      </c>
      <c r="I1323" s="843"/>
      <c r="J1323" s="843"/>
      <c r="K1323" s="843"/>
      <c r="L1323" s="843"/>
      <c r="M1323" s="843"/>
      <c r="N1323" s="843"/>
      <c r="O1323" s="843"/>
      <c r="P1323" s="843"/>
      <c r="Q1323" s="843"/>
      <c r="R1323" s="843"/>
      <c r="S1323" s="844"/>
      <c r="T1323" s="193"/>
      <c r="U1323" s="842" t="str">
        <f t="shared" si="123"/>
        <v>役員81</v>
      </c>
      <c r="V1323" s="843"/>
      <c r="W1323" s="843"/>
      <c r="X1323" s="843"/>
      <c r="Y1323" s="843"/>
      <c r="Z1323" s="843"/>
      <c r="AA1323" s="843"/>
      <c r="AB1323" s="843"/>
      <c r="AC1323" s="843"/>
      <c r="AD1323" s="843"/>
      <c r="AE1323" s="843"/>
      <c r="AF1323" s="844"/>
      <c r="AH1323" s="842" t="str">
        <f t="shared" si="125"/>
        <v>役員80</v>
      </c>
      <c r="AI1323" s="843"/>
      <c r="AJ1323" s="843"/>
      <c r="AK1323" s="843"/>
      <c r="AL1323" s="843"/>
      <c r="AM1323" s="843"/>
      <c r="AN1323" s="843"/>
      <c r="AO1323" s="843"/>
      <c r="AP1323" s="843"/>
      <c r="AQ1323" s="843"/>
      <c r="AR1323" s="843"/>
      <c r="AS1323" s="844"/>
      <c r="AU1323" s="696" t="str">
        <f t="shared" si="124"/>
        <v xml:space="preserve"> 役員80</v>
      </c>
      <c r="AV1323" s="697"/>
      <c r="AW1323" s="697"/>
      <c r="AX1323" s="697"/>
      <c r="AY1323" s="697"/>
      <c r="AZ1323" s="697"/>
      <c r="BA1323" s="697"/>
      <c r="BB1323" s="697"/>
      <c r="BC1323" s="697"/>
      <c r="BD1323" s="697"/>
      <c r="BE1323" s="698"/>
      <c r="BM1323" s="240"/>
      <c r="BN1323" s="240"/>
      <c r="BO1323" s="240"/>
      <c r="BS1323" s="199"/>
    </row>
    <row r="1324" spans="4:71" s="52" customFormat="1" hidden="1">
      <c r="D1324" s="198"/>
      <c r="E1324" s="54"/>
      <c r="F1324" s="692">
        <v>82</v>
      </c>
      <c r="G1324" s="693"/>
      <c r="H1324" s="842" t="str">
        <f>List!O84</f>
        <v>役員82</v>
      </c>
      <c r="I1324" s="843"/>
      <c r="J1324" s="843"/>
      <c r="K1324" s="843"/>
      <c r="L1324" s="843"/>
      <c r="M1324" s="843"/>
      <c r="N1324" s="843"/>
      <c r="O1324" s="843"/>
      <c r="P1324" s="843"/>
      <c r="Q1324" s="843"/>
      <c r="R1324" s="843"/>
      <c r="S1324" s="844"/>
      <c r="T1324" s="193"/>
      <c r="U1324" s="842" t="str">
        <f t="shared" si="123"/>
        <v>役員82</v>
      </c>
      <c r="V1324" s="843"/>
      <c r="W1324" s="843"/>
      <c r="X1324" s="843"/>
      <c r="Y1324" s="843"/>
      <c r="Z1324" s="843"/>
      <c r="AA1324" s="843"/>
      <c r="AB1324" s="843"/>
      <c r="AC1324" s="843"/>
      <c r="AD1324" s="843"/>
      <c r="AE1324" s="843"/>
      <c r="AF1324" s="844"/>
      <c r="AH1324" s="842" t="str">
        <f t="shared" si="125"/>
        <v>役員81</v>
      </c>
      <c r="AI1324" s="843"/>
      <c r="AJ1324" s="843"/>
      <c r="AK1324" s="843"/>
      <c r="AL1324" s="843"/>
      <c r="AM1324" s="843"/>
      <c r="AN1324" s="843"/>
      <c r="AO1324" s="843"/>
      <c r="AP1324" s="843"/>
      <c r="AQ1324" s="843"/>
      <c r="AR1324" s="843"/>
      <c r="AS1324" s="844"/>
      <c r="AU1324" s="696" t="str">
        <f t="shared" si="124"/>
        <v xml:space="preserve"> 役員81</v>
      </c>
      <c r="AV1324" s="697"/>
      <c r="AW1324" s="697"/>
      <c r="AX1324" s="697"/>
      <c r="AY1324" s="697"/>
      <c r="AZ1324" s="697"/>
      <c r="BA1324" s="697"/>
      <c r="BB1324" s="697"/>
      <c r="BC1324" s="697"/>
      <c r="BD1324" s="697"/>
      <c r="BE1324" s="698"/>
      <c r="BM1324" s="240"/>
      <c r="BN1324" s="240"/>
      <c r="BO1324" s="240"/>
      <c r="BS1324" s="199"/>
    </row>
    <row r="1325" spans="4:71" s="52" customFormat="1" hidden="1">
      <c r="D1325" s="198"/>
      <c r="E1325" s="54"/>
      <c r="F1325" s="692">
        <v>83</v>
      </c>
      <c r="G1325" s="693"/>
      <c r="H1325" s="842" t="str">
        <f>List!O85</f>
        <v>役員83</v>
      </c>
      <c r="I1325" s="843"/>
      <c r="J1325" s="843"/>
      <c r="K1325" s="843"/>
      <c r="L1325" s="843"/>
      <c r="M1325" s="843"/>
      <c r="N1325" s="843"/>
      <c r="O1325" s="843"/>
      <c r="P1325" s="843"/>
      <c r="Q1325" s="843"/>
      <c r="R1325" s="843"/>
      <c r="S1325" s="844"/>
      <c r="T1325" s="193"/>
      <c r="U1325" s="842" t="str">
        <f t="shared" si="123"/>
        <v>役員83</v>
      </c>
      <c r="V1325" s="843"/>
      <c r="W1325" s="843"/>
      <c r="X1325" s="843"/>
      <c r="Y1325" s="843"/>
      <c r="Z1325" s="843"/>
      <c r="AA1325" s="843"/>
      <c r="AB1325" s="843"/>
      <c r="AC1325" s="843"/>
      <c r="AD1325" s="843"/>
      <c r="AE1325" s="843"/>
      <c r="AF1325" s="844"/>
      <c r="AH1325" s="842" t="str">
        <f t="shared" si="125"/>
        <v>役員82</v>
      </c>
      <c r="AI1325" s="843"/>
      <c r="AJ1325" s="843"/>
      <c r="AK1325" s="843"/>
      <c r="AL1325" s="843"/>
      <c r="AM1325" s="843"/>
      <c r="AN1325" s="843"/>
      <c r="AO1325" s="843"/>
      <c r="AP1325" s="843"/>
      <c r="AQ1325" s="843"/>
      <c r="AR1325" s="843"/>
      <c r="AS1325" s="844"/>
      <c r="AU1325" s="696" t="str">
        <f t="shared" si="124"/>
        <v xml:space="preserve"> 役員82</v>
      </c>
      <c r="AV1325" s="697"/>
      <c r="AW1325" s="697"/>
      <c r="AX1325" s="697"/>
      <c r="AY1325" s="697"/>
      <c r="AZ1325" s="697"/>
      <c r="BA1325" s="697"/>
      <c r="BB1325" s="697"/>
      <c r="BC1325" s="697"/>
      <c r="BD1325" s="697"/>
      <c r="BE1325" s="698"/>
      <c r="BM1325" s="240"/>
      <c r="BN1325" s="240"/>
      <c r="BO1325" s="240"/>
      <c r="BS1325" s="199"/>
    </row>
    <row r="1326" spans="4:71" s="52" customFormat="1" hidden="1">
      <c r="D1326" s="198"/>
      <c r="E1326" s="54"/>
      <c r="F1326" s="692">
        <v>84</v>
      </c>
      <c r="G1326" s="693"/>
      <c r="H1326" s="842" t="str">
        <f>List!O86</f>
        <v>役員84</v>
      </c>
      <c r="I1326" s="843"/>
      <c r="J1326" s="843"/>
      <c r="K1326" s="843"/>
      <c r="L1326" s="843"/>
      <c r="M1326" s="843"/>
      <c r="N1326" s="843"/>
      <c r="O1326" s="843"/>
      <c r="P1326" s="843"/>
      <c r="Q1326" s="843"/>
      <c r="R1326" s="843"/>
      <c r="S1326" s="844"/>
      <c r="T1326" s="193"/>
      <c r="U1326" s="842" t="str">
        <f t="shared" si="123"/>
        <v>役員84</v>
      </c>
      <c r="V1326" s="843"/>
      <c r="W1326" s="843"/>
      <c r="X1326" s="843"/>
      <c r="Y1326" s="843"/>
      <c r="Z1326" s="843"/>
      <c r="AA1326" s="843"/>
      <c r="AB1326" s="843"/>
      <c r="AC1326" s="843"/>
      <c r="AD1326" s="843"/>
      <c r="AE1326" s="843"/>
      <c r="AF1326" s="844"/>
      <c r="AH1326" s="842" t="str">
        <f t="shared" si="125"/>
        <v>役員83</v>
      </c>
      <c r="AI1326" s="843"/>
      <c r="AJ1326" s="843"/>
      <c r="AK1326" s="843"/>
      <c r="AL1326" s="843"/>
      <c r="AM1326" s="843"/>
      <c r="AN1326" s="843"/>
      <c r="AO1326" s="843"/>
      <c r="AP1326" s="843"/>
      <c r="AQ1326" s="843"/>
      <c r="AR1326" s="843"/>
      <c r="AS1326" s="844"/>
      <c r="AU1326" s="696" t="str">
        <f t="shared" si="124"/>
        <v xml:space="preserve"> 役員83</v>
      </c>
      <c r="AV1326" s="697"/>
      <c r="AW1326" s="697"/>
      <c r="AX1326" s="697"/>
      <c r="AY1326" s="697"/>
      <c r="AZ1326" s="697"/>
      <c r="BA1326" s="697"/>
      <c r="BB1326" s="697"/>
      <c r="BC1326" s="697"/>
      <c r="BD1326" s="697"/>
      <c r="BE1326" s="698"/>
      <c r="BM1326" s="240"/>
      <c r="BN1326" s="240"/>
      <c r="BO1326" s="240"/>
      <c r="BS1326" s="199"/>
    </row>
    <row r="1327" spans="4:71" s="52" customFormat="1" hidden="1">
      <c r="D1327" s="198"/>
      <c r="E1327" s="54"/>
      <c r="F1327" s="692">
        <v>85</v>
      </c>
      <c r="G1327" s="693"/>
      <c r="H1327" s="842" t="str">
        <f>List!O87</f>
        <v>役員85</v>
      </c>
      <c r="I1327" s="843"/>
      <c r="J1327" s="843"/>
      <c r="K1327" s="843"/>
      <c r="L1327" s="843"/>
      <c r="M1327" s="843"/>
      <c r="N1327" s="843"/>
      <c r="O1327" s="843"/>
      <c r="P1327" s="843"/>
      <c r="Q1327" s="843"/>
      <c r="R1327" s="843"/>
      <c r="S1327" s="844"/>
      <c r="T1327" s="193"/>
      <c r="U1327" s="842" t="str">
        <f t="shared" si="123"/>
        <v>役員85</v>
      </c>
      <c r="V1327" s="843"/>
      <c r="W1327" s="843"/>
      <c r="X1327" s="843"/>
      <c r="Y1327" s="843"/>
      <c r="Z1327" s="843"/>
      <c r="AA1327" s="843"/>
      <c r="AB1327" s="843"/>
      <c r="AC1327" s="843"/>
      <c r="AD1327" s="843"/>
      <c r="AE1327" s="843"/>
      <c r="AF1327" s="844"/>
      <c r="AH1327" s="842" t="str">
        <f t="shared" si="125"/>
        <v>役員84</v>
      </c>
      <c r="AI1327" s="843"/>
      <c r="AJ1327" s="843"/>
      <c r="AK1327" s="843"/>
      <c r="AL1327" s="843"/>
      <c r="AM1327" s="843"/>
      <c r="AN1327" s="843"/>
      <c r="AO1327" s="843"/>
      <c r="AP1327" s="843"/>
      <c r="AQ1327" s="843"/>
      <c r="AR1327" s="843"/>
      <c r="AS1327" s="844"/>
      <c r="AU1327" s="696" t="str">
        <f t="shared" si="124"/>
        <v xml:space="preserve"> 役員84</v>
      </c>
      <c r="AV1327" s="697"/>
      <c r="AW1327" s="697"/>
      <c r="AX1327" s="697"/>
      <c r="AY1327" s="697"/>
      <c r="AZ1327" s="697"/>
      <c r="BA1327" s="697"/>
      <c r="BB1327" s="697"/>
      <c r="BC1327" s="697"/>
      <c r="BD1327" s="697"/>
      <c r="BE1327" s="698"/>
      <c r="BM1327" s="240"/>
      <c r="BN1327" s="240"/>
      <c r="BO1327" s="240"/>
      <c r="BS1327" s="199"/>
    </row>
    <row r="1328" spans="4:71" s="52" customFormat="1" hidden="1">
      <c r="D1328" s="198"/>
      <c r="E1328" s="54"/>
      <c r="F1328" s="692">
        <v>86</v>
      </c>
      <c r="G1328" s="693"/>
      <c r="H1328" s="842" t="str">
        <f>List!O88</f>
        <v>役員86</v>
      </c>
      <c r="I1328" s="843"/>
      <c r="J1328" s="843"/>
      <c r="K1328" s="843"/>
      <c r="L1328" s="843"/>
      <c r="M1328" s="843"/>
      <c r="N1328" s="843"/>
      <c r="O1328" s="843"/>
      <c r="P1328" s="843"/>
      <c r="Q1328" s="843"/>
      <c r="R1328" s="843"/>
      <c r="S1328" s="844"/>
      <c r="T1328" s="193"/>
      <c r="U1328" s="842" t="str">
        <f t="shared" si="123"/>
        <v>役員86</v>
      </c>
      <c r="V1328" s="843"/>
      <c r="W1328" s="843"/>
      <c r="X1328" s="843"/>
      <c r="Y1328" s="843"/>
      <c r="Z1328" s="843"/>
      <c r="AA1328" s="843"/>
      <c r="AB1328" s="843"/>
      <c r="AC1328" s="843"/>
      <c r="AD1328" s="843"/>
      <c r="AE1328" s="843"/>
      <c r="AF1328" s="844"/>
      <c r="AH1328" s="842" t="str">
        <f t="shared" si="125"/>
        <v>役員85</v>
      </c>
      <c r="AI1328" s="843"/>
      <c r="AJ1328" s="843"/>
      <c r="AK1328" s="843"/>
      <c r="AL1328" s="843"/>
      <c r="AM1328" s="843"/>
      <c r="AN1328" s="843"/>
      <c r="AO1328" s="843"/>
      <c r="AP1328" s="843"/>
      <c r="AQ1328" s="843"/>
      <c r="AR1328" s="843"/>
      <c r="AS1328" s="844"/>
      <c r="AU1328" s="696" t="str">
        <f t="shared" si="124"/>
        <v xml:space="preserve"> 役員85</v>
      </c>
      <c r="AV1328" s="697"/>
      <c r="AW1328" s="697"/>
      <c r="AX1328" s="697"/>
      <c r="AY1328" s="697"/>
      <c r="AZ1328" s="697"/>
      <c r="BA1328" s="697"/>
      <c r="BB1328" s="697"/>
      <c r="BC1328" s="697"/>
      <c r="BD1328" s="697"/>
      <c r="BE1328" s="698"/>
      <c r="BM1328" s="240"/>
      <c r="BN1328" s="240"/>
      <c r="BO1328" s="240"/>
      <c r="BS1328" s="199"/>
    </row>
    <row r="1329" spans="4:71" s="52" customFormat="1" hidden="1">
      <c r="D1329" s="198"/>
      <c r="E1329" s="54"/>
      <c r="F1329" s="692">
        <v>87</v>
      </c>
      <c r="G1329" s="693"/>
      <c r="H1329" s="842" t="str">
        <f>List!O89</f>
        <v>役員87</v>
      </c>
      <c r="I1329" s="843"/>
      <c r="J1329" s="843"/>
      <c r="K1329" s="843"/>
      <c r="L1329" s="843"/>
      <c r="M1329" s="843"/>
      <c r="N1329" s="843"/>
      <c r="O1329" s="843"/>
      <c r="P1329" s="843"/>
      <c r="Q1329" s="843"/>
      <c r="R1329" s="843"/>
      <c r="S1329" s="844"/>
      <c r="T1329" s="193"/>
      <c r="U1329" s="842" t="str">
        <f t="shared" si="123"/>
        <v>役員87</v>
      </c>
      <c r="V1329" s="843"/>
      <c r="W1329" s="843"/>
      <c r="X1329" s="843"/>
      <c r="Y1329" s="843"/>
      <c r="Z1329" s="843"/>
      <c r="AA1329" s="843"/>
      <c r="AB1329" s="843"/>
      <c r="AC1329" s="843"/>
      <c r="AD1329" s="843"/>
      <c r="AE1329" s="843"/>
      <c r="AF1329" s="844"/>
      <c r="AH1329" s="842" t="str">
        <f t="shared" si="125"/>
        <v>役員86</v>
      </c>
      <c r="AI1329" s="843"/>
      <c r="AJ1329" s="843"/>
      <c r="AK1329" s="843"/>
      <c r="AL1329" s="843"/>
      <c r="AM1329" s="843"/>
      <c r="AN1329" s="843"/>
      <c r="AO1329" s="843"/>
      <c r="AP1329" s="843"/>
      <c r="AQ1329" s="843"/>
      <c r="AR1329" s="843"/>
      <c r="AS1329" s="844"/>
      <c r="AU1329" s="696" t="str">
        <f t="shared" si="124"/>
        <v xml:space="preserve"> 役員86</v>
      </c>
      <c r="AV1329" s="697"/>
      <c r="AW1329" s="697"/>
      <c r="AX1329" s="697"/>
      <c r="AY1329" s="697"/>
      <c r="AZ1329" s="697"/>
      <c r="BA1329" s="697"/>
      <c r="BB1329" s="697"/>
      <c r="BC1329" s="697"/>
      <c r="BD1329" s="697"/>
      <c r="BE1329" s="698"/>
      <c r="BM1329" s="240"/>
      <c r="BN1329" s="240"/>
      <c r="BO1329" s="240"/>
      <c r="BS1329" s="199"/>
    </row>
    <row r="1330" spans="4:71" s="52" customFormat="1" hidden="1">
      <c r="D1330" s="198"/>
      <c r="E1330" s="54"/>
      <c r="F1330" s="692">
        <v>88</v>
      </c>
      <c r="G1330" s="693"/>
      <c r="H1330" s="842" t="str">
        <f>List!O90</f>
        <v>役員88</v>
      </c>
      <c r="I1330" s="843"/>
      <c r="J1330" s="843"/>
      <c r="K1330" s="843"/>
      <c r="L1330" s="843"/>
      <c r="M1330" s="843"/>
      <c r="N1330" s="843"/>
      <c r="O1330" s="843"/>
      <c r="P1330" s="843"/>
      <c r="Q1330" s="843"/>
      <c r="R1330" s="843"/>
      <c r="S1330" s="844"/>
      <c r="T1330" s="193"/>
      <c r="U1330" s="842" t="str">
        <f t="shared" si="123"/>
        <v>役員88</v>
      </c>
      <c r="V1330" s="843"/>
      <c r="W1330" s="843"/>
      <c r="X1330" s="843"/>
      <c r="Y1330" s="843"/>
      <c r="Z1330" s="843"/>
      <c r="AA1330" s="843"/>
      <c r="AB1330" s="843"/>
      <c r="AC1330" s="843"/>
      <c r="AD1330" s="843"/>
      <c r="AE1330" s="843"/>
      <c r="AF1330" s="844"/>
      <c r="AH1330" s="842" t="str">
        <f t="shared" si="125"/>
        <v>役員87</v>
      </c>
      <c r="AI1330" s="843"/>
      <c r="AJ1330" s="843"/>
      <c r="AK1330" s="843"/>
      <c r="AL1330" s="843"/>
      <c r="AM1330" s="843"/>
      <c r="AN1330" s="843"/>
      <c r="AO1330" s="843"/>
      <c r="AP1330" s="843"/>
      <c r="AQ1330" s="843"/>
      <c r="AR1330" s="843"/>
      <c r="AS1330" s="844"/>
      <c r="AU1330" s="696" t="str">
        <f t="shared" si="124"/>
        <v xml:space="preserve"> 役員87</v>
      </c>
      <c r="AV1330" s="697"/>
      <c r="AW1330" s="697"/>
      <c r="AX1330" s="697"/>
      <c r="AY1330" s="697"/>
      <c r="AZ1330" s="697"/>
      <c r="BA1330" s="697"/>
      <c r="BB1330" s="697"/>
      <c r="BC1330" s="697"/>
      <c r="BD1330" s="697"/>
      <c r="BE1330" s="698"/>
      <c r="BM1330" s="240"/>
      <c r="BN1330" s="240"/>
      <c r="BO1330" s="240"/>
      <c r="BS1330" s="199"/>
    </row>
    <row r="1331" spans="4:71" s="52" customFormat="1" hidden="1">
      <c r="D1331" s="198"/>
      <c r="E1331" s="54"/>
      <c r="F1331" s="692">
        <v>89</v>
      </c>
      <c r="G1331" s="693"/>
      <c r="H1331" s="842" t="str">
        <f>List!O91</f>
        <v>役員89</v>
      </c>
      <c r="I1331" s="843"/>
      <c r="J1331" s="843"/>
      <c r="K1331" s="843"/>
      <c r="L1331" s="843"/>
      <c r="M1331" s="843"/>
      <c r="N1331" s="843"/>
      <c r="O1331" s="843"/>
      <c r="P1331" s="843"/>
      <c r="Q1331" s="843"/>
      <c r="R1331" s="843"/>
      <c r="S1331" s="844"/>
      <c r="T1331" s="193"/>
      <c r="U1331" s="842" t="str">
        <f t="shared" si="123"/>
        <v>役員89</v>
      </c>
      <c r="V1331" s="843"/>
      <c r="W1331" s="843"/>
      <c r="X1331" s="843"/>
      <c r="Y1331" s="843"/>
      <c r="Z1331" s="843"/>
      <c r="AA1331" s="843"/>
      <c r="AB1331" s="843"/>
      <c r="AC1331" s="843"/>
      <c r="AD1331" s="843"/>
      <c r="AE1331" s="843"/>
      <c r="AF1331" s="844"/>
      <c r="AH1331" s="842" t="str">
        <f t="shared" si="125"/>
        <v>役員88</v>
      </c>
      <c r="AI1331" s="843"/>
      <c r="AJ1331" s="843"/>
      <c r="AK1331" s="843"/>
      <c r="AL1331" s="843"/>
      <c r="AM1331" s="843"/>
      <c r="AN1331" s="843"/>
      <c r="AO1331" s="843"/>
      <c r="AP1331" s="843"/>
      <c r="AQ1331" s="843"/>
      <c r="AR1331" s="843"/>
      <c r="AS1331" s="844"/>
      <c r="AU1331" s="696" t="str">
        <f t="shared" si="124"/>
        <v xml:space="preserve"> 役員88</v>
      </c>
      <c r="AV1331" s="697"/>
      <c r="AW1331" s="697"/>
      <c r="AX1331" s="697"/>
      <c r="AY1331" s="697"/>
      <c r="AZ1331" s="697"/>
      <c r="BA1331" s="697"/>
      <c r="BB1331" s="697"/>
      <c r="BC1331" s="697"/>
      <c r="BD1331" s="697"/>
      <c r="BE1331" s="698"/>
      <c r="BM1331" s="240"/>
      <c r="BN1331" s="240"/>
      <c r="BO1331" s="240"/>
      <c r="BS1331" s="199"/>
    </row>
    <row r="1332" spans="4:71" s="52" customFormat="1" hidden="1">
      <c r="D1332" s="198"/>
      <c r="E1332" s="54"/>
      <c r="F1332" s="692">
        <v>90</v>
      </c>
      <c r="G1332" s="693"/>
      <c r="H1332" s="842" t="str">
        <f>List!O92</f>
        <v>役員90</v>
      </c>
      <c r="I1332" s="843"/>
      <c r="J1332" s="843"/>
      <c r="K1332" s="843"/>
      <c r="L1332" s="843"/>
      <c r="M1332" s="843"/>
      <c r="N1332" s="843"/>
      <c r="O1332" s="843"/>
      <c r="P1332" s="843"/>
      <c r="Q1332" s="843"/>
      <c r="R1332" s="843"/>
      <c r="S1332" s="844"/>
      <c r="T1332" s="193"/>
      <c r="U1332" s="842" t="str">
        <f t="shared" si="123"/>
        <v>役員90</v>
      </c>
      <c r="V1332" s="843"/>
      <c r="W1332" s="843"/>
      <c r="X1332" s="843"/>
      <c r="Y1332" s="843"/>
      <c r="Z1332" s="843"/>
      <c r="AA1332" s="843"/>
      <c r="AB1332" s="843"/>
      <c r="AC1332" s="843"/>
      <c r="AD1332" s="843"/>
      <c r="AE1332" s="843"/>
      <c r="AF1332" s="844"/>
      <c r="AH1332" s="842" t="str">
        <f t="shared" si="125"/>
        <v>役員89</v>
      </c>
      <c r="AI1332" s="843"/>
      <c r="AJ1332" s="843"/>
      <c r="AK1332" s="843"/>
      <c r="AL1332" s="843"/>
      <c r="AM1332" s="843"/>
      <c r="AN1332" s="843"/>
      <c r="AO1332" s="843"/>
      <c r="AP1332" s="843"/>
      <c r="AQ1332" s="843"/>
      <c r="AR1332" s="843"/>
      <c r="AS1332" s="844"/>
      <c r="AU1332" s="696" t="str">
        <f t="shared" si="124"/>
        <v xml:space="preserve"> 役員89</v>
      </c>
      <c r="AV1332" s="697"/>
      <c r="AW1332" s="697"/>
      <c r="AX1332" s="697"/>
      <c r="AY1332" s="697"/>
      <c r="AZ1332" s="697"/>
      <c r="BA1332" s="697"/>
      <c r="BB1332" s="697"/>
      <c r="BC1332" s="697"/>
      <c r="BD1332" s="697"/>
      <c r="BE1332" s="698"/>
      <c r="BM1332" s="240"/>
      <c r="BN1332" s="240"/>
      <c r="BO1332" s="240"/>
      <c r="BS1332" s="199"/>
    </row>
    <row r="1333" spans="4:71" s="52" customFormat="1" hidden="1">
      <c r="D1333" s="198"/>
      <c r="E1333" s="54"/>
      <c r="F1333" s="692">
        <v>91</v>
      </c>
      <c r="G1333" s="693"/>
      <c r="H1333" s="842" t="str">
        <f>List!O93</f>
        <v>役員91</v>
      </c>
      <c r="I1333" s="843"/>
      <c r="J1333" s="843"/>
      <c r="K1333" s="843"/>
      <c r="L1333" s="843"/>
      <c r="M1333" s="843"/>
      <c r="N1333" s="843"/>
      <c r="O1333" s="843"/>
      <c r="P1333" s="843"/>
      <c r="Q1333" s="843"/>
      <c r="R1333" s="843"/>
      <c r="S1333" s="844"/>
      <c r="T1333" s="193"/>
      <c r="U1333" s="842" t="str">
        <f t="shared" si="123"/>
        <v>役員91</v>
      </c>
      <c r="V1333" s="843"/>
      <c r="W1333" s="843"/>
      <c r="X1333" s="843"/>
      <c r="Y1333" s="843"/>
      <c r="Z1333" s="843"/>
      <c r="AA1333" s="843"/>
      <c r="AB1333" s="843"/>
      <c r="AC1333" s="843"/>
      <c r="AD1333" s="843"/>
      <c r="AE1333" s="843"/>
      <c r="AF1333" s="844"/>
      <c r="AH1333" s="842" t="str">
        <f t="shared" si="125"/>
        <v>役員90</v>
      </c>
      <c r="AI1333" s="843"/>
      <c r="AJ1333" s="843"/>
      <c r="AK1333" s="843"/>
      <c r="AL1333" s="843"/>
      <c r="AM1333" s="843"/>
      <c r="AN1333" s="843"/>
      <c r="AO1333" s="843"/>
      <c r="AP1333" s="843"/>
      <c r="AQ1333" s="843"/>
      <c r="AR1333" s="843"/>
      <c r="AS1333" s="844"/>
      <c r="AU1333" s="696" t="str">
        <f t="shared" si="124"/>
        <v xml:space="preserve"> 役員90</v>
      </c>
      <c r="AV1333" s="697"/>
      <c r="AW1333" s="697"/>
      <c r="AX1333" s="697"/>
      <c r="AY1333" s="697"/>
      <c r="AZ1333" s="697"/>
      <c r="BA1333" s="697"/>
      <c r="BB1333" s="697"/>
      <c r="BC1333" s="697"/>
      <c r="BD1333" s="697"/>
      <c r="BE1333" s="698"/>
      <c r="BM1333" s="240"/>
      <c r="BN1333" s="240"/>
      <c r="BO1333" s="240"/>
      <c r="BS1333" s="199"/>
    </row>
    <row r="1334" spans="4:71" s="52" customFormat="1" hidden="1">
      <c r="D1334" s="198"/>
      <c r="E1334" s="54"/>
      <c r="F1334" s="692">
        <v>92</v>
      </c>
      <c r="G1334" s="693"/>
      <c r="H1334" s="842" t="str">
        <f>List!O94</f>
        <v>役員92</v>
      </c>
      <c r="I1334" s="843"/>
      <c r="J1334" s="843"/>
      <c r="K1334" s="843"/>
      <c r="L1334" s="843"/>
      <c r="M1334" s="843"/>
      <c r="N1334" s="843"/>
      <c r="O1334" s="843"/>
      <c r="P1334" s="843"/>
      <c r="Q1334" s="843"/>
      <c r="R1334" s="843"/>
      <c r="S1334" s="844"/>
      <c r="T1334" s="193"/>
      <c r="U1334" s="842" t="str">
        <f t="shared" si="123"/>
        <v>役員92</v>
      </c>
      <c r="V1334" s="843"/>
      <c r="W1334" s="843"/>
      <c r="X1334" s="843"/>
      <c r="Y1334" s="843"/>
      <c r="Z1334" s="843"/>
      <c r="AA1334" s="843"/>
      <c r="AB1334" s="843"/>
      <c r="AC1334" s="843"/>
      <c r="AD1334" s="843"/>
      <c r="AE1334" s="843"/>
      <c r="AF1334" s="844"/>
      <c r="AH1334" s="842" t="str">
        <f t="shared" si="125"/>
        <v>役員91</v>
      </c>
      <c r="AI1334" s="843"/>
      <c r="AJ1334" s="843"/>
      <c r="AK1334" s="843"/>
      <c r="AL1334" s="843"/>
      <c r="AM1334" s="843"/>
      <c r="AN1334" s="843"/>
      <c r="AO1334" s="843"/>
      <c r="AP1334" s="843"/>
      <c r="AQ1334" s="843"/>
      <c r="AR1334" s="843"/>
      <c r="AS1334" s="844"/>
      <c r="AU1334" s="696" t="str">
        <f t="shared" si="124"/>
        <v xml:space="preserve"> 役員91</v>
      </c>
      <c r="AV1334" s="697"/>
      <c r="AW1334" s="697"/>
      <c r="AX1334" s="697"/>
      <c r="AY1334" s="697"/>
      <c r="AZ1334" s="697"/>
      <c r="BA1334" s="697"/>
      <c r="BB1334" s="697"/>
      <c r="BC1334" s="697"/>
      <c r="BD1334" s="697"/>
      <c r="BE1334" s="698"/>
      <c r="BM1334" s="240"/>
      <c r="BN1334" s="240"/>
      <c r="BO1334" s="240"/>
      <c r="BS1334" s="199"/>
    </row>
    <row r="1335" spans="4:71" s="52" customFormat="1" hidden="1">
      <c r="D1335" s="198"/>
      <c r="E1335" s="54"/>
      <c r="F1335" s="692">
        <v>93</v>
      </c>
      <c r="G1335" s="693"/>
      <c r="H1335" s="842" t="str">
        <f>List!O95</f>
        <v>役員93</v>
      </c>
      <c r="I1335" s="843"/>
      <c r="J1335" s="843"/>
      <c r="K1335" s="843"/>
      <c r="L1335" s="843"/>
      <c r="M1335" s="843"/>
      <c r="N1335" s="843"/>
      <c r="O1335" s="843"/>
      <c r="P1335" s="843"/>
      <c r="Q1335" s="843"/>
      <c r="R1335" s="843"/>
      <c r="S1335" s="844"/>
      <c r="T1335" s="193"/>
      <c r="U1335" s="842" t="str">
        <f t="shared" si="123"/>
        <v>役員93</v>
      </c>
      <c r="V1335" s="843"/>
      <c r="W1335" s="843"/>
      <c r="X1335" s="843"/>
      <c r="Y1335" s="843"/>
      <c r="Z1335" s="843"/>
      <c r="AA1335" s="843"/>
      <c r="AB1335" s="843"/>
      <c r="AC1335" s="843"/>
      <c r="AD1335" s="843"/>
      <c r="AE1335" s="843"/>
      <c r="AF1335" s="844"/>
      <c r="AH1335" s="842" t="str">
        <f t="shared" si="125"/>
        <v>役員92</v>
      </c>
      <c r="AI1335" s="843"/>
      <c r="AJ1335" s="843"/>
      <c r="AK1335" s="843"/>
      <c r="AL1335" s="843"/>
      <c r="AM1335" s="843"/>
      <c r="AN1335" s="843"/>
      <c r="AO1335" s="843"/>
      <c r="AP1335" s="843"/>
      <c r="AQ1335" s="843"/>
      <c r="AR1335" s="843"/>
      <c r="AS1335" s="844"/>
      <c r="AU1335" s="696" t="str">
        <f t="shared" si="124"/>
        <v xml:space="preserve"> 役員92</v>
      </c>
      <c r="AV1335" s="697"/>
      <c r="AW1335" s="697"/>
      <c r="AX1335" s="697"/>
      <c r="AY1335" s="697"/>
      <c r="AZ1335" s="697"/>
      <c r="BA1335" s="697"/>
      <c r="BB1335" s="697"/>
      <c r="BC1335" s="697"/>
      <c r="BD1335" s="697"/>
      <c r="BE1335" s="698"/>
      <c r="BM1335" s="240"/>
      <c r="BN1335" s="240"/>
      <c r="BO1335" s="240"/>
      <c r="BS1335" s="199"/>
    </row>
    <row r="1336" spans="4:71" s="52" customFormat="1" hidden="1">
      <c r="D1336" s="198"/>
      <c r="E1336" s="54"/>
      <c r="F1336" s="692">
        <v>94</v>
      </c>
      <c r="G1336" s="693"/>
      <c r="H1336" s="842" t="str">
        <f>List!O96</f>
        <v>役員94</v>
      </c>
      <c r="I1336" s="843"/>
      <c r="J1336" s="843"/>
      <c r="K1336" s="843"/>
      <c r="L1336" s="843"/>
      <c r="M1336" s="843"/>
      <c r="N1336" s="843"/>
      <c r="O1336" s="843"/>
      <c r="P1336" s="843"/>
      <c r="Q1336" s="843"/>
      <c r="R1336" s="843"/>
      <c r="S1336" s="844"/>
      <c r="T1336" s="193"/>
      <c r="U1336" s="842" t="str">
        <f t="shared" si="123"/>
        <v>役員94</v>
      </c>
      <c r="V1336" s="843"/>
      <c r="W1336" s="843"/>
      <c r="X1336" s="843"/>
      <c r="Y1336" s="843"/>
      <c r="Z1336" s="843"/>
      <c r="AA1336" s="843"/>
      <c r="AB1336" s="843"/>
      <c r="AC1336" s="843"/>
      <c r="AD1336" s="843"/>
      <c r="AE1336" s="843"/>
      <c r="AF1336" s="844"/>
      <c r="AH1336" s="842" t="str">
        <f t="shared" si="125"/>
        <v>役員93</v>
      </c>
      <c r="AI1336" s="843"/>
      <c r="AJ1336" s="843"/>
      <c r="AK1336" s="843"/>
      <c r="AL1336" s="843"/>
      <c r="AM1336" s="843"/>
      <c r="AN1336" s="843"/>
      <c r="AO1336" s="843"/>
      <c r="AP1336" s="843"/>
      <c r="AQ1336" s="843"/>
      <c r="AR1336" s="843"/>
      <c r="AS1336" s="844"/>
      <c r="AU1336" s="696" t="str">
        <f t="shared" si="124"/>
        <v xml:space="preserve"> 役員93</v>
      </c>
      <c r="AV1336" s="697"/>
      <c r="AW1336" s="697"/>
      <c r="AX1336" s="697"/>
      <c r="AY1336" s="697"/>
      <c r="AZ1336" s="697"/>
      <c r="BA1336" s="697"/>
      <c r="BB1336" s="697"/>
      <c r="BC1336" s="697"/>
      <c r="BD1336" s="697"/>
      <c r="BE1336" s="698"/>
      <c r="BM1336" s="240"/>
      <c r="BN1336" s="240"/>
      <c r="BO1336" s="240"/>
      <c r="BS1336" s="199"/>
    </row>
    <row r="1337" spans="4:71" s="52" customFormat="1" hidden="1">
      <c r="D1337" s="198"/>
      <c r="E1337" s="54"/>
      <c r="F1337" s="692">
        <v>95</v>
      </c>
      <c r="G1337" s="693"/>
      <c r="H1337" s="842" t="str">
        <f>List!O97</f>
        <v>役員95</v>
      </c>
      <c r="I1337" s="843"/>
      <c r="J1337" s="843"/>
      <c r="K1337" s="843"/>
      <c r="L1337" s="843"/>
      <c r="M1337" s="843"/>
      <c r="N1337" s="843"/>
      <c r="O1337" s="843"/>
      <c r="P1337" s="843"/>
      <c r="Q1337" s="843"/>
      <c r="R1337" s="843"/>
      <c r="S1337" s="844"/>
      <c r="T1337" s="193"/>
      <c r="U1337" s="842" t="str">
        <f t="shared" si="123"/>
        <v>役員95</v>
      </c>
      <c r="V1337" s="843"/>
      <c r="W1337" s="843"/>
      <c r="X1337" s="843"/>
      <c r="Y1337" s="843"/>
      <c r="Z1337" s="843"/>
      <c r="AA1337" s="843"/>
      <c r="AB1337" s="843"/>
      <c r="AC1337" s="843"/>
      <c r="AD1337" s="843"/>
      <c r="AE1337" s="843"/>
      <c r="AF1337" s="844"/>
      <c r="AH1337" s="842" t="str">
        <f t="shared" si="125"/>
        <v>役員94</v>
      </c>
      <c r="AI1337" s="843"/>
      <c r="AJ1337" s="843"/>
      <c r="AK1337" s="843"/>
      <c r="AL1337" s="843"/>
      <c r="AM1337" s="843"/>
      <c r="AN1337" s="843"/>
      <c r="AO1337" s="843"/>
      <c r="AP1337" s="843"/>
      <c r="AQ1337" s="843"/>
      <c r="AR1337" s="843"/>
      <c r="AS1337" s="844"/>
      <c r="AU1337" s="696" t="str">
        <f t="shared" si="124"/>
        <v xml:space="preserve"> 役員94</v>
      </c>
      <c r="AV1337" s="697"/>
      <c r="AW1337" s="697"/>
      <c r="AX1337" s="697"/>
      <c r="AY1337" s="697"/>
      <c r="AZ1337" s="697"/>
      <c r="BA1337" s="697"/>
      <c r="BB1337" s="697"/>
      <c r="BC1337" s="697"/>
      <c r="BD1337" s="697"/>
      <c r="BE1337" s="698"/>
      <c r="BM1337" s="240"/>
      <c r="BN1337" s="240"/>
      <c r="BO1337" s="240"/>
      <c r="BS1337" s="199"/>
    </row>
    <row r="1338" spans="4:71" s="52" customFormat="1" hidden="1">
      <c r="D1338" s="198"/>
      <c r="E1338" s="54"/>
      <c r="F1338" s="692">
        <v>96</v>
      </c>
      <c r="G1338" s="693"/>
      <c r="H1338" s="842" t="str">
        <f>List!O98</f>
        <v>役員96</v>
      </c>
      <c r="I1338" s="843"/>
      <c r="J1338" s="843"/>
      <c r="K1338" s="843"/>
      <c r="L1338" s="843"/>
      <c r="M1338" s="843"/>
      <c r="N1338" s="843"/>
      <c r="O1338" s="843"/>
      <c r="P1338" s="843"/>
      <c r="Q1338" s="843"/>
      <c r="R1338" s="843"/>
      <c r="S1338" s="844"/>
      <c r="T1338" s="193"/>
      <c r="U1338" s="842" t="str">
        <f t="shared" si="123"/>
        <v>役員96</v>
      </c>
      <c r="V1338" s="843"/>
      <c r="W1338" s="843"/>
      <c r="X1338" s="843"/>
      <c r="Y1338" s="843"/>
      <c r="Z1338" s="843"/>
      <c r="AA1338" s="843"/>
      <c r="AB1338" s="843"/>
      <c r="AC1338" s="843"/>
      <c r="AD1338" s="843"/>
      <c r="AE1338" s="843"/>
      <c r="AF1338" s="844"/>
      <c r="AH1338" s="842" t="str">
        <f t="shared" si="125"/>
        <v>役員95</v>
      </c>
      <c r="AI1338" s="843"/>
      <c r="AJ1338" s="843"/>
      <c r="AK1338" s="843"/>
      <c r="AL1338" s="843"/>
      <c r="AM1338" s="843"/>
      <c r="AN1338" s="843"/>
      <c r="AO1338" s="843"/>
      <c r="AP1338" s="843"/>
      <c r="AQ1338" s="843"/>
      <c r="AR1338" s="843"/>
      <c r="AS1338" s="844"/>
      <c r="AU1338" s="696" t="str">
        <f t="shared" si="124"/>
        <v xml:space="preserve"> 役員95</v>
      </c>
      <c r="AV1338" s="697"/>
      <c r="AW1338" s="697"/>
      <c r="AX1338" s="697"/>
      <c r="AY1338" s="697"/>
      <c r="AZ1338" s="697"/>
      <c r="BA1338" s="697"/>
      <c r="BB1338" s="697"/>
      <c r="BC1338" s="697"/>
      <c r="BD1338" s="697"/>
      <c r="BE1338" s="698"/>
      <c r="BM1338" s="240"/>
      <c r="BN1338" s="240"/>
      <c r="BO1338" s="240"/>
      <c r="BS1338" s="199"/>
    </row>
    <row r="1339" spans="4:71" s="52" customFormat="1" hidden="1">
      <c r="D1339" s="198"/>
      <c r="E1339" s="54"/>
      <c r="F1339" s="692">
        <v>97</v>
      </c>
      <c r="G1339" s="693"/>
      <c r="H1339" s="842" t="str">
        <f>List!O99</f>
        <v>役員97</v>
      </c>
      <c r="I1339" s="843"/>
      <c r="J1339" s="843"/>
      <c r="K1339" s="843"/>
      <c r="L1339" s="843"/>
      <c r="M1339" s="843"/>
      <c r="N1339" s="843"/>
      <c r="O1339" s="843"/>
      <c r="P1339" s="843"/>
      <c r="Q1339" s="843"/>
      <c r="R1339" s="843"/>
      <c r="S1339" s="844"/>
      <c r="T1339" s="193"/>
      <c r="U1339" s="842" t="str">
        <f t="shared" si="123"/>
        <v>役員97</v>
      </c>
      <c r="V1339" s="843"/>
      <c r="W1339" s="843"/>
      <c r="X1339" s="843"/>
      <c r="Y1339" s="843"/>
      <c r="Z1339" s="843"/>
      <c r="AA1339" s="843"/>
      <c r="AB1339" s="843"/>
      <c r="AC1339" s="843"/>
      <c r="AD1339" s="843"/>
      <c r="AE1339" s="843"/>
      <c r="AF1339" s="844"/>
      <c r="AH1339" s="842" t="str">
        <f t="shared" si="125"/>
        <v>役員96</v>
      </c>
      <c r="AI1339" s="843"/>
      <c r="AJ1339" s="843"/>
      <c r="AK1339" s="843"/>
      <c r="AL1339" s="843"/>
      <c r="AM1339" s="843"/>
      <c r="AN1339" s="843"/>
      <c r="AO1339" s="843"/>
      <c r="AP1339" s="843"/>
      <c r="AQ1339" s="843"/>
      <c r="AR1339" s="843"/>
      <c r="AS1339" s="844"/>
      <c r="AU1339" s="696" t="str">
        <f t="shared" si="124"/>
        <v xml:space="preserve"> 役員96</v>
      </c>
      <c r="AV1339" s="697"/>
      <c r="AW1339" s="697"/>
      <c r="AX1339" s="697"/>
      <c r="AY1339" s="697"/>
      <c r="AZ1339" s="697"/>
      <c r="BA1339" s="697"/>
      <c r="BB1339" s="697"/>
      <c r="BC1339" s="697"/>
      <c r="BD1339" s="697"/>
      <c r="BE1339" s="698"/>
      <c r="BM1339" s="240"/>
      <c r="BN1339" s="240"/>
      <c r="BO1339" s="240"/>
      <c r="BS1339" s="199"/>
    </row>
    <row r="1340" spans="4:71" s="52" customFormat="1" hidden="1">
      <c r="D1340" s="198"/>
      <c r="E1340" s="54"/>
      <c r="F1340" s="692">
        <v>98</v>
      </c>
      <c r="G1340" s="693"/>
      <c r="H1340" s="842" t="str">
        <f>List!O100</f>
        <v>役員98</v>
      </c>
      <c r="I1340" s="843"/>
      <c r="J1340" s="843"/>
      <c r="K1340" s="843"/>
      <c r="L1340" s="843"/>
      <c r="M1340" s="843"/>
      <c r="N1340" s="843"/>
      <c r="O1340" s="843"/>
      <c r="P1340" s="843"/>
      <c r="Q1340" s="843"/>
      <c r="R1340" s="843"/>
      <c r="S1340" s="844"/>
      <c r="T1340" s="193"/>
      <c r="U1340" s="842" t="str">
        <f t="shared" si="123"/>
        <v>役員98</v>
      </c>
      <c r="V1340" s="843"/>
      <c r="W1340" s="843"/>
      <c r="X1340" s="843"/>
      <c r="Y1340" s="843"/>
      <c r="Z1340" s="843"/>
      <c r="AA1340" s="843"/>
      <c r="AB1340" s="843"/>
      <c r="AC1340" s="843"/>
      <c r="AD1340" s="843"/>
      <c r="AE1340" s="843"/>
      <c r="AF1340" s="844"/>
      <c r="AH1340" s="842" t="str">
        <f t="shared" si="125"/>
        <v>役員97</v>
      </c>
      <c r="AI1340" s="843"/>
      <c r="AJ1340" s="843"/>
      <c r="AK1340" s="843"/>
      <c r="AL1340" s="843"/>
      <c r="AM1340" s="843"/>
      <c r="AN1340" s="843"/>
      <c r="AO1340" s="843"/>
      <c r="AP1340" s="843"/>
      <c r="AQ1340" s="843"/>
      <c r="AR1340" s="843"/>
      <c r="AS1340" s="844"/>
      <c r="AU1340" s="696" t="str">
        <f t="shared" si="124"/>
        <v xml:space="preserve"> 役員97</v>
      </c>
      <c r="AV1340" s="697"/>
      <c r="AW1340" s="697"/>
      <c r="AX1340" s="697"/>
      <c r="AY1340" s="697"/>
      <c r="AZ1340" s="697"/>
      <c r="BA1340" s="697"/>
      <c r="BB1340" s="697"/>
      <c r="BC1340" s="697"/>
      <c r="BD1340" s="697"/>
      <c r="BE1340" s="698"/>
      <c r="BM1340" s="240"/>
      <c r="BN1340" s="240"/>
      <c r="BO1340" s="240"/>
      <c r="BS1340" s="199"/>
    </row>
    <row r="1341" spans="4:71" s="52" customFormat="1" hidden="1">
      <c r="D1341" s="198"/>
      <c r="E1341" s="54"/>
      <c r="F1341" s="692">
        <v>99</v>
      </c>
      <c r="G1341" s="693"/>
      <c r="H1341" s="842" t="str">
        <f>List!O101</f>
        <v>役員99</v>
      </c>
      <c r="I1341" s="843"/>
      <c r="J1341" s="843"/>
      <c r="K1341" s="843"/>
      <c r="L1341" s="843"/>
      <c r="M1341" s="843"/>
      <c r="N1341" s="843"/>
      <c r="O1341" s="843"/>
      <c r="P1341" s="843"/>
      <c r="Q1341" s="843"/>
      <c r="R1341" s="843"/>
      <c r="S1341" s="844"/>
      <c r="T1341" s="193"/>
      <c r="U1341" s="842" t="str">
        <f t="shared" si="123"/>
        <v>役員99</v>
      </c>
      <c r="V1341" s="843"/>
      <c r="W1341" s="843"/>
      <c r="X1341" s="843"/>
      <c r="Y1341" s="843"/>
      <c r="Z1341" s="843"/>
      <c r="AA1341" s="843"/>
      <c r="AB1341" s="843"/>
      <c r="AC1341" s="843"/>
      <c r="AD1341" s="843"/>
      <c r="AE1341" s="843"/>
      <c r="AF1341" s="844"/>
      <c r="AH1341" s="842" t="str">
        <f t="shared" si="125"/>
        <v>役員98</v>
      </c>
      <c r="AI1341" s="843"/>
      <c r="AJ1341" s="843"/>
      <c r="AK1341" s="843"/>
      <c r="AL1341" s="843"/>
      <c r="AM1341" s="843"/>
      <c r="AN1341" s="843"/>
      <c r="AO1341" s="843"/>
      <c r="AP1341" s="843"/>
      <c r="AQ1341" s="843"/>
      <c r="AR1341" s="843"/>
      <c r="AS1341" s="844"/>
      <c r="AU1341" s="696" t="str">
        <f t="shared" si="124"/>
        <v xml:space="preserve"> 役員98</v>
      </c>
      <c r="AV1341" s="697"/>
      <c r="AW1341" s="697"/>
      <c r="AX1341" s="697"/>
      <c r="AY1341" s="697"/>
      <c r="AZ1341" s="697"/>
      <c r="BA1341" s="697"/>
      <c r="BB1341" s="697"/>
      <c r="BC1341" s="697"/>
      <c r="BD1341" s="697"/>
      <c r="BE1341" s="698"/>
      <c r="BM1341" s="240"/>
      <c r="BN1341" s="240"/>
      <c r="BO1341" s="240"/>
      <c r="BS1341" s="199"/>
    </row>
    <row r="1342" spans="4:71" s="52" customFormat="1" hidden="1">
      <c r="D1342" s="198"/>
      <c r="E1342" s="54"/>
      <c r="F1342" s="692">
        <v>100</v>
      </c>
      <c r="G1342" s="693"/>
      <c r="H1342" s="842" t="str">
        <f>List!O102</f>
        <v>役員100</v>
      </c>
      <c r="I1342" s="843"/>
      <c r="J1342" s="843"/>
      <c r="K1342" s="843"/>
      <c r="L1342" s="843"/>
      <c r="M1342" s="843"/>
      <c r="N1342" s="843"/>
      <c r="O1342" s="843"/>
      <c r="P1342" s="843"/>
      <c r="Q1342" s="843"/>
      <c r="R1342" s="843"/>
      <c r="S1342" s="844"/>
      <c r="T1342" s="193"/>
      <c r="U1342" s="842" t="str">
        <f t="shared" si="123"/>
        <v>役員100</v>
      </c>
      <c r="V1342" s="843"/>
      <c r="W1342" s="843"/>
      <c r="X1342" s="843"/>
      <c r="Y1342" s="843"/>
      <c r="Z1342" s="843"/>
      <c r="AA1342" s="843"/>
      <c r="AB1342" s="843"/>
      <c r="AC1342" s="843"/>
      <c r="AD1342" s="843"/>
      <c r="AE1342" s="843"/>
      <c r="AF1342" s="844"/>
      <c r="AH1342" s="842" t="str">
        <f t="shared" si="125"/>
        <v>役員99</v>
      </c>
      <c r="AI1342" s="843"/>
      <c r="AJ1342" s="843"/>
      <c r="AK1342" s="843"/>
      <c r="AL1342" s="843"/>
      <c r="AM1342" s="843"/>
      <c r="AN1342" s="843"/>
      <c r="AO1342" s="843"/>
      <c r="AP1342" s="843"/>
      <c r="AQ1342" s="843"/>
      <c r="AR1342" s="843"/>
      <c r="AS1342" s="844"/>
      <c r="AU1342" s="696" t="str">
        <f t="shared" si="124"/>
        <v xml:space="preserve"> 役員99</v>
      </c>
      <c r="AV1342" s="697"/>
      <c r="AW1342" s="697"/>
      <c r="AX1342" s="697"/>
      <c r="AY1342" s="697"/>
      <c r="AZ1342" s="697"/>
      <c r="BA1342" s="697"/>
      <c r="BB1342" s="697"/>
      <c r="BC1342" s="697"/>
      <c r="BD1342" s="697"/>
      <c r="BE1342" s="698"/>
      <c r="BM1342" s="240"/>
      <c r="BN1342" s="240"/>
      <c r="BO1342" s="240"/>
      <c r="BS1342" s="199"/>
    </row>
    <row r="1343" spans="4:71" s="52" customFormat="1" hidden="1">
      <c r="D1343" s="198"/>
      <c r="E1343" s="54"/>
      <c r="F1343" s="692">
        <v>101</v>
      </c>
      <c r="G1343" s="693"/>
      <c r="H1343" s="845"/>
      <c r="I1343" s="845"/>
      <c r="J1343" s="845"/>
      <c r="K1343" s="845"/>
      <c r="L1343" s="845"/>
      <c r="M1343" s="845"/>
      <c r="N1343" s="845"/>
      <c r="O1343" s="845"/>
      <c r="P1343" s="845"/>
      <c r="Q1343" s="845"/>
      <c r="R1343" s="845"/>
      <c r="S1343" s="845"/>
      <c r="T1343" s="193"/>
      <c r="U1343" s="193"/>
      <c r="V1343" s="193"/>
      <c r="W1343" s="193"/>
      <c r="X1343" s="193"/>
      <c r="Y1343" s="193"/>
      <c r="Z1343" s="193"/>
      <c r="AA1343" s="193"/>
      <c r="AB1343" s="193"/>
      <c r="AC1343" s="193"/>
      <c r="AD1343" s="193"/>
      <c r="AE1343" s="193"/>
      <c r="AH1343" s="842" t="str">
        <f t="shared" si="125"/>
        <v>役員100</v>
      </c>
      <c r="AI1343" s="843"/>
      <c r="AJ1343" s="843"/>
      <c r="AK1343" s="843"/>
      <c r="AL1343" s="843"/>
      <c r="AM1343" s="843"/>
      <c r="AN1343" s="843"/>
      <c r="AO1343" s="843"/>
      <c r="AP1343" s="843"/>
      <c r="AQ1343" s="843"/>
      <c r="AR1343" s="843"/>
      <c r="AS1343" s="844"/>
      <c r="AU1343" s="696" t="str">
        <f t="shared" si="124"/>
        <v xml:space="preserve"> 役員100</v>
      </c>
      <c r="AV1343" s="697"/>
      <c r="AW1343" s="697"/>
      <c r="AX1343" s="697"/>
      <c r="AY1343" s="697"/>
      <c r="AZ1343" s="697"/>
      <c r="BA1343" s="697"/>
      <c r="BB1343" s="697"/>
      <c r="BC1343" s="697"/>
      <c r="BD1343" s="697"/>
      <c r="BE1343" s="698"/>
      <c r="BM1343" s="240"/>
      <c r="BN1343" s="240"/>
      <c r="BO1343" s="240"/>
      <c r="BS1343" s="199"/>
    </row>
    <row r="1344" spans="4:71" s="52" customFormat="1" ht="11.25" hidden="1" thickBot="1">
      <c r="D1344" s="200"/>
      <c r="E1344" s="201"/>
      <c r="F1344" s="694"/>
      <c r="G1344" s="695"/>
      <c r="H1344" s="695"/>
      <c r="I1344" s="695"/>
      <c r="J1344" s="695"/>
      <c r="K1344" s="695"/>
      <c r="L1344" s="695"/>
      <c r="M1344" s="695"/>
      <c r="N1344" s="695"/>
      <c r="O1344" s="695"/>
      <c r="P1344" s="695"/>
      <c r="Q1344" s="695"/>
      <c r="R1344" s="695"/>
      <c r="S1344" s="695"/>
      <c r="T1344" s="695"/>
      <c r="U1344" s="695"/>
      <c r="V1344" s="695"/>
      <c r="W1344" s="695"/>
      <c r="X1344" s="695"/>
      <c r="Y1344" s="695"/>
      <c r="Z1344" s="695"/>
      <c r="AA1344" s="695"/>
      <c r="AB1344" s="695"/>
      <c r="AC1344" s="695"/>
      <c r="AD1344" s="695"/>
      <c r="AE1344" s="695"/>
      <c r="AF1344" s="201"/>
      <c r="AG1344" s="201"/>
      <c r="AH1344" s="201"/>
      <c r="AI1344" s="201"/>
      <c r="AJ1344" s="201"/>
      <c r="AK1344" s="201"/>
      <c r="AL1344" s="201"/>
      <c r="AM1344" s="201"/>
      <c r="AN1344" s="201"/>
      <c r="AO1344" s="201"/>
      <c r="AP1344" s="201"/>
      <c r="AQ1344" s="201"/>
      <c r="AR1344" s="201"/>
      <c r="AS1344" s="201"/>
      <c r="AT1344" s="201"/>
      <c r="AU1344" s="201"/>
      <c r="AV1344" s="201"/>
      <c r="AW1344" s="201"/>
      <c r="AX1344" s="201"/>
      <c r="AY1344" s="201"/>
      <c r="AZ1344" s="201"/>
      <c r="BA1344" s="201"/>
      <c r="BB1344" s="201"/>
      <c r="BC1344" s="201"/>
      <c r="BD1344" s="201"/>
      <c r="BE1344" s="201"/>
      <c r="BF1344" s="201"/>
      <c r="BG1344" s="201"/>
      <c r="BH1344" s="201"/>
      <c r="BI1344" s="201"/>
      <c r="BJ1344" s="201"/>
      <c r="BK1344" s="201"/>
      <c r="BL1344" s="201"/>
      <c r="BM1344" s="245"/>
      <c r="BN1344" s="245"/>
      <c r="BO1344" s="245"/>
      <c r="BP1344" s="201"/>
      <c r="BQ1344" s="201"/>
      <c r="BR1344" s="201"/>
      <c r="BS1344" s="203"/>
    </row>
    <row r="1345" spans="4:67" s="52" customFormat="1" ht="11.25" hidden="1" thickTop="1">
      <c r="W1345" s="59"/>
      <c r="BM1345" s="240"/>
      <c r="BN1345" s="240"/>
      <c r="BO1345" s="240"/>
    </row>
    <row r="1346" spans="4:67" s="52" customFormat="1" ht="11.25" hidden="1" thickBot="1">
      <c r="W1346" s="59"/>
      <c r="BM1346" s="240"/>
      <c r="BN1346" s="240"/>
      <c r="BO1346" s="240"/>
    </row>
    <row r="1347" spans="4:67" s="52" customFormat="1" ht="11.25" hidden="1" thickTop="1">
      <c r="D1347" s="194"/>
      <c r="E1347" s="195"/>
      <c r="F1347" s="195"/>
      <c r="G1347" s="195"/>
      <c r="H1347" s="195"/>
      <c r="I1347" s="195"/>
      <c r="J1347" s="195"/>
      <c r="K1347" s="195"/>
      <c r="L1347" s="195"/>
      <c r="M1347" s="195"/>
      <c r="N1347" s="195"/>
      <c r="O1347" s="195"/>
      <c r="P1347" s="195"/>
      <c r="Q1347" s="195"/>
      <c r="R1347" s="195"/>
      <c r="S1347" s="195"/>
      <c r="T1347" s="195"/>
      <c r="U1347" s="195"/>
      <c r="V1347" s="195"/>
      <c r="W1347" s="196"/>
      <c r="X1347" s="195"/>
      <c r="Y1347" s="195"/>
      <c r="Z1347" s="195"/>
      <c r="AA1347" s="195"/>
      <c r="AB1347" s="195"/>
      <c r="AC1347" s="195"/>
      <c r="AD1347" s="195"/>
      <c r="AE1347" s="195"/>
      <c r="AF1347" s="195"/>
      <c r="AG1347" s="198"/>
      <c r="AH1347" s="54"/>
      <c r="AI1347" s="54"/>
      <c r="AJ1347" s="54"/>
      <c r="AK1347" s="54"/>
      <c r="AL1347" s="54"/>
      <c r="AM1347" s="54"/>
      <c r="AN1347" s="54"/>
      <c r="AO1347" s="54"/>
      <c r="AP1347" s="54"/>
      <c r="AQ1347" s="54"/>
      <c r="AR1347" s="54"/>
      <c r="AS1347" s="54"/>
      <c r="AT1347" s="54"/>
      <c r="BM1347" s="240"/>
      <c r="BN1347" s="240"/>
      <c r="BO1347" s="240"/>
    </row>
    <row r="1348" spans="4:67" s="52" customFormat="1" hidden="1">
      <c r="D1348" s="198"/>
      <c r="E1348" s="54"/>
      <c r="F1348" s="705" t="s">
        <v>2715</v>
      </c>
      <c r="G1348" s="54"/>
      <c r="H1348" s="54"/>
      <c r="I1348" s="54"/>
      <c r="J1348" s="54"/>
      <c r="K1348" s="54"/>
      <c r="L1348" s="54"/>
      <c r="M1348" s="54"/>
      <c r="N1348" s="54"/>
      <c r="O1348" s="54"/>
      <c r="P1348" s="54"/>
      <c r="Q1348" s="54"/>
      <c r="R1348" s="54"/>
      <c r="S1348" s="54"/>
      <c r="T1348" s="54"/>
      <c r="U1348" s="54"/>
      <c r="V1348" s="54"/>
      <c r="W1348" s="192"/>
      <c r="X1348" s="54"/>
      <c r="Y1348" s="54"/>
      <c r="Z1348" s="54"/>
      <c r="AA1348" s="54"/>
      <c r="AB1348" s="54"/>
      <c r="AC1348" s="54"/>
      <c r="AD1348" s="54"/>
      <c r="AE1348" s="54"/>
      <c r="AF1348" s="54"/>
      <c r="AG1348" s="198"/>
      <c r="AH1348" s="54"/>
      <c r="AI1348" s="54"/>
      <c r="AJ1348" s="54"/>
      <c r="AK1348" s="54"/>
      <c r="AL1348" s="54"/>
      <c r="AM1348" s="54"/>
      <c r="AN1348" s="54"/>
      <c r="AO1348" s="54"/>
      <c r="AP1348" s="54"/>
      <c r="AQ1348" s="54"/>
      <c r="AR1348" s="54"/>
      <c r="AS1348" s="54"/>
      <c r="AT1348" s="54"/>
      <c r="BM1348" s="240"/>
      <c r="BN1348" s="240"/>
      <c r="BO1348" s="240"/>
    </row>
    <row r="1349" spans="4:67" s="52" customFormat="1" hidden="1">
      <c r="D1349" s="198"/>
      <c r="E1349" s="54"/>
      <c r="F1349" s="54"/>
      <c r="G1349" s="54"/>
      <c r="H1349" s="54"/>
      <c r="I1349" s="54"/>
      <c r="J1349" s="54"/>
      <c r="K1349" s="54"/>
      <c r="L1349" s="54"/>
      <c r="M1349" s="54"/>
      <c r="N1349" s="54"/>
      <c r="O1349" s="54"/>
      <c r="P1349" s="54"/>
      <c r="Q1349" s="54"/>
      <c r="R1349" s="54"/>
      <c r="S1349" s="54"/>
      <c r="T1349" s="54"/>
      <c r="U1349" s="54"/>
      <c r="V1349" s="54"/>
      <c r="W1349" s="192"/>
      <c r="X1349" s="54"/>
      <c r="Y1349" s="54"/>
      <c r="Z1349" s="54"/>
      <c r="AA1349" s="54"/>
      <c r="AB1349" s="54"/>
      <c r="AC1349" s="54"/>
      <c r="AD1349" s="54"/>
      <c r="AE1349" s="54"/>
      <c r="AF1349" s="54"/>
      <c r="AG1349" s="198"/>
      <c r="AH1349" s="54"/>
      <c r="AI1349" s="54"/>
      <c r="AJ1349" s="54"/>
      <c r="AK1349" s="54"/>
      <c r="AL1349" s="54"/>
      <c r="AM1349" s="54"/>
      <c r="AN1349" s="54"/>
      <c r="AO1349" s="54"/>
      <c r="AP1349" s="54"/>
      <c r="AQ1349" s="54"/>
      <c r="AR1349" s="54"/>
      <c r="AS1349" s="54"/>
      <c r="AT1349" s="54"/>
      <c r="BM1349" s="240"/>
      <c r="BN1349" s="240"/>
      <c r="BO1349" s="240"/>
    </row>
    <row r="1350" spans="4:67" s="52" customFormat="1" hidden="1">
      <c r="D1350" s="198"/>
      <c r="E1350" s="54"/>
      <c r="F1350" s="846" t="s">
        <v>2716</v>
      </c>
      <c r="G1350" s="847"/>
      <c r="H1350" s="54"/>
      <c r="I1350" s="54"/>
      <c r="J1350" s="54"/>
      <c r="K1350" s="54"/>
      <c r="L1350" s="54"/>
      <c r="M1350" s="54"/>
      <c r="N1350" s="706" t="str">
        <f>F1350</f>
        <v>1</v>
      </c>
      <c r="O1350" s="707"/>
      <c r="P1350" s="54"/>
      <c r="Q1350" s="54"/>
      <c r="R1350" s="54"/>
      <c r="S1350" s="54"/>
      <c r="T1350" s="54"/>
      <c r="U1350" s="54"/>
      <c r="V1350" s="54"/>
      <c r="W1350" s="192"/>
      <c r="X1350" s="54"/>
      <c r="Y1350" s="54"/>
      <c r="Z1350" s="54"/>
      <c r="AA1350" s="54"/>
      <c r="AB1350" s="54"/>
      <c r="AC1350" s="54"/>
      <c r="AD1350" s="54"/>
      <c r="AE1350" s="54"/>
      <c r="AF1350" s="54"/>
      <c r="AG1350" s="198"/>
      <c r="AH1350" s="54"/>
      <c r="AI1350" s="54"/>
      <c r="AJ1350" s="54"/>
      <c r="AK1350" s="54"/>
      <c r="AL1350" s="54"/>
      <c r="AM1350" s="54"/>
      <c r="AN1350" s="54"/>
      <c r="AO1350" s="54"/>
      <c r="AP1350" s="54"/>
      <c r="AQ1350" s="54"/>
      <c r="AR1350" s="54"/>
      <c r="AS1350" s="54"/>
      <c r="AT1350" s="54"/>
      <c r="BM1350" s="240"/>
      <c r="BN1350" s="240"/>
      <c r="BO1350" s="240"/>
    </row>
    <row r="1351" spans="4:67" s="52" customFormat="1" hidden="1">
      <c r="D1351" s="198"/>
      <c r="E1351" s="54"/>
      <c r="F1351" s="846" t="s">
        <v>2717</v>
      </c>
      <c r="G1351" s="847"/>
      <c r="H1351" s="54"/>
      <c r="I1351" s="54"/>
      <c r="J1351" s="54"/>
      <c r="K1351" s="54"/>
      <c r="L1351" s="54"/>
      <c r="M1351" s="54"/>
      <c r="N1351" s="706" t="str">
        <f>F1351</f>
        <v>2</v>
      </c>
      <c r="O1351" s="707"/>
      <c r="P1351" s="54"/>
      <c r="Q1351" s="54"/>
      <c r="R1351" s="54"/>
      <c r="S1351" s="54"/>
      <c r="T1351" s="54"/>
      <c r="U1351" s="54"/>
      <c r="V1351" s="54"/>
      <c r="W1351" s="192"/>
      <c r="X1351" s="54"/>
      <c r="Y1351" s="54"/>
      <c r="Z1351" s="54"/>
      <c r="AA1351" s="54"/>
      <c r="AB1351" s="54"/>
      <c r="AC1351" s="54"/>
      <c r="AD1351" s="54"/>
      <c r="AE1351" s="54"/>
      <c r="AF1351" s="54"/>
      <c r="AG1351" s="198"/>
      <c r="AH1351" s="54"/>
      <c r="AI1351" s="54"/>
      <c r="AJ1351" s="54"/>
      <c r="AK1351" s="54"/>
      <c r="AL1351" s="54"/>
      <c r="AM1351" s="54"/>
      <c r="AN1351" s="54"/>
      <c r="AO1351" s="54"/>
      <c r="AP1351" s="54"/>
      <c r="AQ1351" s="54"/>
      <c r="AR1351" s="54"/>
      <c r="AS1351" s="54"/>
      <c r="AT1351" s="54"/>
      <c r="BM1351" s="240"/>
      <c r="BN1351" s="240"/>
      <c r="BO1351" s="240"/>
    </row>
    <row r="1352" spans="4:67" s="52" customFormat="1" hidden="1">
      <c r="D1352" s="198"/>
      <c r="E1352" s="54"/>
      <c r="F1352" s="846" t="s">
        <v>2718</v>
      </c>
      <c r="G1352" s="847"/>
      <c r="H1352" s="54"/>
      <c r="I1352" s="54"/>
      <c r="J1352" s="54"/>
      <c r="K1352" s="54"/>
      <c r="L1352" s="54"/>
      <c r="M1352" s="54"/>
      <c r="N1352" s="706" t="str">
        <f>F1352</f>
        <v>3</v>
      </c>
      <c r="O1352" s="707"/>
      <c r="P1352" s="54"/>
      <c r="Q1352" s="54"/>
      <c r="R1352" s="54"/>
      <c r="S1352" s="54"/>
      <c r="T1352" s="54"/>
      <c r="U1352" s="54"/>
      <c r="V1352" s="54"/>
      <c r="W1352" s="192"/>
      <c r="X1352" s="54"/>
      <c r="Y1352" s="54"/>
      <c r="Z1352" s="54"/>
      <c r="AA1352" s="54"/>
      <c r="AB1352" s="54"/>
      <c r="AC1352" s="54"/>
      <c r="AD1352" s="54"/>
      <c r="AE1352" s="54"/>
      <c r="AF1352" s="54"/>
      <c r="AG1352" s="198"/>
      <c r="AH1352" s="54"/>
      <c r="AI1352" s="54"/>
      <c r="AJ1352" s="54"/>
      <c r="AK1352" s="54"/>
      <c r="AL1352" s="54"/>
      <c r="AM1352" s="54"/>
      <c r="AN1352" s="54"/>
      <c r="AO1352" s="54"/>
      <c r="AP1352" s="54"/>
      <c r="AQ1352" s="54"/>
      <c r="AR1352" s="54"/>
      <c r="AS1352" s="54"/>
      <c r="AT1352" s="54"/>
      <c r="BM1352" s="240"/>
      <c r="BN1352" s="240"/>
      <c r="BO1352" s="240"/>
    </row>
    <row r="1353" spans="4:67" s="52" customFormat="1" hidden="1">
      <c r="D1353" s="198"/>
      <c r="E1353" s="54"/>
      <c r="F1353" s="848" t="s">
        <v>2719</v>
      </c>
      <c r="G1353" s="849"/>
      <c r="H1353" s="54"/>
      <c r="I1353" s="54" t="s">
        <v>2720</v>
      </c>
      <c r="J1353" s="54"/>
      <c r="K1353" s="54"/>
      <c r="L1353" s="54"/>
      <c r="M1353" s="54"/>
      <c r="N1353" s="708" t="str">
        <f>IF(AW3 = "なし",F1354,F1353)</f>
        <v>OT</v>
      </c>
      <c r="O1353" s="707"/>
      <c r="P1353" s="54"/>
      <c r="Q1353" s="54"/>
      <c r="R1353" s="54"/>
      <c r="S1353" s="54"/>
      <c r="T1353" s="54"/>
      <c r="U1353" s="54"/>
      <c r="V1353" s="54"/>
      <c r="W1353" s="192"/>
      <c r="X1353" s="54"/>
      <c r="Y1353" s="54"/>
      <c r="Z1353" s="54"/>
      <c r="AA1353" s="54"/>
      <c r="AB1353" s="54"/>
      <c r="AC1353" s="54"/>
      <c r="AD1353" s="54"/>
      <c r="AE1353" s="54"/>
      <c r="AF1353" s="54"/>
      <c r="AG1353" s="198"/>
      <c r="AH1353" s="54"/>
      <c r="AI1353" s="54"/>
      <c r="AJ1353" s="54"/>
      <c r="AK1353" s="54"/>
      <c r="AL1353" s="54"/>
      <c r="AM1353" s="54"/>
      <c r="AN1353" s="54"/>
      <c r="AO1353" s="54"/>
      <c r="AP1353" s="54"/>
      <c r="AQ1353" s="54"/>
      <c r="AR1353" s="54"/>
      <c r="AS1353" s="54"/>
      <c r="AT1353" s="54"/>
      <c r="BM1353" s="240"/>
      <c r="BN1353" s="240"/>
      <c r="BO1353" s="240"/>
    </row>
    <row r="1354" spans="4:67" s="52" customFormat="1" hidden="1">
      <c r="D1354" s="198"/>
      <c r="E1354" s="54"/>
      <c r="F1354" s="848" t="s">
        <v>2721</v>
      </c>
      <c r="G1354" s="849"/>
      <c r="H1354" s="54"/>
      <c r="I1354" s="54" t="s">
        <v>2720</v>
      </c>
      <c r="J1354" s="54"/>
      <c r="K1354" s="54"/>
      <c r="L1354" s="54"/>
      <c r="M1354" s="54"/>
      <c r="N1354" s="708" t="str">
        <f>IF(AW3 = "なし","",F1354)</f>
        <v>PSS</v>
      </c>
      <c r="O1354" s="707"/>
      <c r="P1354" s="54"/>
      <c r="Q1354" s="54"/>
      <c r="R1354" s="54"/>
      <c r="S1354" s="54"/>
      <c r="T1354" s="54"/>
      <c r="U1354" s="54"/>
      <c r="V1354" s="54"/>
      <c r="W1354" s="192"/>
      <c r="X1354" s="54"/>
      <c r="Y1354" s="54"/>
      <c r="Z1354" s="54"/>
      <c r="AA1354" s="54"/>
      <c r="AB1354" s="54"/>
      <c r="AC1354" s="54"/>
      <c r="AD1354" s="54"/>
      <c r="AE1354" s="54"/>
      <c r="AF1354" s="54"/>
      <c r="AG1354" s="198"/>
      <c r="AH1354" s="54"/>
      <c r="AI1354" s="54"/>
      <c r="AJ1354" s="54"/>
      <c r="AK1354" s="54"/>
      <c r="AL1354" s="54"/>
      <c r="AM1354" s="54"/>
      <c r="AN1354" s="54"/>
      <c r="AO1354" s="54"/>
      <c r="AP1354" s="54"/>
      <c r="AQ1354" s="54"/>
      <c r="AR1354" s="54"/>
      <c r="AS1354" s="54"/>
      <c r="AT1354" s="54"/>
      <c r="BM1354" s="240"/>
      <c r="BN1354" s="240"/>
      <c r="BO1354" s="240"/>
    </row>
    <row r="1355" spans="4:67" s="52" customFormat="1" ht="11.25" hidden="1" thickBot="1">
      <c r="D1355" s="200"/>
      <c r="E1355" s="201"/>
      <c r="F1355" s="201"/>
      <c r="G1355" s="201"/>
      <c r="H1355" s="201"/>
      <c r="I1355" s="201"/>
      <c r="J1355" s="201"/>
      <c r="K1355" s="201"/>
      <c r="L1355" s="201"/>
      <c r="M1355" s="201"/>
      <c r="N1355" s="201"/>
      <c r="O1355" s="201"/>
      <c r="P1355" s="201"/>
      <c r="Q1355" s="201"/>
      <c r="R1355" s="201"/>
      <c r="S1355" s="201"/>
      <c r="T1355" s="201"/>
      <c r="U1355" s="201"/>
      <c r="V1355" s="201"/>
      <c r="W1355" s="202"/>
      <c r="X1355" s="201"/>
      <c r="Y1355" s="201"/>
      <c r="Z1355" s="201"/>
      <c r="AA1355" s="201"/>
      <c r="AB1355" s="201"/>
      <c r="AC1355" s="201"/>
      <c r="AD1355" s="201"/>
      <c r="AE1355" s="201"/>
      <c r="AF1355" s="201"/>
      <c r="AG1355" s="198"/>
      <c r="AH1355" s="54"/>
      <c r="AI1355" s="54"/>
      <c r="AJ1355" s="54"/>
      <c r="AK1355" s="54"/>
      <c r="AL1355" s="54"/>
      <c r="AM1355" s="54"/>
      <c r="AN1355" s="54"/>
      <c r="AO1355" s="54"/>
      <c r="AP1355" s="54"/>
      <c r="AQ1355" s="54"/>
      <c r="AR1355" s="54"/>
      <c r="AS1355" s="54"/>
      <c r="AT1355" s="54"/>
      <c r="BM1355" s="240"/>
      <c r="BN1355" s="240"/>
      <c r="BO1355" s="240"/>
    </row>
    <row r="1356" spans="4:67" s="52" customFormat="1" ht="11.25" hidden="1" thickTop="1">
      <c r="W1356" s="59"/>
      <c r="BM1356" s="240"/>
      <c r="BN1356" s="240"/>
      <c r="BO1356" s="240"/>
    </row>
    <row r="1357" spans="4:67" s="52" customFormat="1" ht="11.25" hidden="1" thickBot="1">
      <c r="W1357" s="59"/>
      <c r="BM1357" s="240"/>
      <c r="BN1357" s="240"/>
      <c r="BO1357" s="240"/>
    </row>
    <row r="1358" spans="4:67" s="52" customFormat="1" ht="11.25" hidden="1" thickTop="1">
      <c r="D1358" s="194"/>
      <c r="E1358" s="195"/>
      <c r="F1358" s="195"/>
      <c r="G1358" s="195"/>
      <c r="H1358" s="195"/>
      <c r="I1358" s="195"/>
      <c r="J1358" s="195"/>
      <c r="K1358" s="195"/>
      <c r="L1358" s="195"/>
      <c r="M1358" s="195"/>
      <c r="N1358" s="195"/>
      <c r="O1358" s="195"/>
      <c r="P1358" s="195"/>
      <c r="Q1358" s="195"/>
      <c r="R1358" s="195"/>
      <c r="S1358" s="195"/>
      <c r="T1358" s="195"/>
      <c r="U1358" s="195"/>
      <c r="V1358" s="195"/>
      <c r="W1358" s="196"/>
      <c r="X1358" s="195"/>
      <c r="Y1358" s="195"/>
      <c r="Z1358" s="195"/>
      <c r="AA1358" s="195"/>
      <c r="AB1358" s="195"/>
      <c r="AC1358" s="195"/>
      <c r="AD1358" s="195"/>
      <c r="AE1358" s="195"/>
      <c r="AF1358" s="197"/>
      <c r="AG1358" s="198"/>
      <c r="AH1358" s="54"/>
      <c r="AI1358" s="54"/>
      <c r="AJ1358" s="54"/>
      <c r="AK1358" s="54"/>
      <c r="AL1358" s="54"/>
      <c r="AM1358" s="54"/>
      <c r="AN1358" s="54"/>
      <c r="AO1358" s="54"/>
      <c r="AP1358" s="54"/>
      <c r="AQ1358" s="54"/>
      <c r="AR1358" s="54"/>
      <c r="AS1358" s="54"/>
      <c r="AT1358" s="54"/>
      <c r="BM1358" s="240"/>
      <c r="BN1358" s="240"/>
      <c r="BO1358" s="240"/>
    </row>
    <row r="1359" spans="4:67" s="52" customFormat="1" hidden="1">
      <c r="D1359" s="198"/>
      <c r="E1359" s="54"/>
      <c r="F1359" s="705" t="s">
        <v>2724</v>
      </c>
      <c r="G1359" s="54"/>
      <c r="H1359" s="54"/>
      <c r="I1359" s="54"/>
      <c r="J1359" s="54"/>
      <c r="K1359" s="54"/>
      <c r="L1359" s="54"/>
      <c r="M1359" s="54"/>
      <c r="N1359" s="54"/>
      <c r="O1359" s="54"/>
      <c r="P1359" s="54"/>
      <c r="Q1359" s="54"/>
      <c r="R1359" s="54"/>
      <c r="S1359" s="54"/>
      <c r="T1359" s="54"/>
      <c r="U1359" s="54"/>
      <c r="V1359" s="54"/>
      <c r="W1359" s="192"/>
      <c r="X1359" s="54"/>
      <c r="Y1359" s="54"/>
      <c r="Z1359" s="54"/>
      <c r="AA1359" s="54"/>
      <c r="AB1359" s="54"/>
      <c r="AC1359" s="54"/>
      <c r="AD1359" s="54"/>
      <c r="AE1359" s="54"/>
      <c r="AF1359" s="199"/>
      <c r="AG1359" s="198"/>
      <c r="AH1359" s="54"/>
      <c r="AI1359" s="54"/>
      <c r="AJ1359" s="54"/>
      <c r="AK1359" s="54"/>
      <c r="AL1359" s="54"/>
      <c r="AM1359" s="54"/>
      <c r="AN1359" s="54"/>
      <c r="AO1359" s="54"/>
      <c r="AP1359" s="54"/>
      <c r="AQ1359" s="54"/>
      <c r="AR1359" s="54"/>
      <c r="AS1359" s="54"/>
      <c r="AT1359" s="54"/>
      <c r="BM1359" s="240"/>
      <c r="BN1359" s="240"/>
      <c r="BO1359" s="240"/>
    </row>
    <row r="1360" spans="4:67" s="52" customFormat="1" hidden="1">
      <c r="D1360" s="198"/>
      <c r="E1360" s="54"/>
      <c r="F1360" s="54"/>
      <c r="G1360" s="54"/>
      <c r="H1360" s="54"/>
      <c r="I1360" s="54"/>
      <c r="J1360" s="54"/>
      <c r="K1360" s="54"/>
      <c r="L1360" s="54"/>
      <c r="M1360" s="54"/>
      <c r="N1360" s="54"/>
      <c r="O1360" s="54"/>
      <c r="P1360" s="54"/>
      <c r="Q1360" s="54"/>
      <c r="R1360" s="54"/>
      <c r="S1360" s="54"/>
      <c r="T1360" s="54"/>
      <c r="U1360" s="54"/>
      <c r="V1360" s="54"/>
      <c r="W1360" s="192"/>
      <c r="X1360" s="54"/>
      <c r="Y1360" s="54"/>
      <c r="Z1360" s="54"/>
      <c r="AA1360" s="54"/>
      <c r="AB1360" s="54"/>
      <c r="AC1360" s="54"/>
      <c r="AD1360" s="54"/>
      <c r="AE1360" s="54"/>
      <c r="AF1360" s="199"/>
      <c r="AG1360" s="198"/>
      <c r="AH1360" s="54"/>
      <c r="AI1360" s="54"/>
      <c r="AJ1360" s="54"/>
      <c r="AK1360" s="54"/>
      <c r="AL1360" s="54"/>
      <c r="AM1360" s="54"/>
      <c r="AN1360" s="54"/>
      <c r="AO1360" s="54"/>
      <c r="AP1360" s="54"/>
      <c r="AQ1360" s="54"/>
      <c r="AR1360" s="54"/>
      <c r="AS1360" s="54"/>
      <c r="AT1360" s="54"/>
      <c r="BM1360" s="240"/>
      <c r="BN1360" s="240"/>
      <c r="BO1360" s="240"/>
    </row>
    <row r="1361" spans="4:67" s="52" customFormat="1" hidden="1">
      <c r="D1361" s="198"/>
      <c r="E1361" s="54"/>
      <c r="F1361" s="846" t="s">
        <v>2716</v>
      </c>
      <c r="G1361" s="847"/>
      <c r="H1361" s="54"/>
      <c r="I1361" s="54"/>
      <c r="J1361" s="54"/>
      <c r="K1361" s="54"/>
      <c r="L1361" s="54"/>
      <c r="M1361" s="54"/>
      <c r="N1361" s="706" t="str">
        <f>F1361</f>
        <v>1</v>
      </c>
      <c r="O1361" s="707"/>
      <c r="P1361" s="54"/>
      <c r="Q1361" s="54"/>
      <c r="R1361" s="54"/>
      <c r="S1361" s="54"/>
      <c r="T1361" s="54"/>
      <c r="U1361" s="54"/>
      <c r="V1361" s="54"/>
      <c r="W1361" s="192"/>
      <c r="X1361" s="54"/>
      <c r="Y1361" s="54"/>
      <c r="Z1361" s="54"/>
      <c r="AA1361" s="54"/>
      <c r="AB1361" s="54"/>
      <c r="AC1361" s="54"/>
      <c r="AD1361" s="54"/>
      <c r="AE1361" s="54"/>
      <c r="AF1361" s="199"/>
      <c r="AG1361" s="198"/>
      <c r="AH1361" s="54"/>
      <c r="AI1361" s="54"/>
      <c r="AJ1361" s="54"/>
      <c r="AK1361" s="54"/>
      <c r="AL1361" s="54"/>
      <c r="AM1361" s="54"/>
      <c r="AN1361" s="54"/>
      <c r="AO1361" s="54"/>
      <c r="AP1361" s="54"/>
      <c r="AQ1361" s="54"/>
      <c r="AR1361" s="54"/>
      <c r="AS1361" s="54"/>
      <c r="AT1361" s="54"/>
      <c r="BM1361" s="240"/>
      <c r="BN1361" s="240"/>
      <c r="BO1361" s="240"/>
    </row>
    <row r="1362" spans="4:67" s="52" customFormat="1" hidden="1">
      <c r="D1362" s="198"/>
      <c r="E1362" s="54"/>
      <c r="F1362" s="846" t="s">
        <v>2717</v>
      </c>
      <c r="G1362" s="847"/>
      <c r="H1362" s="54"/>
      <c r="I1362" s="54"/>
      <c r="J1362" s="54"/>
      <c r="K1362" s="54"/>
      <c r="L1362" s="54"/>
      <c r="M1362" s="54"/>
      <c r="N1362" s="706" t="str">
        <f>F1362</f>
        <v>2</v>
      </c>
      <c r="O1362" s="707"/>
      <c r="P1362" s="54"/>
      <c r="Q1362" s="54"/>
      <c r="R1362" s="54"/>
      <c r="S1362" s="54"/>
      <c r="T1362" s="54"/>
      <c r="U1362" s="54"/>
      <c r="V1362" s="54"/>
      <c r="W1362" s="192"/>
      <c r="X1362" s="54"/>
      <c r="Y1362" s="54"/>
      <c r="Z1362" s="54"/>
      <c r="AA1362" s="54"/>
      <c r="AB1362" s="54"/>
      <c r="AC1362" s="54"/>
      <c r="AD1362" s="54"/>
      <c r="AE1362" s="54"/>
      <c r="AF1362" s="199"/>
      <c r="AG1362" s="198"/>
      <c r="AH1362" s="54"/>
      <c r="AI1362" s="54"/>
      <c r="AJ1362" s="54"/>
      <c r="AK1362" s="54"/>
      <c r="AL1362" s="54"/>
      <c r="AM1362" s="54"/>
      <c r="AN1362" s="54"/>
      <c r="AO1362" s="54"/>
      <c r="AP1362" s="54"/>
      <c r="AQ1362" s="54"/>
      <c r="AR1362" s="54"/>
      <c r="AS1362" s="54"/>
      <c r="AT1362" s="54"/>
      <c r="BM1362" s="240"/>
      <c r="BN1362" s="240"/>
      <c r="BO1362" s="240"/>
    </row>
    <row r="1363" spans="4:67" s="52" customFormat="1" hidden="1">
      <c r="D1363" s="198"/>
      <c r="E1363" s="54"/>
      <c r="F1363" s="846" t="s">
        <v>2718</v>
      </c>
      <c r="G1363" s="847"/>
      <c r="H1363" s="54"/>
      <c r="I1363" s="54"/>
      <c r="J1363" s="54"/>
      <c r="K1363" s="54"/>
      <c r="L1363" s="54"/>
      <c r="M1363" s="54"/>
      <c r="N1363" s="706" t="str">
        <f>F1363</f>
        <v>3</v>
      </c>
      <c r="O1363" s="707"/>
      <c r="P1363" s="54"/>
      <c r="Q1363" s="54"/>
      <c r="R1363" s="54"/>
      <c r="S1363" s="54"/>
      <c r="T1363" s="54"/>
      <c r="U1363" s="54"/>
      <c r="V1363" s="54"/>
      <c r="W1363" s="192"/>
      <c r="X1363" s="54"/>
      <c r="Y1363" s="54"/>
      <c r="Z1363" s="54"/>
      <c r="AA1363" s="54"/>
      <c r="AB1363" s="54"/>
      <c r="AC1363" s="54"/>
      <c r="AD1363" s="54"/>
      <c r="AE1363" s="54"/>
      <c r="AF1363" s="199"/>
      <c r="AG1363" s="198"/>
      <c r="AH1363" s="54"/>
      <c r="AI1363" s="54"/>
      <c r="AJ1363" s="54"/>
      <c r="AK1363" s="54"/>
      <c r="AL1363" s="54"/>
      <c r="AM1363" s="54"/>
      <c r="AN1363" s="54"/>
      <c r="AO1363" s="54"/>
      <c r="AP1363" s="54"/>
      <c r="AQ1363" s="54"/>
      <c r="AR1363" s="54"/>
      <c r="AS1363" s="54"/>
      <c r="AT1363" s="54"/>
      <c r="BM1363" s="240"/>
      <c r="BN1363" s="240"/>
      <c r="BO1363" s="240"/>
    </row>
    <row r="1364" spans="4:67" s="52" customFormat="1" hidden="1">
      <c r="D1364" s="198"/>
      <c r="E1364" s="54"/>
      <c r="F1364" s="848" t="s">
        <v>2719</v>
      </c>
      <c r="G1364" s="849"/>
      <c r="H1364" s="54"/>
      <c r="I1364" s="54" t="s">
        <v>2720</v>
      </c>
      <c r="J1364" s="54"/>
      <c r="K1364" s="54"/>
      <c r="L1364" s="54"/>
      <c r="M1364" s="54"/>
      <c r="N1364" s="708" t="str">
        <f>IF(AW3 = "なし","",F1364)</f>
        <v>OT</v>
      </c>
      <c r="O1364" s="707"/>
      <c r="P1364" s="54"/>
      <c r="Q1364" s="54"/>
      <c r="R1364" s="54"/>
      <c r="S1364" s="54"/>
      <c r="T1364" s="54"/>
      <c r="U1364" s="54"/>
      <c r="V1364" s="54"/>
      <c r="W1364" s="192"/>
      <c r="X1364" s="54"/>
      <c r="Y1364" s="54"/>
      <c r="Z1364" s="54"/>
      <c r="AA1364" s="54"/>
      <c r="AB1364" s="54"/>
      <c r="AC1364" s="54"/>
      <c r="AD1364" s="54"/>
      <c r="AE1364" s="54"/>
      <c r="AF1364" s="199"/>
      <c r="AG1364" s="198"/>
      <c r="AH1364" s="54"/>
      <c r="AI1364" s="54"/>
      <c r="AJ1364" s="54"/>
      <c r="AK1364" s="54"/>
      <c r="AL1364" s="54"/>
      <c r="AM1364" s="54"/>
      <c r="AN1364" s="54"/>
      <c r="AO1364" s="54"/>
      <c r="AP1364" s="54"/>
      <c r="AQ1364" s="54"/>
      <c r="AR1364" s="54"/>
      <c r="AS1364" s="54"/>
      <c r="AT1364" s="54"/>
      <c r="BM1364" s="240"/>
      <c r="BN1364" s="240"/>
      <c r="BO1364" s="240"/>
    </row>
    <row r="1365" spans="4:67" s="52" customFormat="1" ht="11.25" hidden="1" thickBot="1">
      <c r="D1365" s="200"/>
      <c r="E1365" s="201"/>
      <c r="F1365" s="201"/>
      <c r="G1365" s="201"/>
      <c r="H1365" s="201"/>
      <c r="I1365" s="201"/>
      <c r="J1365" s="201"/>
      <c r="K1365" s="201"/>
      <c r="L1365" s="201"/>
      <c r="M1365" s="201"/>
      <c r="N1365" s="201"/>
      <c r="O1365" s="201"/>
      <c r="P1365" s="201"/>
      <c r="Q1365" s="201"/>
      <c r="R1365" s="201"/>
      <c r="S1365" s="201"/>
      <c r="T1365" s="201"/>
      <c r="U1365" s="201"/>
      <c r="V1365" s="201"/>
      <c r="W1365" s="202"/>
      <c r="X1365" s="201"/>
      <c r="Y1365" s="201"/>
      <c r="Z1365" s="201"/>
      <c r="AA1365" s="201"/>
      <c r="AB1365" s="201"/>
      <c r="AC1365" s="201"/>
      <c r="AD1365" s="201"/>
      <c r="AE1365" s="201"/>
      <c r="AF1365" s="203"/>
      <c r="AG1365" s="198"/>
      <c r="AH1365" s="54"/>
      <c r="AI1365" s="54"/>
      <c r="AJ1365" s="54"/>
      <c r="AK1365" s="54"/>
      <c r="AL1365" s="54"/>
      <c r="AM1365" s="54"/>
      <c r="AN1365" s="54"/>
      <c r="AO1365" s="54"/>
      <c r="AP1365" s="54"/>
      <c r="AQ1365" s="54"/>
      <c r="AR1365" s="54"/>
      <c r="AS1365" s="54"/>
      <c r="AT1365" s="54"/>
      <c r="BM1365" s="240"/>
      <c r="BN1365" s="240"/>
      <c r="BO1365" s="240"/>
    </row>
    <row r="1366" spans="4:67" s="52" customFormat="1" ht="11.25" hidden="1" thickTop="1">
      <c r="W1366" s="59"/>
      <c r="BM1366" s="240"/>
      <c r="BN1366" s="240"/>
      <c r="BO1366" s="240"/>
    </row>
    <row r="1367" spans="4:67" s="52" customFormat="1" ht="11.25" hidden="1" thickBot="1">
      <c r="W1367" s="59"/>
      <c r="BM1367" s="240"/>
      <c r="BN1367" s="240"/>
      <c r="BO1367" s="240"/>
    </row>
    <row r="1368" spans="4:67" s="52" customFormat="1" ht="13.5" hidden="1" thickTop="1">
      <c r="D1368" s="709"/>
      <c r="E1368" s="710" t="s">
        <v>2725</v>
      </c>
      <c r="F1368" s="710"/>
      <c r="G1368" s="710"/>
      <c r="H1368" s="710"/>
      <c r="I1368" s="710"/>
      <c r="J1368" s="710"/>
      <c r="K1368" s="711">
        <f>IF(AND(E1401=0, R1401=0),0,1)</f>
        <v>0</v>
      </c>
      <c r="L1368" s="710"/>
      <c r="M1368" s="710" t="s">
        <v>2726</v>
      </c>
      <c r="N1368" s="710"/>
      <c r="O1368" s="710"/>
      <c r="P1368" s="710"/>
      <c r="Q1368" s="710"/>
      <c r="R1368" s="710"/>
      <c r="S1368" s="710"/>
      <c r="T1368" s="710"/>
      <c r="U1368" s="710"/>
      <c r="V1368" s="710"/>
      <c r="W1368" s="712"/>
      <c r="X1368" s="710"/>
      <c r="Y1368" s="710"/>
      <c r="Z1368" s="713"/>
      <c r="BM1368" s="240"/>
      <c r="BN1368" s="240"/>
      <c r="BO1368" s="240"/>
    </row>
    <row r="1369" spans="4:67" s="52" customFormat="1" ht="12.75" hidden="1">
      <c r="D1369" s="714"/>
      <c r="E1369" s="715"/>
      <c r="F1369" s="715"/>
      <c r="G1369" s="715"/>
      <c r="H1369" s="715"/>
      <c r="I1369" s="715"/>
      <c r="J1369" s="715"/>
      <c r="K1369" s="715"/>
      <c r="L1369" s="715"/>
      <c r="M1369" s="715"/>
      <c r="N1369" s="715"/>
      <c r="O1369" s="715"/>
      <c r="P1369" s="715"/>
      <c r="Q1369" s="715"/>
      <c r="R1369" s="715"/>
      <c r="S1369" s="715"/>
      <c r="T1369" s="715"/>
      <c r="U1369" s="715"/>
      <c r="V1369" s="715"/>
      <c r="W1369" s="716"/>
      <c r="X1369" s="715"/>
      <c r="Y1369" s="715"/>
      <c r="Z1369" s="717"/>
      <c r="BM1369" s="240"/>
      <c r="BN1369" s="240"/>
      <c r="BO1369" s="240"/>
    </row>
    <row r="1370" spans="4:67" s="52" customFormat="1" ht="12.75" hidden="1">
      <c r="D1370" s="714"/>
      <c r="E1370" s="715" t="s">
        <v>2727</v>
      </c>
      <c r="F1370" s="715"/>
      <c r="G1370" s="715"/>
      <c r="H1370" s="715"/>
      <c r="I1370" s="715"/>
      <c r="J1370" s="715"/>
      <c r="K1370" s="715"/>
      <c r="L1370" s="715"/>
      <c r="M1370" s="715"/>
      <c r="N1370" s="715"/>
      <c r="O1370" s="715"/>
      <c r="P1370" s="715"/>
      <c r="Q1370" s="715"/>
      <c r="R1370" s="715" t="s">
        <v>2728</v>
      </c>
      <c r="S1370" s="715"/>
      <c r="T1370" s="715"/>
      <c r="U1370" s="715"/>
      <c r="V1370" s="715"/>
      <c r="W1370" s="716"/>
      <c r="X1370" s="715"/>
      <c r="Y1370" s="715"/>
      <c r="Z1370" s="717"/>
      <c r="BM1370" s="240"/>
      <c r="BN1370" s="240"/>
      <c r="BO1370" s="240"/>
    </row>
    <row r="1371" spans="4:67" s="52" customFormat="1" ht="12.75" hidden="1">
      <c r="D1371" s="714"/>
      <c r="E1371" s="715"/>
      <c r="F1371" s="715"/>
      <c r="G1371" s="715"/>
      <c r="H1371" s="715"/>
      <c r="I1371" s="715"/>
      <c r="J1371" s="715"/>
      <c r="K1371" s="715"/>
      <c r="L1371" s="715"/>
      <c r="M1371" s="715"/>
      <c r="N1371" s="715"/>
      <c r="O1371" s="715"/>
      <c r="P1371" s="715"/>
      <c r="Q1371" s="715"/>
      <c r="R1371" s="715"/>
      <c r="S1371" s="715"/>
      <c r="T1371" s="715"/>
      <c r="U1371" s="715"/>
      <c r="V1371" s="715"/>
      <c r="W1371" s="716"/>
      <c r="X1371" s="715"/>
      <c r="Y1371" s="715"/>
      <c r="Z1371" s="717"/>
      <c r="BM1371" s="240"/>
      <c r="BN1371" s="240"/>
      <c r="BO1371" s="240"/>
    </row>
    <row r="1372" spans="4:67" s="52" customFormat="1" ht="12.75" hidden="1">
      <c r="D1372" s="714"/>
      <c r="E1372" s="715">
        <f>IF(AQ8 = "PSS",1,0)</f>
        <v>0</v>
      </c>
      <c r="F1372" s="715"/>
      <c r="G1372" s="715" t="s">
        <v>2730</v>
      </c>
      <c r="H1372" s="715"/>
      <c r="I1372" s="715"/>
      <c r="J1372" s="715"/>
      <c r="K1372" s="715"/>
      <c r="L1372" s="715"/>
      <c r="M1372" s="715"/>
      <c r="N1372" s="715"/>
      <c r="O1372" s="715"/>
      <c r="P1372" s="715"/>
      <c r="Q1372" s="715"/>
      <c r="R1372" s="715">
        <f>IF(AQ39 = "PSS",1,0)</f>
        <v>0</v>
      </c>
      <c r="S1372" s="715"/>
      <c r="T1372" s="715" t="s">
        <v>2730</v>
      </c>
      <c r="U1372" s="715"/>
      <c r="V1372" s="715"/>
      <c r="W1372" s="716"/>
      <c r="X1372" s="715"/>
      <c r="Y1372" s="715"/>
      <c r="Z1372" s="717"/>
      <c r="BM1372" s="240"/>
      <c r="BN1372" s="240"/>
      <c r="BO1372" s="240"/>
    </row>
    <row r="1373" spans="4:67" s="52" customFormat="1" ht="12.75" hidden="1">
      <c r="D1373" s="714"/>
      <c r="E1373" s="715">
        <f t="shared" ref="E1373:E1399" si="126">IF(AQ9 = "PSS",1,0)</f>
        <v>0</v>
      </c>
      <c r="F1373" s="715"/>
      <c r="G1373" s="715" t="s">
        <v>2731</v>
      </c>
      <c r="H1373" s="715"/>
      <c r="I1373" s="715"/>
      <c r="J1373" s="715"/>
      <c r="K1373" s="715"/>
      <c r="L1373" s="715"/>
      <c r="M1373" s="715"/>
      <c r="N1373" s="715"/>
      <c r="O1373" s="715"/>
      <c r="P1373" s="715"/>
      <c r="Q1373" s="715"/>
      <c r="R1373" s="715">
        <f t="shared" ref="R1373:R1399" si="127">IF(AQ40 = "PSS",1,0)</f>
        <v>0</v>
      </c>
      <c r="S1373" s="715"/>
      <c r="T1373" s="715" t="s">
        <v>2731</v>
      </c>
      <c r="U1373" s="715"/>
      <c r="V1373" s="715"/>
      <c r="W1373" s="716"/>
      <c r="X1373" s="715"/>
      <c r="Y1373" s="715"/>
      <c r="Z1373" s="717"/>
      <c r="BM1373" s="240"/>
      <c r="BN1373" s="240"/>
      <c r="BO1373" s="240"/>
    </row>
    <row r="1374" spans="4:67" s="52" customFormat="1" ht="12.75" hidden="1">
      <c r="D1374" s="714"/>
      <c r="E1374" s="715">
        <f t="shared" si="126"/>
        <v>0</v>
      </c>
      <c r="F1374" s="715"/>
      <c r="G1374" s="715" t="s">
        <v>2732</v>
      </c>
      <c r="H1374" s="715"/>
      <c r="I1374" s="715"/>
      <c r="J1374" s="715"/>
      <c r="K1374" s="715"/>
      <c r="L1374" s="715"/>
      <c r="M1374" s="715"/>
      <c r="N1374" s="715"/>
      <c r="O1374" s="715"/>
      <c r="P1374" s="715"/>
      <c r="Q1374" s="715"/>
      <c r="R1374" s="715">
        <f t="shared" si="127"/>
        <v>0</v>
      </c>
      <c r="S1374" s="715"/>
      <c r="T1374" s="715" t="s">
        <v>2732</v>
      </c>
      <c r="U1374" s="715"/>
      <c r="V1374" s="715"/>
      <c r="W1374" s="716"/>
      <c r="X1374" s="715"/>
      <c r="Y1374" s="715"/>
      <c r="Z1374" s="717"/>
      <c r="BM1374" s="240"/>
      <c r="BN1374" s="240"/>
      <c r="BO1374" s="240"/>
    </row>
    <row r="1375" spans="4:67" s="52" customFormat="1" ht="12.75" hidden="1">
      <c r="D1375" s="714"/>
      <c r="E1375" s="715">
        <f t="shared" si="126"/>
        <v>0</v>
      </c>
      <c r="F1375" s="715"/>
      <c r="G1375" s="715" t="s">
        <v>2733</v>
      </c>
      <c r="H1375" s="715"/>
      <c r="I1375" s="715"/>
      <c r="J1375" s="715"/>
      <c r="K1375" s="715"/>
      <c r="L1375" s="715"/>
      <c r="M1375" s="715"/>
      <c r="N1375" s="715"/>
      <c r="O1375" s="715"/>
      <c r="P1375" s="715"/>
      <c r="Q1375" s="715"/>
      <c r="R1375" s="715">
        <f t="shared" si="127"/>
        <v>0</v>
      </c>
      <c r="S1375" s="715"/>
      <c r="T1375" s="715" t="s">
        <v>2733</v>
      </c>
      <c r="U1375" s="715"/>
      <c r="V1375" s="715"/>
      <c r="W1375" s="716"/>
      <c r="X1375" s="715"/>
      <c r="Y1375" s="715"/>
      <c r="Z1375" s="717"/>
      <c r="BM1375" s="240"/>
      <c r="BN1375" s="240"/>
      <c r="BO1375" s="240"/>
    </row>
    <row r="1376" spans="4:67" s="52" customFormat="1" ht="12.75" hidden="1">
      <c r="D1376" s="714"/>
      <c r="E1376" s="715">
        <f t="shared" si="126"/>
        <v>0</v>
      </c>
      <c r="F1376" s="715"/>
      <c r="G1376" s="715" t="s">
        <v>2734</v>
      </c>
      <c r="H1376" s="715"/>
      <c r="I1376" s="715"/>
      <c r="J1376" s="715"/>
      <c r="K1376" s="715"/>
      <c r="L1376" s="715"/>
      <c r="M1376" s="715"/>
      <c r="N1376" s="715"/>
      <c r="O1376" s="715"/>
      <c r="P1376" s="715"/>
      <c r="Q1376" s="715"/>
      <c r="R1376" s="715">
        <f t="shared" si="127"/>
        <v>0</v>
      </c>
      <c r="S1376" s="715"/>
      <c r="T1376" s="715" t="s">
        <v>2734</v>
      </c>
      <c r="U1376" s="715"/>
      <c r="V1376" s="715"/>
      <c r="W1376" s="716"/>
      <c r="X1376" s="715"/>
      <c r="Y1376" s="715"/>
      <c r="Z1376" s="717"/>
      <c r="BM1376" s="240"/>
      <c r="BN1376" s="240"/>
      <c r="BO1376" s="240"/>
    </row>
    <row r="1377" spans="4:67" s="52" customFormat="1" ht="12.75" hidden="1">
      <c r="D1377" s="714"/>
      <c r="E1377" s="715">
        <f t="shared" si="126"/>
        <v>0</v>
      </c>
      <c r="F1377" s="715"/>
      <c r="G1377" s="715" t="s">
        <v>2735</v>
      </c>
      <c r="H1377" s="715"/>
      <c r="I1377" s="715"/>
      <c r="J1377" s="715"/>
      <c r="K1377" s="715"/>
      <c r="L1377" s="715"/>
      <c r="M1377" s="715"/>
      <c r="N1377" s="715"/>
      <c r="O1377" s="715"/>
      <c r="P1377" s="715"/>
      <c r="Q1377" s="715"/>
      <c r="R1377" s="715">
        <f t="shared" si="127"/>
        <v>0</v>
      </c>
      <c r="S1377" s="715"/>
      <c r="T1377" s="715" t="s">
        <v>2735</v>
      </c>
      <c r="U1377" s="715"/>
      <c r="V1377" s="715"/>
      <c r="W1377" s="716"/>
      <c r="X1377" s="715"/>
      <c r="Y1377" s="715"/>
      <c r="Z1377" s="717"/>
      <c r="BM1377" s="240"/>
      <c r="BN1377" s="240"/>
      <c r="BO1377" s="240"/>
    </row>
    <row r="1378" spans="4:67" s="52" customFormat="1" ht="12.75" hidden="1">
      <c r="D1378" s="714"/>
      <c r="E1378" s="715">
        <f t="shared" si="126"/>
        <v>0</v>
      </c>
      <c r="F1378" s="715"/>
      <c r="G1378" s="715" t="s">
        <v>2736</v>
      </c>
      <c r="H1378" s="715"/>
      <c r="I1378" s="715"/>
      <c r="J1378" s="715"/>
      <c r="K1378" s="715"/>
      <c r="L1378" s="715"/>
      <c r="M1378" s="715"/>
      <c r="N1378" s="715"/>
      <c r="O1378" s="715"/>
      <c r="P1378" s="715"/>
      <c r="Q1378" s="715"/>
      <c r="R1378" s="715">
        <f t="shared" si="127"/>
        <v>0</v>
      </c>
      <c r="S1378" s="715"/>
      <c r="T1378" s="715" t="s">
        <v>2736</v>
      </c>
      <c r="U1378" s="715"/>
      <c r="V1378" s="715"/>
      <c r="W1378" s="716"/>
      <c r="X1378" s="715"/>
      <c r="Y1378" s="715"/>
      <c r="Z1378" s="717"/>
      <c r="BM1378" s="240"/>
      <c r="BN1378" s="240"/>
      <c r="BO1378" s="240"/>
    </row>
    <row r="1379" spans="4:67" s="52" customFormat="1" ht="12.75" hidden="1">
      <c r="D1379" s="714"/>
      <c r="E1379" s="715">
        <f t="shared" si="126"/>
        <v>0</v>
      </c>
      <c r="F1379" s="715"/>
      <c r="G1379" s="715" t="s">
        <v>2737</v>
      </c>
      <c r="H1379" s="715"/>
      <c r="I1379" s="715"/>
      <c r="J1379" s="715"/>
      <c r="K1379" s="715"/>
      <c r="L1379" s="715"/>
      <c r="M1379" s="715"/>
      <c r="N1379" s="715"/>
      <c r="O1379" s="715"/>
      <c r="P1379" s="715"/>
      <c r="Q1379" s="715"/>
      <c r="R1379" s="715">
        <f t="shared" si="127"/>
        <v>0</v>
      </c>
      <c r="S1379" s="715"/>
      <c r="T1379" s="715" t="s">
        <v>2737</v>
      </c>
      <c r="U1379" s="715"/>
      <c r="V1379" s="715"/>
      <c r="W1379" s="716"/>
      <c r="X1379" s="715"/>
      <c r="Y1379" s="715"/>
      <c r="Z1379" s="717"/>
      <c r="BM1379" s="240"/>
      <c r="BN1379" s="240"/>
      <c r="BO1379" s="240"/>
    </row>
    <row r="1380" spans="4:67" s="52" customFormat="1" ht="12.75" hidden="1">
      <c r="D1380" s="714"/>
      <c r="E1380" s="715">
        <f t="shared" si="126"/>
        <v>0</v>
      </c>
      <c r="F1380" s="715"/>
      <c r="G1380" s="715" t="s">
        <v>2738</v>
      </c>
      <c r="H1380" s="715"/>
      <c r="I1380" s="715"/>
      <c r="J1380" s="715"/>
      <c r="K1380" s="715"/>
      <c r="L1380" s="715"/>
      <c r="M1380" s="715"/>
      <c r="N1380" s="715"/>
      <c r="O1380" s="715"/>
      <c r="P1380" s="715"/>
      <c r="Q1380" s="715"/>
      <c r="R1380" s="715">
        <f t="shared" si="127"/>
        <v>0</v>
      </c>
      <c r="S1380" s="715"/>
      <c r="T1380" s="715" t="s">
        <v>2738</v>
      </c>
      <c r="U1380" s="715"/>
      <c r="V1380" s="715"/>
      <c r="W1380" s="716"/>
      <c r="X1380" s="715"/>
      <c r="Y1380" s="715"/>
      <c r="Z1380" s="717"/>
      <c r="BM1380" s="240"/>
      <c r="BN1380" s="240"/>
      <c r="BO1380" s="240"/>
    </row>
    <row r="1381" spans="4:67" s="52" customFormat="1" ht="12.75" hidden="1">
      <c r="D1381" s="714"/>
      <c r="E1381" s="715">
        <f t="shared" si="126"/>
        <v>0</v>
      </c>
      <c r="F1381" s="715"/>
      <c r="G1381" s="715" t="s">
        <v>2739</v>
      </c>
      <c r="H1381" s="715"/>
      <c r="I1381" s="715"/>
      <c r="J1381" s="715"/>
      <c r="K1381" s="715"/>
      <c r="L1381" s="715"/>
      <c r="M1381" s="715"/>
      <c r="N1381" s="715"/>
      <c r="O1381" s="715"/>
      <c r="P1381" s="715"/>
      <c r="Q1381" s="715"/>
      <c r="R1381" s="715">
        <f t="shared" si="127"/>
        <v>0</v>
      </c>
      <c r="S1381" s="715"/>
      <c r="T1381" s="715" t="s">
        <v>2739</v>
      </c>
      <c r="U1381" s="715"/>
      <c r="V1381" s="715"/>
      <c r="W1381" s="716"/>
      <c r="X1381" s="715"/>
      <c r="Y1381" s="715"/>
      <c r="Z1381" s="717"/>
      <c r="BM1381" s="240"/>
      <c r="BN1381" s="240"/>
      <c r="BO1381" s="240"/>
    </row>
    <row r="1382" spans="4:67" s="52" customFormat="1" ht="12.75" hidden="1">
      <c r="D1382" s="714"/>
      <c r="E1382" s="715">
        <f t="shared" si="126"/>
        <v>0</v>
      </c>
      <c r="F1382" s="715"/>
      <c r="G1382" s="715" t="s">
        <v>2740</v>
      </c>
      <c r="H1382" s="715"/>
      <c r="I1382" s="715"/>
      <c r="J1382" s="715"/>
      <c r="K1382" s="715"/>
      <c r="L1382" s="715"/>
      <c r="M1382" s="715"/>
      <c r="N1382" s="715"/>
      <c r="O1382" s="715"/>
      <c r="P1382" s="715"/>
      <c r="Q1382" s="715"/>
      <c r="R1382" s="715">
        <f t="shared" si="127"/>
        <v>0</v>
      </c>
      <c r="S1382" s="715"/>
      <c r="T1382" s="715" t="s">
        <v>2740</v>
      </c>
      <c r="U1382" s="715"/>
      <c r="V1382" s="715"/>
      <c r="W1382" s="716"/>
      <c r="X1382" s="715"/>
      <c r="Y1382" s="715"/>
      <c r="Z1382" s="717"/>
      <c r="BM1382" s="240"/>
      <c r="BN1382" s="240"/>
      <c r="BO1382" s="240"/>
    </row>
    <row r="1383" spans="4:67" s="52" customFormat="1" ht="12.75" hidden="1">
      <c r="D1383" s="714"/>
      <c r="E1383" s="715">
        <f t="shared" si="126"/>
        <v>0</v>
      </c>
      <c r="F1383" s="715"/>
      <c r="G1383" s="715" t="s">
        <v>2741</v>
      </c>
      <c r="H1383" s="715"/>
      <c r="I1383" s="715"/>
      <c r="J1383" s="715"/>
      <c r="K1383" s="715"/>
      <c r="L1383" s="715"/>
      <c r="M1383" s="715"/>
      <c r="N1383" s="715"/>
      <c r="O1383" s="715"/>
      <c r="P1383" s="715"/>
      <c r="Q1383" s="715"/>
      <c r="R1383" s="715">
        <f t="shared" si="127"/>
        <v>0</v>
      </c>
      <c r="S1383" s="715"/>
      <c r="T1383" s="715" t="s">
        <v>2741</v>
      </c>
      <c r="U1383" s="715"/>
      <c r="V1383" s="715"/>
      <c r="W1383" s="716"/>
      <c r="X1383" s="715"/>
      <c r="Y1383" s="715"/>
      <c r="Z1383" s="717"/>
      <c r="BM1383" s="240"/>
      <c r="BN1383" s="240"/>
      <c r="BO1383" s="240"/>
    </row>
    <row r="1384" spans="4:67" s="52" customFormat="1" ht="12.75" hidden="1">
      <c r="D1384" s="714"/>
      <c r="E1384" s="715">
        <f t="shared" si="126"/>
        <v>0</v>
      </c>
      <c r="F1384" s="715"/>
      <c r="G1384" s="715" t="s">
        <v>2742</v>
      </c>
      <c r="H1384" s="715"/>
      <c r="I1384" s="715"/>
      <c r="J1384" s="715"/>
      <c r="K1384" s="715"/>
      <c r="L1384" s="715"/>
      <c r="M1384" s="715"/>
      <c r="N1384" s="715"/>
      <c r="O1384" s="715"/>
      <c r="P1384" s="715"/>
      <c r="Q1384" s="715"/>
      <c r="R1384" s="715">
        <f t="shared" si="127"/>
        <v>0</v>
      </c>
      <c r="S1384" s="715"/>
      <c r="T1384" s="715" t="s">
        <v>2742</v>
      </c>
      <c r="U1384" s="715"/>
      <c r="V1384" s="715"/>
      <c r="W1384" s="716"/>
      <c r="X1384" s="715"/>
      <c r="Y1384" s="715"/>
      <c r="Z1384" s="717"/>
      <c r="BM1384" s="240"/>
      <c r="BN1384" s="240"/>
      <c r="BO1384" s="240"/>
    </row>
    <row r="1385" spans="4:67" s="52" customFormat="1" ht="12.75" hidden="1">
      <c r="D1385" s="714"/>
      <c r="E1385" s="715">
        <f t="shared" si="126"/>
        <v>0</v>
      </c>
      <c r="F1385" s="715"/>
      <c r="G1385" s="715" t="s">
        <v>2743</v>
      </c>
      <c r="H1385" s="715"/>
      <c r="I1385" s="715"/>
      <c r="J1385" s="715"/>
      <c r="K1385" s="715"/>
      <c r="L1385" s="715"/>
      <c r="M1385" s="715"/>
      <c r="N1385" s="715"/>
      <c r="O1385" s="715"/>
      <c r="P1385" s="715"/>
      <c r="Q1385" s="715"/>
      <c r="R1385" s="715">
        <f t="shared" si="127"/>
        <v>0</v>
      </c>
      <c r="S1385" s="715"/>
      <c r="T1385" s="715" t="s">
        <v>2743</v>
      </c>
      <c r="U1385" s="715"/>
      <c r="V1385" s="715"/>
      <c r="W1385" s="716"/>
      <c r="X1385" s="715"/>
      <c r="Y1385" s="715"/>
      <c r="Z1385" s="717"/>
      <c r="BM1385" s="240"/>
      <c r="BN1385" s="240"/>
      <c r="BO1385" s="240"/>
    </row>
    <row r="1386" spans="4:67" s="52" customFormat="1" ht="12.75" hidden="1">
      <c r="D1386" s="714"/>
      <c r="E1386" s="715">
        <f t="shared" si="126"/>
        <v>0</v>
      </c>
      <c r="F1386" s="715"/>
      <c r="G1386" s="715" t="s">
        <v>2744</v>
      </c>
      <c r="H1386" s="715"/>
      <c r="I1386" s="715"/>
      <c r="J1386" s="715"/>
      <c r="K1386" s="715"/>
      <c r="L1386" s="715"/>
      <c r="M1386" s="715"/>
      <c r="N1386" s="715"/>
      <c r="O1386" s="715"/>
      <c r="P1386" s="715"/>
      <c r="Q1386" s="715"/>
      <c r="R1386" s="715">
        <f t="shared" si="127"/>
        <v>0</v>
      </c>
      <c r="S1386" s="715"/>
      <c r="T1386" s="715" t="s">
        <v>2744</v>
      </c>
      <c r="U1386" s="715"/>
      <c r="V1386" s="715"/>
      <c r="W1386" s="716"/>
      <c r="X1386" s="715"/>
      <c r="Y1386" s="715"/>
      <c r="Z1386" s="717"/>
      <c r="BM1386" s="240"/>
      <c r="BN1386" s="240"/>
      <c r="BO1386" s="240"/>
    </row>
    <row r="1387" spans="4:67" s="52" customFormat="1" ht="12.75" hidden="1">
      <c r="D1387" s="714"/>
      <c r="E1387" s="715">
        <f t="shared" si="126"/>
        <v>0</v>
      </c>
      <c r="F1387" s="715"/>
      <c r="G1387" s="715" t="s">
        <v>2745</v>
      </c>
      <c r="H1387" s="715"/>
      <c r="I1387" s="715"/>
      <c r="J1387" s="715"/>
      <c r="K1387" s="715"/>
      <c r="L1387" s="715"/>
      <c r="M1387" s="715"/>
      <c r="N1387" s="715"/>
      <c r="O1387" s="715"/>
      <c r="P1387" s="715"/>
      <c r="Q1387" s="715"/>
      <c r="R1387" s="715">
        <f t="shared" si="127"/>
        <v>0</v>
      </c>
      <c r="S1387" s="715"/>
      <c r="T1387" s="715" t="s">
        <v>2745</v>
      </c>
      <c r="U1387" s="715"/>
      <c r="V1387" s="715"/>
      <c r="W1387" s="716"/>
      <c r="X1387" s="715"/>
      <c r="Y1387" s="715"/>
      <c r="Z1387" s="717"/>
      <c r="BM1387" s="240"/>
      <c r="BN1387" s="240"/>
      <c r="BO1387" s="240"/>
    </row>
    <row r="1388" spans="4:67" s="52" customFormat="1" ht="12.75" hidden="1">
      <c r="D1388" s="714"/>
      <c r="E1388" s="715">
        <f t="shared" si="126"/>
        <v>0</v>
      </c>
      <c r="F1388" s="715"/>
      <c r="G1388" s="715" t="s">
        <v>2746</v>
      </c>
      <c r="H1388" s="715"/>
      <c r="I1388" s="715"/>
      <c r="J1388" s="715"/>
      <c r="K1388" s="715"/>
      <c r="L1388" s="715"/>
      <c r="M1388" s="715"/>
      <c r="N1388" s="715"/>
      <c r="O1388" s="715"/>
      <c r="P1388" s="715"/>
      <c r="Q1388" s="715"/>
      <c r="R1388" s="715">
        <f t="shared" si="127"/>
        <v>0</v>
      </c>
      <c r="S1388" s="715"/>
      <c r="T1388" s="715" t="s">
        <v>2746</v>
      </c>
      <c r="U1388" s="715"/>
      <c r="V1388" s="715"/>
      <c r="W1388" s="716"/>
      <c r="X1388" s="715"/>
      <c r="Y1388" s="715"/>
      <c r="Z1388" s="717"/>
      <c r="BM1388" s="240"/>
      <c r="BN1388" s="240"/>
      <c r="BO1388" s="240"/>
    </row>
    <row r="1389" spans="4:67" s="52" customFormat="1" ht="12.75" hidden="1">
      <c r="D1389" s="714"/>
      <c r="E1389" s="715">
        <f t="shared" si="126"/>
        <v>0</v>
      </c>
      <c r="F1389" s="715"/>
      <c r="G1389" s="715" t="s">
        <v>2747</v>
      </c>
      <c r="H1389" s="715"/>
      <c r="I1389" s="715"/>
      <c r="J1389" s="715"/>
      <c r="K1389" s="715"/>
      <c r="L1389" s="715"/>
      <c r="M1389" s="715"/>
      <c r="N1389" s="715"/>
      <c r="O1389" s="715"/>
      <c r="P1389" s="715"/>
      <c r="Q1389" s="715"/>
      <c r="R1389" s="715">
        <f t="shared" si="127"/>
        <v>0</v>
      </c>
      <c r="S1389" s="715"/>
      <c r="T1389" s="715" t="s">
        <v>2747</v>
      </c>
      <c r="U1389" s="715"/>
      <c r="V1389" s="715"/>
      <c r="W1389" s="716"/>
      <c r="X1389" s="715"/>
      <c r="Y1389" s="715"/>
      <c r="Z1389" s="717"/>
      <c r="BM1389" s="240"/>
      <c r="BN1389" s="240"/>
      <c r="BO1389" s="240"/>
    </row>
    <row r="1390" spans="4:67" s="52" customFormat="1" ht="12.75" hidden="1">
      <c r="D1390" s="714"/>
      <c r="E1390" s="715">
        <f t="shared" si="126"/>
        <v>0</v>
      </c>
      <c r="F1390" s="715"/>
      <c r="G1390" s="715" t="s">
        <v>2748</v>
      </c>
      <c r="H1390" s="715"/>
      <c r="I1390" s="715"/>
      <c r="J1390" s="715"/>
      <c r="K1390" s="715"/>
      <c r="L1390" s="715"/>
      <c r="M1390" s="715"/>
      <c r="N1390" s="715"/>
      <c r="O1390" s="715"/>
      <c r="P1390" s="715"/>
      <c r="Q1390" s="715"/>
      <c r="R1390" s="715">
        <f t="shared" si="127"/>
        <v>0</v>
      </c>
      <c r="S1390" s="715"/>
      <c r="T1390" s="715" t="s">
        <v>2748</v>
      </c>
      <c r="U1390" s="715"/>
      <c r="V1390" s="715"/>
      <c r="W1390" s="716"/>
      <c r="X1390" s="715"/>
      <c r="Y1390" s="715"/>
      <c r="Z1390" s="717"/>
      <c r="BM1390" s="240"/>
      <c r="BN1390" s="240"/>
      <c r="BO1390" s="240"/>
    </row>
    <row r="1391" spans="4:67" s="52" customFormat="1" ht="12.75" hidden="1">
      <c r="D1391" s="714"/>
      <c r="E1391" s="715">
        <f t="shared" si="126"/>
        <v>0</v>
      </c>
      <c r="F1391" s="715"/>
      <c r="G1391" s="715" t="s">
        <v>2749</v>
      </c>
      <c r="H1391" s="715"/>
      <c r="I1391" s="715"/>
      <c r="J1391" s="715"/>
      <c r="K1391" s="715"/>
      <c r="L1391" s="715"/>
      <c r="M1391" s="715"/>
      <c r="N1391" s="715"/>
      <c r="O1391" s="715"/>
      <c r="P1391" s="715"/>
      <c r="Q1391" s="715"/>
      <c r="R1391" s="715">
        <f t="shared" si="127"/>
        <v>0</v>
      </c>
      <c r="S1391" s="715"/>
      <c r="T1391" s="715" t="s">
        <v>2749</v>
      </c>
      <c r="U1391" s="715"/>
      <c r="V1391" s="715"/>
      <c r="W1391" s="716"/>
      <c r="X1391" s="715"/>
      <c r="Y1391" s="715"/>
      <c r="Z1391" s="717"/>
      <c r="BM1391" s="240"/>
      <c r="BN1391" s="240"/>
      <c r="BO1391" s="240"/>
    </row>
    <row r="1392" spans="4:67" s="52" customFormat="1" ht="12.75" hidden="1">
      <c r="D1392" s="714"/>
      <c r="E1392" s="715">
        <f t="shared" si="126"/>
        <v>0</v>
      </c>
      <c r="F1392" s="715"/>
      <c r="G1392" s="715" t="s">
        <v>2750</v>
      </c>
      <c r="H1392" s="715"/>
      <c r="I1392" s="715"/>
      <c r="J1392" s="715"/>
      <c r="K1392" s="715"/>
      <c r="L1392" s="715"/>
      <c r="M1392" s="715"/>
      <c r="N1392" s="715"/>
      <c r="O1392" s="715"/>
      <c r="P1392" s="715"/>
      <c r="Q1392" s="715"/>
      <c r="R1392" s="715">
        <f t="shared" si="127"/>
        <v>0</v>
      </c>
      <c r="S1392" s="715"/>
      <c r="T1392" s="715" t="s">
        <v>2750</v>
      </c>
      <c r="U1392" s="715"/>
      <c r="V1392" s="715"/>
      <c r="W1392" s="716"/>
      <c r="X1392" s="715"/>
      <c r="Y1392" s="715"/>
      <c r="Z1392" s="717"/>
      <c r="BM1392" s="240"/>
      <c r="BN1392" s="240"/>
      <c r="BO1392" s="240"/>
    </row>
    <row r="1393" spans="4:67" s="52" customFormat="1" ht="12.75" hidden="1">
      <c r="D1393" s="714"/>
      <c r="E1393" s="715">
        <f t="shared" si="126"/>
        <v>0</v>
      </c>
      <c r="F1393" s="715"/>
      <c r="G1393" s="715" t="s">
        <v>2751</v>
      </c>
      <c r="H1393" s="715"/>
      <c r="I1393" s="715"/>
      <c r="J1393" s="715"/>
      <c r="K1393" s="715"/>
      <c r="L1393" s="715"/>
      <c r="M1393" s="715"/>
      <c r="N1393" s="715"/>
      <c r="O1393" s="715"/>
      <c r="P1393" s="715"/>
      <c r="Q1393" s="715"/>
      <c r="R1393" s="715">
        <f t="shared" si="127"/>
        <v>0</v>
      </c>
      <c r="S1393" s="715"/>
      <c r="T1393" s="715" t="s">
        <v>2751</v>
      </c>
      <c r="U1393" s="715"/>
      <c r="V1393" s="715"/>
      <c r="W1393" s="716"/>
      <c r="X1393" s="715"/>
      <c r="Y1393" s="715"/>
      <c r="Z1393" s="717"/>
      <c r="BM1393" s="240"/>
      <c r="BN1393" s="240"/>
      <c r="BO1393" s="240"/>
    </row>
    <row r="1394" spans="4:67" s="52" customFormat="1" ht="12.75" hidden="1">
      <c r="D1394" s="714"/>
      <c r="E1394" s="715">
        <f t="shared" si="126"/>
        <v>0</v>
      </c>
      <c r="F1394" s="715"/>
      <c r="G1394" s="715" t="s">
        <v>2752</v>
      </c>
      <c r="H1394" s="715"/>
      <c r="I1394" s="715"/>
      <c r="J1394" s="715"/>
      <c r="K1394" s="715"/>
      <c r="L1394" s="715"/>
      <c r="M1394" s="715"/>
      <c r="N1394" s="715"/>
      <c r="O1394" s="715"/>
      <c r="P1394" s="715"/>
      <c r="Q1394" s="715"/>
      <c r="R1394" s="715">
        <f t="shared" si="127"/>
        <v>0</v>
      </c>
      <c r="S1394" s="715"/>
      <c r="T1394" s="715" t="s">
        <v>2752</v>
      </c>
      <c r="U1394" s="715"/>
      <c r="V1394" s="715"/>
      <c r="W1394" s="716"/>
      <c r="X1394" s="715"/>
      <c r="Y1394" s="715"/>
      <c r="Z1394" s="717"/>
      <c r="BM1394" s="240"/>
      <c r="BN1394" s="240"/>
      <c r="BO1394" s="240"/>
    </row>
    <row r="1395" spans="4:67" s="52" customFormat="1" ht="12.75" hidden="1">
      <c r="D1395" s="714"/>
      <c r="E1395" s="715">
        <f t="shared" si="126"/>
        <v>0</v>
      </c>
      <c r="F1395" s="715"/>
      <c r="G1395" s="715" t="s">
        <v>2753</v>
      </c>
      <c r="H1395" s="715"/>
      <c r="I1395" s="715"/>
      <c r="J1395" s="715"/>
      <c r="K1395" s="715"/>
      <c r="L1395" s="715"/>
      <c r="M1395" s="715"/>
      <c r="N1395" s="715"/>
      <c r="O1395" s="715"/>
      <c r="P1395" s="715"/>
      <c r="Q1395" s="715"/>
      <c r="R1395" s="715">
        <f t="shared" si="127"/>
        <v>0</v>
      </c>
      <c r="S1395" s="715"/>
      <c r="T1395" s="715" t="s">
        <v>2753</v>
      </c>
      <c r="U1395" s="715"/>
      <c r="V1395" s="715"/>
      <c r="W1395" s="716"/>
      <c r="X1395" s="715"/>
      <c r="Y1395" s="715"/>
      <c r="Z1395" s="717"/>
      <c r="BM1395" s="240"/>
      <c r="BN1395" s="240"/>
      <c r="BO1395" s="240"/>
    </row>
    <row r="1396" spans="4:67" s="52" customFormat="1" ht="12.75" hidden="1">
      <c r="D1396" s="714"/>
      <c r="E1396" s="715">
        <f t="shared" si="126"/>
        <v>0</v>
      </c>
      <c r="F1396" s="715"/>
      <c r="G1396" s="715" t="s">
        <v>2754</v>
      </c>
      <c r="H1396" s="715"/>
      <c r="I1396" s="715"/>
      <c r="J1396" s="715"/>
      <c r="K1396" s="715"/>
      <c r="L1396" s="715"/>
      <c r="M1396" s="715"/>
      <c r="N1396" s="715"/>
      <c r="O1396" s="715"/>
      <c r="P1396" s="715"/>
      <c r="Q1396" s="715"/>
      <c r="R1396" s="715">
        <f t="shared" si="127"/>
        <v>0</v>
      </c>
      <c r="S1396" s="715"/>
      <c r="T1396" s="715" t="s">
        <v>2754</v>
      </c>
      <c r="U1396" s="715"/>
      <c r="V1396" s="715"/>
      <c r="W1396" s="716"/>
      <c r="X1396" s="715"/>
      <c r="Y1396" s="715"/>
      <c r="Z1396" s="717"/>
      <c r="BM1396" s="240"/>
      <c r="BN1396" s="240"/>
      <c r="BO1396" s="240"/>
    </row>
    <row r="1397" spans="4:67" s="52" customFormat="1" ht="12.75" hidden="1">
      <c r="D1397" s="714"/>
      <c r="E1397" s="715">
        <f t="shared" si="126"/>
        <v>0</v>
      </c>
      <c r="F1397" s="715"/>
      <c r="G1397" s="715" t="s">
        <v>2755</v>
      </c>
      <c r="H1397" s="715"/>
      <c r="I1397" s="715"/>
      <c r="J1397" s="715"/>
      <c r="K1397" s="715"/>
      <c r="L1397" s="715"/>
      <c r="M1397" s="715"/>
      <c r="N1397" s="715"/>
      <c r="O1397" s="715"/>
      <c r="P1397" s="715"/>
      <c r="Q1397" s="715"/>
      <c r="R1397" s="715">
        <f t="shared" si="127"/>
        <v>0</v>
      </c>
      <c r="S1397" s="715"/>
      <c r="T1397" s="715" t="s">
        <v>2755</v>
      </c>
      <c r="U1397" s="715"/>
      <c r="V1397" s="715"/>
      <c r="W1397" s="716"/>
      <c r="X1397" s="715"/>
      <c r="Y1397" s="715"/>
      <c r="Z1397" s="717"/>
      <c r="BM1397" s="240"/>
      <c r="BN1397" s="240"/>
      <c r="BO1397" s="240"/>
    </row>
    <row r="1398" spans="4:67" s="52" customFormat="1" ht="12.75" hidden="1">
      <c r="D1398" s="714"/>
      <c r="E1398" s="715">
        <f t="shared" si="126"/>
        <v>0</v>
      </c>
      <c r="F1398" s="715"/>
      <c r="G1398" s="715" t="s">
        <v>2756</v>
      </c>
      <c r="H1398" s="715"/>
      <c r="I1398" s="715"/>
      <c r="J1398" s="715"/>
      <c r="K1398" s="715"/>
      <c r="L1398" s="715"/>
      <c r="M1398" s="715"/>
      <c r="N1398" s="715"/>
      <c r="O1398" s="715"/>
      <c r="P1398" s="715"/>
      <c r="Q1398" s="715"/>
      <c r="R1398" s="715">
        <f t="shared" si="127"/>
        <v>0</v>
      </c>
      <c r="S1398" s="715"/>
      <c r="T1398" s="715" t="s">
        <v>2756</v>
      </c>
      <c r="U1398" s="715"/>
      <c r="V1398" s="715"/>
      <c r="W1398" s="716"/>
      <c r="X1398" s="715"/>
      <c r="Y1398" s="715"/>
      <c r="Z1398" s="717"/>
      <c r="BM1398" s="240"/>
      <c r="BN1398" s="240"/>
      <c r="BO1398" s="240"/>
    </row>
    <row r="1399" spans="4:67" s="52" customFormat="1" ht="12.75" hidden="1">
      <c r="D1399" s="714"/>
      <c r="E1399" s="715">
        <f t="shared" si="126"/>
        <v>0</v>
      </c>
      <c r="F1399" s="715"/>
      <c r="G1399" s="715" t="s">
        <v>2757</v>
      </c>
      <c r="H1399" s="715"/>
      <c r="I1399" s="715"/>
      <c r="J1399" s="715"/>
      <c r="K1399" s="715"/>
      <c r="L1399" s="715"/>
      <c r="M1399" s="715"/>
      <c r="N1399" s="715"/>
      <c r="O1399" s="715"/>
      <c r="P1399" s="715"/>
      <c r="Q1399" s="715"/>
      <c r="R1399" s="715">
        <f t="shared" si="127"/>
        <v>0</v>
      </c>
      <c r="S1399" s="715"/>
      <c r="T1399" s="715" t="s">
        <v>2757</v>
      </c>
      <c r="U1399" s="715"/>
      <c r="V1399" s="715"/>
      <c r="W1399" s="716"/>
      <c r="X1399" s="715"/>
      <c r="Y1399" s="715"/>
      <c r="Z1399" s="717"/>
      <c r="BM1399" s="240"/>
      <c r="BN1399" s="240"/>
      <c r="BO1399" s="240"/>
    </row>
    <row r="1400" spans="4:67" s="52" customFormat="1" ht="12.75" hidden="1">
      <c r="D1400" s="714"/>
      <c r="E1400" s="715"/>
      <c r="F1400" s="715"/>
      <c r="G1400" s="715"/>
      <c r="H1400" s="715"/>
      <c r="I1400" s="715"/>
      <c r="J1400" s="715"/>
      <c r="K1400" s="715"/>
      <c r="L1400" s="715"/>
      <c r="M1400" s="715"/>
      <c r="N1400" s="715"/>
      <c r="O1400" s="715"/>
      <c r="P1400" s="715"/>
      <c r="Q1400" s="715"/>
      <c r="R1400" s="715"/>
      <c r="S1400" s="715"/>
      <c r="T1400" s="715"/>
      <c r="U1400" s="715"/>
      <c r="V1400" s="715"/>
      <c r="W1400" s="716"/>
      <c r="X1400" s="715"/>
      <c r="Y1400" s="715"/>
      <c r="Z1400" s="717"/>
      <c r="BM1400" s="240"/>
      <c r="BN1400" s="240"/>
      <c r="BO1400" s="240"/>
    </row>
    <row r="1401" spans="4:67" s="52" customFormat="1" ht="13.5" hidden="1" thickBot="1">
      <c r="D1401" s="718"/>
      <c r="E1401" s="719">
        <f>SUM(E1372:E1399)</f>
        <v>0</v>
      </c>
      <c r="F1401" s="719"/>
      <c r="G1401" s="719" t="s">
        <v>2726</v>
      </c>
      <c r="H1401" s="719"/>
      <c r="I1401" s="719"/>
      <c r="J1401" s="719"/>
      <c r="K1401" s="719"/>
      <c r="L1401" s="719"/>
      <c r="M1401" s="719"/>
      <c r="N1401" s="719"/>
      <c r="O1401" s="719"/>
      <c r="P1401" s="719"/>
      <c r="Q1401" s="719"/>
      <c r="R1401" s="719">
        <f>SUM(R1372:R1399)</f>
        <v>0</v>
      </c>
      <c r="S1401" s="719"/>
      <c r="T1401" s="719" t="s">
        <v>2726</v>
      </c>
      <c r="U1401" s="719"/>
      <c r="V1401" s="719"/>
      <c r="W1401" s="720"/>
      <c r="X1401" s="719"/>
      <c r="Y1401" s="719"/>
      <c r="Z1401" s="721"/>
      <c r="BM1401" s="240"/>
      <c r="BN1401" s="240"/>
      <c r="BO1401" s="240"/>
    </row>
    <row r="1402" spans="4:67" s="52" customFormat="1" ht="11.25" hidden="1" thickTop="1">
      <c r="W1402" s="59"/>
      <c r="BM1402" s="240"/>
      <c r="BN1402" s="240"/>
      <c r="BO1402" s="240"/>
    </row>
    <row r="1403" spans="4:67" s="52" customFormat="1" hidden="1">
      <c r="W1403" s="59"/>
      <c r="BM1403" s="240"/>
      <c r="BN1403" s="240"/>
      <c r="BO1403" s="240"/>
    </row>
    <row r="1404" spans="4:67" s="672" customFormat="1" hidden="1">
      <c r="W1404" s="673"/>
    </row>
    <row r="1405" spans="4:67" s="52" customFormat="1">
      <c r="W1405" s="59"/>
      <c r="BM1405" s="240"/>
      <c r="BN1405" s="240"/>
      <c r="BO1405" s="240"/>
    </row>
    <row r="1406" spans="4:67" s="52" customFormat="1">
      <c r="W1406" s="59"/>
      <c r="BM1406" s="240"/>
      <c r="BN1406" s="240"/>
      <c r="BO1406" s="240"/>
    </row>
    <row r="1407" spans="4:67" s="52" customFormat="1">
      <c r="W1407" s="59"/>
      <c r="BM1407" s="240"/>
      <c r="BN1407" s="240"/>
      <c r="BO1407" s="240"/>
    </row>
    <row r="1408" spans="4:67" s="52" customFormat="1">
      <c r="W1408" s="59"/>
      <c r="BM1408" s="240"/>
      <c r="BN1408" s="240"/>
      <c r="BO1408" s="240"/>
    </row>
    <row r="1409" spans="23:67" s="52" customFormat="1">
      <c r="W1409" s="59"/>
      <c r="BM1409" s="240"/>
      <c r="BN1409" s="240"/>
      <c r="BO1409" s="240"/>
    </row>
    <row r="1410" spans="23:67" s="52" customFormat="1">
      <c r="W1410" s="59"/>
      <c r="BM1410" s="240"/>
      <c r="BN1410" s="240"/>
      <c r="BO1410" s="240"/>
    </row>
    <row r="1411" spans="23:67" s="52" customFormat="1">
      <c r="W1411" s="59"/>
      <c r="BM1411" s="240"/>
      <c r="BN1411" s="240"/>
      <c r="BO1411" s="240"/>
    </row>
    <row r="1412" spans="23:67" s="52" customFormat="1">
      <c r="W1412" s="59"/>
      <c r="BM1412" s="240"/>
      <c r="BN1412" s="240"/>
      <c r="BO1412" s="240"/>
    </row>
    <row r="1413" spans="23:67" s="52" customFormat="1">
      <c r="W1413" s="59"/>
      <c r="BM1413" s="240"/>
      <c r="BN1413" s="240"/>
      <c r="BO1413" s="240"/>
    </row>
    <row r="1414" spans="23:67" s="52" customFormat="1">
      <c r="W1414" s="59"/>
      <c r="BM1414" s="240"/>
      <c r="BN1414" s="240"/>
      <c r="BO1414" s="240"/>
    </row>
    <row r="1415" spans="23:67" s="52" customFormat="1">
      <c r="W1415" s="59"/>
      <c r="BM1415" s="240"/>
      <c r="BN1415" s="240"/>
      <c r="BO1415" s="240"/>
    </row>
    <row r="1416" spans="23:67" s="52" customFormat="1">
      <c r="W1416" s="59"/>
      <c r="BM1416" s="240"/>
      <c r="BN1416" s="240"/>
      <c r="BO1416" s="240"/>
    </row>
    <row r="1417" spans="23:67" s="52" customFormat="1">
      <c r="W1417" s="59"/>
      <c r="BM1417" s="240"/>
      <c r="BN1417" s="240"/>
      <c r="BO1417" s="240"/>
    </row>
    <row r="1418" spans="23:67" s="52" customFormat="1">
      <c r="W1418" s="59"/>
      <c r="BM1418" s="240"/>
      <c r="BN1418" s="240"/>
      <c r="BO1418" s="240"/>
    </row>
    <row r="1419" spans="23:67" s="52" customFormat="1">
      <c r="W1419" s="59"/>
      <c r="BM1419" s="240"/>
      <c r="BN1419" s="240"/>
      <c r="BO1419" s="240"/>
    </row>
    <row r="1420" spans="23:67" s="52" customFormat="1">
      <c r="W1420" s="59"/>
      <c r="BM1420" s="240"/>
      <c r="BN1420" s="240"/>
      <c r="BO1420" s="240"/>
    </row>
    <row r="1421" spans="23:67" s="52" customFormat="1">
      <c r="W1421" s="59"/>
      <c r="BM1421" s="240"/>
      <c r="BN1421" s="240"/>
      <c r="BO1421" s="240"/>
    </row>
    <row r="1422" spans="23:67" s="52" customFormat="1">
      <c r="W1422" s="59"/>
      <c r="BM1422" s="240"/>
      <c r="BN1422" s="240"/>
      <c r="BO1422" s="240"/>
    </row>
    <row r="1423" spans="23:67" s="52" customFormat="1">
      <c r="W1423" s="59"/>
      <c r="BM1423" s="240"/>
      <c r="BN1423" s="240"/>
      <c r="BO1423" s="240"/>
    </row>
    <row r="1424" spans="23:67" s="52" customFormat="1">
      <c r="W1424" s="59"/>
      <c r="BM1424" s="240"/>
      <c r="BN1424" s="240"/>
      <c r="BO1424" s="240"/>
    </row>
    <row r="1425" spans="23:67" s="52" customFormat="1">
      <c r="W1425" s="59"/>
      <c r="BM1425" s="240"/>
      <c r="BN1425" s="240"/>
      <c r="BO1425" s="240"/>
    </row>
    <row r="1426" spans="23:67" s="52" customFormat="1">
      <c r="W1426" s="59"/>
      <c r="BM1426" s="240"/>
      <c r="BN1426" s="240"/>
      <c r="BO1426" s="240"/>
    </row>
    <row r="1427" spans="23:67" s="52" customFormat="1">
      <c r="W1427" s="59"/>
      <c r="BM1427" s="240"/>
      <c r="BN1427" s="240"/>
      <c r="BO1427" s="240"/>
    </row>
    <row r="1428" spans="23:67" s="52" customFormat="1">
      <c r="W1428" s="59"/>
      <c r="BM1428" s="240"/>
      <c r="BN1428" s="240"/>
      <c r="BO1428" s="240"/>
    </row>
    <row r="1429" spans="23:67" s="52" customFormat="1">
      <c r="W1429" s="59"/>
      <c r="BM1429" s="240"/>
      <c r="BN1429" s="240"/>
      <c r="BO1429" s="240"/>
    </row>
    <row r="1430" spans="23:67" s="52" customFormat="1">
      <c r="W1430" s="59"/>
      <c r="BM1430" s="240"/>
      <c r="BN1430" s="240"/>
      <c r="BO1430" s="240"/>
    </row>
    <row r="1431" spans="23:67" s="52" customFormat="1">
      <c r="W1431" s="59"/>
      <c r="BM1431" s="240"/>
      <c r="BN1431" s="240"/>
      <c r="BO1431" s="240"/>
    </row>
    <row r="1432" spans="23:67" s="52" customFormat="1">
      <c r="W1432" s="59"/>
      <c r="BM1432" s="240"/>
      <c r="BN1432" s="240"/>
      <c r="BO1432" s="240"/>
    </row>
    <row r="1433" spans="23:67" s="52" customFormat="1">
      <c r="W1433" s="59"/>
      <c r="BM1433" s="240"/>
      <c r="BN1433" s="240"/>
      <c r="BO1433" s="240"/>
    </row>
    <row r="1434" spans="23:67" s="52" customFormat="1">
      <c r="W1434" s="59"/>
      <c r="BM1434" s="240"/>
      <c r="BN1434" s="240"/>
      <c r="BO1434" s="240"/>
    </row>
    <row r="1435" spans="23:67" s="52" customFormat="1">
      <c r="W1435" s="59"/>
      <c r="BM1435" s="240"/>
      <c r="BN1435" s="240"/>
      <c r="BO1435" s="240"/>
    </row>
    <row r="1436" spans="23:67" s="52" customFormat="1">
      <c r="W1436" s="59"/>
      <c r="BM1436" s="240"/>
      <c r="BN1436" s="240"/>
      <c r="BO1436" s="240"/>
    </row>
    <row r="1437" spans="23:67" s="52" customFormat="1">
      <c r="W1437" s="59"/>
      <c r="BM1437" s="240"/>
      <c r="BN1437" s="240"/>
      <c r="BO1437" s="240"/>
    </row>
    <row r="1438" spans="23:67" s="52" customFormat="1">
      <c r="W1438" s="59"/>
      <c r="BM1438" s="240"/>
      <c r="BN1438" s="240"/>
      <c r="BO1438" s="240"/>
    </row>
    <row r="1439" spans="23:67" s="52" customFormat="1">
      <c r="W1439" s="59"/>
      <c r="BM1439" s="240"/>
      <c r="BN1439" s="240"/>
      <c r="BO1439" s="240"/>
    </row>
    <row r="1440" spans="23:67" s="52" customFormat="1">
      <c r="W1440" s="59"/>
      <c r="BM1440" s="240"/>
      <c r="BN1440" s="240"/>
      <c r="BO1440" s="240"/>
    </row>
    <row r="1441" spans="23:67" s="52" customFormat="1">
      <c r="W1441" s="59"/>
      <c r="BM1441" s="240"/>
      <c r="BN1441" s="240"/>
      <c r="BO1441" s="240"/>
    </row>
    <row r="1442" spans="23:67" s="52" customFormat="1">
      <c r="W1442" s="59"/>
      <c r="BM1442" s="240"/>
      <c r="BN1442" s="240"/>
      <c r="BO1442" s="240"/>
    </row>
    <row r="1443" spans="23:67" s="52" customFormat="1">
      <c r="W1443" s="59"/>
      <c r="BM1443" s="240"/>
      <c r="BN1443" s="240"/>
      <c r="BO1443" s="240"/>
    </row>
    <row r="1444" spans="23:67" s="52" customFormat="1">
      <c r="W1444" s="59"/>
      <c r="BM1444" s="240"/>
      <c r="BN1444" s="240"/>
      <c r="BO1444" s="240"/>
    </row>
    <row r="1445" spans="23:67" s="52" customFormat="1">
      <c r="W1445" s="59"/>
      <c r="BM1445" s="240"/>
      <c r="BN1445" s="240"/>
      <c r="BO1445" s="240"/>
    </row>
    <row r="1446" spans="23:67" s="52" customFormat="1">
      <c r="W1446" s="59"/>
      <c r="BM1446" s="240"/>
      <c r="BN1446" s="240"/>
      <c r="BO1446" s="240"/>
    </row>
    <row r="1447" spans="23:67" s="52" customFormat="1">
      <c r="W1447" s="59"/>
      <c r="BM1447" s="240"/>
      <c r="BN1447" s="240"/>
      <c r="BO1447" s="240"/>
    </row>
    <row r="1448" spans="23:67" s="52" customFormat="1">
      <c r="W1448" s="59"/>
      <c r="BM1448" s="240"/>
      <c r="BN1448" s="240"/>
      <c r="BO1448" s="240"/>
    </row>
    <row r="1449" spans="23:67" s="52" customFormat="1">
      <c r="W1449" s="59"/>
      <c r="BM1449" s="240"/>
      <c r="BN1449" s="240"/>
      <c r="BO1449" s="240"/>
    </row>
    <row r="1450" spans="23:67" s="52" customFormat="1">
      <c r="W1450" s="59"/>
      <c r="BM1450" s="240"/>
      <c r="BN1450" s="240"/>
      <c r="BO1450" s="240"/>
    </row>
    <row r="1451" spans="23:67" s="52" customFormat="1">
      <c r="W1451" s="59"/>
      <c r="BM1451" s="240"/>
      <c r="BN1451" s="240"/>
      <c r="BO1451" s="240"/>
    </row>
    <row r="1452" spans="23:67" s="52" customFormat="1">
      <c r="W1452" s="59"/>
      <c r="BM1452" s="240"/>
      <c r="BN1452" s="240"/>
      <c r="BO1452" s="240"/>
    </row>
    <row r="1453" spans="23:67" s="52" customFormat="1">
      <c r="W1453" s="59"/>
      <c r="BM1453" s="240"/>
      <c r="BN1453" s="240"/>
      <c r="BO1453" s="240"/>
    </row>
    <row r="1454" spans="23:67" s="52" customFormat="1">
      <c r="W1454" s="59"/>
      <c r="BM1454" s="240"/>
      <c r="BN1454" s="240"/>
      <c r="BO1454" s="240"/>
    </row>
    <row r="1455" spans="23:67" s="52" customFormat="1">
      <c r="W1455" s="59"/>
      <c r="BM1455" s="240"/>
      <c r="BN1455" s="240"/>
      <c r="BO1455" s="240"/>
    </row>
    <row r="1456" spans="23:67" s="52" customFormat="1">
      <c r="W1456" s="59"/>
      <c r="BM1456" s="240"/>
      <c r="BN1456" s="240"/>
      <c r="BO1456" s="240"/>
    </row>
    <row r="1457" spans="23:67" s="52" customFormat="1">
      <c r="W1457" s="59"/>
      <c r="BM1457" s="240"/>
      <c r="BN1457" s="240"/>
      <c r="BO1457" s="240"/>
    </row>
    <row r="1458" spans="23:67" s="52" customFormat="1">
      <c r="W1458" s="59"/>
      <c r="BM1458" s="240"/>
      <c r="BN1458" s="240"/>
      <c r="BO1458" s="240"/>
    </row>
    <row r="1459" spans="23:67" s="52" customFormat="1">
      <c r="W1459" s="59"/>
      <c r="BM1459" s="240"/>
      <c r="BN1459" s="240"/>
      <c r="BO1459" s="240"/>
    </row>
    <row r="1460" spans="23:67" s="52" customFormat="1">
      <c r="W1460" s="59"/>
      <c r="BM1460" s="240"/>
      <c r="BN1460" s="240"/>
      <c r="BO1460" s="240"/>
    </row>
    <row r="1461" spans="23:67" s="52" customFormat="1">
      <c r="W1461" s="59"/>
      <c r="BM1461" s="240"/>
      <c r="BN1461" s="240"/>
      <c r="BO1461" s="240"/>
    </row>
    <row r="1462" spans="23:67" s="52" customFormat="1">
      <c r="W1462" s="59"/>
      <c r="BM1462" s="240"/>
      <c r="BN1462" s="240"/>
      <c r="BO1462" s="240"/>
    </row>
    <row r="1463" spans="23:67" s="52" customFormat="1">
      <c r="W1463" s="59"/>
      <c r="BM1463" s="240"/>
      <c r="BN1463" s="240"/>
      <c r="BO1463" s="240"/>
    </row>
    <row r="1464" spans="23:67" s="52" customFormat="1">
      <c r="W1464" s="59"/>
      <c r="BM1464" s="240"/>
      <c r="BN1464" s="240"/>
      <c r="BO1464" s="240"/>
    </row>
    <row r="1465" spans="23:67" s="52" customFormat="1">
      <c r="W1465" s="59"/>
      <c r="BM1465" s="240"/>
      <c r="BN1465" s="240"/>
      <c r="BO1465" s="240"/>
    </row>
    <row r="1466" spans="23:67" s="52" customFormat="1">
      <c r="W1466" s="59"/>
      <c r="BM1466" s="240"/>
      <c r="BN1466" s="240"/>
      <c r="BO1466" s="240"/>
    </row>
    <row r="1467" spans="23:67" s="52" customFormat="1">
      <c r="W1467" s="59"/>
      <c r="BM1467" s="240"/>
      <c r="BN1467" s="240"/>
      <c r="BO1467" s="240"/>
    </row>
    <row r="1468" spans="23:67" s="52" customFormat="1">
      <c r="W1468" s="59"/>
      <c r="BM1468" s="240"/>
      <c r="BN1468" s="240"/>
      <c r="BO1468" s="240"/>
    </row>
    <row r="1469" spans="23:67" s="52" customFormat="1">
      <c r="W1469" s="59"/>
      <c r="BM1469" s="240"/>
      <c r="BN1469" s="240"/>
      <c r="BO1469" s="240"/>
    </row>
    <row r="1470" spans="23:67" s="52" customFormat="1">
      <c r="W1470" s="59"/>
      <c r="BM1470" s="240"/>
      <c r="BN1470" s="240"/>
      <c r="BO1470" s="240"/>
    </row>
    <row r="1471" spans="23:67" s="52" customFormat="1">
      <c r="W1471" s="59"/>
      <c r="BM1471" s="240"/>
      <c r="BN1471" s="240"/>
      <c r="BO1471" s="240"/>
    </row>
    <row r="1472" spans="23:67" s="52" customFormat="1">
      <c r="W1472" s="59"/>
      <c r="BM1472" s="240"/>
      <c r="BN1472" s="240"/>
      <c r="BO1472" s="240"/>
    </row>
    <row r="1473" spans="23:67" s="52" customFormat="1">
      <c r="W1473" s="59"/>
      <c r="BM1473" s="240"/>
      <c r="BN1473" s="240"/>
      <c r="BO1473" s="240"/>
    </row>
    <row r="1474" spans="23:67" s="52" customFormat="1">
      <c r="W1474" s="59"/>
      <c r="BM1474" s="240"/>
      <c r="BN1474" s="240"/>
      <c r="BO1474" s="240"/>
    </row>
    <row r="1475" spans="23:67" s="52" customFormat="1">
      <c r="W1475" s="59"/>
      <c r="BM1475" s="240"/>
      <c r="BN1475" s="240"/>
      <c r="BO1475" s="240"/>
    </row>
    <row r="1476" spans="23:67" s="52" customFormat="1">
      <c r="W1476" s="59"/>
      <c r="BM1476" s="240"/>
      <c r="BN1476" s="240"/>
      <c r="BO1476" s="240"/>
    </row>
    <row r="1477" spans="23:67" s="52" customFormat="1">
      <c r="W1477" s="59"/>
      <c r="BM1477" s="240"/>
      <c r="BN1477" s="240"/>
      <c r="BO1477" s="240"/>
    </row>
    <row r="1478" spans="23:67" s="52" customFormat="1">
      <c r="W1478" s="59"/>
      <c r="BM1478" s="240"/>
      <c r="BN1478" s="240"/>
      <c r="BO1478" s="240"/>
    </row>
    <row r="1479" spans="23:67" s="52" customFormat="1">
      <c r="W1479" s="59"/>
      <c r="BM1479" s="240"/>
      <c r="BN1479" s="240"/>
      <c r="BO1479" s="240"/>
    </row>
    <row r="1480" spans="23:67" s="52" customFormat="1">
      <c r="W1480" s="59"/>
      <c r="BM1480" s="240"/>
      <c r="BN1480" s="240"/>
      <c r="BO1480" s="240"/>
    </row>
    <row r="1481" spans="23:67" s="52" customFormat="1">
      <c r="W1481" s="59"/>
      <c r="BM1481" s="240"/>
      <c r="BN1481" s="240"/>
      <c r="BO1481" s="240"/>
    </row>
    <row r="1482" spans="23:67" s="52" customFormat="1">
      <c r="W1482" s="59"/>
      <c r="BM1482" s="240"/>
      <c r="BN1482" s="240"/>
      <c r="BO1482" s="240"/>
    </row>
    <row r="1483" spans="23:67" s="52" customFormat="1">
      <c r="W1483" s="59"/>
      <c r="BM1483" s="240"/>
      <c r="BN1483" s="240"/>
      <c r="BO1483" s="240"/>
    </row>
    <row r="1484" spans="23:67" s="52" customFormat="1">
      <c r="W1484" s="59"/>
      <c r="BM1484" s="240"/>
      <c r="BN1484" s="240"/>
      <c r="BO1484" s="240"/>
    </row>
    <row r="1485" spans="23:67" s="52" customFormat="1">
      <c r="W1485" s="59"/>
      <c r="BM1485" s="240"/>
      <c r="BN1485" s="240"/>
      <c r="BO1485" s="240"/>
    </row>
    <row r="1486" spans="23:67" s="52" customFormat="1">
      <c r="W1486" s="59"/>
      <c r="BM1486" s="240"/>
      <c r="BN1486" s="240"/>
      <c r="BO1486" s="240"/>
    </row>
    <row r="1487" spans="23:67" s="52" customFormat="1">
      <c r="W1487" s="59"/>
      <c r="BM1487" s="240"/>
      <c r="BN1487" s="240"/>
      <c r="BO1487" s="240"/>
    </row>
    <row r="1488" spans="23:67" s="52" customFormat="1">
      <c r="W1488" s="59"/>
      <c r="BM1488" s="240"/>
      <c r="BN1488" s="240"/>
      <c r="BO1488" s="240"/>
    </row>
    <row r="1489" spans="23:67" s="52" customFormat="1">
      <c r="W1489" s="59"/>
      <c r="BM1489" s="240"/>
      <c r="BN1489" s="240"/>
      <c r="BO1489" s="240"/>
    </row>
    <row r="1490" spans="23:67" s="52" customFormat="1">
      <c r="W1490" s="59"/>
      <c r="BM1490" s="240"/>
      <c r="BN1490" s="240"/>
      <c r="BO1490" s="240"/>
    </row>
    <row r="1491" spans="23:67" s="52" customFormat="1">
      <c r="W1491" s="59"/>
      <c r="BM1491" s="240"/>
      <c r="BN1491" s="240"/>
      <c r="BO1491" s="240"/>
    </row>
    <row r="1492" spans="23:67" s="52" customFormat="1">
      <c r="W1492" s="59"/>
      <c r="BM1492" s="240"/>
      <c r="BN1492" s="240"/>
      <c r="BO1492" s="240"/>
    </row>
    <row r="1493" spans="23:67" s="52" customFormat="1">
      <c r="W1493" s="59"/>
      <c r="BM1493" s="240"/>
      <c r="BN1493" s="240"/>
      <c r="BO1493" s="240"/>
    </row>
    <row r="1494" spans="23:67" s="52" customFormat="1">
      <c r="W1494" s="59"/>
      <c r="BM1494" s="240"/>
      <c r="BN1494" s="240"/>
      <c r="BO1494" s="240"/>
    </row>
    <row r="1495" spans="23:67" s="52" customFormat="1">
      <c r="W1495" s="59"/>
      <c r="BM1495" s="240"/>
      <c r="BN1495" s="240"/>
      <c r="BO1495" s="240"/>
    </row>
    <row r="1496" spans="23:67" s="52" customFormat="1">
      <c r="W1496" s="59"/>
      <c r="BM1496" s="240"/>
      <c r="BN1496" s="240"/>
      <c r="BO1496" s="240"/>
    </row>
    <row r="1497" spans="23:67" s="52" customFormat="1">
      <c r="W1497" s="59"/>
      <c r="BM1497" s="240"/>
      <c r="BN1497" s="240"/>
      <c r="BO1497" s="240"/>
    </row>
    <row r="1498" spans="23:67" s="52" customFormat="1">
      <c r="W1498" s="59"/>
      <c r="BM1498" s="240"/>
      <c r="BN1498" s="240"/>
      <c r="BO1498" s="240"/>
    </row>
    <row r="1499" spans="23:67" s="52" customFormat="1">
      <c r="W1499" s="59"/>
      <c r="BM1499" s="240"/>
      <c r="BN1499" s="240"/>
      <c r="BO1499" s="240"/>
    </row>
    <row r="1500" spans="23:67" s="52" customFormat="1">
      <c r="W1500" s="59"/>
      <c r="BM1500" s="240"/>
      <c r="BN1500" s="240"/>
      <c r="BO1500" s="240"/>
    </row>
    <row r="1501" spans="23:67" s="52" customFormat="1">
      <c r="W1501" s="59"/>
      <c r="BM1501" s="240"/>
      <c r="BN1501" s="240"/>
      <c r="BO1501" s="240"/>
    </row>
    <row r="1502" spans="23:67" s="52" customFormat="1">
      <c r="W1502" s="59"/>
      <c r="BM1502" s="240"/>
      <c r="BN1502" s="240"/>
      <c r="BO1502" s="240"/>
    </row>
    <row r="1503" spans="23:67" s="52" customFormat="1">
      <c r="W1503" s="59"/>
      <c r="BM1503" s="240"/>
      <c r="BN1503" s="240"/>
      <c r="BO1503" s="240"/>
    </row>
    <row r="1504" spans="23:67" s="52" customFormat="1">
      <c r="W1504" s="59"/>
      <c r="BM1504" s="240"/>
      <c r="BN1504" s="240"/>
      <c r="BO1504" s="240"/>
    </row>
    <row r="1505" spans="23:67" s="52" customFormat="1">
      <c r="W1505" s="59"/>
      <c r="BM1505" s="240"/>
      <c r="BN1505" s="240"/>
      <c r="BO1505" s="240"/>
    </row>
    <row r="1506" spans="23:67" s="52" customFormat="1">
      <c r="W1506" s="59"/>
      <c r="BM1506" s="240"/>
      <c r="BN1506" s="240"/>
      <c r="BO1506" s="240"/>
    </row>
    <row r="1507" spans="23:67" s="52" customFormat="1">
      <c r="W1507" s="59"/>
      <c r="BM1507" s="240"/>
      <c r="BN1507" s="240"/>
      <c r="BO1507" s="240"/>
    </row>
    <row r="1508" spans="23:67" s="52" customFormat="1">
      <c r="W1508" s="59"/>
      <c r="BM1508" s="240"/>
      <c r="BN1508" s="240"/>
      <c r="BO1508" s="240"/>
    </row>
    <row r="1509" spans="23:67" s="52" customFormat="1">
      <c r="W1509" s="59"/>
      <c r="BM1509" s="240"/>
      <c r="BN1509" s="240"/>
      <c r="BO1509" s="240"/>
    </row>
    <row r="1510" spans="23:67" s="52" customFormat="1">
      <c r="W1510" s="59"/>
      <c r="BM1510" s="240"/>
      <c r="BN1510" s="240"/>
      <c r="BO1510" s="240"/>
    </row>
    <row r="1511" spans="23:67" s="52" customFormat="1">
      <c r="W1511" s="59"/>
      <c r="BM1511" s="240"/>
      <c r="BN1511" s="240"/>
      <c r="BO1511" s="240"/>
    </row>
    <row r="1512" spans="23:67" s="52" customFormat="1">
      <c r="W1512" s="59"/>
      <c r="BM1512" s="240"/>
      <c r="BN1512" s="240"/>
      <c r="BO1512" s="240"/>
    </row>
    <row r="1513" spans="23:67" s="52" customFormat="1">
      <c r="W1513" s="59"/>
      <c r="BM1513" s="240"/>
      <c r="BN1513" s="240"/>
      <c r="BO1513" s="240"/>
    </row>
    <row r="1514" spans="23:67" s="52" customFormat="1">
      <c r="W1514" s="59"/>
      <c r="BM1514" s="240"/>
      <c r="BN1514" s="240"/>
      <c r="BO1514" s="240"/>
    </row>
    <row r="1515" spans="23:67" s="52" customFormat="1">
      <c r="W1515" s="59"/>
      <c r="BM1515" s="240"/>
      <c r="BN1515" s="240"/>
      <c r="BO1515" s="240"/>
    </row>
    <row r="1516" spans="23:67" s="52" customFormat="1">
      <c r="W1516" s="59"/>
      <c r="BM1516" s="240"/>
      <c r="BN1516" s="240"/>
      <c r="BO1516" s="240"/>
    </row>
    <row r="1517" spans="23:67" s="52" customFormat="1">
      <c r="W1517" s="59"/>
      <c r="BM1517" s="240"/>
      <c r="BN1517" s="240"/>
      <c r="BO1517" s="240"/>
    </row>
    <row r="1518" spans="23:67" s="52" customFormat="1">
      <c r="W1518" s="59"/>
      <c r="BM1518" s="240"/>
      <c r="BN1518" s="240"/>
      <c r="BO1518" s="240"/>
    </row>
    <row r="1519" spans="23:67" s="52" customFormat="1">
      <c r="W1519" s="59"/>
      <c r="BM1519" s="240"/>
      <c r="BN1519" s="240"/>
      <c r="BO1519" s="240"/>
    </row>
    <row r="1520" spans="23:67" s="52" customFormat="1">
      <c r="W1520" s="59"/>
      <c r="BM1520" s="240"/>
      <c r="BN1520" s="240"/>
      <c r="BO1520" s="240"/>
    </row>
    <row r="1521" spans="23:67" s="52" customFormat="1">
      <c r="W1521" s="59"/>
      <c r="BM1521" s="240"/>
      <c r="BN1521" s="240"/>
      <c r="BO1521" s="240"/>
    </row>
    <row r="1522" spans="23:67" s="52" customFormat="1">
      <c r="W1522" s="59"/>
      <c r="BM1522" s="240"/>
      <c r="BN1522" s="240"/>
      <c r="BO1522" s="240"/>
    </row>
    <row r="1523" spans="23:67" s="52" customFormat="1">
      <c r="W1523" s="59"/>
      <c r="BM1523" s="240"/>
      <c r="BN1523" s="240"/>
      <c r="BO1523" s="240"/>
    </row>
    <row r="1524" spans="23:67" s="52" customFormat="1">
      <c r="W1524" s="59"/>
      <c r="BM1524" s="240"/>
      <c r="BN1524" s="240"/>
      <c r="BO1524" s="240"/>
    </row>
    <row r="1525" spans="23:67" s="52" customFormat="1">
      <c r="W1525" s="59"/>
      <c r="BM1525" s="240"/>
      <c r="BN1525" s="240"/>
      <c r="BO1525" s="240"/>
    </row>
    <row r="1526" spans="23:67" s="52" customFormat="1">
      <c r="W1526" s="59"/>
      <c r="BM1526" s="240"/>
      <c r="BN1526" s="240"/>
      <c r="BO1526" s="240"/>
    </row>
    <row r="1527" spans="23:67" s="52" customFormat="1">
      <c r="W1527" s="59"/>
      <c r="BM1527" s="240"/>
      <c r="BN1527" s="240"/>
      <c r="BO1527" s="240"/>
    </row>
    <row r="1528" spans="23:67" s="52" customFormat="1">
      <c r="W1528" s="59"/>
      <c r="BM1528" s="240"/>
      <c r="BN1528" s="240"/>
      <c r="BO1528" s="240"/>
    </row>
    <row r="1529" spans="23:67" s="52" customFormat="1">
      <c r="W1529" s="59"/>
      <c r="BM1529" s="240"/>
      <c r="BN1529" s="240"/>
      <c r="BO1529" s="240"/>
    </row>
    <row r="1530" spans="23:67" s="52" customFormat="1">
      <c r="W1530" s="59"/>
      <c r="BM1530" s="240"/>
      <c r="BN1530" s="240"/>
      <c r="BO1530" s="240"/>
    </row>
    <row r="1531" spans="23:67" s="52" customFormat="1">
      <c r="W1531" s="59"/>
      <c r="BM1531" s="240"/>
      <c r="BN1531" s="240"/>
      <c r="BO1531" s="240"/>
    </row>
    <row r="1532" spans="23:67" s="52" customFormat="1">
      <c r="W1532" s="59"/>
      <c r="BM1532" s="240"/>
      <c r="BN1532" s="240"/>
      <c r="BO1532" s="240"/>
    </row>
    <row r="1533" spans="23:67" s="52" customFormat="1">
      <c r="W1533" s="59"/>
      <c r="BM1533" s="240"/>
      <c r="BN1533" s="240"/>
      <c r="BO1533" s="240"/>
    </row>
    <row r="1534" spans="23:67" s="52" customFormat="1">
      <c r="W1534" s="59"/>
      <c r="BM1534" s="240"/>
      <c r="BN1534" s="240"/>
      <c r="BO1534" s="240"/>
    </row>
    <row r="1535" spans="23:67" s="52" customFormat="1">
      <c r="W1535" s="59"/>
      <c r="BM1535" s="240"/>
      <c r="BN1535" s="240"/>
      <c r="BO1535" s="240"/>
    </row>
    <row r="1536" spans="23:67" s="52" customFormat="1">
      <c r="W1536" s="59"/>
      <c r="BM1536" s="240"/>
      <c r="BN1536" s="240"/>
      <c r="BO1536" s="240"/>
    </row>
    <row r="1537" spans="23:67" s="52" customFormat="1">
      <c r="W1537" s="59"/>
      <c r="BM1537" s="240"/>
      <c r="BN1537" s="240"/>
      <c r="BO1537" s="240"/>
    </row>
    <row r="1538" spans="23:67" s="52" customFormat="1">
      <c r="W1538" s="59"/>
      <c r="BM1538" s="240"/>
      <c r="BN1538" s="240"/>
      <c r="BO1538" s="240"/>
    </row>
    <row r="1539" spans="23:67" s="52" customFormat="1">
      <c r="W1539" s="59"/>
      <c r="BM1539" s="240"/>
      <c r="BN1539" s="240"/>
      <c r="BO1539" s="240"/>
    </row>
    <row r="1540" spans="23:67" s="52" customFormat="1">
      <c r="W1540" s="59"/>
      <c r="BM1540" s="240"/>
      <c r="BN1540" s="240"/>
      <c r="BO1540" s="240"/>
    </row>
    <row r="1541" spans="23:67" s="52" customFormat="1">
      <c r="W1541" s="59"/>
      <c r="BM1541" s="240"/>
      <c r="BN1541" s="240"/>
      <c r="BO1541" s="240"/>
    </row>
    <row r="1542" spans="23:67" s="52" customFormat="1">
      <c r="W1542" s="59"/>
      <c r="BM1542" s="240"/>
      <c r="BN1542" s="240"/>
      <c r="BO1542" s="240"/>
    </row>
    <row r="1543" spans="23:67" s="52" customFormat="1">
      <c r="W1543" s="59"/>
      <c r="BM1543" s="240"/>
      <c r="BN1543" s="240"/>
      <c r="BO1543" s="240"/>
    </row>
    <row r="1544" spans="23:67" s="52" customFormat="1">
      <c r="W1544" s="59"/>
      <c r="BM1544" s="240"/>
      <c r="BN1544" s="240"/>
      <c r="BO1544" s="240"/>
    </row>
    <row r="1545" spans="23:67" s="52" customFormat="1">
      <c r="W1545" s="59"/>
      <c r="BM1545" s="240"/>
      <c r="BN1545" s="240"/>
      <c r="BO1545" s="240"/>
    </row>
    <row r="1546" spans="23:67" s="52" customFormat="1">
      <c r="W1546" s="59"/>
      <c r="BM1546" s="240"/>
      <c r="BN1546" s="240"/>
      <c r="BO1546" s="240"/>
    </row>
    <row r="1547" spans="23:67" s="52" customFormat="1">
      <c r="W1547" s="59"/>
      <c r="BM1547" s="240"/>
      <c r="BN1547" s="240"/>
      <c r="BO1547" s="240"/>
    </row>
    <row r="1548" spans="23:67" s="52" customFormat="1">
      <c r="W1548" s="59"/>
      <c r="BM1548" s="240"/>
      <c r="BN1548" s="240"/>
      <c r="BO1548" s="240"/>
    </row>
    <row r="1549" spans="23:67" s="52" customFormat="1">
      <c r="W1549" s="59"/>
      <c r="BM1549" s="240"/>
      <c r="BN1549" s="240"/>
      <c r="BO1549" s="240"/>
    </row>
    <row r="1550" spans="23:67" s="52" customFormat="1">
      <c r="W1550" s="59"/>
      <c r="BM1550" s="240"/>
      <c r="BN1550" s="240"/>
      <c r="BO1550" s="240"/>
    </row>
    <row r="1551" spans="23:67" s="52" customFormat="1">
      <c r="W1551" s="59"/>
      <c r="BM1551" s="240"/>
      <c r="BN1551" s="240"/>
      <c r="BO1551" s="240"/>
    </row>
    <row r="1552" spans="23:67" s="52" customFormat="1">
      <c r="W1552" s="59"/>
      <c r="BM1552" s="240"/>
      <c r="BN1552" s="240"/>
      <c r="BO1552" s="240"/>
    </row>
    <row r="1553" spans="23:67" s="52" customFormat="1">
      <c r="W1553" s="59"/>
      <c r="BM1553" s="240"/>
      <c r="BN1553" s="240"/>
      <c r="BO1553" s="240"/>
    </row>
    <row r="1554" spans="23:67" s="52" customFormat="1">
      <c r="W1554" s="59"/>
      <c r="BM1554" s="240"/>
      <c r="BN1554" s="240"/>
      <c r="BO1554" s="240"/>
    </row>
    <row r="1555" spans="23:67" s="52" customFormat="1">
      <c r="W1555" s="59"/>
      <c r="BM1555" s="240"/>
      <c r="BN1555" s="240"/>
      <c r="BO1555" s="240"/>
    </row>
    <row r="1556" spans="23:67" s="52" customFormat="1">
      <c r="W1556" s="59"/>
      <c r="BM1556" s="240"/>
      <c r="BN1556" s="240"/>
      <c r="BO1556" s="240"/>
    </row>
    <row r="1557" spans="23:67" s="52" customFormat="1">
      <c r="W1557" s="59"/>
      <c r="BM1557" s="240"/>
      <c r="BN1557" s="240"/>
      <c r="BO1557" s="240"/>
    </row>
    <row r="1558" spans="23:67" s="52" customFormat="1">
      <c r="W1558" s="59"/>
      <c r="BM1558" s="240"/>
      <c r="BN1558" s="240"/>
      <c r="BO1558" s="240"/>
    </row>
    <row r="1559" spans="23:67" s="52" customFormat="1">
      <c r="W1559" s="59"/>
      <c r="BM1559" s="240"/>
      <c r="BN1559" s="240"/>
      <c r="BO1559" s="240"/>
    </row>
    <row r="1560" spans="23:67" s="52" customFormat="1">
      <c r="W1560" s="59"/>
      <c r="BM1560" s="240"/>
      <c r="BN1560" s="240"/>
      <c r="BO1560" s="240"/>
    </row>
    <row r="1561" spans="23:67" s="52" customFormat="1">
      <c r="W1561" s="59"/>
      <c r="BM1561" s="240"/>
      <c r="BN1561" s="240"/>
      <c r="BO1561" s="240"/>
    </row>
    <row r="1562" spans="23:67" s="52" customFormat="1">
      <c r="W1562" s="59"/>
      <c r="BM1562" s="240"/>
      <c r="BN1562" s="240"/>
      <c r="BO1562" s="240"/>
    </row>
    <row r="1563" spans="23:67" s="52" customFormat="1">
      <c r="W1563" s="59"/>
      <c r="BM1563" s="240"/>
      <c r="BN1563" s="240"/>
      <c r="BO1563" s="240"/>
    </row>
    <row r="1564" spans="23:67" s="52" customFormat="1">
      <c r="W1564" s="59"/>
      <c r="BM1564" s="240"/>
      <c r="BN1564" s="240"/>
      <c r="BO1564" s="240"/>
    </row>
    <row r="1565" spans="23:67" s="52" customFormat="1">
      <c r="W1565" s="59"/>
      <c r="BM1565" s="240"/>
      <c r="BN1565" s="240"/>
      <c r="BO1565" s="240"/>
    </row>
    <row r="1566" spans="23:67" s="52" customFormat="1">
      <c r="W1566" s="59"/>
      <c r="BM1566" s="240"/>
      <c r="BN1566" s="240"/>
      <c r="BO1566" s="240"/>
    </row>
    <row r="1567" spans="23:67" s="52" customFormat="1">
      <c r="W1567" s="59"/>
      <c r="BM1567" s="240"/>
      <c r="BN1567" s="240"/>
      <c r="BO1567" s="240"/>
    </row>
    <row r="1568" spans="23:67" s="52" customFormat="1">
      <c r="W1568" s="59"/>
      <c r="BM1568" s="240"/>
      <c r="BN1568" s="240"/>
      <c r="BO1568" s="240"/>
    </row>
    <row r="1569" spans="23:67" s="52" customFormat="1">
      <c r="W1569" s="59"/>
      <c r="BM1569" s="240"/>
      <c r="BN1569" s="240"/>
      <c r="BO1569" s="240"/>
    </row>
    <row r="1570" spans="23:67" s="52" customFormat="1">
      <c r="W1570" s="59"/>
      <c r="BM1570" s="240"/>
      <c r="BN1570" s="240"/>
      <c r="BO1570" s="240"/>
    </row>
    <row r="1571" spans="23:67" s="52" customFormat="1">
      <c r="W1571" s="59"/>
      <c r="BM1571" s="240"/>
      <c r="BN1571" s="240"/>
      <c r="BO1571" s="240"/>
    </row>
    <row r="1572" spans="23:67" s="52" customFormat="1">
      <c r="W1572" s="59"/>
      <c r="BM1572" s="240"/>
      <c r="BN1572" s="240"/>
      <c r="BO1572" s="240"/>
    </row>
    <row r="1573" spans="23:67" s="52" customFormat="1">
      <c r="W1573" s="59"/>
      <c r="BM1573" s="240"/>
      <c r="BN1573" s="240"/>
      <c r="BO1573" s="240"/>
    </row>
    <row r="1574" spans="23:67" s="52" customFormat="1">
      <c r="W1574" s="59"/>
      <c r="BM1574" s="240"/>
      <c r="BN1574" s="240"/>
      <c r="BO1574" s="240"/>
    </row>
    <row r="1575" spans="23:67" s="52" customFormat="1">
      <c r="W1575" s="59"/>
      <c r="BM1575" s="240"/>
      <c r="BN1575" s="240"/>
      <c r="BO1575" s="240"/>
    </row>
    <row r="1576" spans="23:67" s="52" customFormat="1">
      <c r="W1576" s="59"/>
      <c r="BM1576" s="240"/>
      <c r="BN1576" s="240"/>
      <c r="BO1576" s="240"/>
    </row>
    <row r="1577" spans="23:67" s="52" customFormat="1">
      <c r="W1577" s="59"/>
      <c r="BM1577" s="240"/>
      <c r="BN1577" s="240"/>
      <c r="BO1577" s="240"/>
    </row>
    <row r="1578" spans="23:67" s="52" customFormat="1">
      <c r="W1578" s="59"/>
      <c r="BM1578" s="240"/>
      <c r="BN1578" s="240"/>
      <c r="BO1578" s="240"/>
    </row>
    <row r="1579" spans="23:67" s="52" customFormat="1">
      <c r="W1579" s="59"/>
      <c r="BM1579" s="240"/>
      <c r="BN1579" s="240"/>
      <c r="BO1579" s="240"/>
    </row>
    <row r="1580" spans="23:67" s="52" customFormat="1">
      <c r="W1580" s="59"/>
      <c r="BM1580" s="240"/>
      <c r="BN1580" s="240"/>
      <c r="BO1580" s="240"/>
    </row>
    <row r="1581" spans="23:67" s="52" customFormat="1">
      <c r="W1581" s="59"/>
      <c r="BM1581" s="240"/>
      <c r="BN1581" s="240"/>
      <c r="BO1581" s="240"/>
    </row>
    <row r="1582" spans="23:67" s="52" customFormat="1">
      <c r="W1582" s="59"/>
      <c r="BM1582" s="240"/>
      <c r="BN1582" s="240"/>
      <c r="BO1582" s="240"/>
    </row>
    <row r="1583" spans="23:67" s="52" customFormat="1">
      <c r="W1583" s="59"/>
      <c r="BM1583" s="240"/>
      <c r="BN1583" s="240"/>
      <c r="BO1583" s="240"/>
    </row>
    <row r="1584" spans="23:67" s="52" customFormat="1">
      <c r="W1584" s="59"/>
      <c r="BM1584" s="240"/>
      <c r="BN1584" s="240"/>
      <c r="BO1584" s="240"/>
    </row>
    <row r="1585" spans="23:67" s="52" customFormat="1">
      <c r="W1585" s="59"/>
      <c r="BM1585" s="240"/>
      <c r="BN1585" s="240"/>
      <c r="BO1585" s="240"/>
    </row>
    <row r="1586" spans="23:67" s="52" customFormat="1">
      <c r="W1586" s="59"/>
      <c r="BM1586" s="240"/>
      <c r="BN1586" s="240"/>
      <c r="BO1586" s="240"/>
    </row>
    <row r="1587" spans="23:67" s="52" customFormat="1">
      <c r="W1587" s="59"/>
      <c r="BM1587" s="240"/>
      <c r="BN1587" s="240"/>
      <c r="BO1587" s="240"/>
    </row>
    <row r="1588" spans="23:67" s="52" customFormat="1">
      <c r="W1588" s="59"/>
      <c r="BM1588" s="240"/>
      <c r="BN1588" s="240"/>
      <c r="BO1588" s="240"/>
    </row>
    <row r="1589" spans="23:67" s="52" customFormat="1">
      <c r="W1589" s="59"/>
      <c r="BM1589" s="240"/>
      <c r="BN1589" s="240"/>
      <c r="BO1589" s="240"/>
    </row>
    <row r="1590" spans="23:67" s="52" customFormat="1">
      <c r="W1590" s="59"/>
      <c r="BM1590" s="240"/>
      <c r="BN1590" s="240"/>
      <c r="BO1590" s="240"/>
    </row>
    <row r="1591" spans="23:67" s="52" customFormat="1">
      <c r="W1591" s="59"/>
      <c r="BM1591" s="240"/>
      <c r="BN1591" s="240"/>
      <c r="BO1591" s="240"/>
    </row>
    <row r="1592" spans="23:67" s="52" customFormat="1">
      <c r="W1592" s="59"/>
      <c r="BM1592" s="240"/>
      <c r="BN1592" s="240"/>
      <c r="BO1592" s="240"/>
    </row>
    <row r="1593" spans="23:67" s="52" customFormat="1">
      <c r="W1593" s="59"/>
      <c r="BM1593" s="240"/>
      <c r="BN1593" s="240"/>
      <c r="BO1593" s="240"/>
    </row>
    <row r="1594" spans="23:67" s="52" customFormat="1">
      <c r="W1594" s="59"/>
      <c r="BM1594" s="240"/>
      <c r="BN1594" s="240"/>
      <c r="BO1594" s="240"/>
    </row>
    <row r="1595" spans="23:67" s="52" customFormat="1">
      <c r="W1595" s="59"/>
      <c r="BM1595" s="240"/>
      <c r="BN1595" s="240"/>
      <c r="BO1595" s="240"/>
    </row>
    <row r="1596" spans="23:67" s="52" customFormat="1">
      <c r="W1596" s="59"/>
      <c r="BM1596" s="240"/>
      <c r="BN1596" s="240"/>
      <c r="BO1596" s="240"/>
    </row>
    <row r="1597" spans="23:67" s="52" customFormat="1">
      <c r="W1597" s="59"/>
      <c r="BM1597" s="240"/>
      <c r="BN1597" s="240"/>
      <c r="BO1597" s="240"/>
    </row>
    <row r="1598" spans="23:67" s="52" customFormat="1">
      <c r="W1598" s="59"/>
      <c r="BM1598" s="240"/>
      <c r="BN1598" s="240"/>
      <c r="BO1598" s="240"/>
    </row>
    <row r="1599" spans="23:67" s="52" customFormat="1">
      <c r="W1599" s="59"/>
      <c r="BM1599" s="240"/>
      <c r="BN1599" s="240"/>
      <c r="BO1599" s="240"/>
    </row>
    <row r="1600" spans="23:67" s="52" customFormat="1">
      <c r="W1600" s="59"/>
      <c r="BM1600" s="240"/>
      <c r="BN1600" s="240"/>
      <c r="BO1600" s="240"/>
    </row>
    <row r="1601" spans="23:67" s="52" customFormat="1">
      <c r="W1601" s="59"/>
      <c r="BM1601" s="240"/>
      <c r="BN1601" s="240"/>
      <c r="BO1601" s="240"/>
    </row>
    <row r="1602" spans="23:67" s="52" customFormat="1">
      <c r="W1602" s="59"/>
      <c r="BM1602" s="240"/>
      <c r="BN1602" s="240"/>
      <c r="BO1602" s="240"/>
    </row>
    <row r="1603" spans="23:67" s="52" customFormat="1">
      <c r="W1603" s="59"/>
      <c r="BM1603" s="240"/>
      <c r="BN1603" s="240"/>
      <c r="BO1603" s="240"/>
    </row>
    <row r="1604" spans="23:67" s="52" customFormat="1">
      <c r="W1604" s="59"/>
      <c r="BM1604" s="240"/>
      <c r="BN1604" s="240"/>
      <c r="BO1604" s="240"/>
    </row>
    <row r="1605" spans="23:67" s="52" customFormat="1">
      <c r="W1605" s="59"/>
      <c r="BM1605" s="240"/>
      <c r="BN1605" s="240"/>
      <c r="BO1605" s="240"/>
    </row>
    <row r="1606" spans="23:67" s="52" customFormat="1">
      <c r="W1606" s="59"/>
      <c r="BM1606" s="240"/>
      <c r="BN1606" s="240"/>
      <c r="BO1606" s="240"/>
    </row>
    <row r="1607" spans="23:67" s="52" customFormat="1">
      <c r="W1607" s="59"/>
      <c r="BM1607" s="240"/>
      <c r="BN1607" s="240"/>
      <c r="BO1607" s="240"/>
    </row>
    <row r="1608" spans="23:67" s="52" customFormat="1">
      <c r="W1608" s="59"/>
      <c r="BM1608" s="240"/>
      <c r="BN1608" s="240"/>
      <c r="BO1608" s="240"/>
    </row>
    <row r="1609" spans="23:67" s="52" customFormat="1">
      <c r="W1609" s="59"/>
      <c r="BM1609" s="240"/>
      <c r="BN1609" s="240"/>
      <c r="BO1609" s="240"/>
    </row>
    <row r="1610" spans="23:67" s="52" customFormat="1">
      <c r="W1610" s="59"/>
      <c r="BM1610" s="240"/>
      <c r="BN1610" s="240"/>
      <c r="BO1610" s="240"/>
    </row>
    <row r="1611" spans="23:67" s="52" customFormat="1">
      <c r="W1611" s="59"/>
      <c r="BM1611" s="240"/>
      <c r="BN1611" s="240"/>
      <c r="BO1611" s="240"/>
    </row>
    <row r="1612" spans="23:67" s="52" customFormat="1">
      <c r="W1612" s="59"/>
      <c r="BM1612" s="240"/>
      <c r="BN1612" s="240"/>
      <c r="BO1612" s="240"/>
    </row>
    <row r="1613" spans="23:67" s="52" customFormat="1">
      <c r="W1613" s="59"/>
      <c r="BM1613" s="240"/>
      <c r="BN1613" s="240"/>
      <c r="BO1613" s="240"/>
    </row>
    <row r="1614" spans="23:67" s="52" customFormat="1">
      <c r="W1614" s="59"/>
      <c r="BM1614" s="240"/>
      <c r="BN1614" s="240"/>
      <c r="BO1614" s="240"/>
    </row>
    <row r="1615" spans="23:67" s="52" customFormat="1">
      <c r="W1615" s="59"/>
      <c r="BM1615" s="240"/>
      <c r="BN1615" s="240"/>
      <c r="BO1615" s="240"/>
    </row>
    <row r="1616" spans="23:67" s="52" customFormat="1">
      <c r="W1616" s="59"/>
      <c r="BM1616" s="240"/>
      <c r="BN1616" s="240"/>
      <c r="BO1616" s="240"/>
    </row>
    <row r="1617" spans="23:67" s="52" customFormat="1">
      <c r="W1617" s="59"/>
      <c r="BM1617" s="240"/>
      <c r="BN1617" s="240"/>
      <c r="BO1617" s="240"/>
    </row>
    <row r="1618" spans="23:67" s="52" customFormat="1">
      <c r="W1618" s="59"/>
      <c r="BM1618" s="240"/>
      <c r="BN1618" s="240"/>
      <c r="BO1618" s="240"/>
    </row>
    <row r="1619" spans="23:67" s="52" customFormat="1">
      <c r="W1619" s="59"/>
      <c r="BM1619" s="240"/>
      <c r="BN1619" s="240"/>
      <c r="BO1619" s="240"/>
    </row>
    <row r="1620" spans="23:67" s="52" customFormat="1">
      <c r="W1620" s="59"/>
      <c r="BM1620" s="240"/>
      <c r="BN1620" s="240"/>
      <c r="BO1620" s="240"/>
    </row>
    <row r="1621" spans="23:67" s="52" customFormat="1">
      <c r="W1621" s="59"/>
      <c r="BM1621" s="240"/>
      <c r="BN1621" s="240"/>
      <c r="BO1621" s="240"/>
    </row>
    <row r="1622" spans="23:67" s="52" customFormat="1">
      <c r="W1622" s="59"/>
      <c r="BM1622" s="240"/>
      <c r="BN1622" s="240"/>
      <c r="BO1622" s="240"/>
    </row>
    <row r="1623" spans="23:67" s="52" customFormat="1">
      <c r="W1623" s="59"/>
      <c r="BM1623" s="240"/>
      <c r="BN1623" s="240"/>
      <c r="BO1623" s="240"/>
    </row>
    <row r="1624" spans="23:67" s="52" customFormat="1">
      <c r="W1624" s="59"/>
      <c r="BM1624" s="240"/>
      <c r="BN1624" s="240"/>
      <c r="BO1624" s="240"/>
    </row>
    <row r="1625" spans="23:67" s="52" customFormat="1">
      <c r="W1625" s="59"/>
      <c r="BM1625" s="240"/>
      <c r="BN1625" s="240"/>
      <c r="BO1625" s="240"/>
    </row>
    <row r="1626" spans="23:67" s="52" customFormat="1">
      <c r="W1626" s="59"/>
      <c r="BM1626" s="240"/>
      <c r="BN1626" s="240"/>
      <c r="BO1626" s="240"/>
    </row>
    <row r="1627" spans="23:67" s="52" customFormat="1">
      <c r="W1627" s="59"/>
      <c r="BM1627" s="240"/>
      <c r="BN1627" s="240"/>
      <c r="BO1627" s="240"/>
    </row>
    <row r="1628" spans="23:67" s="52" customFormat="1">
      <c r="W1628" s="59"/>
      <c r="BM1628" s="240"/>
      <c r="BN1628" s="240"/>
      <c r="BO1628" s="240"/>
    </row>
    <row r="1629" spans="23:67" s="52" customFormat="1">
      <c r="W1629" s="59"/>
      <c r="BM1629" s="240"/>
      <c r="BN1629" s="240"/>
      <c r="BO1629" s="240"/>
    </row>
    <row r="1630" spans="23:67" s="52" customFormat="1">
      <c r="W1630" s="59"/>
      <c r="BM1630" s="240"/>
      <c r="BN1630" s="240"/>
      <c r="BO1630" s="240"/>
    </row>
    <row r="1631" spans="23:67" s="52" customFormat="1">
      <c r="W1631" s="59"/>
      <c r="BM1631" s="240"/>
      <c r="BN1631" s="240"/>
      <c r="BO1631" s="240"/>
    </row>
    <row r="1632" spans="23:67" s="52" customFormat="1">
      <c r="W1632" s="59"/>
      <c r="BM1632" s="240"/>
      <c r="BN1632" s="240"/>
      <c r="BO1632" s="240"/>
    </row>
    <row r="1633" spans="23:67" s="52" customFormat="1">
      <c r="W1633" s="59"/>
      <c r="BM1633" s="240"/>
      <c r="BN1633" s="240"/>
      <c r="BO1633" s="240"/>
    </row>
    <row r="1634" spans="23:67" s="52" customFormat="1">
      <c r="W1634" s="59"/>
      <c r="BM1634" s="240"/>
      <c r="BN1634" s="240"/>
      <c r="BO1634" s="240"/>
    </row>
    <row r="1635" spans="23:67" s="52" customFormat="1">
      <c r="W1635" s="59"/>
      <c r="BM1635" s="240"/>
      <c r="BN1635" s="240"/>
      <c r="BO1635" s="240"/>
    </row>
    <row r="1636" spans="23:67" s="52" customFormat="1">
      <c r="W1636" s="59"/>
      <c r="BM1636" s="240"/>
      <c r="BN1636" s="240"/>
      <c r="BO1636" s="240"/>
    </row>
    <row r="1637" spans="23:67" s="52" customFormat="1">
      <c r="W1637" s="59"/>
      <c r="BM1637" s="240"/>
      <c r="BN1637" s="240"/>
      <c r="BO1637" s="240"/>
    </row>
    <row r="1638" spans="23:67" s="52" customFormat="1">
      <c r="W1638" s="59"/>
      <c r="BM1638" s="240"/>
      <c r="BN1638" s="240"/>
      <c r="BO1638" s="240"/>
    </row>
    <row r="1639" spans="23:67" s="52" customFormat="1">
      <c r="W1639" s="59"/>
      <c r="BM1639" s="240"/>
      <c r="BN1639" s="240"/>
      <c r="BO1639" s="240"/>
    </row>
    <row r="1640" spans="23:67" s="52" customFormat="1">
      <c r="W1640" s="59"/>
      <c r="BM1640" s="240"/>
      <c r="BN1640" s="240"/>
      <c r="BO1640" s="240"/>
    </row>
    <row r="1641" spans="23:67" s="52" customFormat="1">
      <c r="W1641" s="59"/>
      <c r="BM1641" s="240"/>
      <c r="BN1641" s="240"/>
      <c r="BO1641" s="240"/>
    </row>
    <row r="1642" spans="23:67" s="52" customFormat="1">
      <c r="W1642" s="59"/>
      <c r="BM1642" s="240"/>
      <c r="BN1642" s="240"/>
      <c r="BO1642" s="240"/>
    </row>
    <row r="1643" spans="23:67" s="52" customFormat="1">
      <c r="W1643" s="59"/>
      <c r="BM1643" s="240"/>
      <c r="BN1643" s="240"/>
      <c r="BO1643" s="240"/>
    </row>
    <row r="1644" spans="23:67" s="52" customFormat="1">
      <c r="W1644" s="59"/>
      <c r="BM1644" s="240"/>
      <c r="BN1644" s="240"/>
      <c r="BO1644" s="240"/>
    </row>
    <row r="1645" spans="23:67" s="52" customFormat="1">
      <c r="W1645" s="59"/>
      <c r="BM1645" s="240"/>
      <c r="BN1645" s="240"/>
      <c r="BO1645" s="240"/>
    </row>
    <row r="1646" spans="23:67" s="52" customFormat="1">
      <c r="W1646" s="59"/>
      <c r="BM1646" s="240"/>
      <c r="BN1646" s="240"/>
      <c r="BO1646" s="240"/>
    </row>
    <row r="1647" spans="23:67" s="52" customFormat="1">
      <c r="W1647" s="59"/>
      <c r="BM1647" s="240"/>
      <c r="BN1647" s="240"/>
      <c r="BO1647" s="240"/>
    </row>
    <row r="1648" spans="23:67" s="52" customFormat="1">
      <c r="W1648" s="59"/>
      <c r="BM1648" s="240"/>
      <c r="BN1648" s="240"/>
      <c r="BO1648" s="240"/>
    </row>
    <row r="1649" spans="23:67" s="52" customFormat="1">
      <c r="W1649" s="59"/>
      <c r="BM1649" s="240"/>
      <c r="BN1649" s="240"/>
      <c r="BO1649" s="240"/>
    </row>
    <row r="1650" spans="23:67" s="52" customFormat="1">
      <c r="W1650" s="59"/>
      <c r="BM1650" s="240"/>
      <c r="BN1650" s="240"/>
      <c r="BO1650" s="240"/>
    </row>
    <row r="1651" spans="23:67" s="52" customFormat="1">
      <c r="W1651" s="59"/>
      <c r="BM1651" s="240"/>
      <c r="BN1651" s="240"/>
      <c r="BO1651" s="240"/>
    </row>
    <row r="1652" spans="23:67" s="52" customFormat="1">
      <c r="W1652" s="59"/>
      <c r="BM1652" s="240"/>
      <c r="BN1652" s="240"/>
      <c r="BO1652" s="240"/>
    </row>
    <row r="1653" spans="23:67" s="52" customFormat="1">
      <c r="W1653" s="59"/>
      <c r="BM1653" s="240"/>
      <c r="BN1653" s="240"/>
      <c r="BO1653" s="240"/>
    </row>
    <row r="1654" spans="23:67" s="52" customFormat="1">
      <c r="W1654" s="59"/>
      <c r="BM1654" s="240"/>
      <c r="BN1654" s="240"/>
      <c r="BO1654" s="240"/>
    </row>
    <row r="1655" spans="23:67" s="52" customFormat="1">
      <c r="W1655" s="59"/>
      <c r="BM1655" s="240"/>
      <c r="BN1655" s="240"/>
      <c r="BO1655" s="240"/>
    </row>
    <row r="1656" spans="23:67" s="52" customFormat="1">
      <c r="W1656" s="59"/>
      <c r="BM1656" s="240"/>
      <c r="BN1656" s="240"/>
      <c r="BO1656" s="240"/>
    </row>
    <row r="1657" spans="23:67" s="52" customFormat="1">
      <c r="W1657" s="59"/>
      <c r="BM1657" s="240"/>
      <c r="BN1657" s="240"/>
      <c r="BO1657" s="240"/>
    </row>
    <row r="1658" spans="23:67" s="52" customFormat="1">
      <c r="W1658" s="59"/>
      <c r="BM1658" s="240"/>
      <c r="BN1658" s="240"/>
      <c r="BO1658" s="240"/>
    </row>
    <row r="1659" spans="23:67" s="52" customFormat="1">
      <c r="W1659" s="59"/>
      <c r="BM1659" s="240"/>
      <c r="BN1659" s="240"/>
      <c r="BO1659" s="240"/>
    </row>
    <row r="1660" spans="23:67" s="52" customFormat="1">
      <c r="W1660" s="59"/>
      <c r="BM1660" s="240"/>
      <c r="BN1660" s="240"/>
      <c r="BO1660" s="240"/>
    </row>
    <row r="1661" spans="23:67" s="52" customFormat="1">
      <c r="W1661" s="59"/>
      <c r="BM1661" s="240"/>
      <c r="BN1661" s="240"/>
      <c r="BO1661" s="240"/>
    </row>
    <row r="1662" spans="23:67" s="52" customFormat="1">
      <c r="W1662" s="59"/>
      <c r="BM1662" s="240"/>
      <c r="BN1662" s="240"/>
      <c r="BO1662" s="240"/>
    </row>
    <row r="1663" spans="23:67" s="52" customFormat="1">
      <c r="W1663" s="59"/>
      <c r="BM1663" s="240"/>
      <c r="BN1663" s="240"/>
      <c r="BO1663" s="240"/>
    </row>
    <row r="1664" spans="23:67" s="52" customFormat="1">
      <c r="W1664" s="59"/>
      <c r="BM1664" s="240"/>
      <c r="BN1664" s="240"/>
      <c r="BO1664" s="240"/>
    </row>
    <row r="1665" spans="23:67" s="52" customFormat="1">
      <c r="W1665" s="59"/>
      <c r="BM1665" s="240"/>
      <c r="BN1665" s="240"/>
      <c r="BO1665" s="240"/>
    </row>
    <row r="1666" spans="23:67" s="52" customFormat="1">
      <c r="W1666" s="59"/>
      <c r="BM1666" s="240"/>
      <c r="BN1666" s="240"/>
      <c r="BO1666" s="240"/>
    </row>
    <row r="1667" spans="23:67" s="52" customFormat="1">
      <c r="W1667" s="59"/>
      <c r="BM1667" s="240"/>
      <c r="BN1667" s="240"/>
      <c r="BO1667" s="240"/>
    </row>
    <row r="1668" spans="23:67" s="52" customFormat="1">
      <c r="W1668" s="59"/>
      <c r="BM1668" s="240"/>
      <c r="BN1668" s="240"/>
      <c r="BO1668" s="240"/>
    </row>
    <row r="1669" spans="23:67" s="52" customFormat="1">
      <c r="W1669" s="59"/>
      <c r="BM1669" s="240"/>
      <c r="BN1669" s="240"/>
      <c r="BO1669" s="240"/>
    </row>
    <row r="1670" spans="23:67" s="52" customFormat="1">
      <c r="W1670" s="59"/>
      <c r="BM1670" s="240"/>
      <c r="BN1670" s="240"/>
      <c r="BO1670" s="240"/>
    </row>
    <row r="1671" spans="23:67" s="52" customFormat="1">
      <c r="W1671" s="59"/>
      <c r="BM1671" s="240"/>
      <c r="BN1671" s="240"/>
      <c r="BO1671" s="240"/>
    </row>
    <row r="1672" spans="23:67" s="52" customFormat="1">
      <c r="W1672" s="59"/>
      <c r="BM1672" s="240"/>
      <c r="BN1672" s="240"/>
      <c r="BO1672" s="240"/>
    </row>
    <row r="1673" spans="23:67" s="52" customFormat="1">
      <c r="W1673" s="59"/>
      <c r="BM1673" s="240"/>
      <c r="BN1673" s="240"/>
      <c r="BO1673" s="240"/>
    </row>
    <row r="1674" spans="23:67" s="52" customFormat="1">
      <c r="W1674" s="59"/>
      <c r="BM1674" s="240"/>
      <c r="BN1674" s="240"/>
      <c r="BO1674" s="240"/>
    </row>
    <row r="1675" spans="23:67" s="52" customFormat="1">
      <c r="W1675" s="59"/>
      <c r="BM1675" s="240"/>
      <c r="BN1675" s="240"/>
      <c r="BO1675" s="240"/>
    </row>
    <row r="1676" spans="23:67" s="52" customFormat="1">
      <c r="W1676" s="59"/>
      <c r="BM1676" s="240"/>
      <c r="BN1676" s="240"/>
      <c r="BO1676" s="240"/>
    </row>
    <row r="1677" spans="23:67" s="52" customFormat="1">
      <c r="W1677" s="59"/>
      <c r="BM1677" s="240"/>
      <c r="BN1677" s="240"/>
      <c r="BO1677" s="240"/>
    </row>
    <row r="1678" spans="23:67" s="52" customFormat="1">
      <c r="W1678" s="59"/>
      <c r="BM1678" s="240"/>
      <c r="BN1678" s="240"/>
      <c r="BO1678" s="240"/>
    </row>
    <row r="1679" spans="23:67" s="52" customFormat="1">
      <c r="W1679" s="59"/>
      <c r="BM1679" s="240"/>
      <c r="BN1679" s="240"/>
      <c r="BO1679" s="240"/>
    </row>
    <row r="1680" spans="23:67" s="52" customFormat="1">
      <c r="W1680" s="59"/>
      <c r="BM1680" s="240"/>
      <c r="BN1680" s="240"/>
      <c r="BO1680" s="240"/>
    </row>
    <row r="1681" spans="23:67" s="52" customFormat="1">
      <c r="W1681" s="59"/>
      <c r="BM1681" s="240"/>
      <c r="BN1681" s="240"/>
      <c r="BO1681" s="240"/>
    </row>
    <row r="1682" spans="23:67" s="52" customFormat="1">
      <c r="W1682" s="59"/>
      <c r="BM1682" s="240"/>
      <c r="BN1682" s="240"/>
      <c r="BO1682" s="240"/>
    </row>
    <row r="1683" spans="23:67" s="52" customFormat="1">
      <c r="W1683" s="59"/>
      <c r="BM1683" s="240"/>
      <c r="BN1683" s="240"/>
      <c r="BO1683" s="240"/>
    </row>
    <row r="1684" spans="23:67" s="52" customFormat="1">
      <c r="W1684" s="59"/>
      <c r="BM1684" s="240"/>
      <c r="BN1684" s="240"/>
      <c r="BO1684" s="240"/>
    </row>
    <row r="1685" spans="23:67" s="52" customFormat="1">
      <c r="W1685" s="59"/>
      <c r="BM1685" s="240"/>
      <c r="BN1685" s="240"/>
      <c r="BO1685" s="240"/>
    </row>
    <row r="1686" spans="23:67" s="52" customFormat="1">
      <c r="W1686" s="59"/>
      <c r="BM1686" s="240"/>
      <c r="BN1686" s="240"/>
      <c r="BO1686" s="240"/>
    </row>
    <row r="1687" spans="23:67" s="52" customFormat="1">
      <c r="W1687" s="59"/>
      <c r="BM1687" s="240"/>
      <c r="BN1687" s="240"/>
      <c r="BO1687" s="240"/>
    </row>
    <row r="1688" spans="23:67" s="52" customFormat="1">
      <c r="W1688" s="59"/>
      <c r="BM1688" s="240"/>
      <c r="BN1688" s="240"/>
      <c r="BO1688" s="240"/>
    </row>
    <row r="1689" spans="23:67" s="52" customFormat="1">
      <c r="W1689" s="59"/>
      <c r="BM1689" s="240"/>
      <c r="BN1689" s="240"/>
      <c r="BO1689" s="240"/>
    </row>
    <row r="1690" spans="23:67" s="52" customFormat="1">
      <c r="W1690" s="59"/>
      <c r="BM1690" s="240"/>
      <c r="BN1690" s="240"/>
      <c r="BO1690" s="240"/>
    </row>
    <row r="1691" spans="23:67" s="52" customFormat="1">
      <c r="W1691" s="59"/>
      <c r="BM1691" s="240"/>
      <c r="BN1691" s="240"/>
      <c r="BO1691" s="240"/>
    </row>
    <row r="1692" spans="23:67" s="52" customFormat="1">
      <c r="W1692" s="59"/>
      <c r="BM1692" s="240"/>
      <c r="BN1692" s="240"/>
      <c r="BO1692" s="240"/>
    </row>
    <row r="1693" spans="23:67" s="52" customFormat="1">
      <c r="W1693" s="59"/>
      <c r="BM1693" s="240"/>
      <c r="BN1693" s="240"/>
      <c r="BO1693" s="240"/>
    </row>
    <row r="1694" spans="23:67" s="52" customFormat="1">
      <c r="W1694" s="59"/>
      <c r="BM1694" s="240"/>
      <c r="BN1694" s="240"/>
      <c r="BO1694" s="240"/>
    </row>
    <row r="1695" spans="23:67" s="52" customFormat="1">
      <c r="W1695" s="59"/>
      <c r="BM1695" s="240"/>
      <c r="BN1695" s="240"/>
      <c r="BO1695" s="240"/>
    </row>
    <row r="1696" spans="23:67" s="52" customFormat="1">
      <c r="W1696" s="59"/>
      <c r="BM1696" s="240"/>
      <c r="BN1696" s="240"/>
      <c r="BO1696" s="240"/>
    </row>
    <row r="1697" spans="23:67" s="52" customFormat="1">
      <c r="W1697" s="59"/>
      <c r="BM1697" s="240"/>
      <c r="BN1697" s="240"/>
      <c r="BO1697" s="240"/>
    </row>
    <row r="1698" spans="23:67" s="52" customFormat="1">
      <c r="W1698" s="59"/>
      <c r="BM1698" s="240"/>
      <c r="BN1698" s="240"/>
      <c r="BO1698" s="240"/>
    </row>
    <row r="1699" spans="23:67" s="52" customFormat="1">
      <c r="W1699" s="59"/>
      <c r="BM1699" s="240"/>
      <c r="BN1699" s="240"/>
      <c r="BO1699" s="240"/>
    </row>
    <row r="1700" spans="23:67" s="52" customFormat="1">
      <c r="W1700" s="59"/>
      <c r="BM1700" s="240"/>
      <c r="BN1700" s="240"/>
      <c r="BO1700" s="240"/>
    </row>
    <row r="1701" spans="23:67" s="52" customFormat="1">
      <c r="W1701" s="59"/>
      <c r="BM1701" s="240"/>
      <c r="BN1701" s="240"/>
      <c r="BO1701" s="240"/>
    </row>
    <row r="1702" spans="23:67" s="52" customFormat="1">
      <c r="W1702" s="59"/>
      <c r="BM1702" s="240"/>
      <c r="BN1702" s="240"/>
      <c r="BO1702" s="240"/>
    </row>
    <row r="1703" spans="23:67" s="52" customFormat="1">
      <c r="W1703" s="59"/>
      <c r="BM1703" s="240"/>
      <c r="BN1703" s="240"/>
      <c r="BO1703" s="240"/>
    </row>
    <row r="1704" spans="23:67" s="52" customFormat="1">
      <c r="W1704" s="59"/>
      <c r="BM1704" s="240"/>
      <c r="BN1704" s="240"/>
      <c r="BO1704" s="240"/>
    </row>
    <row r="1705" spans="23:67" s="52" customFormat="1">
      <c r="W1705" s="59"/>
      <c r="BM1705" s="240"/>
      <c r="BN1705" s="240"/>
      <c r="BO1705" s="240"/>
    </row>
    <row r="1706" spans="23:67" s="52" customFormat="1">
      <c r="W1706" s="59"/>
      <c r="BM1706" s="240"/>
      <c r="BN1706" s="240"/>
      <c r="BO1706" s="240"/>
    </row>
    <row r="1707" spans="23:67" s="52" customFormat="1">
      <c r="W1707" s="59"/>
      <c r="BM1707" s="240"/>
      <c r="BN1707" s="240"/>
      <c r="BO1707" s="240"/>
    </row>
    <row r="1708" spans="23:67" s="52" customFormat="1">
      <c r="W1708" s="59"/>
      <c r="BM1708" s="240"/>
      <c r="BN1708" s="240"/>
      <c r="BO1708" s="240"/>
    </row>
    <row r="1709" spans="23:67" s="52" customFormat="1">
      <c r="W1709" s="59"/>
      <c r="BM1709" s="240"/>
      <c r="BN1709" s="240"/>
      <c r="BO1709" s="240"/>
    </row>
    <row r="1710" spans="23:67" s="52" customFormat="1">
      <c r="W1710" s="59"/>
      <c r="BM1710" s="240"/>
      <c r="BN1710" s="240"/>
      <c r="BO1710" s="240"/>
    </row>
    <row r="1711" spans="23:67" s="52" customFormat="1">
      <c r="W1711" s="59"/>
      <c r="BM1711" s="240"/>
      <c r="BN1711" s="240"/>
      <c r="BO1711" s="240"/>
    </row>
    <row r="1712" spans="23:67" s="52" customFormat="1">
      <c r="W1712" s="59"/>
      <c r="BM1712" s="240"/>
      <c r="BN1712" s="240"/>
      <c r="BO1712" s="240"/>
    </row>
    <row r="1713" spans="23:67" s="52" customFormat="1">
      <c r="W1713" s="59"/>
      <c r="BM1713" s="240"/>
      <c r="BN1713" s="240"/>
      <c r="BO1713" s="240"/>
    </row>
    <row r="1714" spans="23:67" s="52" customFormat="1">
      <c r="W1714" s="59"/>
      <c r="BM1714" s="240"/>
      <c r="BN1714" s="240"/>
      <c r="BO1714" s="240"/>
    </row>
    <row r="1715" spans="23:67" s="52" customFormat="1">
      <c r="W1715" s="59"/>
      <c r="BM1715" s="240"/>
      <c r="BN1715" s="240"/>
      <c r="BO1715" s="240"/>
    </row>
    <row r="1716" spans="23:67" s="52" customFormat="1">
      <c r="W1716" s="59"/>
      <c r="BM1716" s="240"/>
      <c r="BN1716" s="240"/>
      <c r="BO1716" s="240"/>
    </row>
    <row r="1717" spans="23:67" s="52" customFormat="1">
      <c r="W1717" s="59"/>
      <c r="BM1717" s="240"/>
      <c r="BN1717" s="240"/>
      <c r="BO1717" s="240"/>
    </row>
    <row r="1718" spans="23:67" s="52" customFormat="1">
      <c r="W1718" s="59"/>
      <c r="BM1718" s="240"/>
      <c r="BN1718" s="240"/>
      <c r="BO1718" s="240"/>
    </row>
    <row r="1719" spans="23:67" s="52" customFormat="1">
      <c r="W1719" s="59"/>
      <c r="BM1719" s="240"/>
      <c r="BN1719" s="240"/>
      <c r="BO1719" s="240"/>
    </row>
    <row r="1720" spans="23:67" s="52" customFormat="1">
      <c r="W1720" s="59"/>
      <c r="BM1720" s="240"/>
      <c r="BN1720" s="240"/>
      <c r="BO1720" s="240"/>
    </row>
    <row r="1721" spans="23:67" s="52" customFormat="1">
      <c r="W1721" s="59"/>
      <c r="BM1721" s="240"/>
      <c r="BN1721" s="240"/>
      <c r="BO1721" s="240"/>
    </row>
    <row r="1722" spans="23:67" s="52" customFormat="1">
      <c r="W1722" s="59"/>
      <c r="BM1722" s="240"/>
      <c r="BN1722" s="240"/>
      <c r="BO1722" s="240"/>
    </row>
    <row r="1723" spans="23:67" s="52" customFormat="1">
      <c r="W1723" s="59"/>
      <c r="BM1723" s="240"/>
      <c r="BN1723" s="240"/>
      <c r="BO1723" s="240"/>
    </row>
    <row r="1724" spans="23:67" s="52" customFormat="1">
      <c r="W1724" s="59"/>
      <c r="BM1724" s="240"/>
      <c r="BN1724" s="240"/>
      <c r="BO1724" s="240"/>
    </row>
    <row r="1725" spans="23:67" s="52" customFormat="1">
      <c r="W1725" s="59"/>
      <c r="BM1725" s="240"/>
      <c r="BN1725" s="240"/>
      <c r="BO1725" s="240"/>
    </row>
    <row r="1726" spans="23:67" s="52" customFormat="1">
      <c r="W1726" s="59"/>
      <c r="BM1726" s="240"/>
      <c r="BN1726" s="240"/>
      <c r="BO1726" s="240"/>
    </row>
    <row r="1727" spans="23:67" s="52" customFormat="1">
      <c r="W1727" s="59"/>
      <c r="BM1727" s="240"/>
      <c r="BN1727" s="240"/>
      <c r="BO1727" s="240"/>
    </row>
    <row r="1728" spans="23:67" s="52" customFormat="1">
      <c r="W1728" s="59"/>
      <c r="BM1728" s="240"/>
      <c r="BN1728" s="240"/>
      <c r="BO1728" s="240"/>
    </row>
    <row r="1729" spans="23:67" s="52" customFormat="1">
      <c r="W1729" s="59"/>
      <c r="BM1729" s="240"/>
      <c r="BN1729" s="240"/>
      <c r="BO1729" s="240"/>
    </row>
    <row r="1730" spans="23:67" s="52" customFormat="1">
      <c r="W1730" s="59"/>
      <c r="BM1730" s="240"/>
      <c r="BN1730" s="240"/>
      <c r="BO1730" s="240"/>
    </row>
    <row r="1731" spans="23:67" s="52" customFormat="1">
      <c r="W1731" s="59"/>
      <c r="BM1731" s="240"/>
      <c r="BN1731" s="240"/>
      <c r="BO1731" s="240"/>
    </row>
    <row r="1732" spans="23:67" s="52" customFormat="1">
      <c r="W1732" s="59"/>
      <c r="BM1732" s="240"/>
      <c r="BN1732" s="240"/>
      <c r="BO1732" s="240"/>
    </row>
    <row r="1733" spans="23:67" s="52" customFormat="1">
      <c r="W1733" s="59"/>
      <c r="BM1733" s="240"/>
      <c r="BN1733" s="240"/>
      <c r="BO1733" s="240"/>
    </row>
    <row r="1734" spans="23:67" s="52" customFormat="1">
      <c r="W1734" s="59"/>
      <c r="BM1734" s="240"/>
      <c r="BN1734" s="240"/>
      <c r="BO1734" s="240"/>
    </row>
    <row r="1735" spans="23:67" s="52" customFormat="1">
      <c r="W1735" s="59"/>
      <c r="BM1735" s="240"/>
      <c r="BN1735" s="240"/>
      <c r="BO1735" s="240"/>
    </row>
    <row r="1736" spans="23:67" s="52" customFormat="1">
      <c r="W1736" s="59"/>
      <c r="BM1736" s="240"/>
      <c r="BN1736" s="240"/>
      <c r="BO1736" s="240"/>
    </row>
    <row r="1737" spans="23:67" s="52" customFormat="1">
      <c r="W1737" s="59"/>
      <c r="BM1737" s="240"/>
      <c r="BN1737" s="240"/>
      <c r="BO1737" s="240"/>
    </row>
    <row r="1738" spans="23:67" s="52" customFormat="1">
      <c r="W1738" s="59"/>
      <c r="BM1738" s="240"/>
      <c r="BN1738" s="240"/>
      <c r="BO1738" s="240"/>
    </row>
    <row r="1739" spans="23:67" s="52" customFormat="1">
      <c r="W1739" s="59"/>
      <c r="BM1739" s="240"/>
      <c r="BN1739" s="240"/>
      <c r="BO1739" s="240"/>
    </row>
    <row r="1740" spans="23:67" s="52" customFormat="1">
      <c r="W1740" s="59"/>
      <c r="BM1740" s="240"/>
      <c r="BN1740" s="240"/>
      <c r="BO1740" s="240"/>
    </row>
    <row r="1741" spans="23:67" s="52" customFormat="1">
      <c r="W1741" s="59"/>
      <c r="BM1741" s="240"/>
      <c r="BN1741" s="240"/>
      <c r="BO1741" s="240"/>
    </row>
    <row r="1742" spans="23:67" s="52" customFormat="1">
      <c r="W1742" s="59"/>
      <c r="BM1742" s="240"/>
      <c r="BN1742" s="240"/>
      <c r="BO1742" s="240"/>
    </row>
    <row r="1743" spans="23:67" s="52" customFormat="1">
      <c r="W1743" s="59"/>
      <c r="BM1743" s="240"/>
      <c r="BN1743" s="240"/>
      <c r="BO1743" s="240"/>
    </row>
    <row r="1744" spans="23:67" s="52" customFormat="1">
      <c r="W1744" s="59"/>
      <c r="BM1744" s="240"/>
      <c r="BN1744" s="240"/>
      <c r="BO1744" s="240"/>
    </row>
    <row r="1745" spans="23:67" s="52" customFormat="1">
      <c r="W1745" s="59"/>
      <c r="BM1745" s="240"/>
      <c r="BN1745" s="240"/>
      <c r="BO1745" s="240"/>
    </row>
    <row r="1746" spans="23:67" s="52" customFormat="1">
      <c r="W1746" s="59"/>
      <c r="BM1746" s="240"/>
      <c r="BN1746" s="240"/>
      <c r="BO1746" s="240"/>
    </row>
    <row r="1747" spans="23:67" s="52" customFormat="1">
      <c r="W1747" s="59"/>
      <c r="BM1747" s="240"/>
      <c r="BN1747" s="240"/>
      <c r="BO1747" s="240"/>
    </row>
    <row r="1748" spans="23:67" s="52" customFormat="1">
      <c r="W1748" s="59"/>
      <c r="BM1748" s="240"/>
      <c r="BN1748" s="240"/>
      <c r="BO1748" s="240"/>
    </row>
    <row r="1749" spans="23:67" s="52" customFormat="1">
      <c r="W1749" s="59"/>
      <c r="BM1749" s="240"/>
      <c r="BN1749" s="240"/>
      <c r="BO1749" s="240"/>
    </row>
    <row r="1750" spans="23:67" s="52" customFormat="1">
      <c r="W1750" s="59"/>
      <c r="BM1750" s="240"/>
      <c r="BN1750" s="240"/>
      <c r="BO1750" s="240"/>
    </row>
    <row r="1751" spans="23:67" s="52" customFormat="1">
      <c r="W1751" s="59"/>
      <c r="BM1751" s="240"/>
      <c r="BN1751" s="240"/>
      <c r="BO1751" s="240"/>
    </row>
    <row r="1752" spans="23:67" s="52" customFormat="1">
      <c r="W1752" s="59"/>
      <c r="BM1752" s="240"/>
      <c r="BN1752" s="240"/>
      <c r="BO1752" s="240"/>
    </row>
    <row r="1753" spans="23:67" s="52" customFormat="1">
      <c r="W1753" s="59"/>
      <c r="BM1753" s="240"/>
      <c r="BN1753" s="240"/>
      <c r="BO1753" s="240"/>
    </row>
    <row r="1754" spans="23:67" s="52" customFormat="1">
      <c r="W1754" s="59"/>
      <c r="BM1754" s="240"/>
      <c r="BN1754" s="240"/>
      <c r="BO1754" s="240"/>
    </row>
    <row r="1755" spans="23:67" s="52" customFormat="1">
      <c r="W1755" s="59"/>
      <c r="BM1755" s="240"/>
      <c r="BN1755" s="240"/>
      <c r="BO1755" s="240"/>
    </row>
    <row r="1756" spans="23:67" s="52" customFormat="1">
      <c r="W1756" s="59"/>
      <c r="BM1756" s="240"/>
      <c r="BN1756" s="240"/>
      <c r="BO1756" s="240"/>
    </row>
    <row r="1757" spans="23:67" s="52" customFormat="1">
      <c r="W1757" s="59"/>
      <c r="BM1757" s="240"/>
      <c r="BN1757" s="240"/>
      <c r="BO1757" s="240"/>
    </row>
    <row r="1758" spans="23:67" s="52" customFormat="1">
      <c r="W1758" s="59"/>
      <c r="BM1758" s="240"/>
      <c r="BN1758" s="240"/>
      <c r="BO1758" s="240"/>
    </row>
    <row r="1759" spans="23:67" s="52" customFormat="1">
      <c r="W1759" s="59"/>
      <c r="BM1759" s="240"/>
      <c r="BN1759" s="240"/>
      <c r="BO1759" s="240"/>
    </row>
    <row r="1760" spans="23:67" s="52" customFormat="1">
      <c r="W1760" s="59"/>
      <c r="BM1760" s="240"/>
      <c r="BN1760" s="240"/>
      <c r="BO1760" s="240"/>
    </row>
    <row r="1761" spans="23:67" s="52" customFormat="1">
      <c r="W1761" s="59"/>
      <c r="BM1761" s="240"/>
      <c r="BN1761" s="240"/>
      <c r="BO1761" s="240"/>
    </row>
    <row r="1762" spans="23:67" s="52" customFormat="1">
      <c r="W1762" s="59"/>
      <c r="BM1762" s="240"/>
      <c r="BN1762" s="240"/>
      <c r="BO1762" s="240"/>
    </row>
    <row r="1763" spans="23:67" s="52" customFormat="1">
      <c r="W1763" s="59"/>
      <c r="BM1763" s="240"/>
      <c r="BN1763" s="240"/>
      <c r="BO1763" s="240"/>
    </row>
    <row r="1764" spans="23:67" s="52" customFormat="1">
      <c r="W1764" s="59"/>
      <c r="BM1764" s="240"/>
      <c r="BN1764" s="240"/>
      <c r="BO1764" s="240"/>
    </row>
    <row r="1765" spans="23:67" s="52" customFormat="1">
      <c r="W1765" s="59"/>
      <c r="BM1765" s="240"/>
      <c r="BN1765" s="240"/>
      <c r="BO1765" s="240"/>
    </row>
    <row r="1766" spans="23:67" s="52" customFormat="1">
      <c r="W1766" s="59"/>
      <c r="BM1766" s="240"/>
      <c r="BN1766" s="240"/>
      <c r="BO1766" s="240"/>
    </row>
    <row r="1767" spans="23:67" s="52" customFormat="1">
      <c r="W1767" s="59"/>
      <c r="BM1767" s="240"/>
      <c r="BN1767" s="240"/>
      <c r="BO1767" s="240"/>
    </row>
    <row r="1768" spans="23:67" s="52" customFormat="1">
      <c r="W1768" s="59"/>
      <c r="BM1768" s="240"/>
      <c r="BN1768" s="240"/>
      <c r="BO1768" s="240"/>
    </row>
    <row r="1769" spans="23:67" s="52" customFormat="1">
      <c r="W1769" s="59"/>
      <c r="BM1769" s="240"/>
      <c r="BN1769" s="240"/>
      <c r="BO1769" s="240"/>
    </row>
    <row r="1770" spans="23:67" s="52" customFormat="1">
      <c r="W1770" s="59"/>
      <c r="BM1770" s="240"/>
      <c r="BN1770" s="240"/>
      <c r="BO1770" s="240"/>
    </row>
    <row r="1771" spans="23:67" s="52" customFormat="1">
      <c r="W1771" s="59"/>
      <c r="BM1771" s="240"/>
      <c r="BN1771" s="240"/>
      <c r="BO1771" s="240"/>
    </row>
    <row r="1772" spans="23:67" s="52" customFormat="1">
      <c r="W1772" s="59"/>
      <c r="BM1772" s="240"/>
      <c r="BN1772" s="240"/>
      <c r="BO1772" s="240"/>
    </row>
    <row r="1773" spans="23:67" s="52" customFormat="1">
      <c r="W1773" s="59"/>
      <c r="BM1773" s="240"/>
      <c r="BN1773" s="240"/>
      <c r="BO1773" s="240"/>
    </row>
    <row r="1774" spans="23:67" s="52" customFormat="1">
      <c r="W1774" s="59"/>
      <c r="BM1774" s="240"/>
      <c r="BN1774" s="240"/>
      <c r="BO1774" s="240"/>
    </row>
    <row r="1775" spans="23:67" s="52" customFormat="1">
      <c r="W1775" s="59"/>
      <c r="BM1775" s="240"/>
      <c r="BN1775" s="240"/>
      <c r="BO1775" s="240"/>
    </row>
    <row r="1776" spans="23:67" s="52" customFormat="1">
      <c r="W1776" s="59"/>
      <c r="BM1776" s="240"/>
      <c r="BN1776" s="240"/>
      <c r="BO1776" s="240"/>
    </row>
    <row r="1777" spans="23:67" s="52" customFormat="1">
      <c r="W1777" s="59"/>
      <c r="BM1777" s="240"/>
      <c r="BN1777" s="240"/>
      <c r="BO1777" s="240"/>
    </row>
    <row r="1778" spans="23:67" s="52" customFormat="1">
      <c r="W1778" s="59"/>
      <c r="BM1778" s="240"/>
      <c r="BN1778" s="240"/>
      <c r="BO1778" s="240"/>
    </row>
    <row r="1779" spans="23:67" s="52" customFormat="1">
      <c r="W1779" s="59"/>
      <c r="BM1779" s="240"/>
      <c r="BN1779" s="240"/>
      <c r="BO1779" s="240"/>
    </row>
    <row r="1780" spans="23:67" s="52" customFormat="1">
      <c r="W1780" s="59"/>
      <c r="BM1780" s="240"/>
      <c r="BN1780" s="240"/>
      <c r="BO1780" s="240"/>
    </row>
    <row r="1781" spans="23:67" s="52" customFormat="1">
      <c r="W1781" s="59"/>
      <c r="BM1781" s="240"/>
      <c r="BN1781" s="240"/>
      <c r="BO1781" s="240"/>
    </row>
    <row r="1782" spans="23:67" s="52" customFormat="1">
      <c r="W1782" s="59"/>
      <c r="BM1782" s="240"/>
      <c r="BN1782" s="240"/>
      <c r="BO1782" s="240"/>
    </row>
    <row r="1783" spans="23:67" s="52" customFormat="1">
      <c r="W1783" s="59"/>
      <c r="BM1783" s="240"/>
      <c r="BN1783" s="240"/>
      <c r="BO1783" s="240"/>
    </row>
    <row r="1784" spans="23:67" s="52" customFormat="1">
      <c r="W1784" s="59"/>
      <c r="BM1784" s="240"/>
      <c r="BN1784" s="240"/>
      <c r="BO1784" s="240"/>
    </row>
    <row r="1785" spans="23:67" s="52" customFormat="1">
      <c r="W1785" s="59"/>
      <c r="BM1785" s="240"/>
      <c r="BN1785" s="240"/>
      <c r="BO1785" s="240"/>
    </row>
    <row r="1786" spans="23:67" s="52" customFormat="1">
      <c r="W1786" s="59"/>
      <c r="BM1786" s="240"/>
      <c r="BN1786" s="240"/>
      <c r="BO1786" s="240"/>
    </row>
    <row r="1787" spans="23:67" s="52" customFormat="1">
      <c r="W1787" s="59"/>
      <c r="BM1787" s="240"/>
      <c r="BN1787" s="240"/>
      <c r="BO1787" s="240"/>
    </row>
    <row r="1788" spans="23:67" s="52" customFormat="1">
      <c r="W1788" s="59"/>
      <c r="BM1788" s="240"/>
      <c r="BN1788" s="240"/>
      <c r="BO1788" s="240"/>
    </row>
    <row r="1789" spans="23:67" s="52" customFormat="1">
      <c r="W1789" s="59"/>
      <c r="BM1789" s="240"/>
      <c r="BN1789" s="240"/>
      <c r="BO1789" s="240"/>
    </row>
    <row r="1790" spans="23:67" s="52" customFormat="1">
      <c r="W1790" s="59"/>
      <c r="BM1790" s="240"/>
      <c r="BN1790" s="240"/>
      <c r="BO1790" s="240"/>
    </row>
    <row r="1791" spans="23:67" s="52" customFormat="1">
      <c r="W1791" s="59"/>
      <c r="BM1791" s="240"/>
      <c r="BN1791" s="240"/>
      <c r="BO1791" s="240"/>
    </row>
    <row r="1792" spans="23:67" s="52" customFormat="1">
      <c r="W1792" s="59"/>
      <c r="BM1792" s="240"/>
      <c r="BN1792" s="240"/>
      <c r="BO1792" s="240"/>
    </row>
    <row r="1793" spans="23:67" s="52" customFormat="1">
      <c r="W1793" s="59"/>
      <c r="BM1793" s="240"/>
      <c r="BN1793" s="240"/>
      <c r="BO1793" s="240"/>
    </row>
    <row r="1794" spans="23:67" s="52" customFormat="1">
      <c r="W1794" s="59"/>
      <c r="BM1794" s="240"/>
      <c r="BN1794" s="240"/>
      <c r="BO1794" s="240"/>
    </row>
    <row r="1795" spans="23:67" s="52" customFormat="1">
      <c r="W1795" s="59"/>
      <c r="BM1795" s="240"/>
      <c r="BN1795" s="240"/>
      <c r="BO1795" s="240"/>
    </row>
    <row r="1796" spans="23:67" s="52" customFormat="1">
      <c r="W1796" s="59"/>
      <c r="BM1796" s="240"/>
      <c r="BN1796" s="240"/>
      <c r="BO1796" s="240"/>
    </row>
    <row r="1797" spans="23:67" s="52" customFormat="1">
      <c r="W1797" s="59"/>
      <c r="BM1797" s="240"/>
      <c r="BN1797" s="240"/>
      <c r="BO1797" s="240"/>
    </row>
    <row r="1798" spans="23:67" s="52" customFormat="1">
      <c r="W1798" s="59"/>
      <c r="BM1798" s="240"/>
      <c r="BN1798" s="240"/>
      <c r="BO1798" s="240"/>
    </row>
    <row r="1799" spans="23:67" s="52" customFormat="1">
      <c r="W1799" s="59"/>
      <c r="BM1799" s="240"/>
      <c r="BN1799" s="240"/>
      <c r="BO1799" s="240"/>
    </row>
    <row r="1800" spans="23:67" s="52" customFormat="1">
      <c r="W1800" s="59"/>
      <c r="BM1800" s="240"/>
      <c r="BN1800" s="240"/>
      <c r="BO1800" s="240"/>
    </row>
    <row r="1801" spans="23:67" s="52" customFormat="1">
      <c r="W1801" s="59"/>
      <c r="BM1801" s="240"/>
      <c r="BN1801" s="240"/>
      <c r="BO1801" s="240"/>
    </row>
    <row r="1802" spans="23:67" s="52" customFormat="1">
      <c r="W1802" s="59"/>
      <c r="BM1802" s="240"/>
      <c r="BN1802" s="240"/>
      <c r="BO1802" s="240"/>
    </row>
    <row r="1803" spans="23:67" s="52" customFormat="1">
      <c r="W1803" s="59"/>
      <c r="BM1803" s="240"/>
      <c r="BN1803" s="240"/>
      <c r="BO1803" s="240"/>
    </row>
    <row r="1804" spans="23:67" s="52" customFormat="1">
      <c r="W1804" s="59"/>
      <c r="BM1804" s="240"/>
      <c r="BN1804" s="240"/>
      <c r="BO1804" s="240"/>
    </row>
    <row r="1805" spans="23:67" s="52" customFormat="1">
      <c r="W1805" s="59"/>
      <c r="BM1805" s="240"/>
      <c r="BN1805" s="240"/>
      <c r="BO1805" s="240"/>
    </row>
    <row r="1806" spans="23:67" s="52" customFormat="1">
      <c r="W1806" s="59"/>
      <c r="BM1806" s="240"/>
      <c r="BN1806" s="240"/>
      <c r="BO1806" s="240"/>
    </row>
    <row r="1807" spans="23:67" s="52" customFormat="1">
      <c r="W1807" s="59"/>
      <c r="BM1807" s="240"/>
      <c r="BN1807" s="240"/>
      <c r="BO1807" s="240"/>
    </row>
    <row r="1808" spans="23:67" s="52" customFormat="1">
      <c r="W1808" s="59"/>
      <c r="BM1808" s="240"/>
      <c r="BN1808" s="240"/>
      <c r="BO1808" s="240"/>
    </row>
    <row r="1809" spans="23:67" s="52" customFormat="1">
      <c r="W1809" s="59"/>
      <c r="BM1809" s="240"/>
      <c r="BN1809" s="240"/>
      <c r="BO1809" s="240"/>
    </row>
    <row r="1810" spans="23:67" s="52" customFormat="1">
      <c r="W1810" s="59"/>
      <c r="BM1810" s="240"/>
      <c r="BN1810" s="240"/>
      <c r="BO1810" s="240"/>
    </row>
    <row r="1811" spans="23:67" s="52" customFormat="1">
      <c r="W1811" s="59"/>
      <c r="BM1811" s="240"/>
      <c r="BN1811" s="240"/>
      <c r="BO1811" s="240"/>
    </row>
    <row r="1812" spans="23:67" s="52" customFormat="1">
      <c r="W1812" s="59"/>
      <c r="BM1812" s="240"/>
      <c r="BN1812" s="240"/>
      <c r="BO1812" s="240"/>
    </row>
    <row r="1813" spans="23:67" s="52" customFormat="1">
      <c r="W1813" s="59"/>
      <c r="BM1813" s="240"/>
      <c r="BN1813" s="240"/>
      <c r="BO1813" s="240"/>
    </row>
    <row r="1814" spans="23:67" s="52" customFormat="1">
      <c r="W1814" s="59"/>
      <c r="BM1814" s="240"/>
      <c r="BN1814" s="240"/>
      <c r="BO1814" s="240"/>
    </row>
    <row r="1815" spans="23:67" s="52" customFormat="1">
      <c r="W1815" s="59"/>
      <c r="BM1815" s="240"/>
      <c r="BN1815" s="240"/>
      <c r="BO1815" s="240"/>
    </row>
    <row r="1816" spans="23:67" s="52" customFormat="1">
      <c r="W1816" s="59"/>
      <c r="BM1816" s="240"/>
      <c r="BN1816" s="240"/>
      <c r="BO1816" s="240"/>
    </row>
    <row r="1817" spans="23:67" s="52" customFormat="1">
      <c r="W1817" s="59"/>
      <c r="BM1817" s="240"/>
      <c r="BN1817" s="240"/>
      <c r="BO1817" s="240"/>
    </row>
    <row r="1818" spans="23:67" s="52" customFormat="1">
      <c r="W1818" s="59"/>
      <c r="BM1818" s="240"/>
      <c r="BN1818" s="240"/>
      <c r="BO1818" s="240"/>
    </row>
    <row r="1819" spans="23:67" s="52" customFormat="1">
      <c r="W1819" s="59"/>
      <c r="BM1819" s="240"/>
      <c r="BN1819" s="240"/>
      <c r="BO1819" s="240"/>
    </row>
    <row r="1820" spans="23:67" s="52" customFormat="1">
      <c r="W1820" s="59"/>
      <c r="BM1820" s="240"/>
      <c r="BN1820" s="240"/>
      <c r="BO1820" s="240"/>
    </row>
    <row r="1821" spans="23:67" s="52" customFormat="1">
      <c r="W1821" s="59"/>
      <c r="BM1821" s="240"/>
      <c r="BN1821" s="240"/>
      <c r="BO1821" s="240"/>
    </row>
    <row r="1822" spans="23:67" s="52" customFormat="1">
      <c r="W1822" s="59"/>
      <c r="BM1822" s="240"/>
      <c r="BN1822" s="240"/>
      <c r="BO1822" s="240"/>
    </row>
    <row r="1823" spans="23:67" s="52" customFormat="1">
      <c r="W1823" s="59"/>
      <c r="BM1823" s="240"/>
      <c r="BN1823" s="240"/>
      <c r="BO1823" s="240"/>
    </row>
    <row r="1824" spans="23:67" s="52" customFormat="1">
      <c r="W1824" s="59"/>
      <c r="BM1824" s="240"/>
      <c r="BN1824" s="240"/>
      <c r="BO1824" s="240"/>
    </row>
    <row r="1825" spans="23:67" s="52" customFormat="1">
      <c r="W1825" s="59"/>
      <c r="BM1825" s="240"/>
      <c r="BN1825" s="240"/>
      <c r="BO1825" s="240"/>
    </row>
    <row r="1826" spans="23:67" s="52" customFormat="1">
      <c r="W1826" s="59"/>
      <c r="BM1826" s="240"/>
      <c r="BN1826" s="240"/>
      <c r="BO1826" s="240"/>
    </row>
    <row r="1827" spans="23:67" s="52" customFormat="1">
      <c r="W1827" s="59"/>
      <c r="BM1827" s="240"/>
      <c r="BN1827" s="240"/>
      <c r="BO1827" s="240"/>
    </row>
    <row r="1828" spans="23:67" s="52" customFormat="1">
      <c r="W1828" s="59"/>
      <c r="BM1828" s="240"/>
      <c r="BN1828" s="240"/>
      <c r="BO1828" s="240"/>
    </row>
    <row r="1829" spans="23:67" s="52" customFormat="1">
      <c r="W1829" s="59"/>
      <c r="BM1829" s="240"/>
      <c r="BN1829" s="240"/>
      <c r="BO1829" s="240"/>
    </row>
    <row r="1830" spans="23:67" s="52" customFormat="1">
      <c r="W1830" s="59"/>
      <c r="BM1830" s="240"/>
      <c r="BN1830" s="240"/>
      <c r="BO1830" s="240"/>
    </row>
    <row r="1831" spans="23:67" s="52" customFormat="1">
      <c r="W1831" s="59"/>
      <c r="BM1831" s="240"/>
      <c r="BN1831" s="240"/>
      <c r="BO1831" s="240"/>
    </row>
    <row r="1832" spans="23:67" s="52" customFormat="1">
      <c r="W1832" s="59"/>
      <c r="BM1832" s="240"/>
      <c r="BN1832" s="240"/>
      <c r="BO1832" s="240"/>
    </row>
    <row r="1833" spans="23:67" s="52" customFormat="1">
      <c r="W1833" s="59"/>
      <c r="BM1833" s="240"/>
      <c r="BN1833" s="240"/>
      <c r="BO1833" s="240"/>
    </row>
    <row r="1834" spans="23:67" s="52" customFormat="1">
      <c r="W1834" s="59"/>
      <c r="BM1834" s="240"/>
      <c r="BN1834" s="240"/>
      <c r="BO1834" s="240"/>
    </row>
    <row r="1835" spans="23:67" s="52" customFormat="1">
      <c r="W1835" s="59"/>
      <c r="BM1835" s="240"/>
      <c r="BN1835" s="240"/>
      <c r="BO1835" s="240"/>
    </row>
    <row r="1836" spans="23:67" s="52" customFormat="1">
      <c r="W1836" s="59"/>
      <c r="BM1836" s="240"/>
      <c r="BN1836" s="240"/>
      <c r="BO1836" s="240"/>
    </row>
    <row r="1837" spans="23:67" s="52" customFormat="1">
      <c r="W1837" s="59"/>
      <c r="BM1837" s="240"/>
      <c r="BN1837" s="240"/>
      <c r="BO1837" s="240"/>
    </row>
    <row r="1838" spans="23:67" s="52" customFormat="1">
      <c r="W1838" s="59"/>
      <c r="BM1838" s="240"/>
      <c r="BN1838" s="240"/>
      <c r="BO1838" s="240"/>
    </row>
    <row r="1839" spans="23:67" s="52" customFormat="1">
      <c r="W1839" s="59"/>
      <c r="BM1839" s="240"/>
      <c r="BN1839" s="240"/>
      <c r="BO1839" s="240"/>
    </row>
    <row r="1840" spans="23:67" s="52" customFormat="1">
      <c r="W1840" s="59"/>
      <c r="BM1840" s="240"/>
      <c r="BN1840" s="240"/>
      <c r="BO1840" s="240"/>
    </row>
    <row r="1841" spans="23:67" s="52" customFormat="1">
      <c r="W1841" s="59"/>
      <c r="BM1841" s="240"/>
      <c r="BN1841" s="240"/>
      <c r="BO1841" s="240"/>
    </row>
    <row r="1842" spans="23:67" s="52" customFormat="1">
      <c r="W1842" s="59"/>
      <c r="BM1842" s="240"/>
      <c r="BN1842" s="240"/>
      <c r="BO1842" s="240"/>
    </row>
    <row r="1843" spans="23:67" s="52" customFormat="1">
      <c r="W1843" s="59"/>
      <c r="BM1843" s="240"/>
      <c r="BN1843" s="240"/>
      <c r="BO1843" s="240"/>
    </row>
    <row r="1844" spans="23:67" s="52" customFormat="1">
      <c r="W1844" s="59"/>
      <c r="BM1844" s="240"/>
      <c r="BN1844" s="240"/>
      <c r="BO1844" s="240"/>
    </row>
    <row r="1845" spans="23:67" s="52" customFormat="1">
      <c r="W1845" s="59"/>
      <c r="BM1845" s="240"/>
      <c r="BN1845" s="240"/>
      <c r="BO1845" s="240"/>
    </row>
    <row r="1846" spans="23:67" s="52" customFormat="1">
      <c r="W1846" s="59"/>
      <c r="BM1846" s="240"/>
      <c r="BN1846" s="240"/>
      <c r="BO1846" s="240"/>
    </row>
    <row r="1847" spans="23:67" s="52" customFormat="1">
      <c r="W1847" s="59"/>
      <c r="BM1847" s="240"/>
      <c r="BN1847" s="240"/>
      <c r="BO1847" s="240"/>
    </row>
    <row r="1848" spans="23:67" s="52" customFormat="1">
      <c r="W1848" s="59"/>
      <c r="BM1848" s="240"/>
      <c r="BN1848" s="240"/>
      <c r="BO1848" s="240"/>
    </row>
    <row r="1849" spans="23:67" s="52" customFormat="1">
      <c r="W1849" s="59"/>
      <c r="BM1849" s="240"/>
      <c r="BN1849" s="240"/>
      <c r="BO1849" s="240"/>
    </row>
    <row r="1850" spans="23:67" s="52" customFormat="1">
      <c r="W1850" s="59"/>
      <c r="BM1850" s="240"/>
      <c r="BN1850" s="240"/>
      <c r="BO1850" s="240"/>
    </row>
    <row r="1851" spans="23:67" s="52" customFormat="1">
      <c r="W1851" s="59"/>
      <c r="BM1851" s="240"/>
      <c r="BN1851" s="240"/>
      <c r="BO1851" s="240"/>
    </row>
    <row r="1852" spans="23:67" s="52" customFormat="1">
      <c r="W1852" s="59"/>
      <c r="BM1852" s="240"/>
      <c r="BN1852" s="240"/>
      <c r="BO1852" s="240"/>
    </row>
    <row r="1853" spans="23:67" s="52" customFormat="1">
      <c r="W1853" s="59"/>
      <c r="BM1853" s="240"/>
      <c r="BN1853" s="240"/>
      <c r="BO1853" s="240"/>
    </row>
    <row r="1854" spans="23:67" s="52" customFormat="1">
      <c r="W1854" s="59"/>
      <c r="BM1854" s="240"/>
      <c r="BN1854" s="240"/>
      <c r="BO1854" s="240"/>
    </row>
    <row r="1855" spans="23:67" s="52" customFormat="1">
      <c r="W1855" s="59"/>
      <c r="BM1855" s="240"/>
      <c r="BN1855" s="240"/>
      <c r="BO1855" s="240"/>
    </row>
    <row r="1856" spans="23:67" s="52" customFormat="1">
      <c r="W1856" s="59"/>
      <c r="BM1856" s="240"/>
      <c r="BN1856" s="240"/>
      <c r="BO1856" s="240"/>
    </row>
    <row r="1857" spans="23:67" s="52" customFormat="1">
      <c r="W1857" s="59"/>
      <c r="BM1857" s="240"/>
      <c r="BN1857" s="240"/>
      <c r="BO1857" s="240"/>
    </row>
    <row r="1858" spans="23:67" s="52" customFormat="1">
      <c r="W1858" s="59"/>
      <c r="BM1858" s="240"/>
      <c r="BN1858" s="240"/>
      <c r="BO1858" s="240"/>
    </row>
    <row r="1859" spans="23:67" s="52" customFormat="1">
      <c r="W1859" s="59"/>
      <c r="BM1859" s="240"/>
      <c r="BN1859" s="240"/>
      <c r="BO1859" s="240"/>
    </row>
    <row r="1860" spans="23:67" s="52" customFormat="1">
      <c r="W1860" s="59"/>
      <c r="BM1860" s="240"/>
      <c r="BN1860" s="240"/>
      <c r="BO1860" s="240"/>
    </row>
    <row r="1861" spans="23:67" s="52" customFormat="1">
      <c r="W1861" s="59"/>
      <c r="BM1861" s="240"/>
      <c r="BN1861" s="240"/>
      <c r="BO1861" s="240"/>
    </row>
    <row r="1862" spans="23:67" s="52" customFormat="1">
      <c r="W1862" s="59"/>
      <c r="BM1862" s="240"/>
      <c r="BN1862" s="240"/>
      <c r="BO1862" s="240"/>
    </row>
    <row r="1863" spans="23:67" s="52" customFormat="1">
      <c r="W1863" s="59"/>
      <c r="BM1863" s="240"/>
      <c r="BN1863" s="240"/>
      <c r="BO1863" s="240"/>
    </row>
    <row r="1864" spans="23:67" s="52" customFormat="1">
      <c r="W1864" s="59"/>
      <c r="BM1864" s="240"/>
      <c r="BN1864" s="240"/>
      <c r="BO1864" s="240"/>
    </row>
    <row r="1865" spans="23:67" s="52" customFormat="1">
      <c r="W1865" s="59"/>
      <c r="BM1865" s="240"/>
      <c r="BN1865" s="240"/>
      <c r="BO1865" s="240"/>
    </row>
    <row r="1866" spans="23:67" s="52" customFormat="1">
      <c r="W1866" s="59"/>
      <c r="BM1866" s="240"/>
      <c r="BN1866" s="240"/>
      <c r="BO1866" s="240"/>
    </row>
    <row r="1867" spans="23:67" s="52" customFormat="1">
      <c r="W1867" s="59"/>
      <c r="BM1867" s="240"/>
      <c r="BN1867" s="240"/>
      <c r="BO1867" s="240"/>
    </row>
    <row r="1868" spans="23:67" s="52" customFormat="1">
      <c r="W1868" s="59"/>
      <c r="BM1868" s="240"/>
      <c r="BN1868" s="240"/>
      <c r="BO1868" s="240"/>
    </row>
    <row r="1869" spans="23:67" s="52" customFormat="1">
      <c r="W1869" s="59"/>
      <c r="BM1869" s="240"/>
      <c r="BN1869" s="240"/>
      <c r="BO1869" s="240"/>
    </row>
    <row r="1870" spans="23:67" s="52" customFormat="1">
      <c r="W1870" s="59"/>
      <c r="BM1870" s="240"/>
      <c r="BN1870" s="240"/>
      <c r="BO1870" s="240"/>
    </row>
    <row r="1871" spans="23:67" s="52" customFormat="1">
      <c r="W1871" s="59"/>
      <c r="BM1871" s="240"/>
      <c r="BN1871" s="240"/>
      <c r="BO1871" s="240"/>
    </row>
    <row r="1872" spans="23:67" s="52" customFormat="1">
      <c r="W1872" s="59"/>
      <c r="BM1872" s="240"/>
      <c r="BN1872" s="240"/>
      <c r="BO1872" s="240"/>
    </row>
    <row r="1873" spans="23:67" s="52" customFormat="1">
      <c r="W1873" s="59"/>
      <c r="BM1873" s="240"/>
      <c r="BN1873" s="240"/>
      <c r="BO1873" s="240"/>
    </row>
    <row r="1874" spans="23:67" s="52" customFormat="1">
      <c r="W1874" s="59"/>
      <c r="BM1874" s="240"/>
      <c r="BN1874" s="240"/>
      <c r="BO1874" s="240"/>
    </row>
    <row r="1875" spans="23:67" s="52" customFormat="1">
      <c r="W1875" s="59"/>
      <c r="BM1875" s="240"/>
      <c r="BN1875" s="240"/>
      <c r="BO1875" s="240"/>
    </row>
    <row r="1876" spans="23:67" s="52" customFormat="1">
      <c r="W1876" s="59"/>
      <c r="BM1876" s="240"/>
      <c r="BN1876" s="240"/>
      <c r="BO1876" s="240"/>
    </row>
    <row r="1877" spans="23:67" s="52" customFormat="1">
      <c r="W1877" s="59"/>
      <c r="BM1877" s="240"/>
      <c r="BN1877" s="240"/>
      <c r="BO1877" s="240"/>
    </row>
    <row r="1878" spans="23:67" s="52" customFormat="1">
      <c r="W1878" s="59"/>
      <c r="BM1878" s="240"/>
      <c r="BN1878" s="240"/>
      <c r="BO1878" s="240"/>
    </row>
    <row r="1879" spans="23:67" s="52" customFormat="1">
      <c r="W1879" s="59"/>
      <c r="BM1879" s="240"/>
      <c r="BN1879" s="240"/>
      <c r="BO1879" s="240"/>
    </row>
    <row r="1880" spans="23:67" s="52" customFormat="1">
      <c r="W1880" s="59"/>
      <c r="BM1880" s="240"/>
      <c r="BN1880" s="240"/>
      <c r="BO1880" s="240"/>
    </row>
    <row r="1881" spans="23:67" s="52" customFormat="1">
      <c r="W1881" s="59"/>
      <c r="BM1881" s="240"/>
      <c r="BN1881" s="240"/>
      <c r="BO1881" s="240"/>
    </row>
    <row r="1882" spans="23:67" s="52" customFormat="1">
      <c r="W1882" s="59"/>
      <c r="BM1882" s="240"/>
      <c r="BN1882" s="240"/>
      <c r="BO1882" s="240"/>
    </row>
    <row r="1883" spans="23:67" s="52" customFormat="1">
      <c r="W1883" s="59"/>
      <c r="BM1883" s="240"/>
      <c r="BN1883" s="240"/>
      <c r="BO1883" s="240"/>
    </row>
    <row r="1884" spans="23:67" s="52" customFormat="1">
      <c r="W1884" s="59"/>
      <c r="BM1884" s="240"/>
      <c r="BN1884" s="240"/>
      <c r="BO1884" s="240"/>
    </row>
    <row r="1885" spans="23:67" s="52" customFormat="1">
      <c r="W1885" s="59"/>
      <c r="BM1885" s="240"/>
      <c r="BN1885" s="240"/>
      <c r="BO1885" s="240"/>
    </row>
    <row r="1886" spans="23:67" s="52" customFormat="1">
      <c r="W1886" s="59"/>
      <c r="BM1886" s="240"/>
      <c r="BN1886" s="240"/>
      <c r="BO1886" s="240"/>
    </row>
    <row r="1887" spans="23:67" s="52" customFormat="1">
      <c r="W1887" s="59"/>
      <c r="BM1887" s="240"/>
      <c r="BN1887" s="240"/>
      <c r="BO1887" s="240"/>
    </row>
    <row r="1888" spans="23:67" s="52" customFormat="1">
      <c r="W1888" s="59"/>
      <c r="BM1888" s="240"/>
      <c r="BN1888" s="240"/>
      <c r="BO1888" s="240"/>
    </row>
    <row r="1889" spans="23:67" s="52" customFormat="1">
      <c r="W1889" s="59"/>
      <c r="BM1889" s="240"/>
      <c r="BN1889" s="240"/>
      <c r="BO1889" s="240"/>
    </row>
    <row r="1890" spans="23:67" s="52" customFormat="1">
      <c r="W1890" s="59"/>
      <c r="BM1890" s="240"/>
      <c r="BN1890" s="240"/>
      <c r="BO1890" s="240"/>
    </row>
    <row r="1891" spans="23:67" s="52" customFormat="1">
      <c r="W1891" s="59"/>
      <c r="BM1891" s="240"/>
      <c r="BN1891" s="240"/>
      <c r="BO1891" s="240"/>
    </row>
    <row r="1892" spans="23:67" s="52" customFormat="1">
      <c r="W1892" s="59"/>
      <c r="BM1892" s="240"/>
      <c r="BN1892" s="240"/>
      <c r="BO1892" s="240"/>
    </row>
    <row r="1893" spans="23:67" s="52" customFormat="1">
      <c r="W1893" s="59"/>
      <c r="BM1893" s="240"/>
      <c r="BN1893" s="240"/>
      <c r="BO1893" s="240"/>
    </row>
    <row r="1894" spans="23:67" s="52" customFormat="1">
      <c r="W1894" s="59"/>
      <c r="BM1894" s="240"/>
      <c r="BN1894" s="240"/>
      <c r="BO1894" s="240"/>
    </row>
    <row r="1895" spans="23:67" s="52" customFormat="1">
      <c r="W1895" s="59"/>
      <c r="BM1895" s="240"/>
      <c r="BN1895" s="240"/>
      <c r="BO1895" s="240"/>
    </row>
    <row r="1896" spans="23:67" s="52" customFormat="1">
      <c r="W1896" s="59"/>
      <c r="BM1896" s="240"/>
      <c r="BN1896" s="240"/>
      <c r="BO1896" s="240"/>
    </row>
    <row r="1897" spans="23:67" s="52" customFormat="1">
      <c r="W1897" s="59"/>
      <c r="BM1897" s="240"/>
      <c r="BN1897" s="240"/>
      <c r="BO1897" s="240"/>
    </row>
    <row r="1898" spans="23:67" s="52" customFormat="1">
      <c r="W1898" s="59"/>
      <c r="BM1898" s="240"/>
      <c r="BN1898" s="240"/>
      <c r="BO1898" s="240"/>
    </row>
    <row r="1899" spans="23:67" s="52" customFormat="1">
      <c r="W1899" s="59"/>
      <c r="BM1899" s="240"/>
      <c r="BN1899" s="240"/>
      <c r="BO1899" s="240"/>
    </row>
    <row r="1900" spans="23:67" s="52" customFormat="1">
      <c r="W1900" s="59"/>
      <c r="BM1900" s="240"/>
      <c r="BN1900" s="240"/>
      <c r="BO1900" s="240"/>
    </row>
    <row r="1901" spans="23:67" s="52" customFormat="1">
      <c r="W1901" s="59"/>
      <c r="BM1901" s="240"/>
      <c r="BN1901" s="240"/>
      <c r="BO1901" s="240"/>
    </row>
    <row r="1902" spans="23:67" s="52" customFormat="1">
      <c r="W1902" s="59"/>
      <c r="BM1902" s="240"/>
      <c r="BN1902" s="240"/>
      <c r="BO1902" s="240"/>
    </row>
    <row r="1903" spans="23:67" s="52" customFormat="1">
      <c r="W1903" s="59"/>
      <c r="BM1903" s="240"/>
      <c r="BN1903" s="240"/>
      <c r="BO1903" s="240"/>
    </row>
    <row r="1904" spans="23:67" s="52" customFormat="1">
      <c r="W1904" s="59"/>
      <c r="BM1904" s="240"/>
      <c r="BN1904" s="240"/>
      <c r="BO1904" s="240"/>
    </row>
    <row r="1905" spans="23:67" s="52" customFormat="1">
      <c r="W1905" s="59"/>
      <c r="BM1905" s="240"/>
      <c r="BN1905" s="240"/>
      <c r="BO1905" s="240"/>
    </row>
    <row r="1906" spans="23:67" s="52" customFormat="1">
      <c r="W1906" s="59"/>
      <c r="BM1906" s="240"/>
      <c r="BN1906" s="240"/>
      <c r="BO1906" s="240"/>
    </row>
    <row r="1907" spans="23:67" s="52" customFormat="1">
      <c r="W1907" s="59"/>
      <c r="BM1907" s="240"/>
      <c r="BN1907" s="240"/>
      <c r="BO1907" s="240"/>
    </row>
    <row r="1908" spans="23:67" s="52" customFormat="1">
      <c r="W1908" s="59"/>
      <c r="BM1908" s="240"/>
      <c r="BN1908" s="240"/>
      <c r="BO1908" s="240"/>
    </row>
    <row r="1909" spans="23:67" s="52" customFormat="1">
      <c r="W1909" s="59"/>
      <c r="BM1909" s="240"/>
      <c r="BN1909" s="240"/>
      <c r="BO1909" s="240"/>
    </row>
    <row r="1910" spans="23:67" s="52" customFormat="1">
      <c r="W1910" s="59"/>
      <c r="BM1910" s="240"/>
      <c r="BN1910" s="240"/>
      <c r="BO1910" s="240"/>
    </row>
    <row r="1911" spans="23:67" s="52" customFormat="1">
      <c r="W1911" s="59"/>
      <c r="BM1911" s="240"/>
      <c r="BN1911" s="240"/>
      <c r="BO1911" s="240"/>
    </row>
    <row r="1912" spans="23:67" s="52" customFormat="1">
      <c r="W1912" s="59"/>
      <c r="BM1912" s="240"/>
      <c r="BN1912" s="240"/>
      <c r="BO1912" s="240"/>
    </row>
    <row r="1913" spans="23:67" s="52" customFormat="1">
      <c r="W1913" s="59"/>
      <c r="BM1913" s="240"/>
      <c r="BN1913" s="240"/>
      <c r="BO1913" s="240"/>
    </row>
    <row r="1914" spans="23:67" s="52" customFormat="1">
      <c r="W1914" s="59"/>
      <c r="BM1914" s="240"/>
      <c r="BN1914" s="240"/>
      <c r="BO1914" s="240"/>
    </row>
    <row r="1915" spans="23:67" s="52" customFormat="1">
      <c r="W1915" s="59"/>
      <c r="BM1915" s="240"/>
      <c r="BN1915" s="240"/>
      <c r="BO1915" s="240"/>
    </row>
    <row r="1916" spans="23:67" s="52" customFormat="1">
      <c r="W1916" s="59"/>
      <c r="BM1916" s="240"/>
      <c r="BN1916" s="240"/>
      <c r="BO1916" s="240"/>
    </row>
    <row r="1917" spans="23:67" s="52" customFormat="1">
      <c r="W1917" s="59"/>
      <c r="BM1917" s="240"/>
      <c r="BN1917" s="240"/>
      <c r="BO1917" s="240"/>
    </row>
    <row r="1918" spans="23:67" s="52" customFormat="1">
      <c r="W1918" s="59"/>
      <c r="BM1918" s="240"/>
      <c r="BN1918" s="240"/>
      <c r="BO1918" s="240"/>
    </row>
    <row r="1919" spans="23:67" s="52" customFormat="1">
      <c r="W1919" s="59"/>
      <c r="BM1919" s="240"/>
      <c r="BN1919" s="240"/>
      <c r="BO1919" s="240"/>
    </row>
    <row r="1920" spans="23:67" s="52" customFormat="1">
      <c r="W1920" s="59"/>
      <c r="BM1920" s="240"/>
      <c r="BN1920" s="240"/>
      <c r="BO1920" s="240"/>
    </row>
    <row r="1921" spans="23:67" s="52" customFormat="1">
      <c r="W1921" s="59"/>
      <c r="BM1921" s="240"/>
      <c r="BN1921" s="240"/>
      <c r="BO1921" s="240"/>
    </row>
    <row r="1922" spans="23:67" s="52" customFormat="1">
      <c r="W1922" s="59"/>
      <c r="BM1922" s="240"/>
      <c r="BN1922" s="240"/>
      <c r="BO1922" s="240"/>
    </row>
    <row r="1923" spans="23:67" s="52" customFormat="1">
      <c r="W1923" s="59"/>
      <c r="BM1923" s="240"/>
      <c r="BN1923" s="240"/>
      <c r="BO1923" s="240"/>
    </row>
    <row r="1924" spans="23:67" s="52" customFormat="1">
      <c r="W1924" s="59"/>
      <c r="BM1924" s="240"/>
      <c r="BN1924" s="240"/>
      <c r="BO1924" s="240"/>
    </row>
    <row r="1925" spans="23:67" s="52" customFormat="1">
      <c r="W1925" s="59"/>
      <c r="BM1925" s="240"/>
      <c r="BN1925" s="240"/>
      <c r="BO1925" s="240"/>
    </row>
    <row r="1926" spans="23:67" s="52" customFormat="1">
      <c r="W1926" s="59"/>
      <c r="BM1926" s="240"/>
      <c r="BN1926" s="240"/>
      <c r="BO1926" s="240"/>
    </row>
    <row r="1927" spans="23:67" s="52" customFormat="1">
      <c r="W1927" s="59"/>
      <c r="BM1927" s="240"/>
      <c r="BN1927" s="240"/>
      <c r="BO1927" s="240"/>
    </row>
    <row r="1928" spans="23:67" s="52" customFormat="1">
      <c r="W1928" s="59"/>
      <c r="BM1928" s="240"/>
      <c r="BN1928" s="240"/>
      <c r="BO1928" s="240"/>
    </row>
    <row r="1929" spans="23:67" s="52" customFormat="1">
      <c r="W1929" s="59"/>
      <c r="BM1929" s="240"/>
      <c r="BN1929" s="240"/>
      <c r="BO1929" s="240"/>
    </row>
    <row r="1930" spans="23:67" s="52" customFormat="1">
      <c r="W1930" s="59"/>
      <c r="BM1930" s="240"/>
      <c r="BN1930" s="240"/>
      <c r="BO1930" s="240"/>
    </row>
    <row r="1931" spans="23:67" s="52" customFormat="1">
      <c r="W1931" s="59"/>
      <c r="BM1931" s="240"/>
      <c r="BN1931" s="240"/>
      <c r="BO1931" s="240"/>
    </row>
    <row r="1932" spans="23:67" s="52" customFormat="1">
      <c r="W1932" s="59"/>
      <c r="BM1932" s="240"/>
      <c r="BN1932" s="240"/>
      <c r="BO1932" s="240"/>
    </row>
    <row r="1933" spans="23:67" s="52" customFormat="1">
      <c r="W1933" s="59"/>
      <c r="BM1933" s="240"/>
      <c r="BN1933" s="240"/>
      <c r="BO1933" s="240"/>
    </row>
    <row r="1934" spans="23:67" s="52" customFormat="1">
      <c r="W1934" s="59"/>
      <c r="BM1934" s="240"/>
      <c r="BN1934" s="240"/>
      <c r="BO1934" s="240"/>
    </row>
    <row r="1935" spans="23:67" s="52" customFormat="1">
      <c r="W1935" s="59"/>
      <c r="BM1935" s="240"/>
      <c r="BN1935" s="240"/>
      <c r="BO1935" s="240"/>
    </row>
    <row r="1936" spans="23:67" s="52" customFormat="1">
      <c r="W1936" s="59"/>
      <c r="BM1936" s="240"/>
      <c r="BN1936" s="240"/>
      <c r="BO1936" s="240"/>
    </row>
    <row r="1937" spans="23:67" s="52" customFormat="1">
      <c r="W1937" s="59"/>
      <c r="BM1937" s="240"/>
      <c r="BN1937" s="240"/>
      <c r="BO1937" s="240"/>
    </row>
    <row r="1938" spans="23:67" s="52" customFormat="1">
      <c r="W1938" s="59"/>
      <c r="BM1938" s="240"/>
      <c r="BN1938" s="240"/>
      <c r="BO1938" s="240"/>
    </row>
    <row r="1939" spans="23:67" s="52" customFormat="1">
      <c r="W1939" s="59"/>
      <c r="BM1939" s="240"/>
      <c r="BN1939" s="240"/>
      <c r="BO1939" s="240"/>
    </row>
    <row r="1940" spans="23:67" s="52" customFormat="1">
      <c r="W1940" s="59"/>
      <c r="BM1940" s="240"/>
      <c r="BN1940" s="240"/>
      <c r="BO1940" s="240"/>
    </row>
    <row r="1941" spans="23:67" s="52" customFormat="1">
      <c r="W1941" s="59"/>
      <c r="BM1941" s="240"/>
      <c r="BN1941" s="240"/>
      <c r="BO1941" s="240"/>
    </row>
    <row r="1942" spans="23:67" s="52" customFormat="1">
      <c r="W1942" s="59"/>
      <c r="BM1942" s="240"/>
      <c r="BN1942" s="240"/>
      <c r="BO1942" s="240"/>
    </row>
    <row r="1943" spans="23:67" s="52" customFormat="1">
      <c r="W1943" s="59"/>
      <c r="BM1943" s="240"/>
      <c r="BN1943" s="240"/>
      <c r="BO1943" s="240"/>
    </row>
    <row r="1944" spans="23:67" s="52" customFormat="1">
      <c r="W1944" s="59"/>
      <c r="BM1944" s="240"/>
      <c r="BN1944" s="240"/>
      <c r="BO1944" s="240"/>
    </row>
    <row r="1945" spans="23:67" s="52" customFormat="1">
      <c r="W1945" s="59"/>
      <c r="BM1945" s="240"/>
      <c r="BN1945" s="240"/>
      <c r="BO1945" s="240"/>
    </row>
    <row r="1946" spans="23:67" s="52" customFormat="1">
      <c r="W1946" s="59"/>
      <c r="BM1946" s="240"/>
      <c r="BN1946" s="240"/>
      <c r="BO1946" s="240"/>
    </row>
    <row r="1947" spans="23:67" s="52" customFormat="1">
      <c r="W1947" s="59"/>
      <c r="BM1947" s="240"/>
      <c r="BN1947" s="240"/>
      <c r="BO1947" s="240"/>
    </row>
    <row r="1948" spans="23:67" s="52" customFormat="1">
      <c r="W1948" s="59"/>
      <c r="BM1948" s="240"/>
      <c r="BN1948" s="240"/>
      <c r="BO1948" s="240"/>
    </row>
    <row r="1949" spans="23:67" s="52" customFormat="1">
      <c r="W1949" s="59"/>
      <c r="BM1949" s="240"/>
      <c r="BN1949" s="240"/>
      <c r="BO1949" s="240"/>
    </row>
    <row r="1950" spans="23:67" s="52" customFormat="1">
      <c r="W1950" s="59"/>
      <c r="BM1950" s="240"/>
      <c r="BN1950" s="240"/>
      <c r="BO1950" s="240"/>
    </row>
    <row r="1951" spans="23:67" s="52" customFormat="1">
      <c r="W1951" s="59"/>
      <c r="BM1951" s="240"/>
      <c r="BN1951" s="240"/>
      <c r="BO1951" s="240"/>
    </row>
    <row r="1952" spans="23:67" s="52" customFormat="1">
      <c r="W1952" s="59"/>
      <c r="BM1952" s="240"/>
      <c r="BN1952" s="240"/>
      <c r="BO1952" s="240"/>
    </row>
    <row r="1953" spans="23:67" s="52" customFormat="1">
      <c r="W1953" s="59"/>
      <c r="BM1953" s="240"/>
      <c r="BN1953" s="240"/>
      <c r="BO1953" s="240"/>
    </row>
    <row r="1954" spans="23:67" s="52" customFormat="1">
      <c r="W1954" s="59"/>
      <c r="BM1954" s="240"/>
      <c r="BN1954" s="240"/>
      <c r="BO1954" s="240"/>
    </row>
    <row r="1955" spans="23:67" s="52" customFormat="1">
      <c r="W1955" s="59"/>
      <c r="BM1955" s="240"/>
      <c r="BN1955" s="240"/>
      <c r="BO1955" s="240"/>
    </row>
    <row r="1956" spans="23:67" s="52" customFormat="1">
      <c r="W1956" s="59"/>
      <c r="BM1956" s="240"/>
      <c r="BN1956" s="240"/>
      <c r="BO1956" s="240"/>
    </row>
    <row r="1957" spans="23:67" s="52" customFormat="1">
      <c r="W1957" s="59"/>
      <c r="BM1957" s="240"/>
      <c r="BN1957" s="240"/>
      <c r="BO1957" s="240"/>
    </row>
    <row r="1958" spans="23:67" s="52" customFormat="1">
      <c r="W1958" s="59"/>
      <c r="BM1958" s="240"/>
      <c r="BN1958" s="240"/>
      <c r="BO1958" s="240"/>
    </row>
    <row r="1959" spans="23:67" s="52" customFormat="1">
      <c r="W1959" s="59"/>
      <c r="BM1959" s="240"/>
      <c r="BN1959" s="240"/>
      <c r="BO1959" s="240"/>
    </row>
    <row r="1960" spans="23:67" s="52" customFormat="1">
      <c r="W1960" s="59"/>
      <c r="BM1960" s="240"/>
      <c r="BN1960" s="240"/>
      <c r="BO1960" s="240"/>
    </row>
    <row r="1961" spans="23:67" s="52" customFormat="1">
      <c r="W1961" s="59"/>
      <c r="BM1961" s="240"/>
      <c r="BN1961" s="240"/>
      <c r="BO1961" s="240"/>
    </row>
    <row r="1962" spans="23:67" s="52" customFormat="1">
      <c r="W1962" s="59"/>
      <c r="BM1962" s="240"/>
      <c r="BN1962" s="240"/>
      <c r="BO1962" s="240"/>
    </row>
    <row r="1963" spans="23:67" s="52" customFormat="1">
      <c r="W1963" s="59"/>
      <c r="BM1963" s="240"/>
      <c r="BN1963" s="240"/>
      <c r="BO1963" s="240"/>
    </row>
    <row r="1964" spans="23:67" s="52" customFormat="1">
      <c r="W1964" s="59"/>
      <c r="BM1964" s="240"/>
      <c r="BN1964" s="240"/>
      <c r="BO1964" s="240"/>
    </row>
    <row r="1965" spans="23:67" s="52" customFormat="1">
      <c r="W1965" s="59"/>
      <c r="BM1965" s="240"/>
      <c r="BN1965" s="240"/>
      <c r="BO1965" s="240"/>
    </row>
    <row r="1966" spans="23:67" s="52" customFormat="1">
      <c r="W1966" s="59"/>
      <c r="BM1966" s="240"/>
      <c r="BN1966" s="240"/>
      <c r="BO1966" s="240"/>
    </row>
    <row r="1967" spans="23:67" s="52" customFormat="1">
      <c r="W1967" s="59"/>
      <c r="BM1967" s="240"/>
      <c r="BN1967" s="240"/>
      <c r="BO1967" s="240"/>
    </row>
    <row r="1968" spans="23:67" s="52" customFormat="1">
      <c r="W1968" s="59"/>
      <c r="BM1968" s="240"/>
      <c r="BN1968" s="240"/>
      <c r="BO1968" s="240"/>
    </row>
    <row r="1969" spans="23:67" s="52" customFormat="1">
      <c r="W1969" s="59"/>
      <c r="BM1969" s="240"/>
      <c r="BN1969" s="240"/>
      <c r="BO1969" s="240"/>
    </row>
    <row r="1970" spans="23:67" s="52" customFormat="1">
      <c r="W1970" s="59"/>
      <c r="BM1970" s="240"/>
      <c r="BN1970" s="240"/>
      <c r="BO1970" s="240"/>
    </row>
    <row r="1971" spans="23:67" s="52" customFormat="1">
      <c r="W1971" s="59"/>
      <c r="BM1971" s="240"/>
      <c r="BN1971" s="240"/>
      <c r="BO1971" s="240"/>
    </row>
    <row r="1972" spans="23:67" s="52" customFormat="1">
      <c r="W1972" s="59"/>
      <c r="BM1972" s="240"/>
      <c r="BN1972" s="240"/>
      <c r="BO1972" s="240"/>
    </row>
    <row r="1973" spans="23:67" s="52" customFormat="1">
      <c r="W1973" s="59"/>
      <c r="BM1973" s="240"/>
      <c r="BN1973" s="240"/>
      <c r="BO1973" s="240"/>
    </row>
    <row r="1974" spans="23:67" s="52" customFormat="1">
      <c r="W1974" s="59"/>
      <c r="BM1974" s="240"/>
      <c r="BN1974" s="240"/>
      <c r="BO1974" s="240"/>
    </row>
    <row r="1975" spans="23:67" s="52" customFormat="1">
      <c r="W1975" s="59"/>
      <c r="BM1975" s="240"/>
      <c r="BN1975" s="240"/>
      <c r="BO1975" s="240"/>
    </row>
    <row r="1976" spans="23:67" s="52" customFormat="1">
      <c r="W1976" s="59"/>
      <c r="BM1976" s="240"/>
      <c r="BN1976" s="240"/>
      <c r="BO1976" s="240"/>
    </row>
    <row r="1977" spans="23:67" s="52" customFormat="1">
      <c r="W1977" s="59"/>
      <c r="BM1977" s="240"/>
      <c r="BN1977" s="240"/>
      <c r="BO1977" s="240"/>
    </row>
    <row r="1978" spans="23:67" s="52" customFormat="1">
      <c r="W1978" s="59"/>
      <c r="BM1978" s="240"/>
      <c r="BN1978" s="240"/>
      <c r="BO1978" s="240"/>
    </row>
    <row r="1979" spans="23:67" s="52" customFormat="1">
      <c r="W1979" s="59"/>
      <c r="BM1979" s="240"/>
      <c r="BN1979" s="240"/>
      <c r="BO1979" s="240"/>
    </row>
    <row r="1980" spans="23:67" s="52" customFormat="1">
      <c r="W1980" s="59"/>
      <c r="BM1980" s="240"/>
      <c r="BN1980" s="240"/>
      <c r="BO1980" s="240"/>
    </row>
    <row r="1981" spans="23:67" s="52" customFormat="1">
      <c r="W1981" s="59"/>
      <c r="BM1981" s="240"/>
      <c r="BN1981" s="240"/>
      <c r="BO1981" s="240"/>
    </row>
    <row r="1982" spans="23:67" s="52" customFormat="1">
      <c r="W1982" s="59"/>
      <c r="BM1982" s="240"/>
      <c r="BN1982" s="240"/>
      <c r="BO1982" s="240"/>
    </row>
    <row r="1983" spans="23:67" s="52" customFormat="1">
      <c r="W1983" s="59"/>
      <c r="BM1983" s="240"/>
      <c r="BN1983" s="240"/>
      <c r="BO1983" s="240"/>
    </row>
    <row r="1984" spans="23:67" s="52" customFormat="1">
      <c r="W1984" s="59"/>
      <c r="BM1984" s="240"/>
      <c r="BN1984" s="240"/>
      <c r="BO1984" s="240"/>
    </row>
    <row r="1985" spans="23:67" s="52" customFormat="1">
      <c r="W1985" s="59"/>
      <c r="BM1985" s="240"/>
      <c r="BN1985" s="240"/>
      <c r="BO1985" s="240"/>
    </row>
    <row r="1986" spans="23:67" s="52" customFormat="1">
      <c r="W1986" s="59"/>
      <c r="BM1986" s="240"/>
      <c r="BN1986" s="240"/>
      <c r="BO1986" s="240"/>
    </row>
    <row r="1987" spans="23:67" s="52" customFormat="1">
      <c r="W1987" s="59"/>
      <c r="BM1987" s="240"/>
      <c r="BN1987" s="240"/>
      <c r="BO1987" s="240"/>
    </row>
    <row r="1988" spans="23:67" s="52" customFormat="1">
      <c r="W1988" s="59"/>
      <c r="BM1988" s="240"/>
      <c r="BN1988" s="240"/>
      <c r="BO1988" s="240"/>
    </row>
    <row r="1989" spans="23:67" s="52" customFormat="1">
      <c r="W1989" s="59"/>
      <c r="BM1989" s="240"/>
      <c r="BN1989" s="240"/>
      <c r="BO1989" s="240"/>
    </row>
    <row r="1990" spans="23:67" s="52" customFormat="1">
      <c r="W1990" s="59"/>
      <c r="BM1990" s="240"/>
      <c r="BN1990" s="240"/>
      <c r="BO1990" s="240"/>
    </row>
    <row r="1991" spans="23:67" s="52" customFormat="1">
      <c r="W1991" s="59"/>
      <c r="BM1991" s="240"/>
      <c r="BN1991" s="240"/>
      <c r="BO1991" s="240"/>
    </row>
    <row r="1992" spans="23:67" s="52" customFormat="1">
      <c r="W1992" s="59"/>
      <c r="BM1992" s="240"/>
      <c r="BN1992" s="240"/>
      <c r="BO1992" s="240"/>
    </row>
    <row r="1993" spans="23:67" s="52" customFormat="1">
      <c r="W1993" s="59"/>
      <c r="BM1993" s="240"/>
      <c r="BN1993" s="240"/>
      <c r="BO1993" s="240"/>
    </row>
    <row r="1994" spans="23:67" s="52" customFormat="1">
      <c r="W1994" s="59"/>
      <c r="BM1994" s="240"/>
      <c r="BN1994" s="240"/>
      <c r="BO1994" s="240"/>
    </row>
    <row r="1995" spans="23:67" s="52" customFormat="1">
      <c r="W1995" s="59"/>
      <c r="BM1995" s="240"/>
      <c r="BN1995" s="240"/>
      <c r="BO1995" s="240"/>
    </row>
    <row r="1996" spans="23:67" s="52" customFormat="1">
      <c r="W1996" s="59"/>
      <c r="BM1996" s="240"/>
      <c r="BN1996" s="240"/>
      <c r="BO1996" s="240"/>
    </row>
    <row r="1997" spans="23:67" s="52" customFormat="1">
      <c r="W1997" s="59"/>
      <c r="BM1997" s="240"/>
      <c r="BN1997" s="240"/>
      <c r="BO1997" s="240"/>
    </row>
    <row r="1998" spans="23:67" s="52" customFormat="1">
      <c r="W1998" s="59"/>
      <c r="BM1998" s="240"/>
      <c r="BN1998" s="240"/>
      <c r="BO1998" s="240"/>
    </row>
    <row r="1999" spans="23:67" s="52" customFormat="1">
      <c r="W1999" s="59"/>
      <c r="BM1999" s="240"/>
      <c r="BN1999" s="240"/>
      <c r="BO1999" s="240"/>
    </row>
    <row r="2000" spans="23:67" s="52" customFormat="1">
      <c r="W2000" s="59"/>
      <c r="BM2000" s="240"/>
      <c r="BN2000" s="240"/>
      <c r="BO2000" s="240"/>
    </row>
    <row r="2001" spans="23:67" s="52" customFormat="1">
      <c r="W2001" s="59"/>
      <c r="BM2001" s="240"/>
      <c r="BN2001" s="240"/>
      <c r="BO2001" s="240"/>
    </row>
    <row r="2002" spans="23:67" s="52" customFormat="1">
      <c r="W2002" s="59"/>
      <c r="BM2002" s="240"/>
      <c r="BN2002" s="240"/>
      <c r="BO2002" s="240"/>
    </row>
    <row r="2003" spans="23:67" s="52" customFormat="1">
      <c r="W2003" s="59"/>
      <c r="BM2003" s="240"/>
      <c r="BN2003" s="240"/>
      <c r="BO2003" s="240"/>
    </row>
    <row r="2004" spans="23:67" s="52" customFormat="1">
      <c r="W2004" s="59"/>
      <c r="BM2004" s="240"/>
      <c r="BN2004" s="240"/>
      <c r="BO2004" s="240"/>
    </row>
    <row r="2005" spans="23:67" s="52" customFormat="1">
      <c r="W2005" s="59"/>
      <c r="BM2005" s="240"/>
      <c r="BN2005" s="240"/>
      <c r="BO2005" s="240"/>
    </row>
    <row r="2006" spans="23:67" s="52" customFormat="1">
      <c r="W2006" s="59"/>
      <c r="BM2006" s="240"/>
      <c r="BN2006" s="240"/>
      <c r="BO2006" s="240"/>
    </row>
    <row r="2007" spans="23:67" s="52" customFormat="1">
      <c r="W2007" s="59"/>
      <c r="BM2007" s="240"/>
      <c r="BN2007" s="240"/>
      <c r="BO2007" s="240"/>
    </row>
    <row r="2008" spans="23:67" s="52" customFormat="1">
      <c r="W2008" s="59"/>
      <c r="BM2008" s="240"/>
      <c r="BN2008" s="240"/>
      <c r="BO2008" s="240"/>
    </row>
    <row r="2009" spans="23:67" s="52" customFormat="1">
      <c r="W2009" s="59"/>
      <c r="BM2009" s="240"/>
      <c r="BN2009" s="240"/>
      <c r="BO2009" s="240"/>
    </row>
    <row r="2010" spans="23:67" s="52" customFormat="1">
      <c r="W2010" s="59"/>
      <c r="BM2010" s="240"/>
      <c r="BN2010" s="240"/>
      <c r="BO2010" s="240"/>
    </row>
    <row r="2011" spans="23:67" s="52" customFormat="1">
      <c r="W2011" s="59"/>
      <c r="BM2011" s="240"/>
      <c r="BN2011" s="240"/>
      <c r="BO2011" s="240"/>
    </row>
    <row r="2012" spans="23:67" s="52" customFormat="1">
      <c r="W2012" s="59"/>
      <c r="BM2012" s="240"/>
      <c r="BN2012" s="240"/>
      <c r="BO2012" s="240"/>
    </row>
    <row r="2013" spans="23:67" s="52" customFormat="1">
      <c r="W2013" s="59"/>
      <c r="BM2013" s="240"/>
      <c r="BN2013" s="240"/>
      <c r="BO2013" s="240"/>
    </row>
    <row r="2014" spans="23:67" s="52" customFormat="1">
      <c r="W2014" s="59"/>
      <c r="BM2014" s="240"/>
      <c r="BN2014" s="240"/>
      <c r="BO2014" s="240"/>
    </row>
    <row r="2015" spans="23:67" s="52" customFormat="1">
      <c r="W2015" s="59"/>
      <c r="BM2015" s="240"/>
      <c r="BN2015" s="240"/>
      <c r="BO2015" s="240"/>
    </row>
    <row r="2016" spans="23:67" s="52" customFormat="1">
      <c r="W2016" s="59"/>
      <c r="BM2016" s="240"/>
      <c r="BN2016" s="240"/>
      <c r="BO2016" s="240"/>
    </row>
    <row r="2017" spans="23:67" s="52" customFormat="1">
      <c r="W2017" s="59"/>
      <c r="BM2017" s="240"/>
      <c r="BN2017" s="240"/>
      <c r="BO2017" s="240"/>
    </row>
    <row r="2018" spans="23:67" s="52" customFormat="1">
      <c r="W2018" s="59"/>
      <c r="BM2018" s="240"/>
      <c r="BN2018" s="240"/>
      <c r="BO2018" s="240"/>
    </row>
    <row r="2019" spans="23:67" s="52" customFormat="1">
      <c r="W2019" s="59"/>
      <c r="BM2019" s="240"/>
      <c r="BN2019" s="240"/>
      <c r="BO2019" s="240"/>
    </row>
    <row r="2020" spans="23:67" s="52" customFormat="1">
      <c r="W2020" s="59"/>
      <c r="BM2020" s="240"/>
      <c r="BN2020" s="240"/>
      <c r="BO2020" s="240"/>
    </row>
    <row r="2021" spans="23:67" s="52" customFormat="1">
      <c r="W2021" s="59"/>
      <c r="BM2021" s="240"/>
      <c r="BN2021" s="240"/>
      <c r="BO2021" s="240"/>
    </row>
    <row r="2022" spans="23:67" s="52" customFormat="1">
      <c r="W2022" s="59"/>
      <c r="BM2022" s="240"/>
      <c r="BN2022" s="240"/>
      <c r="BO2022" s="240"/>
    </row>
    <row r="2023" spans="23:67" s="52" customFormat="1">
      <c r="W2023" s="59"/>
      <c r="BM2023" s="240"/>
      <c r="BN2023" s="240"/>
      <c r="BO2023" s="240"/>
    </row>
    <row r="2024" spans="23:67" s="52" customFormat="1">
      <c r="W2024" s="59"/>
      <c r="BM2024" s="240"/>
      <c r="BN2024" s="240"/>
      <c r="BO2024" s="240"/>
    </row>
    <row r="2025" spans="23:67" s="52" customFormat="1">
      <c r="W2025" s="59"/>
      <c r="BM2025" s="240"/>
      <c r="BN2025" s="240"/>
      <c r="BO2025" s="240"/>
    </row>
    <row r="2026" spans="23:67" s="52" customFormat="1">
      <c r="W2026" s="59"/>
      <c r="BM2026" s="240"/>
      <c r="BN2026" s="240"/>
      <c r="BO2026" s="240"/>
    </row>
    <row r="2027" spans="23:67" s="52" customFormat="1">
      <c r="W2027" s="59"/>
      <c r="BM2027" s="240"/>
      <c r="BN2027" s="240"/>
      <c r="BO2027" s="240"/>
    </row>
    <row r="2028" spans="23:67" s="52" customFormat="1">
      <c r="W2028" s="59"/>
      <c r="BM2028" s="240"/>
      <c r="BN2028" s="240"/>
      <c r="BO2028" s="240"/>
    </row>
    <row r="2029" spans="23:67" s="52" customFormat="1">
      <c r="W2029" s="59"/>
      <c r="BM2029" s="240"/>
      <c r="BN2029" s="240"/>
      <c r="BO2029" s="240"/>
    </row>
    <row r="2030" spans="23:67" s="52" customFormat="1">
      <c r="W2030" s="59"/>
      <c r="BM2030" s="240"/>
      <c r="BN2030" s="240"/>
      <c r="BO2030" s="240"/>
    </row>
    <row r="2031" spans="23:67" s="52" customFormat="1">
      <c r="W2031" s="59"/>
      <c r="BM2031" s="240"/>
      <c r="BN2031" s="240"/>
      <c r="BO2031" s="240"/>
    </row>
    <row r="2032" spans="23:67" s="52" customFormat="1">
      <c r="W2032" s="59"/>
      <c r="BM2032" s="240"/>
      <c r="BN2032" s="240"/>
      <c r="BO2032" s="240"/>
    </row>
    <row r="2033" spans="23:67" s="52" customFormat="1">
      <c r="W2033" s="59"/>
      <c r="BM2033" s="240"/>
      <c r="BN2033" s="240"/>
      <c r="BO2033" s="240"/>
    </row>
    <row r="2034" spans="23:67" s="52" customFormat="1">
      <c r="W2034" s="59"/>
      <c r="BM2034" s="240"/>
      <c r="BN2034" s="240"/>
      <c r="BO2034" s="240"/>
    </row>
    <row r="2035" spans="23:67" s="52" customFormat="1">
      <c r="W2035" s="59"/>
      <c r="BM2035" s="240"/>
      <c r="BN2035" s="240"/>
      <c r="BO2035" s="240"/>
    </row>
    <row r="2036" spans="23:67" s="52" customFormat="1">
      <c r="W2036" s="59"/>
      <c r="BM2036" s="240"/>
      <c r="BN2036" s="240"/>
      <c r="BO2036" s="240"/>
    </row>
    <row r="2037" spans="23:67" s="52" customFormat="1">
      <c r="W2037" s="59"/>
      <c r="BM2037" s="240"/>
      <c r="BN2037" s="240"/>
      <c r="BO2037" s="240"/>
    </row>
    <row r="2038" spans="23:67" s="52" customFormat="1">
      <c r="W2038" s="59"/>
      <c r="BM2038" s="240"/>
      <c r="BN2038" s="240"/>
      <c r="BO2038" s="240"/>
    </row>
    <row r="2039" spans="23:67" s="52" customFormat="1">
      <c r="W2039" s="59"/>
      <c r="BM2039" s="240"/>
      <c r="BN2039" s="240"/>
      <c r="BO2039" s="240"/>
    </row>
    <row r="2040" spans="23:67" s="52" customFormat="1">
      <c r="W2040" s="59"/>
      <c r="BM2040" s="240"/>
      <c r="BN2040" s="240"/>
      <c r="BO2040" s="240"/>
    </row>
    <row r="2041" spans="23:67" s="52" customFormat="1">
      <c r="W2041" s="59"/>
      <c r="BM2041" s="240"/>
      <c r="BN2041" s="240"/>
      <c r="BO2041" s="240"/>
    </row>
    <row r="2042" spans="23:67" s="52" customFormat="1">
      <c r="W2042" s="59"/>
      <c r="BM2042" s="240"/>
      <c r="BN2042" s="240"/>
      <c r="BO2042" s="240"/>
    </row>
    <row r="2043" spans="23:67" s="52" customFormat="1">
      <c r="W2043" s="59"/>
      <c r="BM2043" s="240"/>
      <c r="BN2043" s="240"/>
      <c r="BO2043" s="240"/>
    </row>
    <row r="2044" spans="23:67" s="52" customFormat="1">
      <c r="W2044" s="59"/>
      <c r="BM2044" s="240"/>
      <c r="BN2044" s="240"/>
      <c r="BO2044" s="240"/>
    </row>
    <row r="2045" spans="23:67" s="52" customFormat="1">
      <c r="W2045" s="59"/>
      <c r="BM2045" s="240"/>
      <c r="BN2045" s="240"/>
      <c r="BO2045" s="240"/>
    </row>
    <row r="2046" spans="23:67" s="52" customFormat="1">
      <c r="W2046" s="59"/>
      <c r="BM2046" s="240"/>
      <c r="BN2046" s="240"/>
      <c r="BO2046" s="240"/>
    </row>
    <row r="2047" spans="23:67" s="52" customFormat="1">
      <c r="W2047" s="59"/>
      <c r="BM2047" s="240"/>
      <c r="BN2047" s="240"/>
      <c r="BO2047" s="240"/>
    </row>
    <row r="2048" spans="23:67" s="52" customFormat="1">
      <c r="W2048" s="59"/>
      <c r="BM2048" s="240"/>
      <c r="BN2048" s="240"/>
      <c r="BO2048" s="240"/>
    </row>
    <row r="2049" spans="23:67" s="52" customFormat="1">
      <c r="W2049" s="59"/>
      <c r="BM2049" s="240"/>
      <c r="BN2049" s="240"/>
      <c r="BO2049" s="240"/>
    </row>
    <row r="2050" spans="23:67" s="52" customFormat="1">
      <c r="W2050" s="59"/>
      <c r="BM2050" s="240"/>
      <c r="BN2050" s="240"/>
      <c r="BO2050" s="240"/>
    </row>
    <row r="2051" spans="23:67" s="52" customFormat="1">
      <c r="W2051" s="59"/>
      <c r="BM2051" s="240"/>
      <c r="BN2051" s="240"/>
      <c r="BO2051" s="240"/>
    </row>
    <row r="2052" spans="23:67" s="52" customFormat="1">
      <c r="W2052" s="59"/>
      <c r="BM2052" s="240"/>
      <c r="BN2052" s="240"/>
      <c r="BO2052" s="240"/>
    </row>
    <row r="2053" spans="23:67" s="52" customFormat="1">
      <c r="W2053" s="59"/>
      <c r="BM2053" s="240"/>
      <c r="BN2053" s="240"/>
      <c r="BO2053" s="240"/>
    </row>
    <row r="2054" spans="23:67" s="52" customFormat="1">
      <c r="W2054" s="59"/>
      <c r="BM2054" s="240"/>
      <c r="BN2054" s="240"/>
      <c r="BO2054" s="240"/>
    </row>
    <row r="2055" spans="23:67" s="52" customFormat="1">
      <c r="W2055" s="59"/>
      <c r="BM2055" s="240"/>
      <c r="BN2055" s="240"/>
      <c r="BO2055" s="240"/>
    </row>
    <row r="2056" spans="23:67" s="52" customFormat="1">
      <c r="W2056" s="59"/>
      <c r="BM2056" s="240"/>
      <c r="BN2056" s="240"/>
      <c r="BO2056" s="240"/>
    </row>
    <row r="2057" spans="23:67" s="52" customFormat="1">
      <c r="W2057" s="59"/>
      <c r="BM2057" s="240"/>
      <c r="BN2057" s="240"/>
      <c r="BO2057" s="240"/>
    </row>
    <row r="2058" spans="23:67" s="52" customFormat="1">
      <c r="W2058" s="59"/>
      <c r="BM2058" s="240"/>
      <c r="BN2058" s="240"/>
      <c r="BO2058" s="240"/>
    </row>
    <row r="2059" spans="23:67" s="52" customFormat="1">
      <c r="W2059" s="59"/>
      <c r="BM2059" s="240"/>
      <c r="BN2059" s="240"/>
      <c r="BO2059" s="240"/>
    </row>
    <row r="2060" spans="23:67" s="52" customFormat="1">
      <c r="W2060" s="59"/>
      <c r="BM2060" s="240"/>
      <c r="BN2060" s="240"/>
      <c r="BO2060" s="240"/>
    </row>
    <row r="2061" spans="23:67" s="52" customFormat="1">
      <c r="W2061" s="59"/>
      <c r="BM2061" s="240"/>
      <c r="BN2061" s="240"/>
      <c r="BO2061" s="240"/>
    </row>
    <row r="2062" spans="23:67" s="52" customFormat="1">
      <c r="W2062" s="59"/>
      <c r="BM2062" s="240"/>
      <c r="BN2062" s="240"/>
      <c r="BO2062" s="240"/>
    </row>
    <row r="2063" spans="23:67" s="52" customFormat="1">
      <c r="W2063" s="59"/>
      <c r="BM2063" s="240"/>
      <c r="BN2063" s="240"/>
      <c r="BO2063" s="240"/>
    </row>
    <row r="2064" spans="23:67" s="52" customFormat="1">
      <c r="W2064" s="59"/>
      <c r="BM2064" s="240"/>
      <c r="BN2064" s="240"/>
      <c r="BO2064" s="240"/>
    </row>
    <row r="2065" spans="23:67" s="52" customFormat="1">
      <c r="W2065" s="59"/>
      <c r="BM2065" s="240"/>
      <c r="BN2065" s="240"/>
      <c r="BO2065" s="240"/>
    </row>
    <row r="2066" spans="23:67" s="52" customFormat="1">
      <c r="W2066" s="59"/>
      <c r="BM2066" s="240"/>
      <c r="BN2066" s="240"/>
      <c r="BO2066" s="240"/>
    </row>
    <row r="2067" spans="23:67" s="52" customFormat="1">
      <c r="W2067" s="59"/>
      <c r="BM2067" s="240"/>
      <c r="BN2067" s="240"/>
      <c r="BO2067" s="240"/>
    </row>
    <row r="2068" spans="23:67" s="52" customFormat="1">
      <c r="W2068" s="59"/>
      <c r="BM2068" s="240"/>
      <c r="BN2068" s="240"/>
      <c r="BO2068" s="240"/>
    </row>
    <row r="2069" spans="23:67" s="52" customFormat="1">
      <c r="W2069" s="59"/>
      <c r="BM2069" s="240"/>
      <c r="BN2069" s="240"/>
      <c r="BO2069" s="240"/>
    </row>
    <row r="2070" spans="23:67" s="52" customFormat="1">
      <c r="W2070" s="59"/>
      <c r="BM2070" s="240"/>
      <c r="BN2070" s="240"/>
      <c r="BO2070" s="240"/>
    </row>
    <row r="2071" spans="23:67" s="52" customFormat="1">
      <c r="W2071" s="59"/>
      <c r="BM2071" s="240"/>
      <c r="BN2071" s="240"/>
      <c r="BO2071" s="240"/>
    </row>
    <row r="2072" spans="23:67" s="52" customFormat="1">
      <c r="W2072" s="59"/>
      <c r="BM2072" s="240"/>
      <c r="BN2072" s="240"/>
      <c r="BO2072" s="240"/>
    </row>
    <row r="2073" spans="23:67" s="52" customFormat="1">
      <c r="W2073" s="59"/>
      <c r="BM2073" s="240"/>
      <c r="BN2073" s="240"/>
      <c r="BO2073" s="240"/>
    </row>
    <row r="2074" spans="23:67" s="52" customFormat="1">
      <c r="W2074" s="59"/>
      <c r="BM2074" s="240"/>
      <c r="BN2074" s="240"/>
      <c r="BO2074" s="240"/>
    </row>
    <row r="2075" spans="23:67" s="52" customFormat="1">
      <c r="W2075" s="59"/>
      <c r="BM2075" s="240"/>
      <c r="BN2075" s="240"/>
      <c r="BO2075" s="240"/>
    </row>
    <row r="2076" spans="23:67" s="52" customFormat="1">
      <c r="W2076" s="59"/>
      <c r="BM2076" s="240"/>
      <c r="BN2076" s="240"/>
      <c r="BO2076" s="240"/>
    </row>
    <row r="2077" spans="23:67" s="52" customFormat="1">
      <c r="W2077" s="59"/>
      <c r="BM2077" s="240"/>
      <c r="BN2077" s="240"/>
      <c r="BO2077" s="240"/>
    </row>
    <row r="2078" spans="23:67" s="52" customFormat="1">
      <c r="W2078" s="59"/>
      <c r="BM2078" s="240"/>
      <c r="BN2078" s="240"/>
      <c r="BO2078" s="240"/>
    </row>
    <row r="2079" spans="23:67" s="52" customFormat="1">
      <c r="W2079" s="59"/>
      <c r="BM2079" s="240"/>
      <c r="BN2079" s="240"/>
      <c r="BO2079" s="240"/>
    </row>
    <row r="2080" spans="23:67" s="52" customFormat="1">
      <c r="W2080" s="59"/>
      <c r="BM2080" s="240"/>
      <c r="BN2080" s="240"/>
      <c r="BO2080" s="240"/>
    </row>
    <row r="2081" spans="23:67" s="52" customFormat="1">
      <c r="W2081" s="59"/>
      <c r="BM2081" s="240"/>
      <c r="BN2081" s="240"/>
      <c r="BO2081" s="240"/>
    </row>
    <row r="2082" spans="23:67" s="52" customFormat="1">
      <c r="W2082" s="59"/>
      <c r="BM2082" s="240"/>
      <c r="BN2082" s="240"/>
      <c r="BO2082" s="240"/>
    </row>
    <row r="2083" spans="23:67" s="52" customFormat="1">
      <c r="W2083" s="59"/>
      <c r="BM2083" s="240"/>
      <c r="BN2083" s="240"/>
      <c r="BO2083" s="240"/>
    </row>
    <row r="2084" spans="23:67" s="52" customFormat="1">
      <c r="W2084" s="59"/>
      <c r="BM2084" s="240"/>
      <c r="BN2084" s="240"/>
      <c r="BO2084" s="240"/>
    </row>
    <row r="2085" spans="23:67" s="52" customFormat="1">
      <c r="W2085" s="59"/>
      <c r="BM2085" s="240"/>
      <c r="BN2085" s="240"/>
      <c r="BO2085" s="240"/>
    </row>
    <row r="2086" spans="23:67" s="52" customFormat="1">
      <c r="W2086" s="59"/>
      <c r="BM2086" s="240"/>
      <c r="BN2086" s="240"/>
      <c r="BO2086" s="240"/>
    </row>
    <row r="2087" spans="23:67" s="52" customFormat="1">
      <c r="W2087" s="59"/>
      <c r="BM2087" s="240"/>
      <c r="BN2087" s="240"/>
      <c r="BO2087" s="240"/>
    </row>
    <row r="2088" spans="23:67" s="52" customFormat="1">
      <c r="W2088" s="59"/>
      <c r="BM2088" s="240"/>
      <c r="BN2088" s="240"/>
      <c r="BO2088" s="240"/>
    </row>
    <row r="2089" spans="23:67" s="52" customFormat="1">
      <c r="W2089" s="59"/>
      <c r="BM2089" s="240"/>
      <c r="BN2089" s="240"/>
      <c r="BO2089" s="240"/>
    </row>
    <row r="2090" spans="23:67" s="52" customFormat="1">
      <c r="W2090" s="59"/>
      <c r="BM2090" s="240"/>
      <c r="BN2090" s="240"/>
      <c r="BO2090" s="240"/>
    </row>
    <row r="2091" spans="23:67" s="52" customFormat="1">
      <c r="W2091" s="59"/>
      <c r="BM2091" s="240"/>
      <c r="BN2091" s="240"/>
      <c r="BO2091" s="240"/>
    </row>
    <row r="2092" spans="23:67" s="52" customFormat="1">
      <c r="W2092" s="59"/>
      <c r="BM2092" s="240"/>
      <c r="BN2092" s="240"/>
      <c r="BO2092" s="240"/>
    </row>
    <row r="2093" spans="23:67" s="52" customFormat="1">
      <c r="W2093" s="59"/>
      <c r="BM2093" s="240"/>
      <c r="BN2093" s="240"/>
      <c r="BO2093" s="240"/>
    </row>
    <row r="2094" spans="23:67" s="52" customFormat="1">
      <c r="W2094" s="59"/>
      <c r="BM2094" s="240"/>
      <c r="BN2094" s="240"/>
      <c r="BO2094" s="240"/>
    </row>
    <row r="2095" spans="23:67" s="52" customFormat="1">
      <c r="W2095" s="59"/>
      <c r="BM2095" s="240"/>
      <c r="BN2095" s="240"/>
      <c r="BO2095" s="240"/>
    </row>
    <row r="2096" spans="23:67" s="52" customFormat="1">
      <c r="W2096" s="59"/>
      <c r="BM2096" s="240"/>
      <c r="BN2096" s="240"/>
      <c r="BO2096" s="240"/>
    </row>
    <row r="2097" spans="23:67" s="52" customFormat="1">
      <c r="W2097" s="59"/>
      <c r="BM2097" s="240"/>
      <c r="BN2097" s="240"/>
      <c r="BO2097" s="240"/>
    </row>
    <row r="2098" spans="23:67" s="52" customFormat="1">
      <c r="W2098" s="59"/>
      <c r="BM2098" s="240"/>
      <c r="BN2098" s="240"/>
      <c r="BO2098" s="240"/>
    </row>
    <row r="2099" spans="23:67" s="52" customFormat="1">
      <c r="W2099" s="59"/>
      <c r="BM2099" s="240"/>
      <c r="BN2099" s="240"/>
      <c r="BO2099" s="240"/>
    </row>
    <row r="2100" spans="23:67" s="52" customFormat="1">
      <c r="W2100" s="59"/>
      <c r="BM2100" s="240"/>
      <c r="BN2100" s="240"/>
      <c r="BO2100" s="240"/>
    </row>
    <row r="2101" spans="23:67" s="52" customFormat="1">
      <c r="W2101" s="59"/>
      <c r="BM2101" s="240"/>
      <c r="BN2101" s="240"/>
      <c r="BO2101" s="240"/>
    </row>
    <row r="2102" spans="23:67" s="52" customFormat="1">
      <c r="W2102" s="59"/>
      <c r="BM2102" s="240"/>
      <c r="BN2102" s="240"/>
      <c r="BO2102" s="240"/>
    </row>
    <row r="2103" spans="23:67" s="52" customFormat="1">
      <c r="W2103" s="59"/>
      <c r="BM2103" s="240"/>
      <c r="BN2103" s="240"/>
      <c r="BO2103" s="240"/>
    </row>
    <row r="2104" spans="23:67" s="52" customFormat="1">
      <c r="W2104" s="59"/>
      <c r="BM2104" s="240"/>
      <c r="BN2104" s="240"/>
      <c r="BO2104" s="240"/>
    </row>
    <row r="2105" spans="23:67" s="52" customFormat="1">
      <c r="W2105" s="59"/>
      <c r="BM2105" s="240"/>
      <c r="BN2105" s="240"/>
      <c r="BO2105" s="240"/>
    </row>
    <row r="2106" spans="23:67" s="52" customFormat="1">
      <c r="W2106" s="59"/>
      <c r="BM2106" s="240"/>
      <c r="BN2106" s="240"/>
      <c r="BO2106" s="240"/>
    </row>
    <row r="2107" spans="23:67" s="52" customFormat="1">
      <c r="W2107" s="59"/>
      <c r="BM2107" s="240"/>
      <c r="BN2107" s="240"/>
      <c r="BO2107" s="240"/>
    </row>
    <row r="2108" spans="23:67" s="52" customFormat="1">
      <c r="W2108" s="59"/>
      <c r="BM2108" s="240"/>
      <c r="BN2108" s="240"/>
      <c r="BO2108" s="240"/>
    </row>
    <row r="2109" spans="23:67" s="52" customFormat="1">
      <c r="W2109" s="59"/>
      <c r="BM2109" s="240"/>
      <c r="BN2109" s="240"/>
      <c r="BO2109" s="240"/>
    </row>
    <row r="2110" spans="23:67" s="52" customFormat="1">
      <c r="W2110" s="59"/>
      <c r="BM2110" s="240"/>
      <c r="BN2110" s="240"/>
      <c r="BO2110" s="240"/>
    </row>
    <row r="2111" spans="23:67" s="52" customFormat="1">
      <c r="W2111" s="59"/>
      <c r="BM2111" s="240"/>
      <c r="BN2111" s="240"/>
      <c r="BO2111" s="240"/>
    </row>
    <row r="2112" spans="23:67" s="52" customFormat="1">
      <c r="W2112" s="59"/>
      <c r="BM2112" s="240"/>
      <c r="BN2112" s="240"/>
      <c r="BO2112" s="240"/>
    </row>
    <row r="2113" spans="23:67" s="52" customFormat="1">
      <c r="W2113" s="59"/>
      <c r="BM2113" s="240"/>
      <c r="BN2113" s="240"/>
      <c r="BO2113" s="240"/>
    </row>
    <row r="2114" spans="23:67" s="52" customFormat="1">
      <c r="W2114" s="59"/>
      <c r="BM2114" s="240"/>
      <c r="BN2114" s="240"/>
      <c r="BO2114" s="240"/>
    </row>
    <row r="2115" spans="23:67" s="52" customFormat="1">
      <c r="W2115" s="59"/>
      <c r="BM2115" s="240"/>
      <c r="BN2115" s="240"/>
      <c r="BO2115" s="240"/>
    </row>
    <row r="2116" spans="23:67" s="52" customFormat="1">
      <c r="W2116" s="59"/>
      <c r="BM2116" s="240"/>
      <c r="BN2116" s="240"/>
      <c r="BO2116" s="240"/>
    </row>
    <row r="2117" spans="23:67" s="52" customFormat="1">
      <c r="W2117" s="59"/>
      <c r="BM2117" s="240"/>
      <c r="BN2117" s="240"/>
      <c r="BO2117" s="240"/>
    </row>
    <row r="2118" spans="23:67" s="52" customFormat="1">
      <c r="W2118" s="59"/>
      <c r="BM2118" s="240"/>
      <c r="BN2118" s="240"/>
      <c r="BO2118" s="240"/>
    </row>
    <row r="2119" spans="23:67" s="52" customFormat="1">
      <c r="W2119" s="59"/>
      <c r="BM2119" s="240"/>
      <c r="BN2119" s="240"/>
      <c r="BO2119" s="240"/>
    </row>
    <row r="2120" spans="23:67" s="52" customFormat="1">
      <c r="W2120" s="59"/>
      <c r="BM2120" s="240"/>
      <c r="BN2120" s="240"/>
      <c r="BO2120" s="240"/>
    </row>
    <row r="2121" spans="23:67" s="52" customFormat="1">
      <c r="W2121" s="59"/>
      <c r="BM2121" s="240"/>
      <c r="BN2121" s="240"/>
      <c r="BO2121" s="240"/>
    </row>
    <row r="2122" spans="23:67" s="52" customFormat="1">
      <c r="W2122" s="59"/>
      <c r="BM2122" s="240"/>
      <c r="BN2122" s="240"/>
      <c r="BO2122" s="240"/>
    </row>
    <row r="2123" spans="23:67" s="52" customFormat="1">
      <c r="W2123" s="59"/>
      <c r="BM2123" s="240"/>
      <c r="BN2123" s="240"/>
      <c r="BO2123" s="240"/>
    </row>
    <row r="2124" spans="23:67" s="52" customFormat="1">
      <c r="W2124" s="59"/>
      <c r="BM2124" s="240"/>
      <c r="BN2124" s="240"/>
      <c r="BO2124" s="240"/>
    </row>
    <row r="2125" spans="23:67" s="52" customFormat="1">
      <c r="W2125" s="59"/>
      <c r="BM2125" s="240"/>
      <c r="BN2125" s="240"/>
      <c r="BO2125" s="240"/>
    </row>
    <row r="2126" spans="23:67" s="52" customFormat="1">
      <c r="W2126" s="59"/>
      <c r="BM2126" s="240"/>
      <c r="BN2126" s="240"/>
      <c r="BO2126" s="240"/>
    </row>
    <row r="2127" spans="23:67" s="52" customFormat="1">
      <c r="W2127" s="59"/>
      <c r="BM2127" s="240"/>
      <c r="BN2127" s="240"/>
      <c r="BO2127" s="240"/>
    </row>
    <row r="2128" spans="23:67" s="52" customFormat="1">
      <c r="W2128" s="59"/>
      <c r="BM2128" s="240"/>
      <c r="BN2128" s="240"/>
      <c r="BO2128" s="240"/>
    </row>
    <row r="2129" spans="23:67" s="52" customFormat="1">
      <c r="W2129" s="59"/>
      <c r="BM2129" s="240"/>
      <c r="BN2129" s="240"/>
      <c r="BO2129" s="240"/>
    </row>
    <row r="2130" spans="23:67" s="52" customFormat="1">
      <c r="W2130" s="59"/>
      <c r="BM2130" s="240"/>
      <c r="BN2130" s="240"/>
      <c r="BO2130" s="240"/>
    </row>
    <row r="2131" spans="23:67" s="52" customFormat="1">
      <c r="W2131" s="59"/>
      <c r="BM2131" s="240"/>
      <c r="BN2131" s="240"/>
      <c r="BO2131" s="240"/>
    </row>
    <row r="2132" spans="23:67" s="52" customFormat="1">
      <c r="W2132" s="59"/>
      <c r="BM2132" s="240"/>
      <c r="BN2132" s="240"/>
      <c r="BO2132" s="240"/>
    </row>
    <row r="2133" spans="23:67" s="52" customFormat="1">
      <c r="W2133" s="59"/>
      <c r="BM2133" s="240"/>
      <c r="BN2133" s="240"/>
      <c r="BO2133" s="240"/>
    </row>
    <row r="2134" spans="23:67" s="52" customFormat="1">
      <c r="W2134" s="59"/>
      <c r="BM2134" s="240"/>
      <c r="BN2134" s="240"/>
      <c r="BO2134" s="240"/>
    </row>
    <row r="2135" spans="23:67" s="52" customFormat="1">
      <c r="W2135" s="59"/>
      <c r="BM2135" s="240"/>
      <c r="BN2135" s="240"/>
      <c r="BO2135" s="240"/>
    </row>
    <row r="2136" spans="23:67" s="52" customFormat="1">
      <c r="W2136" s="59"/>
      <c r="BM2136" s="240"/>
      <c r="BN2136" s="240"/>
      <c r="BO2136" s="240"/>
    </row>
    <row r="2137" spans="23:67" s="52" customFormat="1">
      <c r="W2137" s="59"/>
      <c r="BM2137" s="240"/>
      <c r="BN2137" s="240"/>
      <c r="BO2137" s="240"/>
    </row>
    <row r="2138" spans="23:67" s="52" customFormat="1">
      <c r="W2138" s="59"/>
      <c r="BM2138" s="240"/>
      <c r="BN2138" s="240"/>
      <c r="BO2138" s="240"/>
    </row>
    <row r="2139" spans="23:67" s="52" customFormat="1">
      <c r="W2139" s="59"/>
      <c r="BM2139" s="240"/>
      <c r="BN2139" s="240"/>
      <c r="BO2139" s="240"/>
    </row>
    <row r="2140" spans="23:67" s="52" customFormat="1">
      <c r="W2140" s="59"/>
      <c r="BM2140" s="240"/>
      <c r="BN2140" s="240"/>
      <c r="BO2140" s="240"/>
    </row>
    <row r="2141" spans="23:67" s="52" customFormat="1">
      <c r="W2141" s="59"/>
      <c r="BM2141" s="240"/>
      <c r="BN2141" s="240"/>
      <c r="BO2141" s="240"/>
    </row>
    <row r="2142" spans="23:67" s="52" customFormat="1">
      <c r="W2142" s="59"/>
      <c r="BM2142" s="240"/>
      <c r="BN2142" s="240"/>
      <c r="BO2142" s="240"/>
    </row>
    <row r="2143" spans="23:67" s="52" customFormat="1">
      <c r="W2143" s="59"/>
      <c r="BM2143" s="240"/>
      <c r="BN2143" s="240"/>
      <c r="BO2143" s="240"/>
    </row>
    <row r="2144" spans="23:67" s="52" customFormat="1">
      <c r="W2144" s="59"/>
      <c r="BM2144" s="240"/>
      <c r="BN2144" s="240"/>
      <c r="BO2144" s="240"/>
    </row>
    <row r="2145" spans="23:67" s="52" customFormat="1">
      <c r="W2145" s="59"/>
      <c r="BM2145" s="240"/>
      <c r="BN2145" s="240"/>
      <c r="BO2145" s="240"/>
    </row>
    <row r="2146" spans="23:67" s="52" customFormat="1">
      <c r="W2146" s="59"/>
      <c r="BM2146" s="240"/>
      <c r="BN2146" s="240"/>
      <c r="BO2146" s="240"/>
    </row>
    <row r="2147" spans="23:67" s="52" customFormat="1">
      <c r="W2147" s="59"/>
      <c r="BM2147" s="240"/>
      <c r="BN2147" s="240"/>
      <c r="BO2147" s="240"/>
    </row>
    <row r="2148" spans="23:67" s="52" customFormat="1">
      <c r="W2148" s="59"/>
      <c r="BM2148" s="240"/>
      <c r="BN2148" s="240"/>
      <c r="BO2148" s="240"/>
    </row>
    <row r="2149" spans="23:67" s="52" customFormat="1">
      <c r="W2149" s="59"/>
      <c r="BM2149" s="240"/>
      <c r="BN2149" s="240"/>
      <c r="BO2149" s="240"/>
    </row>
    <row r="2150" spans="23:67" s="52" customFormat="1">
      <c r="W2150" s="59"/>
      <c r="BM2150" s="240"/>
      <c r="BN2150" s="240"/>
      <c r="BO2150" s="240"/>
    </row>
    <row r="2151" spans="23:67" s="52" customFormat="1">
      <c r="W2151" s="59"/>
      <c r="BM2151" s="240"/>
      <c r="BN2151" s="240"/>
      <c r="BO2151" s="240"/>
    </row>
    <row r="2152" spans="23:67" s="52" customFormat="1">
      <c r="W2152" s="59"/>
      <c r="BM2152" s="240"/>
      <c r="BN2152" s="240"/>
      <c r="BO2152" s="240"/>
    </row>
    <row r="2153" spans="23:67" s="52" customFormat="1">
      <c r="W2153" s="59"/>
      <c r="BM2153" s="240"/>
      <c r="BN2153" s="240"/>
      <c r="BO2153" s="240"/>
    </row>
    <row r="2154" spans="23:67" s="52" customFormat="1">
      <c r="W2154" s="59"/>
      <c r="BM2154" s="240"/>
      <c r="BN2154" s="240"/>
      <c r="BO2154" s="240"/>
    </row>
    <row r="2155" spans="23:67" s="52" customFormat="1">
      <c r="W2155" s="59"/>
      <c r="BM2155" s="240"/>
      <c r="BN2155" s="240"/>
      <c r="BO2155" s="240"/>
    </row>
    <row r="2156" spans="23:67" s="52" customFormat="1">
      <c r="W2156" s="59"/>
      <c r="BM2156" s="240"/>
      <c r="BN2156" s="240"/>
      <c r="BO2156" s="240"/>
    </row>
    <row r="2157" spans="23:67" s="52" customFormat="1">
      <c r="W2157" s="59"/>
      <c r="BM2157" s="240"/>
      <c r="BN2157" s="240"/>
      <c r="BO2157" s="240"/>
    </row>
    <row r="2158" spans="23:67" s="52" customFormat="1">
      <c r="W2158" s="59"/>
      <c r="BM2158" s="240"/>
      <c r="BN2158" s="240"/>
      <c r="BO2158" s="240"/>
    </row>
    <row r="2159" spans="23:67" s="52" customFormat="1">
      <c r="W2159" s="59"/>
      <c r="BM2159" s="240"/>
      <c r="BN2159" s="240"/>
      <c r="BO2159" s="240"/>
    </row>
    <row r="2160" spans="23:67" s="52" customFormat="1">
      <c r="W2160" s="59"/>
      <c r="BM2160" s="240"/>
      <c r="BN2160" s="240"/>
      <c r="BO2160" s="240"/>
    </row>
    <row r="2161" spans="23:67" s="52" customFormat="1">
      <c r="W2161" s="59"/>
      <c r="BM2161" s="240"/>
      <c r="BN2161" s="240"/>
      <c r="BO2161" s="240"/>
    </row>
    <row r="2162" spans="23:67" s="52" customFormat="1">
      <c r="W2162" s="59"/>
      <c r="BM2162" s="240"/>
      <c r="BN2162" s="240"/>
      <c r="BO2162" s="240"/>
    </row>
    <row r="2163" spans="23:67" s="52" customFormat="1">
      <c r="W2163" s="59"/>
      <c r="BM2163" s="240"/>
      <c r="BN2163" s="240"/>
      <c r="BO2163" s="240"/>
    </row>
    <row r="2164" spans="23:67" s="52" customFormat="1">
      <c r="W2164" s="59"/>
      <c r="BM2164" s="240"/>
      <c r="BN2164" s="240"/>
      <c r="BO2164" s="240"/>
    </row>
    <row r="2165" spans="23:67" s="52" customFormat="1">
      <c r="W2165" s="59"/>
      <c r="BM2165" s="240"/>
      <c r="BN2165" s="240"/>
      <c r="BO2165" s="240"/>
    </row>
    <row r="2166" spans="23:67" s="52" customFormat="1">
      <c r="W2166" s="59"/>
      <c r="BM2166" s="240"/>
      <c r="BN2166" s="240"/>
      <c r="BO2166" s="240"/>
    </row>
    <row r="2167" spans="23:67" s="52" customFormat="1">
      <c r="W2167" s="59"/>
      <c r="BM2167" s="240"/>
      <c r="BN2167" s="240"/>
      <c r="BO2167" s="240"/>
    </row>
    <row r="2168" spans="23:67" s="52" customFormat="1">
      <c r="W2168" s="59"/>
      <c r="BM2168" s="240"/>
      <c r="BN2168" s="240"/>
      <c r="BO2168" s="240"/>
    </row>
    <row r="2169" spans="23:67" s="52" customFormat="1">
      <c r="W2169" s="59"/>
      <c r="BM2169" s="240"/>
      <c r="BN2169" s="240"/>
      <c r="BO2169" s="240"/>
    </row>
    <row r="2170" spans="23:67" s="52" customFormat="1">
      <c r="W2170" s="59"/>
      <c r="BM2170" s="240"/>
      <c r="BN2170" s="240"/>
      <c r="BO2170" s="240"/>
    </row>
    <row r="2171" spans="23:67" s="52" customFormat="1">
      <c r="W2171" s="59"/>
      <c r="BM2171" s="240"/>
      <c r="BN2171" s="240"/>
      <c r="BO2171" s="240"/>
    </row>
    <row r="2172" spans="23:67" s="52" customFormat="1">
      <c r="W2172" s="59"/>
      <c r="BM2172" s="240"/>
      <c r="BN2172" s="240"/>
      <c r="BO2172" s="240"/>
    </row>
    <row r="2173" spans="23:67" s="52" customFormat="1">
      <c r="W2173" s="59"/>
      <c r="BM2173" s="240"/>
      <c r="BN2173" s="240"/>
      <c r="BO2173" s="240"/>
    </row>
    <row r="2174" spans="23:67" s="52" customFormat="1">
      <c r="W2174" s="59"/>
      <c r="BM2174" s="240"/>
      <c r="BN2174" s="240"/>
      <c r="BO2174" s="240"/>
    </row>
    <row r="2175" spans="23:67" s="52" customFormat="1">
      <c r="W2175" s="59"/>
      <c r="BM2175" s="240"/>
      <c r="BN2175" s="240"/>
      <c r="BO2175" s="240"/>
    </row>
    <row r="2176" spans="23:67" s="52" customFormat="1">
      <c r="W2176" s="59"/>
      <c r="BM2176" s="240"/>
      <c r="BN2176" s="240"/>
      <c r="BO2176" s="240"/>
    </row>
    <row r="2177" spans="23:67" s="52" customFormat="1">
      <c r="W2177" s="59"/>
      <c r="BM2177" s="240"/>
      <c r="BN2177" s="240"/>
      <c r="BO2177" s="240"/>
    </row>
    <row r="2178" spans="23:67" s="52" customFormat="1">
      <c r="W2178" s="59"/>
      <c r="BM2178" s="240"/>
      <c r="BN2178" s="240"/>
      <c r="BO2178" s="240"/>
    </row>
    <row r="2179" spans="23:67" s="52" customFormat="1">
      <c r="W2179" s="59"/>
      <c r="BM2179" s="240"/>
      <c r="BN2179" s="240"/>
      <c r="BO2179" s="240"/>
    </row>
    <row r="2180" spans="23:67" s="52" customFormat="1">
      <c r="W2180" s="59"/>
      <c r="BM2180" s="240"/>
      <c r="BN2180" s="240"/>
      <c r="BO2180" s="240"/>
    </row>
    <row r="2181" spans="23:67" s="52" customFormat="1">
      <c r="W2181" s="59"/>
      <c r="BM2181" s="240"/>
      <c r="BN2181" s="240"/>
      <c r="BO2181" s="240"/>
    </row>
    <row r="2182" spans="23:67" s="52" customFormat="1">
      <c r="W2182" s="59"/>
      <c r="BM2182" s="240"/>
      <c r="BN2182" s="240"/>
      <c r="BO2182" s="240"/>
    </row>
    <row r="2183" spans="23:67" s="52" customFormat="1">
      <c r="W2183" s="59"/>
      <c r="BM2183" s="240"/>
      <c r="BN2183" s="240"/>
      <c r="BO2183" s="240"/>
    </row>
    <row r="2184" spans="23:67" s="52" customFormat="1">
      <c r="W2184" s="59"/>
      <c r="BM2184" s="240"/>
      <c r="BN2184" s="240"/>
      <c r="BO2184" s="240"/>
    </row>
    <row r="2185" spans="23:67" s="52" customFormat="1">
      <c r="W2185" s="59"/>
      <c r="BM2185" s="240"/>
      <c r="BN2185" s="240"/>
      <c r="BO2185" s="240"/>
    </row>
    <row r="2186" spans="23:67" s="52" customFormat="1">
      <c r="W2186" s="59"/>
      <c r="BM2186" s="240"/>
      <c r="BN2186" s="240"/>
      <c r="BO2186" s="240"/>
    </row>
    <row r="2187" spans="23:67" s="52" customFormat="1">
      <c r="W2187" s="59"/>
      <c r="BM2187" s="240"/>
      <c r="BN2187" s="240"/>
      <c r="BO2187" s="240"/>
    </row>
    <row r="2188" spans="23:67" s="52" customFormat="1">
      <c r="W2188" s="59"/>
      <c r="BM2188" s="240"/>
      <c r="BN2188" s="240"/>
      <c r="BO2188" s="240"/>
    </row>
    <row r="2189" spans="23:67" s="52" customFormat="1">
      <c r="W2189" s="59"/>
      <c r="BM2189" s="240"/>
      <c r="BN2189" s="240"/>
      <c r="BO2189" s="240"/>
    </row>
    <row r="2190" spans="23:67" s="52" customFormat="1">
      <c r="W2190" s="59"/>
      <c r="BM2190" s="240"/>
      <c r="BN2190" s="240"/>
      <c r="BO2190" s="240"/>
    </row>
    <row r="2191" spans="23:67" s="52" customFormat="1">
      <c r="W2191" s="59"/>
      <c r="BM2191" s="240"/>
      <c r="BN2191" s="240"/>
      <c r="BO2191" s="240"/>
    </row>
    <row r="2192" spans="23:67" s="52" customFormat="1">
      <c r="W2192" s="59"/>
      <c r="BM2192" s="240"/>
      <c r="BN2192" s="240"/>
      <c r="BO2192" s="240"/>
    </row>
    <row r="2193" spans="23:67" s="52" customFormat="1">
      <c r="W2193" s="59"/>
      <c r="BM2193" s="240"/>
      <c r="BN2193" s="240"/>
      <c r="BO2193" s="240"/>
    </row>
    <row r="2194" spans="23:67" s="52" customFormat="1">
      <c r="W2194" s="59"/>
      <c r="BM2194" s="240"/>
      <c r="BN2194" s="240"/>
      <c r="BO2194" s="240"/>
    </row>
    <row r="2195" spans="23:67" s="52" customFormat="1">
      <c r="W2195" s="59"/>
      <c r="BM2195" s="240"/>
      <c r="BN2195" s="240"/>
      <c r="BO2195" s="240"/>
    </row>
    <row r="2196" spans="23:67" s="52" customFormat="1">
      <c r="W2196" s="59"/>
      <c r="BM2196" s="240"/>
      <c r="BN2196" s="240"/>
      <c r="BO2196" s="240"/>
    </row>
    <row r="2197" spans="23:67" s="52" customFormat="1">
      <c r="W2197" s="59"/>
      <c r="BM2197" s="240"/>
      <c r="BN2197" s="240"/>
      <c r="BO2197" s="240"/>
    </row>
    <row r="2198" spans="23:67" s="52" customFormat="1">
      <c r="W2198" s="59"/>
      <c r="BM2198" s="240"/>
      <c r="BN2198" s="240"/>
      <c r="BO2198" s="240"/>
    </row>
    <row r="2199" spans="23:67" s="52" customFormat="1">
      <c r="W2199" s="59"/>
      <c r="BM2199" s="240"/>
      <c r="BN2199" s="240"/>
      <c r="BO2199" s="240"/>
    </row>
    <row r="2200" spans="23:67" s="52" customFormat="1">
      <c r="W2200" s="59"/>
      <c r="BM2200" s="240"/>
      <c r="BN2200" s="240"/>
      <c r="BO2200" s="240"/>
    </row>
    <row r="2201" spans="23:67" s="52" customFormat="1">
      <c r="W2201" s="59"/>
      <c r="BM2201" s="240"/>
      <c r="BN2201" s="240"/>
      <c r="BO2201" s="240"/>
    </row>
    <row r="2202" spans="23:67" s="52" customFormat="1">
      <c r="W2202" s="59"/>
      <c r="BM2202" s="240"/>
      <c r="BN2202" s="240"/>
      <c r="BO2202" s="240"/>
    </row>
    <row r="2203" spans="23:67" s="52" customFormat="1">
      <c r="W2203" s="59"/>
      <c r="BM2203" s="240"/>
      <c r="BN2203" s="240"/>
      <c r="BO2203" s="240"/>
    </row>
    <row r="2204" spans="23:67" s="52" customFormat="1">
      <c r="W2204" s="59"/>
      <c r="BM2204" s="240"/>
      <c r="BN2204" s="240"/>
      <c r="BO2204" s="240"/>
    </row>
    <row r="2205" spans="23:67" s="52" customFormat="1">
      <c r="W2205" s="59"/>
      <c r="BM2205" s="240"/>
      <c r="BN2205" s="240"/>
      <c r="BO2205" s="240"/>
    </row>
    <row r="2206" spans="23:67" s="52" customFormat="1">
      <c r="W2206" s="59"/>
      <c r="BM2206" s="240"/>
      <c r="BN2206" s="240"/>
      <c r="BO2206" s="240"/>
    </row>
    <row r="2207" spans="23:67" s="52" customFormat="1">
      <c r="W2207" s="59"/>
      <c r="BM2207" s="240"/>
      <c r="BN2207" s="240"/>
      <c r="BO2207" s="240"/>
    </row>
    <row r="2208" spans="23:67" s="52" customFormat="1">
      <c r="W2208" s="59"/>
      <c r="BM2208" s="240"/>
      <c r="BN2208" s="240"/>
      <c r="BO2208" s="240"/>
    </row>
    <row r="2209" spans="23:67" s="52" customFormat="1">
      <c r="W2209" s="59"/>
      <c r="BM2209" s="240"/>
      <c r="BN2209" s="240"/>
      <c r="BO2209" s="240"/>
    </row>
    <row r="2210" spans="23:67" s="52" customFormat="1">
      <c r="W2210" s="59"/>
      <c r="BM2210" s="240"/>
      <c r="BN2210" s="240"/>
      <c r="BO2210" s="240"/>
    </row>
    <row r="2211" spans="23:67" s="52" customFormat="1">
      <c r="W2211" s="59"/>
      <c r="BM2211" s="240"/>
      <c r="BN2211" s="240"/>
      <c r="BO2211" s="240"/>
    </row>
    <row r="2212" spans="23:67" s="52" customFormat="1">
      <c r="W2212" s="59"/>
      <c r="BM2212" s="240"/>
      <c r="BN2212" s="240"/>
      <c r="BO2212" s="240"/>
    </row>
    <row r="2213" spans="23:67" s="52" customFormat="1">
      <c r="W2213" s="59"/>
      <c r="BM2213" s="240"/>
      <c r="BN2213" s="240"/>
      <c r="BO2213" s="240"/>
    </row>
    <row r="2214" spans="23:67" s="52" customFormat="1">
      <c r="W2214" s="59"/>
      <c r="BM2214" s="240"/>
      <c r="BN2214" s="240"/>
      <c r="BO2214" s="240"/>
    </row>
    <row r="2215" spans="23:67" s="52" customFormat="1">
      <c r="W2215" s="59"/>
      <c r="BM2215" s="240"/>
      <c r="BN2215" s="240"/>
      <c r="BO2215" s="240"/>
    </row>
    <row r="2216" spans="23:67" s="52" customFormat="1">
      <c r="W2216" s="59"/>
      <c r="BM2216" s="240"/>
      <c r="BN2216" s="240"/>
      <c r="BO2216" s="240"/>
    </row>
    <row r="2217" spans="23:67" s="52" customFormat="1">
      <c r="W2217" s="59"/>
      <c r="BM2217" s="240"/>
      <c r="BN2217" s="240"/>
      <c r="BO2217" s="240"/>
    </row>
    <row r="2218" spans="23:67" s="52" customFormat="1">
      <c r="W2218" s="59"/>
      <c r="BM2218" s="240"/>
      <c r="BN2218" s="240"/>
      <c r="BO2218" s="240"/>
    </row>
    <row r="2219" spans="23:67" s="52" customFormat="1">
      <c r="W2219" s="59"/>
      <c r="BM2219" s="240"/>
      <c r="BN2219" s="240"/>
      <c r="BO2219" s="240"/>
    </row>
    <row r="2220" spans="23:67" s="52" customFormat="1">
      <c r="W2220" s="59"/>
      <c r="BM2220" s="240"/>
      <c r="BN2220" s="240"/>
      <c r="BO2220" s="240"/>
    </row>
    <row r="2221" spans="23:67" s="52" customFormat="1">
      <c r="W2221" s="59"/>
      <c r="BM2221" s="240"/>
      <c r="BN2221" s="240"/>
      <c r="BO2221" s="240"/>
    </row>
    <row r="2222" spans="23:67" s="52" customFormat="1">
      <c r="W2222" s="59"/>
      <c r="BM2222" s="240"/>
      <c r="BN2222" s="240"/>
      <c r="BO2222" s="240"/>
    </row>
    <row r="2223" spans="23:67" s="52" customFormat="1">
      <c r="W2223" s="59"/>
      <c r="BM2223" s="240"/>
      <c r="BN2223" s="240"/>
      <c r="BO2223" s="240"/>
    </row>
    <row r="2224" spans="23:67" s="52" customFormat="1">
      <c r="W2224" s="59"/>
      <c r="BM2224" s="240"/>
      <c r="BN2224" s="240"/>
      <c r="BO2224" s="240"/>
    </row>
    <row r="2225" spans="23:67" s="52" customFormat="1">
      <c r="W2225" s="59"/>
      <c r="BM2225" s="240"/>
      <c r="BN2225" s="240"/>
      <c r="BO2225" s="240"/>
    </row>
    <row r="2226" spans="23:67" s="52" customFormat="1">
      <c r="W2226" s="59"/>
      <c r="BM2226" s="240"/>
      <c r="BN2226" s="240"/>
      <c r="BO2226" s="240"/>
    </row>
    <row r="2227" spans="23:67" s="52" customFormat="1">
      <c r="W2227" s="59"/>
      <c r="BM2227" s="240"/>
      <c r="BN2227" s="240"/>
      <c r="BO2227" s="240"/>
    </row>
    <row r="2228" spans="23:67" s="52" customFormat="1">
      <c r="W2228" s="59"/>
      <c r="BM2228" s="240"/>
      <c r="BN2228" s="240"/>
      <c r="BO2228" s="240"/>
    </row>
    <row r="2229" spans="23:67" s="52" customFormat="1">
      <c r="W2229" s="59"/>
      <c r="BM2229" s="240"/>
      <c r="BN2229" s="240"/>
      <c r="BO2229" s="240"/>
    </row>
    <row r="2230" spans="23:67" s="52" customFormat="1">
      <c r="W2230" s="59"/>
      <c r="BM2230" s="240"/>
      <c r="BN2230" s="240"/>
      <c r="BO2230" s="240"/>
    </row>
    <row r="2231" spans="23:67" s="52" customFormat="1">
      <c r="W2231" s="59"/>
      <c r="BM2231" s="240"/>
      <c r="BN2231" s="240"/>
      <c r="BO2231" s="240"/>
    </row>
    <row r="2232" spans="23:67" s="52" customFormat="1">
      <c r="W2232" s="59"/>
      <c r="BM2232" s="240"/>
      <c r="BN2232" s="240"/>
      <c r="BO2232" s="240"/>
    </row>
    <row r="2233" spans="23:67" s="52" customFormat="1">
      <c r="W2233" s="59"/>
      <c r="BM2233" s="240"/>
      <c r="BN2233" s="240"/>
      <c r="BO2233" s="240"/>
    </row>
    <row r="2234" spans="23:67" s="52" customFormat="1">
      <c r="W2234" s="59"/>
      <c r="BM2234" s="240"/>
      <c r="BN2234" s="240"/>
      <c r="BO2234" s="240"/>
    </row>
    <row r="2235" spans="23:67" s="52" customFormat="1">
      <c r="W2235" s="59"/>
      <c r="BM2235" s="240"/>
      <c r="BN2235" s="240"/>
      <c r="BO2235" s="240"/>
    </row>
    <row r="2236" spans="23:67" s="52" customFormat="1">
      <c r="W2236" s="59"/>
      <c r="BM2236" s="240"/>
      <c r="BN2236" s="240"/>
      <c r="BO2236" s="240"/>
    </row>
    <row r="2237" spans="23:67" s="52" customFormat="1">
      <c r="W2237" s="59"/>
      <c r="BM2237" s="240"/>
      <c r="BN2237" s="240"/>
      <c r="BO2237" s="240"/>
    </row>
    <row r="2238" spans="23:67" s="52" customFormat="1">
      <c r="W2238" s="59"/>
      <c r="BM2238" s="240"/>
      <c r="BN2238" s="240"/>
      <c r="BO2238" s="240"/>
    </row>
    <row r="2239" spans="23:67" s="52" customFormat="1">
      <c r="W2239" s="59"/>
      <c r="BM2239" s="240"/>
      <c r="BN2239" s="240"/>
      <c r="BO2239" s="240"/>
    </row>
    <row r="2240" spans="23:67" s="52" customFormat="1">
      <c r="W2240" s="59"/>
      <c r="BM2240" s="240"/>
      <c r="BN2240" s="240"/>
      <c r="BO2240" s="240"/>
    </row>
    <row r="2241" spans="23:67" s="52" customFormat="1">
      <c r="W2241" s="59"/>
      <c r="BM2241" s="240"/>
      <c r="BN2241" s="240"/>
      <c r="BO2241" s="240"/>
    </row>
    <row r="2242" spans="23:67" s="52" customFormat="1">
      <c r="W2242" s="59"/>
      <c r="BM2242" s="240"/>
      <c r="BN2242" s="240"/>
      <c r="BO2242" s="240"/>
    </row>
    <row r="2243" spans="23:67" s="52" customFormat="1">
      <c r="W2243" s="59"/>
      <c r="BM2243" s="240"/>
      <c r="BN2243" s="240"/>
      <c r="BO2243" s="240"/>
    </row>
    <row r="2244" spans="23:67" s="52" customFormat="1">
      <c r="W2244" s="59"/>
      <c r="BM2244" s="240"/>
      <c r="BN2244" s="240"/>
      <c r="BO2244" s="240"/>
    </row>
    <row r="2245" spans="23:67" s="52" customFormat="1">
      <c r="W2245" s="59"/>
      <c r="BM2245" s="240"/>
      <c r="BN2245" s="240"/>
      <c r="BO2245" s="240"/>
    </row>
    <row r="2246" spans="23:67" s="52" customFormat="1">
      <c r="W2246" s="59"/>
      <c r="BM2246" s="240"/>
      <c r="BN2246" s="240"/>
      <c r="BO2246" s="240"/>
    </row>
    <row r="2247" spans="23:67" s="52" customFormat="1">
      <c r="W2247" s="59"/>
      <c r="BM2247" s="240"/>
      <c r="BN2247" s="240"/>
      <c r="BO2247" s="240"/>
    </row>
    <row r="2248" spans="23:67" s="52" customFormat="1">
      <c r="W2248" s="59"/>
      <c r="BM2248" s="240"/>
      <c r="BN2248" s="240"/>
      <c r="BO2248" s="240"/>
    </row>
    <row r="2249" spans="23:67" s="52" customFormat="1">
      <c r="W2249" s="59"/>
      <c r="BM2249" s="240"/>
      <c r="BN2249" s="240"/>
      <c r="BO2249" s="240"/>
    </row>
    <row r="2250" spans="23:67" s="52" customFormat="1">
      <c r="W2250" s="59"/>
      <c r="BM2250" s="240"/>
      <c r="BN2250" s="240"/>
      <c r="BO2250" s="240"/>
    </row>
    <row r="2251" spans="23:67" s="52" customFormat="1">
      <c r="W2251" s="59"/>
      <c r="BM2251" s="240"/>
      <c r="BN2251" s="240"/>
      <c r="BO2251" s="240"/>
    </row>
    <row r="2252" spans="23:67" s="52" customFormat="1">
      <c r="W2252" s="59"/>
      <c r="BM2252" s="240"/>
      <c r="BN2252" s="240"/>
      <c r="BO2252" s="240"/>
    </row>
    <row r="2253" spans="23:67" s="52" customFormat="1">
      <c r="W2253" s="59"/>
      <c r="BM2253" s="240"/>
      <c r="BN2253" s="240"/>
      <c r="BO2253" s="240"/>
    </row>
    <row r="2254" spans="23:67" s="52" customFormat="1">
      <c r="W2254" s="59"/>
      <c r="BM2254" s="240"/>
      <c r="BN2254" s="240"/>
      <c r="BO2254" s="240"/>
    </row>
    <row r="2255" spans="23:67" s="52" customFormat="1">
      <c r="W2255" s="59"/>
      <c r="BM2255" s="240"/>
      <c r="BN2255" s="240"/>
      <c r="BO2255" s="240"/>
    </row>
    <row r="2256" spans="23:67" s="52" customFormat="1">
      <c r="W2256" s="59"/>
      <c r="BM2256" s="240"/>
      <c r="BN2256" s="240"/>
      <c r="BO2256" s="240"/>
    </row>
    <row r="2257" spans="23:67" s="52" customFormat="1">
      <c r="W2257" s="59"/>
      <c r="BM2257" s="240"/>
      <c r="BN2257" s="240"/>
      <c r="BO2257" s="240"/>
    </row>
    <row r="2258" spans="23:67" s="52" customFormat="1">
      <c r="W2258" s="59"/>
      <c r="BM2258" s="240"/>
      <c r="BN2258" s="240"/>
      <c r="BO2258" s="240"/>
    </row>
    <row r="2259" spans="23:67" s="52" customFormat="1">
      <c r="W2259" s="59"/>
      <c r="BM2259" s="240"/>
      <c r="BN2259" s="240"/>
      <c r="BO2259" s="240"/>
    </row>
    <row r="2260" spans="23:67" s="52" customFormat="1">
      <c r="W2260" s="59"/>
      <c r="BM2260" s="240"/>
      <c r="BN2260" s="240"/>
      <c r="BO2260" s="240"/>
    </row>
    <row r="2261" spans="23:67" s="52" customFormat="1">
      <c r="W2261" s="59"/>
      <c r="BM2261" s="240"/>
      <c r="BN2261" s="240"/>
      <c r="BO2261" s="240"/>
    </row>
    <row r="2262" spans="23:67" s="52" customFormat="1">
      <c r="W2262" s="59"/>
      <c r="BM2262" s="240"/>
      <c r="BN2262" s="240"/>
      <c r="BO2262" s="240"/>
    </row>
    <row r="2263" spans="23:67" s="52" customFormat="1">
      <c r="W2263" s="59"/>
      <c r="BM2263" s="240"/>
      <c r="BN2263" s="240"/>
      <c r="BO2263" s="240"/>
    </row>
    <row r="2264" spans="23:67" s="52" customFormat="1">
      <c r="W2264" s="59"/>
      <c r="BM2264" s="240"/>
      <c r="BN2264" s="240"/>
      <c r="BO2264" s="240"/>
    </row>
    <row r="2265" spans="23:67" s="52" customFormat="1">
      <c r="W2265" s="59"/>
      <c r="BM2265" s="240"/>
      <c r="BN2265" s="240"/>
      <c r="BO2265" s="240"/>
    </row>
    <row r="2266" spans="23:67" s="52" customFormat="1">
      <c r="W2266" s="59"/>
      <c r="BM2266" s="240"/>
      <c r="BN2266" s="240"/>
      <c r="BO2266" s="240"/>
    </row>
    <row r="2267" spans="23:67" s="52" customFormat="1">
      <c r="W2267" s="59"/>
      <c r="BM2267" s="240"/>
      <c r="BN2267" s="240"/>
      <c r="BO2267" s="240"/>
    </row>
    <row r="2268" spans="23:67" s="52" customFormat="1">
      <c r="W2268" s="59"/>
      <c r="BM2268" s="240"/>
      <c r="BN2268" s="240"/>
      <c r="BO2268" s="240"/>
    </row>
    <row r="2269" spans="23:67" s="52" customFormat="1">
      <c r="W2269" s="59"/>
      <c r="BM2269" s="240"/>
      <c r="BN2269" s="240"/>
      <c r="BO2269" s="240"/>
    </row>
    <row r="2270" spans="23:67" s="52" customFormat="1">
      <c r="W2270" s="59"/>
      <c r="BM2270" s="240"/>
      <c r="BN2270" s="240"/>
      <c r="BO2270" s="240"/>
    </row>
    <row r="2271" spans="23:67" s="52" customFormat="1">
      <c r="W2271" s="59"/>
      <c r="BM2271" s="240"/>
      <c r="BN2271" s="240"/>
      <c r="BO2271" s="240"/>
    </row>
    <row r="2272" spans="23:67" s="52" customFormat="1">
      <c r="W2272" s="59"/>
      <c r="BM2272" s="240"/>
      <c r="BN2272" s="240"/>
      <c r="BO2272" s="240"/>
    </row>
    <row r="2273" spans="23:67" s="52" customFormat="1">
      <c r="W2273" s="59"/>
      <c r="BM2273" s="240"/>
      <c r="BN2273" s="240"/>
      <c r="BO2273" s="240"/>
    </row>
    <row r="2274" spans="23:67" s="52" customFormat="1">
      <c r="W2274" s="59"/>
      <c r="BM2274" s="240"/>
      <c r="BN2274" s="240"/>
      <c r="BO2274" s="240"/>
    </row>
    <row r="2275" spans="23:67" s="52" customFormat="1">
      <c r="W2275" s="59"/>
      <c r="BM2275" s="240"/>
      <c r="BN2275" s="240"/>
      <c r="BO2275" s="240"/>
    </row>
    <row r="2276" spans="23:67" s="52" customFormat="1">
      <c r="W2276" s="59"/>
      <c r="BM2276" s="240"/>
      <c r="BN2276" s="240"/>
      <c r="BO2276" s="240"/>
    </row>
    <row r="2277" spans="23:67" s="52" customFormat="1">
      <c r="W2277" s="59"/>
      <c r="BM2277" s="240"/>
      <c r="BN2277" s="240"/>
      <c r="BO2277" s="240"/>
    </row>
    <row r="2278" spans="23:67" s="52" customFormat="1">
      <c r="W2278" s="59"/>
      <c r="BM2278" s="240"/>
      <c r="BN2278" s="240"/>
      <c r="BO2278" s="240"/>
    </row>
    <row r="2279" spans="23:67" s="52" customFormat="1">
      <c r="W2279" s="59"/>
      <c r="BM2279" s="240"/>
      <c r="BN2279" s="240"/>
      <c r="BO2279" s="240"/>
    </row>
    <row r="2280" spans="23:67" s="52" customFormat="1">
      <c r="W2280" s="59"/>
      <c r="BM2280" s="240"/>
      <c r="BN2280" s="240"/>
      <c r="BO2280" s="240"/>
    </row>
    <row r="2281" spans="23:67" s="52" customFormat="1">
      <c r="W2281" s="59"/>
      <c r="BM2281" s="240"/>
      <c r="BN2281" s="240"/>
      <c r="BO2281" s="240"/>
    </row>
    <row r="2282" spans="23:67" s="52" customFormat="1">
      <c r="W2282" s="59"/>
      <c r="BM2282" s="240"/>
      <c r="BN2282" s="240"/>
      <c r="BO2282" s="240"/>
    </row>
    <row r="2283" spans="23:67" s="52" customFormat="1">
      <c r="W2283" s="59"/>
      <c r="BM2283" s="240"/>
      <c r="BN2283" s="240"/>
      <c r="BO2283" s="240"/>
    </row>
    <row r="2284" spans="23:67" s="52" customFormat="1">
      <c r="W2284" s="59"/>
      <c r="BM2284" s="240"/>
      <c r="BN2284" s="240"/>
      <c r="BO2284" s="240"/>
    </row>
    <row r="2285" spans="23:67" s="52" customFormat="1">
      <c r="W2285" s="59"/>
      <c r="BM2285" s="240"/>
      <c r="BN2285" s="240"/>
      <c r="BO2285" s="240"/>
    </row>
    <row r="2286" spans="23:67" s="52" customFormat="1">
      <c r="W2286" s="59"/>
      <c r="BM2286" s="240"/>
      <c r="BN2286" s="240"/>
      <c r="BO2286" s="240"/>
    </row>
    <row r="2287" spans="23:67" s="52" customFormat="1">
      <c r="W2287" s="59"/>
      <c r="BM2287" s="240"/>
      <c r="BN2287" s="240"/>
      <c r="BO2287" s="240"/>
    </row>
    <row r="2288" spans="23:67" s="52" customFormat="1">
      <c r="W2288" s="59"/>
      <c r="BM2288" s="240"/>
      <c r="BN2288" s="240"/>
      <c r="BO2288" s="240"/>
    </row>
    <row r="2289" spans="23:67" s="52" customFormat="1">
      <c r="W2289" s="59"/>
      <c r="BM2289" s="240"/>
      <c r="BN2289" s="240"/>
      <c r="BO2289" s="240"/>
    </row>
    <row r="2290" spans="23:67" s="52" customFormat="1">
      <c r="W2290" s="59"/>
      <c r="BM2290" s="240"/>
      <c r="BN2290" s="240"/>
      <c r="BO2290" s="240"/>
    </row>
    <row r="2291" spans="23:67" s="52" customFormat="1">
      <c r="W2291" s="59"/>
      <c r="BM2291" s="240"/>
      <c r="BN2291" s="240"/>
      <c r="BO2291" s="240"/>
    </row>
    <row r="2292" spans="23:67" s="52" customFormat="1">
      <c r="W2292" s="59"/>
      <c r="BM2292" s="240"/>
      <c r="BN2292" s="240"/>
      <c r="BO2292" s="240"/>
    </row>
    <row r="2293" spans="23:67" s="52" customFormat="1">
      <c r="W2293" s="59"/>
      <c r="BM2293" s="240"/>
      <c r="BN2293" s="240"/>
      <c r="BO2293" s="240"/>
    </row>
    <row r="2294" spans="23:67" s="52" customFormat="1">
      <c r="W2294" s="59"/>
      <c r="BM2294" s="240"/>
      <c r="BN2294" s="240"/>
      <c r="BO2294" s="240"/>
    </row>
    <row r="2295" spans="23:67" s="52" customFormat="1">
      <c r="W2295" s="59"/>
      <c r="BM2295" s="240"/>
      <c r="BN2295" s="240"/>
      <c r="BO2295" s="240"/>
    </row>
    <row r="2296" spans="23:67" s="52" customFormat="1">
      <c r="W2296" s="59"/>
      <c r="BM2296" s="240"/>
      <c r="BN2296" s="240"/>
      <c r="BO2296" s="240"/>
    </row>
    <row r="2297" spans="23:67" s="52" customFormat="1">
      <c r="W2297" s="59"/>
      <c r="BM2297" s="240"/>
      <c r="BN2297" s="240"/>
      <c r="BO2297" s="240"/>
    </row>
    <row r="2298" spans="23:67" s="52" customFormat="1">
      <c r="W2298" s="59"/>
      <c r="BM2298" s="240"/>
      <c r="BN2298" s="240"/>
      <c r="BO2298" s="240"/>
    </row>
    <row r="2299" spans="23:67" s="52" customFormat="1">
      <c r="W2299" s="59"/>
      <c r="BM2299" s="240"/>
      <c r="BN2299" s="240"/>
      <c r="BO2299" s="240"/>
    </row>
    <row r="2300" spans="23:67" s="52" customFormat="1">
      <c r="W2300" s="59"/>
      <c r="BM2300" s="240"/>
      <c r="BN2300" s="240"/>
      <c r="BO2300" s="240"/>
    </row>
    <row r="2301" spans="23:67" s="52" customFormat="1">
      <c r="W2301" s="59"/>
      <c r="BM2301" s="240"/>
      <c r="BN2301" s="240"/>
      <c r="BO2301" s="240"/>
    </row>
    <row r="2302" spans="23:67" s="52" customFormat="1">
      <c r="W2302" s="59"/>
      <c r="BM2302" s="240"/>
      <c r="BN2302" s="240"/>
      <c r="BO2302" s="240"/>
    </row>
    <row r="2303" spans="23:67" s="52" customFormat="1">
      <c r="W2303" s="59"/>
      <c r="BM2303" s="240"/>
      <c r="BN2303" s="240"/>
      <c r="BO2303" s="240"/>
    </row>
    <row r="2304" spans="23:67" s="52" customFormat="1">
      <c r="W2304" s="59"/>
      <c r="BM2304" s="240"/>
      <c r="BN2304" s="240"/>
      <c r="BO2304" s="240"/>
    </row>
    <row r="2305" spans="23:67" s="52" customFormat="1">
      <c r="W2305" s="59"/>
      <c r="BM2305" s="240"/>
      <c r="BN2305" s="240"/>
      <c r="BO2305" s="240"/>
    </row>
    <row r="2306" spans="23:67" s="52" customFormat="1">
      <c r="W2306" s="59"/>
      <c r="BM2306" s="240"/>
      <c r="BN2306" s="240"/>
      <c r="BO2306" s="240"/>
    </row>
    <row r="2307" spans="23:67" s="52" customFormat="1">
      <c r="W2307" s="59"/>
      <c r="BM2307" s="240"/>
      <c r="BN2307" s="240"/>
      <c r="BO2307" s="240"/>
    </row>
    <row r="2308" spans="23:67" s="52" customFormat="1">
      <c r="W2308" s="59"/>
      <c r="BM2308" s="240"/>
      <c r="BN2308" s="240"/>
      <c r="BO2308" s="240"/>
    </row>
    <row r="2309" spans="23:67" s="52" customFormat="1">
      <c r="W2309" s="59"/>
      <c r="BM2309" s="240"/>
      <c r="BN2309" s="240"/>
      <c r="BO2309" s="240"/>
    </row>
    <row r="2310" spans="23:67" s="52" customFormat="1">
      <c r="W2310" s="59"/>
      <c r="BM2310" s="240"/>
      <c r="BN2310" s="240"/>
      <c r="BO2310" s="240"/>
    </row>
    <row r="2311" spans="23:67" s="52" customFormat="1">
      <c r="W2311" s="59"/>
      <c r="BM2311" s="240"/>
      <c r="BN2311" s="240"/>
      <c r="BO2311" s="240"/>
    </row>
    <row r="2312" spans="23:67" s="52" customFormat="1">
      <c r="W2312" s="59"/>
      <c r="BM2312" s="240"/>
      <c r="BN2312" s="240"/>
      <c r="BO2312" s="240"/>
    </row>
    <row r="2313" spans="23:67" s="52" customFormat="1">
      <c r="W2313" s="59"/>
      <c r="BM2313" s="240"/>
      <c r="BN2313" s="240"/>
      <c r="BO2313" s="240"/>
    </row>
    <row r="2314" spans="23:67" s="52" customFormat="1">
      <c r="W2314" s="59"/>
      <c r="BM2314" s="240"/>
      <c r="BN2314" s="240"/>
      <c r="BO2314" s="240"/>
    </row>
    <row r="2315" spans="23:67" s="52" customFormat="1">
      <c r="W2315" s="59"/>
      <c r="BM2315" s="240"/>
      <c r="BN2315" s="240"/>
      <c r="BO2315" s="240"/>
    </row>
    <row r="2316" spans="23:67" s="52" customFormat="1">
      <c r="W2316" s="59"/>
      <c r="BM2316" s="240"/>
      <c r="BN2316" s="240"/>
      <c r="BO2316" s="240"/>
    </row>
    <row r="2317" spans="23:67" s="52" customFormat="1">
      <c r="W2317" s="59"/>
      <c r="BM2317" s="240"/>
      <c r="BN2317" s="240"/>
      <c r="BO2317" s="240"/>
    </row>
    <row r="2318" spans="23:67" s="52" customFormat="1">
      <c r="W2318" s="59"/>
      <c r="BM2318" s="240"/>
      <c r="BN2318" s="240"/>
      <c r="BO2318" s="240"/>
    </row>
    <row r="2319" spans="23:67" s="52" customFormat="1">
      <c r="W2319" s="59"/>
      <c r="BM2319" s="240"/>
      <c r="BN2319" s="240"/>
      <c r="BO2319" s="240"/>
    </row>
    <row r="2320" spans="23:67" s="52" customFormat="1">
      <c r="W2320" s="59"/>
      <c r="BM2320" s="240"/>
      <c r="BN2320" s="240"/>
      <c r="BO2320" s="240"/>
    </row>
    <row r="2321" spans="23:67" s="52" customFormat="1">
      <c r="W2321" s="59"/>
      <c r="BM2321" s="240"/>
      <c r="BN2321" s="240"/>
      <c r="BO2321" s="240"/>
    </row>
    <row r="2322" spans="23:67" s="52" customFormat="1">
      <c r="W2322" s="59"/>
      <c r="BM2322" s="240"/>
      <c r="BN2322" s="240"/>
      <c r="BO2322" s="240"/>
    </row>
    <row r="2323" spans="23:67" s="52" customFormat="1">
      <c r="W2323" s="59"/>
      <c r="BM2323" s="240"/>
      <c r="BN2323" s="240"/>
      <c r="BO2323" s="240"/>
    </row>
    <row r="2324" spans="23:67" s="52" customFormat="1">
      <c r="W2324" s="59"/>
      <c r="BM2324" s="240"/>
      <c r="BN2324" s="240"/>
      <c r="BO2324" s="240"/>
    </row>
    <row r="2325" spans="23:67" s="52" customFormat="1">
      <c r="W2325" s="59"/>
      <c r="BM2325" s="240"/>
      <c r="BN2325" s="240"/>
      <c r="BO2325" s="240"/>
    </row>
    <row r="2326" spans="23:67" s="52" customFormat="1">
      <c r="W2326" s="59"/>
      <c r="BM2326" s="240"/>
      <c r="BN2326" s="240"/>
      <c r="BO2326" s="240"/>
    </row>
    <row r="2327" spans="23:67" s="52" customFormat="1">
      <c r="W2327" s="59"/>
      <c r="BM2327" s="240"/>
      <c r="BN2327" s="240"/>
      <c r="BO2327" s="240"/>
    </row>
    <row r="2328" spans="23:67" s="52" customFormat="1">
      <c r="W2328" s="59"/>
      <c r="BM2328" s="240"/>
      <c r="BN2328" s="240"/>
      <c r="BO2328" s="240"/>
    </row>
    <row r="2329" spans="23:67" s="52" customFormat="1">
      <c r="W2329" s="59"/>
      <c r="BM2329" s="240"/>
      <c r="BN2329" s="240"/>
      <c r="BO2329" s="240"/>
    </row>
    <row r="2330" spans="23:67" s="52" customFormat="1">
      <c r="W2330" s="59"/>
      <c r="BM2330" s="240"/>
      <c r="BN2330" s="240"/>
      <c r="BO2330" s="240"/>
    </row>
    <row r="2331" spans="23:67" s="52" customFormat="1">
      <c r="W2331" s="59"/>
      <c r="BM2331" s="240"/>
      <c r="BN2331" s="240"/>
      <c r="BO2331" s="240"/>
    </row>
    <row r="2332" spans="23:67" s="52" customFormat="1">
      <c r="W2332" s="59"/>
      <c r="BM2332" s="240"/>
      <c r="BN2332" s="240"/>
      <c r="BO2332" s="240"/>
    </row>
    <row r="2333" spans="23:67" s="52" customFormat="1">
      <c r="W2333" s="59"/>
      <c r="BM2333" s="240"/>
      <c r="BN2333" s="240"/>
      <c r="BO2333" s="240"/>
    </row>
    <row r="2334" spans="23:67" s="52" customFormat="1">
      <c r="W2334" s="59"/>
      <c r="BM2334" s="240"/>
      <c r="BN2334" s="240"/>
      <c r="BO2334" s="240"/>
    </row>
    <row r="2335" spans="23:67" s="52" customFormat="1">
      <c r="W2335" s="59"/>
      <c r="BM2335" s="240"/>
      <c r="BN2335" s="240"/>
      <c r="BO2335" s="240"/>
    </row>
    <row r="2336" spans="23:67" s="52" customFormat="1">
      <c r="W2336" s="59"/>
      <c r="BM2336" s="240"/>
      <c r="BN2336" s="240"/>
      <c r="BO2336" s="240"/>
    </row>
    <row r="2337" spans="23:67" s="52" customFormat="1">
      <c r="W2337" s="59"/>
      <c r="BM2337" s="240"/>
      <c r="BN2337" s="240"/>
      <c r="BO2337" s="240"/>
    </row>
    <row r="2338" spans="23:67" s="52" customFormat="1">
      <c r="W2338" s="59"/>
      <c r="BM2338" s="240"/>
      <c r="BN2338" s="240"/>
      <c r="BO2338" s="240"/>
    </row>
    <row r="2339" spans="23:67" s="52" customFormat="1">
      <c r="W2339" s="59"/>
      <c r="BM2339" s="240"/>
      <c r="BN2339" s="240"/>
      <c r="BO2339" s="240"/>
    </row>
    <row r="2340" spans="23:67" s="52" customFormat="1">
      <c r="W2340" s="59"/>
      <c r="BM2340" s="240"/>
      <c r="BN2340" s="240"/>
      <c r="BO2340" s="240"/>
    </row>
    <row r="2341" spans="23:67" s="52" customFormat="1">
      <c r="W2341" s="59"/>
      <c r="BM2341" s="240"/>
      <c r="BN2341" s="240"/>
      <c r="BO2341" s="240"/>
    </row>
    <row r="2342" spans="23:67" s="52" customFormat="1">
      <c r="W2342" s="59"/>
      <c r="BM2342" s="240"/>
      <c r="BN2342" s="240"/>
      <c r="BO2342" s="240"/>
    </row>
    <row r="2343" spans="23:67" s="52" customFormat="1">
      <c r="W2343" s="59"/>
      <c r="BM2343" s="240"/>
      <c r="BN2343" s="240"/>
      <c r="BO2343" s="240"/>
    </row>
    <row r="2344" spans="23:67" s="52" customFormat="1">
      <c r="W2344" s="59"/>
      <c r="BM2344" s="240"/>
      <c r="BN2344" s="240"/>
      <c r="BO2344" s="240"/>
    </row>
    <row r="2345" spans="23:67" s="52" customFormat="1">
      <c r="W2345" s="59"/>
      <c r="BM2345" s="240"/>
      <c r="BN2345" s="240"/>
      <c r="BO2345" s="240"/>
    </row>
    <row r="2346" spans="23:67" s="52" customFormat="1">
      <c r="W2346" s="59"/>
      <c r="BM2346" s="240"/>
      <c r="BN2346" s="240"/>
      <c r="BO2346" s="240"/>
    </row>
    <row r="2347" spans="23:67" s="52" customFormat="1">
      <c r="W2347" s="59"/>
      <c r="BM2347" s="240"/>
      <c r="BN2347" s="240"/>
      <c r="BO2347" s="240"/>
    </row>
    <row r="2348" spans="23:67" s="52" customFormat="1">
      <c r="W2348" s="59"/>
      <c r="BM2348" s="240"/>
      <c r="BN2348" s="240"/>
      <c r="BO2348" s="240"/>
    </row>
    <row r="2349" spans="23:67" s="52" customFormat="1">
      <c r="W2349" s="59"/>
      <c r="BM2349" s="240"/>
      <c r="BN2349" s="240"/>
      <c r="BO2349" s="240"/>
    </row>
    <row r="2350" spans="23:67" s="52" customFormat="1">
      <c r="W2350" s="59"/>
      <c r="BM2350" s="240"/>
      <c r="BN2350" s="240"/>
      <c r="BO2350" s="240"/>
    </row>
    <row r="2351" spans="23:67" s="52" customFormat="1">
      <c r="W2351" s="59"/>
      <c r="BM2351" s="240"/>
      <c r="BN2351" s="240"/>
      <c r="BO2351" s="240"/>
    </row>
    <row r="2352" spans="23:67" s="52" customFormat="1">
      <c r="W2352" s="59"/>
      <c r="BM2352" s="240"/>
      <c r="BN2352" s="240"/>
      <c r="BO2352" s="240"/>
    </row>
    <row r="2353" spans="23:67" s="52" customFormat="1">
      <c r="W2353" s="59"/>
      <c r="BM2353" s="240"/>
      <c r="BN2353" s="240"/>
      <c r="BO2353" s="240"/>
    </row>
    <row r="2354" spans="23:67" s="52" customFormat="1">
      <c r="W2354" s="59"/>
      <c r="BM2354" s="240"/>
      <c r="BN2354" s="240"/>
      <c r="BO2354" s="240"/>
    </row>
    <row r="2355" spans="23:67" s="52" customFormat="1">
      <c r="W2355" s="59"/>
      <c r="BM2355" s="240"/>
      <c r="BN2355" s="240"/>
      <c r="BO2355" s="240"/>
    </row>
    <row r="2356" spans="23:67" s="52" customFormat="1">
      <c r="W2356" s="59"/>
      <c r="BM2356" s="240"/>
      <c r="BN2356" s="240"/>
      <c r="BO2356" s="240"/>
    </row>
    <row r="2357" spans="23:67" s="52" customFormat="1">
      <c r="W2357" s="59"/>
      <c r="BM2357" s="240"/>
      <c r="BN2357" s="240"/>
      <c r="BO2357" s="240"/>
    </row>
    <row r="2358" spans="23:67" s="52" customFormat="1">
      <c r="W2358" s="59"/>
      <c r="BM2358" s="240"/>
      <c r="BN2358" s="240"/>
      <c r="BO2358" s="240"/>
    </row>
    <row r="2359" spans="23:67" s="52" customFormat="1">
      <c r="W2359" s="59"/>
      <c r="BM2359" s="240"/>
      <c r="BN2359" s="240"/>
      <c r="BO2359" s="240"/>
    </row>
    <row r="2360" spans="23:67" s="52" customFormat="1">
      <c r="W2360" s="59"/>
      <c r="BM2360" s="240"/>
      <c r="BN2360" s="240"/>
      <c r="BO2360" s="240"/>
    </row>
    <row r="2361" spans="23:67" s="52" customFormat="1">
      <c r="W2361" s="59"/>
      <c r="BM2361" s="240"/>
      <c r="BN2361" s="240"/>
      <c r="BO2361" s="240"/>
    </row>
    <row r="2362" spans="23:67" s="52" customFormat="1">
      <c r="W2362" s="59"/>
      <c r="BM2362" s="240"/>
      <c r="BN2362" s="240"/>
      <c r="BO2362" s="240"/>
    </row>
    <row r="2363" spans="23:67" s="52" customFormat="1">
      <c r="W2363" s="59"/>
      <c r="BM2363" s="240"/>
      <c r="BN2363" s="240"/>
      <c r="BO2363" s="240"/>
    </row>
    <row r="2364" spans="23:67" s="52" customFormat="1">
      <c r="W2364" s="59"/>
      <c r="BM2364" s="240"/>
      <c r="BN2364" s="240"/>
      <c r="BO2364" s="240"/>
    </row>
    <row r="2365" spans="23:67" s="52" customFormat="1">
      <c r="W2365" s="59"/>
      <c r="BM2365" s="240"/>
      <c r="BN2365" s="240"/>
      <c r="BO2365" s="240"/>
    </row>
    <row r="2366" spans="23:67" s="52" customFormat="1">
      <c r="W2366" s="59"/>
      <c r="BM2366" s="240"/>
      <c r="BN2366" s="240"/>
      <c r="BO2366" s="240"/>
    </row>
    <row r="2367" spans="23:67" s="52" customFormat="1">
      <c r="W2367" s="59"/>
      <c r="BM2367" s="240"/>
      <c r="BN2367" s="240"/>
      <c r="BO2367" s="240"/>
    </row>
    <row r="2368" spans="23:67" s="52" customFormat="1">
      <c r="W2368" s="59"/>
      <c r="BM2368" s="240"/>
      <c r="BN2368" s="240"/>
      <c r="BO2368" s="240"/>
    </row>
    <row r="2369" spans="23:67" s="52" customFormat="1">
      <c r="W2369" s="59"/>
      <c r="BM2369" s="240"/>
      <c r="BN2369" s="240"/>
      <c r="BO2369" s="240"/>
    </row>
    <row r="2370" spans="23:67" s="52" customFormat="1">
      <c r="W2370" s="59"/>
      <c r="BM2370" s="240"/>
      <c r="BN2370" s="240"/>
      <c r="BO2370" s="240"/>
    </row>
    <row r="2371" spans="23:67" s="52" customFormat="1">
      <c r="W2371" s="59"/>
      <c r="BM2371" s="240"/>
      <c r="BN2371" s="240"/>
      <c r="BO2371" s="240"/>
    </row>
    <row r="2372" spans="23:67" s="52" customFormat="1">
      <c r="W2372" s="59"/>
      <c r="BM2372" s="240"/>
      <c r="BN2372" s="240"/>
      <c r="BO2372" s="240"/>
    </row>
    <row r="2373" spans="23:67" s="52" customFormat="1">
      <c r="W2373" s="59"/>
      <c r="BM2373" s="240"/>
      <c r="BN2373" s="240"/>
      <c r="BO2373" s="240"/>
    </row>
    <row r="2374" spans="23:67" s="52" customFormat="1">
      <c r="W2374" s="59"/>
      <c r="BM2374" s="240"/>
      <c r="BN2374" s="240"/>
      <c r="BO2374" s="240"/>
    </row>
    <row r="2375" spans="23:67" s="52" customFormat="1">
      <c r="W2375" s="59"/>
      <c r="BM2375" s="240"/>
      <c r="BN2375" s="240"/>
      <c r="BO2375" s="240"/>
    </row>
    <row r="2376" spans="23:67" s="52" customFormat="1">
      <c r="W2376" s="59"/>
      <c r="BM2376" s="240"/>
      <c r="BN2376" s="240"/>
      <c r="BO2376" s="240"/>
    </row>
    <row r="2377" spans="23:67" s="52" customFormat="1">
      <c r="W2377" s="59"/>
      <c r="BM2377" s="240"/>
      <c r="BN2377" s="240"/>
      <c r="BO2377" s="240"/>
    </row>
    <row r="2378" spans="23:67" s="52" customFormat="1">
      <c r="W2378" s="59"/>
      <c r="BM2378" s="240"/>
      <c r="BN2378" s="240"/>
      <c r="BO2378" s="240"/>
    </row>
    <row r="2379" spans="23:67" s="52" customFormat="1">
      <c r="W2379" s="59"/>
      <c r="BM2379" s="240"/>
      <c r="BN2379" s="240"/>
      <c r="BO2379" s="240"/>
    </row>
    <row r="2380" spans="23:67" s="52" customFormat="1">
      <c r="W2380" s="59"/>
      <c r="BM2380" s="240"/>
      <c r="BN2380" s="240"/>
      <c r="BO2380" s="240"/>
    </row>
    <row r="2381" spans="23:67" s="52" customFormat="1">
      <c r="W2381" s="59"/>
      <c r="BM2381" s="240"/>
      <c r="BN2381" s="240"/>
      <c r="BO2381" s="240"/>
    </row>
    <row r="2382" spans="23:67" s="52" customFormat="1">
      <c r="W2382" s="59"/>
      <c r="BM2382" s="240"/>
      <c r="BN2382" s="240"/>
      <c r="BO2382" s="240"/>
    </row>
    <row r="2383" spans="23:67" s="52" customFormat="1">
      <c r="W2383" s="59"/>
      <c r="BM2383" s="240"/>
      <c r="BN2383" s="240"/>
      <c r="BO2383" s="240"/>
    </row>
    <row r="2384" spans="23:67" s="52" customFormat="1">
      <c r="W2384" s="59"/>
      <c r="BM2384" s="240"/>
      <c r="BN2384" s="240"/>
      <c r="BO2384" s="240"/>
    </row>
    <row r="2385" spans="23:67" s="52" customFormat="1">
      <c r="W2385" s="59"/>
      <c r="BM2385" s="240"/>
      <c r="BN2385" s="240"/>
      <c r="BO2385" s="240"/>
    </row>
    <row r="2386" spans="23:67" s="52" customFormat="1">
      <c r="W2386" s="59"/>
      <c r="BM2386" s="240"/>
      <c r="BN2386" s="240"/>
      <c r="BO2386" s="240"/>
    </row>
    <row r="2387" spans="23:67" s="52" customFormat="1">
      <c r="W2387" s="59"/>
      <c r="BM2387" s="240"/>
      <c r="BN2387" s="240"/>
      <c r="BO2387" s="240"/>
    </row>
    <row r="2388" spans="23:67" s="52" customFormat="1">
      <c r="W2388" s="59"/>
      <c r="BM2388" s="240"/>
      <c r="BN2388" s="240"/>
      <c r="BO2388" s="240"/>
    </row>
    <row r="2389" spans="23:67" s="52" customFormat="1">
      <c r="W2389" s="59"/>
      <c r="BM2389" s="240"/>
      <c r="BN2389" s="240"/>
      <c r="BO2389" s="240"/>
    </row>
    <row r="2390" spans="23:67" s="52" customFormat="1">
      <c r="W2390" s="59"/>
      <c r="BM2390" s="240"/>
      <c r="BN2390" s="240"/>
      <c r="BO2390" s="240"/>
    </row>
    <row r="2391" spans="23:67" s="52" customFormat="1">
      <c r="W2391" s="59"/>
      <c r="BM2391" s="240"/>
      <c r="BN2391" s="240"/>
      <c r="BO2391" s="240"/>
    </row>
    <row r="2392" spans="23:67" s="52" customFormat="1">
      <c r="W2392" s="59"/>
      <c r="BM2392" s="240"/>
      <c r="BN2392" s="240"/>
      <c r="BO2392" s="240"/>
    </row>
    <row r="2393" spans="23:67" s="52" customFormat="1">
      <c r="W2393" s="59"/>
      <c r="BM2393" s="240"/>
      <c r="BN2393" s="240"/>
      <c r="BO2393" s="240"/>
    </row>
    <row r="2394" spans="23:67" s="52" customFormat="1">
      <c r="W2394" s="59"/>
      <c r="BM2394" s="240"/>
      <c r="BN2394" s="240"/>
      <c r="BO2394" s="240"/>
    </row>
    <row r="2395" spans="23:67" s="52" customFormat="1">
      <c r="W2395" s="59"/>
      <c r="BM2395" s="240"/>
      <c r="BN2395" s="240"/>
      <c r="BO2395" s="240"/>
    </row>
    <row r="2396" spans="23:67" s="52" customFormat="1">
      <c r="W2396" s="59"/>
      <c r="BM2396" s="240"/>
      <c r="BN2396" s="240"/>
      <c r="BO2396" s="240"/>
    </row>
    <row r="2397" spans="23:67" s="52" customFormat="1">
      <c r="W2397" s="59"/>
      <c r="BM2397" s="240"/>
      <c r="BN2397" s="240"/>
      <c r="BO2397" s="240"/>
    </row>
    <row r="2398" spans="23:67" s="52" customFormat="1">
      <c r="W2398" s="59"/>
      <c r="BM2398" s="240"/>
      <c r="BN2398" s="240"/>
      <c r="BO2398" s="240"/>
    </row>
    <row r="2399" spans="23:67" s="52" customFormat="1">
      <c r="W2399" s="59"/>
      <c r="BM2399" s="240"/>
      <c r="BN2399" s="240"/>
      <c r="BO2399" s="240"/>
    </row>
    <row r="2400" spans="23:67" s="52" customFormat="1">
      <c r="W2400" s="59"/>
      <c r="BM2400" s="240"/>
      <c r="BN2400" s="240"/>
      <c r="BO2400" s="240"/>
    </row>
    <row r="2401" spans="23:67" s="52" customFormat="1">
      <c r="W2401" s="59"/>
      <c r="BM2401" s="240"/>
      <c r="BN2401" s="240"/>
      <c r="BO2401" s="240"/>
    </row>
    <row r="2402" spans="23:67" s="52" customFormat="1">
      <c r="W2402" s="59"/>
      <c r="BM2402" s="240"/>
      <c r="BN2402" s="240"/>
      <c r="BO2402" s="240"/>
    </row>
    <row r="2403" spans="23:67" s="52" customFormat="1">
      <c r="W2403" s="59"/>
      <c r="BM2403" s="240"/>
      <c r="BN2403" s="240"/>
      <c r="BO2403" s="240"/>
    </row>
    <row r="2404" spans="23:67" s="52" customFormat="1">
      <c r="W2404" s="59"/>
      <c r="BM2404" s="240"/>
      <c r="BN2404" s="240"/>
      <c r="BO2404" s="240"/>
    </row>
    <row r="2405" spans="23:67" s="52" customFormat="1">
      <c r="W2405" s="59"/>
      <c r="BM2405" s="240"/>
      <c r="BN2405" s="240"/>
      <c r="BO2405" s="240"/>
    </row>
    <row r="2406" spans="23:67" s="52" customFormat="1">
      <c r="W2406" s="59"/>
      <c r="BM2406" s="240"/>
      <c r="BN2406" s="240"/>
      <c r="BO2406" s="240"/>
    </row>
    <row r="2407" spans="23:67" s="52" customFormat="1">
      <c r="W2407" s="59"/>
      <c r="BM2407" s="240"/>
      <c r="BN2407" s="240"/>
      <c r="BO2407" s="240"/>
    </row>
    <row r="2408" spans="23:67" s="52" customFormat="1">
      <c r="W2408" s="59"/>
      <c r="BM2408" s="240"/>
      <c r="BN2408" s="240"/>
      <c r="BO2408" s="240"/>
    </row>
    <row r="2409" spans="23:67" s="52" customFormat="1">
      <c r="W2409" s="59"/>
      <c r="BM2409" s="240"/>
      <c r="BN2409" s="240"/>
      <c r="BO2409" s="240"/>
    </row>
    <row r="2410" spans="23:67" s="52" customFormat="1">
      <c r="W2410" s="59"/>
      <c r="BM2410" s="240"/>
      <c r="BN2410" s="240"/>
      <c r="BO2410" s="240"/>
    </row>
    <row r="2411" spans="23:67" s="52" customFormat="1">
      <c r="W2411" s="59"/>
      <c r="BM2411" s="240"/>
      <c r="BN2411" s="240"/>
      <c r="BO2411" s="240"/>
    </row>
    <row r="2412" spans="23:67" s="52" customFormat="1">
      <c r="W2412" s="59"/>
      <c r="BM2412" s="240"/>
      <c r="BN2412" s="240"/>
      <c r="BO2412" s="240"/>
    </row>
    <row r="2413" spans="23:67" s="52" customFormat="1">
      <c r="W2413" s="59"/>
      <c r="BM2413" s="240"/>
      <c r="BN2413" s="240"/>
      <c r="BO2413" s="240"/>
    </row>
    <row r="2414" spans="23:67" s="52" customFormat="1">
      <c r="W2414" s="59"/>
      <c r="BM2414" s="240"/>
      <c r="BN2414" s="240"/>
      <c r="BO2414" s="240"/>
    </row>
    <row r="2415" spans="23:67" s="52" customFormat="1">
      <c r="W2415" s="59"/>
      <c r="BM2415" s="240"/>
      <c r="BN2415" s="240"/>
      <c r="BO2415" s="240"/>
    </row>
    <row r="2416" spans="23:67" s="52" customFormat="1">
      <c r="W2416" s="59"/>
      <c r="BM2416" s="240"/>
      <c r="BN2416" s="240"/>
      <c r="BO2416" s="240"/>
    </row>
    <row r="2417" spans="23:67" s="52" customFormat="1">
      <c r="W2417" s="59"/>
      <c r="BM2417" s="240"/>
      <c r="BN2417" s="240"/>
      <c r="BO2417" s="240"/>
    </row>
    <row r="2418" spans="23:67" s="52" customFormat="1">
      <c r="W2418" s="59"/>
      <c r="BM2418" s="240"/>
      <c r="BN2418" s="240"/>
      <c r="BO2418" s="240"/>
    </row>
    <row r="2419" spans="23:67" s="52" customFormat="1">
      <c r="W2419" s="59"/>
      <c r="BM2419" s="240"/>
      <c r="BN2419" s="240"/>
      <c r="BO2419" s="240"/>
    </row>
    <row r="2420" spans="23:67" s="52" customFormat="1">
      <c r="W2420" s="59"/>
      <c r="BM2420" s="240"/>
      <c r="BN2420" s="240"/>
      <c r="BO2420" s="240"/>
    </row>
    <row r="2421" spans="23:67" s="52" customFormat="1">
      <c r="W2421" s="59"/>
      <c r="BM2421" s="240"/>
      <c r="BN2421" s="240"/>
      <c r="BO2421" s="240"/>
    </row>
    <row r="2422" spans="23:67" s="52" customFormat="1">
      <c r="W2422" s="59"/>
      <c r="BM2422" s="240"/>
      <c r="BN2422" s="240"/>
      <c r="BO2422" s="240"/>
    </row>
    <row r="2423" spans="23:67" s="52" customFormat="1">
      <c r="W2423" s="59"/>
      <c r="BM2423" s="240"/>
      <c r="BN2423" s="240"/>
      <c r="BO2423" s="240"/>
    </row>
    <row r="2424" spans="23:67" s="52" customFormat="1">
      <c r="W2424" s="59"/>
      <c r="BM2424" s="240"/>
      <c r="BN2424" s="240"/>
      <c r="BO2424" s="240"/>
    </row>
    <row r="2425" spans="23:67" s="52" customFormat="1">
      <c r="W2425" s="59"/>
      <c r="BM2425" s="240"/>
      <c r="BN2425" s="240"/>
      <c r="BO2425" s="240"/>
    </row>
    <row r="2426" spans="23:67" s="52" customFormat="1">
      <c r="W2426" s="59"/>
      <c r="BM2426" s="240"/>
      <c r="BN2426" s="240"/>
      <c r="BO2426" s="240"/>
    </row>
    <row r="2427" spans="23:67" s="52" customFormat="1">
      <c r="W2427" s="59"/>
      <c r="BM2427" s="240"/>
      <c r="BN2427" s="240"/>
      <c r="BO2427" s="240"/>
    </row>
    <row r="2428" spans="23:67" s="52" customFormat="1">
      <c r="W2428" s="59"/>
      <c r="BM2428" s="240"/>
      <c r="BN2428" s="240"/>
      <c r="BO2428" s="240"/>
    </row>
    <row r="2429" spans="23:67" s="52" customFormat="1">
      <c r="W2429" s="59"/>
      <c r="BM2429" s="240"/>
      <c r="BN2429" s="240"/>
      <c r="BO2429" s="240"/>
    </row>
    <row r="2430" spans="23:67" s="52" customFormat="1">
      <c r="W2430" s="59"/>
      <c r="BM2430" s="240"/>
      <c r="BN2430" s="240"/>
      <c r="BO2430" s="240"/>
    </row>
    <row r="2431" spans="23:67" s="52" customFormat="1">
      <c r="W2431" s="59"/>
      <c r="BM2431" s="240"/>
      <c r="BN2431" s="240"/>
      <c r="BO2431" s="240"/>
    </row>
    <row r="2432" spans="23:67" s="52" customFormat="1">
      <c r="W2432" s="59"/>
      <c r="BM2432" s="240"/>
      <c r="BN2432" s="240"/>
      <c r="BO2432" s="240"/>
    </row>
    <row r="2433" spans="23:67" s="52" customFormat="1">
      <c r="W2433" s="59"/>
      <c r="BM2433" s="240"/>
      <c r="BN2433" s="240"/>
      <c r="BO2433" s="240"/>
    </row>
    <row r="2434" spans="23:67" s="52" customFormat="1">
      <c r="W2434" s="59"/>
      <c r="BM2434" s="240"/>
      <c r="BN2434" s="240"/>
      <c r="BO2434" s="240"/>
    </row>
    <row r="2435" spans="23:67" s="52" customFormat="1">
      <c r="W2435" s="59"/>
      <c r="BM2435" s="240"/>
      <c r="BN2435" s="240"/>
      <c r="BO2435" s="240"/>
    </row>
    <row r="2436" spans="23:67" s="52" customFormat="1">
      <c r="W2436" s="59"/>
      <c r="BM2436" s="240"/>
      <c r="BN2436" s="240"/>
      <c r="BO2436" s="240"/>
    </row>
    <row r="2437" spans="23:67" s="52" customFormat="1">
      <c r="W2437" s="59"/>
      <c r="BM2437" s="240"/>
      <c r="BN2437" s="240"/>
      <c r="BO2437" s="240"/>
    </row>
    <row r="2438" spans="23:67" s="52" customFormat="1">
      <c r="W2438" s="59"/>
      <c r="BM2438" s="240"/>
      <c r="BN2438" s="240"/>
      <c r="BO2438" s="240"/>
    </row>
    <row r="2439" spans="23:67" s="52" customFormat="1">
      <c r="W2439" s="59"/>
      <c r="BM2439" s="240"/>
      <c r="BN2439" s="240"/>
      <c r="BO2439" s="240"/>
    </row>
    <row r="2440" spans="23:67" s="52" customFormat="1">
      <c r="W2440" s="59"/>
      <c r="BM2440" s="240"/>
      <c r="BN2440" s="240"/>
      <c r="BO2440" s="240"/>
    </row>
    <row r="2441" spans="23:67" s="52" customFormat="1">
      <c r="W2441" s="59"/>
      <c r="BM2441" s="240"/>
      <c r="BN2441" s="240"/>
      <c r="BO2441" s="240"/>
    </row>
    <row r="2442" spans="23:67" s="52" customFormat="1">
      <c r="W2442" s="59"/>
      <c r="BM2442" s="240"/>
      <c r="BN2442" s="240"/>
      <c r="BO2442" s="240"/>
    </row>
    <row r="2443" spans="23:67" s="52" customFormat="1">
      <c r="W2443" s="59"/>
      <c r="BM2443" s="240"/>
      <c r="BN2443" s="240"/>
      <c r="BO2443" s="240"/>
    </row>
    <row r="2444" spans="23:67" s="52" customFormat="1">
      <c r="W2444" s="59"/>
      <c r="BM2444" s="240"/>
      <c r="BN2444" s="240"/>
      <c r="BO2444" s="240"/>
    </row>
    <row r="2445" spans="23:67" s="52" customFormat="1">
      <c r="W2445" s="59"/>
      <c r="BM2445" s="240"/>
      <c r="BN2445" s="240"/>
      <c r="BO2445" s="240"/>
    </row>
    <row r="2446" spans="23:67" s="52" customFormat="1">
      <c r="W2446" s="59"/>
      <c r="BM2446" s="240"/>
      <c r="BN2446" s="240"/>
      <c r="BO2446" s="240"/>
    </row>
    <row r="2447" spans="23:67" s="52" customFormat="1">
      <c r="W2447" s="59"/>
      <c r="BM2447" s="240"/>
      <c r="BN2447" s="240"/>
      <c r="BO2447" s="240"/>
    </row>
    <row r="2448" spans="23:67" s="52" customFormat="1">
      <c r="W2448" s="59"/>
      <c r="BM2448" s="240"/>
      <c r="BN2448" s="240"/>
      <c r="BO2448" s="240"/>
    </row>
    <row r="2449" spans="23:67" s="52" customFormat="1">
      <c r="W2449" s="59"/>
      <c r="BM2449" s="240"/>
      <c r="BN2449" s="240"/>
      <c r="BO2449" s="240"/>
    </row>
    <row r="2450" spans="23:67" s="52" customFormat="1">
      <c r="W2450" s="59"/>
      <c r="BM2450" s="240"/>
      <c r="BN2450" s="240"/>
      <c r="BO2450" s="240"/>
    </row>
    <row r="2451" spans="23:67" s="52" customFormat="1">
      <c r="W2451" s="59"/>
      <c r="BM2451" s="240"/>
      <c r="BN2451" s="240"/>
      <c r="BO2451" s="240"/>
    </row>
    <row r="2452" spans="23:67" s="52" customFormat="1">
      <c r="W2452" s="59"/>
      <c r="BM2452" s="240"/>
      <c r="BN2452" s="240"/>
      <c r="BO2452" s="240"/>
    </row>
    <row r="2453" spans="23:67" s="52" customFormat="1">
      <c r="W2453" s="59"/>
      <c r="BM2453" s="240"/>
      <c r="BN2453" s="240"/>
      <c r="BO2453" s="240"/>
    </row>
    <row r="2454" spans="23:67" s="52" customFormat="1">
      <c r="W2454" s="59"/>
      <c r="BM2454" s="240"/>
      <c r="BN2454" s="240"/>
      <c r="BO2454" s="240"/>
    </row>
    <row r="2455" spans="23:67" s="52" customFormat="1">
      <c r="W2455" s="59"/>
      <c r="BM2455" s="240"/>
      <c r="BN2455" s="240"/>
      <c r="BO2455" s="240"/>
    </row>
    <row r="2456" spans="23:67" s="52" customFormat="1">
      <c r="W2456" s="59"/>
      <c r="BM2456" s="240"/>
      <c r="BN2456" s="240"/>
      <c r="BO2456" s="240"/>
    </row>
    <row r="2457" spans="23:67" s="52" customFormat="1">
      <c r="W2457" s="59"/>
      <c r="BM2457" s="240"/>
      <c r="BN2457" s="240"/>
      <c r="BO2457" s="240"/>
    </row>
    <row r="2458" spans="23:67" s="52" customFormat="1">
      <c r="W2458" s="59"/>
      <c r="BM2458" s="240"/>
      <c r="BN2458" s="240"/>
      <c r="BO2458" s="240"/>
    </row>
    <row r="2459" spans="23:67" s="52" customFormat="1">
      <c r="W2459" s="59"/>
      <c r="BM2459" s="240"/>
      <c r="BN2459" s="240"/>
      <c r="BO2459" s="240"/>
    </row>
    <row r="2460" spans="23:67" s="52" customFormat="1">
      <c r="W2460" s="59"/>
      <c r="BM2460" s="240"/>
      <c r="BN2460" s="240"/>
      <c r="BO2460" s="240"/>
    </row>
    <row r="2461" spans="23:67" s="52" customFormat="1">
      <c r="W2461" s="59"/>
      <c r="BM2461" s="240"/>
      <c r="BN2461" s="240"/>
      <c r="BO2461" s="240"/>
    </row>
    <row r="2462" spans="23:67" s="52" customFormat="1">
      <c r="W2462" s="59"/>
      <c r="BM2462" s="240"/>
      <c r="BN2462" s="240"/>
      <c r="BO2462" s="240"/>
    </row>
    <row r="2463" spans="23:67" s="52" customFormat="1">
      <c r="W2463" s="59"/>
      <c r="BM2463" s="240"/>
      <c r="BN2463" s="240"/>
      <c r="BO2463" s="240"/>
    </row>
    <row r="2464" spans="23:67" s="52" customFormat="1">
      <c r="W2464" s="59"/>
      <c r="BM2464" s="240"/>
      <c r="BN2464" s="240"/>
      <c r="BO2464" s="240"/>
    </row>
    <row r="2465" spans="23:67" s="52" customFormat="1">
      <c r="W2465" s="59"/>
      <c r="BM2465" s="240"/>
      <c r="BN2465" s="240"/>
      <c r="BO2465" s="240"/>
    </row>
    <row r="2466" spans="23:67" s="52" customFormat="1">
      <c r="W2466" s="59"/>
      <c r="BM2466" s="240"/>
      <c r="BN2466" s="240"/>
      <c r="BO2466" s="240"/>
    </row>
    <row r="2467" spans="23:67" s="52" customFormat="1">
      <c r="W2467" s="59"/>
      <c r="BM2467" s="240"/>
      <c r="BN2467" s="240"/>
      <c r="BO2467" s="240"/>
    </row>
    <row r="2468" spans="23:67" s="52" customFormat="1">
      <c r="W2468" s="59"/>
      <c r="BM2468" s="240"/>
      <c r="BN2468" s="240"/>
      <c r="BO2468" s="240"/>
    </row>
    <row r="2469" spans="23:67" s="52" customFormat="1">
      <c r="W2469" s="59"/>
      <c r="BM2469" s="240"/>
      <c r="BN2469" s="240"/>
      <c r="BO2469" s="240"/>
    </row>
    <row r="2470" spans="23:67" s="52" customFormat="1">
      <c r="W2470" s="59"/>
      <c r="BM2470" s="240"/>
      <c r="BN2470" s="240"/>
      <c r="BO2470" s="240"/>
    </row>
    <row r="2471" spans="23:67" s="52" customFormat="1">
      <c r="W2471" s="59"/>
      <c r="BM2471" s="240"/>
      <c r="BN2471" s="240"/>
      <c r="BO2471" s="240"/>
    </row>
    <row r="2472" spans="23:67" s="52" customFormat="1">
      <c r="W2472" s="59"/>
      <c r="BM2472" s="240"/>
      <c r="BN2472" s="240"/>
      <c r="BO2472" s="240"/>
    </row>
    <row r="2473" spans="23:67" s="52" customFormat="1">
      <c r="W2473" s="59"/>
      <c r="BM2473" s="240"/>
      <c r="BN2473" s="240"/>
      <c r="BO2473" s="240"/>
    </row>
    <row r="2474" spans="23:67" s="52" customFormat="1">
      <c r="W2474" s="59"/>
      <c r="BM2474" s="240"/>
      <c r="BN2474" s="240"/>
      <c r="BO2474" s="240"/>
    </row>
    <row r="2475" spans="23:67" s="52" customFormat="1">
      <c r="W2475" s="59"/>
      <c r="BM2475" s="240"/>
      <c r="BN2475" s="240"/>
      <c r="BO2475" s="240"/>
    </row>
    <row r="2476" spans="23:67" s="52" customFormat="1">
      <c r="W2476" s="59"/>
      <c r="BM2476" s="240"/>
      <c r="BN2476" s="240"/>
      <c r="BO2476" s="240"/>
    </row>
    <row r="2477" spans="23:67" s="52" customFormat="1">
      <c r="W2477" s="59"/>
      <c r="BM2477" s="240"/>
      <c r="BN2477" s="240"/>
      <c r="BO2477" s="240"/>
    </row>
    <row r="2478" spans="23:67" s="52" customFormat="1">
      <c r="W2478" s="59"/>
      <c r="BM2478" s="240"/>
      <c r="BN2478" s="240"/>
      <c r="BO2478" s="240"/>
    </row>
    <row r="2479" spans="23:67" s="52" customFormat="1">
      <c r="W2479" s="59"/>
      <c r="BM2479" s="240"/>
      <c r="BN2479" s="240"/>
      <c r="BO2479" s="240"/>
    </row>
    <row r="2480" spans="23:67" s="52" customFormat="1">
      <c r="W2480" s="59"/>
      <c r="BM2480" s="240"/>
      <c r="BN2480" s="240"/>
      <c r="BO2480" s="240"/>
    </row>
    <row r="2481" spans="23:67" s="52" customFormat="1">
      <c r="W2481" s="59"/>
      <c r="BM2481" s="240"/>
      <c r="BN2481" s="240"/>
      <c r="BO2481" s="240"/>
    </row>
    <row r="2482" spans="23:67" s="52" customFormat="1">
      <c r="W2482" s="59"/>
      <c r="BM2482" s="240"/>
      <c r="BN2482" s="240"/>
      <c r="BO2482" s="240"/>
    </row>
    <row r="2483" spans="23:67" s="52" customFormat="1">
      <c r="W2483" s="59"/>
      <c r="BM2483" s="240"/>
      <c r="BN2483" s="240"/>
      <c r="BO2483" s="240"/>
    </row>
    <row r="2484" spans="23:67" s="52" customFormat="1">
      <c r="W2484" s="59"/>
      <c r="BM2484" s="240"/>
      <c r="BN2484" s="240"/>
      <c r="BO2484" s="240"/>
    </row>
    <row r="2485" spans="23:67" s="52" customFormat="1">
      <c r="W2485" s="59"/>
      <c r="BM2485" s="240"/>
      <c r="BN2485" s="240"/>
      <c r="BO2485" s="240"/>
    </row>
    <row r="2486" spans="23:67" s="52" customFormat="1">
      <c r="W2486" s="59"/>
      <c r="BM2486" s="240"/>
      <c r="BN2486" s="240"/>
      <c r="BO2486" s="240"/>
    </row>
    <row r="2487" spans="23:67" s="52" customFormat="1">
      <c r="W2487" s="59"/>
      <c r="BM2487" s="240"/>
      <c r="BN2487" s="240"/>
      <c r="BO2487" s="240"/>
    </row>
    <row r="2488" spans="23:67" s="52" customFormat="1">
      <c r="W2488" s="59"/>
      <c r="BM2488" s="240"/>
      <c r="BN2488" s="240"/>
      <c r="BO2488" s="240"/>
    </row>
    <row r="2489" spans="23:67" s="52" customFormat="1">
      <c r="W2489" s="59"/>
      <c r="BM2489" s="240"/>
      <c r="BN2489" s="240"/>
      <c r="BO2489" s="240"/>
    </row>
    <row r="2490" spans="23:67" s="52" customFormat="1">
      <c r="W2490" s="59"/>
      <c r="BM2490" s="240"/>
      <c r="BN2490" s="240"/>
      <c r="BO2490" s="240"/>
    </row>
    <row r="2491" spans="23:67" s="52" customFormat="1">
      <c r="W2491" s="59"/>
      <c r="BM2491" s="240"/>
      <c r="BN2491" s="240"/>
      <c r="BO2491" s="240"/>
    </row>
    <row r="2492" spans="23:67" s="52" customFormat="1">
      <c r="W2492" s="59"/>
      <c r="BM2492" s="240"/>
      <c r="BN2492" s="240"/>
      <c r="BO2492" s="240"/>
    </row>
    <row r="2493" spans="23:67" s="52" customFormat="1">
      <c r="W2493" s="59"/>
      <c r="BM2493" s="240"/>
      <c r="BN2493" s="240"/>
      <c r="BO2493" s="240"/>
    </row>
    <row r="2494" spans="23:67" s="52" customFormat="1">
      <c r="W2494" s="59"/>
      <c r="BM2494" s="240"/>
      <c r="BN2494" s="240"/>
      <c r="BO2494" s="240"/>
    </row>
    <row r="2495" spans="23:67" s="52" customFormat="1">
      <c r="W2495" s="59"/>
      <c r="BM2495" s="240"/>
      <c r="BN2495" s="240"/>
      <c r="BO2495" s="240"/>
    </row>
    <row r="2496" spans="23:67" s="52" customFormat="1">
      <c r="W2496" s="59"/>
      <c r="BM2496" s="240"/>
      <c r="BN2496" s="240"/>
      <c r="BO2496" s="240"/>
    </row>
    <row r="2497" spans="23:67" s="52" customFormat="1">
      <c r="W2497" s="59"/>
      <c r="BM2497" s="240"/>
      <c r="BN2497" s="240"/>
      <c r="BO2497" s="240"/>
    </row>
    <row r="2498" spans="23:67" s="52" customFormat="1">
      <c r="W2498" s="59"/>
      <c r="BM2498" s="240"/>
      <c r="BN2498" s="240"/>
      <c r="BO2498" s="240"/>
    </row>
    <row r="2499" spans="23:67" s="52" customFormat="1">
      <c r="W2499" s="59"/>
      <c r="BM2499" s="240"/>
      <c r="BN2499" s="240"/>
      <c r="BO2499" s="240"/>
    </row>
    <row r="2500" spans="23:67" s="52" customFormat="1">
      <c r="W2500" s="59"/>
      <c r="BM2500" s="240"/>
      <c r="BN2500" s="240"/>
      <c r="BO2500" s="240"/>
    </row>
    <row r="2501" spans="23:67" s="52" customFormat="1">
      <c r="W2501" s="59"/>
      <c r="BM2501" s="240"/>
      <c r="BN2501" s="240"/>
      <c r="BO2501" s="240"/>
    </row>
    <row r="2502" spans="23:67" s="52" customFormat="1">
      <c r="W2502" s="59"/>
      <c r="BM2502" s="240"/>
      <c r="BN2502" s="240"/>
      <c r="BO2502" s="240"/>
    </row>
    <row r="2503" spans="23:67" s="52" customFormat="1">
      <c r="W2503" s="59"/>
      <c r="BM2503" s="240"/>
      <c r="BN2503" s="240"/>
      <c r="BO2503" s="240"/>
    </row>
    <row r="2504" spans="23:67" s="52" customFormat="1">
      <c r="W2504" s="59"/>
      <c r="BM2504" s="240"/>
      <c r="BN2504" s="240"/>
      <c r="BO2504" s="240"/>
    </row>
    <row r="2505" spans="23:67" s="52" customFormat="1">
      <c r="W2505" s="59"/>
      <c r="BM2505" s="240"/>
      <c r="BN2505" s="240"/>
      <c r="BO2505" s="240"/>
    </row>
    <row r="2506" spans="23:67" s="52" customFormat="1">
      <c r="W2506" s="59"/>
      <c r="BM2506" s="240"/>
      <c r="BN2506" s="240"/>
      <c r="BO2506" s="240"/>
    </row>
    <row r="2507" spans="23:67" s="52" customFormat="1">
      <c r="W2507" s="59"/>
      <c r="BM2507" s="240"/>
      <c r="BN2507" s="240"/>
      <c r="BO2507" s="240"/>
    </row>
    <row r="2508" spans="23:67" s="52" customFormat="1">
      <c r="W2508" s="59"/>
      <c r="BM2508" s="240"/>
      <c r="BN2508" s="240"/>
      <c r="BO2508" s="240"/>
    </row>
    <row r="2509" spans="23:67" s="52" customFormat="1">
      <c r="W2509" s="59"/>
      <c r="BM2509" s="240"/>
      <c r="BN2509" s="240"/>
      <c r="BO2509" s="240"/>
    </row>
    <row r="2510" spans="23:67" s="52" customFormat="1">
      <c r="W2510" s="59"/>
      <c r="BM2510" s="240"/>
      <c r="BN2510" s="240"/>
      <c r="BO2510" s="240"/>
    </row>
    <row r="2511" spans="23:67" s="52" customFormat="1">
      <c r="W2511" s="59"/>
      <c r="BM2511" s="240"/>
      <c r="BN2511" s="240"/>
      <c r="BO2511" s="240"/>
    </row>
    <row r="2512" spans="23:67" s="52" customFormat="1">
      <c r="W2512" s="59"/>
      <c r="BM2512" s="240"/>
      <c r="BN2512" s="240"/>
      <c r="BO2512" s="240"/>
    </row>
    <row r="2513" spans="23:67" s="52" customFormat="1">
      <c r="W2513" s="59"/>
      <c r="BM2513" s="240"/>
      <c r="BN2513" s="240"/>
      <c r="BO2513" s="240"/>
    </row>
    <row r="2514" spans="23:67" s="52" customFormat="1">
      <c r="W2514" s="59"/>
      <c r="BM2514" s="240"/>
      <c r="BN2514" s="240"/>
      <c r="BO2514" s="240"/>
    </row>
    <row r="2515" spans="23:67" s="52" customFormat="1">
      <c r="W2515" s="59"/>
      <c r="BM2515" s="240"/>
      <c r="BN2515" s="240"/>
      <c r="BO2515" s="240"/>
    </row>
    <row r="2516" spans="23:67" s="52" customFormat="1">
      <c r="W2516" s="59"/>
      <c r="BM2516" s="240"/>
      <c r="BN2516" s="240"/>
      <c r="BO2516" s="240"/>
    </row>
    <row r="2517" spans="23:67" s="52" customFormat="1">
      <c r="W2517" s="59"/>
      <c r="BM2517" s="240"/>
      <c r="BN2517" s="240"/>
      <c r="BO2517" s="240"/>
    </row>
    <row r="2518" spans="23:67" s="52" customFormat="1">
      <c r="W2518" s="59"/>
      <c r="BM2518" s="240"/>
      <c r="BN2518" s="240"/>
      <c r="BO2518" s="240"/>
    </row>
    <row r="2519" spans="23:67" s="52" customFormat="1">
      <c r="W2519" s="59"/>
      <c r="BM2519" s="240"/>
      <c r="BN2519" s="240"/>
      <c r="BO2519" s="240"/>
    </row>
    <row r="2520" spans="23:67" s="52" customFormat="1">
      <c r="W2520" s="59"/>
      <c r="BM2520" s="240"/>
      <c r="BN2520" s="240"/>
      <c r="BO2520" s="240"/>
    </row>
    <row r="2521" spans="23:67" s="52" customFormat="1">
      <c r="W2521" s="59"/>
      <c r="BM2521" s="240"/>
      <c r="BN2521" s="240"/>
      <c r="BO2521" s="240"/>
    </row>
    <row r="2522" spans="23:67" s="52" customFormat="1">
      <c r="W2522" s="59"/>
      <c r="BM2522" s="240"/>
      <c r="BN2522" s="240"/>
      <c r="BO2522" s="240"/>
    </row>
    <row r="2523" spans="23:67" s="52" customFormat="1">
      <c r="W2523" s="59"/>
      <c r="BM2523" s="240"/>
      <c r="BN2523" s="240"/>
      <c r="BO2523" s="240"/>
    </row>
    <row r="2524" spans="23:67" s="52" customFormat="1">
      <c r="W2524" s="59"/>
      <c r="BM2524" s="240"/>
      <c r="BN2524" s="240"/>
      <c r="BO2524" s="240"/>
    </row>
    <row r="2525" spans="23:67" s="52" customFormat="1">
      <c r="W2525" s="59"/>
      <c r="BM2525" s="240"/>
      <c r="BN2525" s="240"/>
      <c r="BO2525" s="240"/>
    </row>
    <row r="2526" spans="23:67" s="52" customFormat="1">
      <c r="W2526" s="59"/>
      <c r="BM2526" s="240"/>
      <c r="BN2526" s="240"/>
      <c r="BO2526" s="240"/>
    </row>
    <row r="2527" spans="23:67" s="52" customFormat="1">
      <c r="W2527" s="59"/>
      <c r="BM2527" s="240"/>
      <c r="BN2527" s="240"/>
      <c r="BO2527" s="240"/>
    </row>
    <row r="2528" spans="23:67" s="52" customFormat="1">
      <c r="W2528" s="59"/>
      <c r="BM2528" s="240"/>
      <c r="BN2528" s="240"/>
      <c r="BO2528" s="240"/>
    </row>
    <row r="2529" spans="23:67" s="52" customFormat="1">
      <c r="W2529" s="59"/>
      <c r="BM2529" s="240"/>
      <c r="BN2529" s="240"/>
      <c r="BO2529" s="240"/>
    </row>
    <row r="2530" spans="23:67" s="52" customFormat="1">
      <c r="W2530" s="59"/>
      <c r="BM2530" s="240"/>
      <c r="BN2530" s="240"/>
      <c r="BO2530" s="240"/>
    </row>
    <row r="2531" spans="23:67" s="52" customFormat="1">
      <c r="W2531" s="59"/>
      <c r="BM2531" s="240"/>
      <c r="BN2531" s="240"/>
      <c r="BO2531" s="240"/>
    </row>
    <row r="2532" spans="23:67" s="52" customFormat="1">
      <c r="W2532" s="59"/>
      <c r="BM2532" s="240"/>
      <c r="BN2532" s="240"/>
      <c r="BO2532" s="240"/>
    </row>
    <row r="2533" spans="23:67" s="52" customFormat="1">
      <c r="W2533" s="59"/>
      <c r="BM2533" s="240"/>
      <c r="BN2533" s="240"/>
      <c r="BO2533" s="240"/>
    </row>
    <row r="2534" spans="23:67" s="52" customFormat="1">
      <c r="W2534" s="59"/>
      <c r="BM2534" s="240"/>
      <c r="BN2534" s="240"/>
      <c r="BO2534" s="240"/>
    </row>
    <row r="2535" spans="23:67" s="52" customFormat="1">
      <c r="W2535" s="59"/>
      <c r="BM2535" s="240"/>
      <c r="BN2535" s="240"/>
      <c r="BO2535" s="240"/>
    </row>
    <row r="2536" spans="23:67" s="52" customFormat="1">
      <c r="W2536" s="59"/>
      <c r="BM2536" s="240"/>
      <c r="BN2536" s="240"/>
      <c r="BO2536" s="240"/>
    </row>
    <row r="2537" spans="23:67" s="52" customFormat="1">
      <c r="W2537" s="59"/>
      <c r="BM2537" s="240"/>
      <c r="BN2537" s="240"/>
      <c r="BO2537" s="240"/>
    </row>
    <row r="2538" spans="23:67" s="52" customFormat="1">
      <c r="W2538" s="59"/>
      <c r="BM2538" s="240"/>
      <c r="BN2538" s="240"/>
      <c r="BO2538" s="240"/>
    </row>
    <row r="2539" spans="23:67" s="52" customFormat="1">
      <c r="W2539" s="59"/>
      <c r="BM2539" s="240"/>
      <c r="BN2539" s="240"/>
      <c r="BO2539" s="240"/>
    </row>
    <row r="2540" spans="23:67" s="52" customFormat="1">
      <c r="W2540" s="59"/>
      <c r="BM2540" s="240"/>
      <c r="BN2540" s="240"/>
      <c r="BO2540" s="240"/>
    </row>
    <row r="2541" spans="23:67" s="52" customFormat="1">
      <c r="W2541" s="59"/>
      <c r="BM2541" s="240"/>
      <c r="BN2541" s="240"/>
      <c r="BO2541" s="240"/>
    </row>
    <row r="2542" spans="23:67" s="52" customFormat="1">
      <c r="W2542" s="59"/>
      <c r="BM2542" s="240"/>
      <c r="BN2542" s="240"/>
      <c r="BO2542" s="240"/>
    </row>
    <row r="2543" spans="23:67" s="52" customFormat="1">
      <c r="W2543" s="59"/>
      <c r="BM2543" s="240"/>
      <c r="BN2543" s="240"/>
      <c r="BO2543" s="240"/>
    </row>
    <row r="2544" spans="23:67" s="52" customFormat="1">
      <c r="W2544" s="59"/>
      <c r="BM2544" s="240"/>
      <c r="BN2544" s="240"/>
      <c r="BO2544" s="240"/>
    </row>
    <row r="2545" spans="23:67" s="52" customFormat="1">
      <c r="W2545" s="59"/>
      <c r="BM2545" s="240"/>
      <c r="BN2545" s="240"/>
      <c r="BO2545" s="240"/>
    </row>
    <row r="2546" spans="23:67" s="52" customFormat="1">
      <c r="W2546" s="59"/>
      <c r="BM2546" s="240"/>
      <c r="BN2546" s="240"/>
      <c r="BO2546" s="240"/>
    </row>
    <row r="2547" spans="23:67" s="52" customFormat="1">
      <c r="W2547" s="59"/>
      <c r="BM2547" s="240"/>
      <c r="BN2547" s="240"/>
      <c r="BO2547" s="240"/>
    </row>
    <row r="2548" spans="23:67" s="52" customFormat="1">
      <c r="W2548" s="59"/>
      <c r="BM2548" s="240"/>
      <c r="BN2548" s="240"/>
      <c r="BO2548" s="240"/>
    </row>
    <row r="2549" spans="23:67" s="52" customFormat="1">
      <c r="W2549" s="59"/>
      <c r="BM2549" s="240"/>
      <c r="BN2549" s="240"/>
      <c r="BO2549" s="240"/>
    </row>
    <row r="2550" spans="23:67" s="52" customFormat="1">
      <c r="W2550" s="59"/>
      <c r="BM2550" s="240"/>
      <c r="BN2550" s="240"/>
      <c r="BO2550" s="240"/>
    </row>
    <row r="2551" spans="23:67" s="52" customFormat="1">
      <c r="W2551" s="59"/>
      <c r="BM2551" s="240"/>
      <c r="BN2551" s="240"/>
      <c r="BO2551" s="240"/>
    </row>
    <row r="2552" spans="23:67" s="52" customFormat="1">
      <c r="W2552" s="59"/>
      <c r="BM2552" s="240"/>
      <c r="BN2552" s="240"/>
      <c r="BO2552" s="240"/>
    </row>
    <row r="2553" spans="23:67" s="52" customFormat="1">
      <c r="W2553" s="59"/>
      <c r="BM2553" s="240"/>
      <c r="BN2553" s="240"/>
      <c r="BO2553" s="240"/>
    </row>
    <row r="2554" spans="23:67" s="52" customFormat="1">
      <c r="W2554" s="59"/>
      <c r="BM2554" s="240"/>
      <c r="BN2554" s="240"/>
      <c r="BO2554" s="240"/>
    </row>
    <row r="2555" spans="23:67" s="52" customFormat="1">
      <c r="W2555" s="59"/>
      <c r="BM2555" s="240"/>
      <c r="BN2555" s="240"/>
      <c r="BO2555" s="240"/>
    </row>
    <row r="2556" spans="23:67" s="52" customFormat="1">
      <c r="W2556" s="59"/>
      <c r="BM2556" s="240"/>
      <c r="BN2556" s="240"/>
      <c r="BO2556" s="240"/>
    </row>
    <row r="2557" spans="23:67" s="52" customFormat="1">
      <c r="W2557" s="59"/>
      <c r="BM2557" s="240"/>
      <c r="BN2557" s="240"/>
      <c r="BO2557" s="240"/>
    </row>
    <row r="2558" spans="23:67" s="52" customFormat="1">
      <c r="W2558" s="59"/>
      <c r="BM2558" s="240"/>
      <c r="BN2558" s="240"/>
      <c r="BO2558" s="240"/>
    </row>
    <row r="2559" spans="23:67" s="52" customFormat="1">
      <c r="W2559" s="59"/>
      <c r="BM2559" s="240"/>
      <c r="BN2559" s="240"/>
      <c r="BO2559" s="240"/>
    </row>
    <row r="2560" spans="23:67" s="52" customFormat="1">
      <c r="W2560" s="59"/>
      <c r="BM2560" s="240"/>
      <c r="BN2560" s="240"/>
      <c r="BO2560" s="240"/>
    </row>
    <row r="2561" spans="23:67" s="52" customFormat="1">
      <c r="W2561" s="59"/>
      <c r="BM2561" s="240"/>
      <c r="BN2561" s="240"/>
      <c r="BO2561" s="240"/>
    </row>
    <row r="2562" spans="23:67" s="52" customFormat="1">
      <c r="W2562" s="59"/>
      <c r="BM2562" s="240"/>
      <c r="BN2562" s="240"/>
      <c r="BO2562" s="240"/>
    </row>
    <row r="2563" spans="23:67" s="52" customFormat="1">
      <c r="W2563" s="59"/>
      <c r="BM2563" s="240"/>
      <c r="BN2563" s="240"/>
      <c r="BO2563" s="240"/>
    </row>
    <row r="2564" spans="23:67" s="52" customFormat="1">
      <c r="W2564" s="59"/>
      <c r="BM2564" s="240"/>
      <c r="BN2564" s="240"/>
      <c r="BO2564" s="240"/>
    </row>
    <row r="2565" spans="23:67" s="52" customFormat="1">
      <c r="W2565" s="59"/>
      <c r="BM2565" s="240"/>
      <c r="BN2565" s="240"/>
      <c r="BO2565" s="240"/>
    </row>
    <row r="2566" spans="23:67" s="52" customFormat="1">
      <c r="W2566" s="59"/>
      <c r="BM2566" s="240"/>
      <c r="BN2566" s="240"/>
      <c r="BO2566" s="240"/>
    </row>
    <row r="2567" spans="23:67" s="52" customFormat="1">
      <c r="W2567" s="59"/>
      <c r="BM2567" s="240"/>
      <c r="BN2567" s="240"/>
      <c r="BO2567" s="240"/>
    </row>
    <row r="2568" spans="23:67" s="52" customFormat="1">
      <c r="W2568" s="59"/>
      <c r="BM2568" s="240"/>
      <c r="BN2568" s="240"/>
      <c r="BO2568" s="240"/>
    </row>
    <row r="2569" spans="23:67" s="52" customFormat="1">
      <c r="W2569" s="59"/>
      <c r="BM2569" s="240"/>
      <c r="BN2569" s="240"/>
      <c r="BO2569" s="240"/>
    </row>
    <row r="2570" spans="23:67" s="52" customFormat="1">
      <c r="W2570" s="59"/>
      <c r="BM2570" s="240"/>
      <c r="BN2570" s="240"/>
      <c r="BO2570" s="240"/>
    </row>
    <row r="2571" spans="23:67" s="52" customFormat="1">
      <c r="W2571" s="59"/>
      <c r="BM2571" s="240"/>
      <c r="BN2571" s="240"/>
      <c r="BO2571" s="240"/>
    </row>
    <row r="2572" spans="23:67" s="52" customFormat="1">
      <c r="W2572" s="59"/>
      <c r="BM2572" s="240"/>
      <c r="BN2572" s="240"/>
      <c r="BO2572" s="240"/>
    </row>
    <row r="2573" spans="23:67" s="52" customFormat="1">
      <c r="W2573" s="59"/>
      <c r="BM2573" s="240"/>
      <c r="BN2573" s="240"/>
      <c r="BO2573" s="240"/>
    </row>
    <row r="2574" spans="23:67" s="52" customFormat="1">
      <c r="W2574" s="59"/>
      <c r="BM2574" s="240"/>
      <c r="BN2574" s="240"/>
      <c r="BO2574" s="240"/>
    </row>
    <row r="2575" spans="23:67" s="52" customFormat="1">
      <c r="W2575" s="59"/>
      <c r="BM2575" s="240"/>
      <c r="BN2575" s="240"/>
      <c r="BO2575" s="240"/>
    </row>
    <row r="2576" spans="23:67" s="52" customFormat="1">
      <c r="W2576" s="59"/>
      <c r="BM2576" s="240"/>
      <c r="BN2576" s="240"/>
      <c r="BO2576" s="240"/>
    </row>
    <row r="2577" spans="23:67" s="52" customFormat="1">
      <c r="W2577" s="59"/>
      <c r="BM2577" s="240"/>
      <c r="BN2577" s="240"/>
      <c r="BO2577" s="240"/>
    </row>
    <row r="2578" spans="23:67" s="52" customFormat="1">
      <c r="W2578" s="59"/>
      <c r="BM2578" s="240"/>
      <c r="BN2578" s="240"/>
      <c r="BO2578" s="240"/>
    </row>
    <row r="2579" spans="23:67" s="52" customFormat="1">
      <c r="W2579" s="59"/>
      <c r="BM2579" s="240"/>
      <c r="BN2579" s="240"/>
      <c r="BO2579" s="240"/>
    </row>
    <row r="2580" spans="23:67" s="52" customFormat="1">
      <c r="W2580" s="59"/>
      <c r="BM2580" s="240"/>
      <c r="BN2580" s="240"/>
      <c r="BO2580" s="240"/>
    </row>
    <row r="2581" spans="23:67" s="52" customFormat="1">
      <c r="W2581" s="59"/>
      <c r="BM2581" s="240"/>
      <c r="BN2581" s="240"/>
      <c r="BO2581" s="240"/>
    </row>
    <row r="2582" spans="23:67" s="52" customFormat="1">
      <c r="W2582" s="59"/>
      <c r="BM2582" s="240"/>
      <c r="BN2582" s="240"/>
      <c r="BO2582" s="240"/>
    </row>
    <row r="2583" spans="23:67" s="52" customFormat="1">
      <c r="W2583" s="59"/>
      <c r="BM2583" s="240"/>
      <c r="BN2583" s="240"/>
      <c r="BO2583" s="240"/>
    </row>
    <row r="2584" spans="23:67" s="52" customFormat="1">
      <c r="W2584" s="59"/>
      <c r="BM2584" s="240"/>
      <c r="BN2584" s="240"/>
      <c r="BO2584" s="240"/>
    </row>
    <row r="2585" spans="23:67" s="52" customFormat="1">
      <c r="W2585" s="59"/>
      <c r="BM2585" s="240"/>
      <c r="BN2585" s="240"/>
      <c r="BO2585" s="240"/>
    </row>
    <row r="2586" spans="23:67" s="52" customFormat="1">
      <c r="W2586" s="59"/>
      <c r="BM2586" s="240"/>
      <c r="BN2586" s="240"/>
      <c r="BO2586" s="240"/>
    </row>
    <row r="2587" spans="23:67" s="52" customFormat="1">
      <c r="W2587" s="59"/>
      <c r="BM2587" s="240"/>
      <c r="BN2587" s="240"/>
      <c r="BO2587" s="240"/>
    </row>
    <row r="2588" spans="23:67" s="52" customFormat="1">
      <c r="W2588" s="59"/>
      <c r="BM2588" s="240"/>
      <c r="BN2588" s="240"/>
      <c r="BO2588" s="240"/>
    </row>
    <row r="2589" spans="23:67" s="52" customFormat="1">
      <c r="W2589" s="59"/>
      <c r="BM2589" s="240"/>
      <c r="BN2589" s="240"/>
      <c r="BO2589" s="240"/>
    </row>
    <row r="2590" spans="23:67" s="52" customFormat="1">
      <c r="W2590" s="59"/>
      <c r="BM2590" s="240"/>
      <c r="BN2590" s="240"/>
      <c r="BO2590" s="240"/>
    </row>
    <row r="2591" spans="23:67" s="52" customFormat="1">
      <c r="W2591" s="59"/>
      <c r="BM2591" s="240"/>
      <c r="BN2591" s="240"/>
      <c r="BO2591" s="240"/>
    </row>
    <row r="2592" spans="23:67" s="52" customFormat="1">
      <c r="W2592" s="59"/>
      <c r="BM2592" s="240"/>
      <c r="BN2592" s="240"/>
      <c r="BO2592" s="240"/>
    </row>
    <row r="2593" spans="23:67" s="52" customFormat="1">
      <c r="W2593" s="59"/>
      <c r="BM2593" s="240"/>
      <c r="BN2593" s="240"/>
      <c r="BO2593" s="240"/>
    </row>
    <row r="2594" spans="23:67" s="52" customFormat="1">
      <c r="W2594" s="59"/>
      <c r="BM2594" s="240"/>
      <c r="BN2594" s="240"/>
      <c r="BO2594" s="240"/>
    </row>
    <row r="2595" spans="23:67" s="52" customFormat="1">
      <c r="W2595" s="59"/>
      <c r="BM2595" s="240"/>
      <c r="BN2595" s="240"/>
      <c r="BO2595" s="240"/>
    </row>
    <row r="2596" spans="23:67" s="52" customFormat="1">
      <c r="W2596" s="59"/>
      <c r="BM2596" s="240"/>
      <c r="BN2596" s="240"/>
      <c r="BO2596" s="240"/>
    </row>
    <row r="2597" spans="23:67" s="52" customFormat="1">
      <c r="W2597" s="59"/>
      <c r="BM2597" s="240"/>
      <c r="BN2597" s="240"/>
      <c r="BO2597" s="240"/>
    </row>
    <row r="2598" spans="23:67" s="52" customFormat="1">
      <c r="W2598" s="59"/>
      <c r="BM2598" s="240"/>
      <c r="BN2598" s="240"/>
      <c r="BO2598" s="240"/>
    </row>
    <row r="2599" spans="23:67" s="52" customFormat="1">
      <c r="W2599" s="59"/>
      <c r="BM2599" s="240"/>
      <c r="BN2599" s="240"/>
      <c r="BO2599" s="240"/>
    </row>
    <row r="2600" spans="23:67" s="52" customFormat="1">
      <c r="W2600" s="59"/>
      <c r="BM2600" s="240"/>
      <c r="BN2600" s="240"/>
      <c r="BO2600" s="240"/>
    </row>
    <row r="2601" spans="23:67" s="52" customFormat="1">
      <c r="W2601" s="59"/>
      <c r="BM2601" s="240"/>
      <c r="BN2601" s="240"/>
      <c r="BO2601" s="240"/>
    </row>
    <row r="2602" spans="23:67" s="52" customFormat="1">
      <c r="W2602" s="59"/>
      <c r="BM2602" s="240"/>
      <c r="BN2602" s="240"/>
      <c r="BO2602" s="240"/>
    </row>
    <row r="2603" spans="23:67" s="52" customFormat="1">
      <c r="W2603" s="59"/>
      <c r="BM2603" s="240"/>
      <c r="BN2603" s="240"/>
      <c r="BO2603" s="240"/>
    </row>
    <row r="2604" spans="23:67" s="52" customFormat="1">
      <c r="W2604" s="59"/>
      <c r="BM2604" s="240"/>
      <c r="BN2604" s="240"/>
      <c r="BO2604" s="240"/>
    </row>
    <row r="2605" spans="23:67" s="52" customFormat="1">
      <c r="W2605" s="59"/>
      <c r="BM2605" s="240"/>
      <c r="BN2605" s="240"/>
      <c r="BO2605" s="240"/>
    </row>
    <row r="2606" spans="23:67" s="52" customFormat="1">
      <c r="W2606" s="59"/>
      <c r="BM2606" s="240"/>
      <c r="BN2606" s="240"/>
      <c r="BO2606" s="240"/>
    </row>
    <row r="2607" spans="23:67" s="52" customFormat="1">
      <c r="W2607" s="59"/>
      <c r="BM2607" s="240"/>
      <c r="BN2607" s="240"/>
      <c r="BO2607" s="240"/>
    </row>
    <row r="2608" spans="23:67" s="52" customFormat="1">
      <c r="W2608" s="59"/>
      <c r="BM2608" s="240"/>
      <c r="BN2608" s="240"/>
      <c r="BO2608" s="240"/>
    </row>
    <row r="2609" spans="23:67" s="52" customFormat="1">
      <c r="W2609" s="59"/>
      <c r="BM2609" s="240"/>
      <c r="BN2609" s="240"/>
      <c r="BO2609" s="240"/>
    </row>
    <row r="2610" spans="23:67" s="52" customFormat="1">
      <c r="W2610" s="59"/>
      <c r="BM2610" s="240"/>
      <c r="BN2610" s="240"/>
      <c r="BO2610" s="240"/>
    </row>
    <row r="2611" spans="23:67" s="52" customFormat="1">
      <c r="W2611" s="59"/>
      <c r="BM2611" s="240"/>
      <c r="BN2611" s="240"/>
      <c r="BO2611" s="240"/>
    </row>
    <row r="2612" spans="23:67" s="52" customFormat="1">
      <c r="W2612" s="59"/>
      <c r="BM2612" s="240"/>
      <c r="BN2612" s="240"/>
      <c r="BO2612" s="240"/>
    </row>
    <row r="2613" spans="23:67" s="52" customFormat="1">
      <c r="W2613" s="59"/>
      <c r="BM2613" s="240"/>
      <c r="BN2613" s="240"/>
      <c r="BO2613" s="240"/>
    </row>
    <row r="2614" spans="23:67" s="52" customFormat="1">
      <c r="W2614" s="59"/>
      <c r="BM2614" s="240"/>
      <c r="BN2614" s="240"/>
      <c r="BO2614" s="240"/>
    </row>
    <row r="2615" spans="23:67" s="52" customFormat="1">
      <c r="W2615" s="59"/>
      <c r="BM2615" s="240"/>
      <c r="BN2615" s="240"/>
      <c r="BO2615" s="240"/>
    </row>
    <row r="2616" spans="23:67" s="52" customFormat="1">
      <c r="W2616" s="59"/>
      <c r="BM2616" s="240"/>
      <c r="BN2616" s="240"/>
      <c r="BO2616" s="240"/>
    </row>
    <row r="2617" spans="23:67" s="52" customFormat="1">
      <c r="W2617" s="59"/>
      <c r="BM2617" s="240"/>
      <c r="BN2617" s="240"/>
      <c r="BO2617" s="240"/>
    </row>
    <row r="2618" spans="23:67" s="52" customFormat="1">
      <c r="W2618" s="59"/>
      <c r="BM2618" s="240"/>
      <c r="BN2618" s="240"/>
      <c r="BO2618" s="240"/>
    </row>
    <row r="2619" spans="23:67" s="52" customFormat="1">
      <c r="W2619" s="59"/>
      <c r="BM2619" s="240"/>
      <c r="BN2619" s="240"/>
      <c r="BO2619" s="240"/>
    </row>
    <row r="2620" spans="23:67" s="52" customFormat="1">
      <c r="W2620" s="59"/>
      <c r="BM2620" s="240"/>
      <c r="BN2620" s="240"/>
      <c r="BO2620" s="240"/>
    </row>
    <row r="2621" spans="23:67" s="52" customFormat="1">
      <c r="W2621" s="59"/>
      <c r="BM2621" s="240"/>
      <c r="BN2621" s="240"/>
      <c r="BO2621" s="240"/>
    </row>
    <row r="2622" spans="23:67" s="52" customFormat="1">
      <c r="W2622" s="59"/>
      <c r="BM2622" s="240"/>
      <c r="BN2622" s="240"/>
      <c r="BO2622" s="240"/>
    </row>
    <row r="2623" spans="23:67" s="52" customFormat="1">
      <c r="W2623" s="59"/>
      <c r="BM2623" s="240"/>
      <c r="BN2623" s="240"/>
      <c r="BO2623" s="240"/>
    </row>
    <row r="2624" spans="23:67" s="52" customFormat="1">
      <c r="W2624" s="59"/>
      <c r="BM2624" s="240"/>
      <c r="BN2624" s="240"/>
      <c r="BO2624" s="240"/>
    </row>
    <row r="2625" spans="23:67" s="52" customFormat="1">
      <c r="W2625" s="59"/>
      <c r="BM2625" s="240"/>
      <c r="BN2625" s="240"/>
      <c r="BO2625" s="240"/>
    </row>
    <row r="2626" spans="23:67" s="52" customFormat="1">
      <c r="W2626" s="59"/>
      <c r="BM2626" s="240"/>
      <c r="BN2626" s="240"/>
      <c r="BO2626" s="240"/>
    </row>
    <row r="2627" spans="23:67" s="52" customFormat="1">
      <c r="W2627" s="59"/>
      <c r="BM2627" s="240"/>
      <c r="BN2627" s="240"/>
      <c r="BO2627" s="240"/>
    </row>
    <row r="2628" spans="23:67" s="52" customFormat="1">
      <c r="W2628" s="59"/>
      <c r="BM2628" s="240"/>
      <c r="BN2628" s="240"/>
      <c r="BO2628" s="240"/>
    </row>
    <row r="2629" spans="23:67" s="52" customFormat="1">
      <c r="W2629" s="59"/>
      <c r="BM2629" s="240"/>
      <c r="BN2629" s="240"/>
      <c r="BO2629" s="240"/>
    </row>
    <row r="2630" spans="23:67" s="52" customFormat="1">
      <c r="W2630" s="59"/>
      <c r="BM2630" s="240"/>
      <c r="BN2630" s="240"/>
      <c r="BO2630" s="240"/>
    </row>
    <row r="2631" spans="23:67" s="52" customFormat="1">
      <c r="W2631" s="59"/>
      <c r="BM2631" s="240"/>
      <c r="BN2631" s="240"/>
      <c r="BO2631" s="240"/>
    </row>
    <row r="2632" spans="23:67" s="52" customFormat="1">
      <c r="W2632" s="59"/>
      <c r="BM2632" s="240"/>
      <c r="BN2632" s="240"/>
      <c r="BO2632" s="240"/>
    </row>
    <row r="2633" spans="23:67" s="52" customFormat="1">
      <c r="W2633" s="59"/>
      <c r="BM2633" s="240"/>
      <c r="BN2633" s="240"/>
      <c r="BO2633" s="240"/>
    </row>
    <row r="2634" spans="23:67" s="52" customFormat="1">
      <c r="W2634" s="59"/>
      <c r="BM2634" s="240"/>
      <c r="BN2634" s="240"/>
      <c r="BO2634" s="240"/>
    </row>
    <row r="2635" spans="23:67" s="52" customFormat="1">
      <c r="W2635" s="59"/>
      <c r="BM2635" s="240"/>
      <c r="BN2635" s="240"/>
      <c r="BO2635" s="240"/>
    </row>
    <row r="2636" spans="23:67" s="52" customFormat="1">
      <c r="W2636" s="59"/>
      <c r="BM2636" s="240"/>
      <c r="BN2636" s="240"/>
      <c r="BO2636" s="240"/>
    </row>
    <row r="2637" spans="23:67" s="52" customFormat="1">
      <c r="W2637" s="59"/>
      <c r="BM2637" s="240"/>
      <c r="BN2637" s="240"/>
      <c r="BO2637" s="240"/>
    </row>
    <row r="2638" spans="23:67" s="52" customFormat="1">
      <c r="W2638" s="59"/>
      <c r="BM2638" s="240"/>
      <c r="BN2638" s="240"/>
      <c r="BO2638" s="240"/>
    </row>
    <row r="2639" spans="23:67" s="52" customFormat="1">
      <c r="W2639" s="59"/>
      <c r="BM2639" s="240"/>
      <c r="BN2639" s="240"/>
      <c r="BO2639" s="240"/>
    </row>
    <row r="2640" spans="23:67" s="52" customFormat="1">
      <c r="W2640" s="59"/>
      <c r="BM2640" s="240"/>
      <c r="BN2640" s="240"/>
      <c r="BO2640" s="240"/>
    </row>
    <row r="2641" spans="23:67" s="52" customFormat="1">
      <c r="W2641" s="59"/>
      <c r="BM2641" s="240"/>
      <c r="BN2641" s="240"/>
      <c r="BO2641" s="240"/>
    </row>
    <row r="2642" spans="23:67" s="52" customFormat="1">
      <c r="W2642" s="59"/>
      <c r="BM2642" s="240"/>
      <c r="BN2642" s="240"/>
      <c r="BO2642" s="240"/>
    </row>
    <row r="2643" spans="23:67" s="52" customFormat="1">
      <c r="W2643" s="59"/>
      <c r="BM2643" s="240"/>
      <c r="BN2643" s="240"/>
      <c r="BO2643" s="240"/>
    </row>
    <row r="2644" spans="23:67" s="52" customFormat="1">
      <c r="W2644" s="59"/>
      <c r="BM2644" s="240"/>
      <c r="BN2644" s="240"/>
      <c r="BO2644" s="240"/>
    </row>
    <row r="2645" spans="23:67" s="52" customFormat="1">
      <c r="W2645" s="59"/>
      <c r="BM2645" s="240"/>
      <c r="BN2645" s="240"/>
      <c r="BO2645" s="240"/>
    </row>
    <row r="2646" spans="23:67" s="52" customFormat="1">
      <c r="W2646" s="59"/>
      <c r="BM2646" s="240"/>
      <c r="BN2646" s="240"/>
      <c r="BO2646" s="240"/>
    </row>
    <row r="2647" spans="23:67" s="52" customFormat="1">
      <c r="W2647" s="59"/>
      <c r="BM2647" s="240"/>
      <c r="BN2647" s="240"/>
      <c r="BO2647" s="240"/>
    </row>
    <row r="2648" spans="23:67" s="52" customFormat="1">
      <c r="W2648" s="59"/>
      <c r="BM2648" s="240"/>
      <c r="BN2648" s="240"/>
      <c r="BO2648" s="240"/>
    </row>
    <row r="2649" spans="23:67" s="52" customFormat="1">
      <c r="W2649" s="59"/>
      <c r="BM2649" s="240"/>
      <c r="BN2649" s="240"/>
      <c r="BO2649" s="240"/>
    </row>
    <row r="2650" spans="23:67" s="52" customFormat="1">
      <c r="W2650" s="59"/>
      <c r="BM2650" s="240"/>
      <c r="BN2650" s="240"/>
      <c r="BO2650" s="240"/>
    </row>
    <row r="2651" spans="23:67" s="52" customFormat="1">
      <c r="W2651" s="59"/>
      <c r="BM2651" s="240"/>
      <c r="BN2651" s="240"/>
      <c r="BO2651" s="240"/>
    </row>
    <row r="2652" spans="23:67" s="52" customFormat="1">
      <c r="W2652" s="59"/>
      <c r="BM2652" s="240"/>
      <c r="BN2652" s="240"/>
      <c r="BO2652" s="240"/>
    </row>
    <row r="2653" spans="23:67" s="52" customFormat="1">
      <c r="W2653" s="59"/>
      <c r="BM2653" s="240"/>
      <c r="BN2653" s="240"/>
      <c r="BO2653" s="240"/>
    </row>
    <row r="2654" spans="23:67" s="52" customFormat="1">
      <c r="W2654" s="59"/>
      <c r="BM2654" s="240"/>
      <c r="BN2654" s="240"/>
      <c r="BO2654" s="240"/>
    </row>
    <row r="2655" spans="23:67" s="52" customFormat="1">
      <c r="W2655" s="59"/>
      <c r="BM2655" s="240"/>
      <c r="BN2655" s="240"/>
      <c r="BO2655" s="240"/>
    </row>
    <row r="2656" spans="23:67" s="52" customFormat="1">
      <c r="W2656" s="59"/>
      <c r="BM2656" s="240"/>
      <c r="BN2656" s="240"/>
      <c r="BO2656" s="240"/>
    </row>
    <row r="2657" spans="23:67" s="52" customFormat="1">
      <c r="W2657" s="59"/>
      <c r="BM2657" s="240"/>
      <c r="BN2657" s="240"/>
      <c r="BO2657" s="240"/>
    </row>
    <row r="2658" spans="23:67" s="52" customFormat="1">
      <c r="W2658" s="59"/>
      <c r="BM2658" s="240"/>
      <c r="BN2658" s="240"/>
      <c r="BO2658" s="240"/>
    </row>
    <row r="2659" spans="23:67" s="52" customFormat="1">
      <c r="W2659" s="59"/>
      <c r="BM2659" s="240"/>
      <c r="BN2659" s="240"/>
      <c r="BO2659" s="240"/>
    </row>
    <row r="2660" spans="23:67" s="52" customFormat="1">
      <c r="W2660" s="59"/>
      <c r="BM2660" s="240"/>
      <c r="BN2660" s="240"/>
      <c r="BO2660" s="240"/>
    </row>
    <row r="2661" spans="23:67" s="52" customFormat="1">
      <c r="W2661" s="59"/>
      <c r="BM2661" s="240"/>
      <c r="BN2661" s="240"/>
      <c r="BO2661" s="240"/>
    </row>
    <row r="2662" spans="23:67" s="52" customFormat="1">
      <c r="W2662" s="59"/>
      <c r="BM2662" s="240"/>
      <c r="BN2662" s="240"/>
      <c r="BO2662" s="240"/>
    </row>
    <row r="2663" spans="23:67" s="52" customFormat="1">
      <c r="W2663" s="59"/>
      <c r="BM2663" s="240"/>
      <c r="BN2663" s="240"/>
      <c r="BO2663" s="240"/>
    </row>
    <row r="2664" spans="23:67" s="52" customFormat="1">
      <c r="W2664" s="59"/>
      <c r="BM2664" s="240"/>
      <c r="BN2664" s="240"/>
      <c r="BO2664" s="240"/>
    </row>
    <row r="2665" spans="23:67" s="52" customFormat="1">
      <c r="W2665" s="59"/>
      <c r="BM2665" s="240"/>
      <c r="BN2665" s="240"/>
      <c r="BO2665" s="240"/>
    </row>
    <row r="2666" spans="23:67" s="52" customFormat="1">
      <c r="W2666" s="59"/>
      <c r="BM2666" s="240"/>
      <c r="BN2666" s="240"/>
      <c r="BO2666" s="240"/>
    </row>
    <row r="2667" spans="23:67" s="52" customFormat="1">
      <c r="W2667" s="59"/>
      <c r="BM2667" s="240"/>
      <c r="BN2667" s="240"/>
      <c r="BO2667" s="240"/>
    </row>
    <row r="2668" spans="23:67" s="52" customFormat="1">
      <c r="W2668" s="59"/>
      <c r="BM2668" s="240"/>
      <c r="BN2668" s="240"/>
      <c r="BO2668" s="240"/>
    </row>
    <row r="2669" spans="23:67" s="52" customFormat="1">
      <c r="W2669" s="59"/>
      <c r="BM2669" s="240"/>
      <c r="BN2669" s="240"/>
      <c r="BO2669" s="240"/>
    </row>
    <row r="2670" spans="23:67" s="52" customFormat="1">
      <c r="W2670" s="59"/>
      <c r="BM2670" s="240"/>
      <c r="BN2670" s="240"/>
      <c r="BO2670" s="240"/>
    </row>
    <row r="2671" spans="23:67" s="52" customFormat="1">
      <c r="W2671" s="59"/>
      <c r="BM2671" s="240"/>
      <c r="BN2671" s="240"/>
      <c r="BO2671" s="240"/>
    </row>
    <row r="2672" spans="23:67" s="52" customFormat="1">
      <c r="W2672" s="59"/>
      <c r="BM2672" s="240"/>
      <c r="BN2672" s="240"/>
      <c r="BO2672" s="240"/>
    </row>
    <row r="2673" spans="23:67" s="52" customFormat="1">
      <c r="W2673" s="59"/>
      <c r="BM2673" s="240"/>
      <c r="BN2673" s="240"/>
      <c r="BO2673" s="240"/>
    </row>
    <row r="2674" spans="23:67" s="52" customFormat="1">
      <c r="W2674" s="59"/>
      <c r="BM2674" s="240"/>
      <c r="BN2674" s="240"/>
      <c r="BO2674" s="240"/>
    </row>
    <row r="2675" spans="23:67" s="52" customFormat="1">
      <c r="W2675" s="59"/>
      <c r="BM2675" s="240"/>
      <c r="BN2675" s="240"/>
      <c r="BO2675" s="240"/>
    </row>
    <row r="2676" spans="23:67" s="52" customFormat="1">
      <c r="W2676" s="59"/>
      <c r="BM2676" s="240"/>
      <c r="BN2676" s="240"/>
      <c r="BO2676" s="240"/>
    </row>
    <row r="2677" spans="23:67" s="52" customFormat="1">
      <c r="W2677" s="59"/>
      <c r="BM2677" s="240"/>
      <c r="BN2677" s="240"/>
      <c r="BO2677" s="240"/>
    </row>
    <row r="2678" spans="23:67" s="52" customFormat="1">
      <c r="W2678" s="59"/>
      <c r="BM2678" s="240"/>
      <c r="BN2678" s="240"/>
      <c r="BO2678" s="240"/>
    </row>
    <row r="2679" spans="23:67" s="52" customFormat="1">
      <c r="W2679" s="59"/>
      <c r="BM2679" s="240"/>
      <c r="BN2679" s="240"/>
      <c r="BO2679" s="240"/>
    </row>
    <row r="2680" spans="23:67" s="52" customFormat="1">
      <c r="W2680" s="59"/>
      <c r="BM2680" s="240"/>
      <c r="BN2680" s="240"/>
      <c r="BO2680" s="240"/>
    </row>
    <row r="2681" spans="23:67" s="52" customFormat="1">
      <c r="W2681" s="59"/>
      <c r="BM2681" s="240"/>
      <c r="BN2681" s="240"/>
      <c r="BO2681" s="240"/>
    </row>
    <row r="2682" spans="23:67" s="52" customFormat="1">
      <c r="W2682" s="59"/>
      <c r="BM2682" s="240"/>
      <c r="BN2682" s="240"/>
      <c r="BO2682" s="240"/>
    </row>
    <row r="2683" spans="23:67" s="52" customFormat="1">
      <c r="W2683" s="59"/>
      <c r="BM2683" s="240"/>
      <c r="BN2683" s="240"/>
      <c r="BO2683" s="240"/>
    </row>
    <row r="2684" spans="23:67" s="52" customFormat="1">
      <c r="W2684" s="59"/>
      <c r="BM2684" s="240"/>
      <c r="BN2684" s="240"/>
      <c r="BO2684" s="240"/>
    </row>
    <row r="2685" spans="23:67" s="52" customFormat="1">
      <c r="W2685" s="59"/>
      <c r="BM2685" s="240"/>
      <c r="BN2685" s="240"/>
      <c r="BO2685" s="240"/>
    </row>
    <row r="2686" spans="23:67" s="52" customFormat="1">
      <c r="W2686" s="59"/>
      <c r="BM2686" s="240"/>
      <c r="BN2686" s="240"/>
      <c r="BO2686" s="240"/>
    </row>
    <row r="2687" spans="23:67" s="52" customFormat="1">
      <c r="W2687" s="59"/>
      <c r="BM2687" s="240"/>
      <c r="BN2687" s="240"/>
      <c r="BO2687" s="240"/>
    </row>
    <row r="2688" spans="23:67" s="52" customFormat="1">
      <c r="W2688" s="59"/>
      <c r="BM2688" s="240"/>
      <c r="BN2688" s="240"/>
      <c r="BO2688" s="240"/>
    </row>
    <row r="2689" spans="23:67" s="52" customFormat="1">
      <c r="W2689" s="59"/>
      <c r="BM2689" s="240"/>
      <c r="BN2689" s="240"/>
      <c r="BO2689" s="240"/>
    </row>
    <row r="2690" spans="23:67" s="52" customFormat="1">
      <c r="W2690" s="59"/>
      <c r="BM2690" s="240"/>
      <c r="BN2690" s="240"/>
      <c r="BO2690" s="240"/>
    </row>
    <row r="2691" spans="23:67" s="52" customFormat="1">
      <c r="W2691" s="59"/>
      <c r="BM2691" s="240"/>
      <c r="BN2691" s="240"/>
      <c r="BO2691" s="240"/>
    </row>
    <row r="2692" spans="23:67" s="52" customFormat="1">
      <c r="W2692" s="59"/>
      <c r="BM2692" s="240"/>
      <c r="BN2692" s="240"/>
      <c r="BO2692" s="240"/>
    </row>
    <row r="2693" spans="23:67" s="52" customFormat="1">
      <c r="W2693" s="59"/>
      <c r="BM2693" s="240"/>
      <c r="BN2693" s="240"/>
      <c r="BO2693" s="240"/>
    </row>
    <row r="2694" spans="23:67" s="52" customFormat="1">
      <c r="W2694" s="59"/>
      <c r="BM2694" s="240"/>
      <c r="BN2694" s="240"/>
      <c r="BO2694" s="240"/>
    </row>
    <row r="2695" spans="23:67" s="52" customFormat="1">
      <c r="W2695" s="59"/>
      <c r="BM2695" s="240"/>
      <c r="BN2695" s="240"/>
      <c r="BO2695" s="240"/>
    </row>
    <row r="2696" spans="23:67" s="52" customFormat="1">
      <c r="W2696" s="59"/>
      <c r="BM2696" s="240"/>
      <c r="BN2696" s="240"/>
      <c r="BO2696" s="240"/>
    </row>
    <row r="2697" spans="23:67" s="52" customFormat="1">
      <c r="W2697" s="59"/>
      <c r="BM2697" s="240"/>
      <c r="BN2697" s="240"/>
      <c r="BO2697" s="240"/>
    </row>
    <row r="2698" spans="23:67" s="52" customFormat="1">
      <c r="W2698" s="59"/>
      <c r="BM2698" s="240"/>
      <c r="BN2698" s="240"/>
      <c r="BO2698" s="240"/>
    </row>
    <row r="2699" spans="23:67" s="52" customFormat="1">
      <c r="W2699" s="59"/>
      <c r="BM2699" s="240"/>
      <c r="BN2699" s="240"/>
      <c r="BO2699" s="240"/>
    </row>
    <row r="2700" spans="23:67" s="52" customFormat="1">
      <c r="W2700" s="59"/>
      <c r="BM2700" s="240"/>
      <c r="BN2700" s="240"/>
      <c r="BO2700" s="240"/>
    </row>
    <row r="2701" spans="23:67" s="52" customFormat="1">
      <c r="W2701" s="59"/>
      <c r="BM2701" s="240"/>
      <c r="BN2701" s="240"/>
      <c r="BO2701" s="240"/>
    </row>
    <row r="2702" spans="23:67" s="52" customFormat="1">
      <c r="W2702" s="59"/>
      <c r="BM2702" s="240"/>
      <c r="BN2702" s="240"/>
      <c r="BO2702" s="240"/>
    </row>
    <row r="2703" spans="23:67" s="52" customFormat="1">
      <c r="W2703" s="59"/>
      <c r="BM2703" s="240"/>
      <c r="BN2703" s="240"/>
      <c r="BO2703" s="240"/>
    </row>
    <row r="2704" spans="23:67" s="52" customFormat="1">
      <c r="W2704" s="59"/>
      <c r="BM2704" s="240"/>
      <c r="BN2704" s="240"/>
      <c r="BO2704" s="240"/>
    </row>
    <row r="2705" spans="23:67" s="52" customFormat="1">
      <c r="W2705" s="59"/>
      <c r="BM2705" s="240"/>
      <c r="BN2705" s="240"/>
      <c r="BO2705" s="240"/>
    </row>
    <row r="2706" spans="23:67" s="52" customFormat="1">
      <c r="W2706" s="59"/>
      <c r="BM2706" s="240"/>
      <c r="BN2706" s="240"/>
      <c r="BO2706" s="240"/>
    </row>
    <row r="2707" spans="23:67" s="52" customFormat="1">
      <c r="W2707" s="59"/>
      <c r="BM2707" s="240"/>
      <c r="BN2707" s="240"/>
      <c r="BO2707" s="240"/>
    </row>
    <row r="2708" spans="23:67" s="52" customFormat="1">
      <c r="W2708" s="59"/>
      <c r="BM2708" s="240"/>
      <c r="BN2708" s="240"/>
      <c r="BO2708" s="240"/>
    </row>
    <row r="2709" spans="23:67" s="52" customFormat="1">
      <c r="W2709" s="59"/>
      <c r="BM2709" s="240"/>
      <c r="BN2709" s="240"/>
      <c r="BO2709" s="240"/>
    </row>
    <row r="2710" spans="23:67" s="52" customFormat="1">
      <c r="W2710" s="59"/>
      <c r="BM2710" s="240"/>
      <c r="BN2710" s="240"/>
      <c r="BO2710" s="240"/>
    </row>
    <row r="2711" spans="23:67" s="52" customFormat="1">
      <c r="W2711" s="59"/>
      <c r="BM2711" s="240"/>
      <c r="BN2711" s="240"/>
      <c r="BO2711" s="240"/>
    </row>
    <row r="2712" spans="23:67" s="52" customFormat="1">
      <c r="W2712" s="59"/>
      <c r="BM2712" s="240"/>
      <c r="BN2712" s="240"/>
      <c r="BO2712" s="240"/>
    </row>
    <row r="2713" spans="23:67" s="52" customFormat="1">
      <c r="W2713" s="59"/>
      <c r="BM2713" s="240"/>
      <c r="BN2713" s="240"/>
      <c r="BO2713" s="240"/>
    </row>
    <row r="2714" spans="23:67" s="52" customFormat="1">
      <c r="W2714" s="59"/>
      <c r="BM2714" s="240"/>
      <c r="BN2714" s="240"/>
      <c r="BO2714" s="240"/>
    </row>
    <row r="2715" spans="23:67" s="52" customFormat="1">
      <c r="W2715" s="59"/>
      <c r="BM2715" s="240"/>
      <c r="BN2715" s="240"/>
      <c r="BO2715" s="240"/>
    </row>
    <row r="2716" spans="23:67" s="52" customFormat="1">
      <c r="W2716" s="59"/>
      <c r="BM2716" s="240"/>
      <c r="BN2716" s="240"/>
      <c r="BO2716" s="240"/>
    </row>
    <row r="2717" spans="23:67" s="52" customFormat="1">
      <c r="W2717" s="59"/>
      <c r="BM2717" s="240"/>
      <c r="BN2717" s="240"/>
      <c r="BO2717" s="240"/>
    </row>
    <row r="2718" spans="23:67" s="52" customFormat="1">
      <c r="W2718" s="59"/>
      <c r="BM2718" s="240"/>
      <c r="BN2718" s="240"/>
      <c r="BO2718" s="240"/>
    </row>
    <row r="2719" spans="23:67" s="52" customFormat="1">
      <c r="W2719" s="59"/>
      <c r="BM2719" s="240"/>
      <c r="BN2719" s="240"/>
      <c r="BO2719" s="240"/>
    </row>
    <row r="2720" spans="23:67" s="52" customFormat="1">
      <c r="W2720" s="59"/>
      <c r="BM2720" s="240"/>
      <c r="BN2720" s="240"/>
      <c r="BO2720" s="240"/>
    </row>
    <row r="2721" spans="23:67" s="52" customFormat="1">
      <c r="W2721" s="59"/>
      <c r="BM2721" s="240"/>
      <c r="BN2721" s="240"/>
      <c r="BO2721" s="240"/>
    </row>
    <row r="2722" spans="23:67" s="52" customFormat="1">
      <c r="W2722" s="59"/>
      <c r="BM2722" s="240"/>
      <c r="BN2722" s="240"/>
      <c r="BO2722" s="240"/>
    </row>
    <row r="2723" spans="23:67" s="52" customFormat="1">
      <c r="W2723" s="59"/>
      <c r="BM2723" s="240"/>
      <c r="BN2723" s="240"/>
      <c r="BO2723" s="240"/>
    </row>
    <row r="2724" spans="23:67" s="52" customFormat="1">
      <c r="W2724" s="59"/>
      <c r="BM2724" s="240"/>
      <c r="BN2724" s="240"/>
      <c r="BO2724" s="240"/>
    </row>
    <row r="2725" spans="23:67" s="52" customFormat="1">
      <c r="W2725" s="59"/>
      <c r="BM2725" s="240"/>
      <c r="BN2725" s="240"/>
      <c r="BO2725" s="240"/>
    </row>
    <row r="2726" spans="23:67" s="52" customFormat="1">
      <c r="W2726" s="59"/>
      <c r="BM2726" s="240"/>
      <c r="BN2726" s="240"/>
      <c r="BO2726" s="240"/>
    </row>
    <row r="2727" spans="23:67" s="52" customFormat="1">
      <c r="W2727" s="59"/>
      <c r="BM2727" s="240"/>
      <c r="BN2727" s="240"/>
      <c r="BO2727" s="240"/>
    </row>
    <row r="2728" spans="23:67" s="52" customFormat="1">
      <c r="W2728" s="59"/>
      <c r="BM2728" s="240"/>
      <c r="BN2728" s="240"/>
      <c r="BO2728" s="240"/>
    </row>
    <row r="2729" spans="23:67" s="52" customFormat="1">
      <c r="W2729" s="59"/>
      <c r="BM2729" s="240"/>
      <c r="BN2729" s="240"/>
      <c r="BO2729" s="240"/>
    </row>
    <row r="2730" spans="23:67" s="52" customFormat="1">
      <c r="W2730" s="59"/>
      <c r="BM2730" s="240"/>
      <c r="BN2730" s="240"/>
      <c r="BO2730" s="240"/>
    </row>
    <row r="2731" spans="23:67" s="52" customFormat="1">
      <c r="W2731" s="59"/>
      <c r="BM2731" s="240"/>
      <c r="BN2731" s="240"/>
      <c r="BO2731" s="240"/>
    </row>
    <row r="2732" spans="23:67" s="52" customFormat="1">
      <c r="W2732" s="59"/>
      <c r="BM2732" s="240"/>
      <c r="BN2732" s="240"/>
      <c r="BO2732" s="240"/>
    </row>
    <row r="2733" spans="23:67" s="52" customFormat="1">
      <c r="W2733" s="59"/>
      <c r="BM2733" s="240"/>
      <c r="BN2733" s="240"/>
      <c r="BO2733" s="240"/>
    </row>
    <row r="2734" spans="23:67" s="52" customFormat="1">
      <c r="W2734" s="59"/>
      <c r="BM2734" s="240"/>
      <c r="BN2734" s="240"/>
      <c r="BO2734" s="240"/>
    </row>
    <row r="2735" spans="23:67" s="52" customFormat="1">
      <c r="W2735" s="59"/>
      <c r="BM2735" s="240"/>
      <c r="BN2735" s="240"/>
      <c r="BO2735" s="240"/>
    </row>
    <row r="2736" spans="23:67" s="52" customFormat="1">
      <c r="W2736" s="59"/>
      <c r="BM2736" s="240"/>
      <c r="BN2736" s="240"/>
      <c r="BO2736" s="240"/>
    </row>
    <row r="2737" spans="23:67" s="52" customFormat="1">
      <c r="W2737" s="59"/>
      <c r="BM2737" s="240"/>
      <c r="BN2737" s="240"/>
      <c r="BO2737" s="240"/>
    </row>
    <row r="2738" spans="23:67" s="52" customFormat="1">
      <c r="W2738" s="59"/>
      <c r="BM2738" s="240"/>
      <c r="BN2738" s="240"/>
      <c r="BO2738" s="240"/>
    </row>
    <row r="2739" spans="23:67" s="52" customFormat="1">
      <c r="W2739" s="59"/>
      <c r="BM2739" s="240"/>
      <c r="BN2739" s="240"/>
      <c r="BO2739" s="240"/>
    </row>
    <row r="2740" spans="23:67" s="52" customFormat="1">
      <c r="W2740" s="59"/>
      <c r="BM2740" s="240"/>
      <c r="BN2740" s="240"/>
      <c r="BO2740" s="240"/>
    </row>
    <row r="2741" spans="23:67" s="52" customFormat="1">
      <c r="W2741" s="59"/>
      <c r="BM2741" s="240"/>
      <c r="BN2741" s="240"/>
      <c r="BO2741" s="240"/>
    </row>
    <row r="2742" spans="23:67" s="52" customFormat="1">
      <c r="W2742" s="59"/>
      <c r="BM2742" s="240"/>
      <c r="BN2742" s="240"/>
      <c r="BO2742" s="240"/>
    </row>
    <row r="2743" spans="23:67" s="52" customFormat="1">
      <c r="W2743" s="59"/>
      <c r="BM2743" s="240"/>
      <c r="BN2743" s="240"/>
      <c r="BO2743" s="240"/>
    </row>
    <row r="2744" spans="23:67" s="52" customFormat="1">
      <c r="W2744" s="59"/>
      <c r="BM2744" s="240"/>
      <c r="BN2744" s="240"/>
      <c r="BO2744" s="240"/>
    </row>
    <row r="2745" spans="23:67" s="52" customFormat="1">
      <c r="W2745" s="59"/>
      <c r="BM2745" s="240"/>
      <c r="BN2745" s="240"/>
      <c r="BO2745" s="240"/>
    </row>
    <row r="2746" spans="23:67" s="52" customFormat="1">
      <c r="W2746" s="59"/>
      <c r="BM2746" s="240"/>
      <c r="BN2746" s="240"/>
      <c r="BO2746" s="240"/>
    </row>
    <row r="2747" spans="23:67" s="52" customFormat="1">
      <c r="W2747" s="59"/>
      <c r="BM2747" s="240"/>
      <c r="BN2747" s="240"/>
      <c r="BO2747" s="240"/>
    </row>
    <row r="2748" spans="23:67" s="52" customFormat="1">
      <c r="W2748" s="59"/>
      <c r="BM2748" s="240"/>
      <c r="BN2748" s="240"/>
      <c r="BO2748" s="240"/>
    </row>
    <row r="2749" spans="23:67" s="52" customFormat="1">
      <c r="W2749" s="59"/>
      <c r="BM2749" s="240"/>
      <c r="BN2749" s="240"/>
      <c r="BO2749" s="240"/>
    </row>
    <row r="2750" spans="23:67" s="52" customFormat="1">
      <c r="W2750" s="59"/>
      <c r="BM2750" s="240"/>
      <c r="BN2750" s="240"/>
      <c r="BO2750" s="240"/>
    </row>
    <row r="2751" spans="23:67" s="52" customFormat="1">
      <c r="W2751" s="59"/>
      <c r="BM2751" s="240"/>
      <c r="BN2751" s="240"/>
      <c r="BO2751" s="240"/>
    </row>
    <row r="2752" spans="23:67" s="52" customFormat="1">
      <c r="W2752" s="59"/>
      <c r="BM2752" s="240"/>
      <c r="BN2752" s="240"/>
      <c r="BO2752" s="240"/>
    </row>
    <row r="2753" spans="23:67" s="52" customFormat="1">
      <c r="W2753" s="59"/>
      <c r="BM2753" s="240"/>
      <c r="BN2753" s="240"/>
      <c r="BO2753" s="240"/>
    </row>
    <row r="2754" spans="23:67" s="52" customFormat="1">
      <c r="W2754" s="59"/>
      <c r="BM2754" s="240"/>
      <c r="BN2754" s="240"/>
      <c r="BO2754" s="240"/>
    </row>
    <row r="2755" spans="23:67" s="52" customFormat="1">
      <c r="W2755" s="59"/>
      <c r="BM2755" s="240"/>
      <c r="BN2755" s="240"/>
      <c r="BO2755" s="240"/>
    </row>
    <row r="2756" spans="23:67" s="52" customFormat="1">
      <c r="W2756" s="59"/>
      <c r="BM2756" s="240"/>
      <c r="BN2756" s="240"/>
      <c r="BO2756" s="240"/>
    </row>
    <row r="2757" spans="23:67" s="52" customFormat="1">
      <c r="W2757" s="59"/>
      <c r="BM2757" s="240"/>
      <c r="BN2757" s="240"/>
      <c r="BO2757" s="240"/>
    </row>
    <row r="2758" spans="23:67" s="52" customFormat="1">
      <c r="W2758" s="59"/>
      <c r="BM2758" s="240"/>
      <c r="BN2758" s="240"/>
      <c r="BO2758" s="240"/>
    </row>
    <row r="2759" spans="23:67" s="52" customFormat="1">
      <c r="W2759" s="59"/>
      <c r="BM2759" s="240"/>
      <c r="BN2759" s="240"/>
      <c r="BO2759" s="240"/>
    </row>
    <row r="2760" spans="23:67" s="52" customFormat="1">
      <c r="W2760" s="59"/>
      <c r="BM2760" s="240"/>
      <c r="BN2760" s="240"/>
      <c r="BO2760" s="240"/>
    </row>
    <row r="2761" spans="23:67" s="52" customFormat="1">
      <c r="W2761" s="59"/>
      <c r="BM2761" s="240"/>
      <c r="BN2761" s="240"/>
      <c r="BO2761" s="240"/>
    </row>
    <row r="2762" spans="23:67" s="52" customFormat="1">
      <c r="W2762" s="59"/>
      <c r="BM2762" s="240"/>
      <c r="BN2762" s="240"/>
      <c r="BO2762" s="240"/>
    </row>
    <row r="2763" spans="23:67" s="52" customFormat="1">
      <c r="W2763" s="59"/>
      <c r="BM2763" s="240"/>
      <c r="BN2763" s="240"/>
      <c r="BO2763" s="240"/>
    </row>
    <row r="2764" spans="23:67" s="52" customFormat="1">
      <c r="W2764" s="59"/>
      <c r="BM2764" s="240"/>
      <c r="BN2764" s="240"/>
      <c r="BO2764" s="240"/>
    </row>
    <row r="2765" spans="23:67" s="52" customFormat="1">
      <c r="W2765" s="59"/>
      <c r="BM2765" s="240"/>
      <c r="BN2765" s="240"/>
      <c r="BO2765" s="240"/>
    </row>
    <row r="2766" spans="23:67" s="52" customFormat="1">
      <c r="W2766" s="59"/>
      <c r="BM2766" s="240"/>
      <c r="BN2766" s="240"/>
      <c r="BO2766" s="240"/>
    </row>
    <row r="2767" spans="23:67" s="52" customFormat="1">
      <c r="W2767" s="59"/>
      <c r="BM2767" s="240"/>
      <c r="BN2767" s="240"/>
      <c r="BO2767" s="240"/>
    </row>
    <row r="2768" spans="23:67" s="52" customFormat="1">
      <c r="W2768" s="59"/>
      <c r="BM2768" s="240"/>
      <c r="BN2768" s="240"/>
      <c r="BO2768" s="240"/>
    </row>
    <row r="2769" spans="23:67" s="52" customFormat="1">
      <c r="W2769" s="59"/>
      <c r="BM2769" s="240"/>
      <c r="BN2769" s="240"/>
      <c r="BO2769" s="240"/>
    </row>
    <row r="2770" spans="23:67" s="52" customFormat="1">
      <c r="W2770" s="59"/>
      <c r="BM2770" s="240"/>
      <c r="BN2770" s="240"/>
      <c r="BO2770" s="240"/>
    </row>
    <row r="2771" spans="23:67" s="52" customFormat="1">
      <c r="W2771" s="59"/>
      <c r="BM2771" s="240"/>
      <c r="BN2771" s="240"/>
      <c r="BO2771" s="240"/>
    </row>
    <row r="2772" spans="23:67" s="52" customFormat="1">
      <c r="W2772" s="59"/>
      <c r="BM2772" s="240"/>
      <c r="BN2772" s="240"/>
      <c r="BO2772" s="240"/>
    </row>
    <row r="2773" spans="23:67" s="52" customFormat="1">
      <c r="W2773" s="59"/>
      <c r="BM2773" s="240"/>
      <c r="BN2773" s="240"/>
      <c r="BO2773" s="240"/>
    </row>
    <row r="2774" spans="23:67" s="52" customFormat="1">
      <c r="W2774" s="59"/>
      <c r="BM2774" s="240"/>
      <c r="BN2774" s="240"/>
      <c r="BO2774" s="240"/>
    </row>
    <row r="2775" spans="23:67" s="52" customFormat="1">
      <c r="W2775" s="59"/>
      <c r="BM2775" s="240"/>
      <c r="BN2775" s="240"/>
      <c r="BO2775" s="240"/>
    </row>
    <row r="2776" spans="23:67" s="52" customFormat="1">
      <c r="W2776" s="59"/>
      <c r="BM2776" s="240"/>
      <c r="BN2776" s="240"/>
      <c r="BO2776" s="240"/>
    </row>
    <row r="2777" spans="23:67" s="52" customFormat="1">
      <c r="W2777" s="59"/>
      <c r="BM2777" s="240"/>
      <c r="BN2777" s="240"/>
      <c r="BO2777" s="240"/>
    </row>
    <row r="2778" spans="23:67" s="52" customFormat="1">
      <c r="W2778" s="59"/>
      <c r="BM2778" s="240"/>
      <c r="BN2778" s="240"/>
      <c r="BO2778" s="240"/>
    </row>
    <row r="2779" spans="23:67" s="52" customFormat="1">
      <c r="W2779" s="59"/>
      <c r="BM2779" s="240"/>
      <c r="BN2779" s="240"/>
      <c r="BO2779" s="240"/>
    </row>
    <row r="2780" spans="23:67" s="52" customFormat="1">
      <c r="W2780" s="59"/>
      <c r="BM2780" s="240"/>
      <c r="BN2780" s="240"/>
      <c r="BO2780" s="240"/>
    </row>
    <row r="2781" spans="23:67" s="52" customFormat="1">
      <c r="W2781" s="59"/>
      <c r="BM2781" s="240"/>
      <c r="BN2781" s="240"/>
      <c r="BO2781" s="240"/>
    </row>
    <row r="2782" spans="23:67" s="52" customFormat="1">
      <c r="W2782" s="59"/>
      <c r="BM2782" s="240"/>
      <c r="BN2782" s="240"/>
      <c r="BO2782" s="240"/>
    </row>
    <row r="2783" spans="23:67" s="52" customFormat="1">
      <c r="W2783" s="59"/>
      <c r="BM2783" s="240"/>
      <c r="BN2783" s="240"/>
      <c r="BO2783" s="240"/>
    </row>
    <row r="2784" spans="23:67" s="52" customFormat="1">
      <c r="W2784" s="59"/>
      <c r="BM2784" s="240"/>
      <c r="BN2784" s="240"/>
      <c r="BO2784" s="240"/>
    </row>
    <row r="2785" spans="23:67" s="52" customFormat="1">
      <c r="W2785" s="59"/>
      <c r="BM2785" s="240"/>
      <c r="BN2785" s="240"/>
      <c r="BO2785" s="240"/>
    </row>
    <row r="2786" spans="23:67" s="52" customFormat="1">
      <c r="W2786" s="59"/>
      <c r="BM2786" s="240"/>
      <c r="BN2786" s="240"/>
      <c r="BO2786" s="240"/>
    </row>
    <row r="2787" spans="23:67" s="52" customFormat="1">
      <c r="W2787" s="59"/>
      <c r="BM2787" s="240"/>
      <c r="BN2787" s="240"/>
      <c r="BO2787" s="240"/>
    </row>
    <row r="2788" spans="23:67" s="52" customFormat="1">
      <c r="W2788" s="59"/>
      <c r="BM2788" s="240"/>
      <c r="BN2788" s="240"/>
      <c r="BO2788" s="240"/>
    </row>
    <row r="2789" spans="23:67" s="52" customFormat="1">
      <c r="W2789" s="59"/>
      <c r="BM2789" s="240"/>
      <c r="BN2789" s="240"/>
      <c r="BO2789" s="240"/>
    </row>
    <row r="2790" spans="23:67" s="52" customFormat="1">
      <c r="W2790" s="59"/>
      <c r="BM2790" s="240"/>
      <c r="BN2790" s="240"/>
      <c r="BO2790" s="240"/>
    </row>
    <row r="2791" spans="23:67" s="52" customFormat="1">
      <c r="W2791" s="59"/>
      <c r="BM2791" s="240"/>
      <c r="BN2791" s="240"/>
      <c r="BO2791" s="240"/>
    </row>
    <row r="2792" spans="23:67" s="52" customFormat="1">
      <c r="W2792" s="59"/>
      <c r="BM2792" s="240"/>
      <c r="BN2792" s="240"/>
      <c r="BO2792" s="240"/>
    </row>
    <row r="2793" spans="23:67" s="52" customFormat="1">
      <c r="W2793" s="59"/>
      <c r="BM2793" s="240"/>
      <c r="BN2793" s="240"/>
      <c r="BO2793" s="240"/>
    </row>
    <row r="2794" spans="23:67" s="52" customFormat="1">
      <c r="W2794" s="59"/>
      <c r="BM2794" s="240"/>
      <c r="BN2794" s="240"/>
      <c r="BO2794" s="240"/>
    </row>
    <row r="2795" spans="23:67" s="52" customFormat="1">
      <c r="W2795" s="59"/>
      <c r="BM2795" s="240"/>
      <c r="BN2795" s="240"/>
      <c r="BO2795" s="240"/>
    </row>
    <row r="2796" spans="23:67" s="52" customFormat="1">
      <c r="W2796" s="59"/>
      <c r="BM2796" s="240"/>
      <c r="BN2796" s="240"/>
      <c r="BO2796" s="240"/>
    </row>
    <row r="2797" spans="23:67" s="52" customFormat="1">
      <c r="W2797" s="59"/>
      <c r="BM2797" s="240"/>
      <c r="BN2797" s="240"/>
      <c r="BO2797" s="240"/>
    </row>
    <row r="2798" spans="23:67" s="52" customFormat="1">
      <c r="W2798" s="59"/>
      <c r="BM2798" s="240"/>
      <c r="BN2798" s="240"/>
      <c r="BO2798" s="240"/>
    </row>
    <row r="2799" spans="23:67" s="52" customFormat="1">
      <c r="W2799" s="59"/>
      <c r="BM2799" s="240"/>
      <c r="BN2799" s="240"/>
      <c r="BO2799" s="240"/>
    </row>
    <row r="2800" spans="23:67" s="52" customFormat="1">
      <c r="W2800" s="59"/>
      <c r="BM2800" s="240"/>
      <c r="BN2800" s="240"/>
      <c r="BO2800" s="240"/>
    </row>
    <row r="2801" spans="23:67" s="52" customFormat="1">
      <c r="W2801" s="59"/>
      <c r="BM2801" s="240"/>
      <c r="BN2801" s="240"/>
      <c r="BO2801" s="240"/>
    </row>
    <row r="2802" spans="23:67" s="52" customFormat="1">
      <c r="W2802" s="59"/>
      <c r="BM2802" s="240"/>
      <c r="BN2802" s="240"/>
      <c r="BO2802" s="240"/>
    </row>
    <row r="2803" spans="23:67" s="52" customFormat="1">
      <c r="W2803" s="59"/>
      <c r="BM2803" s="240"/>
      <c r="BN2803" s="240"/>
      <c r="BO2803" s="240"/>
    </row>
    <row r="2804" spans="23:67" s="52" customFormat="1">
      <c r="W2804" s="59"/>
      <c r="BM2804" s="240"/>
      <c r="BN2804" s="240"/>
      <c r="BO2804" s="240"/>
    </row>
    <row r="2805" spans="23:67" s="52" customFormat="1">
      <c r="W2805" s="59"/>
      <c r="BM2805" s="240"/>
      <c r="BN2805" s="240"/>
      <c r="BO2805" s="240"/>
    </row>
    <row r="2806" spans="23:67" s="52" customFormat="1">
      <c r="W2806" s="59"/>
      <c r="BM2806" s="240"/>
      <c r="BN2806" s="240"/>
      <c r="BO2806" s="240"/>
    </row>
    <row r="2807" spans="23:67" s="52" customFormat="1">
      <c r="W2807" s="59"/>
      <c r="BM2807" s="240"/>
      <c r="BN2807" s="240"/>
      <c r="BO2807" s="240"/>
    </row>
    <row r="2808" spans="23:67" s="52" customFormat="1">
      <c r="W2808" s="59"/>
      <c r="BM2808" s="240"/>
      <c r="BN2808" s="240"/>
      <c r="BO2808" s="240"/>
    </row>
    <row r="2809" spans="23:67" s="52" customFormat="1">
      <c r="W2809" s="59"/>
      <c r="BM2809" s="240"/>
      <c r="BN2809" s="240"/>
      <c r="BO2809" s="240"/>
    </row>
    <row r="2810" spans="23:67" s="52" customFormat="1">
      <c r="W2810" s="59"/>
      <c r="BM2810" s="240"/>
      <c r="BN2810" s="240"/>
      <c r="BO2810" s="240"/>
    </row>
    <row r="2811" spans="23:67" s="52" customFormat="1">
      <c r="W2811" s="59"/>
      <c r="BM2811" s="240"/>
      <c r="BN2811" s="240"/>
      <c r="BO2811" s="240"/>
    </row>
    <row r="2812" spans="23:67" s="52" customFormat="1">
      <c r="W2812" s="59"/>
      <c r="BM2812" s="240"/>
      <c r="BN2812" s="240"/>
      <c r="BO2812" s="240"/>
    </row>
    <row r="2813" spans="23:67" s="52" customFormat="1">
      <c r="W2813" s="59"/>
      <c r="BM2813" s="240"/>
      <c r="BN2813" s="240"/>
      <c r="BO2813" s="240"/>
    </row>
    <row r="2814" spans="23:67" s="52" customFormat="1">
      <c r="W2814" s="59"/>
      <c r="BM2814" s="240"/>
      <c r="BN2814" s="240"/>
      <c r="BO2814" s="240"/>
    </row>
    <row r="2815" spans="23:67" s="52" customFormat="1">
      <c r="W2815" s="59"/>
      <c r="BM2815" s="240"/>
      <c r="BN2815" s="240"/>
      <c r="BO2815" s="240"/>
    </row>
    <row r="2816" spans="23:67" s="52" customFormat="1">
      <c r="W2816" s="59"/>
      <c r="BM2816" s="240"/>
      <c r="BN2816" s="240"/>
      <c r="BO2816" s="240"/>
    </row>
    <row r="2817" spans="23:67" s="52" customFormat="1">
      <c r="W2817" s="59"/>
      <c r="BM2817" s="240"/>
      <c r="BN2817" s="240"/>
      <c r="BO2817" s="240"/>
    </row>
    <row r="2818" spans="23:67" s="52" customFormat="1">
      <c r="W2818" s="59"/>
      <c r="BM2818" s="240"/>
      <c r="BN2818" s="240"/>
      <c r="BO2818" s="240"/>
    </row>
    <row r="2819" spans="23:67" s="52" customFormat="1">
      <c r="W2819" s="59"/>
      <c r="BM2819" s="240"/>
      <c r="BN2819" s="240"/>
      <c r="BO2819" s="240"/>
    </row>
    <row r="2820" spans="23:67" s="52" customFormat="1">
      <c r="W2820" s="59"/>
      <c r="BM2820" s="240"/>
      <c r="BN2820" s="240"/>
      <c r="BO2820" s="240"/>
    </row>
    <row r="2821" spans="23:67" s="52" customFormat="1">
      <c r="W2821" s="59"/>
      <c r="BM2821" s="240"/>
      <c r="BN2821" s="240"/>
      <c r="BO2821" s="240"/>
    </row>
    <row r="2822" spans="23:67" s="52" customFormat="1">
      <c r="W2822" s="59"/>
      <c r="BM2822" s="240"/>
      <c r="BN2822" s="240"/>
      <c r="BO2822" s="240"/>
    </row>
    <row r="2823" spans="23:67" s="52" customFormat="1">
      <c r="W2823" s="59"/>
      <c r="BM2823" s="240"/>
      <c r="BN2823" s="240"/>
      <c r="BO2823" s="240"/>
    </row>
    <row r="2824" spans="23:67" s="52" customFormat="1">
      <c r="W2824" s="59"/>
      <c r="BM2824" s="240"/>
      <c r="BN2824" s="240"/>
      <c r="BO2824" s="240"/>
    </row>
    <row r="2825" spans="23:67" s="52" customFormat="1">
      <c r="W2825" s="59"/>
      <c r="BM2825" s="240"/>
      <c r="BN2825" s="240"/>
      <c r="BO2825" s="240"/>
    </row>
    <row r="2826" spans="23:67" s="52" customFormat="1">
      <c r="W2826" s="59"/>
      <c r="BM2826" s="240"/>
      <c r="BN2826" s="240"/>
      <c r="BO2826" s="240"/>
    </row>
    <row r="2827" spans="23:67" s="52" customFormat="1">
      <c r="W2827" s="59"/>
      <c r="BM2827" s="240"/>
      <c r="BN2827" s="240"/>
      <c r="BO2827" s="240"/>
    </row>
    <row r="2828" spans="23:67" s="52" customFormat="1">
      <c r="W2828" s="59"/>
      <c r="BM2828" s="240"/>
      <c r="BN2828" s="240"/>
      <c r="BO2828" s="240"/>
    </row>
    <row r="2829" spans="23:67" s="52" customFormat="1">
      <c r="W2829" s="59"/>
      <c r="BM2829" s="240"/>
      <c r="BN2829" s="240"/>
      <c r="BO2829" s="240"/>
    </row>
    <row r="2830" spans="23:67" s="52" customFormat="1">
      <c r="W2830" s="59"/>
      <c r="BM2830" s="240"/>
      <c r="BN2830" s="240"/>
      <c r="BO2830" s="240"/>
    </row>
    <row r="2831" spans="23:67" s="52" customFormat="1">
      <c r="W2831" s="59"/>
      <c r="BM2831" s="240"/>
      <c r="BN2831" s="240"/>
      <c r="BO2831" s="240"/>
    </row>
    <row r="2832" spans="23:67" s="52" customFormat="1">
      <c r="W2832" s="59"/>
      <c r="BM2832" s="240"/>
      <c r="BN2832" s="240"/>
      <c r="BO2832" s="240"/>
    </row>
    <row r="2833" spans="23:67" s="52" customFormat="1">
      <c r="W2833" s="59"/>
      <c r="BM2833" s="240"/>
      <c r="BN2833" s="240"/>
      <c r="BO2833" s="240"/>
    </row>
    <row r="2834" spans="23:67" s="52" customFormat="1">
      <c r="W2834" s="59"/>
      <c r="BM2834" s="240"/>
      <c r="BN2834" s="240"/>
      <c r="BO2834" s="240"/>
    </row>
    <row r="2835" spans="23:67" s="52" customFormat="1">
      <c r="W2835" s="59"/>
      <c r="BM2835" s="240"/>
      <c r="BN2835" s="240"/>
      <c r="BO2835" s="240"/>
    </row>
    <row r="2836" spans="23:67" s="52" customFormat="1">
      <c r="W2836" s="59"/>
      <c r="BM2836" s="240"/>
      <c r="BN2836" s="240"/>
      <c r="BO2836" s="240"/>
    </row>
    <row r="2837" spans="23:67" s="52" customFormat="1">
      <c r="W2837" s="59"/>
      <c r="BM2837" s="240"/>
      <c r="BN2837" s="240"/>
      <c r="BO2837" s="240"/>
    </row>
    <row r="2838" spans="23:67" s="52" customFormat="1">
      <c r="W2838" s="59"/>
      <c r="BM2838" s="240"/>
      <c r="BN2838" s="240"/>
      <c r="BO2838" s="240"/>
    </row>
    <row r="2839" spans="23:67" s="52" customFormat="1">
      <c r="W2839" s="59"/>
      <c r="BM2839" s="240"/>
      <c r="BN2839" s="240"/>
      <c r="BO2839" s="240"/>
    </row>
    <row r="2840" spans="23:67" s="52" customFormat="1">
      <c r="W2840" s="59"/>
      <c r="BM2840" s="240"/>
      <c r="BN2840" s="240"/>
      <c r="BO2840" s="240"/>
    </row>
    <row r="2841" spans="23:67" s="52" customFormat="1">
      <c r="W2841" s="59"/>
      <c r="BM2841" s="240"/>
      <c r="BN2841" s="240"/>
      <c r="BO2841" s="240"/>
    </row>
    <row r="2842" spans="23:67" s="52" customFormat="1">
      <c r="W2842" s="59"/>
      <c r="BM2842" s="240"/>
      <c r="BN2842" s="240"/>
      <c r="BO2842" s="240"/>
    </row>
    <row r="2843" spans="23:67" s="52" customFormat="1">
      <c r="W2843" s="59"/>
      <c r="BM2843" s="240"/>
      <c r="BN2843" s="240"/>
      <c r="BO2843" s="240"/>
    </row>
    <row r="2844" spans="23:67" s="52" customFormat="1">
      <c r="W2844" s="59"/>
      <c r="BM2844" s="240"/>
      <c r="BN2844" s="240"/>
      <c r="BO2844" s="240"/>
    </row>
    <row r="2845" spans="23:67" s="52" customFormat="1">
      <c r="W2845" s="59"/>
      <c r="BM2845" s="240"/>
      <c r="BN2845" s="240"/>
      <c r="BO2845" s="240"/>
    </row>
    <row r="2846" spans="23:67" s="52" customFormat="1">
      <c r="W2846" s="59"/>
      <c r="BM2846" s="240"/>
      <c r="BN2846" s="240"/>
      <c r="BO2846" s="240"/>
    </row>
    <row r="2847" spans="23:67" s="52" customFormat="1">
      <c r="W2847" s="59"/>
      <c r="BM2847" s="240"/>
      <c r="BN2847" s="240"/>
      <c r="BO2847" s="240"/>
    </row>
    <row r="2848" spans="23:67" s="52" customFormat="1">
      <c r="W2848" s="59"/>
      <c r="BM2848" s="240"/>
      <c r="BN2848" s="240"/>
      <c r="BO2848" s="240"/>
    </row>
    <row r="2849" spans="23:67" s="52" customFormat="1">
      <c r="W2849" s="59"/>
      <c r="BM2849" s="240"/>
      <c r="BN2849" s="240"/>
      <c r="BO2849" s="240"/>
    </row>
    <row r="2850" spans="23:67" s="52" customFormat="1">
      <c r="W2850" s="59"/>
      <c r="BM2850" s="240"/>
      <c r="BN2850" s="240"/>
      <c r="BO2850" s="240"/>
    </row>
    <row r="2851" spans="23:67" s="52" customFormat="1">
      <c r="W2851" s="59"/>
      <c r="BM2851" s="240"/>
      <c r="BN2851" s="240"/>
      <c r="BO2851" s="240"/>
    </row>
    <row r="2852" spans="23:67" s="52" customFormat="1">
      <c r="W2852" s="59"/>
      <c r="BM2852" s="240"/>
      <c r="BN2852" s="240"/>
      <c r="BO2852" s="240"/>
    </row>
    <row r="2853" spans="23:67" s="52" customFormat="1">
      <c r="W2853" s="59"/>
      <c r="BM2853" s="240"/>
      <c r="BN2853" s="240"/>
      <c r="BO2853" s="240"/>
    </row>
    <row r="2854" spans="23:67" s="52" customFormat="1">
      <c r="W2854" s="59"/>
      <c r="BM2854" s="240"/>
      <c r="BN2854" s="240"/>
      <c r="BO2854" s="240"/>
    </row>
    <row r="2855" spans="23:67" s="52" customFormat="1">
      <c r="W2855" s="59"/>
      <c r="BM2855" s="240"/>
      <c r="BN2855" s="240"/>
      <c r="BO2855" s="240"/>
    </row>
    <row r="2856" spans="23:67" s="52" customFormat="1">
      <c r="W2856" s="59"/>
      <c r="BM2856" s="240"/>
      <c r="BN2856" s="240"/>
      <c r="BO2856" s="240"/>
    </row>
    <row r="2857" spans="23:67" s="52" customFormat="1">
      <c r="W2857" s="59"/>
      <c r="BM2857" s="240"/>
      <c r="BN2857" s="240"/>
      <c r="BO2857" s="240"/>
    </row>
    <row r="2858" spans="23:67" s="52" customFormat="1">
      <c r="W2858" s="59"/>
      <c r="BM2858" s="240"/>
      <c r="BN2858" s="240"/>
      <c r="BO2858" s="240"/>
    </row>
    <row r="2859" spans="23:67" s="52" customFormat="1">
      <c r="W2859" s="59"/>
      <c r="BM2859" s="240"/>
      <c r="BN2859" s="240"/>
      <c r="BO2859" s="240"/>
    </row>
    <row r="2860" spans="23:67" s="52" customFormat="1">
      <c r="W2860" s="59"/>
      <c r="BM2860" s="240"/>
      <c r="BN2860" s="240"/>
      <c r="BO2860" s="240"/>
    </row>
    <row r="2861" spans="23:67" s="52" customFormat="1">
      <c r="W2861" s="59"/>
      <c r="BM2861" s="240"/>
      <c r="BN2861" s="240"/>
      <c r="BO2861" s="240"/>
    </row>
    <row r="2862" spans="23:67" s="52" customFormat="1">
      <c r="W2862" s="59"/>
      <c r="BM2862" s="240"/>
      <c r="BN2862" s="240"/>
      <c r="BO2862" s="240"/>
    </row>
    <row r="2863" spans="23:67" s="52" customFormat="1">
      <c r="W2863" s="59"/>
      <c r="BM2863" s="240"/>
      <c r="BN2863" s="240"/>
      <c r="BO2863" s="240"/>
    </row>
    <row r="2864" spans="23:67" s="52" customFormat="1">
      <c r="W2864" s="59"/>
      <c r="BM2864" s="240"/>
      <c r="BN2864" s="240"/>
      <c r="BO2864" s="240"/>
    </row>
    <row r="2865" spans="23:67" s="52" customFormat="1">
      <c r="W2865" s="59"/>
      <c r="BM2865" s="240"/>
      <c r="BN2865" s="240"/>
      <c r="BO2865" s="240"/>
    </row>
    <row r="2866" spans="23:67" s="52" customFormat="1">
      <c r="W2866" s="59"/>
      <c r="BM2866" s="240"/>
      <c r="BN2866" s="240"/>
      <c r="BO2866" s="240"/>
    </row>
    <row r="2867" spans="23:67" s="52" customFormat="1">
      <c r="W2867" s="59"/>
      <c r="BM2867" s="240"/>
      <c r="BN2867" s="240"/>
      <c r="BO2867" s="240"/>
    </row>
    <row r="2868" spans="23:67" s="52" customFormat="1">
      <c r="W2868" s="59"/>
      <c r="BM2868" s="240"/>
      <c r="BN2868" s="240"/>
      <c r="BO2868" s="240"/>
    </row>
    <row r="2869" spans="23:67" s="52" customFormat="1">
      <c r="W2869" s="59"/>
      <c r="BM2869" s="240"/>
      <c r="BN2869" s="240"/>
      <c r="BO2869" s="240"/>
    </row>
    <row r="2870" spans="23:67" s="52" customFormat="1">
      <c r="W2870" s="59"/>
      <c r="BM2870" s="240"/>
      <c r="BN2870" s="240"/>
      <c r="BO2870" s="240"/>
    </row>
    <row r="2871" spans="23:67" s="52" customFormat="1">
      <c r="W2871" s="59"/>
      <c r="BM2871" s="240"/>
      <c r="BN2871" s="240"/>
      <c r="BO2871" s="240"/>
    </row>
    <row r="2872" spans="23:67" s="52" customFormat="1">
      <c r="W2872" s="59"/>
      <c r="BM2872" s="240"/>
      <c r="BN2872" s="240"/>
      <c r="BO2872" s="240"/>
    </row>
    <row r="2873" spans="23:67" s="52" customFormat="1">
      <c r="W2873" s="59"/>
      <c r="BM2873" s="240"/>
      <c r="BN2873" s="240"/>
      <c r="BO2873" s="240"/>
    </row>
    <row r="2874" spans="23:67" s="52" customFormat="1">
      <c r="W2874" s="59"/>
      <c r="BM2874" s="240"/>
      <c r="BN2874" s="240"/>
      <c r="BO2874" s="240"/>
    </row>
    <row r="2875" spans="23:67" s="52" customFormat="1">
      <c r="W2875" s="59"/>
      <c r="BM2875" s="240"/>
      <c r="BN2875" s="240"/>
      <c r="BO2875" s="240"/>
    </row>
    <row r="2876" spans="23:67" s="52" customFormat="1">
      <c r="W2876" s="59"/>
      <c r="BM2876" s="240"/>
      <c r="BN2876" s="240"/>
      <c r="BO2876" s="240"/>
    </row>
    <row r="2877" spans="23:67" s="52" customFormat="1">
      <c r="W2877" s="59"/>
      <c r="BM2877" s="240"/>
      <c r="BN2877" s="240"/>
      <c r="BO2877" s="240"/>
    </row>
    <row r="2878" spans="23:67" s="52" customFormat="1">
      <c r="W2878" s="59"/>
      <c r="BM2878" s="240"/>
      <c r="BN2878" s="240"/>
      <c r="BO2878" s="240"/>
    </row>
    <row r="2879" spans="23:67" s="52" customFormat="1">
      <c r="W2879" s="59"/>
      <c r="BM2879" s="240"/>
      <c r="BN2879" s="240"/>
      <c r="BO2879" s="240"/>
    </row>
    <row r="2880" spans="23:67" s="52" customFormat="1">
      <c r="W2880" s="59"/>
      <c r="BM2880" s="240"/>
      <c r="BN2880" s="240"/>
      <c r="BO2880" s="240"/>
    </row>
    <row r="2881" spans="23:67" s="52" customFormat="1">
      <c r="W2881" s="59"/>
      <c r="BM2881" s="240"/>
      <c r="BN2881" s="240"/>
      <c r="BO2881" s="240"/>
    </row>
    <row r="2882" spans="23:67" s="52" customFormat="1">
      <c r="W2882" s="59"/>
      <c r="BM2882" s="240"/>
      <c r="BN2882" s="240"/>
      <c r="BO2882" s="240"/>
    </row>
    <row r="2883" spans="23:67" s="52" customFormat="1">
      <c r="W2883" s="59"/>
      <c r="BM2883" s="240"/>
      <c r="BN2883" s="240"/>
      <c r="BO2883" s="240"/>
    </row>
    <row r="2884" spans="23:67" s="52" customFormat="1">
      <c r="W2884" s="59"/>
      <c r="BM2884" s="240"/>
      <c r="BN2884" s="240"/>
      <c r="BO2884" s="240"/>
    </row>
    <row r="2885" spans="23:67" s="52" customFormat="1">
      <c r="W2885" s="59"/>
      <c r="BM2885" s="240"/>
      <c r="BN2885" s="240"/>
      <c r="BO2885" s="240"/>
    </row>
    <row r="2886" spans="23:67" s="52" customFormat="1">
      <c r="W2886" s="59"/>
      <c r="BM2886" s="240"/>
      <c r="BN2886" s="240"/>
      <c r="BO2886" s="240"/>
    </row>
    <row r="2887" spans="23:67" s="52" customFormat="1">
      <c r="W2887" s="59"/>
      <c r="BM2887" s="240"/>
      <c r="BN2887" s="240"/>
      <c r="BO2887" s="240"/>
    </row>
    <row r="2888" spans="23:67" s="52" customFormat="1">
      <c r="W2888" s="59"/>
      <c r="BM2888" s="240"/>
      <c r="BN2888" s="240"/>
      <c r="BO2888" s="240"/>
    </row>
    <row r="2889" spans="23:67" s="52" customFormat="1">
      <c r="W2889" s="59"/>
      <c r="BM2889" s="240"/>
      <c r="BN2889" s="240"/>
      <c r="BO2889" s="240"/>
    </row>
    <row r="2890" spans="23:67" s="52" customFormat="1">
      <c r="W2890" s="59"/>
      <c r="BM2890" s="240"/>
      <c r="BN2890" s="240"/>
      <c r="BO2890" s="240"/>
    </row>
    <row r="2891" spans="23:67" s="52" customFormat="1">
      <c r="W2891" s="59"/>
      <c r="BM2891" s="240"/>
      <c r="BN2891" s="240"/>
      <c r="BO2891" s="240"/>
    </row>
    <row r="2892" spans="23:67" s="52" customFormat="1">
      <c r="W2892" s="59"/>
      <c r="BM2892" s="240"/>
      <c r="BN2892" s="240"/>
      <c r="BO2892" s="240"/>
    </row>
    <row r="2893" spans="23:67" s="52" customFormat="1">
      <c r="W2893" s="59"/>
      <c r="BM2893" s="240"/>
      <c r="BN2893" s="240"/>
      <c r="BO2893" s="240"/>
    </row>
    <row r="2894" spans="23:67" s="52" customFormat="1">
      <c r="W2894" s="59"/>
      <c r="BM2894" s="240"/>
      <c r="BN2894" s="240"/>
      <c r="BO2894" s="240"/>
    </row>
    <row r="2895" spans="23:67" s="52" customFormat="1">
      <c r="W2895" s="59"/>
      <c r="BM2895" s="240"/>
      <c r="BN2895" s="240"/>
      <c r="BO2895" s="240"/>
    </row>
    <row r="2896" spans="23:67" s="52" customFormat="1">
      <c r="W2896" s="59"/>
      <c r="BM2896" s="240"/>
      <c r="BN2896" s="240"/>
      <c r="BO2896" s="240"/>
    </row>
    <row r="2897" spans="23:67" s="52" customFormat="1">
      <c r="W2897" s="59"/>
      <c r="BM2897" s="240"/>
      <c r="BN2897" s="240"/>
      <c r="BO2897" s="240"/>
    </row>
    <row r="2898" spans="23:67" s="52" customFormat="1">
      <c r="W2898" s="59"/>
      <c r="BM2898" s="240"/>
      <c r="BN2898" s="240"/>
      <c r="BO2898" s="240"/>
    </row>
    <row r="2899" spans="23:67" s="52" customFormat="1">
      <c r="W2899" s="59"/>
      <c r="BM2899" s="240"/>
      <c r="BN2899" s="240"/>
      <c r="BO2899" s="240"/>
    </row>
    <row r="2900" spans="23:67" s="52" customFormat="1">
      <c r="W2900" s="59"/>
      <c r="BM2900" s="240"/>
      <c r="BN2900" s="240"/>
      <c r="BO2900" s="240"/>
    </row>
    <row r="2901" spans="23:67" s="52" customFormat="1">
      <c r="W2901" s="59"/>
      <c r="BM2901" s="240"/>
      <c r="BN2901" s="240"/>
      <c r="BO2901" s="240"/>
    </row>
    <row r="2902" spans="23:67" s="52" customFormat="1">
      <c r="W2902" s="59"/>
      <c r="BM2902" s="240"/>
      <c r="BN2902" s="240"/>
      <c r="BO2902" s="240"/>
    </row>
    <row r="2903" spans="23:67" s="52" customFormat="1">
      <c r="W2903" s="59"/>
      <c r="BM2903" s="240"/>
      <c r="BN2903" s="240"/>
      <c r="BO2903" s="240"/>
    </row>
    <row r="2904" spans="23:67" s="52" customFormat="1">
      <c r="W2904" s="59"/>
      <c r="BM2904" s="240"/>
      <c r="BN2904" s="240"/>
      <c r="BO2904" s="240"/>
    </row>
    <row r="2905" spans="23:67" s="52" customFormat="1">
      <c r="W2905" s="59"/>
      <c r="BM2905" s="240"/>
      <c r="BN2905" s="240"/>
      <c r="BO2905" s="240"/>
    </row>
    <row r="2906" spans="23:67" s="52" customFormat="1">
      <c r="W2906" s="59"/>
      <c r="BM2906" s="240"/>
      <c r="BN2906" s="240"/>
      <c r="BO2906" s="240"/>
    </row>
    <row r="2907" spans="23:67" s="52" customFormat="1">
      <c r="W2907" s="59"/>
      <c r="BM2907" s="240"/>
      <c r="BN2907" s="240"/>
      <c r="BO2907" s="240"/>
    </row>
    <row r="2908" spans="23:67" s="52" customFormat="1">
      <c r="W2908" s="59"/>
      <c r="BM2908" s="240"/>
      <c r="BN2908" s="240"/>
      <c r="BO2908" s="240"/>
    </row>
    <row r="2909" spans="23:67" s="52" customFormat="1">
      <c r="W2909" s="59"/>
      <c r="BM2909" s="240"/>
      <c r="BN2909" s="240"/>
      <c r="BO2909" s="240"/>
    </row>
    <row r="2910" spans="23:67" s="52" customFormat="1">
      <c r="W2910" s="59"/>
      <c r="BM2910" s="240"/>
      <c r="BN2910" s="240"/>
      <c r="BO2910" s="240"/>
    </row>
    <row r="2911" spans="23:67" s="52" customFormat="1">
      <c r="W2911" s="59"/>
      <c r="BM2911" s="240"/>
      <c r="BN2911" s="240"/>
      <c r="BO2911" s="240"/>
    </row>
    <row r="2912" spans="23:67" s="52" customFormat="1">
      <c r="W2912" s="59"/>
      <c r="BM2912" s="240"/>
      <c r="BN2912" s="240"/>
      <c r="BO2912" s="240"/>
    </row>
    <row r="2913" spans="23:67" s="52" customFormat="1">
      <c r="W2913" s="59"/>
      <c r="BM2913" s="240"/>
      <c r="BN2913" s="240"/>
      <c r="BO2913" s="240"/>
    </row>
    <row r="2914" spans="23:67" s="52" customFormat="1">
      <c r="W2914" s="59"/>
      <c r="BM2914" s="240"/>
      <c r="BN2914" s="240"/>
      <c r="BO2914" s="240"/>
    </row>
    <row r="2915" spans="23:67" s="52" customFormat="1">
      <c r="W2915" s="59"/>
      <c r="BM2915" s="240"/>
      <c r="BN2915" s="240"/>
      <c r="BO2915" s="240"/>
    </row>
    <row r="2916" spans="23:67" s="52" customFormat="1">
      <c r="W2916" s="59"/>
      <c r="BM2916" s="240"/>
      <c r="BN2916" s="240"/>
      <c r="BO2916" s="240"/>
    </row>
    <row r="2917" spans="23:67" s="52" customFormat="1">
      <c r="W2917" s="59"/>
      <c r="BM2917" s="240"/>
      <c r="BN2917" s="240"/>
      <c r="BO2917" s="240"/>
    </row>
    <row r="2918" spans="23:67" s="52" customFormat="1">
      <c r="W2918" s="59"/>
      <c r="BM2918" s="240"/>
      <c r="BN2918" s="240"/>
      <c r="BO2918" s="240"/>
    </row>
    <row r="2919" spans="23:67" s="52" customFormat="1">
      <c r="W2919" s="59"/>
      <c r="BM2919" s="240"/>
      <c r="BN2919" s="240"/>
      <c r="BO2919" s="240"/>
    </row>
    <row r="2920" spans="23:67" s="52" customFormat="1">
      <c r="W2920" s="59"/>
      <c r="BM2920" s="240"/>
      <c r="BN2920" s="240"/>
      <c r="BO2920" s="240"/>
    </row>
    <row r="2921" spans="23:67" s="52" customFormat="1">
      <c r="W2921" s="59"/>
      <c r="BM2921" s="240"/>
      <c r="BN2921" s="240"/>
      <c r="BO2921" s="240"/>
    </row>
    <row r="2922" spans="23:67" s="52" customFormat="1">
      <c r="W2922" s="59"/>
      <c r="BM2922" s="240"/>
      <c r="BN2922" s="240"/>
      <c r="BO2922" s="240"/>
    </row>
    <row r="2923" spans="23:67" s="52" customFormat="1">
      <c r="W2923" s="59"/>
      <c r="BM2923" s="240"/>
      <c r="BN2923" s="240"/>
      <c r="BO2923" s="240"/>
    </row>
    <row r="2924" spans="23:67" s="52" customFormat="1">
      <c r="W2924" s="59"/>
      <c r="BM2924" s="240"/>
      <c r="BN2924" s="240"/>
      <c r="BO2924" s="240"/>
    </row>
    <row r="2925" spans="23:67" s="52" customFormat="1">
      <c r="W2925" s="59"/>
      <c r="BM2925" s="240"/>
      <c r="BN2925" s="240"/>
      <c r="BO2925" s="240"/>
    </row>
    <row r="2926" spans="23:67" s="52" customFormat="1">
      <c r="W2926" s="59"/>
      <c r="BM2926" s="240"/>
      <c r="BN2926" s="240"/>
      <c r="BO2926" s="240"/>
    </row>
    <row r="2927" spans="23:67" s="52" customFormat="1">
      <c r="W2927" s="59"/>
      <c r="BM2927" s="240"/>
      <c r="BN2927" s="240"/>
      <c r="BO2927" s="240"/>
    </row>
    <row r="2928" spans="23:67" s="52" customFormat="1">
      <c r="W2928" s="59"/>
      <c r="BM2928" s="240"/>
      <c r="BN2928" s="240"/>
      <c r="BO2928" s="240"/>
    </row>
    <row r="2929" spans="23:67" s="52" customFormat="1">
      <c r="W2929" s="59"/>
      <c r="BM2929" s="240"/>
      <c r="BN2929" s="240"/>
      <c r="BO2929" s="240"/>
    </row>
    <row r="2930" spans="23:67" s="52" customFormat="1">
      <c r="W2930" s="59"/>
      <c r="BM2930" s="240"/>
      <c r="BN2930" s="240"/>
      <c r="BO2930" s="240"/>
    </row>
    <row r="2931" spans="23:67" s="52" customFormat="1">
      <c r="W2931" s="59"/>
      <c r="BM2931" s="240"/>
      <c r="BN2931" s="240"/>
      <c r="BO2931" s="240"/>
    </row>
    <row r="2932" spans="23:67" s="52" customFormat="1">
      <c r="W2932" s="59"/>
      <c r="BM2932" s="240"/>
      <c r="BN2932" s="240"/>
      <c r="BO2932" s="240"/>
    </row>
    <row r="2933" spans="23:67" s="52" customFormat="1">
      <c r="W2933" s="59"/>
      <c r="BM2933" s="240"/>
      <c r="BN2933" s="240"/>
      <c r="BO2933" s="240"/>
    </row>
    <row r="2934" spans="23:67" s="52" customFormat="1">
      <c r="W2934" s="59"/>
      <c r="BM2934" s="240"/>
      <c r="BN2934" s="240"/>
      <c r="BO2934" s="240"/>
    </row>
    <row r="2935" spans="23:67" s="52" customFormat="1">
      <c r="W2935" s="59"/>
      <c r="BM2935" s="240"/>
      <c r="BN2935" s="240"/>
      <c r="BO2935" s="240"/>
    </row>
    <row r="2936" spans="23:67" s="52" customFormat="1">
      <c r="W2936" s="59"/>
      <c r="BM2936" s="240"/>
      <c r="BN2936" s="240"/>
      <c r="BO2936" s="240"/>
    </row>
    <row r="2937" spans="23:67" s="52" customFormat="1">
      <c r="W2937" s="59"/>
      <c r="BM2937" s="240"/>
      <c r="BN2937" s="240"/>
      <c r="BO2937" s="240"/>
    </row>
    <row r="2938" spans="23:67" s="52" customFormat="1">
      <c r="W2938" s="59"/>
      <c r="BM2938" s="240"/>
      <c r="BN2938" s="240"/>
      <c r="BO2938" s="240"/>
    </row>
    <row r="2939" spans="23:67" s="52" customFormat="1">
      <c r="W2939" s="59"/>
      <c r="BM2939" s="240"/>
      <c r="BN2939" s="240"/>
      <c r="BO2939" s="240"/>
    </row>
    <row r="2940" spans="23:67" s="52" customFormat="1">
      <c r="W2940" s="59"/>
      <c r="BM2940" s="240"/>
      <c r="BN2940" s="240"/>
      <c r="BO2940" s="240"/>
    </row>
    <row r="2941" spans="23:67" s="52" customFormat="1">
      <c r="W2941" s="59"/>
      <c r="BM2941" s="240"/>
      <c r="BN2941" s="240"/>
      <c r="BO2941" s="240"/>
    </row>
    <row r="2942" spans="23:67" s="52" customFormat="1">
      <c r="W2942" s="59"/>
      <c r="BM2942" s="240"/>
      <c r="BN2942" s="240"/>
      <c r="BO2942" s="240"/>
    </row>
    <row r="2943" spans="23:67" s="52" customFormat="1">
      <c r="W2943" s="59"/>
      <c r="BM2943" s="240"/>
      <c r="BN2943" s="240"/>
      <c r="BO2943" s="240"/>
    </row>
    <row r="2944" spans="23:67" s="52" customFormat="1">
      <c r="W2944" s="59"/>
      <c r="BM2944" s="240"/>
      <c r="BN2944" s="240"/>
      <c r="BO2944" s="240"/>
    </row>
    <row r="2945" spans="23:67" s="52" customFormat="1">
      <c r="W2945" s="59"/>
      <c r="BM2945" s="240"/>
      <c r="BN2945" s="240"/>
      <c r="BO2945" s="240"/>
    </row>
    <row r="2946" spans="23:67" s="52" customFormat="1">
      <c r="W2946" s="59"/>
      <c r="BM2946" s="240"/>
      <c r="BN2946" s="240"/>
      <c r="BO2946" s="240"/>
    </row>
    <row r="2947" spans="23:67" s="52" customFormat="1">
      <c r="W2947" s="59"/>
      <c r="BM2947" s="240"/>
      <c r="BN2947" s="240"/>
      <c r="BO2947" s="240"/>
    </row>
    <row r="2948" spans="23:67" s="52" customFormat="1">
      <c r="W2948" s="59"/>
      <c r="BM2948" s="240"/>
      <c r="BN2948" s="240"/>
      <c r="BO2948" s="240"/>
    </row>
    <row r="2949" spans="23:67" s="52" customFormat="1">
      <c r="W2949" s="59"/>
      <c r="BM2949" s="240"/>
      <c r="BN2949" s="240"/>
      <c r="BO2949" s="240"/>
    </row>
    <row r="2950" spans="23:67" s="52" customFormat="1">
      <c r="W2950" s="59"/>
      <c r="BM2950" s="240"/>
      <c r="BN2950" s="240"/>
      <c r="BO2950" s="240"/>
    </row>
    <row r="2951" spans="23:67" s="52" customFormat="1">
      <c r="W2951" s="59"/>
      <c r="BM2951" s="240"/>
      <c r="BN2951" s="240"/>
      <c r="BO2951" s="240"/>
    </row>
    <row r="2952" spans="23:67" s="52" customFormat="1">
      <c r="W2952" s="59"/>
      <c r="BM2952" s="240"/>
      <c r="BN2952" s="240"/>
      <c r="BO2952" s="240"/>
    </row>
    <row r="2953" spans="23:67" s="52" customFormat="1">
      <c r="W2953" s="59"/>
      <c r="BM2953" s="240"/>
      <c r="BN2953" s="240"/>
      <c r="BO2953" s="240"/>
    </row>
    <row r="2954" spans="23:67" s="52" customFormat="1">
      <c r="W2954" s="59"/>
      <c r="BM2954" s="240"/>
      <c r="BN2954" s="240"/>
      <c r="BO2954" s="240"/>
    </row>
    <row r="2955" spans="23:67" s="52" customFormat="1">
      <c r="W2955" s="59"/>
      <c r="BM2955" s="240"/>
      <c r="BN2955" s="240"/>
      <c r="BO2955" s="240"/>
    </row>
    <row r="2956" spans="23:67" s="52" customFormat="1">
      <c r="W2956" s="59"/>
      <c r="BM2956" s="240"/>
      <c r="BN2956" s="240"/>
      <c r="BO2956" s="240"/>
    </row>
    <row r="2957" spans="23:67" s="52" customFormat="1">
      <c r="W2957" s="59"/>
      <c r="BM2957" s="240"/>
      <c r="BN2957" s="240"/>
      <c r="BO2957" s="240"/>
    </row>
    <row r="2958" spans="23:67" s="52" customFormat="1">
      <c r="W2958" s="59"/>
      <c r="BM2958" s="240"/>
      <c r="BN2958" s="240"/>
      <c r="BO2958" s="240"/>
    </row>
    <row r="2959" spans="23:67" s="52" customFormat="1">
      <c r="W2959" s="59"/>
      <c r="BM2959" s="240"/>
      <c r="BN2959" s="240"/>
      <c r="BO2959" s="240"/>
    </row>
    <row r="2960" spans="23:67" s="52" customFormat="1">
      <c r="W2960" s="59"/>
      <c r="BM2960" s="240"/>
      <c r="BN2960" s="240"/>
      <c r="BO2960" s="240"/>
    </row>
    <row r="2961" spans="23:67" s="52" customFormat="1">
      <c r="W2961" s="59"/>
      <c r="BM2961" s="240"/>
      <c r="BN2961" s="240"/>
      <c r="BO2961" s="240"/>
    </row>
    <row r="2962" spans="23:67" s="52" customFormat="1">
      <c r="W2962" s="59"/>
      <c r="BM2962" s="240"/>
      <c r="BN2962" s="240"/>
      <c r="BO2962" s="240"/>
    </row>
    <row r="2963" spans="23:67" s="52" customFormat="1">
      <c r="W2963" s="59"/>
      <c r="BM2963" s="240"/>
      <c r="BN2963" s="240"/>
      <c r="BO2963" s="240"/>
    </row>
    <row r="2964" spans="23:67" s="52" customFormat="1">
      <c r="W2964" s="59"/>
      <c r="BM2964" s="240"/>
      <c r="BN2964" s="240"/>
      <c r="BO2964" s="240"/>
    </row>
    <row r="2965" spans="23:67" s="52" customFormat="1">
      <c r="W2965" s="59"/>
      <c r="BM2965" s="240"/>
      <c r="BN2965" s="240"/>
      <c r="BO2965" s="240"/>
    </row>
    <row r="2966" spans="23:67" s="52" customFormat="1">
      <c r="W2966" s="59"/>
      <c r="BM2966" s="240"/>
      <c r="BN2966" s="240"/>
      <c r="BO2966" s="240"/>
    </row>
    <row r="2967" spans="23:67" s="52" customFormat="1">
      <c r="W2967" s="59"/>
      <c r="BM2967" s="240"/>
      <c r="BN2967" s="240"/>
      <c r="BO2967" s="240"/>
    </row>
    <row r="2968" spans="23:67" s="52" customFormat="1">
      <c r="W2968" s="59"/>
      <c r="BM2968" s="240"/>
      <c r="BN2968" s="240"/>
      <c r="BO2968" s="240"/>
    </row>
    <row r="2969" spans="23:67" s="52" customFormat="1">
      <c r="W2969" s="59"/>
      <c r="BM2969" s="240"/>
      <c r="BN2969" s="240"/>
      <c r="BO2969" s="240"/>
    </row>
    <row r="2970" spans="23:67" s="52" customFormat="1">
      <c r="W2970" s="59"/>
      <c r="BM2970" s="240"/>
      <c r="BN2970" s="240"/>
      <c r="BO2970" s="240"/>
    </row>
    <row r="2971" spans="23:67" s="52" customFormat="1">
      <c r="W2971" s="59"/>
      <c r="BM2971" s="240"/>
      <c r="BN2971" s="240"/>
      <c r="BO2971" s="240"/>
    </row>
    <row r="2972" spans="23:67" s="52" customFormat="1">
      <c r="W2972" s="59"/>
      <c r="BM2972" s="240"/>
      <c r="BN2972" s="240"/>
      <c r="BO2972" s="240"/>
    </row>
    <row r="2973" spans="23:67" s="52" customFormat="1">
      <c r="W2973" s="59"/>
      <c r="BM2973" s="240"/>
      <c r="BN2973" s="240"/>
      <c r="BO2973" s="240"/>
    </row>
    <row r="2974" spans="23:67" s="52" customFormat="1">
      <c r="W2974" s="59"/>
      <c r="BM2974" s="240"/>
      <c r="BN2974" s="240"/>
      <c r="BO2974" s="240"/>
    </row>
    <row r="2975" spans="23:67" s="52" customFormat="1">
      <c r="W2975" s="59"/>
      <c r="BM2975" s="240"/>
      <c r="BN2975" s="240"/>
      <c r="BO2975" s="240"/>
    </row>
    <row r="2976" spans="23:67" s="52" customFormat="1">
      <c r="W2976" s="59"/>
      <c r="BM2976" s="240"/>
      <c r="BN2976" s="240"/>
      <c r="BO2976" s="240"/>
    </row>
    <row r="2977" spans="23:67" s="52" customFormat="1">
      <c r="W2977" s="59"/>
      <c r="BM2977" s="240"/>
      <c r="BN2977" s="240"/>
      <c r="BO2977" s="240"/>
    </row>
    <row r="2978" spans="23:67" s="52" customFormat="1">
      <c r="W2978" s="59"/>
      <c r="BM2978" s="240"/>
      <c r="BN2978" s="240"/>
      <c r="BO2978" s="240"/>
    </row>
    <row r="2979" spans="23:67" s="52" customFormat="1">
      <c r="W2979" s="59"/>
      <c r="BM2979" s="240"/>
      <c r="BN2979" s="240"/>
      <c r="BO2979" s="240"/>
    </row>
    <row r="2980" spans="23:67" s="52" customFormat="1">
      <c r="W2980" s="59"/>
      <c r="BM2980" s="240"/>
      <c r="BN2980" s="240"/>
      <c r="BO2980" s="240"/>
    </row>
    <row r="2981" spans="23:67" s="52" customFormat="1">
      <c r="W2981" s="59"/>
      <c r="BM2981" s="240"/>
      <c r="BN2981" s="240"/>
      <c r="BO2981" s="240"/>
    </row>
    <row r="2982" spans="23:67" s="52" customFormat="1">
      <c r="W2982" s="59"/>
      <c r="BM2982" s="240"/>
      <c r="BN2982" s="240"/>
      <c r="BO2982" s="240"/>
    </row>
    <row r="2983" spans="23:67" s="52" customFormat="1">
      <c r="W2983" s="59"/>
      <c r="BM2983" s="240"/>
      <c r="BN2983" s="240"/>
      <c r="BO2983" s="240"/>
    </row>
    <row r="2984" spans="23:67" s="52" customFormat="1">
      <c r="W2984" s="59"/>
      <c r="BM2984" s="240"/>
      <c r="BN2984" s="240"/>
      <c r="BO2984" s="240"/>
    </row>
    <row r="2985" spans="23:67" s="52" customFormat="1">
      <c r="W2985" s="59"/>
      <c r="BM2985" s="240"/>
      <c r="BN2985" s="240"/>
      <c r="BO2985" s="240"/>
    </row>
    <row r="2986" spans="23:67" s="52" customFormat="1">
      <c r="W2986" s="59"/>
      <c r="BM2986" s="240"/>
      <c r="BN2986" s="240"/>
      <c r="BO2986" s="240"/>
    </row>
    <row r="2987" spans="23:67" s="52" customFormat="1">
      <c r="W2987" s="59"/>
      <c r="BM2987" s="240"/>
      <c r="BN2987" s="240"/>
      <c r="BO2987" s="240"/>
    </row>
    <row r="2988" spans="23:67" s="52" customFormat="1">
      <c r="W2988" s="59"/>
      <c r="BM2988" s="240"/>
      <c r="BN2988" s="240"/>
      <c r="BO2988" s="240"/>
    </row>
    <row r="2989" spans="23:67" s="52" customFormat="1">
      <c r="W2989" s="59"/>
      <c r="BM2989" s="240"/>
      <c r="BN2989" s="240"/>
      <c r="BO2989" s="240"/>
    </row>
    <row r="2990" spans="23:67" s="52" customFormat="1">
      <c r="W2990" s="59"/>
      <c r="BM2990" s="240"/>
      <c r="BN2990" s="240"/>
      <c r="BO2990" s="240"/>
    </row>
    <row r="2991" spans="23:67" s="52" customFormat="1">
      <c r="W2991" s="59"/>
      <c r="BM2991" s="240"/>
      <c r="BN2991" s="240"/>
      <c r="BO2991" s="240"/>
    </row>
    <row r="2992" spans="23:67" s="52" customFormat="1">
      <c r="W2992" s="59"/>
      <c r="BM2992" s="240"/>
      <c r="BN2992" s="240"/>
      <c r="BO2992" s="240"/>
    </row>
    <row r="2993" spans="23:67" s="52" customFormat="1">
      <c r="W2993" s="59"/>
      <c r="BM2993" s="240"/>
      <c r="BN2993" s="240"/>
      <c r="BO2993" s="240"/>
    </row>
    <row r="2994" spans="23:67" s="52" customFormat="1">
      <c r="W2994" s="59"/>
      <c r="BM2994" s="240"/>
      <c r="BN2994" s="240"/>
      <c r="BO2994" s="240"/>
    </row>
    <row r="2995" spans="23:67" s="52" customFormat="1">
      <c r="W2995" s="59"/>
      <c r="BM2995" s="240"/>
      <c r="BN2995" s="240"/>
      <c r="BO2995" s="240"/>
    </row>
    <row r="2996" spans="23:67" s="52" customFormat="1">
      <c r="W2996" s="59"/>
      <c r="BM2996" s="240"/>
      <c r="BN2996" s="240"/>
      <c r="BO2996" s="240"/>
    </row>
    <row r="2997" spans="23:67" s="52" customFormat="1">
      <c r="W2997" s="59"/>
      <c r="BM2997" s="240"/>
      <c r="BN2997" s="240"/>
      <c r="BO2997" s="240"/>
    </row>
    <row r="2998" spans="23:67" s="52" customFormat="1">
      <c r="W2998" s="59"/>
      <c r="BM2998" s="240"/>
      <c r="BN2998" s="240"/>
      <c r="BO2998" s="240"/>
    </row>
    <row r="2999" spans="23:67" s="52" customFormat="1">
      <c r="W2999" s="59"/>
      <c r="BM2999" s="240"/>
      <c r="BN2999" s="240"/>
      <c r="BO2999" s="240"/>
    </row>
    <row r="3000" spans="23:67" s="52" customFormat="1">
      <c r="W3000" s="59"/>
      <c r="BM3000" s="240"/>
      <c r="BN3000" s="240"/>
      <c r="BO3000" s="240"/>
    </row>
    <row r="3001" spans="23:67" s="52" customFormat="1">
      <c r="W3001" s="59"/>
      <c r="BM3001" s="240"/>
      <c r="BN3001" s="240"/>
      <c r="BO3001" s="240"/>
    </row>
    <row r="3002" spans="23:67" s="52" customFormat="1">
      <c r="W3002" s="59"/>
      <c r="BM3002" s="240"/>
      <c r="BN3002" s="240"/>
      <c r="BO3002" s="240"/>
    </row>
    <row r="3003" spans="23:67" s="52" customFormat="1">
      <c r="W3003" s="59"/>
      <c r="BM3003" s="240"/>
      <c r="BN3003" s="240"/>
      <c r="BO3003" s="240"/>
    </row>
    <row r="3004" spans="23:67" s="52" customFormat="1">
      <c r="W3004" s="59"/>
      <c r="BM3004" s="240"/>
      <c r="BN3004" s="240"/>
      <c r="BO3004" s="240"/>
    </row>
    <row r="3005" spans="23:67" s="52" customFormat="1">
      <c r="W3005" s="59"/>
      <c r="BM3005" s="240"/>
      <c r="BN3005" s="240"/>
      <c r="BO3005" s="240"/>
    </row>
    <row r="3006" spans="23:67" s="52" customFormat="1">
      <c r="W3006" s="59"/>
      <c r="BM3006" s="240"/>
      <c r="BN3006" s="240"/>
      <c r="BO3006" s="240"/>
    </row>
    <row r="3007" spans="23:67" s="52" customFormat="1">
      <c r="W3007" s="59"/>
      <c r="BM3007" s="240"/>
      <c r="BN3007" s="240"/>
      <c r="BO3007" s="240"/>
    </row>
    <row r="3008" spans="23:67" s="52" customFormat="1">
      <c r="W3008" s="59"/>
      <c r="BM3008" s="240"/>
      <c r="BN3008" s="240"/>
      <c r="BO3008" s="240"/>
    </row>
    <row r="3009" spans="23:67" s="52" customFormat="1">
      <c r="W3009" s="59"/>
      <c r="BM3009" s="240"/>
      <c r="BN3009" s="240"/>
      <c r="BO3009" s="240"/>
    </row>
    <row r="3010" spans="23:67" s="52" customFormat="1">
      <c r="W3010" s="59"/>
      <c r="BM3010" s="240"/>
      <c r="BN3010" s="240"/>
      <c r="BO3010" s="240"/>
    </row>
    <row r="3011" spans="23:67" s="52" customFormat="1">
      <c r="W3011" s="59"/>
      <c r="BM3011" s="240"/>
      <c r="BN3011" s="240"/>
      <c r="BO3011" s="240"/>
    </row>
    <row r="3012" spans="23:67" s="52" customFormat="1">
      <c r="W3012" s="59"/>
      <c r="BM3012" s="240"/>
      <c r="BN3012" s="240"/>
      <c r="BO3012" s="240"/>
    </row>
    <row r="3013" spans="23:67" s="52" customFormat="1">
      <c r="W3013" s="59"/>
      <c r="BM3013" s="240"/>
      <c r="BN3013" s="240"/>
      <c r="BO3013" s="240"/>
    </row>
    <row r="3014" spans="23:67" s="52" customFormat="1">
      <c r="W3014" s="59"/>
      <c r="BM3014" s="240"/>
      <c r="BN3014" s="240"/>
      <c r="BO3014" s="240"/>
    </row>
    <row r="3015" spans="23:67" s="52" customFormat="1">
      <c r="W3015" s="59"/>
      <c r="BM3015" s="240"/>
      <c r="BN3015" s="240"/>
      <c r="BO3015" s="240"/>
    </row>
    <row r="3016" spans="23:67" s="52" customFormat="1">
      <c r="W3016" s="59"/>
      <c r="BM3016" s="240"/>
      <c r="BN3016" s="240"/>
      <c r="BO3016" s="240"/>
    </row>
    <row r="3017" spans="23:67" s="52" customFormat="1">
      <c r="W3017" s="59"/>
      <c r="BM3017" s="240"/>
      <c r="BN3017" s="240"/>
      <c r="BO3017" s="240"/>
    </row>
    <row r="3018" spans="23:67" s="52" customFormat="1">
      <c r="W3018" s="59"/>
      <c r="BM3018" s="240"/>
      <c r="BN3018" s="240"/>
      <c r="BO3018" s="240"/>
    </row>
    <row r="3019" spans="23:67" s="52" customFormat="1">
      <c r="W3019" s="59"/>
      <c r="BM3019" s="240"/>
      <c r="BN3019" s="240"/>
      <c r="BO3019" s="240"/>
    </row>
    <row r="3020" spans="23:67" s="52" customFormat="1">
      <c r="W3020" s="59"/>
      <c r="BM3020" s="240"/>
      <c r="BN3020" s="240"/>
      <c r="BO3020" s="240"/>
    </row>
    <row r="3021" spans="23:67" s="52" customFormat="1">
      <c r="W3021" s="59"/>
      <c r="BM3021" s="240"/>
      <c r="BN3021" s="240"/>
      <c r="BO3021" s="240"/>
    </row>
    <row r="3022" spans="23:67" s="52" customFormat="1">
      <c r="W3022" s="59"/>
      <c r="BM3022" s="240"/>
      <c r="BN3022" s="240"/>
      <c r="BO3022" s="240"/>
    </row>
    <row r="3023" spans="23:67" s="52" customFormat="1">
      <c r="W3023" s="59"/>
      <c r="BM3023" s="240"/>
      <c r="BN3023" s="240"/>
      <c r="BO3023" s="240"/>
    </row>
    <row r="3024" spans="23:67" s="52" customFormat="1">
      <c r="W3024" s="59"/>
      <c r="BM3024" s="240"/>
      <c r="BN3024" s="240"/>
      <c r="BO3024" s="240"/>
    </row>
    <row r="3025" spans="23:67" s="52" customFormat="1">
      <c r="W3025" s="59"/>
      <c r="BM3025" s="240"/>
      <c r="BN3025" s="240"/>
      <c r="BO3025" s="240"/>
    </row>
    <row r="3026" spans="23:67" s="52" customFormat="1">
      <c r="W3026" s="59"/>
      <c r="BM3026" s="240"/>
      <c r="BN3026" s="240"/>
      <c r="BO3026" s="240"/>
    </row>
    <row r="3027" spans="23:67" s="52" customFormat="1">
      <c r="W3027" s="59"/>
      <c r="BM3027" s="240"/>
      <c r="BN3027" s="240"/>
      <c r="BO3027" s="240"/>
    </row>
    <row r="3028" spans="23:67" s="52" customFormat="1">
      <c r="W3028" s="59"/>
      <c r="BM3028" s="240"/>
      <c r="BN3028" s="240"/>
      <c r="BO3028" s="240"/>
    </row>
    <row r="3029" spans="23:67" s="52" customFormat="1">
      <c r="W3029" s="59"/>
      <c r="BM3029" s="240"/>
      <c r="BN3029" s="240"/>
      <c r="BO3029" s="240"/>
    </row>
    <row r="3030" spans="23:67" s="52" customFormat="1">
      <c r="W3030" s="59"/>
      <c r="BM3030" s="240"/>
      <c r="BN3030" s="240"/>
      <c r="BO3030" s="240"/>
    </row>
    <row r="3031" spans="23:67" s="52" customFormat="1">
      <c r="W3031" s="59"/>
      <c r="BM3031" s="240"/>
      <c r="BN3031" s="240"/>
      <c r="BO3031" s="240"/>
    </row>
    <row r="3032" spans="23:67" s="52" customFormat="1">
      <c r="W3032" s="59"/>
      <c r="BM3032" s="240"/>
      <c r="BN3032" s="240"/>
      <c r="BO3032" s="240"/>
    </row>
    <row r="3033" spans="23:67" s="52" customFormat="1">
      <c r="W3033" s="59"/>
      <c r="BM3033" s="240"/>
      <c r="BN3033" s="240"/>
      <c r="BO3033" s="240"/>
    </row>
    <row r="3034" spans="23:67" s="52" customFormat="1">
      <c r="W3034" s="59"/>
      <c r="BM3034" s="240"/>
      <c r="BN3034" s="240"/>
      <c r="BO3034" s="240"/>
    </row>
    <row r="3035" spans="23:67" s="52" customFormat="1">
      <c r="W3035" s="59"/>
      <c r="BM3035" s="240"/>
      <c r="BN3035" s="240"/>
      <c r="BO3035" s="240"/>
    </row>
    <row r="3036" spans="23:67" s="52" customFormat="1">
      <c r="W3036" s="59"/>
      <c r="BM3036" s="240"/>
      <c r="BN3036" s="240"/>
      <c r="BO3036" s="240"/>
    </row>
    <row r="3037" spans="23:67" s="52" customFormat="1">
      <c r="W3037" s="59"/>
      <c r="BM3037" s="240"/>
      <c r="BN3037" s="240"/>
      <c r="BO3037" s="240"/>
    </row>
    <row r="3038" spans="23:67" s="52" customFormat="1">
      <c r="W3038" s="59"/>
      <c r="BM3038" s="240"/>
      <c r="BN3038" s="240"/>
      <c r="BO3038" s="240"/>
    </row>
    <row r="3039" spans="23:67" s="52" customFormat="1">
      <c r="W3039" s="59"/>
      <c r="BM3039" s="240"/>
      <c r="BN3039" s="240"/>
      <c r="BO3039" s="240"/>
    </row>
    <row r="3040" spans="23:67" s="52" customFormat="1">
      <c r="W3040" s="59"/>
      <c r="BM3040" s="240"/>
      <c r="BN3040" s="240"/>
      <c r="BO3040" s="240"/>
    </row>
    <row r="3041" spans="23:67" s="52" customFormat="1">
      <c r="W3041" s="59"/>
      <c r="BM3041" s="240"/>
      <c r="BN3041" s="240"/>
      <c r="BO3041" s="240"/>
    </row>
    <row r="3042" spans="23:67" s="52" customFormat="1">
      <c r="W3042" s="59"/>
      <c r="BM3042" s="240"/>
      <c r="BN3042" s="240"/>
      <c r="BO3042" s="240"/>
    </row>
    <row r="3043" spans="23:67" s="52" customFormat="1">
      <c r="W3043" s="59"/>
      <c r="BM3043" s="240"/>
      <c r="BN3043" s="240"/>
      <c r="BO3043" s="240"/>
    </row>
    <row r="3044" spans="23:67" s="52" customFormat="1">
      <c r="W3044" s="59"/>
      <c r="BM3044" s="240"/>
      <c r="BN3044" s="240"/>
      <c r="BO3044" s="240"/>
    </row>
    <row r="3045" spans="23:67" s="52" customFormat="1">
      <c r="W3045" s="59"/>
      <c r="BM3045" s="240"/>
      <c r="BN3045" s="240"/>
      <c r="BO3045" s="240"/>
    </row>
    <row r="3046" spans="23:67" s="52" customFormat="1">
      <c r="W3046" s="59"/>
      <c r="BM3046" s="240"/>
      <c r="BN3046" s="240"/>
      <c r="BO3046" s="240"/>
    </row>
    <row r="3047" spans="23:67" s="52" customFormat="1">
      <c r="W3047" s="59"/>
      <c r="BM3047" s="240"/>
      <c r="BN3047" s="240"/>
      <c r="BO3047" s="240"/>
    </row>
    <row r="3048" spans="23:67" s="52" customFormat="1">
      <c r="W3048" s="59"/>
      <c r="BM3048" s="240"/>
      <c r="BN3048" s="240"/>
      <c r="BO3048" s="240"/>
    </row>
    <row r="3049" spans="23:67" s="52" customFormat="1">
      <c r="W3049" s="59"/>
      <c r="BM3049" s="240"/>
      <c r="BN3049" s="240"/>
      <c r="BO3049" s="240"/>
    </row>
    <row r="3050" spans="23:67" s="52" customFormat="1">
      <c r="W3050" s="59"/>
      <c r="BM3050" s="240"/>
      <c r="BN3050" s="240"/>
      <c r="BO3050" s="240"/>
    </row>
    <row r="3051" spans="23:67" s="52" customFormat="1">
      <c r="W3051" s="59"/>
      <c r="BM3051" s="240"/>
      <c r="BN3051" s="240"/>
      <c r="BO3051" s="240"/>
    </row>
    <row r="3052" spans="23:67" s="52" customFormat="1">
      <c r="W3052" s="59"/>
      <c r="BM3052" s="240"/>
      <c r="BN3052" s="240"/>
      <c r="BO3052" s="240"/>
    </row>
    <row r="3053" spans="23:67" s="52" customFormat="1">
      <c r="W3053" s="59"/>
      <c r="BM3053" s="240"/>
      <c r="BN3053" s="240"/>
      <c r="BO3053" s="240"/>
    </row>
    <row r="3054" spans="23:67" s="52" customFormat="1">
      <c r="W3054" s="59"/>
      <c r="BM3054" s="240"/>
      <c r="BN3054" s="240"/>
      <c r="BO3054" s="240"/>
    </row>
    <row r="3055" spans="23:67" s="52" customFormat="1">
      <c r="W3055" s="59"/>
      <c r="BM3055" s="240"/>
      <c r="BN3055" s="240"/>
      <c r="BO3055" s="240"/>
    </row>
    <row r="3056" spans="23:67" s="52" customFormat="1">
      <c r="W3056" s="59"/>
      <c r="BM3056" s="240"/>
      <c r="BN3056" s="240"/>
      <c r="BO3056" s="240"/>
    </row>
    <row r="3057" spans="23:67" s="52" customFormat="1">
      <c r="W3057" s="59"/>
      <c r="BM3057" s="240"/>
      <c r="BN3057" s="240"/>
      <c r="BO3057" s="240"/>
    </row>
    <row r="3058" spans="23:67" s="52" customFormat="1">
      <c r="W3058" s="59"/>
      <c r="BM3058" s="240"/>
      <c r="BN3058" s="240"/>
      <c r="BO3058" s="240"/>
    </row>
    <row r="3059" spans="23:67" s="52" customFormat="1">
      <c r="W3059" s="59"/>
      <c r="BM3059" s="240"/>
      <c r="BN3059" s="240"/>
      <c r="BO3059" s="240"/>
    </row>
    <row r="3060" spans="23:67" s="52" customFormat="1">
      <c r="W3060" s="59"/>
      <c r="BM3060" s="240"/>
      <c r="BN3060" s="240"/>
      <c r="BO3060" s="240"/>
    </row>
    <row r="3061" spans="23:67" s="52" customFormat="1">
      <c r="W3061" s="59"/>
      <c r="BM3061" s="240"/>
      <c r="BN3061" s="240"/>
      <c r="BO3061" s="240"/>
    </row>
    <row r="3062" spans="23:67" s="52" customFormat="1">
      <c r="W3062" s="59"/>
      <c r="BM3062" s="240"/>
      <c r="BN3062" s="240"/>
      <c r="BO3062" s="240"/>
    </row>
    <row r="3063" spans="23:67" s="52" customFormat="1">
      <c r="W3063" s="59"/>
      <c r="BM3063" s="240"/>
      <c r="BN3063" s="240"/>
      <c r="BO3063" s="240"/>
    </row>
    <row r="3064" spans="23:67" s="52" customFormat="1">
      <c r="W3064" s="59"/>
      <c r="BM3064" s="240"/>
      <c r="BN3064" s="240"/>
      <c r="BO3064" s="240"/>
    </row>
    <row r="3065" spans="23:67" s="52" customFormat="1">
      <c r="W3065" s="59"/>
      <c r="BM3065" s="240"/>
      <c r="BN3065" s="240"/>
      <c r="BO3065" s="240"/>
    </row>
    <row r="3066" spans="23:67" s="52" customFormat="1">
      <c r="W3066" s="59"/>
      <c r="BM3066" s="240"/>
      <c r="BN3066" s="240"/>
      <c r="BO3066" s="240"/>
    </row>
    <row r="3067" spans="23:67" s="52" customFormat="1">
      <c r="W3067" s="59"/>
      <c r="BM3067" s="240"/>
      <c r="BN3067" s="240"/>
      <c r="BO3067" s="240"/>
    </row>
    <row r="3068" spans="23:67" s="52" customFormat="1">
      <c r="W3068" s="59"/>
      <c r="BM3068" s="240"/>
      <c r="BN3068" s="240"/>
      <c r="BO3068" s="240"/>
    </row>
    <row r="3069" spans="23:67" s="52" customFormat="1">
      <c r="W3069" s="59"/>
      <c r="BM3069" s="240"/>
      <c r="BN3069" s="240"/>
      <c r="BO3069" s="240"/>
    </row>
    <row r="3070" spans="23:67" s="52" customFormat="1">
      <c r="W3070" s="59"/>
      <c r="BM3070" s="240"/>
      <c r="BN3070" s="240"/>
      <c r="BO3070" s="240"/>
    </row>
    <row r="3071" spans="23:67" s="52" customFormat="1">
      <c r="W3071" s="59"/>
      <c r="BM3071" s="240"/>
      <c r="BN3071" s="240"/>
      <c r="BO3071" s="240"/>
    </row>
    <row r="3072" spans="23:67" s="52" customFormat="1">
      <c r="W3072" s="59"/>
      <c r="BM3072" s="240"/>
      <c r="BN3072" s="240"/>
      <c r="BO3072" s="240"/>
    </row>
    <row r="3073" spans="23:67" s="52" customFormat="1">
      <c r="W3073" s="59"/>
      <c r="BM3073" s="240"/>
      <c r="BN3073" s="240"/>
      <c r="BO3073" s="240"/>
    </row>
    <row r="3074" spans="23:67" s="52" customFormat="1">
      <c r="W3074" s="59"/>
      <c r="BM3074" s="240"/>
      <c r="BN3074" s="240"/>
      <c r="BO3074" s="240"/>
    </row>
    <row r="3075" spans="23:67" s="52" customFormat="1">
      <c r="W3075" s="59"/>
      <c r="BM3075" s="240"/>
      <c r="BN3075" s="240"/>
      <c r="BO3075" s="240"/>
    </row>
    <row r="3076" spans="23:67" s="52" customFormat="1">
      <c r="W3076" s="59"/>
      <c r="BM3076" s="240"/>
      <c r="BN3076" s="240"/>
      <c r="BO3076" s="240"/>
    </row>
    <row r="3077" spans="23:67" s="52" customFormat="1">
      <c r="W3077" s="59"/>
      <c r="BM3077" s="240"/>
      <c r="BN3077" s="240"/>
      <c r="BO3077" s="240"/>
    </row>
    <row r="3078" spans="23:67" s="52" customFormat="1">
      <c r="W3078" s="59"/>
      <c r="BM3078" s="240"/>
      <c r="BN3078" s="240"/>
      <c r="BO3078" s="240"/>
    </row>
    <row r="3079" spans="23:67" s="52" customFormat="1">
      <c r="W3079" s="59"/>
      <c r="BM3079" s="240"/>
      <c r="BN3079" s="240"/>
      <c r="BO3079" s="240"/>
    </row>
    <row r="3080" spans="23:67" s="52" customFormat="1">
      <c r="W3080" s="59"/>
      <c r="BM3080" s="240"/>
      <c r="BN3080" s="240"/>
      <c r="BO3080" s="240"/>
    </row>
    <row r="3081" spans="23:67" s="52" customFormat="1">
      <c r="W3081" s="59"/>
      <c r="BM3081" s="240"/>
      <c r="BN3081" s="240"/>
      <c r="BO3081" s="240"/>
    </row>
    <row r="3082" spans="23:67" s="52" customFormat="1">
      <c r="W3082" s="59"/>
      <c r="BM3082" s="240"/>
      <c r="BN3082" s="240"/>
      <c r="BO3082" s="240"/>
    </row>
    <row r="3083" spans="23:67" s="52" customFormat="1">
      <c r="W3083" s="59"/>
      <c r="BM3083" s="240"/>
      <c r="BN3083" s="240"/>
      <c r="BO3083" s="240"/>
    </row>
    <row r="3084" spans="23:67" s="52" customFormat="1">
      <c r="W3084" s="59"/>
      <c r="BM3084" s="240"/>
      <c r="BN3084" s="240"/>
      <c r="BO3084" s="240"/>
    </row>
    <row r="3085" spans="23:67" s="52" customFormat="1">
      <c r="W3085" s="59"/>
      <c r="BM3085" s="240"/>
      <c r="BN3085" s="240"/>
      <c r="BO3085" s="240"/>
    </row>
    <row r="3086" spans="23:67" s="52" customFormat="1">
      <c r="W3086" s="59"/>
      <c r="BM3086" s="240"/>
      <c r="BN3086" s="240"/>
      <c r="BO3086" s="240"/>
    </row>
    <row r="3087" spans="23:67" s="52" customFormat="1">
      <c r="W3087" s="59"/>
      <c r="BM3087" s="240"/>
      <c r="BN3087" s="240"/>
      <c r="BO3087" s="240"/>
    </row>
    <row r="3088" spans="23:67" s="52" customFormat="1">
      <c r="W3088" s="59"/>
      <c r="BM3088" s="240"/>
      <c r="BN3088" s="240"/>
      <c r="BO3088" s="240"/>
    </row>
    <row r="3089" spans="23:67" s="52" customFormat="1">
      <c r="W3089" s="59"/>
      <c r="BM3089" s="240"/>
      <c r="BN3089" s="240"/>
      <c r="BO3089" s="240"/>
    </row>
    <row r="3090" spans="23:67" s="52" customFormat="1">
      <c r="W3090" s="59"/>
      <c r="BM3090" s="240"/>
      <c r="BN3090" s="240"/>
      <c r="BO3090" s="240"/>
    </row>
    <row r="3091" spans="23:67" s="52" customFormat="1">
      <c r="W3091" s="59"/>
      <c r="BM3091" s="240"/>
      <c r="BN3091" s="240"/>
      <c r="BO3091" s="240"/>
    </row>
    <row r="3092" spans="23:67" s="52" customFormat="1">
      <c r="W3092" s="59"/>
      <c r="BM3092" s="240"/>
      <c r="BN3092" s="240"/>
      <c r="BO3092" s="240"/>
    </row>
    <row r="3093" spans="23:67" s="52" customFormat="1">
      <c r="W3093" s="59"/>
      <c r="BM3093" s="240"/>
      <c r="BN3093" s="240"/>
      <c r="BO3093" s="240"/>
    </row>
    <row r="3094" spans="23:67" s="52" customFormat="1">
      <c r="W3094" s="59"/>
      <c r="BM3094" s="240"/>
      <c r="BN3094" s="240"/>
      <c r="BO3094" s="240"/>
    </row>
    <row r="3095" spans="23:67" s="52" customFormat="1">
      <c r="W3095" s="59"/>
      <c r="BM3095" s="240"/>
      <c r="BN3095" s="240"/>
      <c r="BO3095" s="240"/>
    </row>
    <row r="3096" spans="23:67" s="52" customFormat="1">
      <c r="W3096" s="59"/>
      <c r="BM3096" s="240"/>
      <c r="BN3096" s="240"/>
      <c r="BO3096" s="240"/>
    </row>
    <row r="3097" spans="23:67" s="52" customFormat="1">
      <c r="W3097" s="59"/>
      <c r="BM3097" s="240"/>
      <c r="BN3097" s="240"/>
      <c r="BO3097" s="240"/>
    </row>
    <row r="3098" spans="23:67" s="52" customFormat="1">
      <c r="W3098" s="59"/>
      <c r="BM3098" s="240"/>
      <c r="BN3098" s="240"/>
      <c r="BO3098" s="240"/>
    </row>
    <row r="3099" spans="23:67" s="52" customFormat="1">
      <c r="W3099" s="59"/>
      <c r="BM3099" s="240"/>
      <c r="BN3099" s="240"/>
      <c r="BO3099" s="240"/>
    </row>
    <row r="3100" spans="23:67" s="52" customFormat="1">
      <c r="W3100" s="59"/>
      <c r="BM3100" s="240"/>
      <c r="BN3100" s="240"/>
      <c r="BO3100" s="240"/>
    </row>
    <row r="3101" spans="23:67" s="52" customFormat="1">
      <c r="W3101" s="59"/>
      <c r="BM3101" s="240"/>
      <c r="BN3101" s="240"/>
      <c r="BO3101" s="240"/>
    </row>
    <row r="3102" spans="23:67" s="52" customFormat="1">
      <c r="W3102" s="59"/>
      <c r="BM3102" s="240"/>
      <c r="BN3102" s="240"/>
      <c r="BO3102" s="240"/>
    </row>
    <row r="3103" spans="23:67" s="52" customFormat="1">
      <c r="W3103" s="59"/>
      <c r="BM3103" s="240"/>
      <c r="BN3103" s="240"/>
      <c r="BO3103" s="240"/>
    </row>
    <row r="3104" spans="23:67" s="52" customFormat="1">
      <c r="W3104" s="59"/>
      <c r="BM3104" s="240"/>
      <c r="BN3104" s="240"/>
      <c r="BO3104" s="240"/>
    </row>
    <row r="3105" spans="23:67" s="52" customFormat="1">
      <c r="W3105" s="59"/>
      <c r="BM3105" s="240"/>
      <c r="BN3105" s="240"/>
      <c r="BO3105" s="240"/>
    </row>
    <row r="3106" spans="23:67" s="52" customFormat="1">
      <c r="W3106" s="59"/>
      <c r="BM3106" s="240"/>
      <c r="BN3106" s="240"/>
      <c r="BO3106" s="240"/>
    </row>
    <row r="3107" spans="23:67" s="52" customFormat="1">
      <c r="W3107" s="59"/>
      <c r="BM3107" s="240"/>
      <c r="BN3107" s="240"/>
      <c r="BO3107" s="240"/>
    </row>
    <row r="3108" spans="23:67" s="52" customFormat="1">
      <c r="W3108" s="59"/>
      <c r="BM3108" s="240"/>
      <c r="BN3108" s="240"/>
      <c r="BO3108" s="240"/>
    </row>
    <row r="3109" spans="23:67" s="52" customFormat="1">
      <c r="W3109" s="59"/>
      <c r="BM3109" s="240"/>
      <c r="BN3109" s="240"/>
      <c r="BO3109" s="240"/>
    </row>
    <row r="3110" spans="23:67" s="52" customFormat="1">
      <c r="W3110" s="59"/>
      <c r="BM3110" s="240"/>
      <c r="BN3110" s="240"/>
      <c r="BO3110" s="240"/>
    </row>
    <row r="3111" spans="23:67" s="52" customFormat="1">
      <c r="W3111" s="59"/>
      <c r="BM3111" s="240"/>
      <c r="BN3111" s="240"/>
      <c r="BO3111" s="240"/>
    </row>
    <row r="3112" spans="23:67" s="52" customFormat="1">
      <c r="W3112" s="59"/>
      <c r="BM3112" s="240"/>
      <c r="BN3112" s="240"/>
      <c r="BO3112" s="240"/>
    </row>
    <row r="3113" spans="23:67" s="52" customFormat="1">
      <c r="W3113" s="59"/>
      <c r="BM3113" s="240"/>
      <c r="BN3113" s="240"/>
      <c r="BO3113" s="240"/>
    </row>
    <row r="3114" spans="23:67" s="52" customFormat="1">
      <c r="W3114" s="59"/>
      <c r="BM3114" s="240"/>
      <c r="BN3114" s="240"/>
      <c r="BO3114" s="240"/>
    </row>
    <row r="3115" spans="23:67" s="52" customFormat="1">
      <c r="W3115" s="59"/>
      <c r="BM3115" s="240"/>
      <c r="BN3115" s="240"/>
      <c r="BO3115" s="240"/>
    </row>
    <row r="3116" spans="23:67" s="52" customFormat="1">
      <c r="W3116" s="59"/>
      <c r="BM3116" s="240"/>
      <c r="BN3116" s="240"/>
      <c r="BO3116" s="240"/>
    </row>
    <row r="3117" spans="23:67" s="52" customFormat="1">
      <c r="W3117" s="59"/>
      <c r="BM3117" s="240"/>
      <c r="BN3117" s="240"/>
      <c r="BO3117" s="240"/>
    </row>
    <row r="3118" spans="23:67" s="52" customFormat="1">
      <c r="W3118" s="59"/>
      <c r="BM3118" s="240"/>
      <c r="BN3118" s="240"/>
      <c r="BO3118" s="240"/>
    </row>
    <row r="3119" spans="23:67" s="52" customFormat="1">
      <c r="W3119" s="59"/>
      <c r="BM3119" s="240"/>
      <c r="BN3119" s="240"/>
      <c r="BO3119" s="240"/>
    </row>
    <row r="3120" spans="23:67" s="52" customFormat="1">
      <c r="W3120" s="59"/>
      <c r="BM3120" s="240"/>
      <c r="BN3120" s="240"/>
      <c r="BO3120" s="240"/>
    </row>
    <row r="3121" spans="23:67" s="52" customFormat="1">
      <c r="W3121" s="59"/>
      <c r="BM3121" s="240"/>
      <c r="BN3121" s="240"/>
      <c r="BO3121" s="240"/>
    </row>
    <row r="3122" spans="23:67" s="52" customFormat="1">
      <c r="W3122" s="59"/>
      <c r="BM3122" s="240"/>
      <c r="BN3122" s="240"/>
      <c r="BO3122" s="240"/>
    </row>
    <row r="3123" spans="23:67" s="52" customFormat="1">
      <c r="W3123" s="59"/>
      <c r="BM3123" s="240"/>
      <c r="BN3123" s="240"/>
      <c r="BO3123" s="240"/>
    </row>
    <row r="3124" spans="23:67" s="52" customFormat="1">
      <c r="W3124" s="59"/>
      <c r="BM3124" s="240"/>
      <c r="BN3124" s="240"/>
      <c r="BO3124" s="240"/>
    </row>
    <row r="3125" spans="23:67" s="52" customFormat="1">
      <c r="W3125" s="59"/>
      <c r="BM3125" s="240"/>
      <c r="BN3125" s="240"/>
      <c r="BO3125" s="240"/>
    </row>
    <row r="3126" spans="23:67" s="52" customFormat="1">
      <c r="W3126" s="59"/>
      <c r="BM3126" s="240"/>
      <c r="BN3126" s="240"/>
      <c r="BO3126" s="240"/>
    </row>
    <row r="3127" spans="23:67" s="52" customFormat="1">
      <c r="W3127" s="59"/>
      <c r="BM3127" s="240"/>
      <c r="BN3127" s="240"/>
      <c r="BO3127" s="240"/>
    </row>
    <row r="3128" spans="23:67" s="52" customFormat="1">
      <c r="W3128" s="59"/>
      <c r="BM3128" s="240"/>
      <c r="BN3128" s="240"/>
      <c r="BO3128" s="240"/>
    </row>
    <row r="3129" spans="23:67" s="52" customFormat="1">
      <c r="W3129" s="59"/>
      <c r="BM3129" s="240"/>
      <c r="BN3129" s="240"/>
      <c r="BO3129" s="240"/>
    </row>
    <row r="3130" spans="23:67" s="52" customFormat="1">
      <c r="W3130" s="59"/>
      <c r="BM3130" s="240"/>
      <c r="BN3130" s="240"/>
      <c r="BO3130" s="240"/>
    </row>
    <row r="3131" spans="23:67" s="52" customFormat="1">
      <c r="W3131" s="59"/>
      <c r="BM3131" s="240"/>
      <c r="BN3131" s="240"/>
      <c r="BO3131" s="240"/>
    </row>
    <row r="3132" spans="23:67" s="52" customFormat="1">
      <c r="W3132" s="59"/>
      <c r="BM3132" s="240"/>
      <c r="BN3132" s="240"/>
      <c r="BO3132" s="240"/>
    </row>
    <row r="3133" spans="23:67" s="52" customFormat="1">
      <c r="W3133" s="59"/>
      <c r="BM3133" s="240"/>
      <c r="BN3133" s="240"/>
      <c r="BO3133" s="240"/>
    </row>
    <row r="3134" spans="23:67" s="52" customFormat="1">
      <c r="W3134" s="59"/>
      <c r="BM3134" s="240"/>
      <c r="BN3134" s="240"/>
      <c r="BO3134" s="240"/>
    </row>
    <row r="3135" spans="23:67" s="52" customFormat="1">
      <c r="W3135" s="59"/>
      <c r="BM3135" s="240"/>
      <c r="BN3135" s="240"/>
      <c r="BO3135" s="240"/>
    </row>
    <row r="3136" spans="23:67" s="52" customFormat="1">
      <c r="W3136" s="59"/>
      <c r="BM3136" s="240"/>
      <c r="BN3136" s="240"/>
      <c r="BO3136" s="240"/>
    </row>
    <row r="3137" spans="23:67" s="52" customFormat="1">
      <c r="W3137" s="59"/>
      <c r="BM3137" s="240"/>
      <c r="BN3137" s="240"/>
      <c r="BO3137" s="240"/>
    </row>
    <row r="3138" spans="23:67" s="52" customFormat="1">
      <c r="W3138" s="59"/>
      <c r="BM3138" s="240"/>
      <c r="BN3138" s="240"/>
      <c r="BO3138" s="240"/>
    </row>
    <row r="3139" spans="23:67" s="52" customFormat="1">
      <c r="W3139" s="59"/>
      <c r="BM3139" s="240"/>
      <c r="BN3139" s="240"/>
      <c r="BO3139" s="240"/>
    </row>
    <row r="3140" spans="23:67" s="52" customFormat="1">
      <c r="W3140" s="59"/>
      <c r="BM3140" s="240"/>
      <c r="BN3140" s="240"/>
      <c r="BO3140" s="240"/>
    </row>
    <row r="3141" spans="23:67" s="52" customFormat="1">
      <c r="W3141" s="59"/>
      <c r="BM3141" s="240"/>
      <c r="BN3141" s="240"/>
      <c r="BO3141" s="240"/>
    </row>
    <row r="3142" spans="23:67" s="52" customFormat="1">
      <c r="W3142" s="59"/>
      <c r="BM3142" s="240"/>
      <c r="BN3142" s="240"/>
      <c r="BO3142" s="240"/>
    </row>
    <row r="3143" spans="23:67" s="52" customFormat="1">
      <c r="W3143" s="59"/>
      <c r="BM3143" s="240"/>
      <c r="BN3143" s="240"/>
      <c r="BO3143" s="240"/>
    </row>
    <row r="3144" spans="23:67" s="52" customFormat="1">
      <c r="W3144" s="59"/>
      <c r="BM3144" s="240"/>
      <c r="BN3144" s="240"/>
      <c r="BO3144" s="240"/>
    </row>
    <row r="3145" spans="23:67" s="52" customFormat="1">
      <c r="W3145" s="59"/>
      <c r="BM3145" s="240"/>
      <c r="BN3145" s="240"/>
      <c r="BO3145" s="240"/>
    </row>
    <row r="3146" spans="23:67" s="52" customFormat="1">
      <c r="W3146" s="59"/>
      <c r="BM3146" s="240"/>
      <c r="BN3146" s="240"/>
      <c r="BO3146" s="240"/>
    </row>
    <row r="3147" spans="23:67" s="52" customFormat="1">
      <c r="W3147" s="59"/>
      <c r="BM3147" s="240"/>
      <c r="BN3147" s="240"/>
      <c r="BO3147" s="240"/>
    </row>
    <row r="3148" spans="23:67" s="52" customFormat="1">
      <c r="W3148" s="59"/>
      <c r="BM3148" s="240"/>
      <c r="BN3148" s="240"/>
      <c r="BO3148" s="240"/>
    </row>
    <row r="3149" spans="23:67" s="52" customFormat="1">
      <c r="W3149" s="59"/>
      <c r="BM3149" s="240"/>
      <c r="BN3149" s="240"/>
      <c r="BO3149" s="240"/>
    </row>
    <row r="3150" spans="23:67" s="52" customFormat="1">
      <c r="W3150" s="59"/>
      <c r="BM3150" s="240"/>
      <c r="BN3150" s="240"/>
      <c r="BO3150" s="240"/>
    </row>
    <row r="3151" spans="23:67" s="52" customFormat="1">
      <c r="W3151" s="59"/>
      <c r="BM3151" s="240"/>
      <c r="BN3151" s="240"/>
      <c r="BO3151" s="240"/>
    </row>
    <row r="3152" spans="23:67" s="52" customFormat="1">
      <c r="W3152" s="59"/>
      <c r="BM3152" s="240"/>
      <c r="BN3152" s="240"/>
      <c r="BO3152" s="240"/>
    </row>
    <row r="3153" spans="23:67" s="52" customFormat="1">
      <c r="W3153" s="59"/>
      <c r="BM3153" s="240"/>
      <c r="BN3153" s="240"/>
      <c r="BO3153" s="240"/>
    </row>
    <row r="3154" spans="23:67" s="52" customFormat="1">
      <c r="W3154" s="59"/>
      <c r="BM3154" s="240"/>
      <c r="BN3154" s="240"/>
      <c r="BO3154" s="240"/>
    </row>
    <row r="3155" spans="23:67" s="52" customFormat="1">
      <c r="W3155" s="59"/>
      <c r="BM3155" s="240"/>
      <c r="BN3155" s="240"/>
      <c r="BO3155" s="240"/>
    </row>
    <row r="3156" spans="23:67" s="52" customFormat="1">
      <c r="W3156" s="59"/>
      <c r="BM3156" s="240"/>
      <c r="BN3156" s="240"/>
      <c r="BO3156" s="240"/>
    </row>
    <row r="3157" spans="23:67" s="52" customFormat="1">
      <c r="W3157" s="59"/>
      <c r="BM3157" s="240"/>
      <c r="BN3157" s="240"/>
      <c r="BO3157" s="240"/>
    </row>
    <row r="3158" spans="23:67" s="52" customFormat="1">
      <c r="W3158" s="59"/>
      <c r="BM3158" s="240"/>
      <c r="BN3158" s="240"/>
      <c r="BO3158" s="240"/>
    </row>
    <row r="3159" spans="23:67" s="52" customFormat="1">
      <c r="W3159" s="59"/>
      <c r="BM3159" s="240"/>
      <c r="BN3159" s="240"/>
      <c r="BO3159" s="240"/>
    </row>
    <row r="3160" spans="23:67" s="52" customFormat="1">
      <c r="W3160" s="59"/>
      <c r="BM3160" s="240"/>
      <c r="BN3160" s="240"/>
      <c r="BO3160" s="240"/>
    </row>
    <row r="3161" spans="23:67" s="52" customFormat="1">
      <c r="W3161" s="59"/>
      <c r="BM3161" s="240"/>
      <c r="BN3161" s="240"/>
      <c r="BO3161" s="240"/>
    </row>
    <row r="3162" spans="23:67" s="52" customFormat="1">
      <c r="W3162" s="59"/>
      <c r="BM3162" s="240"/>
      <c r="BN3162" s="240"/>
      <c r="BO3162" s="240"/>
    </row>
    <row r="3163" spans="23:67" s="52" customFormat="1">
      <c r="W3163" s="59"/>
      <c r="BM3163" s="240"/>
      <c r="BN3163" s="240"/>
      <c r="BO3163" s="240"/>
    </row>
    <row r="3164" spans="23:67" s="52" customFormat="1">
      <c r="W3164" s="59"/>
      <c r="BM3164" s="240"/>
      <c r="BN3164" s="240"/>
      <c r="BO3164" s="240"/>
    </row>
    <row r="3165" spans="23:67" s="52" customFormat="1">
      <c r="W3165" s="59"/>
      <c r="BM3165" s="240"/>
      <c r="BN3165" s="240"/>
      <c r="BO3165" s="240"/>
    </row>
    <row r="3166" spans="23:67" s="52" customFormat="1">
      <c r="W3166" s="59"/>
      <c r="BM3166" s="240"/>
      <c r="BN3166" s="240"/>
      <c r="BO3166" s="240"/>
    </row>
    <row r="3167" spans="23:67" s="52" customFormat="1">
      <c r="W3167" s="59"/>
      <c r="BM3167" s="240"/>
      <c r="BN3167" s="240"/>
      <c r="BO3167" s="240"/>
    </row>
    <row r="3168" spans="23:67" s="52" customFormat="1">
      <c r="W3168" s="59"/>
      <c r="BM3168" s="240"/>
      <c r="BN3168" s="240"/>
      <c r="BO3168" s="240"/>
    </row>
    <row r="3169" spans="23:67" s="52" customFormat="1">
      <c r="W3169" s="59"/>
      <c r="BM3169" s="240"/>
      <c r="BN3169" s="240"/>
      <c r="BO3169" s="240"/>
    </row>
    <row r="3170" spans="23:67" s="52" customFormat="1">
      <c r="W3170" s="59"/>
      <c r="BM3170" s="240"/>
      <c r="BN3170" s="240"/>
      <c r="BO3170" s="240"/>
    </row>
    <row r="3171" spans="23:67" s="52" customFormat="1">
      <c r="W3171" s="59"/>
      <c r="BM3171" s="240"/>
      <c r="BN3171" s="240"/>
      <c r="BO3171" s="240"/>
    </row>
    <row r="3172" spans="23:67" s="52" customFormat="1">
      <c r="W3172" s="59"/>
      <c r="BM3172" s="240"/>
      <c r="BN3172" s="240"/>
      <c r="BO3172" s="240"/>
    </row>
    <row r="3173" spans="23:67" s="52" customFormat="1">
      <c r="W3173" s="59"/>
      <c r="BM3173" s="240"/>
      <c r="BN3173" s="240"/>
      <c r="BO3173" s="240"/>
    </row>
    <row r="3174" spans="23:67" s="52" customFormat="1">
      <c r="W3174" s="59"/>
      <c r="BM3174" s="240"/>
      <c r="BN3174" s="240"/>
      <c r="BO3174" s="240"/>
    </row>
    <row r="3175" spans="23:67" s="52" customFormat="1">
      <c r="W3175" s="59"/>
      <c r="BM3175" s="240"/>
      <c r="BN3175" s="240"/>
      <c r="BO3175" s="240"/>
    </row>
    <row r="3176" spans="23:67" s="52" customFormat="1">
      <c r="W3176" s="59"/>
      <c r="BM3176" s="240"/>
      <c r="BN3176" s="240"/>
      <c r="BO3176" s="240"/>
    </row>
    <row r="3177" spans="23:67" s="52" customFormat="1">
      <c r="W3177" s="59"/>
      <c r="BM3177" s="240"/>
      <c r="BN3177" s="240"/>
      <c r="BO3177" s="240"/>
    </row>
    <row r="3178" spans="23:67" s="52" customFormat="1">
      <c r="W3178" s="59"/>
      <c r="BM3178" s="240"/>
      <c r="BN3178" s="240"/>
      <c r="BO3178" s="240"/>
    </row>
    <row r="3179" spans="23:67" s="52" customFormat="1">
      <c r="W3179" s="59"/>
      <c r="BM3179" s="240"/>
      <c r="BN3179" s="240"/>
      <c r="BO3179" s="240"/>
    </row>
    <row r="3180" spans="23:67" s="52" customFormat="1">
      <c r="W3180" s="59"/>
      <c r="BM3180" s="240"/>
      <c r="BN3180" s="240"/>
      <c r="BO3180" s="240"/>
    </row>
    <row r="3181" spans="23:67" s="52" customFormat="1">
      <c r="W3181" s="59"/>
      <c r="BM3181" s="240"/>
      <c r="BN3181" s="240"/>
      <c r="BO3181" s="240"/>
    </row>
    <row r="3182" spans="23:67" s="52" customFormat="1">
      <c r="W3182" s="59"/>
      <c r="BM3182" s="240"/>
      <c r="BN3182" s="240"/>
      <c r="BO3182" s="240"/>
    </row>
    <row r="3183" spans="23:67" s="52" customFormat="1">
      <c r="W3183" s="59"/>
      <c r="BM3183" s="240"/>
      <c r="BN3183" s="240"/>
      <c r="BO3183" s="240"/>
    </row>
    <row r="3184" spans="23:67" s="52" customFormat="1">
      <c r="W3184" s="59"/>
      <c r="BM3184" s="240"/>
      <c r="BN3184" s="240"/>
      <c r="BO3184" s="240"/>
    </row>
    <row r="3185" spans="23:67" s="52" customFormat="1">
      <c r="W3185" s="59"/>
      <c r="BM3185" s="240"/>
      <c r="BN3185" s="240"/>
      <c r="BO3185" s="240"/>
    </row>
    <row r="3186" spans="23:67" s="52" customFormat="1">
      <c r="W3186" s="59"/>
      <c r="BM3186" s="240"/>
      <c r="BN3186" s="240"/>
      <c r="BO3186" s="240"/>
    </row>
    <row r="3187" spans="23:67" s="52" customFormat="1">
      <c r="W3187" s="59"/>
      <c r="BM3187" s="240"/>
      <c r="BN3187" s="240"/>
      <c r="BO3187" s="240"/>
    </row>
    <row r="3188" spans="23:67" s="52" customFormat="1">
      <c r="W3188" s="59"/>
      <c r="BM3188" s="240"/>
      <c r="BN3188" s="240"/>
      <c r="BO3188" s="240"/>
    </row>
    <row r="3189" spans="23:67" s="52" customFormat="1">
      <c r="W3189" s="59"/>
      <c r="BM3189" s="240"/>
      <c r="BN3189" s="240"/>
      <c r="BO3189" s="240"/>
    </row>
    <row r="3190" spans="23:67" s="52" customFormat="1">
      <c r="W3190" s="59"/>
      <c r="BM3190" s="240"/>
      <c r="BN3190" s="240"/>
      <c r="BO3190" s="240"/>
    </row>
    <row r="3191" spans="23:67" s="52" customFormat="1">
      <c r="W3191" s="59"/>
      <c r="BM3191" s="240"/>
      <c r="BN3191" s="240"/>
      <c r="BO3191" s="240"/>
    </row>
    <row r="3192" spans="23:67" s="52" customFormat="1">
      <c r="W3192" s="59"/>
      <c r="BM3192" s="240"/>
      <c r="BN3192" s="240"/>
      <c r="BO3192" s="240"/>
    </row>
    <row r="3193" spans="23:67" s="52" customFormat="1">
      <c r="W3193" s="59"/>
      <c r="BM3193" s="240"/>
      <c r="BN3193" s="240"/>
      <c r="BO3193" s="240"/>
    </row>
    <row r="3194" spans="23:67" s="52" customFormat="1">
      <c r="W3194" s="59"/>
      <c r="BM3194" s="240"/>
      <c r="BN3194" s="240"/>
      <c r="BO3194" s="240"/>
    </row>
    <row r="3195" spans="23:67" s="52" customFormat="1">
      <c r="W3195" s="59"/>
      <c r="BM3195" s="240"/>
      <c r="BN3195" s="240"/>
      <c r="BO3195" s="240"/>
    </row>
    <row r="3196" spans="23:67" s="52" customFormat="1">
      <c r="W3196" s="59"/>
      <c r="BM3196" s="240"/>
      <c r="BN3196" s="240"/>
      <c r="BO3196" s="240"/>
    </row>
    <row r="3197" spans="23:67" s="52" customFormat="1">
      <c r="W3197" s="59"/>
      <c r="BM3197" s="240"/>
      <c r="BN3197" s="240"/>
      <c r="BO3197" s="240"/>
    </row>
    <row r="3198" spans="23:67" s="52" customFormat="1">
      <c r="W3198" s="59"/>
      <c r="BM3198" s="240"/>
      <c r="BN3198" s="240"/>
      <c r="BO3198" s="240"/>
    </row>
    <row r="3199" spans="23:67" s="52" customFormat="1">
      <c r="W3199" s="59"/>
      <c r="BM3199" s="240"/>
      <c r="BN3199" s="240"/>
      <c r="BO3199" s="240"/>
    </row>
    <row r="3200" spans="23:67" s="52" customFormat="1">
      <c r="W3200" s="59"/>
      <c r="BM3200" s="240"/>
      <c r="BN3200" s="240"/>
      <c r="BO3200" s="240"/>
    </row>
    <row r="3201" spans="23:67" s="52" customFormat="1">
      <c r="W3201" s="59"/>
      <c r="BM3201" s="240"/>
      <c r="BN3201" s="240"/>
      <c r="BO3201" s="240"/>
    </row>
    <row r="3202" spans="23:67" s="52" customFormat="1">
      <c r="W3202" s="59"/>
      <c r="BM3202" s="240"/>
      <c r="BN3202" s="240"/>
      <c r="BO3202" s="240"/>
    </row>
    <row r="3203" spans="23:67" s="52" customFormat="1">
      <c r="W3203" s="59"/>
      <c r="BM3203" s="240"/>
      <c r="BN3203" s="240"/>
      <c r="BO3203" s="240"/>
    </row>
    <row r="3204" spans="23:67" s="52" customFormat="1">
      <c r="W3204" s="59"/>
      <c r="BM3204" s="240"/>
      <c r="BN3204" s="240"/>
      <c r="BO3204" s="240"/>
    </row>
    <row r="3205" spans="23:67" s="52" customFormat="1">
      <c r="W3205" s="59"/>
      <c r="BM3205" s="240"/>
      <c r="BN3205" s="240"/>
      <c r="BO3205" s="240"/>
    </row>
    <row r="3206" spans="23:67" s="52" customFormat="1">
      <c r="W3206" s="59"/>
      <c r="BM3206" s="240"/>
      <c r="BN3206" s="240"/>
      <c r="BO3206" s="240"/>
    </row>
    <row r="3207" spans="23:67" s="52" customFormat="1">
      <c r="W3207" s="59"/>
      <c r="BM3207" s="240"/>
      <c r="BN3207" s="240"/>
      <c r="BO3207" s="240"/>
    </row>
    <row r="3208" spans="23:67" s="52" customFormat="1">
      <c r="W3208" s="59"/>
      <c r="BM3208" s="240"/>
      <c r="BN3208" s="240"/>
      <c r="BO3208" s="240"/>
    </row>
    <row r="3209" spans="23:67" s="52" customFormat="1">
      <c r="W3209" s="59"/>
      <c r="BM3209" s="240"/>
      <c r="BN3209" s="240"/>
      <c r="BO3209" s="240"/>
    </row>
    <row r="3210" spans="23:67" s="52" customFormat="1">
      <c r="W3210" s="59"/>
      <c r="BM3210" s="240"/>
      <c r="BN3210" s="240"/>
      <c r="BO3210" s="240"/>
    </row>
    <row r="3211" spans="23:67" s="52" customFormat="1">
      <c r="W3211" s="59"/>
      <c r="BM3211" s="240"/>
      <c r="BN3211" s="240"/>
      <c r="BO3211" s="240"/>
    </row>
    <row r="3212" spans="23:67" s="52" customFormat="1">
      <c r="W3212" s="59"/>
      <c r="BM3212" s="240"/>
      <c r="BN3212" s="240"/>
      <c r="BO3212" s="240"/>
    </row>
    <row r="3213" spans="23:67" s="52" customFormat="1">
      <c r="W3213" s="59"/>
      <c r="BM3213" s="240"/>
      <c r="BN3213" s="240"/>
      <c r="BO3213" s="240"/>
    </row>
    <row r="3214" spans="23:67" s="52" customFormat="1">
      <c r="W3214" s="59"/>
      <c r="BM3214" s="240"/>
      <c r="BN3214" s="240"/>
      <c r="BO3214" s="240"/>
    </row>
    <row r="3215" spans="23:67" s="52" customFormat="1">
      <c r="W3215" s="59"/>
      <c r="BM3215" s="240"/>
      <c r="BN3215" s="240"/>
      <c r="BO3215" s="240"/>
    </row>
    <row r="3216" spans="23:67" s="52" customFormat="1">
      <c r="W3216" s="59"/>
      <c r="BM3216" s="240"/>
      <c r="BN3216" s="240"/>
      <c r="BO3216" s="240"/>
    </row>
    <row r="3217" spans="23:67" s="52" customFormat="1">
      <c r="W3217" s="59"/>
      <c r="BM3217" s="240"/>
      <c r="BN3217" s="240"/>
      <c r="BO3217" s="240"/>
    </row>
    <row r="3218" spans="23:67" s="52" customFormat="1">
      <c r="W3218" s="59"/>
      <c r="BM3218" s="240"/>
      <c r="BN3218" s="240"/>
      <c r="BO3218" s="240"/>
    </row>
    <row r="3219" spans="23:67" s="52" customFormat="1">
      <c r="W3219" s="59"/>
      <c r="BM3219" s="240"/>
      <c r="BN3219" s="240"/>
      <c r="BO3219" s="240"/>
    </row>
    <row r="3220" spans="23:67" s="52" customFormat="1">
      <c r="W3220" s="59"/>
      <c r="BM3220" s="240"/>
      <c r="BN3220" s="240"/>
      <c r="BO3220" s="240"/>
    </row>
    <row r="3221" spans="23:67" s="52" customFormat="1">
      <c r="W3221" s="59"/>
      <c r="BM3221" s="240"/>
      <c r="BN3221" s="240"/>
      <c r="BO3221" s="240"/>
    </row>
    <row r="3222" spans="23:67" s="52" customFormat="1">
      <c r="W3222" s="59"/>
      <c r="BM3222" s="240"/>
      <c r="BN3222" s="240"/>
      <c r="BO3222" s="240"/>
    </row>
    <row r="3223" spans="23:67" s="52" customFormat="1">
      <c r="W3223" s="59"/>
      <c r="BM3223" s="240"/>
      <c r="BN3223" s="240"/>
      <c r="BO3223" s="240"/>
    </row>
    <row r="3224" spans="23:67" s="52" customFormat="1">
      <c r="W3224" s="59"/>
      <c r="BM3224" s="240"/>
      <c r="BN3224" s="240"/>
      <c r="BO3224" s="240"/>
    </row>
    <row r="3225" spans="23:67" s="52" customFormat="1">
      <c r="W3225" s="59"/>
      <c r="BM3225" s="240"/>
      <c r="BN3225" s="240"/>
      <c r="BO3225" s="240"/>
    </row>
    <row r="3226" spans="23:67" s="52" customFormat="1">
      <c r="W3226" s="59"/>
      <c r="BM3226" s="240"/>
      <c r="BN3226" s="240"/>
      <c r="BO3226" s="240"/>
    </row>
    <row r="3227" spans="23:67" s="52" customFormat="1">
      <c r="W3227" s="59"/>
      <c r="BM3227" s="240"/>
      <c r="BN3227" s="240"/>
      <c r="BO3227" s="240"/>
    </row>
    <row r="3228" spans="23:67" s="52" customFormat="1">
      <c r="W3228" s="59"/>
      <c r="BM3228" s="240"/>
      <c r="BN3228" s="240"/>
      <c r="BO3228" s="240"/>
    </row>
    <row r="3229" spans="23:67" s="52" customFormat="1">
      <c r="W3229" s="59"/>
      <c r="BM3229" s="240"/>
      <c r="BN3229" s="240"/>
      <c r="BO3229" s="240"/>
    </row>
    <row r="3230" spans="23:67" s="52" customFormat="1">
      <c r="W3230" s="59"/>
      <c r="BM3230" s="240"/>
      <c r="BN3230" s="240"/>
      <c r="BO3230" s="240"/>
    </row>
    <row r="3231" spans="23:67" s="52" customFormat="1">
      <c r="W3231" s="59"/>
      <c r="BM3231" s="240"/>
      <c r="BN3231" s="240"/>
      <c r="BO3231" s="240"/>
    </row>
    <row r="3232" spans="23:67" s="52" customFormat="1">
      <c r="W3232" s="59"/>
      <c r="BM3232" s="240"/>
      <c r="BN3232" s="240"/>
      <c r="BO3232" s="240"/>
    </row>
    <row r="3233" spans="23:67" s="52" customFormat="1">
      <c r="W3233" s="59"/>
      <c r="BM3233" s="240"/>
      <c r="BN3233" s="240"/>
      <c r="BO3233" s="240"/>
    </row>
    <row r="3234" spans="23:67" s="52" customFormat="1">
      <c r="W3234" s="59"/>
      <c r="BM3234" s="240"/>
      <c r="BN3234" s="240"/>
      <c r="BO3234" s="240"/>
    </row>
    <row r="3235" spans="23:67" s="52" customFormat="1">
      <c r="W3235" s="59"/>
      <c r="BM3235" s="240"/>
      <c r="BN3235" s="240"/>
      <c r="BO3235" s="240"/>
    </row>
    <row r="3236" spans="23:67" s="52" customFormat="1">
      <c r="W3236" s="59"/>
      <c r="BM3236" s="240"/>
      <c r="BN3236" s="240"/>
      <c r="BO3236" s="240"/>
    </row>
    <row r="3237" spans="23:67" s="52" customFormat="1">
      <c r="W3237" s="59"/>
      <c r="BM3237" s="240"/>
      <c r="BN3237" s="240"/>
      <c r="BO3237" s="240"/>
    </row>
    <row r="3238" spans="23:67" s="52" customFormat="1">
      <c r="W3238" s="59"/>
      <c r="BM3238" s="240"/>
      <c r="BN3238" s="240"/>
      <c r="BO3238" s="240"/>
    </row>
    <row r="3239" spans="23:67" s="52" customFormat="1">
      <c r="W3239" s="59"/>
      <c r="BM3239" s="240"/>
      <c r="BN3239" s="240"/>
      <c r="BO3239" s="240"/>
    </row>
    <row r="3240" spans="23:67" s="52" customFormat="1">
      <c r="W3240" s="59"/>
      <c r="BM3240" s="240"/>
      <c r="BN3240" s="240"/>
      <c r="BO3240" s="240"/>
    </row>
    <row r="3241" spans="23:67" s="52" customFormat="1">
      <c r="W3241" s="59"/>
      <c r="BM3241" s="240"/>
      <c r="BN3241" s="240"/>
      <c r="BO3241" s="240"/>
    </row>
    <row r="3242" spans="23:67" s="52" customFormat="1">
      <c r="W3242" s="59"/>
      <c r="BM3242" s="240"/>
      <c r="BN3242" s="240"/>
      <c r="BO3242" s="240"/>
    </row>
    <row r="3243" spans="23:67" s="52" customFormat="1">
      <c r="W3243" s="59"/>
      <c r="BM3243" s="240"/>
      <c r="BN3243" s="240"/>
      <c r="BO3243" s="240"/>
    </row>
    <row r="3244" spans="23:67" s="52" customFormat="1">
      <c r="W3244" s="59"/>
      <c r="BM3244" s="240"/>
      <c r="BN3244" s="240"/>
      <c r="BO3244" s="240"/>
    </row>
    <row r="3245" spans="23:67" s="52" customFormat="1">
      <c r="W3245" s="59"/>
      <c r="BM3245" s="240"/>
      <c r="BN3245" s="240"/>
      <c r="BO3245" s="240"/>
    </row>
    <row r="3246" spans="23:67" s="52" customFormat="1">
      <c r="W3246" s="59"/>
      <c r="BM3246" s="240"/>
      <c r="BN3246" s="240"/>
      <c r="BO3246" s="240"/>
    </row>
    <row r="3247" spans="23:67" s="52" customFormat="1">
      <c r="W3247" s="59"/>
      <c r="BM3247" s="240"/>
      <c r="BN3247" s="240"/>
      <c r="BO3247" s="240"/>
    </row>
    <row r="3248" spans="23:67" s="52" customFormat="1">
      <c r="W3248" s="59"/>
      <c r="BM3248" s="240"/>
      <c r="BN3248" s="240"/>
      <c r="BO3248" s="240"/>
    </row>
    <row r="3249" spans="23:67" s="52" customFormat="1">
      <c r="W3249" s="59"/>
      <c r="BM3249" s="240"/>
      <c r="BN3249" s="240"/>
      <c r="BO3249" s="240"/>
    </row>
    <row r="3250" spans="23:67" s="52" customFormat="1">
      <c r="W3250" s="59"/>
      <c r="BM3250" s="240"/>
      <c r="BN3250" s="240"/>
      <c r="BO3250" s="240"/>
    </row>
    <row r="3251" spans="23:67" s="52" customFormat="1">
      <c r="W3251" s="59"/>
      <c r="BM3251" s="240"/>
      <c r="BN3251" s="240"/>
      <c r="BO3251" s="240"/>
    </row>
    <row r="3252" spans="23:67" s="52" customFormat="1">
      <c r="W3252" s="59"/>
      <c r="BM3252" s="240"/>
      <c r="BN3252" s="240"/>
      <c r="BO3252" s="240"/>
    </row>
    <row r="3253" spans="23:67" s="52" customFormat="1">
      <c r="W3253" s="59"/>
      <c r="BM3253" s="240"/>
      <c r="BN3253" s="240"/>
      <c r="BO3253" s="240"/>
    </row>
    <row r="3254" spans="23:67" s="52" customFormat="1">
      <c r="W3254" s="59"/>
      <c r="BM3254" s="240"/>
      <c r="BN3254" s="240"/>
      <c r="BO3254" s="240"/>
    </row>
    <row r="3255" spans="23:67" s="52" customFormat="1">
      <c r="W3255" s="59"/>
      <c r="BM3255" s="240"/>
      <c r="BN3255" s="240"/>
      <c r="BO3255" s="240"/>
    </row>
    <row r="3256" spans="23:67" s="52" customFormat="1">
      <c r="W3256" s="59"/>
      <c r="BM3256" s="240"/>
      <c r="BN3256" s="240"/>
      <c r="BO3256" s="240"/>
    </row>
    <row r="3257" spans="23:67" s="52" customFormat="1">
      <c r="W3257" s="59"/>
      <c r="BM3257" s="240"/>
      <c r="BN3257" s="240"/>
      <c r="BO3257" s="240"/>
    </row>
    <row r="3258" spans="23:67" s="52" customFormat="1">
      <c r="W3258" s="59"/>
      <c r="BM3258" s="240"/>
      <c r="BN3258" s="240"/>
      <c r="BO3258" s="240"/>
    </row>
    <row r="3259" spans="23:67" s="52" customFormat="1">
      <c r="W3259" s="59"/>
      <c r="BM3259" s="240"/>
      <c r="BN3259" s="240"/>
      <c r="BO3259" s="240"/>
    </row>
    <row r="3260" spans="23:67" s="52" customFormat="1">
      <c r="W3260" s="59"/>
      <c r="BM3260" s="240"/>
      <c r="BN3260" s="240"/>
      <c r="BO3260" s="240"/>
    </row>
    <row r="3261" spans="23:67" s="52" customFormat="1">
      <c r="W3261" s="59"/>
      <c r="BM3261" s="240"/>
      <c r="BN3261" s="240"/>
      <c r="BO3261" s="240"/>
    </row>
    <row r="3262" spans="23:67" s="52" customFormat="1">
      <c r="W3262" s="59"/>
      <c r="BM3262" s="240"/>
      <c r="BN3262" s="240"/>
      <c r="BO3262" s="240"/>
    </row>
    <row r="3263" spans="23:67" s="52" customFormat="1">
      <c r="W3263" s="59"/>
      <c r="BM3263" s="240"/>
      <c r="BN3263" s="240"/>
      <c r="BO3263" s="240"/>
    </row>
    <row r="3264" spans="23:67" s="52" customFormat="1">
      <c r="W3264" s="59"/>
      <c r="BM3264" s="240"/>
      <c r="BN3264" s="240"/>
      <c r="BO3264" s="240"/>
    </row>
    <row r="3265" spans="23:67" s="52" customFormat="1">
      <c r="W3265" s="59"/>
      <c r="BM3265" s="240"/>
      <c r="BN3265" s="240"/>
      <c r="BO3265" s="240"/>
    </row>
    <row r="3266" spans="23:67" s="52" customFormat="1">
      <c r="W3266" s="59"/>
      <c r="BM3266" s="240"/>
      <c r="BN3266" s="240"/>
      <c r="BO3266" s="240"/>
    </row>
    <row r="3267" spans="23:67" s="52" customFormat="1">
      <c r="W3267" s="59"/>
      <c r="BM3267" s="240"/>
      <c r="BN3267" s="240"/>
      <c r="BO3267" s="240"/>
    </row>
    <row r="3268" spans="23:67" s="52" customFormat="1">
      <c r="W3268" s="59"/>
      <c r="BM3268" s="240"/>
      <c r="BN3268" s="240"/>
      <c r="BO3268" s="240"/>
    </row>
    <row r="3269" spans="23:67" s="52" customFormat="1">
      <c r="W3269" s="59"/>
      <c r="BM3269" s="240"/>
      <c r="BN3269" s="240"/>
      <c r="BO3269" s="240"/>
    </row>
    <row r="3270" spans="23:67" s="52" customFormat="1">
      <c r="W3270" s="59"/>
      <c r="BM3270" s="240"/>
      <c r="BN3270" s="240"/>
      <c r="BO3270" s="240"/>
    </row>
    <row r="3271" spans="23:67" s="52" customFormat="1">
      <c r="W3271" s="59"/>
      <c r="BM3271" s="240"/>
      <c r="BN3271" s="240"/>
      <c r="BO3271" s="240"/>
    </row>
    <row r="3272" spans="23:67" s="52" customFormat="1">
      <c r="W3272" s="59"/>
      <c r="BM3272" s="240"/>
      <c r="BN3272" s="240"/>
      <c r="BO3272" s="240"/>
    </row>
    <row r="3273" spans="23:67" s="52" customFormat="1">
      <c r="W3273" s="59"/>
      <c r="BM3273" s="240"/>
      <c r="BN3273" s="240"/>
      <c r="BO3273" s="240"/>
    </row>
    <row r="3274" spans="23:67" s="52" customFormat="1">
      <c r="W3274" s="59"/>
      <c r="BM3274" s="240"/>
      <c r="BN3274" s="240"/>
      <c r="BO3274" s="240"/>
    </row>
    <row r="3275" spans="23:67" s="52" customFormat="1">
      <c r="W3275" s="59"/>
      <c r="BM3275" s="240"/>
      <c r="BN3275" s="240"/>
      <c r="BO3275" s="240"/>
    </row>
    <row r="3276" spans="23:67" s="52" customFormat="1">
      <c r="W3276" s="59"/>
      <c r="BM3276" s="240"/>
      <c r="BN3276" s="240"/>
      <c r="BO3276" s="240"/>
    </row>
    <row r="3277" spans="23:67" s="52" customFormat="1">
      <c r="W3277" s="59"/>
      <c r="BM3277" s="240"/>
      <c r="BN3277" s="240"/>
      <c r="BO3277" s="240"/>
    </row>
    <row r="3278" spans="23:67" s="52" customFormat="1">
      <c r="W3278" s="59"/>
      <c r="BM3278" s="240"/>
      <c r="BN3278" s="240"/>
      <c r="BO3278" s="240"/>
    </row>
    <row r="3279" spans="23:67" s="52" customFormat="1">
      <c r="W3279" s="59"/>
      <c r="BM3279" s="240"/>
      <c r="BN3279" s="240"/>
      <c r="BO3279" s="240"/>
    </row>
    <row r="3280" spans="23:67" s="52" customFormat="1">
      <c r="W3280" s="59"/>
      <c r="BM3280" s="240"/>
      <c r="BN3280" s="240"/>
      <c r="BO3280" s="240"/>
    </row>
    <row r="3281" spans="23:67" s="52" customFormat="1">
      <c r="W3281" s="59"/>
      <c r="BM3281" s="240"/>
      <c r="BN3281" s="240"/>
      <c r="BO3281" s="240"/>
    </row>
    <row r="3282" spans="23:67" s="52" customFormat="1">
      <c r="W3282" s="59"/>
      <c r="BM3282" s="240"/>
      <c r="BN3282" s="240"/>
      <c r="BO3282" s="240"/>
    </row>
    <row r="3283" spans="23:67" s="52" customFormat="1">
      <c r="W3283" s="59"/>
      <c r="BM3283" s="240"/>
      <c r="BN3283" s="240"/>
      <c r="BO3283" s="240"/>
    </row>
    <row r="3284" spans="23:67" s="52" customFormat="1">
      <c r="W3284" s="59"/>
      <c r="BM3284" s="240"/>
      <c r="BN3284" s="240"/>
      <c r="BO3284" s="240"/>
    </row>
    <row r="3285" spans="23:67" s="52" customFormat="1">
      <c r="W3285" s="59"/>
      <c r="BM3285" s="240"/>
      <c r="BN3285" s="240"/>
      <c r="BO3285" s="240"/>
    </row>
    <row r="3286" spans="23:67" s="52" customFormat="1">
      <c r="W3286" s="59"/>
      <c r="BM3286" s="240"/>
      <c r="BN3286" s="240"/>
      <c r="BO3286" s="240"/>
    </row>
    <row r="3287" spans="23:67" s="52" customFormat="1">
      <c r="W3287" s="59"/>
      <c r="BM3287" s="240"/>
      <c r="BN3287" s="240"/>
      <c r="BO3287" s="240"/>
    </row>
    <row r="3288" spans="23:67" s="52" customFormat="1">
      <c r="W3288" s="59"/>
      <c r="BM3288" s="240"/>
      <c r="BN3288" s="240"/>
      <c r="BO3288" s="240"/>
    </row>
    <row r="3289" spans="23:67" s="52" customFormat="1">
      <c r="W3289" s="59"/>
      <c r="BM3289" s="240"/>
      <c r="BN3289" s="240"/>
      <c r="BO3289" s="240"/>
    </row>
    <row r="3290" spans="23:67" s="52" customFormat="1">
      <c r="W3290" s="59"/>
      <c r="BM3290" s="240"/>
      <c r="BN3290" s="240"/>
      <c r="BO3290" s="240"/>
    </row>
    <row r="3291" spans="23:67" s="52" customFormat="1">
      <c r="W3291" s="59"/>
      <c r="BM3291" s="240"/>
      <c r="BN3291" s="240"/>
      <c r="BO3291" s="240"/>
    </row>
    <row r="3292" spans="23:67" s="52" customFormat="1">
      <c r="W3292" s="59"/>
      <c r="BM3292" s="240"/>
      <c r="BN3292" s="240"/>
      <c r="BO3292" s="240"/>
    </row>
    <row r="3293" spans="23:67" s="52" customFormat="1">
      <c r="W3293" s="59"/>
      <c r="BM3293" s="240"/>
      <c r="BN3293" s="240"/>
      <c r="BO3293" s="240"/>
    </row>
    <row r="3294" spans="23:67" s="52" customFormat="1">
      <c r="W3294" s="59"/>
      <c r="BM3294" s="240"/>
      <c r="BN3294" s="240"/>
      <c r="BO3294" s="240"/>
    </row>
    <row r="3295" spans="23:67" s="52" customFormat="1">
      <c r="W3295" s="59"/>
      <c r="BM3295" s="240"/>
      <c r="BN3295" s="240"/>
      <c r="BO3295" s="240"/>
    </row>
    <row r="3296" spans="23:67" s="52" customFormat="1">
      <c r="W3296" s="59"/>
      <c r="BM3296" s="240"/>
      <c r="BN3296" s="240"/>
      <c r="BO3296" s="240"/>
    </row>
    <row r="3297" spans="23:67" s="52" customFormat="1">
      <c r="W3297" s="59"/>
      <c r="BM3297" s="240"/>
      <c r="BN3297" s="240"/>
      <c r="BO3297" s="240"/>
    </row>
    <row r="3298" spans="23:67" s="52" customFormat="1">
      <c r="W3298" s="59"/>
      <c r="BM3298" s="240"/>
      <c r="BN3298" s="240"/>
      <c r="BO3298" s="240"/>
    </row>
    <row r="3299" spans="23:67" s="52" customFormat="1">
      <c r="W3299" s="59"/>
      <c r="BM3299" s="240"/>
      <c r="BN3299" s="240"/>
      <c r="BO3299" s="240"/>
    </row>
    <row r="3300" spans="23:67" s="52" customFormat="1">
      <c r="W3300" s="59"/>
      <c r="BM3300" s="240"/>
      <c r="BN3300" s="240"/>
      <c r="BO3300" s="240"/>
    </row>
    <row r="3301" spans="23:67" s="52" customFormat="1">
      <c r="W3301" s="59"/>
      <c r="BM3301" s="240"/>
      <c r="BN3301" s="240"/>
      <c r="BO3301" s="240"/>
    </row>
    <row r="3302" spans="23:67" s="52" customFormat="1">
      <c r="W3302" s="59"/>
      <c r="BM3302" s="240"/>
      <c r="BN3302" s="240"/>
      <c r="BO3302" s="240"/>
    </row>
    <row r="3303" spans="23:67" s="52" customFormat="1">
      <c r="W3303" s="59"/>
      <c r="BM3303" s="240"/>
      <c r="BN3303" s="240"/>
      <c r="BO3303" s="240"/>
    </row>
    <row r="3304" spans="23:67" s="52" customFormat="1">
      <c r="W3304" s="59"/>
      <c r="BM3304" s="240"/>
      <c r="BN3304" s="240"/>
      <c r="BO3304" s="240"/>
    </row>
    <row r="3305" spans="23:67" s="52" customFormat="1">
      <c r="W3305" s="59"/>
      <c r="BM3305" s="240"/>
      <c r="BN3305" s="240"/>
      <c r="BO3305" s="240"/>
    </row>
    <row r="3306" spans="23:67" s="52" customFormat="1">
      <c r="W3306" s="59"/>
      <c r="BM3306" s="240"/>
      <c r="BN3306" s="240"/>
      <c r="BO3306" s="240"/>
    </row>
    <row r="3307" spans="23:67" s="52" customFormat="1">
      <c r="W3307" s="59"/>
      <c r="BM3307" s="240"/>
      <c r="BN3307" s="240"/>
      <c r="BO3307" s="240"/>
    </row>
    <row r="3308" spans="23:67" s="52" customFormat="1">
      <c r="W3308" s="59"/>
      <c r="BM3308" s="240"/>
      <c r="BN3308" s="240"/>
      <c r="BO3308" s="240"/>
    </row>
    <row r="3309" spans="23:67" s="52" customFormat="1">
      <c r="W3309" s="59"/>
      <c r="BM3309" s="240"/>
      <c r="BN3309" s="240"/>
      <c r="BO3309" s="240"/>
    </row>
    <row r="3310" spans="23:67" s="52" customFormat="1">
      <c r="W3310" s="59"/>
      <c r="BM3310" s="240"/>
      <c r="BN3310" s="240"/>
      <c r="BO3310" s="240"/>
    </row>
    <row r="3311" spans="23:67" s="52" customFormat="1">
      <c r="W3311" s="59"/>
      <c r="BM3311" s="240"/>
      <c r="BN3311" s="240"/>
      <c r="BO3311" s="240"/>
    </row>
    <row r="3312" spans="23:67" s="52" customFormat="1">
      <c r="W3312" s="59"/>
      <c r="BM3312" s="240"/>
      <c r="BN3312" s="240"/>
      <c r="BO3312" s="240"/>
    </row>
    <row r="3313" spans="23:67" s="52" customFormat="1">
      <c r="W3313" s="59"/>
      <c r="BM3313" s="240"/>
      <c r="BN3313" s="240"/>
      <c r="BO3313" s="240"/>
    </row>
    <row r="3314" spans="23:67" s="52" customFormat="1">
      <c r="W3314" s="59"/>
      <c r="BM3314" s="240"/>
      <c r="BN3314" s="240"/>
      <c r="BO3314" s="240"/>
    </row>
    <row r="3315" spans="23:67" s="52" customFormat="1">
      <c r="W3315" s="59"/>
      <c r="BM3315" s="240"/>
      <c r="BN3315" s="240"/>
      <c r="BO3315" s="240"/>
    </row>
    <row r="3316" spans="23:67" s="52" customFormat="1">
      <c r="W3316" s="59"/>
      <c r="BM3316" s="240"/>
      <c r="BN3316" s="240"/>
      <c r="BO3316" s="240"/>
    </row>
    <row r="3317" spans="23:67" s="52" customFormat="1">
      <c r="W3317" s="59"/>
      <c r="BM3317" s="240"/>
      <c r="BN3317" s="240"/>
      <c r="BO3317" s="240"/>
    </row>
    <row r="3318" spans="23:67" s="52" customFormat="1">
      <c r="W3318" s="59"/>
      <c r="BM3318" s="240"/>
      <c r="BN3318" s="240"/>
      <c r="BO3318" s="240"/>
    </row>
    <row r="3319" spans="23:67" s="52" customFormat="1">
      <c r="W3319" s="59"/>
      <c r="BM3319" s="240"/>
      <c r="BN3319" s="240"/>
      <c r="BO3319" s="240"/>
    </row>
    <row r="3320" spans="23:67" s="52" customFormat="1">
      <c r="W3320" s="59"/>
      <c r="BM3320" s="240"/>
      <c r="BN3320" s="240"/>
      <c r="BO3320" s="240"/>
    </row>
    <row r="3321" spans="23:67" s="52" customFormat="1">
      <c r="W3321" s="59"/>
      <c r="BM3321" s="240"/>
      <c r="BN3321" s="240"/>
      <c r="BO3321" s="240"/>
    </row>
    <row r="3322" spans="23:67" s="52" customFormat="1">
      <c r="W3322" s="59"/>
      <c r="BM3322" s="240"/>
      <c r="BN3322" s="240"/>
      <c r="BO3322" s="240"/>
    </row>
    <row r="3323" spans="23:67" s="52" customFormat="1">
      <c r="W3323" s="59"/>
      <c r="BM3323" s="240"/>
      <c r="BN3323" s="240"/>
      <c r="BO3323" s="240"/>
    </row>
    <row r="3324" spans="23:67" s="52" customFormat="1">
      <c r="W3324" s="59"/>
      <c r="BM3324" s="240"/>
      <c r="BN3324" s="240"/>
      <c r="BO3324" s="240"/>
    </row>
    <row r="3325" spans="23:67" s="52" customFormat="1">
      <c r="W3325" s="59"/>
      <c r="BM3325" s="240"/>
      <c r="BN3325" s="240"/>
      <c r="BO3325" s="240"/>
    </row>
    <row r="3326" spans="23:67" s="52" customFormat="1">
      <c r="W3326" s="59"/>
      <c r="BM3326" s="240"/>
      <c r="BN3326" s="240"/>
      <c r="BO3326" s="240"/>
    </row>
    <row r="3327" spans="23:67" s="52" customFormat="1">
      <c r="W3327" s="59"/>
      <c r="BM3327" s="240"/>
      <c r="BN3327" s="240"/>
      <c r="BO3327" s="240"/>
    </row>
    <row r="3328" spans="23:67" s="52" customFormat="1">
      <c r="W3328" s="59"/>
      <c r="BM3328" s="240"/>
      <c r="BN3328" s="240"/>
      <c r="BO3328" s="240"/>
    </row>
    <row r="3329" spans="23:67" s="52" customFormat="1">
      <c r="W3329" s="59"/>
      <c r="BM3329" s="240"/>
      <c r="BN3329" s="240"/>
      <c r="BO3329" s="240"/>
    </row>
    <row r="3330" spans="23:67" s="52" customFormat="1">
      <c r="W3330" s="59"/>
      <c r="BM3330" s="240"/>
      <c r="BN3330" s="240"/>
      <c r="BO3330" s="240"/>
    </row>
    <row r="3331" spans="23:67" s="52" customFormat="1">
      <c r="W3331" s="59"/>
      <c r="BM3331" s="240"/>
      <c r="BN3331" s="240"/>
      <c r="BO3331" s="240"/>
    </row>
    <row r="3332" spans="23:67" s="52" customFormat="1">
      <c r="W3332" s="59"/>
      <c r="BM3332" s="240"/>
      <c r="BN3332" s="240"/>
      <c r="BO3332" s="240"/>
    </row>
    <row r="3333" spans="23:67" s="52" customFormat="1">
      <c r="W3333" s="59"/>
      <c r="BM3333" s="240"/>
      <c r="BN3333" s="240"/>
      <c r="BO3333" s="240"/>
    </row>
    <row r="3334" spans="23:67" s="52" customFormat="1">
      <c r="W3334" s="59"/>
      <c r="BM3334" s="240"/>
      <c r="BN3334" s="240"/>
      <c r="BO3334" s="240"/>
    </row>
    <row r="3335" spans="23:67" s="52" customFormat="1">
      <c r="W3335" s="59"/>
      <c r="BM3335" s="240"/>
      <c r="BN3335" s="240"/>
      <c r="BO3335" s="240"/>
    </row>
    <row r="3336" spans="23:67" s="52" customFormat="1">
      <c r="W3336" s="59"/>
      <c r="BM3336" s="240"/>
      <c r="BN3336" s="240"/>
      <c r="BO3336" s="240"/>
    </row>
    <row r="3337" spans="23:67" s="52" customFormat="1">
      <c r="W3337" s="59"/>
      <c r="BM3337" s="240"/>
      <c r="BN3337" s="240"/>
      <c r="BO3337" s="240"/>
    </row>
    <row r="3338" spans="23:67" s="52" customFormat="1">
      <c r="W3338" s="59"/>
      <c r="BM3338" s="240"/>
      <c r="BN3338" s="240"/>
      <c r="BO3338" s="240"/>
    </row>
    <row r="3339" spans="23:67" s="52" customFormat="1">
      <c r="W3339" s="59"/>
      <c r="BM3339" s="240"/>
      <c r="BN3339" s="240"/>
      <c r="BO3339" s="240"/>
    </row>
    <row r="3340" spans="23:67" s="52" customFormat="1">
      <c r="W3340" s="59"/>
      <c r="BM3340" s="240"/>
      <c r="BN3340" s="240"/>
      <c r="BO3340" s="240"/>
    </row>
    <row r="3341" spans="23:67" s="52" customFormat="1">
      <c r="W3341" s="59"/>
      <c r="BM3341" s="240"/>
      <c r="BN3341" s="240"/>
      <c r="BO3341" s="240"/>
    </row>
    <row r="3342" spans="23:67" s="52" customFormat="1">
      <c r="W3342" s="59"/>
      <c r="BM3342" s="240"/>
      <c r="BN3342" s="240"/>
      <c r="BO3342" s="240"/>
    </row>
    <row r="3343" spans="23:67" s="52" customFormat="1">
      <c r="W3343" s="59"/>
      <c r="BM3343" s="240"/>
      <c r="BN3343" s="240"/>
      <c r="BO3343" s="240"/>
    </row>
    <row r="3344" spans="23:67" s="52" customFormat="1">
      <c r="W3344" s="59"/>
      <c r="BM3344" s="240"/>
      <c r="BN3344" s="240"/>
      <c r="BO3344" s="240"/>
    </row>
    <row r="3345" spans="23:67" s="52" customFormat="1">
      <c r="W3345" s="59"/>
      <c r="BM3345" s="240"/>
      <c r="BN3345" s="240"/>
      <c r="BO3345" s="240"/>
    </row>
    <row r="3346" spans="23:67" s="52" customFormat="1">
      <c r="W3346" s="59"/>
      <c r="BM3346" s="240"/>
      <c r="BN3346" s="240"/>
      <c r="BO3346" s="240"/>
    </row>
    <row r="3347" spans="23:67" s="52" customFormat="1">
      <c r="W3347" s="59"/>
      <c r="BM3347" s="240"/>
      <c r="BN3347" s="240"/>
      <c r="BO3347" s="240"/>
    </row>
    <row r="3348" spans="23:67" s="52" customFormat="1">
      <c r="W3348" s="59"/>
      <c r="BM3348" s="240"/>
      <c r="BN3348" s="240"/>
      <c r="BO3348" s="240"/>
    </row>
    <row r="3349" spans="23:67" s="52" customFormat="1">
      <c r="W3349" s="59"/>
      <c r="BM3349" s="240"/>
      <c r="BN3349" s="240"/>
      <c r="BO3349" s="240"/>
    </row>
    <row r="3350" spans="23:67" s="52" customFormat="1">
      <c r="W3350" s="59"/>
      <c r="BM3350" s="240"/>
      <c r="BN3350" s="240"/>
      <c r="BO3350" s="240"/>
    </row>
    <row r="3351" spans="23:67" s="52" customFormat="1">
      <c r="W3351" s="59"/>
      <c r="BM3351" s="240"/>
      <c r="BN3351" s="240"/>
      <c r="BO3351" s="240"/>
    </row>
    <row r="3352" spans="23:67" s="52" customFormat="1">
      <c r="W3352" s="59"/>
      <c r="BM3352" s="240"/>
      <c r="BN3352" s="240"/>
      <c r="BO3352" s="240"/>
    </row>
    <row r="3353" spans="23:67" s="52" customFormat="1">
      <c r="W3353" s="59"/>
      <c r="BM3353" s="240"/>
      <c r="BN3353" s="240"/>
      <c r="BO3353" s="240"/>
    </row>
    <row r="3354" spans="23:67" s="52" customFormat="1">
      <c r="W3354" s="59"/>
      <c r="BM3354" s="240"/>
      <c r="BN3354" s="240"/>
      <c r="BO3354" s="240"/>
    </row>
    <row r="3355" spans="23:67" s="52" customFormat="1">
      <c r="W3355" s="59"/>
      <c r="BM3355" s="240"/>
      <c r="BN3355" s="240"/>
      <c r="BO3355" s="240"/>
    </row>
    <row r="3356" spans="23:67" s="52" customFormat="1">
      <c r="W3356" s="59"/>
      <c r="BM3356" s="240"/>
      <c r="BN3356" s="240"/>
      <c r="BO3356" s="240"/>
    </row>
    <row r="3357" spans="23:67" s="52" customFormat="1">
      <c r="W3357" s="59"/>
      <c r="BM3357" s="240"/>
      <c r="BN3357" s="240"/>
      <c r="BO3357" s="240"/>
    </row>
    <row r="3358" spans="23:67" s="52" customFormat="1">
      <c r="W3358" s="59"/>
      <c r="BM3358" s="240"/>
      <c r="BN3358" s="240"/>
      <c r="BO3358" s="240"/>
    </row>
    <row r="3359" spans="23:67" s="52" customFormat="1">
      <c r="W3359" s="59"/>
      <c r="BM3359" s="240"/>
      <c r="BN3359" s="240"/>
      <c r="BO3359" s="240"/>
    </row>
    <row r="3360" spans="23:67" s="52" customFormat="1">
      <c r="W3360" s="59"/>
      <c r="BM3360" s="240"/>
      <c r="BN3360" s="240"/>
      <c r="BO3360" s="240"/>
    </row>
    <row r="3361" spans="23:67" s="52" customFormat="1">
      <c r="W3361" s="59"/>
      <c r="BM3361" s="240"/>
      <c r="BN3361" s="240"/>
      <c r="BO3361" s="240"/>
    </row>
    <row r="3362" spans="23:67" s="52" customFormat="1">
      <c r="W3362" s="59"/>
      <c r="BM3362" s="240"/>
      <c r="BN3362" s="240"/>
      <c r="BO3362" s="240"/>
    </row>
    <row r="3363" spans="23:67" s="52" customFormat="1">
      <c r="W3363" s="59"/>
      <c r="BM3363" s="240"/>
      <c r="BN3363" s="240"/>
      <c r="BO3363" s="240"/>
    </row>
    <row r="3364" spans="23:67" s="52" customFormat="1">
      <c r="W3364" s="59"/>
      <c r="BM3364" s="240"/>
      <c r="BN3364" s="240"/>
      <c r="BO3364" s="240"/>
    </row>
    <row r="3365" spans="23:67" s="52" customFormat="1">
      <c r="W3365" s="59"/>
      <c r="BM3365" s="240"/>
      <c r="BN3365" s="240"/>
      <c r="BO3365" s="240"/>
    </row>
    <row r="3366" spans="23:67" s="52" customFormat="1">
      <c r="W3366" s="59"/>
      <c r="BM3366" s="240"/>
      <c r="BN3366" s="240"/>
      <c r="BO3366" s="240"/>
    </row>
    <row r="3367" spans="23:67" s="52" customFormat="1">
      <c r="W3367" s="59"/>
      <c r="BM3367" s="240"/>
      <c r="BN3367" s="240"/>
      <c r="BO3367" s="240"/>
    </row>
    <row r="3368" spans="23:67" s="52" customFormat="1">
      <c r="W3368" s="59"/>
      <c r="BM3368" s="240"/>
      <c r="BN3368" s="240"/>
      <c r="BO3368" s="240"/>
    </row>
    <row r="3369" spans="23:67" s="52" customFormat="1">
      <c r="W3369" s="59"/>
      <c r="BM3369" s="240"/>
      <c r="BN3369" s="240"/>
      <c r="BO3369" s="240"/>
    </row>
    <row r="3370" spans="23:67" s="52" customFormat="1">
      <c r="W3370" s="59"/>
      <c r="BM3370" s="240"/>
      <c r="BN3370" s="240"/>
      <c r="BO3370" s="240"/>
    </row>
    <row r="3371" spans="23:67" s="52" customFormat="1">
      <c r="W3371" s="59"/>
      <c r="BM3371" s="240"/>
      <c r="BN3371" s="240"/>
      <c r="BO3371" s="240"/>
    </row>
    <row r="3372" spans="23:67" s="52" customFormat="1">
      <c r="W3372" s="59"/>
      <c r="BM3372" s="240"/>
      <c r="BN3372" s="240"/>
      <c r="BO3372" s="240"/>
    </row>
    <row r="3373" spans="23:67" s="52" customFormat="1">
      <c r="W3373" s="59"/>
      <c r="BM3373" s="240"/>
      <c r="BN3373" s="240"/>
      <c r="BO3373" s="240"/>
    </row>
    <row r="3374" spans="23:67" s="52" customFormat="1">
      <c r="W3374" s="59"/>
      <c r="BM3374" s="240"/>
      <c r="BN3374" s="240"/>
      <c r="BO3374" s="240"/>
    </row>
    <row r="3375" spans="23:67" s="52" customFormat="1">
      <c r="W3375" s="59"/>
      <c r="BM3375" s="240"/>
      <c r="BN3375" s="240"/>
      <c r="BO3375" s="240"/>
    </row>
    <row r="3376" spans="23:67" s="52" customFormat="1">
      <c r="W3376" s="59"/>
      <c r="BM3376" s="240"/>
      <c r="BN3376" s="240"/>
      <c r="BO3376" s="240"/>
    </row>
    <row r="3377" spans="23:67" s="52" customFormat="1">
      <c r="W3377" s="59"/>
      <c r="BM3377" s="240"/>
      <c r="BN3377" s="240"/>
      <c r="BO3377" s="240"/>
    </row>
    <row r="3378" spans="23:67" s="52" customFormat="1">
      <c r="W3378" s="59"/>
      <c r="BM3378" s="240"/>
      <c r="BN3378" s="240"/>
      <c r="BO3378" s="240"/>
    </row>
    <row r="3379" spans="23:67" s="52" customFormat="1">
      <c r="W3379" s="59"/>
      <c r="BM3379" s="240"/>
      <c r="BN3379" s="240"/>
      <c r="BO3379" s="240"/>
    </row>
    <row r="3380" spans="23:67" s="52" customFormat="1">
      <c r="W3380" s="59"/>
      <c r="BM3380" s="240"/>
      <c r="BN3380" s="240"/>
      <c r="BO3380" s="240"/>
    </row>
    <row r="3381" spans="23:67" s="52" customFormat="1">
      <c r="W3381" s="59"/>
      <c r="BM3381" s="240"/>
      <c r="BN3381" s="240"/>
      <c r="BO3381" s="240"/>
    </row>
    <row r="3382" spans="23:67" s="52" customFormat="1">
      <c r="W3382" s="59"/>
      <c r="BM3382" s="240"/>
      <c r="BN3382" s="240"/>
      <c r="BO3382" s="240"/>
    </row>
    <row r="3383" spans="23:67" s="52" customFormat="1">
      <c r="W3383" s="59"/>
      <c r="BM3383" s="240"/>
      <c r="BN3383" s="240"/>
      <c r="BO3383" s="240"/>
    </row>
    <row r="3384" spans="23:67" s="52" customFormat="1">
      <c r="W3384" s="59"/>
      <c r="BM3384" s="240"/>
      <c r="BN3384" s="240"/>
      <c r="BO3384" s="240"/>
    </row>
    <row r="3385" spans="23:67" s="52" customFormat="1">
      <c r="W3385" s="59"/>
      <c r="BM3385" s="240"/>
      <c r="BN3385" s="240"/>
      <c r="BO3385" s="240"/>
    </row>
    <row r="3386" spans="23:67" s="52" customFormat="1">
      <c r="W3386" s="59"/>
      <c r="BM3386" s="240"/>
      <c r="BN3386" s="240"/>
      <c r="BO3386" s="240"/>
    </row>
    <row r="3387" spans="23:67" s="52" customFormat="1">
      <c r="W3387" s="59"/>
      <c r="BM3387" s="240"/>
      <c r="BN3387" s="240"/>
      <c r="BO3387" s="240"/>
    </row>
    <row r="3388" spans="23:67" s="52" customFormat="1">
      <c r="W3388" s="59"/>
      <c r="BM3388" s="240"/>
      <c r="BN3388" s="240"/>
      <c r="BO3388" s="240"/>
    </row>
    <row r="3389" spans="23:67" s="52" customFormat="1">
      <c r="W3389" s="59"/>
      <c r="BM3389" s="240"/>
      <c r="BN3389" s="240"/>
      <c r="BO3389" s="240"/>
    </row>
    <row r="3390" spans="23:67" s="52" customFormat="1">
      <c r="W3390" s="59"/>
      <c r="BM3390" s="240"/>
      <c r="BN3390" s="240"/>
      <c r="BO3390" s="240"/>
    </row>
    <row r="3391" spans="23:67" s="52" customFormat="1">
      <c r="W3391" s="59"/>
      <c r="BM3391" s="240"/>
      <c r="BN3391" s="240"/>
      <c r="BO3391" s="240"/>
    </row>
    <row r="3392" spans="23:67" s="52" customFormat="1">
      <c r="W3392" s="59"/>
      <c r="BM3392" s="240"/>
      <c r="BN3392" s="240"/>
      <c r="BO3392" s="240"/>
    </row>
    <row r="3393" spans="23:67" s="52" customFormat="1">
      <c r="W3393" s="59"/>
      <c r="BM3393" s="240"/>
      <c r="BN3393" s="240"/>
      <c r="BO3393" s="240"/>
    </row>
    <row r="3394" spans="23:67" s="52" customFormat="1">
      <c r="W3394" s="59"/>
      <c r="BM3394" s="240"/>
      <c r="BN3394" s="240"/>
      <c r="BO3394" s="240"/>
    </row>
    <row r="3395" spans="23:67" s="52" customFormat="1">
      <c r="W3395" s="59"/>
      <c r="BM3395" s="240"/>
      <c r="BN3395" s="240"/>
      <c r="BO3395" s="240"/>
    </row>
    <row r="3396" spans="23:67" s="52" customFormat="1">
      <c r="W3396" s="59"/>
      <c r="BM3396" s="240"/>
      <c r="BN3396" s="240"/>
      <c r="BO3396" s="240"/>
    </row>
    <row r="3397" spans="23:67" s="52" customFormat="1">
      <c r="W3397" s="59"/>
      <c r="BM3397" s="240"/>
      <c r="BN3397" s="240"/>
      <c r="BO3397" s="240"/>
    </row>
    <row r="3398" spans="23:67" s="52" customFormat="1">
      <c r="W3398" s="59"/>
      <c r="BM3398" s="240"/>
      <c r="BN3398" s="240"/>
      <c r="BO3398" s="240"/>
    </row>
    <row r="3399" spans="23:67" s="52" customFormat="1">
      <c r="W3399" s="59"/>
      <c r="BM3399" s="240"/>
      <c r="BN3399" s="240"/>
      <c r="BO3399" s="240"/>
    </row>
    <row r="3400" spans="23:67" s="52" customFormat="1">
      <c r="W3400" s="59"/>
      <c r="BM3400" s="240"/>
      <c r="BN3400" s="240"/>
      <c r="BO3400" s="240"/>
    </row>
    <row r="3401" spans="23:67" s="52" customFormat="1">
      <c r="W3401" s="59"/>
      <c r="BM3401" s="240"/>
      <c r="BN3401" s="240"/>
      <c r="BO3401" s="240"/>
    </row>
    <row r="3402" spans="23:67" s="52" customFormat="1">
      <c r="W3402" s="59"/>
      <c r="BM3402" s="240"/>
      <c r="BN3402" s="240"/>
      <c r="BO3402" s="240"/>
    </row>
    <row r="3403" spans="23:67" s="52" customFormat="1">
      <c r="W3403" s="59"/>
      <c r="BM3403" s="240"/>
      <c r="BN3403" s="240"/>
      <c r="BO3403" s="240"/>
    </row>
    <row r="3404" spans="23:67" s="52" customFormat="1">
      <c r="W3404" s="59"/>
      <c r="BM3404" s="240"/>
      <c r="BN3404" s="240"/>
      <c r="BO3404" s="240"/>
    </row>
    <row r="3405" spans="23:67" s="52" customFormat="1">
      <c r="W3405" s="59"/>
      <c r="BM3405" s="240"/>
      <c r="BN3405" s="240"/>
      <c r="BO3405" s="240"/>
    </row>
    <row r="3406" spans="23:67" s="52" customFormat="1">
      <c r="W3406" s="59"/>
      <c r="BM3406" s="240"/>
      <c r="BN3406" s="240"/>
      <c r="BO3406" s="240"/>
    </row>
    <row r="3407" spans="23:67" s="52" customFormat="1">
      <c r="W3407" s="59"/>
      <c r="BM3407" s="240"/>
      <c r="BN3407" s="240"/>
      <c r="BO3407" s="240"/>
    </row>
    <row r="3408" spans="23:67" s="52" customFormat="1">
      <c r="W3408" s="59"/>
      <c r="BM3408" s="240"/>
      <c r="BN3408" s="240"/>
      <c r="BO3408" s="240"/>
    </row>
    <row r="3409" spans="23:67" s="52" customFormat="1">
      <c r="W3409" s="59"/>
      <c r="BM3409" s="240"/>
      <c r="BN3409" s="240"/>
      <c r="BO3409" s="240"/>
    </row>
    <row r="3410" spans="23:67" s="52" customFormat="1">
      <c r="W3410" s="59"/>
      <c r="BM3410" s="240"/>
      <c r="BN3410" s="240"/>
      <c r="BO3410" s="240"/>
    </row>
    <row r="3411" spans="23:67" s="52" customFormat="1">
      <c r="W3411" s="59"/>
      <c r="BM3411" s="240"/>
      <c r="BN3411" s="240"/>
      <c r="BO3411" s="240"/>
    </row>
    <row r="3412" spans="23:67" s="52" customFormat="1">
      <c r="W3412" s="59"/>
      <c r="BM3412" s="240"/>
      <c r="BN3412" s="240"/>
      <c r="BO3412" s="240"/>
    </row>
    <row r="3413" spans="23:67" s="52" customFormat="1">
      <c r="W3413" s="59"/>
      <c r="BM3413" s="240"/>
      <c r="BN3413" s="240"/>
      <c r="BO3413" s="240"/>
    </row>
    <row r="3414" spans="23:67" s="52" customFormat="1">
      <c r="W3414" s="59"/>
      <c r="BM3414" s="240"/>
      <c r="BN3414" s="240"/>
      <c r="BO3414" s="240"/>
    </row>
    <row r="3415" spans="23:67" s="52" customFormat="1">
      <c r="W3415" s="59"/>
      <c r="BM3415" s="240"/>
      <c r="BN3415" s="240"/>
      <c r="BO3415" s="240"/>
    </row>
    <row r="3416" spans="23:67" s="52" customFormat="1">
      <c r="W3416" s="59"/>
      <c r="BM3416" s="240"/>
      <c r="BN3416" s="240"/>
      <c r="BO3416" s="240"/>
    </row>
    <row r="3417" spans="23:67" s="52" customFormat="1">
      <c r="W3417" s="59"/>
      <c r="BM3417" s="240"/>
      <c r="BN3417" s="240"/>
      <c r="BO3417" s="240"/>
    </row>
    <row r="3418" spans="23:67" s="52" customFormat="1">
      <c r="W3418" s="59"/>
      <c r="BM3418" s="240"/>
      <c r="BN3418" s="240"/>
      <c r="BO3418" s="240"/>
    </row>
    <row r="3419" spans="23:67" s="52" customFormat="1">
      <c r="W3419" s="59"/>
      <c r="BM3419" s="240"/>
      <c r="BN3419" s="240"/>
      <c r="BO3419" s="240"/>
    </row>
    <row r="3420" spans="23:67" s="52" customFormat="1">
      <c r="W3420" s="59"/>
      <c r="BM3420" s="240"/>
      <c r="BN3420" s="240"/>
      <c r="BO3420" s="240"/>
    </row>
    <row r="3421" spans="23:67" s="52" customFormat="1">
      <c r="W3421" s="59"/>
      <c r="BM3421" s="240"/>
      <c r="BN3421" s="240"/>
      <c r="BO3421" s="240"/>
    </row>
    <row r="3422" spans="23:67" s="52" customFormat="1">
      <c r="W3422" s="59"/>
      <c r="BM3422" s="240"/>
      <c r="BN3422" s="240"/>
      <c r="BO3422" s="240"/>
    </row>
    <row r="3423" spans="23:67" s="52" customFormat="1">
      <c r="W3423" s="59"/>
      <c r="BM3423" s="240"/>
      <c r="BN3423" s="240"/>
      <c r="BO3423" s="240"/>
    </row>
    <row r="3424" spans="23:67" s="52" customFormat="1">
      <c r="W3424" s="59"/>
      <c r="BM3424" s="240"/>
      <c r="BN3424" s="240"/>
      <c r="BO3424" s="240"/>
    </row>
    <row r="3425" spans="23:67" s="52" customFormat="1">
      <c r="W3425" s="59"/>
      <c r="BM3425" s="240"/>
      <c r="BN3425" s="240"/>
      <c r="BO3425" s="240"/>
    </row>
    <row r="3426" spans="23:67" s="52" customFormat="1">
      <c r="W3426" s="59"/>
      <c r="BM3426" s="240"/>
      <c r="BN3426" s="240"/>
      <c r="BO3426" s="240"/>
    </row>
    <row r="3427" spans="23:67" s="52" customFormat="1">
      <c r="W3427" s="59"/>
      <c r="BM3427" s="240"/>
      <c r="BN3427" s="240"/>
      <c r="BO3427" s="240"/>
    </row>
    <row r="3428" spans="23:67" s="52" customFormat="1">
      <c r="W3428" s="59"/>
      <c r="BM3428" s="240"/>
      <c r="BN3428" s="240"/>
      <c r="BO3428" s="240"/>
    </row>
    <row r="3429" spans="23:67" s="52" customFormat="1">
      <c r="W3429" s="59"/>
      <c r="BM3429" s="240"/>
      <c r="BN3429" s="240"/>
      <c r="BO3429" s="240"/>
    </row>
    <row r="3430" spans="23:67" s="52" customFormat="1">
      <c r="W3430" s="59"/>
      <c r="BM3430" s="240"/>
      <c r="BN3430" s="240"/>
      <c r="BO3430" s="240"/>
    </row>
    <row r="3431" spans="23:67" s="52" customFormat="1">
      <c r="W3431" s="59"/>
      <c r="BM3431" s="240"/>
      <c r="BN3431" s="240"/>
      <c r="BO3431" s="240"/>
    </row>
    <row r="3432" spans="23:67" s="52" customFormat="1">
      <c r="W3432" s="59"/>
      <c r="BM3432" s="240"/>
      <c r="BN3432" s="240"/>
      <c r="BO3432" s="240"/>
    </row>
    <row r="3433" spans="23:67" s="52" customFormat="1">
      <c r="W3433" s="59"/>
      <c r="BM3433" s="240"/>
      <c r="BN3433" s="240"/>
      <c r="BO3433" s="240"/>
    </row>
    <row r="3434" spans="23:67" s="52" customFormat="1">
      <c r="W3434" s="59"/>
      <c r="BM3434" s="240"/>
      <c r="BN3434" s="240"/>
      <c r="BO3434" s="240"/>
    </row>
    <row r="3435" spans="23:67" s="52" customFormat="1">
      <c r="W3435" s="59"/>
      <c r="BM3435" s="240"/>
      <c r="BN3435" s="240"/>
      <c r="BO3435" s="240"/>
    </row>
    <row r="3436" spans="23:67" s="52" customFormat="1">
      <c r="W3436" s="59"/>
      <c r="BM3436" s="240"/>
      <c r="BN3436" s="240"/>
      <c r="BO3436" s="240"/>
    </row>
    <row r="3437" spans="23:67" s="52" customFormat="1">
      <c r="W3437" s="59"/>
      <c r="BM3437" s="240"/>
      <c r="BN3437" s="240"/>
      <c r="BO3437" s="240"/>
    </row>
    <row r="3438" spans="23:67" s="52" customFormat="1">
      <c r="W3438" s="59"/>
      <c r="BM3438" s="240"/>
      <c r="BN3438" s="240"/>
      <c r="BO3438" s="240"/>
    </row>
    <row r="3439" spans="23:67" s="52" customFormat="1">
      <c r="W3439" s="59"/>
      <c r="BM3439" s="240"/>
      <c r="BN3439" s="240"/>
      <c r="BO3439" s="240"/>
    </row>
    <row r="3440" spans="23:67" s="52" customFormat="1">
      <c r="W3440" s="59"/>
      <c r="BM3440" s="240"/>
      <c r="BN3440" s="240"/>
      <c r="BO3440" s="240"/>
    </row>
    <row r="3441" spans="23:67" s="52" customFormat="1">
      <c r="W3441" s="59"/>
      <c r="BM3441" s="240"/>
      <c r="BN3441" s="240"/>
      <c r="BO3441" s="240"/>
    </row>
    <row r="3442" spans="23:67" s="52" customFormat="1">
      <c r="W3442" s="59"/>
      <c r="BM3442" s="240"/>
      <c r="BN3442" s="240"/>
      <c r="BO3442" s="240"/>
    </row>
    <row r="3443" spans="23:67" s="52" customFormat="1">
      <c r="W3443" s="59"/>
      <c r="BM3443" s="240"/>
      <c r="BN3443" s="240"/>
      <c r="BO3443" s="240"/>
    </row>
    <row r="3444" spans="23:67" s="52" customFormat="1">
      <c r="W3444" s="59"/>
      <c r="BM3444" s="240"/>
      <c r="BN3444" s="240"/>
      <c r="BO3444" s="240"/>
    </row>
    <row r="3445" spans="23:67" s="52" customFormat="1">
      <c r="W3445" s="59"/>
      <c r="BM3445" s="240"/>
      <c r="BN3445" s="240"/>
      <c r="BO3445" s="240"/>
    </row>
    <row r="3446" spans="23:67" s="52" customFormat="1">
      <c r="W3446" s="59"/>
      <c r="BM3446" s="240"/>
      <c r="BN3446" s="240"/>
      <c r="BO3446" s="240"/>
    </row>
    <row r="3447" spans="23:67" s="52" customFormat="1">
      <c r="W3447" s="59"/>
      <c r="BM3447" s="240"/>
      <c r="BN3447" s="240"/>
      <c r="BO3447" s="240"/>
    </row>
    <row r="3448" spans="23:67" s="52" customFormat="1">
      <c r="W3448" s="59"/>
      <c r="BM3448" s="240"/>
      <c r="BN3448" s="240"/>
      <c r="BO3448" s="240"/>
    </row>
    <row r="3449" spans="23:67" s="52" customFormat="1">
      <c r="W3449" s="59"/>
      <c r="BM3449" s="240"/>
      <c r="BN3449" s="240"/>
      <c r="BO3449" s="240"/>
    </row>
    <row r="3450" spans="23:67" s="52" customFormat="1">
      <c r="W3450" s="59"/>
      <c r="BM3450" s="240"/>
      <c r="BN3450" s="240"/>
      <c r="BO3450" s="240"/>
    </row>
    <row r="3451" spans="23:67" s="52" customFormat="1">
      <c r="W3451" s="59"/>
      <c r="BM3451" s="240"/>
      <c r="BN3451" s="240"/>
      <c r="BO3451" s="240"/>
    </row>
    <row r="3452" spans="23:67" s="52" customFormat="1">
      <c r="W3452" s="59"/>
      <c r="BM3452" s="240"/>
      <c r="BN3452" s="240"/>
      <c r="BO3452" s="240"/>
    </row>
    <row r="3453" spans="23:67" s="52" customFormat="1">
      <c r="W3453" s="59"/>
      <c r="BM3453" s="240"/>
      <c r="BN3453" s="240"/>
      <c r="BO3453" s="240"/>
    </row>
    <row r="3454" spans="23:67" s="52" customFormat="1">
      <c r="W3454" s="59"/>
      <c r="BM3454" s="240"/>
      <c r="BN3454" s="240"/>
      <c r="BO3454" s="240"/>
    </row>
    <row r="3455" spans="23:67" s="52" customFormat="1">
      <c r="W3455" s="59"/>
      <c r="BM3455" s="240"/>
      <c r="BN3455" s="240"/>
      <c r="BO3455" s="240"/>
    </row>
    <row r="3456" spans="23:67" s="52" customFormat="1">
      <c r="W3456" s="59"/>
      <c r="BM3456" s="240"/>
      <c r="BN3456" s="240"/>
      <c r="BO3456" s="240"/>
    </row>
    <row r="3457" spans="23:67" s="52" customFormat="1">
      <c r="W3457" s="59"/>
      <c r="BM3457" s="240"/>
      <c r="BN3457" s="240"/>
      <c r="BO3457" s="240"/>
    </row>
    <row r="3458" spans="23:67" s="52" customFormat="1">
      <c r="W3458" s="59"/>
      <c r="BM3458" s="240"/>
      <c r="BN3458" s="240"/>
      <c r="BO3458" s="240"/>
    </row>
    <row r="3459" spans="23:67" s="52" customFormat="1">
      <c r="W3459" s="59"/>
      <c r="BM3459" s="240"/>
      <c r="BN3459" s="240"/>
      <c r="BO3459" s="240"/>
    </row>
    <row r="3460" spans="23:67" s="52" customFormat="1">
      <c r="W3460" s="59"/>
      <c r="BM3460" s="240"/>
      <c r="BN3460" s="240"/>
      <c r="BO3460" s="240"/>
    </row>
    <row r="3461" spans="23:67" s="52" customFormat="1">
      <c r="W3461" s="59"/>
      <c r="BM3461" s="240"/>
      <c r="BN3461" s="240"/>
      <c r="BO3461" s="240"/>
    </row>
    <row r="3462" spans="23:67" s="52" customFormat="1">
      <c r="W3462" s="59"/>
      <c r="BM3462" s="240"/>
      <c r="BN3462" s="240"/>
      <c r="BO3462" s="240"/>
    </row>
    <row r="3463" spans="23:67" s="52" customFormat="1">
      <c r="W3463" s="59"/>
      <c r="BM3463" s="240"/>
      <c r="BN3463" s="240"/>
      <c r="BO3463" s="240"/>
    </row>
    <row r="3464" spans="23:67" s="52" customFormat="1">
      <c r="W3464" s="59"/>
      <c r="BM3464" s="240"/>
      <c r="BN3464" s="240"/>
      <c r="BO3464" s="240"/>
    </row>
    <row r="3465" spans="23:67" s="52" customFormat="1">
      <c r="W3465" s="59"/>
      <c r="BM3465" s="240"/>
      <c r="BN3465" s="240"/>
      <c r="BO3465" s="240"/>
    </row>
    <row r="3466" spans="23:67" s="52" customFormat="1">
      <c r="W3466" s="59"/>
      <c r="BM3466" s="240"/>
      <c r="BN3466" s="240"/>
      <c r="BO3466" s="240"/>
    </row>
    <row r="3467" spans="23:67" s="52" customFormat="1">
      <c r="W3467" s="59"/>
      <c r="BM3467" s="240"/>
      <c r="BN3467" s="240"/>
      <c r="BO3467" s="240"/>
    </row>
    <row r="3468" spans="23:67" s="52" customFormat="1">
      <c r="W3468" s="59"/>
      <c r="BM3468" s="240"/>
      <c r="BN3468" s="240"/>
      <c r="BO3468" s="240"/>
    </row>
    <row r="3469" spans="23:67" s="52" customFormat="1">
      <c r="W3469" s="59"/>
      <c r="BM3469" s="240"/>
      <c r="BN3469" s="240"/>
      <c r="BO3469" s="240"/>
    </row>
    <row r="3470" spans="23:67" s="52" customFormat="1">
      <c r="W3470" s="59"/>
      <c r="BM3470" s="240"/>
      <c r="BN3470" s="240"/>
      <c r="BO3470" s="240"/>
    </row>
    <row r="3471" spans="23:67" s="52" customFormat="1">
      <c r="W3471" s="59"/>
      <c r="BM3471" s="240"/>
      <c r="BN3471" s="240"/>
      <c r="BO3471" s="240"/>
    </row>
    <row r="3472" spans="23:67" s="52" customFormat="1">
      <c r="W3472" s="59"/>
      <c r="BM3472" s="240"/>
      <c r="BN3472" s="240"/>
      <c r="BO3472" s="240"/>
    </row>
    <row r="3473" spans="23:67" s="52" customFormat="1">
      <c r="W3473" s="59"/>
      <c r="BM3473" s="240"/>
      <c r="BN3473" s="240"/>
      <c r="BO3473" s="240"/>
    </row>
    <row r="3474" spans="23:67" s="52" customFormat="1">
      <c r="W3474" s="59"/>
      <c r="BM3474" s="240"/>
      <c r="BN3474" s="240"/>
      <c r="BO3474" s="240"/>
    </row>
    <row r="3475" spans="23:67" s="52" customFormat="1">
      <c r="W3475" s="59"/>
      <c r="BM3475" s="240"/>
      <c r="BN3475" s="240"/>
      <c r="BO3475" s="240"/>
    </row>
    <row r="3476" spans="23:67" s="52" customFormat="1">
      <c r="W3476" s="59"/>
      <c r="BM3476" s="240"/>
      <c r="BN3476" s="240"/>
      <c r="BO3476" s="240"/>
    </row>
    <row r="3477" spans="23:67" s="52" customFormat="1">
      <c r="W3477" s="59"/>
      <c r="BM3477" s="240"/>
      <c r="BN3477" s="240"/>
      <c r="BO3477" s="240"/>
    </row>
    <row r="3478" spans="23:67" s="52" customFormat="1">
      <c r="W3478" s="59"/>
      <c r="BM3478" s="240"/>
      <c r="BN3478" s="240"/>
      <c r="BO3478" s="240"/>
    </row>
    <row r="3479" spans="23:67" s="52" customFormat="1">
      <c r="W3479" s="59"/>
      <c r="BM3479" s="240"/>
      <c r="BN3479" s="240"/>
      <c r="BO3479" s="240"/>
    </row>
    <row r="3480" spans="23:67" s="52" customFormat="1">
      <c r="W3480" s="59"/>
      <c r="BM3480" s="240"/>
      <c r="BN3480" s="240"/>
      <c r="BO3480" s="240"/>
    </row>
    <row r="3481" spans="23:67" s="52" customFormat="1">
      <c r="W3481" s="59"/>
      <c r="BM3481" s="240"/>
      <c r="BN3481" s="240"/>
      <c r="BO3481" s="240"/>
    </row>
    <row r="3482" spans="23:67" s="52" customFormat="1">
      <c r="W3482" s="59"/>
      <c r="BM3482" s="240"/>
      <c r="BN3482" s="240"/>
      <c r="BO3482" s="240"/>
    </row>
    <row r="3483" spans="23:67" s="52" customFormat="1">
      <c r="W3483" s="59"/>
      <c r="BM3483" s="240"/>
      <c r="BN3483" s="240"/>
      <c r="BO3483" s="240"/>
    </row>
    <row r="3484" spans="23:67" s="52" customFormat="1">
      <c r="W3484" s="59"/>
      <c r="BM3484" s="240"/>
      <c r="BN3484" s="240"/>
      <c r="BO3484" s="240"/>
    </row>
    <row r="3485" spans="23:67" s="52" customFormat="1">
      <c r="W3485" s="59"/>
      <c r="BM3485" s="240"/>
      <c r="BN3485" s="240"/>
      <c r="BO3485" s="240"/>
    </row>
    <row r="3486" spans="23:67" s="52" customFormat="1">
      <c r="W3486" s="59"/>
      <c r="BM3486" s="240"/>
      <c r="BN3486" s="240"/>
      <c r="BO3486" s="240"/>
    </row>
    <row r="3487" spans="23:67" s="52" customFormat="1">
      <c r="W3487" s="59"/>
      <c r="BM3487" s="240"/>
      <c r="BN3487" s="240"/>
      <c r="BO3487" s="240"/>
    </row>
    <row r="3488" spans="23:67" s="52" customFormat="1">
      <c r="W3488" s="59"/>
      <c r="BM3488" s="240"/>
      <c r="BN3488" s="240"/>
      <c r="BO3488" s="240"/>
    </row>
    <row r="3489" spans="23:67" s="52" customFormat="1">
      <c r="W3489" s="59"/>
      <c r="BM3489" s="240"/>
      <c r="BN3489" s="240"/>
      <c r="BO3489" s="240"/>
    </row>
    <row r="3490" spans="23:67" s="52" customFormat="1">
      <c r="W3490" s="59"/>
      <c r="BM3490" s="240"/>
      <c r="BN3490" s="240"/>
      <c r="BO3490" s="240"/>
    </row>
    <row r="3491" spans="23:67" s="52" customFormat="1">
      <c r="W3491" s="59"/>
      <c r="BM3491" s="240"/>
      <c r="BN3491" s="240"/>
      <c r="BO3491" s="240"/>
    </row>
    <row r="3492" spans="23:67" s="52" customFormat="1">
      <c r="W3492" s="59"/>
      <c r="BM3492" s="240"/>
      <c r="BN3492" s="240"/>
      <c r="BO3492" s="240"/>
    </row>
    <row r="3493" spans="23:67" s="52" customFormat="1">
      <c r="W3493" s="59"/>
      <c r="BM3493" s="240"/>
      <c r="BN3493" s="240"/>
      <c r="BO3493" s="240"/>
    </row>
    <row r="3494" spans="23:67" s="52" customFormat="1">
      <c r="W3494" s="59"/>
      <c r="BM3494" s="240"/>
      <c r="BN3494" s="240"/>
      <c r="BO3494" s="240"/>
    </row>
    <row r="3495" spans="23:67" s="52" customFormat="1">
      <c r="W3495" s="59"/>
      <c r="BM3495" s="240"/>
      <c r="BN3495" s="240"/>
      <c r="BO3495" s="240"/>
    </row>
    <row r="3496" spans="23:67" s="52" customFormat="1">
      <c r="W3496" s="59"/>
      <c r="BM3496" s="240"/>
      <c r="BN3496" s="240"/>
      <c r="BO3496" s="240"/>
    </row>
    <row r="3497" spans="23:67" s="52" customFormat="1">
      <c r="W3497" s="59"/>
      <c r="BM3497" s="240"/>
      <c r="BN3497" s="240"/>
      <c r="BO3497" s="240"/>
    </row>
    <row r="3498" spans="23:67" s="52" customFormat="1">
      <c r="W3498" s="59"/>
      <c r="BM3498" s="240"/>
      <c r="BN3498" s="240"/>
      <c r="BO3498" s="240"/>
    </row>
    <row r="3499" spans="23:67" s="52" customFormat="1">
      <c r="W3499" s="59"/>
      <c r="BM3499" s="240"/>
      <c r="BN3499" s="240"/>
      <c r="BO3499" s="240"/>
    </row>
    <row r="3500" spans="23:67" s="52" customFormat="1">
      <c r="W3500" s="59"/>
      <c r="BM3500" s="240"/>
      <c r="BN3500" s="240"/>
      <c r="BO3500" s="240"/>
    </row>
    <row r="3501" spans="23:67" s="52" customFormat="1">
      <c r="W3501" s="59"/>
      <c r="BM3501" s="240"/>
      <c r="BN3501" s="240"/>
      <c r="BO3501" s="240"/>
    </row>
    <row r="3502" spans="23:67" s="52" customFormat="1">
      <c r="W3502" s="59"/>
      <c r="BM3502" s="240"/>
      <c r="BN3502" s="240"/>
      <c r="BO3502" s="240"/>
    </row>
    <row r="3503" spans="23:67" s="52" customFormat="1">
      <c r="W3503" s="59"/>
      <c r="BM3503" s="240"/>
      <c r="BN3503" s="240"/>
      <c r="BO3503" s="240"/>
    </row>
    <row r="3504" spans="23:67" s="52" customFormat="1">
      <c r="W3504" s="59"/>
      <c r="BM3504" s="240"/>
      <c r="BN3504" s="240"/>
      <c r="BO3504" s="240"/>
    </row>
    <row r="3505" spans="23:67" s="52" customFormat="1">
      <c r="W3505" s="59"/>
      <c r="BM3505" s="240"/>
      <c r="BN3505" s="240"/>
      <c r="BO3505" s="240"/>
    </row>
    <row r="3506" spans="23:67" s="52" customFormat="1">
      <c r="W3506" s="59"/>
      <c r="BM3506" s="240"/>
      <c r="BN3506" s="240"/>
      <c r="BO3506" s="240"/>
    </row>
    <row r="3507" spans="23:67" s="52" customFormat="1">
      <c r="W3507" s="59"/>
      <c r="BM3507" s="240"/>
      <c r="BN3507" s="240"/>
      <c r="BO3507" s="240"/>
    </row>
    <row r="3508" spans="23:67" s="52" customFormat="1">
      <c r="W3508" s="59"/>
      <c r="BM3508" s="240"/>
      <c r="BN3508" s="240"/>
      <c r="BO3508" s="240"/>
    </row>
    <row r="3509" spans="23:67" s="52" customFormat="1">
      <c r="W3509" s="59"/>
      <c r="BM3509" s="240"/>
      <c r="BN3509" s="240"/>
      <c r="BO3509" s="240"/>
    </row>
    <row r="3510" spans="23:67" s="52" customFormat="1">
      <c r="W3510" s="59"/>
      <c r="BM3510" s="240"/>
      <c r="BN3510" s="240"/>
      <c r="BO3510" s="240"/>
    </row>
    <row r="3511" spans="23:67" s="52" customFormat="1">
      <c r="W3511" s="59"/>
      <c r="BM3511" s="240"/>
      <c r="BN3511" s="240"/>
      <c r="BO3511" s="240"/>
    </row>
    <row r="3512" spans="23:67" s="52" customFormat="1">
      <c r="W3512" s="59"/>
      <c r="BM3512" s="240"/>
      <c r="BN3512" s="240"/>
      <c r="BO3512" s="240"/>
    </row>
    <row r="3513" spans="23:67" s="52" customFormat="1">
      <c r="W3513" s="59"/>
      <c r="BM3513" s="240"/>
      <c r="BN3513" s="240"/>
      <c r="BO3513" s="240"/>
    </row>
    <row r="3514" spans="23:67" s="52" customFormat="1">
      <c r="W3514" s="59"/>
      <c r="BM3514" s="240"/>
      <c r="BN3514" s="240"/>
      <c r="BO3514" s="240"/>
    </row>
    <row r="3515" spans="23:67" s="52" customFormat="1">
      <c r="W3515" s="59"/>
      <c r="BM3515" s="240"/>
      <c r="BN3515" s="240"/>
      <c r="BO3515" s="240"/>
    </row>
    <row r="3516" spans="23:67" s="52" customFormat="1">
      <c r="W3516" s="59"/>
      <c r="BM3516" s="240"/>
      <c r="BN3516" s="240"/>
      <c r="BO3516" s="240"/>
    </row>
    <row r="3517" spans="23:67" s="52" customFormat="1">
      <c r="W3517" s="59"/>
      <c r="BM3517" s="240"/>
      <c r="BN3517" s="240"/>
      <c r="BO3517" s="240"/>
    </row>
    <row r="3518" spans="23:67" s="52" customFormat="1">
      <c r="W3518" s="59"/>
      <c r="BM3518" s="240"/>
      <c r="BN3518" s="240"/>
      <c r="BO3518" s="240"/>
    </row>
    <row r="3519" spans="23:67" s="52" customFormat="1">
      <c r="W3519" s="59"/>
      <c r="BM3519" s="240"/>
      <c r="BN3519" s="240"/>
      <c r="BO3519" s="240"/>
    </row>
    <row r="3520" spans="23:67" s="52" customFormat="1">
      <c r="W3520" s="59"/>
      <c r="BM3520" s="240"/>
      <c r="BN3520" s="240"/>
      <c r="BO3520" s="240"/>
    </row>
    <row r="3521" spans="23:67" s="52" customFormat="1">
      <c r="W3521" s="59"/>
      <c r="BM3521" s="240"/>
      <c r="BN3521" s="240"/>
      <c r="BO3521" s="240"/>
    </row>
    <row r="3522" spans="23:67" s="52" customFormat="1">
      <c r="W3522" s="59"/>
      <c r="BM3522" s="240"/>
      <c r="BN3522" s="240"/>
      <c r="BO3522" s="240"/>
    </row>
    <row r="3523" spans="23:67" s="52" customFormat="1">
      <c r="W3523" s="59"/>
      <c r="BM3523" s="240"/>
      <c r="BN3523" s="240"/>
      <c r="BO3523" s="240"/>
    </row>
    <row r="3524" spans="23:67" s="52" customFormat="1">
      <c r="W3524" s="59"/>
      <c r="BM3524" s="240"/>
      <c r="BN3524" s="240"/>
      <c r="BO3524" s="240"/>
    </row>
    <row r="3525" spans="23:67" s="52" customFormat="1">
      <c r="W3525" s="59"/>
      <c r="BM3525" s="240"/>
      <c r="BN3525" s="240"/>
      <c r="BO3525" s="240"/>
    </row>
    <row r="3526" spans="23:67" s="52" customFormat="1">
      <c r="W3526" s="59"/>
      <c r="BM3526" s="240"/>
      <c r="BN3526" s="240"/>
      <c r="BO3526" s="240"/>
    </row>
    <row r="3527" spans="23:67" s="52" customFormat="1">
      <c r="W3527" s="59"/>
      <c r="BM3527" s="240"/>
      <c r="BN3527" s="240"/>
      <c r="BO3527" s="240"/>
    </row>
    <row r="3528" spans="23:67" s="52" customFormat="1">
      <c r="W3528" s="59"/>
      <c r="BM3528" s="240"/>
      <c r="BN3528" s="240"/>
      <c r="BO3528" s="240"/>
    </row>
    <row r="3529" spans="23:67" s="52" customFormat="1">
      <c r="W3529" s="59"/>
      <c r="BM3529" s="240"/>
      <c r="BN3529" s="240"/>
      <c r="BO3529" s="240"/>
    </row>
    <row r="3530" spans="23:67" s="52" customFormat="1">
      <c r="W3530" s="59"/>
      <c r="BM3530" s="240"/>
      <c r="BN3530" s="240"/>
      <c r="BO3530" s="240"/>
    </row>
    <row r="3531" spans="23:67" s="52" customFormat="1">
      <c r="W3531" s="59"/>
      <c r="BM3531" s="240"/>
      <c r="BN3531" s="240"/>
      <c r="BO3531" s="240"/>
    </row>
    <row r="3532" spans="23:67" s="52" customFormat="1">
      <c r="W3532" s="59"/>
      <c r="BM3532" s="240"/>
      <c r="BN3532" s="240"/>
      <c r="BO3532" s="240"/>
    </row>
    <row r="3533" spans="23:67" s="52" customFormat="1">
      <c r="W3533" s="59"/>
      <c r="BM3533" s="240"/>
      <c r="BN3533" s="240"/>
      <c r="BO3533" s="240"/>
    </row>
    <row r="3534" spans="23:67" s="52" customFormat="1">
      <c r="W3534" s="59"/>
      <c r="BM3534" s="240"/>
      <c r="BN3534" s="240"/>
      <c r="BO3534" s="240"/>
    </row>
    <row r="3535" spans="23:67" s="52" customFormat="1">
      <c r="W3535" s="59"/>
      <c r="BM3535" s="240"/>
      <c r="BN3535" s="240"/>
      <c r="BO3535" s="240"/>
    </row>
    <row r="3536" spans="23:67" s="52" customFormat="1">
      <c r="W3536" s="59"/>
      <c r="BM3536" s="240"/>
      <c r="BN3536" s="240"/>
      <c r="BO3536" s="240"/>
    </row>
    <row r="3537" spans="23:67" s="52" customFormat="1">
      <c r="W3537" s="59"/>
      <c r="BM3537" s="240"/>
      <c r="BN3537" s="240"/>
      <c r="BO3537" s="240"/>
    </row>
    <row r="3538" spans="23:67" s="52" customFormat="1">
      <c r="W3538" s="59"/>
      <c r="BM3538" s="240"/>
      <c r="BN3538" s="240"/>
      <c r="BO3538" s="240"/>
    </row>
    <row r="3539" spans="23:67" s="52" customFormat="1">
      <c r="W3539" s="59"/>
      <c r="BM3539" s="240"/>
      <c r="BN3539" s="240"/>
      <c r="BO3539" s="240"/>
    </row>
    <row r="3540" spans="23:67" s="52" customFormat="1">
      <c r="W3540" s="59"/>
      <c r="BM3540" s="240"/>
      <c r="BN3540" s="240"/>
      <c r="BO3540" s="240"/>
    </row>
    <row r="3541" spans="23:67" s="52" customFormat="1">
      <c r="W3541" s="59"/>
      <c r="BM3541" s="240"/>
      <c r="BN3541" s="240"/>
      <c r="BO3541" s="240"/>
    </row>
    <row r="3542" spans="23:67" s="52" customFormat="1">
      <c r="W3542" s="59"/>
      <c r="BM3542" s="240"/>
      <c r="BN3542" s="240"/>
      <c r="BO3542" s="240"/>
    </row>
    <row r="3543" spans="23:67" s="52" customFormat="1">
      <c r="W3543" s="59"/>
      <c r="BM3543" s="240"/>
      <c r="BN3543" s="240"/>
      <c r="BO3543" s="240"/>
    </row>
    <row r="3544" spans="23:67" s="52" customFormat="1">
      <c r="W3544" s="59"/>
      <c r="BM3544" s="240"/>
      <c r="BN3544" s="240"/>
      <c r="BO3544" s="240"/>
    </row>
    <row r="3545" spans="23:67" s="52" customFormat="1">
      <c r="W3545" s="59"/>
      <c r="BM3545" s="240"/>
      <c r="BN3545" s="240"/>
      <c r="BO3545" s="240"/>
    </row>
    <row r="3546" spans="23:67" s="52" customFormat="1">
      <c r="W3546" s="59"/>
      <c r="BM3546" s="240"/>
      <c r="BN3546" s="240"/>
      <c r="BO3546" s="240"/>
    </row>
    <row r="3547" spans="23:67" s="52" customFormat="1">
      <c r="W3547" s="59"/>
      <c r="BM3547" s="240"/>
      <c r="BN3547" s="240"/>
      <c r="BO3547" s="240"/>
    </row>
    <row r="3548" spans="23:67" s="52" customFormat="1">
      <c r="W3548" s="59"/>
      <c r="BM3548" s="240"/>
      <c r="BN3548" s="240"/>
      <c r="BO3548" s="240"/>
    </row>
    <row r="3549" spans="23:67" s="52" customFormat="1">
      <c r="W3549" s="59"/>
      <c r="BM3549" s="240"/>
      <c r="BN3549" s="240"/>
      <c r="BO3549" s="240"/>
    </row>
    <row r="3550" spans="23:67" s="52" customFormat="1">
      <c r="W3550" s="59"/>
      <c r="BM3550" s="240"/>
      <c r="BN3550" s="240"/>
      <c r="BO3550" s="240"/>
    </row>
    <row r="3551" spans="23:67" s="52" customFormat="1">
      <c r="W3551" s="59"/>
      <c r="BM3551" s="240"/>
      <c r="BN3551" s="240"/>
      <c r="BO3551" s="240"/>
    </row>
    <row r="3552" spans="23:67" s="52" customFormat="1">
      <c r="W3552" s="59"/>
      <c r="BM3552" s="240"/>
      <c r="BN3552" s="240"/>
      <c r="BO3552" s="240"/>
    </row>
    <row r="3553" spans="23:67" s="52" customFormat="1">
      <c r="W3553" s="59"/>
      <c r="BM3553" s="240"/>
      <c r="BN3553" s="240"/>
      <c r="BO3553" s="240"/>
    </row>
    <row r="3554" spans="23:67" s="52" customFormat="1">
      <c r="W3554" s="59"/>
      <c r="BM3554" s="240"/>
      <c r="BN3554" s="240"/>
      <c r="BO3554" s="240"/>
    </row>
    <row r="3555" spans="23:67" s="52" customFormat="1">
      <c r="W3555" s="59"/>
      <c r="BM3555" s="240"/>
      <c r="BN3555" s="240"/>
      <c r="BO3555" s="240"/>
    </row>
    <row r="3556" spans="23:67" s="52" customFormat="1">
      <c r="W3556" s="59"/>
      <c r="BM3556" s="240"/>
      <c r="BN3556" s="240"/>
      <c r="BO3556" s="240"/>
    </row>
    <row r="3557" spans="23:67" s="52" customFormat="1">
      <c r="W3557" s="59"/>
      <c r="BM3557" s="240"/>
      <c r="BN3557" s="240"/>
      <c r="BO3557" s="240"/>
    </row>
    <row r="3558" spans="23:67" s="52" customFormat="1">
      <c r="W3558" s="59"/>
      <c r="BM3558" s="240"/>
      <c r="BN3558" s="240"/>
      <c r="BO3558" s="240"/>
    </row>
    <row r="3559" spans="23:67" s="52" customFormat="1">
      <c r="W3559" s="59"/>
      <c r="BM3559" s="240"/>
      <c r="BN3559" s="240"/>
      <c r="BO3559" s="240"/>
    </row>
    <row r="3560" spans="23:67" s="52" customFormat="1">
      <c r="W3560" s="59"/>
      <c r="BM3560" s="240"/>
      <c r="BN3560" s="240"/>
      <c r="BO3560" s="240"/>
    </row>
    <row r="3561" spans="23:67" s="52" customFormat="1">
      <c r="W3561" s="59"/>
      <c r="BM3561" s="240"/>
      <c r="BN3561" s="240"/>
      <c r="BO3561" s="240"/>
    </row>
    <row r="3562" spans="23:67" s="52" customFormat="1">
      <c r="W3562" s="59"/>
      <c r="BM3562" s="240"/>
      <c r="BN3562" s="240"/>
      <c r="BO3562" s="240"/>
    </row>
    <row r="3563" spans="23:67" s="52" customFormat="1">
      <c r="W3563" s="59"/>
      <c r="BM3563" s="240"/>
      <c r="BN3563" s="240"/>
      <c r="BO3563" s="240"/>
    </row>
    <row r="3564" spans="23:67" s="52" customFormat="1">
      <c r="W3564" s="59"/>
      <c r="BM3564" s="240"/>
      <c r="BN3564" s="240"/>
      <c r="BO3564" s="240"/>
    </row>
    <row r="3565" spans="23:67" s="52" customFormat="1">
      <c r="W3565" s="59"/>
      <c r="BM3565" s="240"/>
      <c r="BN3565" s="240"/>
      <c r="BO3565" s="240"/>
    </row>
    <row r="3566" spans="23:67" s="52" customFormat="1">
      <c r="W3566" s="59"/>
      <c r="BM3566" s="240"/>
      <c r="BN3566" s="240"/>
      <c r="BO3566" s="240"/>
    </row>
    <row r="3567" spans="23:67" s="52" customFormat="1">
      <c r="W3567" s="59"/>
      <c r="BM3567" s="240"/>
      <c r="BN3567" s="240"/>
      <c r="BO3567" s="240"/>
    </row>
    <row r="3568" spans="23:67" s="52" customFormat="1">
      <c r="W3568" s="59"/>
      <c r="BM3568" s="240"/>
      <c r="BN3568" s="240"/>
      <c r="BO3568" s="240"/>
    </row>
    <row r="3569" spans="23:67" s="52" customFormat="1">
      <c r="W3569" s="59"/>
      <c r="BM3569" s="240"/>
      <c r="BN3569" s="240"/>
      <c r="BO3569" s="240"/>
    </row>
    <row r="3570" spans="23:67" s="52" customFormat="1">
      <c r="W3570" s="59"/>
      <c r="BM3570" s="240"/>
      <c r="BN3570" s="240"/>
      <c r="BO3570" s="240"/>
    </row>
    <row r="3571" spans="23:67" s="52" customFormat="1">
      <c r="W3571" s="59"/>
      <c r="BM3571" s="240"/>
      <c r="BN3571" s="240"/>
      <c r="BO3571" s="240"/>
    </row>
    <row r="3572" spans="23:67" s="52" customFormat="1">
      <c r="W3572" s="59"/>
      <c r="BM3572" s="240"/>
      <c r="BN3572" s="240"/>
      <c r="BO3572" s="240"/>
    </row>
    <row r="3573" spans="23:67" s="52" customFormat="1">
      <c r="W3573" s="59"/>
      <c r="BM3573" s="240"/>
      <c r="BN3573" s="240"/>
      <c r="BO3573" s="240"/>
    </row>
    <row r="3574" spans="23:67" s="52" customFormat="1">
      <c r="W3574" s="59"/>
      <c r="BM3574" s="240"/>
      <c r="BN3574" s="240"/>
      <c r="BO3574" s="240"/>
    </row>
    <row r="3575" spans="23:67" s="52" customFormat="1">
      <c r="W3575" s="59"/>
      <c r="BM3575" s="240"/>
      <c r="BN3575" s="240"/>
      <c r="BO3575" s="240"/>
    </row>
    <row r="3576" spans="23:67" s="52" customFormat="1">
      <c r="W3576" s="59"/>
      <c r="BM3576" s="240"/>
      <c r="BN3576" s="240"/>
      <c r="BO3576" s="240"/>
    </row>
    <row r="3577" spans="23:67" s="52" customFormat="1">
      <c r="W3577" s="59"/>
      <c r="BM3577" s="240"/>
      <c r="BN3577" s="240"/>
      <c r="BO3577" s="240"/>
    </row>
    <row r="3578" spans="23:67" s="52" customFormat="1">
      <c r="W3578" s="59"/>
      <c r="BM3578" s="240"/>
      <c r="BN3578" s="240"/>
      <c r="BO3578" s="240"/>
    </row>
    <row r="3579" spans="23:67" s="52" customFormat="1">
      <c r="W3579" s="59"/>
      <c r="BM3579" s="240"/>
      <c r="BN3579" s="240"/>
      <c r="BO3579" s="240"/>
    </row>
    <row r="3580" spans="23:67" s="52" customFormat="1">
      <c r="W3580" s="59"/>
      <c r="BM3580" s="240"/>
      <c r="BN3580" s="240"/>
      <c r="BO3580" s="240"/>
    </row>
    <row r="3581" spans="23:67" s="52" customFormat="1">
      <c r="W3581" s="59"/>
      <c r="BM3581" s="240"/>
      <c r="BN3581" s="240"/>
      <c r="BO3581" s="240"/>
    </row>
    <row r="3582" spans="23:67" s="52" customFormat="1">
      <c r="W3582" s="59"/>
      <c r="BM3582" s="240"/>
      <c r="BN3582" s="240"/>
      <c r="BO3582" s="240"/>
    </row>
    <row r="3583" spans="23:67" s="52" customFormat="1">
      <c r="W3583" s="59"/>
      <c r="BM3583" s="240"/>
      <c r="BN3583" s="240"/>
      <c r="BO3583" s="240"/>
    </row>
    <row r="3584" spans="23:67" s="52" customFormat="1">
      <c r="W3584" s="59"/>
      <c r="BM3584" s="240"/>
      <c r="BN3584" s="240"/>
      <c r="BO3584" s="240"/>
    </row>
    <row r="3585" spans="23:67" s="52" customFormat="1">
      <c r="W3585" s="59"/>
      <c r="BM3585" s="240"/>
      <c r="BN3585" s="240"/>
      <c r="BO3585" s="240"/>
    </row>
    <row r="3586" spans="23:67" s="52" customFormat="1">
      <c r="W3586" s="59"/>
      <c r="BM3586" s="240"/>
      <c r="BN3586" s="240"/>
      <c r="BO3586" s="240"/>
    </row>
    <row r="3587" spans="23:67" s="52" customFormat="1">
      <c r="W3587" s="59"/>
      <c r="BM3587" s="240"/>
      <c r="BN3587" s="240"/>
      <c r="BO3587" s="240"/>
    </row>
    <row r="3588" spans="23:67" s="52" customFormat="1">
      <c r="W3588" s="59"/>
      <c r="BM3588" s="240"/>
      <c r="BN3588" s="240"/>
      <c r="BO3588" s="240"/>
    </row>
    <row r="3589" spans="23:67" s="52" customFormat="1">
      <c r="W3589" s="59"/>
      <c r="BM3589" s="240"/>
      <c r="BN3589" s="240"/>
      <c r="BO3589" s="240"/>
    </row>
    <row r="3590" spans="23:67" s="52" customFormat="1">
      <c r="W3590" s="59"/>
      <c r="BM3590" s="240"/>
      <c r="BN3590" s="240"/>
      <c r="BO3590" s="240"/>
    </row>
    <row r="3591" spans="23:67" s="52" customFormat="1">
      <c r="W3591" s="59"/>
      <c r="BM3591" s="240"/>
      <c r="BN3591" s="240"/>
      <c r="BO3591" s="240"/>
    </row>
    <row r="3592" spans="23:67" s="52" customFormat="1">
      <c r="W3592" s="59"/>
      <c r="BM3592" s="240"/>
      <c r="BN3592" s="240"/>
      <c r="BO3592" s="240"/>
    </row>
    <row r="3593" spans="23:67" s="52" customFormat="1">
      <c r="W3593" s="59"/>
      <c r="BM3593" s="240"/>
      <c r="BN3593" s="240"/>
      <c r="BO3593" s="240"/>
    </row>
    <row r="3594" spans="23:67" s="52" customFormat="1">
      <c r="W3594" s="59"/>
      <c r="BM3594" s="240"/>
      <c r="BN3594" s="240"/>
      <c r="BO3594" s="240"/>
    </row>
    <row r="3595" spans="23:67" s="52" customFormat="1">
      <c r="W3595" s="59"/>
      <c r="BM3595" s="240"/>
      <c r="BN3595" s="240"/>
      <c r="BO3595" s="240"/>
    </row>
    <row r="3596" spans="23:67" s="52" customFormat="1">
      <c r="W3596" s="59"/>
      <c r="BM3596" s="240"/>
      <c r="BN3596" s="240"/>
      <c r="BO3596" s="240"/>
    </row>
    <row r="3597" spans="23:67" s="52" customFormat="1">
      <c r="W3597" s="59"/>
      <c r="BM3597" s="240"/>
      <c r="BN3597" s="240"/>
      <c r="BO3597" s="240"/>
    </row>
    <row r="3598" spans="23:67" s="52" customFormat="1">
      <c r="W3598" s="59"/>
      <c r="BM3598" s="240"/>
      <c r="BN3598" s="240"/>
      <c r="BO3598" s="240"/>
    </row>
    <row r="3599" spans="23:67" s="52" customFormat="1">
      <c r="W3599" s="59"/>
      <c r="BM3599" s="240"/>
      <c r="BN3599" s="240"/>
      <c r="BO3599" s="240"/>
    </row>
    <row r="3600" spans="23:67" s="52" customFormat="1">
      <c r="W3600" s="59"/>
      <c r="BM3600" s="240"/>
      <c r="BN3600" s="240"/>
      <c r="BO3600" s="240"/>
    </row>
    <row r="3601" spans="23:67" s="52" customFormat="1">
      <c r="W3601" s="59"/>
      <c r="BM3601" s="240"/>
      <c r="BN3601" s="240"/>
      <c r="BO3601" s="240"/>
    </row>
    <row r="3602" spans="23:67" s="52" customFormat="1">
      <c r="W3602" s="59"/>
      <c r="BM3602" s="240"/>
      <c r="BN3602" s="240"/>
      <c r="BO3602" s="240"/>
    </row>
    <row r="3603" spans="23:67" s="52" customFormat="1">
      <c r="W3603" s="59"/>
      <c r="BM3603" s="240"/>
      <c r="BN3603" s="240"/>
      <c r="BO3603" s="240"/>
    </row>
    <row r="3604" spans="23:67" s="52" customFormat="1">
      <c r="W3604" s="59"/>
      <c r="BM3604" s="240"/>
      <c r="BN3604" s="240"/>
      <c r="BO3604" s="240"/>
    </row>
    <row r="3605" spans="23:67" s="52" customFormat="1">
      <c r="W3605" s="59"/>
      <c r="BM3605" s="240"/>
      <c r="BN3605" s="240"/>
      <c r="BO3605" s="240"/>
    </row>
    <row r="3606" spans="23:67" s="52" customFormat="1">
      <c r="W3606" s="59"/>
      <c r="BM3606" s="240"/>
      <c r="BN3606" s="240"/>
      <c r="BO3606" s="240"/>
    </row>
    <row r="3607" spans="23:67" s="52" customFormat="1">
      <c r="W3607" s="59"/>
      <c r="BM3607" s="240"/>
      <c r="BN3607" s="240"/>
      <c r="BO3607" s="240"/>
    </row>
    <row r="3608" spans="23:67" s="52" customFormat="1">
      <c r="W3608" s="59"/>
      <c r="BM3608" s="240"/>
      <c r="BN3608" s="240"/>
      <c r="BO3608" s="240"/>
    </row>
    <row r="3609" spans="23:67" s="52" customFormat="1">
      <c r="W3609" s="59"/>
      <c r="BM3609" s="240"/>
      <c r="BN3609" s="240"/>
      <c r="BO3609" s="240"/>
    </row>
    <row r="3610" spans="23:67" s="52" customFormat="1">
      <c r="W3610" s="59"/>
      <c r="BM3610" s="240"/>
      <c r="BN3610" s="240"/>
      <c r="BO3610" s="240"/>
    </row>
    <row r="3611" spans="23:67" s="52" customFormat="1">
      <c r="W3611" s="59"/>
      <c r="BM3611" s="240"/>
      <c r="BN3611" s="240"/>
      <c r="BO3611" s="240"/>
    </row>
    <row r="3612" spans="23:67" s="52" customFormat="1">
      <c r="W3612" s="59"/>
      <c r="BM3612" s="240"/>
      <c r="BN3612" s="240"/>
      <c r="BO3612" s="240"/>
    </row>
    <row r="3613" spans="23:67" s="52" customFormat="1">
      <c r="W3613" s="59"/>
      <c r="BM3613" s="240"/>
      <c r="BN3613" s="240"/>
      <c r="BO3613" s="240"/>
    </row>
    <row r="3614" spans="23:67" s="52" customFormat="1">
      <c r="W3614" s="59"/>
      <c r="BM3614" s="240"/>
      <c r="BN3614" s="240"/>
      <c r="BO3614" s="240"/>
    </row>
    <row r="3615" spans="23:67" s="52" customFormat="1">
      <c r="W3615" s="59"/>
      <c r="BM3615" s="240"/>
      <c r="BN3615" s="240"/>
      <c r="BO3615" s="240"/>
    </row>
    <row r="3616" spans="23:67" s="52" customFormat="1">
      <c r="W3616" s="59"/>
      <c r="BM3616" s="240"/>
      <c r="BN3616" s="240"/>
      <c r="BO3616" s="240"/>
    </row>
    <row r="3617" spans="23:67" s="52" customFormat="1">
      <c r="W3617" s="59"/>
      <c r="BM3617" s="240"/>
      <c r="BN3617" s="240"/>
      <c r="BO3617" s="240"/>
    </row>
    <row r="3618" spans="23:67" s="52" customFormat="1">
      <c r="W3618" s="59"/>
      <c r="BM3618" s="240"/>
      <c r="BN3618" s="240"/>
      <c r="BO3618" s="240"/>
    </row>
    <row r="3619" spans="23:67" s="52" customFormat="1">
      <c r="W3619" s="59"/>
      <c r="BM3619" s="240"/>
      <c r="BN3619" s="240"/>
      <c r="BO3619" s="240"/>
    </row>
    <row r="3620" spans="23:67" s="52" customFormat="1">
      <c r="W3620" s="59"/>
      <c r="BM3620" s="240"/>
      <c r="BN3620" s="240"/>
      <c r="BO3620" s="240"/>
    </row>
    <row r="3621" spans="23:67" s="52" customFormat="1">
      <c r="W3621" s="59"/>
      <c r="BM3621" s="240"/>
      <c r="BN3621" s="240"/>
      <c r="BO3621" s="240"/>
    </row>
    <row r="3622" spans="23:67" s="52" customFormat="1">
      <c r="W3622" s="59"/>
      <c r="BM3622" s="240"/>
      <c r="BN3622" s="240"/>
      <c r="BO3622" s="240"/>
    </row>
    <row r="3623" spans="23:67" s="52" customFormat="1">
      <c r="W3623" s="59"/>
      <c r="BM3623" s="240"/>
      <c r="BN3623" s="240"/>
      <c r="BO3623" s="240"/>
    </row>
    <row r="3624" spans="23:67" s="52" customFormat="1">
      <c r="W3624" s="59"/>
      <c r="BM3624" s="240"/>
      <c r="BN3624" s="240"/>
      <c r="BO3624" s="240"/>
    </row>
    <row r="3625" spans="23:67" s="52" customFormat="1">
      <c r="W3625" s="59"/>
      <c r="BM3625" s="240"/>
      <c r="BN3625" s="240"/>
      <c r="BO3625" s="240"/>
    </row>
    <row r="3626" spans="23:67" s="52" customFormat="1">
      <c r="W3626" s="59"/>
      <c r="BM3626" s="240"/>
      <c r="BN3626" s="240"/>
      <c r="BO3626" s="240"/>
    </row>
    <row r="3627" spans="23:67" s="52" customFormat="1">
      <c r="W3627" s="59"/>
      <c r="BM3627" s="240"/>
      <c r="BN3627" s="240"/>
      <c r="BO3627" s="240"/>
    </row>
    <row r="3628" spans="23:67" s="52" customFormat="1">
      <c r="W3628" s="59"/>
      <c r="BM3628" s="240"/>
      <c r="BN3628" s="240"/>
      <c r="BO3628" s="240"/>
    </row>
    <row r="3629" spans="23:67" s="52" customFormat="1">
      <c r="W3629" s="59"/>
      <c r="BM3629" s="240"/>
      <c r="BN3629" s="240"/>
      <c r="BO3629" s="240"/>
    </row>
    <row r="3630" spans="23:67" s="52" customFormat="1">
      <c r="W3630" s="59"/>
      <c r="BM3630" s="240"/>
      <c r="BN3630" s="240"/>
      <c r="BO3630" s="240"/>
    </row>
    <row r="3631" spans="23:67" s="52" customFormat="1">
      <c r="W3631" s="59"/>
      <c r="BM3631" s="240"/>
      <c r="BN3631" s="240"/>
      <c r="BO3631" s="240"/>
    </row>
    <row r="3632" spans="23:67" s="52" customFormat="1">
      <c r="W3632" s="59"/>
      <c r="BM3632" s="240"/>
      <c r="BN3632" s="240"/>
      <c r="BO3632" s="240"/>
    </row>
    <row r="3633" spans="23:67" s="52" customFormat="1">
      <c r="W3633" s="59"/>
      <c r="BM3633" s="240"/>
      <c r="BN3633" s="240"/>
      <c r="BO3633" s="240"/>
    </row>
    <row r="3634" spans="23:67" s="52" customFormat="1">
      <c r="W3634" s="59"/>
      <c r="BM3634" s="240"/>
      <c r="BN3634" s="240"/>
      <c r="BO3634" s="240"/>
    </row>
    <row r="3635" spans="23:67" s="52" customFormat="1">
      <c r="W3635" s="59"/>
      <c r="BM3635" s="240"/>
      <c r="BN3635" s="240"/>
      <c r="BO3635" s="240"/>
    </row>
    <row r="3636" spans="23:67" s="52" customFormat="1">
      <c r="W3636" s="59"/>
      <c r="BM3636" s="240"/>
      <c r="BN3636" s="240"/>
      <c r="BO3636" s="240"/>
    </row>
    <row r="3637" spans="23:67" s="52" customFormat="1">
      <c r="W3637" s="59"/>
      <c r="BM3637" s="240"/>
      <c r="BN3637" s="240"/>
      <c r="BO3637" s="240"/>
    </row>
    <row r="3638" spans="23:67" s="52" customFormat="1">
      <c r="W3638" s="59"/>
      <c r="BM3638" s="240"/>
      <c r="BN3638" s="240"/>
      <c r="BO3638" s="240"/>
    </row>
    <row r="3639" spans="23:67" s="52" customFormat="1">
      <c r="W3639" s="59"/>
      <c r="BM3639" s="240"/>
      <c r="BN3639" s="240"/>
      <c r="BO3639" s="240"/>
    </row>
    <row r="3640" spans="23:67" s="52" customFormat="1">
      <c r="W3640" s="59"/>
      <c r="BM3640" s="240"/>
      <c r="BN3640" s="240"/>
      <c r="BO3640" s="240"/>
    </row>
    <row r="3641" spans="23:67" s="52" customFormat="1">
      <c r="W3641" s="59"/>
      <c r="BM3641" s="240"/>
      <c r="BN3641" s="240"/>
      <c r="BO3641" s="240"/>
    </row>
    <row r="3642" spans="23:67" s="52" customFormat="1">
      <c r="W3642" s="59"/>
      <c r="BM3642" s="240"/>
      <c r="BN3642" s="240"/>
      <c r="BO3642" s="240"/>
    </row>
    <row r="3643" spans="23:67" s="52" customFormat="1">
      <c r="W3643" s="59"/>
      <c r="BM3643" s="240"/>
      <c r="BN3643" s="240"/>
      <c r="BO3643" s="240"/>
    </row>
    <row r="3644" spans="23:67" s="52" customFormat="1">
      <c r="W3644" s="59"/>
      <c r="BM3644" s="240"/>
      <c r="BN3644" s="240"/>
      <c r="BO3644" s="240"/>
    </row>
    <row r="3645" spans="23:67" s="52" customFormat="1">
      <c r="W3645" s="59"/>
      <c r="BM3645" s="240"/>
      <c r="BN3645" s="240"/>
      <c r="BO3645" s="240"/>
    </row>
    <row r="3646" spans="23:67" s="52" customFormat="1">
      <c r="W3646" s="59"/>
      <c r="BM3646" s="240"/>
      <c r="BN3646" s="240"/>
      <c r="BO3646" s="240"/>
    </row>
    <row r="3647" spans="23:67" s="52" customFormat="1">
      <c r="W3647" s="59"/>
      <c r="BM3647" s="240"/>
      <c r="BN3647" s="240"/>
      <c r="BO3647" s="240"/>
    </row>
    <row r="3648" spans="23:67" s="52" customFormat="1">
      <c r="W3648" s="59"/>
      <c r="BM3648" s="240"/>
      <c r="BN3648" s="240"/>
      <c r="BO3648" s="240"/>
    </row>
    <row r="3649" spans="23:67" s="52" customFormat="1">
      <c r="W3649" s="59"/>
      <c r="BM3649" s="240"/>
      <c r="BN3649" s="240"/>
      <c r="BO3649" s="240"/>
    </row>
    <row r="3650" spans="23:67" s="52" customFormat="1">
      <c r="W3650" s="59"/>
      <c r="BM3650" s="240"/>
      <c r="BN3650" s="240"/>
      <c r="BO3650" s="240"/>
    </row>
    <row r="3651" spans="23:67" s="52" customFormat="1">
      <c r="W3651" s="59"/>
      <c r="BM3651" s="240"/>
      <c r="BN3651" s="240"/>
      <c r="BO3651" s="240"/>
    </row>
    <row r="3652" spans="23:67" s="52" customFormat="1">
      <c r="W3652" s="59"/>
      <c r="BM3652" s="240"/>
      <c r="BN3652" s="240"/>
      <c r="BO3652" s="240"/>
    </row>
    <row r="3653" spans="23:67" s="52" customFormat="1">
      <c r="W3653" s="59"/>
      <c r="BM3653" s="240"/>
      <c r="BN3653" s="240"/>
      <c r="BO3653" s="240"/>
    </row>
    <row r="3654" spans="23:67" s="52" customFormat="1">
      <c r="W3654" s="59"/>
      <c r="BM3654" s="240"/>
      <c r="BN3654" s="240"/>
      <c r="BO3654" s="240"/>
    </row>
    <row r="3655" spans="23:67" s="52" customFormat="1">
      <c r="W3655" s="59"/>
      <c r="BM3655" s="240"/>
      <c r="BN3655" s="240"/>
      <c r="BO3655" s="240"/>
    </row>
    <row r="3656" spans="23:67" s="52" customFormat="1">
      <c r="W3656" s="59"/>
      <c r="BM3656" s="240"/>
      <c r="BN3656" s="240"/>
      <c r="BO3656" s="240"/>
    </row>
    <row r="3657" spans="23:67" s="52" customFormat="1">
      <c r="W3657" s="59"/>
      <c r="BM3657" s="240"/>
      <c r="BN3657" s="240"/>
      <c r="BO3657" s="240"/>
    </row>
    <row r="3658" spans="23:67" s="52" customFormat="1">
      <c r="W3658" s="59"/>
      <c r="BM3658" s="240"/>
      <c r="BN3658" s="240"/>
      <c r="BO3658" s="240"/>
    </row>
    <row r="3659" spans="23:67" s="52" customFormat="1">
      <c r="W3659" s="59"/>
      <c r="BM3659" s="240"/>
      <c r="BN3659" s="240"/>
      <c r="BO3659" s="240"/>
    </row>
    <row r="3660" spans="23:67" s="52" customFormat="1">
      <c r="W3660" s="59"/>
      <c r="BM3660" s="240"/>
      <c r="BN3660" s="240"/>
      <c r="BO3660" s="240"/>
    </row>
    <row r="3661" spans="23:67" s="52" customFormat="1">
      <c r="W3661" s="59"/>
      <c r="BM3661" s="240"/>
      <c r="BN3661" s="240"/>
      <c r="BO3661" s="240"/>
    </row>
    <row r="3662" spans="23:67" s="52" customFormat="1">
      <c r="W3662" s="59"/>
      <c r="BM3662" s="240"/>
      <c r="BN3662" s="240"/>
      <c r="BO3662" s="240"/>
    </row>
    <row r="3663" spans="23:67" s="52" customFormat="1">
      <c r="W3663" s="59"/>
      <c r="BM3663" s="240"/>
      <c r="BN3663" s="240"/>
      <c r="BO3663" s="240"/>
    </row>
    <row r="3664" spans="23:67" s="52" customFormat="1">
      <c r="W3664" s="59"/>
      <c r="BM3664" s="240"/>
      <c r="BN3664" s="240"/>
      <c r="BO3664" s="240"/>
    </row>
    <row r="3665" spans="23:67" s="52" customFormat="1">
      <c r="W3665" s="59"/>
      <c r="BM3665" s="240"/>
      <c r="BN3665" s="240"/>
      <c r="BO3665" s="240"/>
    </row>
    <row r="3666" spans="23:67" s="52" customFormat="1">
      <c r="W3666" s="59"/>
      <c r="BM3666" s="240"/>
      <c r="BN3666" s="240"/>
      <c r="BO3666" s="240"/>
    </row>
    <row r="3667" spans="23:67" s="52" customFormat="1">
      <c r="W3667" s="59"/>
      <c r="BM3667" s="240"/>
      <c r="BN3667" s="240"/>
      <c r="BO3667" s="240"/>
    </row>
    <row r="3668" spans="23:67" s="52" customFormat="1">
      <c r="W3668" s="59"/>
      <c r="BM3668" s="240"/>
      <c r="BN3668" s="240"/>
      <c r="BO3668" s="240"/>
    </row>
    <row r="3669" spans="23:67" s="52" customFormat="1">
      <c r="W3669" s="59"/>
      <c r="BM3669" s="240"/>
      <c r="BN3669" s="240"/>
      <c r="BO3669" s="240"/>
    </row>
    <row r="3670" spans="23:67" s="52" customFormat="1">
      <c r="W3670" s="59"/>
      <c r="BM3670" s="240"/>
      <c r="BN3670" s="240"/>
      <c r="BO3670" s="240"/>
    </row>
    <row r="3671" spans="23:67" s="52" customFormat="1">
      <c r="W3671" s="59"/>
      <c r="BM3671" s="240"/>
      <c r="BN3671" s="240"/>
      <c r="BO3671" s="240"/>
    </row>
    <row r="3672" spans="23:67" s="52" customFormat="1">
      <c r="W3672" s="59"/>
      <c r="BM3672" s="240"/>
      <c r="BN3672" s="240"/>
      <c r="BO3672" s="240"/>
    </row>
    <row r="3673" spans="23:67" s="52" customFormat="1">
      <c r="W3673" s="59"/>
      <c r="BM3673" s="240"/>
      <c r="BN3673" s="240"/>
      <c r="BO3673" s="240"/>
    </row>
    <row r="3674" spans="23:67" s="52" customFormat="1">
      <c r="W3674" s="59"/>
      <c r="BM3674" s="240"/>
      <c r="BN3674" s="240"/>
      <c r="BO3674" s="240"/>
    </row>
    <row r="3675" spans="23:67" s="52" customFormat="1">
      <c r="W3675" s="59"/>
      <c r="BM3675" s="240"/>
      <c r="BN3675" s="240"/>
      <c r="BO3675" s="240"/>
    </row>
    <row r="3676" spans="23:67" s="52" customFormat="1">
      <c r="W3676" s="59"/>
      <c r="BM3676" s="240"/>
      <c r="BN3676" s="240"/>
      <c r="BO3676" s="240"/>
    </row>
    <row r="3677" spans="23:67" s="52" customFormat="1">
      <c r="W3677" s="59"/>
      <c r="BM3677" s="240"/>
      <c r="BN3677" s="240"/>
      <c r="BO3677" s="240"/>
    </row>
    <row r="3678" spans="23:67" s="52" customFormat="1">
      <c r="W3678" s="59"/>
      <c r="BM3678" s="240"/>
      <c r="BN3678" s="240"/>
      <c r="BO3678" s="240"/>
    </row>
    <row r="3679" spans="23:67" s="52" customFormat="1">
      <c r="W3679" s="59"/>
      <c r="BM3679" s="240"/>
      <c r="BN3679" s="240"/>
      <c r="BO3679" s="240"/>
    </row>
    <row r="3680" spans="23:67" s="52" customFormat="1">
      <c r="W3680" s="59"/>
      <c r="BM3680" s="240"/>
      <c r="BN3680" s="240"/>
      <c r="BO3680" s="240"/>
    </row>
    <row r="3681" spans="23:67" s="52" customFormat="1">
      <c r="W3681" s="59"/>
      <c r="BM3681" s="240"/>
      <c r="BN3681" s="240"/>
      <c r="BO3681" s="240"/>
    </row>
    <row r="3682" spans="23:67" s="52" customFormat="1">
      <c r="W3682" s="59"/>
      <c r="BM3682" s="240"/>
      <c r="BN3682" s="240"/>
      <c r="BO3682" s="240"/>
    </row>
    <row r="3683" spans="23:67" s="52" customFormat="1">
      <c r="W3683" s="59"/>
      <c r="BM3683" s="240"/>
      <c r="BN3683" s="240"/>
      <c r="BO3683" s="240"/>
    </row>
    <row r="3684" spans="23:67" s="52" customFormat="1">
      <c r="W3684" s="59"/>
      <c r="BM3684" s="240"/>
      <c r="BN3684" s="240"/>
      <c r="BO3684" s="240"/>
    </row>
    <row r="3685" spans="23:67" s="52" customFormat="1">
      <c r="W3685" s="59"/>
      <c r="BM3685" s="240"/>
      <c r="BN3685" s="240"/>
      <c r="BO3685" s="240"/>
    </row>
    <row r="3686" spans="23:67" s="52" customFormat="1">
      <c r="W3686" s="59"/>
      <c r="BM3686" s="240"/>
      <c r="BN3686" s="240"/>
      <c r="BO3686" s="240"/>
    </row>
    <row r="3687" spans="23:67" s="52" customFormat="1">
      <c r="W3687" s="59"/>
      <c r="BM3687" s="240"/>
      <c r="BN3687" s="240"/>
      <c r="BO3687" s="240"/>
    </row>
    <row r="3688" spans="23:67" s="52" customFormat="1">
      <c r="W3688" s="59"/>
      <c r="BM3688" s="240"/>
      <c r="BN3688" s="240"/>
      <c r="BO3688" s="240"/>
    </row>
    <row r="3689" spans="23:67" s="52" customFormat="1">
      <c r="W3689" s="59"/>
      <c r="BM3689" s="240"/>
      <c r="BN3689" s="240"/>
      <c r="BO3689" s="240"/>
    </row>
    <row r="3690" spans="23:67" s="52" customFormat="1">
      <c r="W3690" s="59"/>
      <c r="BM3690" s="240"/>
      <c r="BN3690" s="240"/>
      <c r="BO3690" s="240"/>
    </row>
    <row r="3691" spans="23:67" s="52" customFormat="1">
      <c r="W3691" s="59"/>
      <c r="BM3691" s="240"/>
      <c r="BN3691" s="240"/>
      <c r="BO3691" s="240"/>
    </row>
    <row r="3692" spans="23:67" s="52" customFormat="1">
      <c r="W3692" s="59"/>
      <c r="BM3692" s="240"/>
      <c r="BN3692" s="240"/>
      <c r="BO3692" s="240"/>
    </row>
    <row r="3693" spans="23:67" s="52" customFormat="1">
      <c r="W3693" s="59"/>
      <c r="BM3693" s="240"/>
      <c r="BN3693" s="240"/>
      <c r="BO3693" s="240"/>
    </row>
    <row r="3694" spans="23:67" s="52" customFormat="1">
      <c r="W3694" s="59"/>
      <c r="BM3694" s="240"/>
      <c r="BN3694" s="240"/>
      <c r="BO3694" s="240"/>
    </row>
    <row r="3695" spans="23:67" s="52" customFormat="1">
      <c r="W3695" s="59"/>
      <c r="BM3695" s="240"/>
      <c r="BN3695" s="240"/>
      <c r="BO3695" s="240"/>
    </row>
    <row r="3696" spans="23:67" s="52" customFormat="1">
      <c r="W3696" s="59"/>
      <c r="BM3696" s="240"/>
      <c r="BN3696" s="240"/>
      <c r="BO3696" s="240"/>
    </row>
    <row r="3697" spans="23:67" s="52" customFormat="1">
      <c r="W3697" s="59"/>
      <c r="BM3697" s="240"/>
      <c r="BN3697" s="240"/>
      <c r="BO3697" s="240"/>
    </row>
    <row r="3698" spans="23:67" s="52" customFormat="1">
      <c r="W3698" s="59"/>
      <c r="BM3698" s="240"/>
      <c r="BN3698" s="240"/>
      <c r="BO3698" s="240"/>
    </row>
    <row r="3699" spans="23:67" s="52" customFormat="1">
      <c r="W3699" s="59"/>
      <c r="BM3699" s="240"/>
      <c r="BN3699" s="240"/>
      <c r="BO3699" s="240"/>
    </row>
    <row r="3700" spans="23:67" s="52" customFormat="1">
      <c r="W3700" s="59"/>
      <c r="BM3700" s="240"/>
      <c r="BN3700" s="240"/>
      <c r="BO3700" s="240"/>
    </row>
    <row r="3701" spans="23:67" s="52" customFormat="1">
      <c r="W3701" s="59"/>
      <c r="BM3701" s="240"/>
      <c r="BN3701" s="240"/>
      <c r="BO3701" s="240"/>
    </row>
    <row r="3702" spans="23:67" s="52" customFormat="1">
      <c r="W3702" s="59"/>
      <c r="BM3702" s="240"/>
      <c r="BN3702" s="240"/>
      <c r="BO3702" s="240"/>
    </row>
    <row r="3703" spans="23:67" s="52" customFormat="1">
      <c r="W3703" s="59"/>
      <c r="BM3703" s="240"/>
      <c r="BN3703" s="240"/>
      <c r="BO3703" s="240"/>
    </row>
    <row r="3704" spans="23:67" s="52" customFormat="1">
      <c r="W3704" s="59"/>
      <c r="BM3704" s="240"/>
      <c r="BN3704" s="240"/>
      <c r="BO3704" s="240"/>
    </row>
    <row r="3705" spans="23:67" s="52" customFormat="1">
      <c r="W3705" s="59"/>
      <c r="BM3705" s="240"/>
      <c r="BN3705" s="240"/>
      <c r="BO3705" s="240"/>
    </row>
    <row r="3706" spans="23:67" s="52" customFormat="1">
      <c r="W3706" s="59"/>
      <c r="BM3706" s="240"/>
      <c r="BN3706" s="240"/>
      <c r="BO3706" s="240"/>
    </row>
    <row r="3707" spans="23:67" s="52" customFormat="1">
      <c r="W3707" s="59"/>
      <c r="BM3707" s="240"/>
      <c r="BN3707" s="240"/>
      <c r="BO3707" s="240"/>
    </row>
    <row r="3708" spans="23:67" s="52" customFormat="1">
      <c r="W3708" s="59"/>
      <c r="BM3708" s="240"/>
      <c r="BN3708" s="240"/>
      <c r="BO3708" s="240"/>
    </row>
    <row r="3709" spans="23:67" s="52" customFormat="1">
      <c r="W3709" s="59"/>
      <c r="BM3709" s="240"/>
      <c r="BN3709" s="240"/>
      <c r="BO3709" s="240"/>
    </row>
    <row r="3710" spans="23:67" s="52" customFormat="1">
      <c r="W3710" s="59"/>
      <c r="BM3710" s="240"/>
      <c r="BN3710" s="240"/>
      <c r="BO3710" s="240"/>
    </row>
    <row r="3711" spans="23:67" s="52" customFormat="1">
      <c r="W3711" s="59"/>
      <c r="BM3711" s="240"/>
      <c r="BN3711" s="240"/>
      <c r="BO3711" s="240"/>
    </row>
    <row r="3712" spans="23:67" s="52" customFormat="1">
      <c r="W3712" s="59"/>
      <c r="BM3712" s="240"/>
      <c r="BN3712" s="240"/>
      <c r="BO3712" s="240"/>
    </row>
    <row r="3713" spans="23:67" s="52" customFormat="1">
      <c r="W3713" s="59"/>
      <c r="BM3713" s="240"/>
      <c r="BN3713" s="240"/>
      <c r="BO3713" s="240"/>
    </row>
    <row r="3714" spans="23:67" s="52" customFormat="1">
      <c r="W3714" s="59"/>
      <c r="BM3714" s="240"/>
      <c r="BN3714" s="240"/>
      <c r="BO3714" s="240"/>
    </row>
    <row r="3715" spans="23:67" s="52" customFormat="1">
      <c r="W3715" s="59"/>
      <c r="BM3715" s="240"/>
      <c r="BN3715" s="240"/>
      <c r="BO3715" s="240"/>
    </row>
    <row r="3716" spans="23:67" s="52" customFormat="1">
      <c r="W3716" s="59"/>
      <c r="BM3716" s="240"/>
      <c r="BN3716" s="240"/>
      <c r="BO3716" s="240"/>
    </row>
    <row r="3717" spans="23:67" s="52" customFormat="1">
      <c r="W3717" s="59"/>
      <c r="BM3717" s="240"/>
      <c r="BN3717" s="240"/>
      <c r="BO3717" s="240"/>
    </row>
    <row r="3718" spans="23:67" s="52" customFormat="1">
      <c r="W3718" s="59"/>
      <c r="BM3718" s="240"/>
      <c r="BN3718" s="240"/>
      <c r="BO3718" s="240"/>
    </row>
    <row r="3719" spans="23:67" s="52" customFormat="1">
      <c r="W3719" s="59"/>
      <c r="BM3719" s="240"/>
      <c r="BN3719" s="240"/>
      <c r="BO3719" s="240"/>
    </row>
    <row r="3720" spans="23:67" s="52" customFormat="1">
      <c r="W3720" s="59"/>
      <c r="BM3720" s="240"/>
      <c r="BN3720" s="240"/>
      <c r="BO3720" s="240"/>
    </row>
    <row r="3721" spans="23:67" s="52" customFormat="1">
      <c r="W3721" s="59"/>
      <c r="BM3721" s="240"/>
      <c r="BN3721" s="240"/>
      <c r="BO3721" s="240"/>
    </row>
    <row r="3722" spans="23:67" s="52" customFormat="1">
      <c r="W3722" s="59"/>
      <c r="BM3722" s="240"/>
      <c r="BN3722" s="240"/>
      <c r="BO3722" s="240"/>
    </row>
    <row r="3723" spans="23:67" s="52" customFormat="1">
      <c r="W3723" s="59"/>
      <c r="BM3723" s="240"/>
      <c r="BN3723" s="240"/>
      <c r="BO3723" s="240"/>
    </row>
    <row r="3724" spans="23:67" s="52" customFormat="1">
      <c r="W3724" s="59"/>
      <c r="BM3724" s="240"/>
      <c r="BN3724" s="240"/>
      <c r="BO3724" s="240"/>
    </row>
    <row r="3725" spans="23:67" s="52" customFormat="1">
      <c r="W3725" s="59"/>
      <c r="BM3725" s="240"/>
      <c r="BN3725" s="240"/>
      <c r="BO3725" s="240"/>
    </row>
    <row r="3726" spans="23:67" s="52" customFormat="1">
      <c r="W3726" s="59"/>
      <c r="BM3726" s="240"/>
      <c r="BN3726" s="240"/>
      <c r="BO3726" s="240"/>
    </row>
    <row r="3727" spans="23:67" s="52" customFormat="1">
      <c r="W3727" s="59"/>
      <c r="BM3727" s="240"/>
      <c r="BN3727" s="240"/>
      <c r="BO3727" s="240"/>
    </row>
    <row r="3728" spans="23:67" s="52" customFormat="1">
      <c r="W3728" s="59"/>
      <c r="BM3728" s="240"/>
      <c r="BN3728" s="240"/>
      <c r="BO3728" s="240"/>
    </row>
    <row r="3729" spans="23:67" s="52" customFormat="1">
      <c r="W3729" s="59"/>
      <c r="BM3729" s="240"/>
      <c r="BN3729" s="240"/>
      <c r="BO3729" s="240"/>
    </row>
    <row r="3730" spans="23:67" s="52" customFormat="1">
      <c r="W3730" s="59"/>
      <c r="BM3730" s="240"/>
      <c r="BN3730" s="240"/>
      <c r="BO3730" s="240"/>
    </row>
    <row r="3731" spans="23:67" s="52" customFormat="1">
      <c r="W3731" s="59"/>
      <c r="BM3731" s="240"/>
      <c r="BN3731" s="240"/>
      <c r="BO3731" s="240"/>
    </row>
    <row r="3732" spans="23:67" s="52" customFormat="1">
      <c r="W3732" s="59"/>
      <c r="BM3732" s="240"/>
      <c r="BN3732" s="240"/>
      <c r="BO3732" s="240"/>
    </row>
    <row r="3733" spans="23:67" s="52" customFormat="1">
      <c r="W3733" s="59"/>
      <c r="BM3733" s="240"/>
      <c r="BN3733" s="240"/>
      <c r="BO3733" s="240"/>
    </row>
    <row r="3734" spans="23:67" s="52" customFormat="1">
      <c r="W3734" s="59"/>
      <c r="BM3734" s="240"/>
      <c r="BN3734" s="240"/>
      <c r="BO3734" s="240"/>
    </row>
    <row r="3735" spans="23:67" s="52" customFormat="1">
      <c r="W3735" s="59"/>
      <c r="BM3735" s="240"/>
      <c r="BN3735" s="240"/>
      <c r="BO3735" s="240"/>
    </row>
    <row r="3736" spans="23:67" s="52" customFormat="1">
      <c r="W3736" s="59"/>
      <c r="BM3736" s="240"/>
      <c r="BN3736" s="240"/>
      <c r="BO3736" s="240"/>
    </row>
    <row r="3737" spans="23:67" s="52" customFormat="1">
      <c r="W3737" s="59"/>
      <c r="BM3737" s="240"/>
      <c r="BN3737" s="240"/>
      <c r="BO3737" s="240"/>
    </row>
    <row r="3738" spans="23:67" s="52" customFormat="1">
      <c r="W3738" s="59"/>
      <c r="BM3738" s="240"/>
      <c r="BN3738" s="240"/>
      <c r="BO3738" s="240"/>
    </row>
    <row r="3739" spans="23:67" s="52" customFormat="1">
      <c r="W3739" s="59"/>
      <c r="BM3739" s="240"/>
      <c r="BN3739" s="240"/>
      <c r="BO3739" s="240"/>
    </row>
    <row r="3740" spans="23:67" s="52" customFormat="1">
      <c r="W3740" s="59"/>
      <c r="BM3740" s="240"/>
      <c r="BN3740" s="240"/>
      <c r="BO3740" s="240"/>
    </row>
    <row r="3741" spans="23:67" s="52" customFormat="1">
      <c r="W3741" s="59"/>
      <c r="BM3741" s="240"/>
      <c r="BN3741" s="240"/>
      <c r="BO3741" s="240"/>
    </row>
    <row r="3742" spans="23:67" s="52" customFormat="1">
      <c r="W3742" s="59"/>
      <c r="BM3742" s="240"/>
      <c r="BN3742" s="240"/>
      <c r="BO3742" s="240"/>
    </row>
    <row r="3743" spans="23:67" s="52" customFormat="1">
      <c r="W3743" s="59"/>
      <c r="BM3743" s="240"/>
      <c r="BN3743" s="240"/>
      <c r="BO3743" s="240"/>
    </row>
    <row r="3744" spans="23:67" s="52" customFormat="1">
      <c r="W3744" s="59"/>
      <c r="BM3744" s="240"/>
      <c r="BN3744" s="240"/>
      <c r="BO3744" s="240"/>
    </row>
    <row r="3745" spans="23:67" s="52" customFormat="1">
      <c r="W3745" s="59"/>
      <c r="BM3745" s="240"/>
      <c r="BN3745" s="240"/>
      <c r="BO3745" s="240"/>
    </row>
    <row r="3746" spans="23:67" s="52" customFormat="1">
      <c r="W3746" s="59"/>
      <c r="BM3746" s="240"/>
      <c r="BN3746" s="240"/>
      <c r="BO3746" s="240"/>
    </row>
    <row r="3747" spans="23:67" s="52" customFormat="1">
      <c r="W3747" s="59"/>
      <c r="BM3747" s="240"/>
      <c r="BN3747" s="240"/>
      <c r="BO3747" s="240"/>
    </row>
    <row r="3748" spans="23:67" s="52" customFormat="1">
      <c r="W3748" s="59"/>
      <c r="BM3748" s="240"/>
      <c r="BN3748" s="240"/>
      <c r="BO3748" s="240"/>
    </row>
    <row r="3749" spans="23:67" s="52" customFormat="1">
      <c r="W3749" s="59"/>
      <c r="BM3749" s="240"/>
      <c r="BN3749" s="240"/>
      <c r="BO3749" s="240"/>
    </row>
    <row r="3750" spans="23:67" s="52" customFormat="1">
      <c r="W3750" s="59"/>
      <c r="BM3750" s="240"/>
      <c r="BN3750" s="240"/>
      <c r="BO3750" s="240"/>
    </row>
    <row r="3751" spans="23:67" s="52" customFormat="1">
      <c r="W3751" s="59"/>
      <c r="BM3751" s="240"/>
      <c r="BN3751" s="240"/>
      <c r="BO3751" s="240"/>
    </row>
    <row r="3752" spans="23:67" s="52" customFormat="1">
      <c r="W3752" s="59"/>
      <c r="BM3752" s="240"/>
      <c r="BN3752" s="240"/>
      <c r="BO3752" s="240"/>
    </row>
    <row r="3753" spans="23:67" s="52" customFormat="1">
      <c r="W3753" s="59"/>
      <c r="BM3753" s="240"/>
      <c r="BN3753" s="240"/>
      <c r="BO3753" s="240"/>
    </row>
    <row r="3754" spans="23:67" s="52" customFormat="1">
      <c r="W3754" s="59"/>
      <c r="BM3754" s="240"/>
      <c r="BN3754" s="240"/>
      <c r="BO3754" s="240"/>
    </row>
    <row r="3755" spans="23:67" s="52" customFormat="1">
      <c r="W3755" s="59"/>
      <c r="BM3755" s="240"/>
      <c r="BN3755" s="240"/>
      <c r="BO3755" s="240"/>
    </row>
    <row r="3756" spans="23:67" s="52" customFormat="1">
      <c r="W3756" s="59"/>
      <c r="BM3756" s="240"/>
      <c r="BN3756" s="240"/>
      <c r="BO3756" s="240"/>
    </row>
    <row r="3757" spans="23:67" s="52" customFormat="1">
      <c r="W3757" s="59"/>
      <c r="BM3757" s="240"/>
      <c r="BN3757" s="240"/>
      <c r="BO3757" s="240"/>
    </row>
    <row r="3758" spans="23:67" s="52" customFormat="1">
      <c r="W3758" s="59"/>
      <c r="BM3758" s="240"/>
      <c r="BN3758" s="240"/>
      <c r="BO3758" s="240"/>
    </row>
    <row r="3759" spans="23:67" s="52" customFormat="1">
      <c r="W3759" s="59"/>
      <c r="BM3759" s="240"/>
      <c r="BN3759" s="240"/>
      <c r="BO3759" s="240"/>
    </row>
    <row r="3760" spans="23:67" s="52" customFormat="1">
      <c r="W3760" s="59"/>
      <c r="BM3760" s="240"/>
      <c r="BN3760" s="240"/>
      <c r="BO3760" s="240"/>
    </row>
    <row r="3761" spans="23:67" s="52" customFormat="1">
      <c r="W3761" s="59"/>
      <c r="BM3761" s="240"/>
      <c r="BN3761" s="240"/>
      <c r="BO3761" s="240"/>
    </row>
    <row r="3762" spans="23:67" s="52" customFormat="1">
      <c r="W3762" s="59"/>
      <c r="BM3762" s="240"/>
      <c r="BN3762" s="240"/>
      <c r="BO3762" s="240"/>
    </row>
    <row r="3763" spans="23:67" s="52" customFormat="1">
      <c r="W3763" s="59"/>
      <c r="BM3763" s="240"/>
      <c r="BN3763" s="240"/>
      <c r="BO3763" s="240"/>
    </row>
    <row r="3764" spans="23:67" s="52" customFormat="1">
      <c r="W3764" s="59"/>
      <c r="BM3764" s="240"/>
      <c r="BN3764" s="240"/>
      <c r="BO3764" s="240"/>
    </row>
    <row r="3765" spans="23:67" s="52" customFormat="1">
      <c r="W3765" s="59"/>
      <c r="BM3765" s="240"/>
      <c r="BN3765" s="240"/>
      <c r="BO3765" s="240"/>
    </row>
    <row r="3766" spans="23:67" s="52" customFormat="1">
      <c r="W3766" s="59"/>
      <c r="BM3766" s="240"/>
      <c r="BN3766" s="240"/>
      <c r="BO3766" s="240"/>
    </row>
    <row r="3767" spans="23:67" s="52" customFormat="1">
      <c r="W3767" s="59"/>
      <c r="BM3767" s="240"/>
      <c r="BN3767" s="240"/>
      <c r="BO3767" s="240"/>
    </row>
    <row r="3768" spans="23:67" s="52" customFormat="1">
      <c r="W3768" s="59"/>
      <c r="BM3768" s="240"/>
      <c r="BN3768" s="240"/>
      <c r="BO3768" s="240"/>
    </row>
    <row r="3769" spans="23:67" s="52" customFormat="1">
      <c r="W3769" s="59"/>
      <c r="BM3769" s="240"/>
      <c r="BN3769" s="240"/>
      <c r="BO3769" s="240"/>
    </row>
    <row r="3770" spans="23:67" s="52" customFormat="1">
      <c r="W3770" s="59"/>
      <c r="BM3770" s="240"/>
      <c r="BN3770" s="240"/>
      <c r="BO3770" s="240"/>
    </row>
    <row r="3771" spans="23:67" s="52" customFormat="1">
      <c r="W3771" s="59"/>
      <c r="BM3771" s="240"/>
      <c r="BN3771" s="240"/>
      <c r="BO3771" s="240"/>
    </row>
    <row r="3772" spans="23:67" s="52" customFormat="1">
      <c r="W3772" s="59"/>
      <c r="BM3772" s="240"/>
      <c r="BN3772" s="240"/>
      <c r="BO3772" s="240"/>
    </row>
    <row r="3773" spans="23:67" s="52" customFormat="1">
      <c r="W3773" s="59"/>
      <c r="BM3773" s="240"/>
      <c r="BN3773" s="240"/>
      <c r="BO3773" s="240"/>
    </row>
    <row r="3774" spans="23:67" s="52" customFormat="1">
      <c r="W3774" s="59"/>
      <c r="BM3774" s="240"/>
      <c r="BN3774" s="240"/>
      <c r="BO3774" s="240"/>
    </row>
    <row r="3775" spans="23:67" s="52" customFormat="1">
      <c r="W3775" s="59"/>
      <c r="BM3775" s="240"/>
      <c r="BN3775" s="240"/>
      <c r="BO3775" s="240"/>
    </row>
    <row r="3776" spans="23:67" s="52" customFormat="1">
      <c r="W3776" s="59"/>
      <c r="BM3776" s="240"/>
      <c r="BN3776" s="240"/>
      <c r="BO3776" s="240"/>
    </row>
    <row r="3777" spans="23:67" s="52" customFormat="1">
      <c r="W3777" s="59"/>
      <c r="BM3777" s="240"/>
      <c r="BN3777" s="240"/>
      <c r="BO3777" s="240"/>
    </row>
    <row r="3778" spans="23:67" s="52" customFormat="1">
      <c r="W3778" s="59"/>
      <c r="BM3778" s="240"/>
      <c r="BN3778" s="240"/>
      <c r="BO3778" s="240"/>
    </row>
    <row r="3779" spans="23:67" s="52" customFormat="1">
      <c r="W3779" s="59"/>
      <c r="BM3779" s="240"/>
      <c r="BN3779" s="240"/>
      <c r="BO3779" s="240"/>
    </row>
    <row r="3780" spans="23:67" s="52" customFormat="1">
      <c r="W3780" s="59"/>
      <c r="BM3780" s="240"/>
      <c r="BN3780" s="240"/>
      <c r="BO3780" s="240"/>
    </row>
    <row r="3781" spans="23:67" s="52" customFormat="1">
      <c r="W3781" s="59"/>
      <c r="BM3781" s="240"/>
      <c r="BN3781" s="240"/>
      <c r="BO3781" s="240"/>
    </row>
    <row r="3782" spans="23:67" s="52" customFormat="1">
      <c r="W3782" s="59"/>
      <c r="BM3782" s="240"/>
      <c r="BN3782" s="240"/>
      <c r="BO3782" s="240"/>
    </row>
    <row r="3783" spans="23:67" s="52" customFormat="1">
      <c r="W3783" s="59"/>
      <c r="BM3783" s="240"/>
      <c r="BN3783" s="240"/>
      <c r="BO3783" s="240"/>
    </row>
    <row r="3784" spans="23:67" s="52" customFormat="1">
      <c r="W3784" s="59"/>
      <c r="BM3784" s="240"/>
      <c r="BN3784" s="240"/>
      <c r="BO3784" s="240"/>
    </row>
    <row r="3785" spans="23:67" s="52" customFormat="1">
      <c r="W3785" s="59"/>
      <c r="BM3785" s="240"/>
      <c r="BN3785" s="240"/>
      <c r="BO3785" s="240"/>
    </row>
    <row r="3786" spans="23:67" s="52" customFormat="1">
      <c r="W3786" s="59"/>
      <c r="BM3786" s="240"/>
      <c r="BN3786" s="240"/>
      <c r="BO3786" s="240"/>
    </row>
    <row r="3787" spans="23:67" s="52" customFormat="1">
      <c r="W3787" s="59"/>
      <c r="BM3787" s="240"/>
      <c r="BN3787" s="240"/>
      <c r="BO3787" s="240"/>
    </row>
    <row r="3788" spans="23:67" s="52" customFormat="1">
      <c r="W3788" s="59"/>
      <c r="BM3788" s="240"/>
      <c r="BN3788" s="240"/>
      <c r="BO3788" s="240"/>
    </row>
    <row r="3789" spans="23:67" s="52" customFormat="1">
      <c r="W3789" s="59"/>
      <c r="BM3789" s="240"/>
      <c r="BN3789" s="240"/>
      <c r="BO3789" s="240"/>
    </row>
    <row r="3790" spans="23:67" s="52" customFormat="1">
      <c r="W3790" s="59"/>
      <c r="BM3790" s="240"/>
      <c r="BN3790" s="240"/>
      <c r="BO3790" s="240"/>
    </row>
    <row r="3791" spans="23:67" s="52" customFormat="1">
      <c r="W3791" s="59"/>
      <c r="BM3791" s="240"/>
      <c r="BN3791" s="240"/>
      <c r="BO3791" s="240"/>
    </row>
    <row r="3792" spans="23:67" s="52" customFormat="1">
      <c r="W3792" s="59"/>
      <c r="BM3792" s="240"/>
      <c r="BN3792" s="240"/>
      <c r="BO3792" s="240"/>
    </row>
    <row r="3793" spans="23:67" s="52" customFormat="1">
      <c r="W3793" s="59"/>
      <c r="BM3793" s="240"/>
      <c r="BN3793" s="240"/>
      <c r="BO3793" s="240"/>
    </row>
    <row r="3794" spans="23:67" s="52" customFormat="1">
      <c r="W3794" s="59"/>
      <c r="BM3794" s="240"/>
      <c r="BN3794" s="240"/>
      <c r="BO3794" s="240"/>
    </row>
    <row r="3795" spans="23:67" s="52" customFormat="1">
      <c r="W3795" s="59"/>
      <c r="BM3795" s="240"/>
      <c r="BN3795" s="240"/>
      <c r="BO3795" s="240"/>
    </row>
    <row r="3796" spans="23:67" s="52" customFormat="1">
      <c r="W3796" s="59"/>
      <c r="BM3796" s="240"/>
      <c r="BN3796" s="240"/>
      <c r="BO3796" s="240"/>
    </row>
    <row r="3797" spans="23:67" s="52" customFormat="1">
      <c r="W3797" s="59"/>
      <c r="BM3797" s="240"/>
      <c r="BN3797" s="240"/>
      <c r="BO3797" s="240"/>
    </row>
    <row r="3798" spans="23:67" s="52" customFormat="1">
      <c r="W3798" s="59"/>
      <c r="BM3798" s="240"/>
      <c r="BN3798" s="240"/>
      <c r="BO3798" s="240"/>
    </row>
    <row r="3799" spans="23:67" s="52" customFormat="1">
      <c r="W3799" s="59"/>
      <c r="BM3799" s="240"/>
      <c r="BN3799" s="240"/>
      <c r="BO3799" s="240"/>
    </row>
    <row r="3800" spans="23:67" s="52" customFormat="1">
      <c r="W3800" s="59"/>
      <c r="BM3800" s="240"/>
      <c r="BN3800" s="240"/>
      <c r="BO3800" s="240"/>
    </row>
    <row r="3801" spans="23:67" s="52" customFormat="1">
      <c r="W3801" s="59"/>
      <c r="BM3801" s="240"/>
      <c r="BN3801" s="240"/>
      <c r="BO3801" s="240"/>
    </row>
    <row r="3802" spans="23:67" s="52" customFormat="1">
      <c r="W3802" s="59"/>
      <c r="BM3802" s="240"/>
      <c r="BN3802" s="240"/>
      <c r="BO3802" s="240"/>
    </row>
    <row r="3803" spans="23:67" s="52" customFormat="1">
      <c r="W3803" s="59"/>
      <c r="BM3803" s="240"/>
      <c r="BN3803" s="240"/>
      <c r="BO3803" s="240"/>
    </row>
    <row r="3804" spans="23:67" s="52" customFormat="1">
      <c r="W3804" s="59"/>
      <c r="BM3804" s="240"/>
      <c r="BN3804" s="240"/>
      <c r="BO3804" s="240"/>
    </row>
    <row r="3805" spans="23:67" s="52" customFormat="1">
      <c r="W3805" s="59"/>
      <c r="BM3805" s="240"/>
      <c r="BN3805" s="240"/>
      <c r="BO3805" s="240"/>
    </row>
    <row r="3806" spans="23:67" s="52" customFormat="1">
      <c r="W3806" s="59"/>
      <c r="BM3806" s="240"/>
      <c r="BN3806" s="240"/>
      <c r="BO3806" s="240"/>
    </row>
    <row r="3807" spans="23:67" s="52" customFormat="1">
      <c r="W3807" s="59"/>
      <c r="BM3807" s="240"/>
      <c r="BN3807" s="240"/>
      <c r="BO3807" s="240"/>
    </row>
    <row r="3808" spans="23:67" s="52" customFormat="1">
      <c r="W3808" s="59"/>
      <c r="BM3808" s="240"/>
      <c r="BN3808" s="240"/>
      <c r="BO3808" s="240"/>
    </row>
    <row r="3809" spans="23:67" s="52" customFormat="1">
      <c r="W3809" s="59"/>
      <c r="BM3809" s="240"/>
      <c r="BN3809" s="240"/>
      <c r="BO3809" s="240"/>
    </row>
    <row r="3810" spans="23:67" s="52" customFormat="1">
      <c r="W3810" s="59"/>
      <c r="BM3810" s="240"/>
      <c r="BN3810" s="240"/>
      <c r="BO3810" s="240"/>
    </row>
    <row r="3811" spans="23:67" s="52" customFormat="1">
      <c r="W3811" s="59"/>
      <c r="BM3811" s="240"/>
      <c r="BN3811" s="240"/>
      <c r="BO3811" s="240"/>
    </row>
    <row r="3812" spans="23:67" s="52" customFormat="1">
      <c r="W3812" s="59"/>
      <c r="BM3812" s="240"/>
      <c r="BN3812" s="240"/>
      <c r="BO3812" s="240"/>
    </row>
    <row r="3813" spans="23:67" s="52" customFormat="1">
      <c r="W3813" s="59"/>
      <c r="BM3813" s="240"/>
      <c r="BN3813" s="240"/>
      <c r="BO3813" s="240"/>
    </row>
    <row r="3814" spans="23:67" s="52" customFormat="1">
      <c r="W3814" s="59"/>
      <c r="BM3814" s="240"/>
      <c r="BN3814" s="240"/>
      <c r="BO3814" s="240"/>
    </row>
    <row r="3815" spans="23:67" s="52" customFormat="1">
      <c r="W3815" s="59"/>
      <c r="BM3815" s="240"/>
      <c r="BN3815" s="240"/>
      <c r="BO3815" s="240"/>
    </row>
    <row r="3816" spans="23:67" s="52" customFormat="1">
      <c r="W3816" s="59"/>
      <c r="BM3816" s="240"/>
      <c r="BN3816" s="240"/>
      <c r="BO3816" s="240"/>
    </row>
    <row r="3817" spans="23:67" s="52" customFormat="1">
      <c r="W3817" s="59"/>
      <c r="BM3817" s="240"/>
      <c r="BN3817" s="240"/>
      <c r="BO3817" s="240"/>
    </row>
    <row r="3818" spans="23:67" s="52" customFormat="1">
      <c r="W3818" s="59"/>
      <c r="BM3818" s="240"/>
      <c r="BN3818" s="240"/>
      <c r="BO3818" s="240"/>
    </row>
    <row r="3819" spans="23:67" s="52" customFormat="1">
      <c r="W3819" s="59"/>
      <c r="BM3819" s="240"/>
      <c r="BN3819" s="240"/>
      <c r="BO3819" s="240"/>
    </row>
    <row r="3820" spans="23:67" s="52" customFormat="1">
      <c r="W3820" s="59"/>
      <c r="BM3820" s="240"/>
      <c r="BN3820" s="240"/>
      <c r="BO3820" s="240"/>
    </row>
    <row r="3821" spans="23:67" s="52" customFormat="1">
      <c r="W3821" s="59"/>
      <c r="BM3821" s="240"/>
      <c r="BN3821" s="240"/>
      <c r="BO3821" s="240"/>
    </row>
    <row r="3822" spans="23:67" s="52" customFormat="1">
      <c r="W3822" s="59"/>
      <c r="BM3822" s="240"/>
      <c r="BN3822" s="240"/>
      <c r="BO3822" s="240"/>
    </row>
    <row r="3823" spans="23:67" s="52" customFormat="1">
      <c r="W3823" s="59"/>
      <c r="BM3823" s="240"/>
      <c r="BN3823" s="240"/>
      <c r="BO3823" s="240"/>
    </row>
    <row r="3824" spans="23:67" s="52" customFormat="1">
      <c r="W3824" s="59"/>
      <c r="BM3824" s="240"/>
      <c r="BN3824" s="240"/>
      <c r="BO3824" s="240"/>
    </row>
    <row r="3825" spans="23:67" s="52" customFormat="1">
      <c r="W3825" s="59"/>
      <c r="BM3825" s="240"/>
      <c r="BN3825" s="240"/>
      <c r="BO3825" s="240"/>
    </row>
    <row r="3826" spans="23:67" s="52" customFormat="1">
      <c r="W3826" s="59"/>
      <c r="BM3826" s="240"/>
      <c r="BN3826" s="240"/>
      <c r="BO3826" s="240"/>
    </row>
    <row r="3827" spans="23:67" s="52" customFormat="1">
      <c r="W3827" s="59"/>
      <c r="BM3827" s="240"/>
      <c r="BN3827" s="240"/>
      <c r="BO3827" s="240"/>
    </row>
    <row r="3828" spans="23:67" s="52" customFormat="1">
      <c r="W3828" s="59"/>
      <c r="BM3828" s="240"/>
      <c r="BN3828" s="240"/>
      <c r="BO3828" s="240"/>
    </row>
    <row r="3829" spans="23:67" s="52" customFormat="1">
      <c r="W3829" s="59"/>
      <c r="BM3829" s="240"/>
      <c r="BN3829" s="240"/>
      <c r="BO3829" s="240"/>
    </row>
    <row r="3830" spans="23:67" s="52" customFormat="1">
      <c r="W3830" s="59"/>
      <c r="BM3830" s="240"/>
      <c r="BN3830" s="240"/>
      <c r="BO3830" s="240"/>
    </row>
    <row r="3831" spans="23:67" s="52" customFormat="1">
      <c r="W3831" s="59"/>
      <c r="BM3831" s="240"/>
      <c r="BN3831" s="240"/>
      <c r="BO3831" s="240"/>
    </row>
    <row r="3832" spans="23:67" s="52" customFormat="1">
      <c r="W3832" s="59"/>
      <c r="BM3832" s="240"/>
      <c r="BN3832" s="240"/>
      <c r="BO3832" s="240"/>
    </row>
    <row r="3833" spans="23:67" s="52" customFormat="1">
      <c r="W3833" s="59"/>
      <c r="BM3833" s="240"/>
      <c r="BN3833" s="240"/>
      <c r="BO3833" s="240"/>
    </row>
    <row r="3834" spans="23:67" s="52" customFormat="1">
      <c r="W3834" s="59"/>
      <c r="BM3834" s="240"/>
      <c r="BN3834" s="240"/>
      <c r="BO3834" s="240"/>
    </row>
    <row r="3835" spans="23:67" s="52" customFormat="1">
      <c r="W3835" s="59"/>
      <c r="BM3835" s="240"/>
      <c r="BN3835" s="240"/>
      <c r="BO3835" s="240"/>
    </row>
    <row r="3836" spans="23:67" s="52" customFormat="1">
      <c r="W3836" s="59"/>
      <c r="BM3836" s="240"/>
      <c r="BN3836" s="240"/>
      <c r="BO3836" s="240"/>
    </row>
    <row r="3837" spans="23:67" s="52" customFormat="1">
      <c r="W3837" s="59"/>
      <c r="BM3837" s="240"/>
      <c r="BN3837" s="240"/>
      <c r="BO3837" s="240"/>
    </row>
    <row r="3838" spans="23:67" s="52" customFormat="1">
      <c r="W3838" s="59"/>
      <c r="BM3838" s="240"/>
      <c r="BN3838" s="240"/>
      <c r="BO3838" s="240"/>
    </row>
    <row r="3839" spans="23:67" s="52" customFormat="1">
      <c r="W3839" s="59"/>
      <c r="BM3839" s="240"/>
      <c r="BN3839" s="240"/>
      <c r="BO3839" s="240"/>
    </row>
    <row r="3840" spans="23:67" s="52" customFormat="1">
      <c r="W3840" s="59"/>
      <c r="BM3840" s="240"/>
      <c r="BN3840" s="240"/>
      <c r="BO3840" s="240"/>
    </row>
    <row r="3841" spans="23:67" s="52" customFormat="1">
      <c r="W3841" s="59"/>
      <c r="BM3841" s="240"/>
      <c r="BN3841" s="240"/>
      <c r="BO3841" s="240"/>
    </row>
    <row r="3842" spans="23:67" s="52" customFormat="1">
      <c r="W3842" s="59"/>
      <c r="BM3842" s="240"/>
      <c r="BN3842" s="240"/>
      <c r="BO3842" s="240"/>
    </row>
    <row r="3843" spans="23:67" s="52" customFormat="1">
      <c r="W3843" s="59"/>
      <c r="BM3843" s="240"/>
      <c r="BN3843" s="240"/>
      <c r="BO3843" s="240"/>
    </row>
    <row r="3844" spans="23:67" s="52" customFormat="1">
      <c r="W3844" s="59"/>
      <c r="BM3844" s="240"/>
      <c r="BN3844" s="240"/>
      <c r="BO3844" s="240"/>
    </row>
    <row r="3845" spans="23:67" s="52" customFormat="1">
      <c r="W3845" s="59"/>
      <c r="BM3845" s="240"/>
      <c r="BN3845" s="240"/>
      <c r="BO3845" s="240"/>
    </row>
    <row r="3846" spans="23:67" s="52" customFormat="1">
      <c r="W3846" s="59"/>
      <c r="BM3846" s="240"/>
      <c r="BN3846" s="240"/>
      <c r="BO3846" s="240"/>
    </row>
    <row r="3847" spans="23:67" s="52" customFormat="1">
      <c r="W3847" s="59"/>
      <c r="BM3847" s="240"/>
      <c r="BN3847" s="240"/>
      <c r="BO3847" s="240"/>
    </row>
    <row r="3848" spans="23:67" s="52" customFormat="1">
      <c r="W3848" s="59"/>
      <c r="BM3848" s="240"/>
      <c r="BN3848" s="240"/>
      <c r="BO3848" s="240"/>
    </row>
    <row r="3849" spans="23:67" s="52" customFormat="1">
      <c r="W3849" s="59"/>
      <c r="BM3849" s="240"/>
      <c r="BN3849" s="240"/>
      <c r="BO3849" s="240"/>
    </row>
    <row r="3850" spans="23:67" s="52" customFormat="1">
      <c r="W3850" s="59"/>
      <c r="BM3850" s="240"/>
      <c r="BN3850" s="240"/>
      <c r="BO3850" s="240"/>
    </row>
    <row r="3851" spans="23:67" s="52" customFormat="1">
      <c r="W3851" s="59"/>
      <c r="BM3851" s="240"/>
      <c r="BN3851" s="240"/>
      <c r="BO3851" s="240"/>
    </row>
    <row r="3852" spans="23:67" s="52" customFormat="1">
      <c r="W3852" s="59"/>
      <c r="BM3852" s="240"/>
      <c r="BN3852" s="240"/>
      <c r="BO3852" s="240"/>
    </row>
    <row r="3853" spans="23:67" s="52" customFormat="1">
      <c r="W3853" s="59"/>
      <c r="BM3853" s="240"/>
      <c r="BN3853" s="240"/>
      <c r="BO3853" s="240"/>
    </row>
    <row r="3854" spans="23:67" s="52" customFormat="1">
      <c r="W3854" s="59"/>
      <c r="BM3854" s="240"/>
      <c r="BN3854" s="240"/>
      <c r="BO3854" s="240"/>
    </row>
    <row r="3855" spans="23:67" s="52" customFormat="1">
      <c r="W3855" s="59"/>
      <c r="BM3855" s="240"/>
      <c r="BN3855" s="240"/>
      <c r="BO3855" s="240"/>
    </row>
    <row r="3856" spans="23:67" s="52" customFormat="1">
      <c r="W3856" s="59"/>
      <c r="BM3856" s="240"/>
      <c r="BN3856" s="240"/>
      <c r="BO3856" s="240"/>
    </row>
    <row r="3857" spans="23:67" s="52" customFormat="1">
      <c r="W3857" s="59"/>
      <c r="BM3857" s="240"/>
      <c r="BN3857" s="240"/>
      <c r="BO3857" s="240"/>
    </row>
    <row r="3858" spans="23:67" s="52" customFormat="1">
      <c r="W3858" s="59"/>
      <c r="BM3858" s="240"/>
      <c r="BN3858" s="240"/>
      <c r="BO3858" s="240"/>
    </row>
    <row r="3859" spans="23:67" s="52" customFormat="1">
      <c r="W3859" s="59"/>
      <c r="BM3859" s="240"/>
      <c r="BN3859" s="240"/>
      <c r="BO3859" s="240"/>
    </row>
    <row r="3860" spans="23:67" s="52" customFormat="1">
      <c r="W3860" s="59"/>
      <c r="BM3860" s="240"/>
      <c r="BN3860" s="240"/>
      <c r="BO3860" s="240"/>
    </row>
    <row r="3861" spans="23:67" s="52" customFormat="1">
      <c r="W3861" s="59"/>
      <c r="BM3861" s="240"/>
      <c r="BN3861" s="240"/>
      <c r="BO3861" s="240"/>
    </row>
    <row r="3862" spans="23:67" s="52" customFormat="1">
      <c r="W3862" s="59"/>
      <c r="BM3862" s="240"/>
      <c r="BN3862" s="240"/>
      <c r="BO3862" s="240"/>
    </row>
    <row r="3863" spans="23:67" s="52" customFormat="1">
      <c r="W3863" s="59"/>
      <c r="BM3863" s="240"/>
      <c r="BN3863" s="240"/>
      <c r="BO3863" s="240"/>
    </row>
    <row r="3864" spans="23:67" s="52" customFormat="1">
      <c r="W3864" s="59"/>
      <c r="BM3864" s="240"/>
      <c r="BN3864" s="240"/>
      <c r="BO3864" s="240"/>
    </row>
    <row r="3865" spans="23:67" s="52" customFormat="1">
      <c r="W3865" s="59"/>
      <c r="BM3865" s="240"/>
      <c r="BN3865" s="240"/>
      <c r="BO3865" s="240"/>
    </row>
    <row r="3866" spans="23:67" s="52" customFormat="1">
      <c r="W3866" s="59"/>
      <c r="BM3866" s="240"/>
      <c r="BN3866" s="240"/>
      <c r="BO3866" s="240"/>
    </row>
    <row r="3867" spans="23:67" s="52" customFormat="1">
      <c r="W3867" s="59"/>
      <c r="BM3867" s="240"/>
      <c r="BN3867" s="240"/>
      <c r="BO3867" s="240"/>
    </row>
    <row r="3868" spans="23:67" s="52" customFormat="1">
      <c r="W3868" s="59"/>
      <c r="BM3868" s="240"/>
      <c r="BN3868" s="240"/>
      <c r="BO3868" s="240"/>
    </row>
    <row r="3869" spans="23:67" s="52" customFormat="1">
      <c r="W3869" s="59"/>
      <c r="BM3869" s="240"/>
      <c r="BN3869" s="240"/>
      <c r="BO3869" s="240"/>
    </row>
    <row r="3870" spans="23:67" s="52" customFormat="1">
      <c r="W3870" s="59"/>
      <c r="BM3870" s="240"/>
      <c r="BN3870" s="240"/>
      <c r="BO3870" s="240"/>
    </row>
    <row r="3871" spans="23:67" s="52" customFormat="1">
      <c r="W3871" s="59"/>
      <c r="BM3871" s="240"/>
      <c r="BN3871" s="240"/>
      <c r="BO3871" s="240"/>
    </row>
    <row r="3872" spans="23:67" s="52" customFormat="1">
      <c r="W3872" s="59"/>
      <c r="BM3872" s="240"/>
      <c r="BN3872" s="240"/>
      <c r="BO3872" s="240"/>
    </row>
    <row r="3873" spans="23:67" s="52" customFormat="1">
      <c r="W3873" s="59"/>
      <c r="BM3873" s="240"/>
      <c r="BN3873" s="240"/>
      <c r="BO3873" s="240"/>
    </row>
    <row r="3874" spans="23:67" s="52" customFormat="1">
      <c r="W3874" s="59"/>
      <c r="BM3874" s="240"/>
      <c r="BN3874" s="240"/>
      <c r="BO3874" s="240"/>
    </row>
    <row r="3875" spans="23:67" s="52" customFormat="1">
      <c r="W3875" s="59"/>
      <c r="BM3875" s="240"/>
      <c r="BN3875" s="240"/>
      <c r="BO3875" s="240"/>
    </row>
    <row r="3876" spans="23:67" s="52" customFormat="1">
      <c r="W3876" s="59"/>
      <c r="BM3876" s="240"/>
      <c r="BN3876" s="240"/>
      <c r="BO3876" s="240"/>
    </row>
    <row r="3877" spans="23:67" s="52" customFormat="1">
      <c r="W3877" s="59"/>
      <c r="BM3877" s="240"/>
      <c r="BN3877" s="240"/>
      <c r="BO3877" s="240"/>
    </row>
    <row r="3878" spans="23:67" s="52" customFormat="1">
      <c r="W3878" s="59"/>
      <c r="BM3878" s="240"/>
      <c r="BN3878" s="240"/>
      <c r="BO3878" s="240"/>
    </row>
    <row r="3879" spans="23:67" s="52" customFormat="1">
      <c r="W3879" s="59"/>
      <c r="BM3879" s="240"/>
      <c r="BN3879" s="240"/>
      <c r="BO3879" s="240"/>
    </row>
    <row r="3880" spans="23:67" s="52" customFormat="1">
      <c r="W3880" s="59"/>
      <c r="BM3880" s="240"/>
      <c r="BN3880" s="240"/>
      <c r="BO3880" s="240"/>
    </row>
    <row r="3881" spans="23:67" s="52" customFormat="1">
      <c r="W3881" s="59"/>
      <c r="BM3881" s="240"/>
      <c r="BN3881" s="240"/>
      <c r="BO3881" s="240"/>
    </row>
    <row r="3882" spans="23:67" s="52" customFormat="1">
      <c r="W3882" s="59"/>
      <c r="BM3882" s="240"/>
      <c r="BN3882" s="240"/>
      <c r="BO3882" s="240"/>
    </row>
    <row r="3883" spans="23:67" s="52" customFormat="1">
      <c r="W3883" s="59"/>
      <c r="BM3883" s="240"/>
      <c r="BN3883" s="240"/>
      <c r="BO3883" s="240"/>
    </row>
    <row r="3884" spans="23:67" s="52" customFormat="1">
      <c r="W3884" s="59"/>
      <c r="BM3884" s="240"/>
      <c r="BN3884" s="240"/>
      <c r="BO3884" s="240"/>
    </row>
    <row r="3885" spans="23:67" s="52" customFormat="1">
      <c r="W3885" s="59"/>
      <c r="BM3885" s="240"/>
      <c r="BN3885" s="240"/>
      <c r="BO3885" s="240"/>
    </row>
    <row r="3886" spans="23:67" s="52" customFormat="1">
      <c r="W3886" s="59"/>
      <c r="BM3886" s="240"/>
      <c r="BN3886" s="240"/>
      <c r="BO3886" s="240"/>
    </row>
    <row r="3887" spans="23:67" s="52" customFormat="1">
      <c r="W3887" s="59"/>
      <c r="BM3887" s="240"/>
      <c r="BN3887" s="240"/>
      <c r="BO3887" s="240"/>
    </row>
    <row r="3888" spans="23:67" s="52" customFormat="1">
      <c r="W3888" s="59"/>
      <c r="BM3888" s="240"/>
      <c r="BN3888" s="240"/>
      <c r="BO3888" s="240"/>
    </row>
    <row r="3889" spans="23:67" s="52" customFormat="1">
      <c r="W3889" s="59"/>
      <c r="BM3889" s="240"/>
      <c r="BN3889" s="240"/>
      <c r="BO3889" s="240"/>
    </row>
    <row r="3890" spans="23:67" s="52" customFormat="1">
      <c r="W3890" s="59"/>
      <c r="BM3890" s="240"/>
      <c r="BN3890" s="240"/>
      <c r="BO3890" s="240"/>
    </row>
    <row r="3891" spans="23:67" s="52" customFormat="1">
      <c r="W3891" s="59"/>
      <c r="BM3891" s="240"/>
      <c r="BN3891" s="240"/>
      <c r="BO3891" s="240"/>
    </row>
    <row r="3892" spans="23:67" s="52" customFormat="1">
      <c r="W3892" s="59"/>
      <c r="BM3892" s="240"/>
      <c r="BN3892" s="240"/>
      <c r="BO3892" s="240"/>
    </row>
    <row r="3893" spans="23:67" s="52" customFormat="1">
      <c r="W3893" s="59"/>
      <c r="BM3893" s="240"/>
      <c r="BN3893" s="240"/>
      <c r="BO3893" s="240"/>
    </row>
    <row r="3894" spans="23:67" s="52" customFormat="1">
      <c r="W3894" s="59"/>
      <c r="BM3894" s="240"/>
      <c r="BN3894" s="240"/>
      <c r="BO3894" s="240"/>
    </row>
    <row r="3895" spans="23:67" s="52" customFormat="1">
      <c r="W3895" s="59"/>
      <c r="BM3895" s="240"/>
      <c r="BN3895" s="240"/>
      <c r="BO3895" s="240"/>
    </row>
    <row r="3896" spans="23:67" s="52" customFormat="1">
      <c r="W3896" s="59"/>
      <c r="BM3896" s="240"/>
      <c r="BN3896" s="240"/>
      <c r="BO3896" s="240"/>
    </row>
    <row r="3897" spans="23:67" s="52" customFormat="1">
      <c r="W3897" s="59"/>
      <c r="BM3897" s="240"/>
      <c r="BN3897" s="240"/>
      <c r="BO3897" s="240"/>
    </row>
    <row r="3898" spans="23:67" s="52" customFormat="1">
      <c r="W3898" s="59"/>
      <c r="BM3898" s="240"/>
      <c r="BN3898" s="240"/>
      <c r="BO3898" s="240"/>
    </row>
    <row r="3899" spans="23:67" s="52" customFormat="1">
      <c r="W3899" s="59"/>
      <c r="BM3899" s="240"/>
      <c r="BN3899" s="240"/>
      <c r="BO3899" s="240"/>
    </row>
    <row r="3900" spans="23:67" s="52" customFormat="1">
      <c r="W3900" s="59"/>
      <c r="BM3900" s="240"/>
      <c r="BN3900" s="240"/>
      <c r="BO3900" s="240"/>
    </row>
    <row r="3901" spans="23:67" s="52" customFormat="1">
      <c r="W3901" s="59"/>
      <c r="BM3901" s="240"/>
      <c r="BN3901" s="240"/>
      <c r="BO3901" s="240"/>
    </row>
    <row r="3902" spans="23:67" s="52" customFormat="1">
      <c r="W3902" s="59"/>
      <c r="BM3902" s="240"/>
      <c r="BN3902" s="240"/>
      <c r="BO3902" s="240"/>
    </row>
    <row r="3903" spans="23:67" s="52" customFormat="1">
      <c r="W3903" s="59"/>
      <c r="BM3903" s="240"/>
      <c r="BN3903" s="240"/>
      <c r="BO3903" s="240"/>
    </row>
    <row r="3904" spans="23:67" s="52" customFormat="1">
      <c r="W3904" s="59"/>
      <c r="BM3904" s="240"/>
      <c r="BN3904" s="240"/>
      <c r="BO3904" s="240"/>
    </row>
    <row r="3905" spans="23:67" s="52" customFormat="1">
      <c r="W3905" s="59"/>
      <c r="BM3905" s="240"/>
      <c r="BN3905" s="240"/>
      <c r="BO3905" s="240"/>
    </row>
    <row r="3906" spans="23:67" s="52" customFormat="1">
      <c r="W3906" s="59"/>
      <c r="BM3906" s="240"/>
      <c r="BN3906" s="240"/>
      <c r="BO3906" s="240"/>
    </row>
    <row r="3907" spans="23:67" s="52" customFormat="1">
      <c r="W3907" s="59"/>
      <c r="BM3907" s="240"/>
      <c r="BN3907" s="240"/>
      <c r="BO3907" s="240"/>
    </row>
    <row r="3908" spans="23:67" s="52" customFormat="1">
      <c r="W3908" s="59"/>
      <c r="BM3908" s="240"/>
      <c r="BN3908" s="240"/>
      <c r="BO3908" s="240"/>
    </row>
    <row r="3909" spans="23:67" s="52" customFormat="1">
      <c r="W3909" s="59"/>
      <c r="BM3909" s="240"/>
      <c r="BN3909" s="240"/>
      <c r="BO3909" s="240"/>
    </row>
    <row r="3910" spans="23:67" s="52" customFormat="1">
      <c r="W3910" s="59"/>
      <c r="BM3910" s="240"/>
      <c r="BN3910" s="240"/>
      <c r="BO3910" s="240"/>
    </row>
    <row r="3911" spans="23:67" s="52" customFormat="1">
      <c r="W3911" s="59"/>
      <c r="BM3911" s="240"/>
      <c r="BN3911" s="240"/>
      <c r="BO3911" s="240"/>
    </row>
    <row r="3912" spans="23:67" s="52" customFormat="1">
      <c r="W3912" s="59"/>
      <c r="BM3912" s="240"/>
      <c r="BN3912" s="240"/>
      <c r="BO3912" s="240"/>
    </row>
    <row r="3913" spans="23:67" s="52" customFormat="1">
      <c r="W3913" s="59"/>
      <c r="BM3913" s="240"/>
      <c r="BN3913" s="240"/>
      <c r="BO3913" s="240"/>
    </row>
    <row r="3914" spans="23:67" s="52" customFormat="1">
      <c r="W3914" s="59"/>
      <c r="BM3914" s="240"/>
      <c r="BN3914" s="240"/>
      <c r="BO3914" s="240"/>
    </row>
    <row r="3915" spans="23:67" s="52" customFormat="1">
      <c r="W3915" s="59"/>
      <c r="BM3915" s="240"/>
      <c r="BN3915" s="240"/>
      <c r="BO3915" s="240"/>
    </row>
    <row r="3916" spans="23:67" s="52" customFormat="1">
      <c r="W3916" s="59"/>
      <c r="BM3916" s="240"/>
      <c r="BN3916" s="240"/>
      <c r="BO3916" s="240"/>
    </row>
    <row r="3917" spans="23:67" s="52" customFormat="1">
      <c r="W3917" s="59"/>
      <c r="BM3917" s="240"/>
      <c r="BN3917" s="240"/>
      <c r="BO3917" s="240"/>
    </row>
    <row r="3918" spans="23:67" s="52" customFormat="1">
      <c r="W3918" s="59"/>
      <c r="BM3918" s="240"/>
      <c r="BN3918" s="240"/>
      <c r="BO3918" s="240"/>
    </row>
    <row r="3919" spans="23:67" s="52" customFormat="1">
      <c r="W3919" s="59"/>
      <c r="BM3919" s="240"/>
      <c r="BN3919" s="240"/>
      <c r="BO3919" s="240"/>
    </row>
    <row r="3920" spans="23:67" s="52" customFormat="1">
      <c r="W3920" s="59"/>
      <c r="BM3920" s="240"/>
      <c r="BN3920" s="240"/>
      <c r="BO3920" s="240"/>
    </row>
    <row r="3921" spans="23:67" s="52" customFormat="1">
      <c r="W3921" s="59"/>
      <c r="BM3921" s="240"/>
      <c r="BN3921" s="240"/>
      <c r="BO3921" s="240"/>
    </row>
    <row r="3922" spans="23:67" s="52" customFormat="1">
      <c r="W3922" s="59"/>
      <c r="BM3922" s="240"/>
      <c r="BN3922" s="240"/>
      <c r="BO3922" s="240"/>
    </row>
    <row r="3923" spans="23:67" s="52" customFormat="1">
      <c r="W3923" s="59"/>
      <c r="BM3923" s="240"/>
      <c r="BN3923" s="240"/>
      <c r="BO3923" s="240"/>
    </row>
    <row r="3924" spans="23:67" s="52" customFormat="1">
      <c r="W3924" s="59"/>
      <c r="BM3924" s="240"/>
      <c r="BN3924" s="240"/>
      <c r="BO3924" s="240"/>
    </row>
    <row r="3925" spans="23:67" s="52" customFormat="1">
      <c r="W3925" s="59"/>
      <c r="BM3925" s="240"/>
      <c r="BN3925" s="240"/>
      <c r="BO3925" s="240"/>
    </row>
    <row r="3926" spans="23:67" s="52" customFormat="1">
      <c r="W3926" s="59"/>
      <c r="BM3926" s="240"/>
      <c r="BN3926" s="240"/>
      <c r="BO3926" s="240"/>
    </row>
    <row r="3927" spans="23:67" s="52" customFormat="1">
      <c r="W3927" s="59"/>
      <c r="BM3927" s="240"/>
      <c r="BN3927" s="240"/>
      <c r="BO3927" s="240"/>
    </row>
    <row r="3928" spans="23:67" s="52" customFormat="1">
      <c r="W3928" s="59"/>
      <c r="BM3928" s="240"/>
      <c r="BN3928" s="240"/>
      <c r="BO3928" s="240"/>
    </row>
    <row r="3929" spans="23:67" s="52" customFormat="1">
      <c r="W3929" s="59"/>
      <c r="BM3929" s="240"/>
      <c r="BN3929" s="240"/>
      <c r="BO3929" s="240"/>
    </row>
    <row r="3930" spans="23:67" s="52" customFormat="1">
      <c r="W3930" s="59"/>
      <c r="BM3930" s="240"/>
      <c r="BN3930" s="240"/>
      <c r="BO3930" s="240"/>
    </row>
    <row r="3931" spans="23:67" s="52" customFormat="1">
      <c r="W3931" s="59"/>
      <c r="BM3931" s="240"/>
      <c r="BN3931" s="240"/>
      <c r="BO3931" s="240"/>
    </row>
    <row r="3932" spans="23:67" s="52" customFormat="1">
      <c r="W3932" s="59"/>
      <c r="BM3932" s="240"/>
      <c r="BN3932" s="240"/>
      <c r="BO3932" s="240"/>
    </row>
    <row r="3933" spans="23:67" s="52" customFormat="1">
      <c r="W3933" s="59"/>
      <c r="BM3933" s="240"/>
      <c r="BN3933" s="240"/>
      <c r="BO3933" s="240"/>
    </row>
    <row r="3934" spans="23:67" s="52" customFormat="1">
      <c r="W3934" s="59"/>
      <c r="BM3934" s="240"/>
      <c r="BN3934" s="240"/>
      <c r="BO3934" s="240"/>
    </row>
    <row r="3935" spans="23:67" s="52" customFormat="1">
      <c r="W3935" s="59"/>
      <c r="BM3935" s="240"/>
      <c r="BN3935" s="240"/>
      <c r="BO3935" s="240"/>
    </row>
    <row r="3936" spans="23:67" s="52" customFormat="1">
      <c r="W3936" s="59"/>
      <c r="BM3936" s="240"/>
      <c r="BN3936" s="240"/>
      <c r="BO3936" s="240"/>
    </row>
    <row r="3937" spans="23:67" s="52" customFormat="1">
      <c r="W3937" s="59"/>
      <c r="BM3937" s="240"/>
      <c r="BN3937" s="240"/>
      <c r="BO3937" s="240"/>
    </row>
    <row r="3938" spans="23:67" s="52" customFormat="1">
      <c r="W3938" s="59"/>
      <c r="BM3938" s="240"/>
      <c r="BN3938" s="240"/>
      <c r="BO3938" s="240"/>
    </row>
    <row r="3939" spans="23:67" s="52" customFormat="1">
      <c r="W3939" s="59"/>
      <c r="BM3939" s="240"/>
      <c r="BN3939" s="240"/>
      <c r="BO3939" s="240"/>
    </row>
    <row r="3940" spans="23:67" s="52" customFormat="1">
      <c r="W3940" s="59"/>
      <c r="BM3940" s="240"/>
      <c r="BN3940" s="240"/>
      <c r="BO3940" s="240"/>
    </row>
    <row r="3941" spans="23:67" s="52" customFormat="1">
      <c r="W3941" s="59"/>
      <c r="BM3941" s="240"/>
      <c r="BN3941" s="240"/>
      <c r="BO3941" s="240"/>
    </row>
    <row r="3942" spans="23:67" s="52" customFormat="1">
      <c r="W3942" s="59"/>
      <c r="BM3942" s="240"/>
      <c r="BN3942" s="240"/>
      <c r="BO3942" s="240"/>
    </row>
    <row r="3943" spans="23:67" s="52" customFormat="1">
      <c r="W3943" s="59"/>
      <c r="BM3943" s="240"/>
      <c r="BN3943" s="240"/>
      <c r="BO3943" s="240"/>
    </row>
    <row r="3944" spans="23:67" s="52" customFormat="1">
      <c r="W3944" s="59"/>
      <c r="BM3944" s="240"/>
      <c r="BN3944" s="240"/>
      <c r="BO3944" s="240"/>
    </row>
    <row r="3945" spans="23:67" s="52" customFormat="1">
      <c r="W3945" s="59"/>
      <c r="BM3945" s="240"/>
      <c r="BN3945" s="240"/>
      <c r="BO3945" s="240"/>
    </row>
    <row r="3946" spans="23:67" s="52" customFormat="1">
      <c r="W3946" s="59"/>
      <c r="BM3946" s="240"/>
      <c r="BN3946" s="240"/>
      <c r="BO3946" s="240"/>
    </row>
    <row r="3947" spans="23:67" s="52" customFormat="1">
      <c r="W3947" s="59"/>
      <c r="BM3947" s="240"/>
      <c r="BN3947" s="240"/>
      <c r="BO3947" s="240"/>
    </row>
    <row r="3948" spans="23:67" s="52" customFormat="1">
      <c r="W3948" s="59"/>
      <c r="BM3948" s="240"/>
      <c r="BN3948" s="240"/>
      <c r="BO3948" s="240"/>
    </row>
    <row r="3949" spans="23:67" s="52" customFormat="1">
      <c r="W3949" s="59"/>
      <c r="BM3949" s="240"/>
      <c r="BN3949" s="240"/>
      <c r="BO3949" s="240"/>
    </row>
    <row r="3950" spans="23:67" s="52" customFormat="1">
      <c r="W3950" s="59"/>
      <c r="BM3950" s="240"/>
      <c r="BN3950" s="240"/>
      <c r="BO3950" s="240"/>
    </row>
    <row r="3951" spans="23:67" s="52" customFormat="1">
      <c r="W3951" s="59"/>
      <c r="BM3951" s="240"/>
      <c r="BN3951" s="240"/>
      <c r="BO3951" s="240"/>
    </row>
    <row r="3952" spans="23:67" s="52" customFormat="1">
      <c r="W3952" s="59"/>
      <c r="BM3952" s="240"/>
      <c r="BN3952" s="240"/>
      <c r="BO3952" s="240"/>
    </row>
    <row r="3953" spans="23:67" s="52" customFormat="1">
      <c r="W3953" s="59"/>
      <c r="BM3953" s="240"/>
      <c r="BN3953" s="240"/>
      <c r="BO3953" s="240"/>
    </row>
    <row r="3954" spans="23:67" s="52" customFormat="1">
      <c r="W3954" s="59"/>
      <c r="BM3954" s="240"/>
      <c r="BN3954" s="240"/>
      <c r="BO3954" s="240"/>
    </row>
    <row r="3955" spans="23:67" s="52" customFormat="1">
      <c r="W3955" s="59"/>
      <c r="BM3955" s="240"/>
      <c r="BN3955" s="240"/>
      <c r="BO3955" s="240"/>
    </row>
    <row r="3956" spans="23:67" s="52" customFormat="1">
      <c r="W3956" s="59"/>
      <c r="BM3956" s="240"/>
      <c r="BN3956" s="240"/>
      <c r="BO3956" s="240"/>
    </row>
    <row r="3957" spans="23:67" s="52" customFormat="1">
      <c r="W3957" s="59"/>
      <c r="BM3957" s="240"/>
      <c r="BN3957" s="240"/>
      <c r="BO3957" s="240"/>
    </row>
    <row r="3958" spans="23:67" s="52" customFormat="1">
      <c r="W3958" s="59"/>
      <c r="BM3958" s="240"/>
      <c r="BN3958" s="240"/>
      <c r="BO3958" s="240"/>
    </row>
    <row r="3959" spans="23:67" s="52" customFormat="1">
      <c r="W3959" s="59"/>
      <c r="BM3959" s="240"/>
      <c r="BN3959" s="240"/>
      <c r="BO3959" s="240"/>
    </row>
    <row r="3960" spans="23:67" s="52" customFormat="1">
      <c r="W3960" s="59"/>
      <c r="BM3960" s="240"/>
      <c r="BN3960" s="240"/>
      <c r="BO3960" s="240"/>
    </row>
    <row r="3961" spans="23:67" s="52" customFormat="1">
      <c r="W3961" s="59"/>
      <c r="BM3961" s="240"/>
      <c r="BN3961" s="240"/>
      <c r="BO3961" s="240"/>
    </row>
    <row r="3962" spans="23:67" s="52" customFormat="1">
      <c r="W3962" s="59"/>
      <c r="BM3962" s="240"/>
      <c r="BN3962" s="240"/>
      <c r="BO3962" s="240"/>
    </row>
    <row r="3963" spans="23:67" s="52" customFormat="1">
      <c r="W3963" s="59"/>
      <c r="BM3963" s="240"/>
      <c r="BN3963" s="240"/>
      <c r="BO3963" s="240"/>
    </row>
    <row r="3964" spans="23:67" s="52" customFormat="1">
      <c r="W3964" s="59"/>
      <c r="BM3964" s="240"/>
      <c r="BN3964" s="240"/>
      <c r="BO3964" s="240"/>
    </row>
    <row r="3965" spans="23:67" s="52" customFormat="1">
      <c r="W3965" s="59"/>
      <c r="BM3965" s="240"/>
      <c r="BN3965" s="240"/>
      <c r="BO3965" s="240"/>
    </row>
    <row r="3966" spans="23:67" s="52" customFormat="1">
      <c r="W3966" s="59"/>
      <c r="BM3966" s="240"/>
      <c r="BN3966" s="240"/>
      <c r="BO3966" s="240"/>
    </row>
    <row r="3967" spans="23:67" s="52" customFormat="1">
      <c r="W3967" s="59"/>
      <c r="BM3967" s="240"/>
      <c r="BN3967" s="240"/>
      <c r="BO3967" s="240"/>
    </row>
    <row r="3968" spans="23:67" s="52" customFormat="1">
      <c r="W3968" s="59"/>
      <c r="BM3968" s="240"/>
      <c r="BN3968" s="240"/>
      <c r="BO3968" s="240"/>
    </row>
    <row r="3969" spans="23:67" s="52" customFormat="1">
      <c r="W3969" s="59"/>
      <c r="BM3969" s="240"/>
      <c r="BN3969" s="240"/>
      <c r="BO3969" s="240"/>
    </row>
    <row r="3970" spans="23:67" s="52" customFormat="1">
      <c r="W3970" s="59"/>
      <c r="BM3970" s="240"/>
      <c r="BN3970" s="240"/>
      <c r="BO3970" s="240"/>
    </row>
    <row r="3971" spans="23:67" s="52" customFormat="1">
      <c r="W3971" s="59"/>
      <c r="BM3971" s="240"/>
      <c r="BN3971" s="240"/>
      <c r="BO3971" s="240"/>
    </row>
    <row r="3972" spans="23:67" s="52" customFormat="1">
      <c r="W3972" s="59"/>
      <c r="BM3972" s="240"/>
      <c r="BN3972" s="240"/>
      <c r="BO3972" s="240"/>
    </row>
    <row r="3973" spans="23:67" s="52" customFormat="1">
      <c r="W3973" s="59"/>
      <c r="BM3973" s="240"/>
      <c r="BN3973" s="240"/>
      <c r="BO3973" s="240"/>
    </row>
    <row r="3974" spans="23:67" s="52" customFormat="1">
      <c r="W3974" s="59"/>
      <c r="BM3974" s="240"/>
      <c r="BN3974" s="240"/>
      <c r="BO3974" s="240"/>
    </row>
    <row r="3975" spans="23:67" s="52" customFormat="1">
      <c r="W3975" s="59"/>
      <c r="BM3975" s="240"/>
      <c r="BN3975" s="240"/>
      <c r="BO3975" s="240"/>
    </row>
    <row r="3976" spans="23:67" s="52" customFormat="1">
      <c r="W3976" s="59"/>
      <c r="BM3976" s="240"/>
      <c r="BN3976" s="240"/>
      <c r="BO3976" s="240"/>
    </row>
    <row r="3977" spans="23:67" s="52" customFormat="1">
      <c r="W3977" s="59"/>
      <c r="BM3977" s="240"/>
      <c r="BN3977" s="240"/>
      <c r="BO3977" s="240"/>
    </row>
    <row r="3978" spans="23:67" s="52" customFormat="1">
      <c r="W3978" s="59"/>
      <c r="BM3978" s="240"/>
      <c r="BN3978" s="240"/>
      <c r="BO3978" s="240"/>
    </row>
    <row r="3979" spans="23:67" s="52" customFormat="1">
      <c r="W3979" s="59"/>
      <c r="BM3979" s="240"/>
      <c r="BN3979" s="240"/>
      <c r="BO3979" s="240"/>
    </row>
    <row r="3980" spans="23:67" s="52" customFormat="1">
      <c r="W3980" s="59"/>
      <c r="BM3980" s="240"/>
      <c r="BN3980" s="240"/>
      <c r="BO3980" s="240"/>
    </row>
    <row r="3981" spans="23:67" s="52" customFormat="1">
      <c r="W3981" s="59"/>
      <c r="BM3981" s="240"/>
      <c r="BN3981" s="240"/>
      <c r="BO3981" s="240"/>
    </row>
    <row r="3982" spans="23:67" s="52" customFormat="1">
      <c r="W3982" s="59"/>
      <c r="BM3982" s="240"/>
      <c r="BN3982" s="240"/>
      <c r="BO3982" s="240"/>
    </row>
    <row r="3983" spans="23:67" s="52" customFormat="1">
      <c r="W3983" s="59"/>
      <c r="BM3983" s="240"/>
      <c r="BN3983" s="240"/>
      <c r="BO3983" s="240"/>
    </row>
    <row r="3984" spans="23:67" s="52" customFormat="1">
      <c r="W3984" s="59"/>
      <c r="BM3984" s="240"/>
      <c r="BN3984" s="240"/>
      <c r="BO3984" s="240"/>
    </row>
    <row r="3985" spans="23:67" s="52" customFormat="1">
      <c r="W3985" s="59"/>
      <c r="BM3985" s="240"/>
      <c r="BN3985" s="240"/>
      <c r="BO3985" s="240"/>
    </row>
    <row r="3986" spans="23:67" s="52" customFormat="1">
      <c r="W3986" s="59"/>
      <c r="BM3986" s="240"/>
      <c r="BN3986" s="240"/>
      <c r="BO3986" s="240"/>
    </row>
    <row r="3987" spans="23:67" s="52" customFormat="1">
      <c r="W3987" s="59"/>
      <c r="BM3987" s="240"/>
      <c r="BN3987" s="240"/>
      <c r="BO3987" s="240"/>
    </row>
    <row r="3988" spans="23:67" s="52" customFormat="1">
      <c r="W3988" s="59"/>
      <c r="BM3988" s="240"/>
      <c r="BN3988" s="240"/>
      <c r="BO3988" s="240"/>
    </row>
    <row r="3989" spans="23:67" s="52" customFormat="1">
      <c r="W3989" s="59"/>
      <c r="BM3989" s="240"/>
      <c r="BN3989" s="240"/>
      <c r="BO3989" s="240"/>
    </row>
    <row r="3990" spans="23:67" s="52" customFormat="1">
      <c r="W3990" s="59"/>
      <c r="BM3990" s="240"/>
      <c r="BN3990" s="240"/>
      <c r="BO3990" s="240"/>
    </row>
    <row r="3991" spans="23:67" s="52" customFormat="1">
      <c r="W3991" s="59"/>
      <c r="BM3991" s="240"/>
      <c r="BN3991" s="240"/>
      <c r="BO3991" s="240"/>
    </row>
    <row r="3992" spans="23:67" s="52" customFormat="1">
      <c r="W3992" s="59"/>
      <c r="BM3992" s="240"/>
      <c r="BN3992" s="240"/>
      <c r="BO3992" s="240"/>
    </row>
    <row r="3993" spans="23:67" s="52" customFormat="1">
      <c r="W3993" s="59"/>
      <c r="BM3993" s="240"/>
      <c r="BN3993" s="240"/>
      <c r="BO3993" s="240"/>
    </row>
    <row r="3994" spans="23:67" s="52" customFormat="1">
      <c r="W3994" s="59"/>
      <c r="BM3994" s="240"/>
      <c r="BN3994" s="240"/>
      <c r="BO3994" s="240"/>
    </row>
    <row r="3995" spans="23:67" s="52" customFormat="1">
      <c r="W3995" s="59"/>
      <c r="BM3995" s="240"/>
      <c r="BN3995" s="240"/>
      <c r="BO3995" s="240"/>
    </row>
    <row r="3996" spans="23:67" s="52" customFormat="1">
      <c r="W3996" s="59"/>
      <c r="BM3996" s="240"/>
      <c r="BN3996" s="240"/>
      <c r="BO3996" s="240"/>
    </row>
    <row r="3997" spans="23:67" s="52" customFormat="1">
      <c r="W3997" s="59"/>
      <c r="BM3997" s="240"/>
      <c r="BN3997" s="240"/>
      <c r="BO3997" s="240"/>
    </row>
    <row r="3998" spans="23:67" s="52" customFormat="1">
      <c r="W3998" s="59"/>
      <c r="BM3998" s="240"/>
      <c r="BN3998" s="240"/>
      <c r="BO3998" s="240"/>
    </row>
    <row r="3999" spans="23:67" s="52" customFormat="1">
      <c r="W3999" s="59"/>
      <c r="BM3999" s="240"/>
      <c r="BN3999" s="240"/>
      <c r="BO3999" s="240"/>
    </row>
    <row r="4000" spans="23:67" s="52" customFormat="1">
      <c r="W4000" s="59"/>
      <c r="BM4000" s="240"/>
      <c r="BN4000" s="240"/>
      <c r="BO4000" s="240"/>
    </row>
    <row r="4001" spans="23:67" s="52" customFormat="1">
      <c r="W4001" s="59"/>
      <c r="BM4001" s="240"/>
      <c r="BN4001" s="240"/>
      <c r="BO4001" s="240"/>
    </row>
    <row r="4002" spans="23:67" s="52" customFormat="1">
      <c r="W4002" s="59"/>
      <c r="BM4002" s="240"/>
      <c r="BN4002" s="240"/>
      <c r="BO4002" s="240"/>
    </row>
    <row r="4003" spans="23:67" s="52" customFormat="1">
      <c r="W4003" s="59"/>
      <c r="BM4003" s="240"/>
      <c r="BN4003" s="240"/>
      <c r="BO4003" s="240"/>
    </row>
    <row r="4004" spans="23:67" s="52" customFormat="1">
      <c r="W4004" s="59"/>
      <c r="BM4004" s="240"/>
      <c r="BN4004" s="240"/>
      <c r="BO4004" s="240"/>
    </row>
    <row r="4005" spans="23:67" s="52" customFormat="1">
      <c r="W4005" s="59"/>
      <c r="BM4005" s="240"/>
      <c r="BN4005" s="240"/>
      <c r="BO4005" s="240"/>
    </row>
    <row r="4006" spans="23:67" s="52" customFormat="1">
      <c r="W4006" s="59"/>
      <c r="BM4006" s="240"/>
      <c r="BN4006" s="240"/>
      <c r="BO4006" s="240"/>
    </row>
    <row r="4007" spans="23:67" s="52" customFormat="1">
      <c r="W4007" s="59"/>
      <c r="BM4007" s="240"/>
      <c r="BN4007" s="240"/>
      <c r="BO4007" s="240"/>
    </row>
    <row r="4008" spans="23:67" s="52" customFormat="1">
      <c r="W4008" s="59"/>
      <c r="BM4008" s="240"/>
      <c r="BN4008" s="240"/>
      <c r="BO4008" s="240"/>
    </row>
    <row r="4009" spans="23:67" s="52" customFormat="1">
      <c r="W4009" s="59"/>
      <c r="BM4009" s="240"/>
      <c r="BN4009" s="240"/>
      <c r="BO4009" s="240"/>
    </row>
    <row r="4010" spans="23:67" s="52" customFormat="1">
      <c r="W4010" s="59"/>
      <c r="BM4010" s="240"/>
      <c r="BN4010" s="240"/>
      <c r="BO4010" s="240"/>
    </row>
    <row r="4011" spans="23:67" s="52" customFormat="1">
      <c r="W4011" s="59"/>
      <c r="BM4011" s="240"/>
      <c r="BN4011" s="240"/>
      <c r="BO4011" s="240"/>
    </row>
    <row r="4012" spans="23:67" s="52" customFormat="1">
      <c r="W4012" s="59"/>
      <c r="BM4012" s="240"/>
      <c r="BN4012" s="240"/>
      <c r="BO4012" s="240"/>
    </row>
    <row r="4013" spans="23:67" s="52" customFormat="1">
      <c r="W4013" s="59"/>
      <c r="BM4013" s="240"/>
      <c r="BN4013" s="240"/>
      <c r="BO4013" s="240"/>
    </row>
    <row r="4014" spans="23:67" s="52" customFormat="1">
      <c r="W4014" s="59"/>
      <c r="BM4014" s="240"/>
      <c r="BN4014" s="240"/>
      <c r="BO4014" s="240"/>
    </row>
    <row r="4015" spans="23:67" s="52" customFormat="1">
      <c r="W4015" s="59"/>
      <c r="BM4015" s="240"/>
      <c r="BN4015" s="240"/>
      <c r="BO4015" s="240"/>
    </row>
    <row r="4016" spans="23:67" s="52" customFormat="1">
      <c r="W4016" s="59"/>
      <c r="BM4016" s="240"/>
      <c r="BN4016" s="240"/>
      <c r="BO4016" s="240"/>
    </row>
    <row r="4017" spans="23:67" s="52" customFormat="1">
      <c r="W4017" s="59"/>
      <c r="BM4017" s="240"/>
      <c r="BN4017" s="240"/>
      <c r="BO4017" s="240"/>
    </row>
    <row r="4018" spans="23:67" s="52" customFormat="1">
      <c r="W4018" s="59"/>
      <c r="BM4018" s="240"/>
      <c r="BN4018" s="240"/>
      <c r="BO4018" s="240"/>
    </row>
    <row r="4019" spans="23:67" s="52" customFormat="1">
      <c r="W4019" s="59"/>
      <c r="BM4019" s="240"/>
      <c r="BN4019" s="240"/>
      <c r="BO4019" s="240"/>
    </row>
    <row r="4020" spans="23:67" s="52" customFormat="1">
      <c r="W4020" s="59"/>
      <c r="BM4020" s="240"/>
      <c r="BN4020" s="240"/>
      <c r="BO4020" s="240"/>
    </row>
    <row r="4021" spans="23:67" s="52" customFormat="1">
      <c r="W4021" s="59"/>
      <c r="BM4021" s="240"/>
      <c r="BN4021" s="240"/>
      <c r="BO4021" s="240"/>
    </row>
    <row r="4022" spans="23:67" s="52" customFormat="1">
      <c r="W4022" s="59"/>
      <c r="BM4022" s="240"/>
      <c r="BN4022" s="240"/>
      <c r="BO4022" s="240"/>
    </row>
    <row r="4023" spans="23:67" s="52" customFormat="1">
      <c r="W4023" s="59"/>
      <c r="BM4023" s="240"/>
      <c r="BN4023" s="240"/>
      <c r="BO4023" s="240"/>
    </row>
    <row r="4024" spans="23:67" s="52" customFormat="1">
      <c r="W4024" s="59"/>
      <c r="BM4024" s="240"/>
      <c r="BN4024" s="240"/>
      <c r="BO4024" s="240"/>
    </row>
    <row r="4025" spans="23:67" s="52" customFormat="1">
      <c r="W4025" s="59"/>
      <c r="BM4025" s="240"/>
      <c r="BN4025" s="240"/>
      <c r="BO4025" s="240"/>
    </row>
    <row r="4026" spans="23:67" s="52" customFormat="1">
      <c r="W4026" s="59"/>
      <c r="BM4026" s="240"/>
      <c r="BN4026" s="240"/>
      <c r="BO4026" s="240"/>
    </row>
    <row r="4027" spans="23:67" s="52" customFormat="1">
      <c r="W4027" s="59"/>
      <c r="BM4027" s="240"/>
      <c r="BN4027" s="240"/>
      <c r="BO4027" s="240"/>
    </row>
    <row r="4028" spans="23:67" s="52" customFormat="1">
      <c r="W4028" s="59"/>
      <c r="BM4028" s="240"/>
      <c r="BN4028" s="240"/>
      <c r="BO4028" s="240"/>
    </row>
    <row r="4029" spans="23:67" s="52" customFormat="1">
      <c r="W4029" s="59"/>
      <c r="BM4029" s="240"/>
      <c r="BN4029" s="240"/>
      <c r="BO4029" s="240"/>
    </row>
    <row r="4030" spans="23:67" s="52" customFormat="1">
      <c r="W4030" s="59"/>
      <c r="BM4030" s="240"/>
      <c r="BN4030" s="240"/>
      <c r="BO4030" s="240"/>
    </row>
    <row r="4031" spans="23:67" s="52" customFormat="1">
      <c r="W4031" s="59"/>
      <c r="BM4031" s="240"/>
      <c r="BN4031" s="240"/>
      <c r="BO4031" s="240"/>
    </row>
    <row r="4032" spans="23:67" s="52" customFormat="1">
      <c r="W4032" s="59"/>
      <c r="BM4032" s="240"/>
      <c r="BN4032" s="240"/>
      <c r="BO4032" s="240"/>
    </row>
    <row r="4033" spans="23:67" s="52" customFormat="1">
      <c r="W4033" s="59"/>
      <c r="BM4033" s="240"/>
      <c r="BN4033" s="240"/>
      <c r="BO4033" s="240"/>
    </row>
    <row r="4034" spans="23:67" s="52" customFormat="1">
      <c r="W4034" s="59"/>
      <c r="BM4034" s="240"/>
      <c r="BN4034" s="240"/>
      <c r="BO4034" s="240"/>
    </row>
    <row r="4035" spans="23:67" s="52" customFormat="1">
      <c r="W4035" s="59"/>
      <c r="BM4035" s="240"/>
      <c r="BN4035" s="240"/>
      <c r="BO4035" s="240"/>
    </row>
    <row r="4036" spans="23:67" s="52" customFormat="1">
      <c r="W4036" s="59"/>
      <c r="BM4036" s="240"/>
      <c r="BN4036" s="240"/>
      <c r="BO4036" s="240"/>
    </row>
    <row r="4037" spans="23:67" s="52" customFormat="1">
      <c r="W4037" s="59"/>
      <c r="BM4037" s="240"/>
      <c r="BN4037" s="240"/>
      <c r="BO4037" s="240"/>
    </row>
    <row r="4038" spans="23:67" s="52" customFormat="1">
      <c r="W4038" s="59"/>
      <c r="BM4038" s="240"/>
      <c r="BN4038" s="240"/>
      <c r="BO4038" s="240"/>
    </row>
    <row r="4039" spans="23:67" s="52" customFormat="1">
      <c r="W4039" s="59"/>
      <c r="BM4039" s="240"/>
      <c r="BN4039" s="240"/>
      <c r="BO4039" s="240"/>
    </row>
    <row r="4040" spans="23:67" s="52" customFormat="1">
      <c r="W4040" s="59"/>
      <c r="BM4040" s="240"/>
      <c r="BN4040" s="240"/>
      <c r="BO4040" s="240"/>
    </row>
    <row r="4041" spans="23:67" s="52" customFormat="1">
      <c r="W4041" s="59"/>
      <c r="BM4041" s="240"/>
      <c r="BN4041" s="240"/>
      <c r="BO4041" s="240"/>
    </row>
    <row r="4042" spans="23:67" s="52" customFormat="1">
      <c r="W4042" s="59"/>
      <c r="BM4042" s="240"/>
      <c r="BN4042" s="240"/>
      <c r="BO4042" s="240"/>
    </row>
    <row r="4043" spans="23:67" s="52" customFormat="1">
      <c r="W4043" s="59"/>
      <c r="BM4043" s="240"/>
      <c r="BN4043" s="240"/>
      <c r="BO4043" s="240"/>
    </row>
    <row r="4044" spans="23:67" s="52" customFormat="1">
      <c r="W4044" s="59"/>
      <c r="BM4044" s="240"/>
      <c r="BN4044" s="240"/>
      <c r="BO4044" s="240"/>
    </row>
    <row r="4045" spans="23:67" s="52" customFormat="1">
      <c r="W4045" s="59"/>
      <c r="BM4045" s="240"/>
      <c r="BN4045" s="240"/>
      <c r="BO4045" s="240"/>
    </row>
    <row r="4046" spans="23:67" s="52" customFormat="1">
      <c r="W4046" s="59"/>
      <c r="BM4046" s="240"/>
      <c r="BN4046" s="240"/>
      <c r="BO4046" s="240"/>
    </row>
    <row r="4047" spans="23:67" s="52" customFormat="1">
      <c r="W4047" s="59"/>
      <c r="BM4047" s="240"/>
      <c r="BN4047" s="240"/>
      <c r="BO4047" s="240"/>
    </row>
    <row r="4048" spans="23:67" s="52" customFormat="1">
      <c r="W4048" s="59"/>
      <c r="BM4048" s="240"/>
      <c r="BN4048" s="240"/>
      <c r="BO4048" s="240"/>
    </row>
    <row r="4049" spans="23:67" s="52" customFormat="1">
      <c r="W4049" s="59"/>
      <c r="BM4049" s="240"/>
      <c r="BN4049" s="240"/>
      <c r="BO4049" s="240"/>
    </row>
    <row r="4050" spans="23:67" s="52" customFormat="1">
      <c r="W4050" s="59"/>
      <c r="BM4050" s="240"/>
      <c r="BN4050" s="240"/>
      <c r="BO4050" s="240"/>
    </row>
    <row r="4051" spans="23:67" s="52" customFormat="1">
      <c r="W4051" s="59"/>
      <c r="BM4051" s="240"/>
      <c r="BN4051" s="240"/>
      <c r="BO4051" s="240"/>
    </row>
    <row r="4052" spans="23:67" s="52" customFormat="1">
      <c r="W4052" s="59"/>
      <c r="BM4052" s="240"/>
      <c r="BN4052" s="240"/>
      <c r="BO4052" s="240"/>
    </row>
    <row r="4053" spans="23:67" s="52" customFormat="1">
      <c r="W4053" s="59"/>
      <c r="BM4053" s="240"/>
      <c r="BN4053" s="240"/>
      <c r="BO4053" s="240"/>
    </row>
    <row r="4054" spans="23:67" s="52" customFormat="1">
      <c r="W4054" s="59"/>
      <c r="BM4054" s="240"/>
      <c r="BN4054" s="240"/>
      <c r="BO4054" s="240"/>
    </row>
    <row r="4055" spans="23:67" s="52" customFormat="1">
      <c r="W4055" s="59"/>
      <c r="BM4055" s="240"/>
      <c r="BN4055" s="240"/>
      <c r="BO4055" s="240"/>
    </row>
    <row r="4056" spans="23:67" s="52" customFormat="1">
      <c r="W4056" s="59"/>
      <c r="BM4056" s="240"/>
      <c r="BN4056" s="240"/>
      <c r="BO4056" s="240"/>
    </row>
    <row r="4057" spans="23:67" s="52" customFormat="1">
      <c r="W4057" s="59"/>
      <c r="BM4057" s="240"/>
      <c r="BN4057" s="240"/>
      <c r="BO4057" s="240"/>
    </row>
    <row r="4058" spans="23:67" s="52" customFormat="1">
      <c r="W4058" s="59"/>
      <c r="BM4058" s="240"/>
      <c r="BN4058" s="240"/>
      <c r="BO4058" s="240"/>
    </row>
    <row r="4059" spans="23:67" s="52" customFormat="1">
      <c r="W4059" s="59"/>
      <c r="BM4059" s="240"/>
      <c r="BN4059" s="240"/>
      <c r="BO4059" s="240"/>
    </row>
    <row r="4060" spans="23:67" s="52" customFormat="1">
      <c r="W4060" s="59"/>
      <c r="BM4060" s="240"/>
      <c r="BN4060" s="240"/>
      <c r="BO4060" s="240"/>
    </row>
    <row r="4061" spans="23:67" s="52" customFormat="1">
      <c r="W4061" s="59"/>
      <c r="BM4061" s="240"/>
      <c r="BN4061" s="240"/>
      <c r="BO4061" s="240"/>
    </row>
    <row r="4062" spans="23:67" s="52" customFormat="1">
      <c r="W4062" s="59"/>
      <c r="BM4062" s="240"/>
      <c r="BN4062" s="240"/>
      <c r="BO4062" s="240"/>
    </row>
    <row r="4063" spans="23:67" s="52" customFormat="1">
      <c r="W4063" s="59"/>
      <c r="BM4063" s="240"/>
      <c r="BN4063" s="240"/>
      <c r="BO4063" s="240"/>
    </row>
    <row r="4064" spans="23:67" s="52" customFormat="1">
      <c r="W4064" s="59"/>
      <c r="BM4064" s="240"/>
      <c r="BN4064" s="240"/>
      <c r="BO4064" s="240"/>
    </row>
    <row r="4065" spans="23:67" s="52" customFormat="1">
      <c r="W4065" s="59"/>
      <c r="BM4065" s="240"/>
      <c r="BN4065" s="240"/>
      <c r="BO4065" s="240"/>
    </row>
    <row r="4066" spans="23:67" s="52" customFormat="1">
      <c r="W4066" s="59"/>
      <c r="BM4066" s="240"/>
      <c r="BN4066" s="240"/>
      <c r="BO4066" s="240"/>
    </row>
    <row r="4067" spans="23:67" s="52" customFormat="1">
      <c r="W4067" s="59"/>
      <c r="BM4067" s="240"/>
      <c r="BN4067" s="240"/>
      <c r="BO4067" s="240"/>
    </row>
    <row r="4068" spans="23:67" s="52" customFormat="1">
      <c r="W4068" s="59"/>
      <c r="BM4068" s="240"/>
      <c r="BN4068" s="240"/>
      <c r="BO4068" s="240"/>
    </row>
    <row r="4069" spans="23:67" s="52" customFormat="1">
      <c r="W4069" s="59"/>
      <c r="BM4069" s="240"/>
      <c r="BN4069" s="240"/>
      <c r="BO4069" s="240"/>
    </row>
    <row r="4070" spans="23:67" s="52" customFormat="1">
      <c r="W4070" s="59"/>
      <c r="BM4070" s="240"/>
      <c r="BN4070" s="240"/>
      <c r="BO4070" s="240"/>
    </row>
    <row r="4071" spans="23:67" s="52" customFormat="1">
      <c r="W4071" s="59"/>
      <c r="BM4071" s="240"/>
      <c r="BN4071" s="240"/>
      <c r="BO4071" s="240"/>
    </row>
    <row r="4072" spans="23:67" s="52" customFormat="1">
      <c r="W4072" s="59"/>
      <c r="BM4072" s="240"/>
      <c r="BN4072" s="240"/>
      <c r="BO4072" s="240"/>
    </row>
    <row r="4073" spans="23:67" s="52" customFormat="1">
      <c r="W4073" s="59"/>
      <c r="BM4073" s="240"/>
      <c r="BN4073" s="240"/>
      <c r="BO4073" s="240"/>
    </row>
    <row r="4074" spans="23:67" s="52" customFormat="1">
      <c r="W4074" s="59"/>
      <c r="BM4074" s="240"/>
      <c r="BN4074" s="240"/>
      <c r="BO4074" s="240"/>
    </row>
    <row r="4075" spans="23:67" s="52" customFormat="1">
      <c r="W4075" s="59"/>
      <c r="BM4075" s="240"/>
      <c r="BN4075" s="240"/>
      <c r="BO4075" s="240"/>
    </row>
    <row r="4076" spans="23:67" s="52" customFormat="1">
      <c r="W4076" s="59"/>
      <c r="BM4076" s="240"/>
      <c r="BN4076" s="240"/>
      <c r="BO4076" s="240"/>
    </row>
    <row r="4077" spans="23:67" s="52" customFormat="1">
      <c r="W4077" s="59"/>
      <c r="BM4077" s="240"/>
      <c r="BN4077" s="240"/>
      <c r="BO4077" s="240"/>
    </row>
    <row r="4078" spans="23:67" s="52" customFormat="1">
      <c r="W4078" s="59"/>
      <c r="BM4078" s="240"/>
      <c r="BN4078" s="240"/>
      <c r="BO4078" s="240"/>
    </row>
    <row r="4079" spans="23:67" s="52" customFormat="1">
      <c r="W4079" s="59"/>
      <c r="BM4079" s="240"/>
      <c r="BN4079" s="240"/>
      <c r="BO4079" s="240"/>
    </row>
    <row r="4080" spans="23:67" s="52" customFormat="1">
      <c r="W4080" s="59"/>
      <c r="BM4080" s="240"/>
      <c r="BN4080" s="240"/>
      <c r="BO4080" s="240"/>
    </row>
    <row r="4081" spans="23:67" s="52" customFormat="1">
      <c r="W4081" s="59"/>
      <c r="BM4081" s="240"/>
      <c r="BN4081" s="240"/>
      <c r="BO4081" s="240"/>
    </row>
    <row r="4082" spans="23:67" s="52" customFormat="1">
      <c r="W4082" s="59"/>
      <c r="BM4082" s="240"/>
      <c r="BN4082" s="240"/>
      <c r="BO4082" s="240"/>
    </row>
    <row r="4083" spans="23:67" s="52" customFormat="1">
      <c r="W4083" s="59"/>
      <c r="BM4083" s="240"/>
      <c r="BN4083" s="240"/>
      <c r="BO4083" s="240"/>
    </row>
    <row r="4084" spans="23:67" s="52" customFormat="1">
      <c r="W4084" s="59"/>
      <c r="BM4084" s="240"/>
      <c r="BN4084" s="240"/>
      <c r="BO4084" s="240"/>
    </row>
    <row r="4085" spans="23:67" s="52" customFormat="1">
      <c r="W4085" s="59"/>
      <c r="BM4085" s="240"/>
      <c r="BN4085" s="240"/>
      <c r="BO4085" s="240"/>
    </row>
    <row r="4086" spans="23:67" s="52" customFormat="1">
      <c r="W4086" s="59"/>
      <c r="BM4086" s="240"/>
      <c r="BN4086" s="240"/>
      <c r="BO4086" s="240"/>
    </row>
    <row r="4087" spans="23:67" s="52" customFormat="1">
      <c r="W4087" s="59"/>
      <c r="BM4087" s="240"/>
      <c r="BN4087" s="240"/>
      <c r="BO4087" s="240"/>
    </row>
    <row r="4088" spans="23:67" s="52" customFormat="1">
      <c r="W4088" s="59"/>
      <c r="BM4088" s="240"/>
      <c r="BN4088" s="240"/>
      <c r="BO4088" s="240"/>
    </row>
    <row r="4089" spans="23:67" s="52" customFormat="1">
      <c r="W4089" s="59"/>
      <c r="BM4089" s="240"/>
      <c r="BN4089" s="240"/>
      <c r="BO4089" s="240"/>
    </row>
    <row r="4090" spans="23:67" s="52" customFormat="1">
      <c r="W4090" s="59"/>
      <c r="BM4090" s="240"/>
      <c r="BN4090" s="240"/>
      <c r="BO4090" s="240"/>
    </row>
    <row r="4091" spans="23:67" s="52" customFormat="1">
      <c r="W4091" s="59"/>
      <c r="BM4091" s="240"/>
      <c r="BN4091" s="240"/>
      <c r="BO4091" s="240"/>
    </row>
    <row r="4092" spans="23:67" s="52" customFormat="1">
      <c r="W4092" s="59"/>
      <c r="BM4092" s="240"/>
      <c r="BN4092" s="240"/>
      <c r="BO4092" s="240"/>
    </row>
    <row r="4093" spans="23:67" s="52" customFormat="1">
      <c r="W4093" s="59"/>
      <c r="BM4093" s="240"/>
      <c r="BN4093" s="240"/>
      <c r="BO4093" s="240"/>
    </row>
    <row r="4094" spans="23:67" s="52" customFormat="1">
      <c r="W4094" s="59"/>
      <c r="BM4094" s="240"/>
      <c r="BN4094" s="240"/>
      <c r="BO4094" s="240"/>
    </row>
    <row r="4095" spans="23:67" s="52" customFormat="1">
      <c r="W4095" s="59"/>
      <c r="BM4095" s="240"/>
      <c r="BN4095" s="240"/>
      <c r="BO4095" s="240"/>
    </row>
    <row r="4096" spans="23:67" s="52" customFormat="1">
      <c r="W4096" s="59"/>
      <c r="BM4096" s="240"/>
      <c r="BN4096" s="240"/>
      <c r="BO4096" s="240"/>
    </row>
    <row r="4097" spans="23:67" s="52" customFormat="1">
      <c r="W4097" s="59"/>
      <c r="BM4097" s="240"/>
      <c r="BN4097" s="240"/>
      <c r="BO4097" s="240"/>
    </row>
    <row r="4098" spans="23:67" s="52" customFormat="1">
      <c r="W4098" s="59"/>
      <c r="BM4098" s="240"/>
      <c r="BN4098" s="240"/>
      <c r="BO4098" s="240"/>
    </row>
    <row r="4099" spans="23:67" s="52" customFormat="1">
      <c r="W4099" s="59"/>
      <c r="BM4099" s="240"/>
      <c r="BN4099" s="240"/>
      <c r="BO4099" s="240"/>
    </row>
    <row r="4100" spans="23:67" s="52" customFormat="1">
      <c r="W4100" s="59"/>
      <c r="BM4100" s="240"/>
      <c r="BN4100" s="240"/>
      <c r="BO4100" s="240"/>
    </row>
    <row r="4101" spans="23:67" s="52" customFormat="1">
      <c r="W4101" s="59"/>
      <c r="BM4101" s="240"/>
      <c r="BN4101" s="240"/>
      <c r="BO4101" s="240"/>
    </row>
    <row r="4102" spans="23:67" s="52" customFormat="1">
      <c r="W4102" s="59"/>
      <c r="BM4102" s="240"/>
      <c r="BN4102" s="240"/>
      <c r="BO4102" s="240"/>
    </row>
    <row r="4103" spans="23:67" s="52" customFormat="1">
      <c r="W4103" s="59"/>
      <c r="BM4103" s="240"/>
      <c r="BN4103" s="240"/>
      <c r="BO4103" s="240"/>
    </row>
    <row r="4104" spans="23:67" s="52" customFormat="1">
      <c r="W4104" s="59"/>
      <c r="BM4104" s="240"/>
      <c r="BN4104" s="240"/>
      <c r="BO4104" s="240"/>
    </row>
    <row r="4105" spans="23:67" s="52" customFormat="1">
      <c r="W4105" s="59"/>
      <c r="BM4105" s="240"/>
      <c r="BN4105" s="240"/>
      <c r="BO4105" s="240"/>
    </row>
    <row r="4106" spans="23:67" s="52" customFormat="1">
      <c r="W4106" s="59"/>
      <c r="BM4106" s="240"/>
      <c r="BN4106" s="240"/>
      <c r="BO4106" s="240"/>
    </row>
    <row r="4107" spans="23:67" s="52" customFormat="1">
      <c r="W4107" s="59"/>
      <c r="BM4107" s="240"/>
      <c r="BN4107" s="240"/>
      <c r="BO4107" s="240"/>
    </row>
    <row r="4108" spans="23:67" s="52" customFormat="1">
      <c r="W4108" s="59"/>
      <c r="BM4108" s="240"/>
      <c r="BN4108" s="240"/>
      <c r="BO4108" s="240"/>
    </row>
    <row r="4109" spans="23:67" s="52" customFormat="1">
      <c r="W4109" s="59"/>
      <c r="BM4109" s="240"/>
      <c r="BN4109" s="240"/>
      <c r="BO4109" s="240"/>
    </row>
    <row r="4110" spans="23:67" s="52" customFormat="1">
      <c r="W4110" s="59"/>
      <c r="BM4110" s="240"/>
      <c r="BN4110" s="240"/>
      <c r="BO4110" s="240"/>
    </row>
    <row r="4111" spans="23:67" s="52" customFormat="1">
      <c r="W4111" s="59"/>
      <c r="BM4111" s="240"/>
      <c r="BN4111" s="240"/>
      <c r="BO4111" s="240"/>
    </row>
    <row r="4112" spans="23:67" s="52" customFormat="1">
      <c r="W4112" s="59"/>
      <c r="BM4112" s="240"/>
      <c r="BN4112" s="240"/>
      <c r="BO4112" s="240"/>
    </row>
    <row r="4113" spans="23:67" s="52" customFormat="1">
      <c r="W4113" s="59"/>
      <c r="BM4113" s="240"/>
      <c r="BN4113" s="240"/>
      <c r="BO4113" s="240"/>
    </row>
    <row r="4114" spans="23:67" s="52" customFormat="1">
      <c r="W4114" s="59"/>
      <c r="BM4114" s="240"/>
      <c r="BN4114" s="240"/>
      <c r="BO4114" s="240"/>
    </row>
    <row r="4115" spans="23:67" s="52" customFormat="1">
      <c r="W4115" s="59"/>
      <c r="BM4115" s="240"/>
      <c r="BN4115" s="240"/>
      <c r="BO4115" s="240"/>
    </row>
    <row r="4116" spans="23:67" s="52" customFormat="1">
      <c r="W4116" s="59"/>
      <c r="BM4116" s="240"/>
      <c r="BN4116" s="240"/>
      <c r="BO4116" s="240"/>
    </row>
    <row r="4117" spans="23:67" s="52" customFormat="1">
      <c r="W4117" s="59"/>
      <c r="BM4117" s="240"/>
      <c r="BN4117" s="240"/>
      <c r="BO4117" s="240"/>
    </row>
    <row r="4118" spans="23:67" s="52" customFormat="1">
      <c r="W4118" s="59"/>
      <c r="BM4118" s="240"/>
      <c r="BN4118" s="240"/>
      <c r="BO4118" s="240"/>
    </row>
    <row r="4119" spans="23:67" s="52" customFormat="1">
      <c r="W4119" s="59"/>
      <c r="BM4119" s="240"/>
      <c r="BN4119" s="240"/>
      <c r="BO4119" s="240"/>
    </row>
    <row r="4120" spans="23:67" s="52" customFormat="1">
      <c r="W4120" s="59"/>
      <c r="BM4120" s="240"/>
      <c r="BN4120" s="240"/>
      <c r="BO4120" s="240"/>
    </row>
    <row r="4121" spans="23:67" s="52" customFormat="1">
      <c r="W4121" s="59"/>
      <c r="BM4121" s="240"/>
      <c r="BN4121" s="240"/>
      <c r="BO4121" s="240"/>
    </row>
    <row r="4122" spans="23:67" s="52" customFormat="1">
      <c r="W4122" s="59"/>
      <c r="BM4122" s="240"/>
      <c r="BN4122" s="240"/>
      <c r="BO4122" s="240"/>
    </row>
    <row r="4123" spans="23:67" s="52" customFormat="1">
      <c r="W4123" s="59"/>
      <c r="BM4123" s="240"/>
      <c r="BN4123" s="240"/>
      <c r="BO4123" s="240"/>
    </row>
    <row r="4124" spans="23:67" s="52" customFormat="1">
      <c r="W4124" s="59"/>
      <c r="BM4124" s="240"/>
      <c r="BN4124" s="240"/>
      <c r="BO4124" s="240"/>
    </row>
    <row r="4125" spans="23:67" s="52" customFormat="1">
      <c r="W4125" s="59"/>
      <c r="BM4125" s="240"/>
      <c r="BN4125" s="240"/>
      <c r="BO4125" s="240"/>
    </row>
    <row r="4126" spans="23:67" s="52" customFormat="1">
      <c r="W4126" s="59"/>
      <c r="BM4126" s="240"/>
      <c r="BN4126" s="240"/>
      <c r="BO4126" s="240"/>
    </row>
    <row r="4127" spans="23:67" s="52" customFormat="1">
      <c r="W4127" s="59"/>
      <c r="BM4127" s="240"/>
      <c r="BN4127" s="240"/>
      <c r="BO4127" s="240"/>
    </row>
    <row r="4128" spans="23:67" s="52" customFormat="1">
      <c r="W4128" s="59"/>
      <c r="BM4128" s="240"/>
      <c r="BN4128" s="240"/>
      <c r="BO4128" s="240"/>
    </row>
    <row r="4129" spans="23:67" s="52" customFormat="1">
      <c r="W4129" s="59"/>
      <c r="BM4129" s="240"/>
      <c r="BN4129" s="240"/>
      <c r="BO4129" s="240"/>
    </row>
    <row r="4130" spans="23:67" s="52" customFormat="1">
      <c r="W4130" s="59"/>
      <c r="BM4130" s="240"/>
      <c r="BN4130" s="240"/>
      <c r="BO4130" s="240"/>
    </row>
    <row r="4131" spans="23:67" s="52" customFormat="1">
      <c r="W4131" s="59"/>
      <c r="BM4131" s="240"/>
      <c r="BN4131" s="240"/>
      <c r="BO4131" s="240"/>
    </row>
    <row r="4132" spans="23:67" s="52" customFormat="1">
      <c r="W4132" s="59"/>
      <c r="BM4132" s="240"/>
      <c r="BN4132" s="240"/>
      <c r="BO4132" s="240"/>
    </row>
    <row r="4133" spans="23:67" s="52" customFormat="1">
      <c r="W4133" s="59"/>
      <c r="BM4133" s="240"/>
      <c r="BN4133" s="240"/>
      <c r="BO4133" s="240"/>
    </row>
    <row r="4134" spans="23:67" s="52" customFormat="1">
      <c r="W4134" s="59"/>
      <c r="BM4134" s="240"/>
      <c r="BN4134" s="240"/>
      <c r="BO4134" s="240"/>
    </row>
    <row r="4135" spans="23:67" s="52" customFormat="1">
      <c r="W4135" s="59"/>
      <c r="BM4135" s="240"/>
      <c r="BN4135" s="240"/>
      <c r="BO4135" s="240"/>
    </row>
    <row r="4136" spans="23:67" s="52" customFormat="1">
      <c r="W4136" s="59"/>
      <c r="BM4136" s="240"/>
      <c r="BN4136" s="240"/>
      <c r="BO4136" s="240"/>
    </row>
    <row r="4137" spans="23:67" s="52" customFormat="1">
      <c r="W4137" s="59"/>
      <c r="BM4137" s="240"/>
      <c r="BN4137" s="240"/>
      <c r="BO4137" s="240"/>
    </row>
    <row r="4138" spans="23:67" s="52" customFormat="1">
      <c r="W4138" s="59"/>
      <c r="BM4138" s="240"/>
      <c r="BN4138" s="240"/>
      <c r="BO4138" s="240"/>
    </row>
    <row r="4139" spans="23:67" s="52" customFormat="1">
      <c r="W4139" s="59"/>
      <c r="BM4139" s="240"/>
      <c r="BN4139" s="240"/>
      <c r="BO4139" s="240"/>
    </row>
    <row r="4140" spans="23:67" s="52" customFormat="1">
      <c r="W4140" s="59"/>
      <c r="BM4140" s="240"/>
      <c r="BN4140" s="240"/>
      <c r="BO4140" s="240"/>
    </row>
    <row r="4141" spans="23:67" s="52" customFormat="1">
      <c r="W4141" s="59"/>
      <c r="BM4141" s="240"/>
      <c r="BN4141" s="240"/>
      <c r="BO4141" s="240"/>
    </row>
    <row r="4142" spans="23:67" s="52" customFormat="1">
      <c r="W4142" s="59"/>
      <c r="BM4142" s="240"/>
      <c r="BN4142" s="240"/>
      <c r="BO4142" s="240"/>
    </row>
    <row r="4143" spans="23:67" s="52" customFormat="1">
      <c r="W4143" s="59"/>
      <c r="BM4143" s="240"/>
      <c r="BN4143" s="240"/>
      <c r="BO4143" s="240"/>
    </row>
    <row r="4144" spans="23:67" s="52" customFormat="1">
      <c r="W4144" s="59"/>
      <c r="BM4144" s="240"/>
      <c r="BN4144" s="240"/>
      <c r="BO4144" s="240"/>
    </row>
    <row r="4145" spans="23:67" s="52" customFormat="1">
      <c r="W4145" s="59"/>
      <c r="BM4145" s="240"/>
      <c r="BN4145" s="240"/>
      <c r="BO4145" s="240"/>
    </row>
    <row r="4146" spans="23:67" s="52" customFormat="1">
      <c r="W4146" s="59"/>
      <c r="BM4146" s="240"/>
      <c r="BN4146" s="240"/>
      <c r="BO4146" s="240"/>
    </row>
    <row r="4147" spans="23:67" s="52" customFormat="1">
      <c r="W4147" s="59"/>
      <c r="BM4147" s="240"/>
      <c r="BN4147" s="240"/>
      <c r="BO4147" s="240"/>
    </row>
    <row r="4148" spans="23:67" s="52" customFormat="1">
      <c r="W4148" s="59"/>
      <c r="BM4148" s="240"/>
      <c r="BN4148" s="240"/>
      <c r="BO4148" s="240"/>
    </row>
    <row r="4149" spans="23:67" s="52" customFormat="1">
      <c r="W4149" s="59"/>
      <c r="BM4149" s="240"/>
      <c r="BN4149" s="240"/>
      <c r="BO4149" s="240"/>
    </row>
    <row r="4150" spans="23:67" s="52" customFormat="1">
      <c r="W4150" s="59"/>
      <c r="BM4150" s="240"/>
      <c r="BN4150" s="240"/>
      <c r="BO4150" s="240"/>
    </row>
    <row r="4151" spans="23:67" s="52" customFormat="1">
      <c r="W4151" s="59"/>
      <c r="BM4151" s="240"/>
      <c r="BN4151" s="240"/>
      <c r="BO4151" s="240"/>
    </row>
    <row r="4152" spans="23:67" s="52" customFormat="1">
      <c r="W4152" s="59"/>
      <c r="BM4152" s="240"/>
      <c r="BN4152" s="240"/>
      <c r="BO4152" s="240"/>
    </row>
    <row r="4153" spans="23:67" s="52" customFormat="1">
      <c r="W4153" s="59"/>
      <c r="BM4153" s="240"/>
      <c r="BN4153" s="240"/>
      <c r="BO4153" s="240"/>
    </row>
    <row r="4154" spans="23:67" s="52" customFormat="1">
      <c r="W4154" s="59"/>
      <c r="BM4154" s="240"/>
      <c r="BN4154" s="240"/>
      <c r="BO4154" s="240"/>
    </row>
    <row r="4155" spans="23:67" s="52" customFormat="1">
      <c r="W4155" s="59"/>
      <c r="BM4155" s="240"/>
      <c r="BN4155" s="240"/>
      <c r="BO4155" s="240"/>
    </row>
    <row r="4156" spans="23:67" s="52" customFormat="1">
      <c r="W4156" s="59"/>
      <c r="BM4156" s="240"/>
      <c r="BN4156" s="240"/>
      <c r="BO4156" s="240"/>
    </row>
    <row r="4157" spans="23:67" s="52" customFormat="1">
      <c r="W4157" s="59"/>
      <c r="BM4157" s="240"/>
      <c r="BN4157" s="240"/>
      <c r="BO4157" s="240"/>
    </row>
    <row r="4158" spans="23:67" s="52" customFormat="1">
      <c r="W4158" s="59"/>
      <c r="BM4158" s="240"/>
      <c r="BN4158" s="240"/>
      <c r="BO4158" s="240"/>
    </row>
    <row r="4159" spans="23:67" s="52" customFormat="1">
      <c r="W4159" s="59"/>
      <c r="BM4159" s="240"/>
      <c r="BN4159" s="240"/>
      <c r="BO4159" s="240"/>
    </row>
    <row r="4160" spans="23:67" s="52" customFormat="1">
      <c r="W4160" s="59"/>
      <c r="BM4160" s="240"/>
      <c r="BN4160" s="240"/>
      <c r="BO4160" s="240"/>
    </row>
    <row r="4161" spans="23:67" s="52" customFormat="1">
      <c r="W4161" s="59"/>
      <c r="BM4161" s="240"/>
      <c r="BN4161" s="240"/>
      <c r="BO4161" s="240"/>
    </row>
    <row r="4162" spans="23:67" s="52" customFormat="1">
      <c r="W4162" s="59"/>
      <c r="BM4162" s="240"/>
      <c r="BN4162" s="240"/>
      <c r="BO4162" s="240"/>
    </row>
    <row r="4163" spans="23:67" s="52" customFormat="1">
      <c r="W4163" s="59"/>
      <c r="BM4163" s="240"/>
      <c r="BN4163" s="240"/>
      <c r="BO4163" s="240"/>
    </row>
    <row r="4164" spans="23:67" s="52" customFormat="1">
      <c r="W4164" s="59"/>
      <c r="BM4164" s="240"/>
      <c r="BN4164" s="240"/>
      <c r="BO4164" s="240"/>
    </row>
    <row r="4165" spans="23:67" s="52" customFormat="1">
      <c r="W4165" s="59"/>
      <c r="BM4165" s="240"/>
      <c r="BN4165" s="240"/>
      <c r="BO4165" s="240"/>
    </row>
    <row r="4166" spans="23:67" s="52" customFormat="1">
      <c r="W4166" s="59"/>
      <c r="BM4166" s="240"/>
      <c r="BN4166" s="240"/>
      <c r="BO4166" s="240"/>
    </row>
    <row r="4167" spans="23:67" s="52" customFormat="1">
      <c r="W4167" s="59"/>
      <c r="BM4167" s="240"/>
      <c r="BN4167" s="240"/>
      <c r="BO4167" s="240"/>
    </row>
    <row r="4168" spans="23:67" s="52" customFormat="1">
      <c r="W4168" s="59"/>
      <c r="BM4168" s="240"/>
      <c r="BN4168" s="240"/>
      <c r="BO4168" s="240"/>
    </row>
    <row r="4169" spans="23:67" s="52" customFormat="1">
      <c r="W4169" s="59"/>
      <c r="BM4169" s="240"/>
      <c r="BN4169" s="240"/>
      <c r="BO4169" s="240"/>
    </row>
    <row r="4170" spans="23:67" s="52" customFormat="1">
      <c r="W4170" s="59"/>
      <c r="BM4170" s="240"/>
      <c r="BN4170" s="240"/>
      <c r="BO4170" s="240"/>
    </row>
    <row r="4171" spans="23:67" s="52" customFormat="1">
      <c r="W4171" s="59"/>
      <c r="BM4171" s="240"/>
      <c r="BN4171" s="240"/>
      <c r="BO4171" s="240"/>
    </row>
    <row r="4172" spans="23:67" s="52" customFormat="1">
      <c r="W4172" s="59"/>
      <c r="BM4172" s="240"/>
      <c r="BN4172" s="240"/>
      <c r="BO4172" s="240"/>
    </row>
    <row r="4173" spans="23:67" s="52" customFormat="1">
      <c r="W4173" s="59"/>
      <c r="BM4173" s="240"/>
      <c r="BN4173" s="240"/>
      <c r="BO4173" s="240"/>
    </row>
    <row r="4174" spans="23:67" s="52" customFormat="1">
      <c r="W4174" s="59"/>
      <c r="BM4174" s="240"/>
      <c r="BN4174" s="240"/>
      <c r="BO4174" s="240"/>
    </row>
    <row r="4175" spans="23:67" s="52" customFormat="1">
      <c r="W4175" s="59"/>
      <c r="BM4175" s="240"/>
      <c r="BN4175" s="240"/>
      <c r="BO4175" s="240"/>
    </row>
    <row r="4176" spans="23:67" s="52" customFormat="1">
      <c r="W4176" s="59"/>
      <c r="BM4176" s="240"/>
      <c r="BN4176" s="240"/>
      <c r="BO4176" s="240"/>
    </row>
    <row r="4177" spans="23:67" s="52" customFormat="1">
      <c r="W4177" s="59"/>
      <c r="BM4177" s="240"/>
      <c r="BN4177" s="240"/>
      <c r="BO4177" s="240"/>
    </row>
    <row r="4178" spans="23:67" s="52" customFormat="1">
      <c r="W4178" s="59"/>
      <c r="BM4178" s="240"/>
      <c r="BN4178" s="240"/>
      <c r="BO4178" s="240"/>
    </row>
    <row r="4179" spans="23:67" s="52" customFormat="1">
      <c r="W4179" s="59"/>
      <c r="BM4179" s="240"/>
      <c r="BN4179" s="240"/>
      <c r="BO4179" s="240"/>
    </row>
    <row r="4180" spans="23:67" s="52" customFormat="1">
      <c r="W4180" s="59"/>
      <c r="BM4180" s="240"/>
      <c r="BN4180" s="240"/>
      <c r="BO4180" s="240"/>
    </row>
    <row r="4181" spans="23:67" s="52" customFormat="1">
      <c r="W4181" s="59"/>
      <c r="BM4181" s="240"/>
      <c r="BN4181" s="240"/>
      <c r="BO4181" s="240"/>
    </row>
    <row r="4182" spans="23:67" s="52" customFormat="1">
      <c r="W4182" s="59"/>
      <c r="BM4182" s="240"/>
      <c r="BN4182" s="240"/>
      <c r="BO4182" s="240"/>
    </row>
    <row r="4183" spans="23:67" s="52" customFormat="1">
      <c r="W4183" s="59"/>
      <c r="BM4183" s="240"/>
      <c r="BN4183" s="240"/>
      <c r="BO4183" s="240"/>
    </row>
    <row r="4184" spans="23:67" s="52" customFormat="1">
      <c r="W4184" s="59"/>
      <c r="BM4184" s="240"/>
      <c r="BN4184" s="240"/>
      <c r="BO4184" s="240"/>
    </row>
    <row r="4185" spans="23:67" s="52" customFormat="1">
      <c r="W4185" s="59"/>
      <c r="BM4185" s="240"/>
      <c r="BN4185" s="240"/>
      <c r="BO4185" s="240"/>
    </row>
    <row r="4186" spans="23:67" s="52" customFormat="1">
      <c r="W4186" s="59"/>
      <c r="BM4186" s="240"/>
      <c r="BN4186" s="240"/>
      <c r="BO4186" s="240"/>
    </row>
    <row r="4187" spans="23:67" s="52" customFormat="1">
      <c r="W4187" s="59"/>
      <c r="BM4187" s="240"/>
      <c r="BN4187" s="240"/>
      <c r="BO4187" s="240"/>
    </row>
    <row r="4188" spans="23:67" s="52" customFormat="1">
      <c r="W4188" s="59"/>
      <c r="BM4188" s="240"/>
      <c r="BN4188" s="240"/>
      <c r="BO4188" s="240"/>
    </row>
    <row r="4189" spans="23:67" s="52" customFormat="1">
      <c r="W4189" s="59"/>
      <c r="BM4189" s="240"/>
      <c r="BN4189" s="240"/>
      <c r="BO4189" s="240"/>
    </row>
    <row r="4190" spans="23:67" s="52" customFormat="1">
      <c r="W4190" s="59"/>
      <c r="BM4190" s="240"/>
      <c r="BN4190" s="240"/>
      <c r="BO4190" s="240"/>
    </row>
    <row r="4191" spans="23:67" s="52" customFormat="1">
      <c r="W4191" s="59"/>
      <c r="BM4191" s="240"/>
      <c r="BN4191" s="240"/>
      <c r="BO4191" s="240"/>
    </row>
    <row r="4192" spans="23:67" s="52" customFormat="1">
      <c r="W4192" s="59"/>
      <c r="BM4192" s="240"/>
      <c r="BN4192" s="240"/>
      <c r="BO4192" s="240"/>
    </row>
    <row r="4193" spans="23:67" s="52" customFormat="1">
      <c r="W4193" s="59"/>
      <c r="BM4193" s="240"/>
      <c r="BN4193" s="240"/>
      <c r="BO4193" s="240"/>
    </row>
    <row r="4194" spans="23:67" s="52" customFormat="1">
      <c r="W4194" s="59"/>
      <c r="BM4194" s="240"/>
      <c r="BN4194" s="240"/>
      <c r="BO4194" s="240"/>
    </row>
    <row r="4195" spans="23:67" s="52" customFormat="1">
      <c r="W4195" s="59"/>
      <c r="BM4195" s="240"/>
      <c r="BN4195" s="240"/>
      <c r="BO4195" s="240"/>
    </row>
    <row r="4196" spans="23:67" s="52" customFormat="1">
      <c r="W4196" s="59"/>
      <c r="BM4196" s="240"/>
      <c r="BN4196" s="240"/>
      <c r="BO4196" s="240"/>
    </row>
    <row r="4197" spans="23:67" s="52" customFormat="1">
      <c r="W4197" s="59"/>
      <c r="BM4197" s="240"/>
      <c r="BN4197" s="240"/>
      <c r="BO4197" s="240"/>
    </row>
    <row r="4198" spans="23:67" s="52" customFormat="1">
      <c r="W4198" s="59"/>
      <c r="BM4198" s="240"/>
      <c r="BN4198" s="240"/>
      <c r="BO4198" s="240"/>
    </row>
    <row r="4199" spans="23:67" s="52" customFormat="1">
      <c r="W4199" s="59"/>
      <c r="BM4199" s="240"/>
      <c r="BN4199" s="240"/>
      <c r="BO4199" s="240"/>
    </row>
    <row r="4200" spans="23:67" s="52" customFormat="1">
      <c r="W4200" s="59"/>
      <c r="BM4200" s="240"/>
      <c r="BN4200" s="240"/>
      <c r="BO4200" s="240"/>
    </row>
    <row r="4201" spans="23:67" s="52" customFormat="1">
      <c r="W4201" s="59"/>
      <c r="BM4201" s="240"/>
      <c r="BN4201" s="240"/>
      <c r="BO4201" s="240"/>
    </row>
    <row r="4202" spans="23:67" s="52" customFormat="1">
      <c r="W4202" s="59"/>
      <c r="BM4202" s="240"/>
      <c r="BN4202" s="240"/>
      <c r="BO4202" s="240"/>
    </row>
    <row r="4203" spans="23:67" s="52" customFormat="1">
      <c r="W4203" s="59"/>
      <c r="BM4203" s="240"/>
      <c r="BN4203" s="240"/>
      <c r="BO4203" s="240"/>
    </row>
    <row r="4204" spans="23:67" s="52" customFormat="1">
      <c r="W4204" s="59"/>
      <c r="BM4204" s="240"/>
      <c r="BN4204" s="240"/>
      <c r="BO4204" s="240"/>
    </row>
    <row r="4205" spans="23:67" s="52" customFormat="1">
      <c r="W4205" s="59"/>
      <c r="BM4205" s="240"/>
      <c r="BN4205" s="240"/>
      <c r="BO4205" s="240"/>
    </row>
    <row r="4206" spans="23:67" s="52" customFormat="1">
      <c r="W4206" s="59"/>
      <c r="BM4206" s="240"/>
      <c r="BN4206" s="240"/>
      <c r="BO4206" s="240"/>
    </row>
    <row r="4207" spans="23:67" s="52" customFormat="1">
      <c r="W4207" s="59"/>
      <c r="BM4207" s="240"/>
      <c r="BN4207" s="240"/>
      <c r="BO4207" s="240"/>
    </row>
    <row r="4208" spans="23:67" s="52" customFormat="1">
      <c r="W4208" s="59"/>
      <c r="BM4208" s="240"/>
      <c r="BN4208" s="240"/>
      <c r="BO4208" s="240"/>
    </row>
    <row r="4209" spans="23:67" s="52" customFormat="1">
      <c r="W4209" s="59"/>
      <c r="BM4209" s="240"/>
      <c r="BN4209" s="240"/>
      <c r="BO4209" s="240"/>
    </row>
    <row r="4210" spans="23:67" s="52" customFormat="1">
      <c r="W4210" s="59"/>
      <c r="BM4210" s="240"/>
      <c r="BN4210" s="240"/>
      <c r="BO4210" s="240"/>
    </row>
    <row r="4211" spans="23:67" s="52" customFormat="1">
      <c r="W4211" s="59"/>
      <c r="BM4211" s="240"/>
      <c r="BN4211" s="240"/>
      <c r="BO4211" s="240"/>
    </row>
    <row r="4212" spans="23:67" s="52" customFormat="1">
      <c r="W4212" s="59"/>
      <c r="BM4212" s="240"/>
      <c r="BN4212" s="240"/>
      <c r="BO4212" s="240"/>
    </row>
    <row r="4213" spans="23:67" s="52" customFormat="1">
      <c r="W4213" s="59"/>
      <c r="BM4213" s="240"/>
      <c r="BN4213" s="240"/>
      <c r="BO4213" s="240"/>
    </row>
    <row r="4214" spans="23:67" s="52" customFormat="1">
      <c r="W4214" s="59"/>
      <c r="BM4214" s="240"/>
      <c r="BN4214" s="240"/>
      <c r="BO4214" s="240"/>
    </row>
    <row r="4215" spans="23:67" s="52" customFormat="1">
      <c r="W4215" s="59"/>
      <c r="BM4215" s="240"/>
      <c r="BN4215" s="240"/>
      <c r="BO4215" s="240"/>
    </row>
    <row r="4216" spans="23:67" s="52" customFormat="1">
      <c r="W4216" s="59"/>
      <c r="BM4216" s="240"/>
      <c r="BN4216" s="240"/>
      <c r="BO4216" s="240"/>
    </row>
    <row r="4217" spans="23:67" s="52" customFormat="1">
      <c r="W4217" s="59"/>
      <c r="BM4217" s="240"/>
      <c r="BN4217" s="240"/>
      <c r="BO4217" s="240"/>
    </row>
    <row r="4218" spans="23:67" s="52" customFormat="1">
      <c r="W4218" s="59"/>
      <c r="BM4218" s="240"/>
      <c r="BN4218" s="240"/>
      <c r="BO4218" s="240"/>
    </row>
    <row r="4219" spans="23:67" s="52" customFormat="1">
      <c r="W4219" s="59"/>
      <c r="BM4219" s="240"/>
      <c r="BN4219" s="240"/>
      <c r="BO4219" s="240"/>
    </row>
    <row r="4220" spans="23:67" s="52" customFormat="1">
      <c r="W4220" s="59"/>
      <c r="BM4220" s="240"/>
      <c r="BN4220" s="240"/>
      <c r="BO4220" s="240"/>
    </row>
    <row r="4221" spans="23:67" s="52" customFormat="1">
      <c r="W4221" s="59"/>
      <c r="BM4221" s="240"/>
      <c r="BN4221" s="240"/>
      <c r="BO4221" s="240"/>
    </row>
    <row r="4222" spans="23:67" s="52" customFormat="1">
      <c r="W4222" s="59"/>
      <c r="BM4222" s="240"/>
      <c r="BN4222" s="240"/>
      <c r="BO4222" s="240"/>
    </row>
    <row r="4223" spans="23:67" s="52" customFormat="1">
      <c r="W4223" s="59"/>
      <c r="BM4223" s="240"/>
      <c r="BN4223" s="240"/>
      <c r="BO4223" s="240"/>
    </row>
    <row r="4224" spans="23:67" s="52" customFormat="1">
      <c r="W4224" s="59"/>
      <c r="BM4224" s="240"/>
      <c r="BN4224" s="240"/>
      <c r="BO4224" s="240"/>
    </row>
    <row r="4225" spans="23:67" s="52" customFormat="1">
      <c r="W4225" s="59"/>
      <c r="BM4225" s="240"/>
      <c r="BN4225" s="240"/>
      <c r="BO4225" s="240"/>
    </row>
    <row r="4226" spans="23:67" s="52" customFormat="1">
      <c r="W4226" s="59"/>
      <c r="BM4226" s="240"/>
      <c r="BN4226" s="240"/>
      <c r="BO4226" s="240"/>
    </row>
    <row r="4227" spans="23:67" s="52" customFormat="1">
      <c r="W4227" s="59"/>
      <c r="BM4227" s="240"/>
      <c r="BN4227" s="240"/>
      <c r="BO4227" s="240"/>
    </row>
    <row r="4228" spans="23:67" s="52" customFormat="1">
      <c r="W4228" s="59"/>
      <c r="BM4228" s="240"/>
      <c r="BN4228" s="240"/>
      <c r="BO4228" s="240"/>
    </row>
    <row r="4229" spans="23:67" s="52" customFormat="1">
      <c r="W4229" s="59"/>
      <c r="BM4229" s="240"/>
      <c r="BN4229" s="240"/>
      <c r="BO4229" s="240"/>
    </row>
    <row r="4230" spans="23:67" s="52" customFormat="1">
      <c r="W4230" s="59"/>
      <c r="BM4230" s="240"/>
      <c r="BN4230" s="240"/>
      <c r="BO4230" s="240"/>
    </row>
    <row r="4231" spans="23:67" s="52" customFormat="1">
      <c r="W4231" s="59"/>
      <c r="BM4231" s="240"/>
      <c r="BN4231" s="240"/>
      <c r="BO4231" s="240"/>
    </row>
    <row r="4232" spans="23:67" s="52" customFormat="1">
      <c r="W4232" s="59"/>
      <c r="BM4232" s="240"/>
      <c r="BN4232" s="240"/>
      <c r="BO4232" s="240"/>
    </row>
    <row r="4233" spans="23:67" s="52" customFormat="1">
      <c r="W4233" s="59"/>
      <c r="BM4233" s="240"/>
      <c r="BN4233" s="240"/>
      <c r="BO4233" s="240"/>
    </row>
    <row r="4234" spans="23:67" s="52" customFormat="1">
      <c r="W4234" s="59"/>
      <c r="BM4234" s="240"/>
      <c r="BN4234" s="240"/>
      <c r="BO4234" s="240"/>
    </row>
    <row r="4235" spans="23:67" s="52" customFormat="1">
      <c r="W4235" s="59"/>
      <c r="BM4235" s="240"/>
      <c r="BN4235" s="240"/>
      <c r="BO4235" s="240"/>
    </row>
    <row r="4236" spans="23:67" s="52" customFormat="1">
      <c r="W4236" s="59"/>
      <c r="BM4236" s="240"/>
      <c r="BN4236" s="240"/>
      <c r="BO4236" s="240"/>
    </row>
    <row r="4237" spans="23:67" s="52" customFormat="1">
      <c r="W4237" s="59"/>
      <c r="BM4237" s="240"/>
      <c r="BN4237" s="240"/>
      <c r="BO4237" s="240"/>
    </row>
    <row r="4238" spans="23:67" s="52" customFormat="1">
      <c r="W4238" s="59"/>
      <c r="BM4238" s="240"/>
      <c r="BN4238" s="240"/>
      <c r="BO4238" s="240"/>
    </row>
    <row r="4239" spans="23:67" s="52" customFormat="1">
      <c r="W4239" s="59"/>
      <c r="BM4239" s="240"/>
      <c r="BN4239" s="240"/>
      <c r="BO4239" s="240"/>
    </row>
    <row r="4240" spans="23:67" s="52" customFormat="1">
      <c r="W4240" s="59"/>
      <c r="BM4240" s="240"/>
      <c r="BN4240" s="240"/>
      <c r="BO4240" s="240"/>
    </row>
    <row r="4241" spans="23:67" s="52" customFormat="1">
      <c r="W4241" s="59"/>
      <c r="BM4241" s="240"/>
      <c r="BN4241" s="240"/>
      <c r="BO4241" s="240"/>
    </row>
    <row r="4242" spans="23:67" s="52" customFormat="1">
      <c r="W4242" s="59"/>
      <c r="BM4242" s="240"/>
      <c r="BN4242" s="240"/>
      <c r="BO4242" s="240"/>
    </row>
    <row r="4243" spans="23:67" s="52" customFormat="1">
      <c r="W4243" s="59"/>
      <c r="BM4243" s="240"/>
      <c r="BN4243" s="240"/>
      <c r="BO4243" s="240"/>
    </row>
    <row r="4244" spans="23:67" s="52" customFormat="1">
      <c r="W4244" s="59"/>
      <c r="BM4244" s="240"/>
      <c r="BN4244" s="240"/>
      <c r="BO4244" s="240"/>
    </row>
    <row r="4245" spans="23:67" s="52" customFormat="1">
      <c r="W4245" s="59"/>
      <c r="BM4245" s="240"/>
      <c r="BN4245" s="240"/>
      <c r="BO4245" s="240"/>
    </row>
    <row r="4246" spans="23:67" s="52" customFormat="1">
      <c r="W4246" s="59"/>
      <c r="BM4246" s="240"/>
      <c r="BN4246" s="240"/>
      <c r="BO4246" s="240"/>
    </row>
    <row r="4247" spans="23:67" s="52" customFormat="1">
      <c r="W4247" s="59"/>
      <c r="BM4247" s="240"/>
      <c r="BN4247" s="240"/>
      <c r="BO4247" s="240"/>
    </row>
    <row r="4248" spans="23:67" s="52" customFormat="1">
      <c r="W4248" s="59"/>
      <c r="BM4248" s="240"/>
      <c r="BN4248" s="240"/>
      <c r="BO4248" s="240"/>
    </row>
    <row r="4249" spans="23:67" s="52" customFormat="1">
      <c r="W4249" s="59"/>
      <c r="BM4249" s="240"/>
      <c r="BN4249" s="240"/>
      <c r="BO4249" s="240"/>
    </row>
    <row r="4250" spans="23:67" s="52" customFormat="1">
      <c r="W4250" s="59"/>
      <c r="BM4250" s="240"/>
      <c r="BN4250" s="240"/>
      <c r="BO4250" s="240"/>
    </row>
    <row r="4251" spans="23:67" s="52" customFormat="1">
      <c r="W4251" s="59"/>
      <c r="BM4251" s="240"/>
      <c r="BN4251" s="240"/>
      <c r="BO4251" s="240"/>
    </row>
    <row r="4252" spans="23:67" s="52" customFormat="1">
      <c r="W4252" s="59"/>
      <c r="BM4252" s="240"/>
      <c r="BN4252" s="240"/>
      <c r="BO4252" s="240"/>
    </row>
    <row r="4253" spans="23:67" s="52" customFormat="1">
      <c r="W4253" s="59"/>
      <c r="BM4253" s="240"/>
      <c r="BN4253" s="240"/>
      <c r="BO4253" s="240"/>
    </row>
    <row r="4254" spans="23:67" s="52" customFormat="1">
      <c r="W4254" s="59"/>
      <c r="BM4254" s="240"/>
      <c r="BN4254" s="240"/>
      <c r="BO4254" s="240"/>
    </row>
    <row r="4255" spans="23:67" s="52" customFormat="1">
      <c r="W4255" s="59"/>
      <c r="BM4255" s="240"/>
      <c r="BN4255" s="240"/>
      <c r="BO4255" s="240"/>
    </row>
    <row r="4256" spans="23:67" s="52" customFormat="1">
      <c r="W4256" s="59"/>
      <c r="BM4256" s="240"/>
      <c r="BN4256" s="240"/>
      <c r="BO4256" s="240"/>
    </row>
    <row r="4257" spans="23:67" s="52" customFormat="1">
      <c r="W4257" s="59"/>
      <c r="BM4257" s="240"/>
      <c r="BN4257" s="240"/>
      <c r="BO4257" s="240"/>
    </row>
    <row r="4258" spans="23:67" s="52" customFormat="1">
      <c r="W4258" s="59"/>
      <c r="BM4258" s="240"/>
      <c r="BN4258" s="240"/>
      <c r="BO4258" s="240"/>
    </row>
    <row r="4259" spans="23:67" s="52" customFormat="1">
      <c r="W4259" s="59"/>
      <c r="BM4259" s="240"/>
      <c r="BN4259" s="240"/>
      <c r="BO4259" s="240"/>
    </row>
    <row r="4260" spans="23:67" s="52" customFormat="1">
      <c r="W4260" s="59"/>
      <c r="BM4260" s="240"/>
      <c r="BN4260" s="240"/>
      <c r="BO4260" s="240"/>
    </row>
    <row r="4261" spans="23:67" s="52" customFormat="1">
      <c r="W4261" s="59"/>
      <c r="BM4261" s="240"/>
      <c r="BN4261" s="240"/>
      <c r="BO4261" s="240"/>
    </row>
    <row r="4262" spans="23:67" s="52" customFormat="1">
      <c r="W4262" s="59"/>
      <c r="BM4262" s="240"/>
      <c r="BN4262" s="240"/>
      <c r="BO4262" s="240"/>
    </row>
    <row r="4263" spans="23:67" s="52" customFormat="1">
      <c r="W4263" s="59"/>
      <c r="BM4263" s="240"/>
      <c r="BN4263" s="240"/>
      <c r="BO4263" s="240"/>
    </row>
    <row r="4264" spans="23:67" s="52" customFormat="1">
      <c r="W4264" s="59"/>
      <c r="BM4264" s="240"/>
      <c r="BN4264" s="240"/>
      <c r="BO4264" s="240"/>
    </row>
    <row r="4265" spans="23:67" s="52" customFormat="1">
      <c r="W4265" s="59"/>
      <c r="BM4265" s="240"/>
      <c r="BN4265" s="240"/>
      <c r="BO4265" s="240"/>
    </row>
    <row r="4266" spans="23:67" s="52" customFormat="1">
      <c r="W4266" s="59"/>
      <c r="BM4266" s="240"/>
      <c r="BN4266" s="240"/>
      <c r="BO4266" s="240"/>
    </row>
    <row r="4267" spans="23:67" s="52" customFormat="1">
      <c r="W4267" s="59"/>
      <c r="BM4267" s="240"/>
      <c r="BN4267" s="240"/>
      <c r="BO4267" s="240"/>
    </row>
    <row r="4268" spans="23:67" s="52" customFormat="1">
      <c r="W4268" s="59"/>
      <c r="BM4268" s="240"/>
      <c r="BN4268" s="240"/>
      <c r="BO4268" s="240"/>
    </row>
    <row r="4269" spans="23:67" s="52" customFormat="1">
      <c r="W4269" s="59"/>
      <c r="BM4269" s="240"/>
      <c r="BN4269" s="240"/>
      <c r="BO4269" s="240"/>
    </row>
    <row r="4270" spans="23:67" s="52" customFormat="1">
      <c r="W4270" s="59"/>
      <c r="BM4270" s="240"/>
      <c r="BN4270" s="240"/>
      <c r="BO4270" s="240"/>
    </row>
    <row r="4271" spans="23:67" s="52" customFormat="1">
      <c r="W4271" s="59"/>
      <c r="BM4271" s="240"/>
      <c r="BN4271" s="240"/>
      <c r="BO4271" s="240"/>
    </row>
    <row r="4272" spans="23:67" s="52" customFormat="1">
      <c r="W4272" s="59"/>
      <c r="BM4272" s="240"/>
      <c r="BN4272" s="240"/>
      <c r="BO4272" s="240"/>
    </row>
    <row r="4273" spans="23:67" s="52" customFormat="1">
      <c r="W4273" s="59"/>
      <c r="BM4273" s="240"/>
      <c r="BN4273" s="240"/>
      <c r="BO4273" s="240"/>
    </row>
    <row r="4274" spans="23:67" s="52" customFormat="1">
      <c r="W4274" s="59"/>
      <c r="BM4274" s="240"/>
      <c r="BN4274" s="240"/>
      <c r="BO4274" s="240"/>
    </row>
    <row r="4275" spans="23:67" s="52" customFormat="1">
      <c r="W4275" s="59"/>
      <c r="BM4275" s="240"/>
      <c r="BN4275" s="240"/>
      <c r="BO4275" s="240"/>
    </row>
    <row r="4276" spans="23:67" s="52" customFormat="1">
      <c r="W4276" s="59"/>
      <c r="BM4276" s="240"/>
      <c r="BN4276" s="240"/>
      <c r="BO4276" s="240"/>
    </row>
    <row r="4277" spans="23:67" s="52" customFormat="1">
      <c r="W4277" s="59"/>
      <c r="BM4277" s="240"/>
      <c r="BN4277" s="240"/>
      <c r="BO4277" s="240"/>
    </row>
    <row r="4278" spans="23:67" s="52" customFormat="1">
      <c r="W4278" s="59"/>
      <c r="BM4278" s="240"/>
      <c r="BN4278" s="240"/>
      <c r="BO4278" s="240"/>
    </row>
    <row r="4279" spans="23:67" s="52" customFormat="1">
      <c r="W4279" s="59"/>
      <c r="BM4279" s="240"/>
      <c r="BN4279" s="240"/>
      <c r="BO4279" s="240"/>
    </row>
    <row r="4280" spans="23:67" s="52" customFormat="1">
      <c r="W4280" s="59"/>
      <c r="BM4280" s="240"/>
      <c r="BN4280" s="240"/>
      <c r="BO4280" s="240"/>
    </row>
    <row r="4281" spans="23:67" s="52" customFormat="1">
      <c r="W4281" s="59"/>
      <c r="BM4281" s="240"/>
      <c r="BN4281" s="240"/>
      <c r="BO4281" s="240"/>
    </row>
    <row r="4282" spans="23:67" s="52" customFormat="1">
      <c r="W4282" s="59"/>
      <c r="BM4282" s="240"/>
      <c r="BN4282" s="240"/>
      <c r="BO4282" s="240"/>
    </row>
    <row r="4283" spans="23:67" s="52" customFormat="1">
      <c r="W4283" s="59"/>
      <c r="BM4283" s="240"/>
      <c r="BN4283" s="240"/>
      <c r="BO4283" s="240"/>
    </row>
    <row r="4284" spans="23:67" s="52" customFormat="1">
      <c r="W4284" s="59"/>
      <c r="BM4284" s="240"/>
      <c r="BN4284" s="240"/>
      <c r="BO4284" s="240"/>
    </row>
    <row r="4285" spans="23:67" s="52" customFormat="1">
      <c r="W4285" s="59"/>
      <c r="BM4285" s="240"/>
      <c r="BN4285" s="240"/>
      <c r="BO4285" s="240"/>
    </row>
    <row r="4286" spans="23:67" s="52" customFormat="1">
      <c r="W4286" s="59"/>
      <c r="BM4286" s="240"/>
      <c r="BN4286" s="240"/>
      <c r="BO4286" s="240"/>
    </row>
    <row r="4287" spans="23:67" s="52" customFormat="1">
      <c r="W4287" s="59"/>
      <c r="BM4287" s="240"/>
      <c r="BN4287" s="240"/>
      <c r="BO4287" s="240"/>
    </row>
    <row r="4288" spans="23:67" s="52" customFormat="1">
      <c r="W4288" s="59"/>
      <c r="BM4288" s="240"/>
      <c r="BN4288" s="240"/>
      <c r="BO4288" s="240"/>
    </row>
    <row r="4289" spans="23:67" s="52" customFormat="1">
      <c r="W4289" s="59"/>
      <c r="BM4289" s="240"/>
      <c r="BN4289" s="240"/>
      <c r="BO4289" s="240"/>
    </row>
    <row r="4290" spans="23:67" s="52" customFormat="1">
      <c r="W4290" s="59"/>
      <c r="BM4290" s="240"/>
      <c r="BN4290" s="240"/>
      <c r="BO4290" s="240"/>
    </row>
    <row r="4291" spans="23:67" s="52" customFormat="1">
      <c r="W4291" s="59"/>
      <c r="BM4291" s="240"/>
      <c r="BN4291" s="240"/>
      <c r="BO4291" s="240"/>
    </row>
    <row r="4292" spans="23:67" s="52" customFormat="1">
      <c r="W4292" s="59"/>
      <c r="BM4292" s="240"/>
      <c r="BN4292" s="240"/>
      <c r="BO4292" s="240"/>
    </row>
    <row r="4293" spans="23:67" s="52" customFormat="1">
      <c r="W4293" s="59"/>
      <c r="BM4293" s="240"/>
      <c r="BN4293" s="240"/>
      <c r="BO4293" s="240"/>
    </row>
    <row r="4294" spans="23:67" s="52" customFormat="1">
      <c r="W4294" s="59"/>
      <c r="BM4294" s="240"/>
      <c r="BN4294" s="240"/>
      <c r="BO4294" s="240"/>
    </row>
    <row r="4295" spans="23:67" s="52" customFormat="1">
      <c r="W4295" s="59"/>
      <c r="BM4295" s="240"/>
      <c r="BN4295" s="240"/>
      <c r="BO4295" s="240"/>
    </row>
    <row r="4296" spans="23:67" s="52" customFormat="1">
      <c r="W4296" s="59"/>
      <c r="BM4296" s="240"/>
      <c r="BN4296" s="240"/>
      <c r="BO4296" s="240"/>
    </row>
    <row r="4297" spans="23:67" s="52" customFormat="1">
      <c r="W4297" s="59"/>
      <c r="BM4297" s="240"/>
      <c r="BN4297" s="240"/>
      <c r="BO4297" s="240"/>
    </row>
    <row r="4298" spans="23:67" s="52" customFormat="1">
      <c r="W4298" s="59"/>
      <c r="BM4298" s="240"/>
      <c r="BN4298" s="240"/>
      <c r="BO4298" s="240"/>
    </row>
    <row r="4299" spans="23:67" s="52" customFormat="1">
      <c r="W4299" s="59"/>
      <c r="BM4299" s="240"/>
      <c r="BN4299" s="240"/>
      <c r="BO4299" s="240"/>
    </row>
    <row r="4300" spans="23:67" s="52" customFormat="1">
      <c r="W4300" s="59"/>
      <c r="BM4300" s="240"/>
      <c r="BN4300" s="240"/>
      <c r="BO4300" s="240"/>
    </row>
    <row r="4301" spans="23:67" s="52" customFormat="1">
      <c r="W4301" s="59"/>
      <c r="BM4301" s="240"/>
      <c r="BN4301" s="240"/>
      <c r="BO4301" s="240"/>
    </row>
    <row r="4302" spans="23:67" s="52" customFormat="1">
      <c r="W4302" s="59"/>
      <c r="BM4302" s="240"/>
      <c r="BN4302" s="240"/>
      <c r="BO4302" s="240"/>
    </row>
    <row r="4303" spans="23:67" s="52" customFormat="1">
      <c r="W4303" s="59"/>
      <c r="BM4303" s="240"/>
      <c r="BN4303" s="240"/>
      <c r="BO4303" s="240"/>
    </row>
    <row r="4304" spans="23:67" s="52" customFormat="1">
      <c r="W4304" s="59"/>
      <c r="BM4304" s="240"/>
      <c r="BN4304" s="240"/>
      <c r="BO4304" s="240"/>
    </row>
    <row r="4305" spans="23:67" s="52" customFormat="1">
      <c r="W4305" s="59"/>
      <c r="BM4305" s="240"/>
      <c r="BN4305" s="240"/>
      <c r="BO4305" s="240"/>
    </row>
    <row r="4306" spans="23:67" s="52" customFormat="1">
      <c r="W4306" s="59"/>
      <c r="BM4306" s="240"/>
      <c r="BN4306" s="240"/>
      <c r="BO4306" s="240"/>
    </row>
    <row r="4307" spans="23:67" s="52" customFormat="1">
      <c r="W4307" s="59"/>
      <c r="BM4307" s="240"/>
      <c r="BN4307" s="240"/>
      <c r="BO4307" s="240"/>
    </row>
    <row r="4308" spans="23:67" s="52" customFormat="1">
      <c r="W4308" s="59"/>
      <c r="BM4308" s="240"/>
      <c r="BN4308" s="240"/>
      <c r="BO4308" s="240"/>
    </row>
    <row r="4309" spans="23:67" s="52" customFormat="1">
      <c r="W4309" s="59"/>
      <c r="BM4309" s="240"/>
      <c r="BN4309" s="240"/>
      <c r="BO4309" s="240"/>
    </row>
    <row r="4310" spans="23:67" s="52" customFormat="1">
      <c r="W4310" s="59"/>
      <c r="BM4310" s="240"/>
      <c r="BN4310" s="240"/>
      <c r="BO4310" s="240"/>
    </row>
    <row r="4311" spans="23:67" s="52" customFormat="1">
      <c r="W4311" s="59"/>
      <c r="BM4311" s="240"/>
      <c r="BN4311" s="240"/>
      <c r="BO4311" s="240"/>
    </row>
    <row r="4312" spans="23:67" s="52" customFormat="1">
      <c r="W4312" s="59"/>
      <c r="BM4312" s="240"/>
      <c r="BN4312" s="240"/>
      <c r="BO4312" s="240"/>
    </row>
    <row r="4313" spans="23:67" s="52" customFormat="1">
      <c r="W4313" s="59"/>
      <c r="BM4313" s="240"/>
      <c r="BN4313" s="240"/>
      <c r="BO4313" s="240"/>
    </row>
    <row r="4314" spans="23:67" s="52" customFormat="1">
      <c r="W4314" s="59"/>
      <c r="BM4314" s="240"/>
      <c r="BN4314" s="240"/>
      <c r="BO4314" s="240"/>
    </row>
    <row r="4315" spans="23:67" s="52" customFormat="1">
      <c r="W4315" s="59"/>
      <c r="BM4315" s="240"/>
      <c r="BN4315" s="240"/>
      <c r="BO4315" s="240"/>
    </row>
    <row r="4316" spans="23:67" s="52" customFormat="1">
      <c r="W4316" s="59"/>
      <c r="BM4316" s="240"/>
      <c r="BN4316" s="240"/>
      <c r="BO4316" s="240"/>
    </row>
    <row r="4317" spans="23:67" s="52" customFormat="1">
      <c r="W4317" s="59"/>
      <c r="BM4317" s="240"/>
      <c r="BN4317" s="240"/>
      <c r="BO4317" s="240"/>
    </row>
    <row r="4318" spans="23:67" s="52" customFormat="1">
      <c r="W4318" s="59"/>
      <c r="BM4318" s="240"/>
      <c r="BN4318" s="240"/>
      <c r="BO4318" s="240"/>
    </row>
    <row r="4319" spans="23:67" s="52" customFormat="1">
      <c r="W4319" s="59"/>
      <c r="BM4319" s="240"/>
      <c r="BN4319" s="240"/>
      <c r="BO4319" s="240"/>
    </row>
    <row r="4320" spans="23:67" s="52" customFormat="1">
      <c r="W4320" s="59"/>
      <c r="BM4320" s="240"/>
      <c r="BN4320" s="240"/>
      <c r="BO4320" s="240"/>
    </row>
    <row r="4321" spans="23:67" s="52" customFormat="1">
      <c r="W4321" s="59"/>
      <c r="BM4321" s="240"/>
      <c r="BN4321" s="240"/>
      <c r="BO4321" s="240"/>
    </row>
    <row r="4322" spans="23:67" s="52" customFormat="1">
      <c r="W4322" s="59"/>
      <c r="BM4322" s="240"/>
      <c r="BN4322" s="240"/>
      <c r="BO4322" s="240"/>
    </row>
    <row r="4323" spans="23:67" s="52" customFormat="1">
      <c r="W4323" s="59"/>
      <c r="BM4323" s="240"/>
      <c r="BN4323" s="240"/>
      <c r="BO4323" s="240"/>
    </row>
    <row r="4324" spans="23:67" s="52" customFormat="1">
      <c r="W4324" s="59"/>
      <c r="BM4324" s="240"/>
      <c r="BN4324" s="240"/>
      <c r="BO4324" s="240"/>
    </row>
    <row r="4325" spans="23:67" s="52" customFormat="1">
      <c r="W4325" s="59"/>
      <c r="BM4325" s="240"/>
      <c r="BN4325" s="240"/>
      <c r="BO4325" s="240"/>
    </row>
    <row r="4326" spans="23:67" s="52" customFormat="1">
      <c r="W4326" s="59"/>
      <c r="BM4326" s="240"/>
      <c r="BN4326" s="240"/>
      <c r="BO4326" s="240"/>
    </row>
    <row r="4327" spans="23:67" s="52" customFormat="1">
      <c r="W4327" s="59"/>
      <c r="BM4327" s="240"/>
      <c r="BN4327" s="240"/>
      <c r="BO4327" s="240"/>
    </row>
    <row r="4328" spans="23:67" s="52" customFormat="1">
      <c r="W4328" s="59"/>
      <c r="BM4328" s="240"/>
      <c r="BN4328" s="240"/>
      <c r="BO4328" s="240"/>
    </row>
    <row r="4329" spans="23:67" s="52" customFormat="1">
      <c r="W4329" s="59"/>
      <c r="BM4329" s="240"/>
      <c r="BN4329" s="240"/>
      <c r="BO4329" s="240"/>
    </row>
    <row r="4330" spans="23:67" s="52" customFormat="1">
      <c r="W4330" s="59"/>
      <c r="BM4330" s="240"/>
      <c r="BN4330" s="240"/>
      <c r="BO4330" s="240"/>
    </row>
    <row r="4331" spans="23:67" s="52" customFormat="1">
      <c r="W4331" s="59"/>
      <c r="BM4331" s="240"/>
      <c r="BN4331" s="240"/>
      <c r="BO4331" s="240"/>
    </row>
    <row r="4332" spans="23:67" s="52" customFormat="1">
      <c r="W4332" s="59"/>
      <c r="BM4332" s="240"/>
      <c r="BN4332" s="240"/>
      <c r="BO4332" s="240"/>
    </row>
    <row r="4333" spans="23:67" s="52" customFormat="1">
      <c r="W4333" s="59"/>
      <c r="BM4333" s="240"/>
      <c r="BN4333" s="240"/>
      <c r="BO4333" s="240"/>
    </row>
    <row r="4334" spans="23:67" s="52" customFormat="1">
      <c r="W4334" s="59"/>
      <c r="BM4334" s="240"/>
      <c r="BN4334" s="240"/>
      <c r="BO4334" s="240"/>
    </row>
    <row r="4335" spans="23:67" s="52" customFormat="1">
      <c r="W4335" s="59"/>
      <c r="BM4335" s="240"/>
      <c r="BN4335" s="240"/>
      <c r="BO4335" s="240"/>
    </row>
    <row r="4336" spans="23:67" s="52" customFormat="1">
      <c r="W4336" s="59"/>
      <c r="BM4336" s="240"/>
      <c r="BN4336" s="240"/>
      <c r="BO4336" s="240"/>
    </row>
    <row r="4337" spans="23:67" s="52" customFormat="1">
      <c r="W4337" s="59"/>
      <c r="BM4337" s="240"/>
      <c r="BN4337" s="240"/>
      <c r="BO4337" s="240"/>
    </row>
    <row r="4338" spans="23:67" s="52" customFormat="1">
      <c r="W4338" s="59"/>
      <c r="BM4338" s="240"/>
      <c r="BN4338" s="240"/>
      <c r="BO4338" s="240"/>
    </row>
    <row r="4339" spans="23:67" s="52" customFormat="1">
      <c r="W4339" s="59"/>
      <c r="BM4339" s="240"/>
      <c r="BN4339" s="240"/>
      <c r="BO4339" s="240"/>
    </row>
    <row r="4340" spans="23:67" s="52" customFormat="1">
      <c r="W4340" s="59"/>
      <c r="BM4340" s="240"/>
      <c r="BN4340" s="240"/>
      <c r="BO4340" s="240"/>
    </row>
    <row r="4341" spans="23:67" s="52" customFormat="1">
      <c r="W4341" s="59"/>
      <c r="BM4341" s="240"/>
      <c r="BN4341" s="240"/>
      <c r="BO4341" s="240"/>
    </row>
    <row r="4342" spans="23:67" s="52" customFormat="1">
      <c r="W4342" s="59"/>
      <c r="BM4342" s="240"/>
      <c r="BN4342" s="240"/>
      <c r="BO4342" s="240"/>
    </row>
    <row r="4343" spans="23:67" s="52" customFormat="1">
      <c r="W4343" s="59"/>
      <c r="BM4343" s="240"/>
      <c r="BN4343" s="240"/>
      <c r="BO4343" s="240"/>
    </row>
    <row r="4344" spans="23:67" s="52" customFormat="1">
      <c r="W4344" s="59"/>
      <c r="BM4344" s="240"/>
      <c r="BN4344" s="240"/>
      <c r="BO4344" s="240"/>
    </row>
    <row r="4345" spans="23:67" s="52" customFormat="1">
      <c r="W4345" s="59"/>
      <c r="BM4345" s="240"/>
      <c r="BN4345" s="240"/>
      <c r="BO4345" s="240"/>
    </row>
    <row r="4346" spans="23:67" s="52" customFormat="1">
      <c r="W4346" s="59"/>
      <c r="BM4346" s="240"/>
      <c r="BN4346" s="240"/>
      <c r="BO4346" s="240"/>
    </row>
    <row r="4347" spans="23:67" s="52" customFormat="1">
      <c r="W4347" s="59"/>
      <c r="BM4347" s="240"/>
      <c r="BN4347" s="240"/>
      <c r="BO4347" s="240"/>
    </row>
    <row r="4348" spans="23:67" s="52" customFormat="1">
      <c r="W4348" s="59"/>
      <c r="BM4348" s="240"/>
      <c r="BN4348" s="240"/>
      <c r="BO4348" s="240"/>
    </row>
    <row r="4349" spans="23:67" s="52" customFormat="1">
      <c r="W4349" s="59"/>
      <c r="BM4349" s="240"/>
      <c r="BN4349" s="240"/>
      <c r="BO4349" s="240"/>
    </row>
    <row r="4350" spans="23:67" s="52" customFormat="1">
      <c r="W4350" s="59"/>
      <c r="BM4350" s="240"/>
      <c r="BN4350" s="240"/>
      <c r="BO4350" s="240"/>
    </row>
    <row r="4351" spans="23:67" s="52" customFormat="1">
      <c r="W4351" s="59"/>
      <c r="BM4351" s="240"/>
      <c r="BN4351" s="240"/>
      <c r="BO4351" s="240"/>
    </row>
    <row r="4352" spans="23:67" s="52" customFormat="1">
      <c r="W4352" s="59"/>
      <c r="BM4352" s="240"/>
      <c r="BN4352" s="240"/>
      <c r="BO4352" s="240"/>
    </row>
    <row r="4353" spans="23:67" s="52" customFormat="1">
      <c r="W4353" s="59"/>
      <c r="BM4353" s="240"/>
      <c r="BN4353" s="240"/>
      <c r="BO4353" s="240"/>
    </row>
    <row r="4354" spans="23:67" s="52" customFormat="1">
      <c r="W4354" s="59"/>
      <c r="BM4354" s="240"/>
      <c r="BN4354" s="240"/>
      <c r="BO4354" s="240"/>
    </row>
    <row r="4355" spans="23:67" s="52" customFormat="1">
      <c r="W4355" s="59"/>
      <c r="BM4355" s="240"/>
      <c r="BN4355" s="240"/>
      <c r="BO4355" s="240"/>
    </row>
    <row r="4356" spans="23:67" s="52" customFormat="1">
      <c r="W4356" s="59"/>
      <c r="BM4356" s="240"/>
      <c r="BN4356" s="240"/>
      <c r="BO4356" s="240"/>
    </row>
    <row r="4357" spans="23:67" s="52" customFormat="1">
      <c r="W4357" s="59"/>
      <c r="BM4357" s="240"/>
      <c r="BN4357" s="240"/>
      <c r="BO4357" s="240"/>
    </row>
    <row r="4358" spans="23:67" s="52" customFormat="1">
      <c r="W4358" s="59"/>
      <c r="BM4358" s="240"/>
      <c r="BN4358" s="240"/>
      <c r="BO4358" s="240"/>
    </row>
    <row r="4359" spans="23:67" s="52" customFormat="1">
      <c r="W4359" s="59"/>
      <c r="BM4359" s="240"/>
      <c r="BN4359" s="240"/>
      <c r="BO4359" s="240"/>
    </row>
    <row r="4360" spans="23:67" s="52" customFormat="1">
      <c r="W4360" s="59"/>
      <c r="BM4360" s="240"/>
      <c r="BN4360" s="240"/>
      <c r="BO4360" s="240"/>
    </row>
    <row r="4361" spans="23:67" s="52" customFormat="1">
      <c r="W4361" s="59"/>
      <c r="BM4361" s="240"/>
      <c r="BN4361" s="240"/>
      <c r="BO4361" s="240"/>
    </row>
    <row r="4362" spans="23:67" s="52" customFormat="1">
      <c r="W4362" s="59"/>
      <c r="BM4362" s="240"/>
      <c r="BN4362" s="240"/>
      <c r="BO4362" s="240"/>
    </row>
    <row r="4363" spans="23:67" s="52" customFormat="1">
      <c r="W4363" s="59"/>
      <c r="BM4363" s="240"/>
      <c r="BN4363" s="240"/>
      <c r="BO4363" s="240"/>
    </row>
    <row r="4364" spans="23:67" s="52" customFormat="1">
      <c r="W4364" s="59"/>
      <c r="BM4364" s="240"/>
      <c r="BN4364" s="240"/>
      <c r="BO4364" s="240"/>
    </row>
    <row r="4365" spans="23:67" s="52" customFormat="1">
      <c r="W4365" s="59"/>
      <c r="BM4365" s="240"/>
      <c r="BN4365" s="240"/>
      <c r="BO4365" s="240"/>
    </row>
    <row r="4366" spans="23:67" s="52" customFormat="1">
      <c r="W4366" s="59"/>
      <c r="BM4366" s="240"/>
      <c r="BN4366" s="240"/>
      <c r="BO4366" s="240"/>
    </row>
    <row r="4367" spans="23:67" s="52" customFormat="1">
      <c r="W4367" s="59"/>
      <c r="BM4367" s="240"/>
      <c r="BN4367" s="240"/>
      <c r="BO4367" s="240"/>
    </row>
    <row r="4368" spans="23:67" s="52" customFormat="1">
      <c r="W4368" s="59"/>
      <c r="BM4368" s="240"/>
      <c r="BN4368" s="240"/>
      <c r="BO4368" s="240"/>
    </row>
    <row r="4369" spans="23:67" s="52" customFormat="1">
      <c r="W4369" s="59"/>
      <c r="BM4369" s="240"/>
      <c r="BN4369" s="240"/>
      <c r="BO4369" s="240"/>
    </row>
    <row r="4370" spans="23:67" s="52" customFormat="1">
      <c r="W4370" s="59"/>
      <c r="BM4370" s="240"/>
      <c r="BN4370" s="240"/>
      <c r="BO4370" s="240"/>
    </row>
    <row r="4371" spans="23:67" s="52" customFormat="1">
      <c r="W4371" s="59"/>
      <c r="BM4371" s="240"/>
      <c r="BN4371" s="240"/>
      <c r="BO4371" s="240"/>
    </row>
    <row r="4372" spans="23:67" s="52" customFormat="1">
      <c r="W4372" s="59"/>
      <c r="BM4372" s="240"/>
      <c r="BN4372" s="240"/>
      <c r="BO4372" s="240"/>
    </row>
    <row r="4373" spans="23:67" s="52" customFormat="1">
      <c r="W4373" s="59"/>
      <c r="BM4373" s="240"/>
      <c r="BN4373" s="240"/>
      <c r="BO4373" s="240"/>
    </row>
    <row r="4374" spans="23:67" s="52" customFormat="1">
      <c r="W4374" s="59"/>
      <c r="BM4374" s="240"/>
      <c r="BN4374" s="240"/>
      <c r="BO4374" s="240"/>
    </row>
    <row r="4375" spans="23:67" s="52" customFormat="1">
      <c r="W4375" s="59"/>
      <c r="BM4375" s="240"/>
      <c r="BN4375" s="240"/>
      <c r="BO4375" s="240"/>
    </row>
    <row r="4376" spans="23:67" s="52" customFormat="1">
      <c r="W4376" s="59"/>
      <c r="BM4376" s="240"/>
      <c r="BN4376" s="240"/>
      <c r="BO4376" s="240"/>
    </row>
    <row r="4377" spans="23:67" s="52" customFormat="1">
      <c r="W4377" s="59"/>
      <c r="BM4377" s="240"/>
      <c r="BN4377" s="240"/>
      <c r="BO4377" s="240"/>
    </row>
    <row r="4378" spans="23:67" s="52" customFormat="1">
      <c r="W4378" s="59"/>
      <c r="BM4378" s="240"/>
      <c r="BN4378" s="240"/>
      <c r="BO4378" s="240"/>
    </row>
    <row r="4379" spans="23:67" s="52" customFormat="1">
      <c r="W4379" s="59"/>
      <c r="BM4379" s="240"/>
      <c r="BN4379" s="240"/>
      <c r="BO4379" s="240"/>
    </row>
    <row r="4380" spans="23:67" s="52" customFormat="1">
      <c r="W4380" s="59"/>
      <c r="BM4380" s="240"/>
      <c r="BN4380" s="240"/>
      <c r="BO4380" s="240"/>
    </row>
    <row r="4381" spans="23:67" s="52" customFormat="1">
      <c r="W4381" s="59"/>
      <c r="BM4381" s="240"/>
      <c r="BN4381" s="240"/>
      <c r="BO4381" s="240"/>
    </row>
    <row r="4382" spans="23:67" s="52" customFormat="1">
      <c r="W4382" s="59"/>
      <c r="BM4382" s="240"/>
      <c r="BN4382" s="240"/>
      <c r="BO4382" s="240"/>
    </row>
    <row r="4383" spans="23:67" s="52" customFormat="1">
      <c r="W4383" s="59"/>
      <c r="BM4383" s="240"/>
      <c r="BN4383" s="240"/>
      <c r="BO4383" s="240"/>
    </row>
    <row r="4384" spans="23:67" s="52" customFormat="1">
      <c r="W4384" s="59"/>
      <c r="BM4384" s="240"/>
      <c r="BN4384" s="240"/>
      <c r="BO4384" s="240"/>
    </row>
    <row r="4385" spans="23:67" s="52" customFormat="1">
      <c r="W4385" s="59"/>
      <c r="BM4385" s="240"/>
      <c r="BN4385" s="240"/>
      <c r="BO4385" s="240"/>
    </row>
    <row r="4386" spans="23:67" s="52" customFormat="1">
      <c r="W4386" s="59"/>
      <c r="BM4386" s="240"/>
      <c r="BN4386" s="240"/>
      <c r="BO4386" s="240"/>
    </row>
    <row r="4387" spans="23:67" s="52" customFormat="1">
      <c r="W4387" s="59"/>
      <c r="BM4387" s="240"/>
      <c r="BN4387" s="240"/>
      <c r="BO4387" s="240"/>
    </row>
    <row r="4388" spans="23:67" s="52" customFormat="1">
      <c r="W4388" s="59"/>
      <c r="BM4388" s="240"/>
      <c r="BN4388" s="240"/>
      <c r="BO4388" s="240"/>
    </row>
    <row r="4389" spans="23:67" s="52" customFormat="1">
      <c r="W4389" s="59"/>
      <c r="BM4389" s="240"/>
      <c r="BN4389" s="240"/>
      <c r="BO4389" s="240"/>
    </row>
    <row r="4390" spans="23:67" s="52" customFormat="1">
      <c r="W4390" s="59"/>
      <c r="BM4390" s="240"/>
      <c r="BN4390" s="240"/>
      <c r="BO4390" s="240"/>
    </row>
    <row r="4391" spans="23:67" s="52" customFormat="1">
      <c r="W4391" s="59"/>
      <c r="BM4391" s="240"/>
      <c r="BN4391" s="240"/>
      <c r="BO4391" s="240"/>
    </row>
    <row r="4392" spans="23:67" s="52" customFormat="1">
      <c r="W4392" s="59"/>
      <c r="BM4392" s="240"/>
      <c r="BN4392" s="240"/>
      <c r="BO4392" s="240"/>
    </row>
    <row r="4393" spans="23:67" s="52" customFormat="1">
      <c r="W4393" s="59"/>
      <c r="BM4393" s="240"/>
      <c r="BN4393" s="240"/>
      <c r="BO4393" s="240"/>
    </row>
    <row r="4394" spans="23:67" s="52" customFormat="1">
      <c r="W4394" s="59"/>
      <c r="BM4394" s="240"/>
      <c r="BN4394" s="240"/>
      <c r="BO4394" s="240"/>
    </row>
    <row r="4395" spans="23:67" s="52" customFormat="1">
      <c r="W4395" s="59"/>
      <c r="BM4395" s="240"/>
      <c r="BN4395" s="240"/>
      <c r="BO4395" s="240"/>
    </row>
    <row r="4396" spans="23:67" s="52" customFormat="1">
      <c r="W4396" s="59"/>
      <c r="BM4396" s="240"/>
      <c r="BN4396" s="240"/>
      <c r="BO4396" s="240"/>
    </row>
    <row r="4397" spans="23:67" s="52" customFormat="1">
      <c r="W4397" s="59"/>
      <c r="BM4397" s="240"/>
      <c r="BN4397" s="240"/>
      <c r="BO4397" s="240"/>
    </row>
    <row r="4398" spans="23:67" s="52" customFormat="1">
      <c r="W4398" s="59"/>
      <c r="BM4398" s="240"/>
      <c r="BN4398" s="240"/>
      <c r="BO4398" s="240"/>
    </row>
    <row r="4399" spans="23:67" s="52" customFormat="1">
      <c r="W4399" s="59"/>
      <c r="BM4399" s="240"/>
      <c r="BN4399" s="240"/>
      <c r="BO4399" s="240"/>
    </row>
    <row r="4400" spans="23:67" s="52" customFormat="1">
      <c r="W4400" s="59"/>
      <c r="BM4400" s="240"/>
      <c r="BN4400" s="240"/>
      <c r="BO4400" s="240"/>
    </row>
    <row r="4401" spans="23:67" s="52" customFormat="1">
      <c r="W4401" s="59"/>
      <c r="BM4401" s="240"/>
      <c r="BN4401" s="240"/>
      <c r="BO4401" s="240"/>
    </row>
    <row r="4402" spans="23:67" s="52" customFormat="1">
      <c r="W4402" s="59"/>
      <c r="BM4402" s="240"/>
      <c r="BN4402" s="240"/>
      <c r="BO4402" s="240"/>
    </row>
    <row r="4403" spans="23:67" s="52" customFormat="1">
      <c r="W4403" s="59"/>
      <c r="BM4403" s="240"/>
      <c r="BN4403" s="240"/>
      <c r="BO4403" s="240"/>
    </row>
    <row r="4404" spans="23:67" s="52" customFormat="1">
      <c r="W4404" s="59"/>
      <c r="BM4404" s="240"/>
      <c r="BN4404" s="240"/>
      <c r="BO4404" s="240"/>
    </row>
    <row r="4405" spans="23:67" s="52" customFormat="1">
      <c r="W4405" s="59"/>
      <c r="BM4405" s="240"/>
      <c r="BN4405" s="240"/>
      <c r="BO4405" s="240"/>
    </row>
    <row r="4406" spans="23:67" s="52" customFormat="1">
      <c r="W4406" s="59"/>
      <c r="BM4406" s="240"/>
      <c r="BN4406" s="240"/>
      <c r="BO4406" s="240"/>
    </row>
    <row r="4407" spans="23:67" s="52" customFormat="1">
      <c r="W4407" s="59"/>
      <c r="BM4407" s="240"/>
      <c r="BN4407" s="240"/>
      <c r="BO4407" s="240"/>
    </row>
    <row r="4408" spans="23:67" s="52" customFormat="1">
      <c r="W4408" s="59"/>
      <c r="BM4408" s="240"/>
      <c r="BN4408" s="240"/>
      <c r="BO4408" s="240"/>
    </row>
    <row r="4409" spans="23:67" s="52" customFormat="1">
      <c r="W4409" s="59"/>
      <c r="BM4409" s="240"/>
      <c r="BN4409" s="240"/>
      <c r="BO4409" s="240"/>
    </row>
    <row r="4410" spans="23:67" s="52" customFormat="1">
      <c r="W4410" s="59"/>
      <c r="BM4410" s="240"/>
      <c r="BN4410" s="240"/>
      <c r="BO4410" s="240"/>
    </row>
    <row r="4411" spans="23:67" s="52" customFormat="1">
      <c r="W4411" s="59"/>
      <c r="BM4411" s="240"/>
      <c r="BN4411" s="240"/>
      <c r="BO4411" s="240"/>
    </row>
    <row r="4412" spans="23:67" s="52" customFormat="1">
      <c r="W4412" s="59"/>
      <c r="BM4412" s="240"/>
      <c r="BN4412" s="240"/>
      <c r="BO4412" s="240"/>
    </row>
    <row r="4413" spans="23:67" s="52" customFormat="1">
      <c r="W4413" s="59"/>
      <c r="BM4413" s="240"/>
      <c r="BN4413" s="240"/>
      <c r="BO4413" s="240"/>
    </row>
    <row r="4414" spans="23:67" s="52" customFormat="1">
      <c r="W4414" s="59"/>
      <c r="BM4414" s="240"/>
      <c r="BN4414" s="240"/>
      <c r="BO4414" s="240"/>
    </row>
    <row r="4415" spans="23:67" s="52" customFormat="1">
      <c r="W4415" s="59"/>
      <c r="BM4415" s="240"/>
      <c r="BN4415" s="240"/>
      <c r="BO4415" s="240"/>
    </row>
    <row r="4416" spans="23:67" s="52" customFormat="1">
      <c r="W4416" s="59"/>
      <c r="BM4416" s="240"/>
      <c r="BN4416" s="240"/>
      <c r="BO4416" s="240"/>
    </row>
    <row r="4417" spans="23:67" s="52" customFormat="1">
      <c r="W4417" s="59"/>
      <c r="BM4417" s="240"/>
      <c r="BN4417" s="240"/>
      <c r="BO4417" s="240"/>
    </row>
    <row r="4418" spans="23:67" s="52" customFormat="1">
      <c r="W4418" s="59"/>
      <c r="BM4418" s="240"/>
      <c r="BN4418" s="240"/>
      <c r="BO4418" s="240"/>
    </row>
    <row r="4419" spans="23:67" s="52" customFormat="1">
      <c r="W4419" s="59"/>
      <c r="BM4419" s="240"/>
      <c r="BN4419" s="240"/>
      <c r="BO4419" s="240"/>
    </row>
    <row r="4420" spans="23:67" s="52" customFormat="1">
      <c r="W4420" s="59"/>
      <c r="BM4420" s="240"/>
      <c r="BN4420" s="240"/>
      <c r="BO4420" s="240"/>
    </row>
    <row r="4421" spans="23:67" s="52" customFormat="1">
      <c r="W4421" s="59"/>
      <c r="BM4421" s="240"/>
      <c r="BN4421" s="240"/>
      <c r="BO4421" s="240"/>
    </row>
    <row r="4422" spans="23:67" s="52" customFormat="1">
      <c r="W4422" s="59"/>
      <c r="BM4422" s="240"/>
      <c r="BN4422" s="240"/>
      <c r="BO4422" s="240"/>
    </row>
    <row r="4423" spans="23:67" s="52" customFormat="1">
      <c r="W4423" s="59"/>
      <c r="BM4423" s="240"/>
      <c r="BN4423" s="240"/>
      <c r="BO4423" s="240"/>
    </row>
    <row r="4424" spans="23:67" s="52" customFormat="1">
      <c r="W4424" s="59"/>
      <c r="BM4424" s="240"/>
      <c r="BN4424" s="240"/>
      <c r="BO4424" s="240"/>
    </row>
    <row r="4425" spans="23:67" s="52" customFormat="1">
      <c r="W4425" s="59"/>
      <c r="BM4425" s="240"/>
      <c r="BN4425" s="240"/>
      <c r="BO4425" s="240"/>
    </row>
    <row r="4426" spans="23:67" s="52" customFormat="1">
      <c r="W4426" s="59"/>
      <c r="BM4426" s="240"/>
      <c r="BN4426" s="240"/>
      <c r="BO4426" s="240"/>
    </row>
    <row r="4427" spans="23:67" s="52" customFormat="1">
      <c r="W4427" s="59"/>
      <c r="BM4427" s="240"/>
      <c r="BN4427" s="240"/>
      <c r="BO4427" s="240"/>
    </row>
    <row r="4428" spans="23:67" s="52" customFormat="1">
      <c r="W4428" s="59"/>
      <c r="BM4428" s="240"/>
      <c r="BN4428" s="240"/>
      <c r="BO4428" s="240"/>
    </row>
    <row r="4429" spans="23:67" s="52" customFormat="1">
      <c r="W4429" s="59"/>
      <c r="BM4429" s="240"/>
      <c r="BN4429" s="240"/>
      <c r="BO4429" s="240"/>
    </row>
    <row r="4430" spans="23:67" s="52" customFormat="1">
      <c r="W4430" s="59"/>
      <c r="BM4430" s="240"/>
      <c r="BN4430" s="240"/>
      <c r="BO4430" s="240"/>
    </row>
    <row r="4431" spans="23:67" s="52" customFormat="1">
      <c r="W4431" s="59"/>
      <c r="BM4431" s="240"/>
      <c r="BN4431" s="240"/>
      <c r="BO4431" s="240"/>
    </row>
    <row r="4432" spans="23:67" s="52" customFormat="1">
      <c r="W4432" s="59"/>
      <c r="BM4432" s="240"/>
      <c r="BN4432" s="240"/>
      <c r="BO4432" s="240"/>
    </row>
    <row r="4433" spans="23:67" s="52" customFormat="1">
      <c r="W4433" s="59"/>
      <c r="BM4433" s="240"/>
      <c r="BN4433" s="240"/>
      <c r="BO4433" s="240"/>
    </row>
    <row r="4434" spans="23:67" s="52" customFormat="1">
      <c r="W4434" s="59"/>
      <c r="BM4434" s="240"/>
      <c r="BN4434" s="240"/>
      <c r="BO4434" s="240"/>
    </row>
    <row r="4435" spans="23:67" s="52" customFormat="1">
      <c r="W4435" s="59"/>
      <c r="BM4435" s="240"/>
      <c r="BN4435" s="240"/>
      <c r="BO4435" s="240"/>
    </row>
    <row r="4436" spans="23:67" s="52" customFormat="1">
      <c r="W4436" s="59"/>
      <c r="BM4436" s="240"/>
      <c r="BN4436" s="240"/>
      <c r="BO4436" s="240"/>
    </row>
    <row r="4437" spans="23:67" s="52" customFormat="1">
      <c r="W4437" s="59"/>
      <c r="BM4437" s="240"/>
      <c r="BN4437" s="240"/>
      <c r="BO4437" s="240"/>
    </row>
    <row r="4438" spans="23:67" s="52" customFormat="1">
      <c r="W4438" s="59"/>
      <c r="BM4438" s="240"/>
      <c r="BN4438" s="240"/>
      <c r="BO4438" s="240"/>
    </row>
    <row r="4439" spans="23:67" s="52" customFormat="1">
      <c r="W4439" s="59"/>
      <c r="BM4439" s="240"/>
      <c r="BN4439" s="240"/>
      <c r="BO4439" s="240"/>
    </row>
    <row r="4440" spans="23:67" s="52" customFormat="1">
      <c r="W4440" s="59"/>
      <c r="BM4440" s="240"/>
      <c r="BN4440" s="240"/>
      <c r="BO4440" s="240"/>
    </row>
    <row r="4441" spans="23:67" s="52" customFormat="1">
      <c r="W4441" s="59"/>
      <c r="BM4441" s="240"/>
      <c r="BN4441" s="240"/>
      <c r="BO4441" s="240"/>
    </row>
    <row r="4442" spans="23:67" s="52" customFormat="1">
      <c r="W4442" s="59"/>
      <c r="BM4442" s="240"/>
      <c r="BN4442" s="240"/>
      <c r="BO4442" s="240"/>
    </row>
    <row r="4443" spans="23:67" s="52" customFormat="1">
      <c r="W4443" s="59"/>
      <c r="BM4443" s="240"/>
      <c r="BN4443" s="240"/>
      <c r="BO4443" s="240"/>
    </row>
    <row r="4444" spans="23:67" s="52" customFormat="1">
      <c r="W4444" s="59"/>
      <c r="BM4444" s="240"/>
      <c r="BN4444" s="240"/>
      <c r="BO4444" s="240"/>
    </row>
    <row r="4445" spans="23:67" s="52" customFormat="1">
      <c r="W4445" s="59"/>
      <c r="BM4445" s="240"/>
      <c r="BN4445" s="240"/>
      <c r="BO4445" s="240"/>
    </row>
    <row r="4446" spans="23:67" s="52" customFormat="1">
      <c r="W4446" s="59"/>
      <c r="BM4446" s="240"/>
      <c r="BN4446" s="240"/>
      <c r="BO4446" s="240"/>
    </row>
    <row r="4447" spans="23:67" s="52" customFormat="1">
      <c r="W4447" s="59"/>
      <c r="BM4447" s="240"/>
      <c r="BN4447" s="240"/>
      <c r="BO4447" s="240"/>
    </row>
    <row r="4448" spans="23:67" s="52" customFormat="1">
      <c r="W4448" s="59"/>
      <c r="BM4448" s="240"/>
      <c r="BN4448" s="240"/>
      <c r="BO4448" s="240"/>
    </row>
    <row r="4449" spans="23:67" s="52" customFormat="1">
      <c r="W4449" s="59"/>
      <c r="BM4449" s="240"/>
      <c r="BN4449" s="240"/>
      <c r="BO4449" s="240"/>
    </row>
    <row r="4450" spans="23:67" s="52" customFormat="1">
      <c r="W4450" s="59"/>
      <c r="BM4450" s="240"/>
      <c r="BN4450" s="240"/>
      <c r="BO4450" s="240"/>
    </row>
    <row r="4451" spans="23:67" s="52" customFormat="1">
      <c r="W4451" s="59"/>
      <c r="BM4451" s="240"/>
      <c r="BN4451" s="240"/>
      <c r="BO4451" s="240"/>
    </row>
    <row r="4452" spans="23:67" s="52" customFormat="1">
      <c r="W4452" s="59"/>
      <c r="BM4452" s="240"/>
      <c r="BN4452" s="240"/>
      <c r="BO4452" s="240"/>
    </row>
    <row r="4453" spans="23:67" s="52" customFormat="1">
      <c r="W4453" s="59"/>
      <c r="BM4453" s="240"/>
      <c r="BN4453" s="240"/>
      <c r="BO4453" s="240"/>
    </row>
    <row r="4454" spans="23:67" s="52" customFormat="1">
      <c r="W4454" s="59"/>
      <c r="BM4454" s="240"/>
      <c r="BN4454" s="240"/>
      <c r="BO4454" s="240"/>
    </row>
    <row r="4455" spans="23:67" s="52" customFormat="1">
      <c r="W4455" s="59"/>
      <c r="BM4455" s="240"/>
      <c r="BN4455" s="240"/>
      <c r="BO4455" s="240"/>
    </row>
    <row r="4456" spans="23:67" s="52" customFormat="1">
      <c r="W4456" s="59"/>
      <c r="BM4456" s="240"/>
      <c r="BN4456" s="240"/>
      <c r="BO4456" s="240"/>
    </row>
    <row r="4457" spans="23:67" s="52" customFormat="1">
      <c r="W4457" s="59"/>
      <c r="BM4457" s="240"/>
      <c r="BN4457" s="240"/>
      <c r="BO4457" s="240"/>
    </row>
    <row r="4458" spans="23:67" s="52" customFormat="1">
      <c r="W4458" s="59"/>
      <c r="BM4458" s="240"/>
      <c r="BN4458" s="240"/>
      <c r="BO4458" s="240"/>
    </row>
    <row r="4459" spans="23:67" s="52" customFormat="1">
      <c r="W4459" s="59"/>
      <c r="BM4459" s="240"/>
      <c r="BN4459" s="240"/>
      <c r="BO4459" s="240"/>
    </row>
    <row r="4460" spans="23:67" s="52" customFormat="1">
      <c r="W4460" s="59"/>
      <c r="BM4460" s="240"/>
      <c r="BN4460" s="240"/>
      <c r="BO4460" s="240"/>
    </row>
    <row r="4461" spans="23:67" s="52" customFormat="1">
      <c r="W4461" s="59"/>
      <c r="BM4461" s="240"/>
      <c r="BN4461" s="240"/>
      <c r="BO4461" s="240"/>
    </row>
    <row r="4462" spans="23:67" s="52" customFormat="1">
      <c r="W4462" s="59"/>
      <c r="BM4462" s="240"/>
      <c r="BN4462" s="240"/>
      <c r="BO4462" s="240"/>
    </row>
    <row r="4463" spans="23:67" s="52" customFormat="1">
      <c r="W4463" s="59"/>
      <c r="BM4463" s="240"/>
      <c r="BN4463" s="240"/>
      <c r="BO4463" s="240"/>
    </row>
    <row r="4464" spans="23:67" s="52" customFormat="1">
      <c r="W4464" s="59"/>
      <c r="BM4464" s="240"/>
      <c r="BN4464" s="240"/>
      <c r="BO4464" s="240"/>
    </row>
    <row r="4465" spans="23:67" s="52" customFormat="1">
      <c r="W4465" s="59"/>
      <c r="BM4465" s="240"/>
      <c r="BN4465" s="240"/>
      <c r="BO4465" s="240"/>
    </row>
    <row r="4466" spans="23:67" s="52" customFormat="1">
      <c r="W4466" s="59"/>
      <c r="BM4466" s="240"/>
      <c r="BN4466" s="240"/>
      <c r="BO4466" s="240"/>
    </row>
    <row r="4467" spans="23:67" s="52" customFormat="1">
      <c r="W4467" s="59"/>
      <c r="BM4467" s="240"/>
      <c r="BN4467" s="240"/>
      <c r="BO4467" s="240"/>
    </row>
    <row r="4468" spans="23:67" s="52" customFormat="1">
      <c r="W4468" s="59"/>
      <c r="BM4468" s="240"/>
      <c r="BN4468" s="240"/>
      <c r="BO4468" s="240"/>
    </row>
    <row r="4469" spans="23:67" s="52" customFormat="1">
      <c r="W4469" s="59"/>
      <c r="BM4469" s="240"/>
      <c r="BN4469" s="240"/>
      <c r="BO4469" s="240"/>
    </row>
    <row r="4470" spans="23:67" s="52" customFormat="1">
      <c r="W4470" s="59"/>
      <c r="BM4470" s="240"/>
      <c r="BN4470" s="240"/>
      <c r="BO4470" s="240"/>
    </row>
    <row r="4471" spans="23:67" s="52" customFormat="1">
      <c r="W4471" s="59"/>
      <c r="BM4471" s="240"/>
      <c r="BN4471" s="240"/>
      <c r="BO4471" s="240"/>
    </row>
    <row r="4472" spans="23:67" s="52" customFormat="1">
      <c r="W4472" s="59"/>
      <c r="BM4472" s="240"/>
      <c r="BN4472" s="240"/>
      <c r="BO4472" s="240"/>
    </row>
    <row r="4473" spans="23:67" s="52" customFormat="1">
      <c r="W4473" s="59"/>
      <c r="BM4473" s="240"/>
      <c r="BN4473" s="240"/>
      <c r="BO4473" s="240"/>
    </row>
    <row r="4474" spans="23:67" s="52" customFormat="1">
      <c r="W4474" s="59"/>
      <c r="BM4474" s="240"/>
      <c r="BN4474" s="240"/>
      <c r="BO4474" s="240"/>
    </row>
    <row r="4475" spans="23:67" s="52" customFormat="1">
      <c r="W4475" s="59"/>
      <c r="BM4475" s="240"/>
      <c r="BN4475" s="240"/>
      <c r="BO4475" s="240"/>
    </row>
    <row r="4476" spans="23:67" s="52" customFormat="1">
      <c r="W4476" s="59"/>
      <c r="BM4476" s="240"/>
      <c r="BN4476" s="240"/>
      <c r="BO4476" s="240"/>
    </row>
    <row r="4477" spans="23:67" s="52" customFormat="1">
      <c r="W4477" s="59"/>
      <c r="BM4477" s="240"/>
      <c r="BN4477" s="240"/>
      <c r="BO4477" s="240"/>
    </row>
    <row r="4478" spans="23:67" s="52" customFormat="1">
      <c r="W4478" s="59"/>
      <c r="BM4478" s="240"/>
      <c r="BN4478" s="240"/>
      <c r="BO4478" s="240"/>
    </row>
    <row r="4479" spans="23:67" s="52" customFormat="1">
      <c r="W4479" s="59"/>
      <c r="BM4479" s="240"/>
      <c r="BN4479" s="240"/>
      <c r="BO4479" s="240"/>
    </row>
    <row r="4480" spans="23:67" s="52" customFormat="1">
      <c r="W4480" s="59"/>
      <c r="BM4480" s="240"/>
      <c r="BN4480" s="240"/>
      <c r="BO4480" s="240"/>
    </row>
    <row r="4481" spans="23:67" s="52" customFormat="1">
      <c r="W4481" s="59"/>
      <c r="BM4481" s="240"/>
      <c r="BN4481" s="240"/>
      <c r="BO4481" s="240"/>
    </row>
    <row r="4482" spans="23:67" s="52" customFormat="1">
      <c r="W4482" s="59"/>
      <c r="BM4482" s="240"/>
      <c r="BN4482" s="240"/>
      <c r="BO4482" s="240"/>
    </row>
    <row r="4483" spans="23:67" s="52" customFormat="1">
      <c r="W4483" s="59"/>
      <c r="BM4483" s="240"/>
      <c r="BN4483" s="240"/>
      <c r="BO4483" s="240"/>
    </row>
    <row r="4484" spans="23:67" s="52" customFormat="1">
      <c r="W4484" s="59"/>
      <c r="BM4484" s="240"/>
      <c r="BN4484" s="240"/>
      <c r="BO4484" s="240"/>
    </row>
    <row r="4485" spans="23:67" s="52" customFormat="1">
      <c r="W4485" s="59"/>
      <c r="BM4485" s="240"/>
      <c r="BN4485" s="240"/>
      <c r="BO4485" s="240"/>
    </row>
    <row r="4486" spans="23:67" s="52" customFormat="1">
      <c r="W4486" s="59"/>
      <c r="BM4486" s="240"/>
      <c r="BN4486" s="240"/>
      <c r="BO4486" s="240"/>
    </row>
    <row r="4487" spans="23:67" s="52" customFormat="1">
      <c r="W4487" s="59"/>
      <c r="BM4487" s="240"/>
      <c r="BN4487" s="240"/>
      <c r="BO4487" s="240"/>
    </row>
    <row r="4488" spans="23:67" s="52" customFormat="1">
      <c r="W4488" s="59"/>
      <c r="BM4488" s="240"/>
      <c r="BN4488" s="240"/>
      <c r="BO4488" s="240"/>
    </row>
    <row r="4489" spans="23:67" s="52" customFormat="1">
      <c r="W4489" s="59"/>
      <c r="BM4489" s="240"/>
      <c r="BN4489" s="240"/>
      <c r="BO4489" s="240"/>
    </row>
    <row r="4490" spans="23:67" s="52" customFormat="1">
      <c r="W4490" s="59"/>
      <c r="BM4490" s="240"/>
      <c r="BN4490" s="240"/>
      <c r="BO4490" s="240"/>
    </row>
    <row r="4491" spans="23:67" s="52" customFormat="1">
      <c r="W4491" s="59"/>
      <c r="BM4491" s="240"/>
      <c r="BN4491" s="240"/>
      <c r="BO4491" s="240"/>
    </row>
    <row r="4492" spans="23:67" s="52" customFormat="1">
      <c r="W4492" s="59"/>
      <c r="BM4492" s="240"/>
      <c r="BN4492" s="240"/>
      <c r="BO4492" s="240"/>
    </row>
    <row r="4493" spans="23:67" s="52" customFormat="1">
      <c r="W4493" s="59"/>
      <c r="BM4493" s="240"/>
      <c r="BN4493" s="240"/>
      <c r="BO4493" s="240"/>
    </row>
    <row r="4494" spans="23:67" s="52" customFormat="1">
      <c r="W4494" s="59"/>
      <c r="BM4494" s="240"/>
      <c r="BN4494" s="240"/>
      <c r="BO4494" s="240"/>
    </row>
    <row r="4495" spans="23:67" s="52" customFormat="1">
      <c r="W4495" s="59"/>
      <c r="BM4495" s="240"/>
      <c r="BN4495" s="240"/>
      <c r="BO4495" s="240"/>
    </row>
    <row r="4496" spans="23:67" s="52" customFormat="1">
      <c r="W4496" s="59"/>
      <c r="BM4496" s="240"/>
      <c r="BN4496" s="240"/>
      <c r="BO4496" s="240"/>
    </row>
    <row r="4497" spans="23:67" s="52" customFormat="1">
      <c r="W4497" s="59"/>
      <c r="BM4497" s="240"/>
      <c r="BN4497" s="240"/>
      <c r="BO4497" s="240"/>
    </row>
    <row r="4498" spans="23:67" s="52" customFormat="1">
      <c r="W4498" s="59"/>
      <c r="BM4498" s="240"/>
      <c r="BN4498" s="240"/>
      <c r="BO4498" s="240"/>
    </row>
    <row r="4499" spans="23:67" s="52" customFormat="1">
      <c r="W4499" s="59"/>
      <c r="BM4499" s="240"/>
      <c r="BN4499" s="240"/>
      <c r="BO4499" s="240"/>
    </row>
    <row r="4500" spans="23:67" s="52" customFormat="1">
      <c r="W4500" s="59"/>
      <c r="BM4500" s="240"/>
      <c r="BN4500" s="240"/>
      <c r="BO4500" s="240"/>
    </row>
    <row r="4501" spans="23:67" s="52" customFormat="1">
      <c r="W4501" s="59"/>
      <c r="BM4501" s="240"/>
      <c r="BN4501" s="240"/>
      <c r="BO4501" s="240"/>
    </row>
    <row r="4502" spans="23:67" s="52" customFormat="1">
      <c r="W4502" s="59"/>
      <c r="BM4502" s="240"/>
      <c r="BN4502" s="240"/>
      <c r="BO4502" s="240"/>
    </row>
    <row r="4503" spans="23:67" s="52" customFormat="1">
      <c r="W4503" s="59"/>
      <c r="BM4503" s="240"/>
      <c r="BN4503" s="240"/>
      <c r="BO4503" s="240"/>
    </row>
    <row r="4504" spans="23:67" s="52" customFormat="1">
      <c r="W4504" s="59"/>
      <c r="BM4504" s="240"/>
      <c r="BN4504" s="240"/>
      <c r="BO4504" s="240"/>
    </row>
    <row r="4505" spans="23:67" s="52" customFormat="1">
      <c r="W4505" s="59"/>
      <c r="BM4505" s="240"/>
      <c r="BN4505" s="240"/>
      <c r="BO4505" s="240"/>
    </row>
    <row r="4506" spans="23:67" s="52" customFormat="1">
      <c r="W4506" s="59"/>
      <c r="BM4506" s="240"/>
      <c r="BN4506" s="240"/>
      <c r="BO4506" s="240"/>
    </row>
    <row r="4507" spans="23:67" s="52" customFormat="1">
      <c r="W4507" s="59"/>
      <c r="BM4507" s="240"/>
      <c r="BN4507" s="240"/>
      <c r="BO4507" s="240"/>
    </row>
    <row r="4508" spans="23:67" s="52" customFormat="1">
      <c r="W4508" s="59"/>
      <c r="BM4508" s="240"/>
      <c r="BN4508" s="240"/>
      <c r="BO4508" s="240"/>
    </row>
    <row r="4509" spans="23:67" s="52" customFormat="1">
      <c r="W4509" s="59"/>
      <c r="BM4509" s="240"/>
      <c r="BN4509" s="240"/>
      <c r="BO4509" s="240"/>
    </row>
    <row r="4510" spans="23:67" s="52" customFormat="1">
      <c r="W4510" s="59"/>
      <c r="BM4510" s="240"/>
      <c r="BN4510" s="240"/>
      <c r="BO4510" s="240"/>
    </row>
    <row r="4511" spans="23:67" s="52" customFormat="1">
      <c r="W4511" s="59"/>
      <c r="BM4511" s="240"/>
      <c r="BN4511" s="240"/>
      <c r="BO4511" s="240"/>
    </row>
    <row r="4512" spans="23:67" s="52" customFormat="1">
      <c r="W4512" s="59"/>
      <c r="BM4512" s="240"/>
      <c r="BN4512" s="240"/>
      <c r="BO4512" s="240"/>
    </row>
    <row r="4513" spans="23:67" s="52" customFormat="1">
      <c r="W4513" s="59"/>
      <c r="BM4513" s="240"/>
      <c r="BN4513" s="240"/>
      <c r="BO4513" s="240"/>
    </row>
    <row r="4514" spans="23:67" s="52" customFormat="1">
      <c r="W4514" s="59"/>
      <c r="BM4514" s="240"/>
      <c r="BN4514" s="240"/>
      <c r="BO4514" s="240"/>
    </row>
    <row r="4515" spans="23:67" s="52" customFormat="1">
      <c r="W4515" s="59"/>
      <c r="BM4515" s="240"/>
      <c r="BN4515" s="240"/>
      <c r="BO4515" s="240"/>
    </row>
    <row r="4516" spans="23:67" s="52" customFormat="1">
      <c r="W4516" s="59"/>
      <c r="BM4516" s="240"/>
      <c r="BN4516" s="240"/>
      <c r="BO4516" s="240"/>
    </row>
    <row r="4517" spans="23:67" s="52" customFormat="1">
      <c r="W4517" s="59"/>
      <c r="BM4517" s="240"/>
      <c r="BN4517" s="240"/>
      <c r="BO4517" s="240"/>
    </row>
    <row r="4518" spans="23:67" s="52" customFormat="1">
      <c r="W4518" s="59"/>
      <c r="BM4518" s="240"/>
      <c r="BN4518" s="240"/>
      <c r="BO4518" s="240"/>
    </row>
    <row r="4519" spans="23:67" s="52" customFormat="1">
      <c r="W4519" s="59"/>
      <c r="BM4519" s="240"/>
      <c r="BN4519" s="240"/>
      <c r="BO4519" s="240"/>
    </row>
    <row r="4520" spans="23:67" s="52" customFormat="1">
      <c r="W4520" s="59"/>
      <c r="BM4520" s="240"/>
      <c r="BN4520" s="240"/>
      <c r="BO4520" s="240"/>
    </row>
    <row r="4521" spans="23:67" s="52" customFormat="1">
      <c r="W4521" s="59"/>
      <c r="BM4521" s="240"/>
      <c r="BN4521" s="240"/>
      <c r="BO4521" s="240"/>
    </row>
    <row r="4522" spans="23:67" s="52" customFormat="1">
      <c r="W4522" s="59"/>
      <c r="BM4522" s="240"/>
      <c r="BN4522" s="240"/>
      <c r="BO4522" s="240"/>
    </row>
    <row r="4523" spans="23:67" s="52" customFormat="1">
      <c r="W4523" s="59"/>
      <c r="BM4523" s="240"/>
      <c r="BN4523" s="240"/>
      <c r="BO4523" s="240"/>
    </row>
    <row r="4524" spans="23:67" s="52" customFormat="1">
      <c r="W4524" s="59"/>
      <c r="BM4524" s="240"/>
      <c r="BN4524" s="240"/>
      <c r="BO4524" s="240"/>
    </row>
    <row r="4525" spans="23:67" s="52" customFormat="1">
      <c r="W4525" s="59"/>
      <c r="BM4525" s="240"/>
      <c r="BN4525" s="240"/>
      <c r="BO4525" s="240"/>
    </row>
    <row r="4526" spans="23:67" s="52" customFormat="1">
      <c r="W4526" s="59"/>
      <c r="BM4526" s="240"/>
      <c r="BN4526" s="240"/>
      <c r="BO4526" s="240"/>
    </row>
    <row r="4527" spans="23:67" s="52" customFormat="1">
      <c r="W4527" s="59"/>
      <c r="BM4527" s="240"/>
      <c r="BN4527" s="240"/>
      <c r="BO4527" s="240"/>
    </row>
    <row r="4528" spans="23:67" s="52" customFormat="1">
      <c r="W4528" s="59"/>
      <c r="BM4528" s="240"/>
      <c r="BN4528" s="240"/>
      <c r="BO4528" s="240"/>
    </row>
    <row r="4529" spans="23:67" s="52" customFormat="1">
      <c r="W4529" s="59"/>
      <c r="BM4529" s="240"/>
      <c r="BN4529" s="240"/>
      <c r="BO4529" s="240"/>
    </row>
    <row r="4530" spans="23:67" s="52" customFormat="1">
      <c r="W4530" s="59"/>
      <c r="BM4530" s="240"/>
      <c r="BN4530" s="240"/>
      <c r="BO4530" s="240"/>
    </row>
    <row r="4531" spans="23:67" s="52" customFormat="1">
      <c r="W4531" s="59"/>
      <c r="BM4531" s="240"/>
      <c r="BN4531" s="240"/>
      <c r="BO4531" s="240"/>
    </row>
    <row r="4532" spans="23:67" s="52" customFormat="1">
      <c r="W4532" s="59"/>
      <c r="BM4532" s="240"/>
      <c r="BN4532" s="240"/>
      <c r="BO4532" s="240"/>
    </row>
    <row r="4533" spans="23:67" s="52" customFormat="1">
      <c r="W4533" s="59"/>
      <c r="BM4533" s="240"/>
      <c r="BN4533" s="240"/>
      <c r="BO4533" s="240"/>
    </row>
    <row r="4534" spans="23:67" s="52" customFormat="1">
      <c r="W4534" s="59"/>
      <c r="BM4534" s="240"/>
      <c r="BN4534" s="240"/>
      <c r="BO4534" s="240"/>
    </row>
    <row r="4535" spans="23:67" s="52" customFormat="1">
      <c r="W4535" s="59"/>
      <c r="BM4535" s="240"/>
      <c r="BN4535" s="240"/>
      <c r="BO4535" s="240"/>
    </row>
    <row r="4536" spans="23:67" s="52" customFormat="1">
      <c r="W4536" s="59"/>
      <c r="BM4536" s="240"/>
      <c r="BN4536" s="240"/>
      <c r="BO4536" s="240"/>
    </row>
    <row r="4537" spans="23:67" s="52" customFormat="1">
      <c r="W4537" s="59"/>
      <c r="BM4537" s="240"/>
      <c r="BN4537" s="240"/>
      <c r="BO4537" s="240"/>
    </row>
    <row r="4538" spans="23:67" s="52" customFormat="1">
      <c r="W4538" s="59"/>
      <c r="BM4538" s="240"/>
      <c r="BN4538" s="240"/>
      <c r="BO4538" s="240"/>
    </row>
    <row r="4539" spans="23:67" s="52" customFormat="1">
      <c r="W4539" s="59"/>
      <c r="BM4539" s="240"/>
      <c r="BN4539" s="240"/>
      <c r="BO4539" s="240"/>
    </row>
    <row r="4540" spans="23:67" s="52" customFormat="1">
      <c r="W4540" s="59"/>
      <c r="BM4540" s="240"/>
      <c r="BN4540" s="240"/>
      <c r="BO4540" s="240"/>
    </row>
    <row r="4541" spans="23:67" s="52" customFormat="1">
      <c r="W4541" s="59"/>
      <c r="BM4541" s="240"/>
      <c r="BN4541" s="240"/>
      <c r="BO4541" s="240"/>
    </row>
    <row r="4542" spans="23:67" s="52" customFormat="1">
      <c r="W4542" s="59"/>
      <c r="BM4542" s="240"/>
      <c r="BN4542" s="240"/>
      <c r="BO4542" s="240"/>
    </row>
    <row r="4543" spans="23:67" s="52" customFormat="1">
      <c r="W4543" s="59"/>
      <c r="BM4543" s="240"/>
      <c r="BN4543" s="240"/>
      <c r="BO4543" s="240"/>
    </row>
    <row r="4544" spans="23:67" s="52" customFormat="1">
      <c r="W4544" s="59"/>
      <c r="BM4544" s="240"/>
      <c r="BN4544" s="240"/>
      <c r="BO4544" s="240"/>
    </row>
    <row r="4545" spans="23:67" s="52" customFormat="1">
      <c r="W4545" s="59"/>
      <c r="BM4545" s="240"/>
      <c r="BN4545" s="240"/>
      <c r="BO4545" s="240"/>
    </row>
    <row r="4546" spans="23:67" s="52" customFormat="1">
      <c r="W4546" s="59"/>
      <c r="BM4546" s="240"/>
      <c r="BN4546" s="240"/>
      <c r="BO4546" s="240"/>
    </row>
    <row r="4547" spans="23:67" s="52" customFormat="1">
      <c r="W4547" s="59"/>
      <c r="BM4547" s="240"/>
      <c r="BN4547" s="240"/>
      <c r="BO4547" s="240"/>
    </row>
    <row r="4548" spans="23:67" s="52" customFormat="1">
      <c r="W4548" s="59"/>
      <c r="BM4548" s="240"/>
      <c r="BN4548" s="240"/>
      <c r="BO4548" s="240"/>
    </row>
    <row r="4549" spans="23:67" s="52" customFormat="1">
      <c r="W4549" s="59"/>
      <c r="BM4549" s="240"/>
      <c r="BN4549" s="240"/>
      <c r="BO4549" s="240"/>
    </row>
    <row r="4550" spans="23:67" s="52" customFormat="1">
      <c r="W4550" s="59"/>
      <c r="BM4550" s="240"/>
      <c r="BN4550" s="240"/>
      <c r="BO4550" s="240"/>
    </row>
    <row r="4551" spans="23:67" s="52" customFormat="1">
      <c r="W4551" s="59"/>
      <c r="BM4551" s="240"/>
      <c r="BN4551" s="240"/>
      <c r="BO4551" s="240"/>
    </row>
    <row r="4552" spans="23:67" s="52" customFormat="1">
      <c r="W4552" s="59"/>
      <c r="BM4552" s="240"/>
      <c r="BN4552" s="240"/>
      <c r="BO4552" s="240"/>
    </row>
    <row r="4553" spans="23:67" s="52" customFormat="1">
      <c r="W4553" s="59"/>
      <c r="BM4553" s="240"/>
      <c r="BN4553" s="240"/>
      <c r="BO4553" s="240"/>
    </row>
    <row r="4554" spans="23:67" s="52" customFormat="1">
      <c r="W4554" s="59"/>
      <c r="BM4554" s="240"/>
      <c r="BN4554" s="240"/>
      <c r="BO4554" s="240"/>
    </row>
    <row r="4555" spans="23:67" s="52" customFormat="1">
      <c r="W4555" s="59"/>
      <c r="BM4555" s="240"/>
      <c r="BN4555" s="240"/>
      <c r="BO4555" s="240"/>
    </row>
    <row r="4556" spans="23:67" s="52" customFormat="1">
      <c r="W4556" s="59"/>
      <c r="BM4556" s="240"/>
      <c r="BN4556" s="240"/>
      <c r="BO4556" s="240"/>
    </row>
    <row r="4557" spans="23:67" s="52" customFormat="1">
      <c r="W4557" s="59"/>
      <c r="BM4557" s="240"/>
      <c r="BN4557" s="240"/>
      <c r="BO4557" s="240"/>
    </row>
    <row r="4558" spans="23:67" s="52" customFormat="1">
      <c r="W4558" s="59"/>
      <c r="BM4558" s="240"/>
      <c r="BN4558" s="240"/>
      <c r="BO4558" s="240"/>
    </row>
    <row r="4559" spans="23:67" s="52" customFormat="1">
      <c r="W4559" s="59"/>
      <c r="BM4559" s="240"/>
      <c r="BN4559" s="240"/>
      <c r="BO4559" s="240"/>
    </row>
    <row r="4560" spans="23:67" s="52" customFormat="1">
      <c r="W4560" s="59"/>
      <c r="BM4560" s="240"/>
      <c r="BN4560" s="240"/>
      <c r="BO4560" s="240"/>
    </row>
    <row r="4561" spans="23:67" s="52" customFormat="1">
      <c r="W4561" s="59"/>
      <c r="BM4561" s="240"/>
      <c r="BN4561" s="240"/>
      <c r="BO4561" s="240"/>
    </row>
    <row r="4562" spans="23:67" s="52" customFormat="1">
      <c r="W4562" s="59"/>
      <c r="BM4562" s="240"/>
      <c r="BN4562" s="240"/>
      <c r="BO4562" s="240"/>
    </row>
    <row r="4563" spans="23:67" s="52" customFormat="1">
      <c r="W4563" s="59"/>
      <c r="BM4563" s="240"/>
      <c r="BN4563" s="240"/>
      <c r="BO4563" s="240"/>
    </row>
    <row r="4564" spans="23:67" s="52" customFormat="1">
      <c r="W4564" s="59"/>
      <c r="BM4564" s="240"/>
      <c r="BN4564" s="240"/>
      <c r="BO4564" s="240"/>
    </row>
    <row r="4565" spans="23:67" s="52" customFormat="1">
      <c r="W4565" s="59"/>
      <c r="BM4565" s="240"/>
      <c r="BN4565" s="240"/>
      <c r="BO4565" s="240"/>
    </row>
    <row r="4566" spans="23:67" s="52" customFormat="1">
      <c r="W4566" s="59"/>
      <c r="BM4566" s="240"/>
      <c r="BN4566" s="240"/>
      <c r="BO4566" s="240"/>
    </row>
    <row r="4567" spans="23:67" s="52" customFormat="1">
      <c r="W4567" s="59"/>
      <c r="BM4567" s="240"/>
      <c r="BN4567" s="240"/>
      <c r="BO4567" s="240"/>
    </row>
    <row r="4568" spans="23:67" s="52" customFormat="1">
      <c r="W4568" s="59"/>
      <c r="BM4568" s="240"/>
      <c r="BN4568" s="240"/>
      <c r="BO4568" s="240"/>
    </row>
    <row r="4569" spans="23:67" s="52" customFormat="1">
      <c r="W4569" s="59"/>
      <c r="BM4569" s="240"/>
      <c r="BN4569" s="240"/>
      <c r="BO4569" s="240"/>
    </row>
    <row r="4570" spans="23:67" s="52" customFormat="1">
      <c r="W4570" s="59"/>
      <c r="BM4570" s="240"/>
      <c r="BN4570" s="240"/>
      <c r="BO4570" s="240"/>
    </row>
    <row r="4571" spans="23:67" s="52" customFormat="1">
      <c r="W4571" s="59"/>
      <c r="BM4571" s="240"/>
      <c r="BN4571" s="240"/>
      <c r="BO4571" s="240"/>
    </row>
    <row r="4572" spans="23:67" s="52" customFormat="1">
      <c r="W4572" s="59"/>
      <c r="BM4572" s="240"/>
      <c r="BN4572" s="240"/>
      <c r="BO4572" s="240"/>
    </row>
    <row r="4573" spans="23:67" s="52" customFormat="1">
      <c r="W4573" s="59"/>
      <c r="BM4573" s="240"/>
      <c r="BN4573" s="240"/>
      <c r="BO4573" s="240"/>
    </row>
    <row r="4574" spans="23:67" s="52" customFormat="1">
      <c r="W4574" s="59"/>
      <c r="BM4574" s="240"/>
      <c r="BN4574" s="240"/>
      <c r="BO4574" s="240"/>
    </row>
    <row r="4575" spans="23:67" s="52" customFormat="1">
      <c r="W4575" s="59"/>
      <c r="BM4575" s="240"/>
      <c r="BN4575" s="240"/>
      <c r="BO4575" s="240"/>
    </row>
    <row r="4576" spans="23:67" s="52" customFormat="1">
      <c r="W4576" s="59"/>
      <c r="BM4576" s="240"/>
      <c r="BN4576" s="240"/>
      <c r="BO4576" s="240"/>
    </row>
    <row r="4577" spans="23:67" s="52" customFormat="1">
      <c r="W4577" s="59"/>
      <c r="BM4577" s="240"/>
      <c r="BN4577" s="240"/>
      <c r="BO4577" s="240"/>
    </row>
    <row r="4578" spans="23:67" s="52" customFormat="1">
      <c r="W4578" s="59"/>
      <c r="BM4578" s="240"/>
      <c r="BN4578" s="240"/>
      <c r="BO4578" s="240"/>
    </row>
    <row r="4579" spans="23:67" s="52" customFormat="1">
      <c r="W4579" s="59"/>
      <c r="BM4579" s="240"/>
      <c r="BN4579" s="240"/>
      <c r="BO4579" s="240"/>
    </row>
    <row r="4580" spans="23:67" s="52" customFormat="1">
      <c r="W4580" s="59"/>
      <c r="BM4580" s="240"/>
      <c r="BN4580" s="240"/>
      <c r="BO4580" s="240"/>
    </row>
    <row r="4581" spans="23:67" s="52" customFormat="1">
      <c r="W4581" s="59"/>
      <c r="BM4581" s="240"/>
      <c r="BN4581" s="240"/>
      <c r="BO4581" s="240"/>
    </row>
    <row r="4582" spans="23:67" s="52" customFormat="1">
      <c r="W4582" s="59"/>
      <c r="BM4582" s="240"/>
      <c r="BN4582" s="240"/>
      <c r="BO4582" s="240"/>
    </row>
    <row r="4583" spans="23:67" s="52" customFormat="1">
      <c r="W4583" s="59"/>
      <c r="BM4583" s="240"/>
      <c r="BN4583" s="240"/>
      <c r="BO4583" s="240"/>
    </row>
    <row r="4584" spans="23:67" s="52" customFormat="1">
      <c r="W4584" s="59"/>
      <c r="BM4584" s="240"/>
      <c r="BN4584" s="240"/>
      <c r="BO4584" s="240"/>
    </row>
    <row r="4585" spans="23:67" s="52" customFormat="1">
      <c r="W4585" s="59"/>
      <c r="BM4585" s="240"/>
      <c r="BN4585" s="240"/>
      <c r="BO4585" s="240"/>
    </row>
    <row r="4586" spans="23:67" s="52" customFormat="1">
      <c r="W4586" s="59"/>
      <c r="BM4586" s="240"/>
      <c r="BN4586" s="240"/>
      <c r="BO4586" s="240"/>
    </row>
    <row r="4587" spans="23:67" s="52" customFormat="1">
      <c r="W4587" s="59"/>
      <c r="BM4587" s="240"/>
      <c r="BN4587" s="240"/>
      <c r="BO4587" s="240"/>
    </row>
    <row r="4588" spans="23:67" s="52" customFormat="1">
      <c r="W4588" s="59"/>
      <c r="BM4588" s="240"/>
      <c r="BN4588" s="240"/>
      <c r="BO4588" s="240"/>
    </row>
    <row r="4589" spans="23:67" s="52" customFormat="1">
      <c r="W4589" s="59"/>
      <c r="BM4589" s="240"/>
      <c r="BN4589" s="240"/>
      <c r="BO4589" s="240"/>
    </row>
    <row r="4590" spans="23:67" s="52" customFormat="1">
      <c r="W4590" s="59"/>
      <c r="BM4590" s="240"/>
      <c r="BN4590" s="240"/>
      <c r="BO4590" s="240"/>
    </row>
    <row r="4591" spans="23:67" s="52" customFormat="1">
      <c r="W4591" s="59"/>
      <c r="BM4591" s="240"/>
      <c r="BN4591" s="240"/>
      <c r="BO4591" s="240"/>
    </row>
    <row r="4592" spans="23:67" s="52" customFormat="1">
      <c r="W4592" s="59"/>
      <c r="BM4592" s="240"/>
      <c r="BN4592" s="240"/>
      <c r="BO4592" s="240"/>
    </row>
    <row r="4593" spans="23:67" s="52" customFormat="1">
      <c r="W4593" s="59"/>
      <c r="BM4593" s="240"/>
      <c r="BN4593" s="240"/>
      <c r="BO4593" s="240"/>
    </row>
    <row r="4594" spans="23:67" s="52" customFormat="1">
      <c r="W4594" s="59"/>
      <c r="BM4594" s="240"/>
      <c r="BN4594" s="240"/>
      <c r="BO4594" s="240"/>
    </row>
    <row r="4595" spans="23:67" s="52" customFormat="1">
      <c r="W4595" s="59"/>
      <c r="BM4595" s="240"/>
      <c r="BN4595" s="240"/>
      <c r="BO4595" s="240"/>
    </row>
    <row r="4596" spans="23:67" s="52" customFormat="1">
      <c r="W4596" s="59"/>
      <c r="BM4596" s="240"/>
      <c r="BN4596" s="240"/>
      <c r="BO4596" s="240"/>
    </row>
    <row r="4597" spans="23:67" s="52" customFormat="1">
      <c r="W4597" s="59"/>
      <c r="BM4597" s="240"/>
      <c r="BN4597" s="240"/>
      <c r="BO4597" s="240"/>
    </row>
    <row r="4598" spans="23:67" s="52" customFormat="1">
      <c r="W4598" s="59"/>
      <c r="BM4598" s="240"/>
      <c r="BN4598" s="240"/>
      <c r="BO4598" s="240"/>
    </row>
    <row r="4599" spans="23:67" s="52" customFormat="1">
      <c r="W4599" s="59"/>
      <c r="BM4599" s="240"/>
      <c r="BN4599" s="240"/>
      <c r="BO4599" s="240"/>
    </row>
    <row r="4600" spans="23:67" s="52" customFormat="1">
      <c r="W4600" s="59"/>
      <c r="BM4600" s="240"/>
      <c r="BN4600" s="240"/>
      <c r="BO4600" s="240"/>
    </row>
    <row r="4601" spans="23:67" s="52" customFormat="1">
      <c r="W4601" s="59"/>
      <c r="BM4601" s="240"/>
      <c r="BN4601" s="240"/>
      <c r="BO4601" s="240"/>
    </row>
    <row r="4602" spans="23:67" s="52" customFormat="1">
      <c r="W4602" s="59"/>
      <c r="BM4602" s="240"/>
      <c r="BN4602" s="240"/>
      <c r="BO4602" s="240"/>
    </row>
    <row r="4603" spans="23:67" s="52" customFormat="1">
      <c r="W4603" s="59"/>
      <c r="BM4603" s="240"/>
      <c r="BN4603" s="240"/>
      <c r="BO4603" s="240"/>
    </row>
    <row r="4604" spans="23:67" s="52" customFormat="1">
      <c r="W4604" s="59"/>
      <c r="BM4604" s="240"/>
      <c r="BN4604" s="240"/>
      <c r="BO4604" s="240"/>
    </row>
    <row r="4605" spans="23:67" s="52" customFormat="1">
      <c r="W4605" s="59"/>
      <c r="BM4605" s="240"/>
      <c r="BN4605" s="240"/>
      <c r="BO4605" s="240"/>
    </row>
    <row r="4606" spans="23:67" s="52" customFormat="1">
      <c r="W4606" s="59"/>
      <c r="BM4606" s="240"/>
      <c r="BN4606" s="240"/>
      <c r="BO4606" s="240"/>
    </row>
    <row r="4607" spans="23:67" s="52" customFormat="1">
      <c r="W4607" s="59"/>
      <c r="BM4607" s="240"/>
      <c r="BN4607" s="240"/>
      <c r="BO4607" s="240"/>
    </row>
    <row r="4608" spans="23:67" s="52" customFormat="1">
      <c r="W4608" s="59"/>
      <c r="BM4608" s="240"/>
      <c r="BN4608" s="240"/>
      <c r="BO4608" s="240"/>
    </row>
    <row r="4609" spans="23:67" s="52" customFormat="1">
      <c r="W4609" s="59"/>
      <c r="BM4609" s="240"/>
      <c r="BN4609" s="240"/>
      <c r="BO4609" s="240"/>
    </row>
    <row r="4610" spans="23:67" s="52" customFormat="1">
      <c r="W4610" s="59"/>
      <c r="BM4610" s="240"/>
      <c r="BN4610" s="240"/>
      <c r="BO4610" s="240"/>
    </row>
    <row r="4611" spans="23:67" s="52" customFormat="1">
      <c r="W4611" s="59"/>
      <c r="BM4611" s="240"/>
      <c r="BN4611" s="240"/>
      <c r="BO4611" s="240"/>
    </row>
    <row r="4612" spans="23:67" s="52" customFormat="1">
      <c r="W4612" s="59"/>
      <c r="BM4612" s="240"/>
      <c r="BN4612" s="240"/>
      <c r="BO4612" s="240"/>
    </row>
    <row r="4613" spans="23:67" s="52" customFormat="1">
      <c r="W4613" s="59"/>
      <c r="BM4613" s="240"/>
      <c r="BN4613" s="240"/>
      <c r="BO4613" s="240"/>
    </row>
    <row r="4614" spans="23:67" s="52" customFormat="1">
      <c r="W4614" s="59"/>
      <c r="BM4614" s="240"/>
      <c r="BN4614" s="240"/>
      <c r="BO4614" s="240"/>
    </row>
    <row r="4615" spans="23:67" s="52" customFormat="1">
      <c r="W4615" s="59"/>
      <c r="BM4615" s="240"/>
      <c r="BN4615" s="240"/>
      <c r="BO4615" s="240"/>
    </row>
    <row r="4616" spans="23:67" s="52" customFormat="1">
      <c r="W4616" s="59"/>
      <c r="BM4616" s="240"/>
      <c r="BN4616" s="240"/>
      <c r="BO4616" s="240"/>
    </row>
    <row r="4617" spans="23:67" s="52" customFormat="1">
      <c r="W4617" s="59"/>
      <c r="BM4617" s="240"/>
      <c r="BN4617" s="240"/>
      <c r="BO4617" s="240"/>
    </row>
    <row r="4618" spans="23:67" s="52" customFormat="1">
      <c r="W4618" s="59"/>
      <c r="BM4618" s="240"/>
      <c r="BN4618" s="240"/>
      <c r="BO4618" s="240"/>
    </row>
    <row r="4619" spans="23:67" s="52" customFormat="1">
      <c r="W4619" s="59"/>
      <c r="BM4619" s="240"/>
      <c r="BN4619" s="240"/>
      <c r="BO4619" s="240"/>
    </row>
    <row r="4620" spans="23:67" s="52" customFormat="1">
      <c r="W4620" s="59"/>
      <c r="BM4620" s="240"/>
      <c r="BN4620" s="240"/>
      <c r="BO4620" s="240"/>
    </row>
    <row r="4621" spans="23:67" s="52" customFormat="1">
      <c r="W4621" s="59"/>
      <c r="BM4621" s="240"/>
      <c r="BN4621" s="240"/>
      <c r="BO4621" s="240"/>
    </row>
    <row r="4622" spans="23:67" s="52" customFormat="1">
      <c r="W4622" s="59"/>
      <c r="BM4622" s="240"/>
      <c r="BN4622" s="240"/>
      <c r="BO4622" s="240"/>
    </row>
    <row r="4623" spans="23:67" s="52" customFormat="1">
      <c r="W4623" s="59"/>
      <c r="BM4623" s="240"/>
      <c r="BN4623" s="240"/>
      <c r="BO4623" s="240"/>
    </row>
    <row r="4624" spans="23:67" s="52" customFormat="1">
      <c r="W4624" s="59"/>
      <c r="BM4624" s="240"/>
      <c r="BN4624" s="240"/>
      <c r="BO4624" s="240"/>
    </row>
    <row r="4625" spans="23:67" s="52" customFormat="1">
      <c r="W4625" s="59"/>
      <c r="BM4625" s="240"/>
      <c r="BN4625" s="240"/>
      <c r="BO4625" s="240"/>
    </row>
    <row r="4626" spans="23:67" s="52" customFormat="1">
      <c r="W4626" s="59"/>
      <c r="BM4626" s="240"/>
      <c r="BN4626" s="240"/>
      <c r="BO4626" s="240"/>
    </row>
    <row r="4627" spans="23:67" s="52" customFormat="1">
      <c r="W4627" s="59"/>
      <c r="BM4627" s="240"/>
      <c r="BN4627" s="240"/>
      <c r="BO4627" s="240"/>
    </row>
    <row r="4628" spans="23:67" s="52" customFormat="1">
      <c r="W4628" s="59"/>
      <c r="BM4628" s="240"/>
      <c r="BN4628" s="240"/>
      <c r="BO4628" s="240"/>
    </row>
    <row r="4629" spans="23:67" s="52" customFormat="1">
      <c r="W4629" s="59"/>
      <c r="BM4629" s="240"/>
      <c r="BN4629" s="240"/>
      <c r="BO4629" s="240"/>
    </row>
    <row r="4630" spans="23:67" s="52" customFormat="1">
      <c r="W4630" s="59"/>
      <c r="BM4630" s="240"/>
      <c r="BN4630" s="240"/>
      <c r="BO4630" s="240"/>
    </row>
    <row r="4631" spans="23:67" s="52" customFormat="1">
      <c r="W4631" s="59"/>
      <c r="BM4631" s="240"/>
      <c r="BN4631" s="240"/>
      <c r="BO4631" s="240"/>
    </row>
    <row r="4632" spans="23:67" s="52" customFormat="1">
      <c r="W4632" s="59"/>
      <c r="BM4632" s="240"/>
      <c r="BN4632" s="240"/>
      <c r="BO4632" s="240"/>
    </row>
    <row r="4633" spans="23:67" s="52" customFormat="1">
      <c r="W4633" s="59"/>
      <c r="BM4633" s="240"/>
      <c r="BN4633" s="240"/>
      <c r="BO4633" s="240"/>
    </row>
    <row r="4634" spans="23:67" s="52" customFormat="1">
      <c r="W4634" s="59"/>
      <c r="BM4634" s="240"/>
      <c r="BN4634" s="240"/>
      <c r="BO4634" s="240"/>
    </row>
    <row r="4635" spans="23:67" s="52" customFormat="1">
      <c r="W4635" s="59"/>
      <c r="BM4635" s="240"/>
      <c r="BN4635" s="240"/>
      <c r="BO4635" s="240"/>
    </row>
    <row r="4636" spans="23:67" s="52" customFormat="1">
      <c r="W4636" s="59"/>
      <c r="BM4636" s="240"/>
      <c r="BN4636" s="240"/>
      <c r="BO4636" s="240"/>
    </row>
    <row r="4637" spans="23:67" s="52" customFormat="1">
      <c r="W4637" s="59"/>
      <c r="BM4637" s="240"/>
      <c r="BN4637" s="240"/>
      <c r="BO4637" s="240"/>
    </row>
    <row r="4638" spans="23:67" s="52" customFormat="1">
      <c r="W4638" s="59"/>
      <c r="BM4638" s="240"/>
      <c r="BN4638" s="240"/>
      <c r="BO4638" s="240"/>
    </row>
    <row r="4639" spans="23:67" s="52" customFormat="1">
      <c r="W4639" s="59"/>
      <c r="BM4639" s="240"/>
      <c r="BN4639" s="240"/>
      <c r="BO4639" s="240"/>
    </row>
    <row r="4640" spans="23:67" s="52" customFormat="1">
      <c r="W4640" s="59"/>
      <c r="BM4640" s="240"/>
      <c r="BN4640" s="240"/>
      <c r="BO4640" s="240"/>
    </row>
    <row r="4641" spans="23:67" s="52" customFormat="1">
      <c r="W4641" s="59"/>
      <c r="BM4641" s="240"/>
      <c r="BN4641" s="240"/>
      <c r="BO4641" s="240"/>
    </row>
    <row r="4642" spans="23:67" s="52" customFormat="1">
      <c r="W4642" s="59"/>
      <c r="BM4642" s="240"/>
      <c r="BN4642" s="240"/>
      <c r="BO4642" s="240"/>
    </row>
    <row r="4643" spans="23:67" s="52" customFormat="1">
      <c r="W4643" s="59"/>
      <c r="BM4643" s="240"/>
      <c r="BN4643" s="240"/>
      <c r="BO4643" s="240"/>
    </row>
    <row r="4644" spans="23:67" s="52" customFormat="1">
      <c r="W4644" s="59"/>
      <c r="BM4644" s="240"/>
      <c r="BN4644" s="240"/>
      <c r="BO4644" s="240"/>
    </row>
    <row r="4645" spans="23:67" s="52" customFormat="1">
      <c r="W4645" s="59"/>
      <c r="BM4645" s="240"/>
      <c r="BN4645" s="240"/>
      <c r="BO4645" s="240"/>
    </row>
    <row r="4646" spans="23:67" s="52" customFormat="1">
      <c r="W4646" s="59"/>
      <c r="BM4646" s="240"/>
      <c r="BN4646" s="240"/>
      <c r="BO4646" s="240"/>
    </row>
    <row r="4647" spans="23:67" s="52" customFormat="1">
      <c r="W4647" s="59"/>
      <c r="BM4647" s="240"/>
      <c r="BN4647" s="240"/>
      <c r="BO4647" s="240"/>
    </row>
    <row r="4648" spans="23:67" s="52" customFormat="1">
      <c r="W4648" s="59"/>
      <c r="BM4648" s="240"/>
      <c r="BN4648" s="240"/>
      <c r="BO4648" s="240"/>
    </row>
    <row r="4649" spans="23:67" s="52" customFormat="1">
      <c r="W4649" s="59"/>
      <c r="BM4649" s="240"/>
      <c r="BN4649" s="240"/>
      <c r="BO4649" s="240"/>
    </row>
    <row r="4650" spans="23:67" s="52" customFormat="1">
      <c r="W4650" s="59"/>
      <c r="BM4650" s="240"/>
      <c r="BN4650" s="240"/>
      <c r="BO4650" s="240"/>
    </row>
    <row r="4651" spans="23:67" s="52" customFormat="1">
      <c r="W4651" s="59"/>
      <c r="BM4651" s="240"/>
      <c r="BN4651" s="240"/>
      <c r="BO4651" s="240"/>
    </row>
    <row r="4652" spans="23:67" s="52" customFormat="1">
      <c r="W4652" s="59"/>
      <c r="BM4652" s="240"/>
      <c r="BN4652" s="240"/>
      <c r="BO4652" s="240"/>
    </row>
    <row r="4653" spans="23:67" s="52" customFormat="1">
      <c r="W4653" s="59"/>
      <c r="BM4653" s="240"/>
      <c r="BN4653" s="240"/>
      <c r="BO4653" s="240"/>
    </row>
    <row r="4654" spans="23:67" s="52" customFormat="1">
      <c r="W4654" s="59"/>
      <c r="BM4654" s="240"/>
      <c r="BN4654" s="240"/>
      <c r="BO4654" s="240"/>
    </row>
    <row r="4655" spans="23:67" s="52" customFormat="1">
      <c r="W4655" s="59"/>
      <c r="BM4655" s="240"/>
      <c r="BN4655" s="240"/>
      <c r="BO4655" s="240"/>
    </row>
    <row r="4656" spans="23:67" s="52" customFormat="1">
      <c r="W4656" s="59"/>
      <c r="BM4656" s="240"/>
      <c r="BN4656" s="240"/>
      <c r="BO4656" s="240"/>
    </row>
    <row r="4657" spans="23:67" s="52" customFormat="1">
      <c r="W4657" s="59"/>
      <c r="BM4657" s="240"/>
      <c r="BN4657" s="240"/>
      <c r="BO4657" s="240"/>
    </row>
    <row r="4658" spans="23:67" s="52" customFormat="1">
      <c r="W4658" s="59"/>
      <c r="BM4658" s="240"/>
      <c r="BN4658" s="240"/>
      <c r="BO4658" s="240"/>
    </row>
    <row r="4659" spans="23:67" s="52" customFormat="1">
      <c r="W4659" s="59"/>
      <c r="BM4659" s="240"/>
      <c r="BN4659" s="240"/>
      <c r="BO4659" s="240"/>
    </row>
    <row r="4660" spans="23:67" s="52" customFormat="1">
      <c r="W4660" s="59"/>
      <c r="BM4660" s="240"/>
      <c r="BN4660" s="240"/>
      <c r="BO4660" s="240"/>
    </row>
    <row r="4661" spans="23:67" s="52" customFormat="1">
      <c r="W4661" s="59"/>
      <c r="BM4661" s="240"/>
      <c r="BN4661" s="240"/>
      <c r="BO4661" s="240"/>
    </row>
    <row r="4662" spans="23:67" s="52" customFormat="1">
      <c r="W4662" s="59"/>
      <c r="BM4662" s="240"/>
      <c r="BN4662" s="240"/>
      <c r="BO4662" s="240"/>
    </row>
    <row r="4663" spans="23:67" s="52" customFormat="1">
      <c r="W4663" s="59"/>
      <c r="BM4663" s="240"/>
      <c r="BN4663" s="240"/>
      <c r="BO4663" s="240"/>
    </row>
    <row r="4664" spans="23:67" s="52" customFormat="1">
      <c r="W4664" s="59"/>
      <c r="BM4664" s="240"/>
      <c r="BN4664" s="240"/>
      <c r="BO4664" s="240"/>
    </row>
    <row r="4665" spans="23:67" s="52" customFormat="1">
      <c r="W4665" s="59"/>
      <c r="BM4665" s="240"/>
      <c r="BN4665" s="240"/>
      <c r="BO4665" s="240"/>
    </row>
    <row r="4666" spans="23:67" s="52" customFormat="1">
      <c r="W4666" s="59"/>
      <c r="BM4666" s="240"/>
      <c r="BN4666" s="240"/>
      <c r="BO4666" s="240"/>
    </row>
    <row r="4667" spans="23:67" s="52" customFormat="1">
      <c r="W4667" s="59"/>
      <c r="BM4667" s="240"/>
      <c r="BN4667" s="240"/>
      <c r="BO4667" s="240"/>
    </row>
    <row r="4668" spans="23:67" s="52" customFormat="1">
      <c r="W4668" s="59"/>
      <c r="BM4668" s="240"/>
      <c r="BN4668" s="240"/>
      <c r="BO4668" s="240"/>
    </row>
    <row r="4669" spans="23:67" s="52" customFormat="1">
      <c r="W4669" s="59"/>
      <c r="BM4669" s="240"/>
      <c r="BN4669" s="240"/>
      <c r="BO4669" s="240"/>
    </row>
    <row r="4670" spans="23:67" s="52" customFormat="1">
      <c r="W4670" s="59"/>
      <c r="BM4670" s="240"/>
      <c r="BN4670" s="240"/>
      <c r="BO4670" s="240"/>
    </row>
    <row r="4671" spans="23:67" s="52" customFormat="1">
      <c r="W4671" s="59"/>
      <c r="BM4671" s="240"/>
      <c r="BN4671" s="240"/>
      <c r="BO4671" s="240"/>
    </row>
    <row r="4672" spans="23:67" s="52" customFormat="1">
      <c r="W4672" s="59"/>
      <c r="BM4672" s="240"/>
      <c r="BN4672" s="240"/>
      <c r="BO4672" s="240"/>
    </row>
    <row r="4673" spans="23:67" s="52" customFormat="1">
      <c r="W4673" s="59"/>
      <c r="BM4673" s="240"/>
      <c r="BN4673" s="240"/>
      <c r="BO4673" s="240"/>
    </row>
    <row r="4674" spans="23:67" s="52" customFormat="1">
      <c r="W4674" s="59"/>
      <c r="BM4674" s="240"/>
      <c r="BN4674" s="240"/>
      <c r="BO4674" s="240"/>
    </row>
    <row r="4675" spans="23:67" s="52" customFormat="1">
      <c r="W4675" s="59"/>
      <c r="BM4675" s="240"/>
      <c r="BN4675" s="240"/>
      <c r="BO4675" s="240"/>
    </row>
    <row r="4676" spans="23:67" s="52" customFormat="1">
      <c r="W4676" s="59"/>
      <c r="BM4676" s="240"/>
      <c r="BN4676" s="240"/>
      <c r="BO4676" s="240"/>
    </row>
    <row r="4677" spans="23:67" s="52" customFormat="1">
      <c r="W4677" s="59"/>
      <c r="BM4677" s="240"/>
      <c r="BN4677" s="240"/>
      <c r="BO4677" s="240"/>
    </row>
    <row r="4678" spans="23:67" s="52" customFormat="1">
      <c r="W4678" s="59"/>
      <c r="BM4678" s="240"/>
      <c r="BN4678" s="240"/>
      <c r="BO4678" s="240"/>
    </row>
    <row r="4679" spans="23:67" s="52" customFormat="1">
      <c r="W4679" s="59"/>
      <c r="BM4679" s="240"/>
      <c r="BN4679" s="240"/>
      <c r="BO4679" s="240"/>
    </row>
    <row r="4680" spans="23:67" s="52" customFormat="1">
      <c r="W4680" s="59"/>
      <c r="BM4680" s="240"/>
      <c r="BN4680" s="240"/>
      <c r="BO4680" s="240"/>
    </row>
    <row r="4681" spans="23:67" s="52" customFormat="1">
      <c r="W4681" s="59"/>
      <c r="BM4681" s="240"/>
      <c r="BN4681" s="240"/>
      <c r="BO4681" s="240"/>
    </row>
    <row r="4682" spans="23:67" s="52" customFormat="1">
      <c r="W4682" s="59"/>
      <c r="BM4682" s="240"/>
      <c r="BN4682" s="240"/>
      <c r="BO4682" s="240"/>
    </row>
    <row r="4683" spans="23:67" s="52" customFormat="1">
      <c r="W4683" s="59"/>
      <c r="BM4683" s="240"/>
      <c r="BN4683" s="240"/>
      <c r="BO4683" s="240"/>
    </row>
    <row r="4684" spans="23:67" s="52" customFormat="1">
      <c r="W4684" s="59"/>
      <c r="BM4684" s="240"/>
      <c r="BN4684" s="240"/>
      <c r="BO4684" s="240"/>
    </row>
    <row r="4685" spans="23:67" s="52" customFormat="1">
      <c r="W4685" s="59"/>
      <c r="BM4685" s="240"/>
      <c r="BN4685" s="240"/>
      <c r="BO4685" s="240"/>
    </row>
    <row r="4686" spans="23:67" s="52" customFormat="1">
      <c r="W4686" s="59"/>
      <c r="BM4686" s="240"/>
      <c r="BN4686" s="240"/>
      <c r="BO4686" s="240"/>
    </row>
    <row r="4687" spans="23:67" s="52" customFormat="1">
      <c r="W4687" s="59"/>
      <c r="BM4687" s="240"/>
      <c r="BN4687" s="240"/>
      <c r="BO4687" s="240"/>
    </row>
    <row r="4688" spans="23:67" s="52" customFormat="1">
      <c r="W4688" s="59"/>
      <c r="BM4688" s="240"/>
      <c r="BN4688" s="240"/>
      <c r="BO4688" s="240"/>
    </row>
    <row r="4689" spans="23:67" s="52" customFormat="1">
      <c r="W4689" s="59"/>
      <c r="BM4689" s="240"/>
      <c r="BN4689" s="240"/>
      <c r="BO4689" s="240"/>
    </row>
    <row r="4690" spans="23:67" s="52" customFormat="1">
      <c r="W4690" s="59"/>
      <c r="BM4690" s="240"/>
      <c r="BN4690" s="240"/>
      <c r="BO4690" s="240"/>
    </row>
    <row r="4691" spans="23:67" s="52" customFormat="1">
      <c r="W4691" s="59"/>
      <c r="BM4691" s="240"/>
      <c r="BN4691" s="240"/>
      <c r="BO4691" s="240"/>
    </row>
    <row r="4692" spans="23:67" s="52" customFormat="1">
      <c r="W4692" s="59"/>
      <c r="BM4692" s="240"/>
      <c r="BN4692" s="240"/>
      <c r="BO4692" s="240"/>
    </row>
    <row r="4693" spans="23:67" s="52" customFormat="1">
      <c r="W4693" s="59"/>
      <c r="BM4693" s="240"/>
      <c r="BN4693" s="240"/>
      <c r="BO4693" s="240"/>
    </row>
    <row r="4694" spans="23:67" s="52" customFormat="1">
      <c r="W4694" s="59"/>
      <c r="BM4694" s="240"/>
      <c r="BN4694" s="240"/>
      <c r="BO4694" s="240"/>
    </row>
    <row r="4695" spans="23:67" s="52" customFormat="1">
      <c r="W4695" s="59"/>
      <c r="BM4695" s="240"/>
      <c r="BN4695" s="240"/>
      <c r="BO4695" s="240"/>
    </row>
    <row r="4696" spans="23:67" s="52" customFormat="1">
      <c r="W4696" s="59"/>
      <c r="BM4696" s="240"/>
      <c r="BN4696" s="240"/>
      <c r="BO4696" s="240"/>
    </row>
    <row r="4697" spans="23:67" s="52" customFormat="1">
      <c r="W4697" s="59"/>
      <c r="BM4697" s="240"/>
      <c r="BN4697" s="240"/>
      <c r="BO4697" s="240"/>
    </row>
    <row r="4698" spans="23:67" s="52" customFormat="1">
      <c r="W4698" s="59"/>
      <c r="BM4698" s="240"/>
      <c r="BN4698" s="240"/>
      <c r="BO4698" s="240"/>
    </row>
    <row r="4699" spans="23:67" s="52" customFormat="1">
      <c r="W4699" s="59"/>
      <c r="BM4699" s="240"/>
      <c r="BN4699" s="240"/>
      <c r="BO4699" s="240"/>
    </row>
    <row r="4700" spans="23:67" s="52" customFormat="1">
      <c r="W4700" s="59"/>
      <c r="BM4700" s="240"/>
      <c r="BN4700" s="240"/>
      <c r="BO4700" s="240"/>
    </row>
    <row r="4701" spans="23:67" s="52" customFormat="1">
      <c r="W4701" s="59"/>
      <c r="BM4701" s="240"/>
      <c r="BN4701" s="240"/>
      <c r="BO4701" s="240"/>
    </row>
    <row r="4702" spans="23:67" s="52" customFormat="1">
      <c r="W4702" s="59"/>
      <c r="BM4702" s="240"/>
      <c r="BN4702" s="240"/>
      <c r="BO4702" s="240"/>
    </row>
    <row r="4703" spans="23:67" s="52" customFormat="1">
      <c r="W4703" s="59"/>
      <c r="BM4703" s="240"/>
      <c r="BN4703" s="240"/>
      <c r="BO4703" s="240"/>
    </row>
    <row r="4704" spans="23:67" s="52" customFormat="1">
      <c r="W4704" s="59"/>
      <c r="BM4704" s="240"/>
      <c r="BN4704" s="240"/>
      <c r="BO4704" s="240"/>
    </row>
    <row r="4705" spans="23:67" s="52" customFormat="1">
      <c r="W4705" s="59"/>
      <c r="BM4705" s="240"/>
      <c r="BN4705" s="240"/>
      <c r="BO4705" s="240"/>
    </row>
    <row r="4706" spans="23:67" s="52" customFormat="1">
      <c r="W4706" s="59"/>
      <c r="BM4706" s="240"/>
      <c r="BN4706" s="240"/>
      <c r="BO4706" s="240"/>
    </row>
    <row r="4707" spans="23:67" s="52" customFormat="1">
      <c r="W4707" s="59"/>
      <c r="BM4707" s="240"/>
      <c r="BN4707" s="240"/>
      <c r="BO4707" s="240"/>
    </row>
    <row r="4708" spans="23:67" s="52" customFormat="1">
      <c r="W4708" s="59"/>
      <c r="BM4708" s="240"/>
      <c r="BN4708" s="240"/>
      <c r="BO4708" s="240"/>
    </row>
    <row r="4709" spans="23:67" s="52" customFormat="1">
      <c r="W4709" s="59"/>
      <c r="BM4709" s="240"/>
      <c r="BN4709" s="240"/>
      <c r="BO4709" s="240"/>
    </row>
    <row r="4710" spans="23:67" s="52" customFormat="1">
      <c r="W4710" s="59"/>
      <c r="BM4710" s="240"/>
      <c r="BN4710" s="240"/>
      <c r="BO4710" s="240"/>
    </row>
    <row r="4711" spans="23:67" s="52" customFormat="1">
      <c r="W4711" s="59"/>
      <c r="BM4711" s="240"/>
      <c r="BN4711" s="240"/>
      <c r="BO4711" s="240"/>
    </row>
    <row r="4712" spans="23:67" s="52" customFormat="1">
      <c r="W4712" s="59"/>
      <c r="BM4712" s="240"/>
      <c r="BN4712" s="240"/>
      <c r="BO4712" s="240"/>
    </row>
    <row r="4713" spans="23:67" s="52" customFormat="1">
      <c r="W4713" s="59"/>
      <c r="BM4713" s="240"/>
      <c r="BN4713" s="240"/>
      <c r="BO4713" s="240"/>
    </row>
    <row r="4714" spans="23:67" s="52" customFormat="1">
      <c r="W4714" s="59"/>
      <c r="BM4714" s="240"/>
      <c r="BN4714" s="240"/>
      <c r="BO4714" s="240"/>
    </row>
    <row r="4715" spans="23:67" s="52" customFormat="1">
      <c r="W4715" s="59"/>
      <c r="BM4715" s="240"/>
      <c r="BN4715" s="240"/>
      <c r="BO4715" s="240"/>
    </row>
    <row r="4716" spans="23:67" s="52" customFormat="1">
      <c r="W4716" s="59"/>
      <c r="BM4716" s="240"/>
      <c r="BN4716" s="240"/>
      <c r="BO4716" s="240"/>
    </row>
    <row r="4717" spans="23:67" s="52" customFormat="1">
      <c r="W4717" s="59"/>
      <c r="BM4717" s="240"/>
      <c r="BN4717" s="240"/>
      <c r="BO4717" s="240"/>
    </row>
    <row r="4718" spans="23:67" s="52" customFormat="1">
      <c r="W4718" s="59"/>
      <c r="BM4718" s="240"/>
      <c r="BN4718" s="240"/>
      <c r="BO4718" s="240"/>
    </row>
    <row r="4719" spans="23:67" s="52" customFormat="1">
      <c r="W4719" s="59"/>
      <c r="BM4719" s="240"/>
      <c r="BN4719" s="240"/>
      <c r="BO4719" s="240"/>
    </row>
    <row r="4720" spans="23:67" s="52" customFormat="1">
      <c r="W4720" s="59"/>
      <c r="BM4720" s="240"/>
      <c r="BN4720" s="240"/>
      <c r="BO4720" s="240"/>
    </row>
    <row r="4721" spans="23:67" s="52" customFormat="1">
      <c r="W4721" s="59"/>
      <c r="BM4721" s="240"/>
      <c r="BN4721" s="240"/>
      <c r="BO4721" s="240"/>
    </row>
    <row r="4722" spans="23:67" s="52" customFormat="1">
      <c r="W4722" s="59"/>
      <c r="BM4722" s="240"/>
      <c r="BN4722" s="240"/>
      <c r="BO4722" s="240"/>
    </row>
    <row r="4723" spans="23:67" s="52" customFormat="1">
      <c r="W4723" s="59"/>
      <c r="BM4723" s="240"/>
      <c r="BN4723" s="240"/>
      <c r="BO4723" s="240"/>
    </row>
    <row r="4724" spans="23:67" s="52" customFormat="1">
      <c r="W4724" s="59"/>
      <c r="BM4724" s="240"/>
      <c r="BN4724" s="240"/>
      <c r="BO4724" s="240"/>
    </row>
    <row r="4725" spans="23:67" s="52" customFormat="1">
      <c r="W4725" s="59"/>
      <c r="BM4725" s="240"/>
      <c r="BN4725" s="240"/>
      <c r="BO4725" s="240"/>
    </row>
    <row r="4726" spans="23:67" s="52" customFormat="1">
      <c r="W4726" s="59"/>
      <c r="BM4726" s="240"/>
      <c r="BN4726" s="240"/>
      <c r="BO4726" s="240"/>
    </row>
    <row r="4727" spans="23:67" s="52" customFormat="1">
      <c r="W4727" s="59"/>
      <c r="BM4727" s="240"/>
      <c r="BN4727" s="240"/>
      <c r="BO4727" s="240"/>
    </row>
    <row r="4728" spans="23:67" s="52" customFormat="1">
      <c r="W4728" s="59"/>
      <c r="BM4728" s="240"/>
      <c r="BN4728" s="240"/>
      <c r="BO4728" s="240"/>
    </row>
    <row r="4729" spans="23:67" s="52" customFormat="1">
      <c r="W4729" s="59"/>
      <c r="BM4729" s="240"/>
      <c r="BN4729" s="240"/>
      <c r="BO4729" s="240"/>
    </row>
    <row r="4730" spans="23:67" s="52" customFormat="1">
      <c r="W4730" s="59"/>
      <c r="BM4730" s="240"/>
      <c r="BN4730" s="240"/>
      <c r="BO4730" s="240"/>
    </row>
    <row r="4731" spans="23:67" s="52" customFormat="1">
      <c r="W4731" s="59"/>
      <c r="BM4731" s="240"/>
      <c r="BN4731" s="240"/>
      <c r="BO4731" s="240"/>
    </row>
    <row r="4732" spans="23:67" s="52" customFormat="1">
      <c r="W4732" s="59"/>
      <c r="BM4732" s="240"/>
      <c r="BN4732" s="240"/>
      <c r="BO4732" s="240"/>
    </row>
    <row r="4733" spans="23:67" s="52" customFormat="1">
      <c r="W4733" s="59"/>
      <c r="BM4733" s="240"/>
      <c r="BN4733" s="240"/>
      <c r="BO4733" s="240"/>
    </row>
    <row r="4734" spans="23:67" s="52" customFormat="1">
      <c r="W4734" s="59"/>
      <c r="BM4734" s="240"/>
      <c r="BN4734" s="240"/>
      <c r="BO4734" s="240"/>
    </row>
    <row r="4735" spans="23:67" s="52" customFormat="1">
      <c r="W4735" s="59"/>
      <c r="BM4735" s="240"/>
      <c r="BN4735" s="240"/>
      <c r="BO4735" s="240"/>
    </row>
    <row r="4736" spans="23:67" s="52" customFormat="1">
      <c r="W4736" s="59"/>
      <c r="BM4736" s="240"/>
      <c r="BN4736" s="240"/>
      <c r="BO4736" s="240"/>
    </row>
    <row r="4737" spans="23:67" s="52" customFormat="1">
      <c r="W4737" s="59"/>
      <c r="BM4737" s="240"/>
      <c r="BN4737" s="240"/>
      <c r="BO4737" s="240"/>
    </row>
    <row r="4738" spans="23:67" s="52" customFormat="1">
      <c r="W4738" s="59"/>
      <c r="BM4738" s="240"/>
      <c r="BN4738" s="240"/>
      <c r="BO4738" s="240"/>
    </row>
    <row r="4739" spans="23:67" s="52" customFormat="1">
      <c r="W4739" s="59"/>
      <c r="BM4739" s="240"/>
      <c r="BN4739" s="240"/>
      <c r="BO4739" s="240"/>
    </row>
    <row r="4740" spans="23:67" s="52" customFormat="1">
      <c r="W4740" s="59"/>
      <c r="BM4740" s="240"/>
      <c r="BN4740" s="240"/>
      <c r="BO4740" s="240"/>
    </row>
    <row r="4741" spans="23:67" s="52" customFormat="1">
      <c r="W4741" s="59"/>
      <c r="BM4741" s="240"/>
      <c r="BN4741" s="240"/>
      <c r="BO4741" s="240"/>
    </row>
    <row r="4742" spans="23:67" s="52" customFormat="1">
      <c r="W4742" s="59"/>
      <c r="BM4742" s="240"/>
      <c r="BN4742" s="240"/>
      <c r="BO4742" s="240"/>
    </row>
    <row r="4743" spans="23:67" s="52" customFormat="1">
      <c r="W4743" s="59"/>
      <c r="BM4743" s="240"/>
      <c r="BN4743" s="240"/>
      <c r="BO4743" s="240"/>
    </row>
    <row r="4744" spans="23:67" s="52" customFormat="1">
      <c r="W4744" s="59"/>
      <c r="BM4744" s="240"/>
      <c r="BN4744" s="240"/>
      <c r="BO4744" s="240"/>
    </row>
    <row r="4745" spans="23:67" s="52" customFormat="1">
      <c r="W4745" s="59"/>
      <c r="BM4745" s="240"/>
      <c r="BN4745" s="240"/>
      <c r="BO4745" s="240"/>
    </row>
    <row r="4746" spans="23:67" s="52" customFormat="1">
      <c r="W4746" s="59"/>
      <c r="BM4746" s="240"/>
      <c r="BN4746" s="240"/>
      <c r="BO4746" s="240"/>
    </row>
    <row r="4747" spans="23:67" s="52" customFormat="1">
      <c r="W4747" s="59"/>
      <c r="BM4747" s="240"/>
      <c r="BN4747" s="240"/>
      <c r="BO4747" s="240"/>
    </row>
    <row r="4748" spans="23:67" s="52" customFormat="1">
      <c r="W4748" s="59"/>
      <c r="BM4748" s="240"/>
      <c r="BN4748" s="240"/>
      <c r="BO4748" s="240"/>
    </row>
    <row r="4749" spans="23:67" s="52" customFormat="1">
      <c r="W4749" s="59"/>
      <c r="BM4749" s="240"/>
      <c r="BN4749" s="240"/>
      <c r="BO4749" s="240"/>
    </row>
    <row r="4750" spans="23:67" s="52" customFormat="1">
      <c r="W4750" s="59"/>
      <c r="BM4750" s="240"/>
      <c r="BN4750" s="240"/>
      <c r="BO4750" s="240"/>
    </row>
    <row r="4751" spans="23:67" s="52" customFormat="1">
      <c r="W4751" s="59"/>
      <c r="BM4751" s="240"/>
      <c r="BN4751" s="240"/>
      <c r="BO4751" s="240"/>
    </row>
    <row r="4752" spans="23:67" s="52" customFormat="1">
      <c r="W4752" s="59"/>
      <c r="BM4752" s="240"/>
      <c r="BN4752" s="240"/>
      <c r="BO4752" s="240"/>
    </row>
    <row r="4753" spans="23:67" s="52" customFormat="1">
      <c r="W4753" s="59"/>
      <c r="BM4753" s="240"/>
      <c r="BN4753" s="240"/>
      <c r="BO4753" s="240"/>
    </row>
    <row r="4754" spans="23:67" s="52" customFormat="1">
      <c r="W4754" s="59"/>
      <c r="BM4754" s="240"/>
      <c r="BN4754" s="240"/>
      <c r="BO4754" s="240"/>
    </row>
    <row r="4755" spans="23:67" s="52" customFormat="1">
      <c r="W4755" s="59"/>
      <c r="BM4755" s="240"/>
      <c r="BN4755" s="240"/>
      <c r="BO4755" s="240"/>
    </row>
    <row r="4756" spans="23:67" s="52" customFormat="1">
      <c r="W4756" s="59"/>
      <c r="BM4756" s="240"/>
      <c r="BN4756" s="240"/>
      <c r="BO4756" s="240"/>
    </row>
    <row r="4757" spans="23:67" s="52" customFormat="1">
      <c r="W4757" s="59"/>
      <c r="BM4757" s="240"/>
      <c r="BN4757" s="240"/>
      <c r="BO4757" s="240"/>
    </row>
    <row r="4758" spans="23:67" s="52" customFormat="1">
      <c r="W4758" s="59"/>
      <c r="BM4758" s="240"/>
      <c r="BN4758" s="240"/>
      <c r="BO4758" s="240"/>
    </row>
    <row r="4759" spans="23:67" s="52" customFormat="1">
      <c r="W4759" s="59"/>
      <c r="BM4759" s="240"/>
      <c r="BN4759" s="240"/>
      <c r="BO4759" s="240"/>
    </row>
    <row r="4760" spans="23:67" s="52" customFormat="1">
      <c r="W4760" s="59"/>
      <c r="BM4760" s="240"/>
      <c r="BN4760" s="240"/>
      <c r="BO4760" s="240"/>
    </row>
    <row r="4761" spans="23:67" s="52" customFormat="1">
      <c r="W4761" s="59"/>
      <c r="BM4761" s="240"/>
      <c r="BN4761" s="240"/>
      <c r="BO4761" s="240"/>
    </row>
    <row r="4762" spans="23:67" s="52" customFormat="1">
      <c r="W4762" s="59"/>
      <c r="BM4762" s="240"/>
      <c r="BN4762" s="240"/>
      <c r="BO4762" s="240"/>
    </row>
    <row r="4763" spans="23:67" s="52" customFormat="1">
      <c r="W4763" s="59"/>
      <c r="BM4763" s="240"/>
      <c r="BN4763" s="240"/>
      <c r="BO4763" s="240"/>
    </row>
    <row r="4764" spans="23:67" s="52" customFormat="1">
      <c r="W4764" s="59"/>
      <c r="BM4764" s="240"/>
      <c r="BN4764" s="240"/>
      <c r="BO4764" s="240"/>
    </row>
    <row r="4765" spans="23:67" s="52" customFormat="1">
      <c r="W4765" s="59"/>
      <c r="BM4765" s="240"/>
      <c r="BN4765" s="240"/>
      <c r="BO4765" s="240"/>
    </row>
    <row r="4766" spans="23:67" s="52" customFormat="1">
      <c r="W4766" s="59"/>
      <c r="BM4766" s="240"/>
      <c r="BN4766" s="240"/>
      <c r="BO4766" s="240"/>
    </row>
    <row r="4767" spans="23:67" s="52" customFormat="1">
      <c r="W4767" s="59"/>
      <c r="BM4767" s="240"/>
      <c r="BN4767" s="240"/>
      <c r="BO4767" s="240"/>
    </row>
    <row r="4768" spans="23:67" s="52" customFormat="1">
      <c r="W4768" s="59"/>
      <c r="BM4768" s="240"/>
      <c r="BN4768" s="240"/>
      <c r="BO4768" s="240"/>
    </row>
    <row r="4769" spans="23:67" s="52" customFormat="1">
      <c r="W4769" s="59"/>
      <c r="BM4769" s="240"/>
      <c r="BN4769" s="240"/>
      <c r="BO4769" s="240"/>
    </row>
    <row r="4770" spans="23:67" s="52" customFormat="1">
      <c r="W4770" s="59"/>
      <c r="BM4770" s="240"/>
      <c r="BN4770" s="240"/>
      <c r="BO4770" s="240"/>
    </row>
    <row r="4771" spans="23:67" s="52" customFormat="1">
      <c r="W4771" s="59"/>
      <c r="BM4771" s="240"/>
      <c r="BN4771" s="240"/>
      <c r="BO4771" s="240"/>
    </row>
    <row r="4772" spans="23:67" s="52" customFormat="1">
      <c r="W4772" s="59"/>
      <c r="BM4772" s="240"/>
      <c r="BN4772" s="240"/>
      <c r="BO4772" s="240"/>
    </row>
    <row r="4773" spans="23:67" s="52" customFormat="1">
      <c r="W4773" s="59"/>
      <c r="BM4773" s="240"/>
      <c r="BN4773" s="240"/>
      <c r="BO4773" s="240"/>
    </row>
    <row r="4774" spans="23:67" s="52" customFormat="1">
      <c r="W4774" s="59"/>
      <c r="BM4774" s="240"/>
      <c r="BN4774" s="240"/>
      <c r="BO4774" s="240"/>
    </row>
    <row r="4775" spans="23:67" s="52" customFormat="1">
      <c r="W4775" s="59"/>
      <c r="BM4775" s="240"/>
      <c r="BN4775" s="240"/>
      <c r="BO4775" s="240"/>
    </row>
    <row r="4776" spans="23:67" s="52" customFormat="1">
      <c r="W4776" s="59"/>
      <c r="BM4776" s="240"/>
      <c r="BN4776" s="240"/>
      <c r="BO4776" s="240"/>
    </row>
    <row r="4777" spans="23:67" s="52" customFormat="1">
      <c r="W4777" s="59"/>
      <c r="BM4777" s="240"/>
      <c r="BN4777" s="240"/>
      <c r="BO4777" s="240"/>
    </row>
    <row r="4778" spans="23:67" s="52" customFormat="1">
      <c r="W4778" s="59"/>
      <c r="BM4778" s="240"/>
      <c r="BN4778" s="240"/>
      <c r="BO4778" s="240"/>
    </row>
    <row r="4779" spans="23:67" s="52" customFormat="1">
      <c r="W4779" s="59"/>
      <c r="BM4779" s="240"/>
      <c r="BN4779" s="240"/>
      <c r="BO4779" s="240"/>
    </row>
    <row r="4780" spans="23:67" s="52" customFormat="1">
      <c r="W4780" s="59"/>
      <c r="BM4780" s="240"/>
      <c r="BN4780" s="240"/>
      <c r="BO4780" s="240"/>
    </row>
    <row r="4781" spans="23:67" s="52" customFormat="1">
      <c r="W4781" s="59"/>
      <c r="BM4781" s="240"/>
      <c r="BN4781" s="240"/>
      <c r="BO4781" s="240"/>
    </row>
    <row r="4782" spans="23:67" s="52" customFormat="1">
      <c r="W4782" s="59"/>
      <c r="BM4782" s="240"/>
      <c r="BN4782" s="240"/>
      <c r="BO4782" s="240"/>
    </row>
    <row r="4783" spans="23:67" s="52" customFormat="1">
      <c r="W4783" s="59"/>
      <c r="BM4783" s="240"/>
      <c r="BN4783" s="240"/>
      <c r="BO4783" s="240"/>
    </row>
    <row r="4784" spans="23:67" s="52" customFormat="1">
      <c r="W4784" s="59"/>
      <c r="BM4784" s="240"/>
      <c r="BN4784" s="240"/>
      <c r="BO4784" s="240"/>
    </row>
    <row r="4785" spans="23:67" s="52" customFormat="1">
      <c r="W4785" s="59"/>
      <c r="BM4785" s="240"/>
      <c r="BN4785" s="240"/>
      <c r="BO4785" s="240"/>
    </row>
    <row r="4786" spans="23:67" s="52" customFormat="1">
      <c r="W4786" s="59"/>
      <c r="BM4786" s="240"/>
      <c r="BN4786" s="240"/>
      <c r="BO4786" s="240"/>
    </row>
    <row r="4787" spans="23:67" s="52" customFormat="1">
      <c r="W4787" s="59"/>
      <c r="BM4787" s="240"/>
      <c r="BN4787" s="240"/>
      <c r="BO4787" s="240"/>
    </row>
    <row r="4788" spans="23:67" s="52" customFormat="1">
      <c r="W4788" s="59"/>
      <c r="BM4788" s="240"/>
      <c r="BN4788" s="240"/>
      <c r="BO4788" s="240"/>
    </row>
    <row r="4789" spans="23:67" s="52" customFormat="1">
      <c r="W4789" s="59"/>
      <c r="BM4789" s="240"/>
      <c r="BN4789" s="240"/>
      <c r="BO4789" s="240"/>
    </row>
    <row r="4790" spans="23:67" s="52" customFormat="1">
      <c r="W4790" s="59"/>
      <c r="BM4790" s="240"/>
      <c r="BN4790" s="240"/>
      <c r="BO4790" s="240"/>
    </row>
    <row r="4791" spans="23:67" s="52" customFormat="1">
      <c r="W4791" s="59"/>
      <c r="BM4791" s="240"/>
      <c r="BN4791" s="240"/>
      <c r="BO4791" s="240"/>
    </row>
    <row r="4792" spans="23:67" s="52" customFormat="1">
      <c r="W4792" s="59"/>
      <c r="BM4792" s="240"/>
      <c r="BN4792" s="240"/>
      <c r="BO4792" s="240"/>
    </row>
    <row r="4793" spans="23:67" s="52" customFormat="1">
      <c r="W4793" s="59"/>
      <c r="BM4793" s="240"/>
      <c r="BN4793" s="240"/>
      <c r="BO4793" s="240"/>
    </row>
    <row r="4794" spans="23:67" s="52" customFormat="1">
      <c r="W4794" s="59"/>
      <c r="BM4794" s="240"/>
      <c r="BN4794" s="240"/>
      <c r="BO4794" s="240"/>
    </row>
    <row r="4795" spans="23:67" s="52" customFormat="1">
      <c r="W4795" s="59"/>
      <c r="BM4795" s="240"/>
      <c r="BN4795" s="240"/>
      <c r="BO4795" s="240"/>
    </row>
    <row r="4796" spans="23:67" s="52" customFormat="1">
      <c r="W4796" s="59"/>
      <c r="BM4796" s="240"/>
      <c r="BN4796" s="240"/>
      <c r="BO4796" s="240"/>
    </row>
    <row r="4797" spans="23:67" s="52" customFormat="1">
      <c r="W4797" s="59"/>
      <c r="BM4797" s="240"/>
      <c r="BN4797" s="240"/>
      <c r="BO4797" s="240"/>
    </row>
    <row r="4798" spans="23:67" s="52" customFormat="1">
      <c r="W4798" s="59"/>
      <c r="BM4798" s="240"/>
      <c r="BN4798" s="240"/>
      <c r="BO4798" s="240"/>
    </row>
    <row r="4799" spans="23:67" s="52" customFormat="1">
      <c r="W4799" s="59"/>
      <c r="BM4799" s="240"/>
      <c r="BN4799" s="240"/>
      <c r="BO4799" s="240"/>
    </row>
    <row r="4800" spans="23:67" s="52" customFormat="1">
      <c r="W4800" s="59"/>
      <c r="BM4800" s="240"/>
      <c r="BN4800" s="240"/>
      <c r="BO4800" s="240"/>
    </row>
    <row r="4801" spans="23:67" s="52" customFormat="1">
      <c r="W4801" s="59"/>
      <c r="BM4801" s="240"/>
      <c r="BN4801" s="240"/>
      <c r="BO4801" s="240"/>
    </row>
    <row r="4802" spans="23:67" s="52" customFormat="1">
      <c r="W4802" s="59"/>
      <c r="BM4802" s="240"/>
      <c r="BN4802" s="240"/>
      <c r="BO4802" s="240"/>
    </row>
    <row r="4803" spans="23:67" s="52" customFormat="1">
      <c r="W4803" s="59"/>
      <c r="BM4803" s="240"/>
      <c r="BN4803" s="240"/>
      <c r="BO4803" s="240"/>
    </row>
    <row r="4804" spans="23:67" s="52" customFormat="1">
      <c r="W4804" s="59"/>
      <c r="BM4804" s="240"/>
      <c r="BN4804" s="240"/>
      <c r="BO4804" s="240"/>
    </row>
    <row r="4805" spans="23:67" s="52" customFormat="1">
      <c r="W4805" s="59"/>
      <c r="BM4805" s="240"/>
      <c r="BN4805" s="240"/>
      <c r="BO4805" s="240"/>
    </row>
    <row r="4806" spans="23:67" s="52" customFormat="1">
      <c r="W4806" s="59"/>
      <c r="BM4806" s="240"/>
      <c r="BN4806" s="240"/>
      <c r="BO4806" s="240"/>
    </row>
    <row r="4807" spans="23:67" s="52" customFormat="1">
      <c r="W4807" s="59"/>
      <c r="BM4807" s="240"/>
      <c r="BN4807" s="240"/>
      <c r="BO4807" s="240"/>
    </row>
    <row r="4808" spans="23:67" s="52" customFormat="1">
      <c r="W4808" s="59"/>
      <c r="BM4808" s="240"/>
      <c r="BN4808" s="240"/>
      <c r="BO4808" s="240"/>
    </row>
    <row r="4809" spans="23:67" s="52" customFormat="1">
      <c r="W4809" s="59"/>
      <c r="BM4809" s="240"/>
      <c r="BN4809" s="240"/>
      <c r="BO4809" s="240"/>
    </row>
    <row r="4810" spans="23:67" s="52" customFormat="1">
      <c r="W4810" s="59"/>
      <c r="BM4810" s="240"/>
      <c r="BN4810" s="240"/>
      <c r="BO4810" s="240"/>
    </row>
    <row r="4811" spans="23:67" s="52" customFormat="1">
      <c r="W4811" s="59"/>
      <c r="BM4811" s="240"/>
      <c r="BN4811" s="240"/>
      <c r="BO4811" s="240"/>
    </row>
    <row r="4812" spans="23:67" s="52" customFormat="1">
      <c r="W4812" s="59"/>
      <c r="BM4812" s="240"/>
      <c r="BN4812" s="240"/>
      <c r="BO4812" s="240"/>
    </row>
    <row r="4813" spans="23:67" s="52" customFormat="1">
      <c r="W4813" s="59"/>
      <c r="BM4813" s="240"/>
      <c r="BN4813" s="240"/>
      <c r="BO4813" s="240"/>
    </row>
    <row r="4814" spans="23:67" s="52" customFormat="1">
      <c r="W4814" s="59"/>
      <c r="BM4814" s="240"/>
      <c r="BN4814" s="240"/>
      <c r="BO4814" s="240"/>
    </row>
    <row r="4815" spans="23:67" s="52" customFormat="1">
      <c r="W4815" s="59"/>
      <c r="BM4815" s="240"/>
      <c r="BN4815" s="240"/>
      <c r="BO4815" s="240"/>
    </row>
    <row r="4816" spans="23:67" s="52" customFormat="1">
      <c r="W4816" s="59"/>
      <c r="BM4816" s="240"/>
      <c r="BN4816" s="240"/>
      <c r="BO4816" s="240"/>
    </row>
    <row r="4817" spans="23:67" s="52" customFormat="1">
      <c r="W4817" s="59"/>
      <c r="BM4817" s="240"/>
      <c r="BN4817" s="240"/>
      <c r="BO4817" s="240"/>
    </row>
    <row r="4818" spans="23:67" s="52" customFormat="1">
      <c r="W4818" s="59"/>
      <c r="BM4818" s="240"/>
      <c r="BN4818" s="240"/>
      <c r="BO4818" s="240"/>
    </row>
    <row r="4819" spans="23:67" s="52" customFormat="1">
      <c r="W4819" s="59"/>
      <c r="BM4819" s="240"/>
      <c r="BN4819" s="240"/>
      <c r="BO4819" s="240"/>
    </row>
    <row r="4820" spans="23:67" s="52" customFormat="1">
      <c r="W4820" s="59"/>
      <c r="BM4820" s="240"/>
      <c r="BN4820" s="240"/>
      <c r="BO4820" s="240"/>
    </row>
    <row r="4821" spans="23:67" s="52" customFormat="1">
      <c r="W4821" s="59"/>
      <c r="BM4821" s="240"/>
      <c r="BN4821" s="240"/>
      <c r="BO4821" s="240"/>
    </row>
    <row r="4822" spans="23:67" s="52" customFormat="1">
      <c r="W4822" s="59"/>
      <c r="BM4822" s="240"/>
      <c r="BN4822" s="240"/>
      <c r="BO4822" s="240"/>
    </row>
    <row r="4823" spans="23:67" s="52" customFormat="1">
      <c r="W4823" s="59"/>
      <c r="BM4823" s="240"/>
      <c r="BN4823" s="240"/>
      <c r="BO4823" s="240"/>
    </row>
    <row r="4824" spans="23:67" s="52" customFormat="1">
      <c r="W4824" s="59"/>
      <c r="BM4824" s="240"/>
      <c r="BN4824" s="240"/>
      <c r="BO4824" s="240"/>
    </row>
    <row r="4825" spans="23:67" s="52" customFormat="1">
      <c r="W4825" s="59"/>
      <c r="BM4825" s="240"/>
      <c r="BN4825" s="240"/>
      <c r="BO4825" s="240"/>
    </row>
    <row r="4826" spans="23:67" s="52" customFormat="1">
      <c r="W4826" s="59"/>
      <c r="BM4826" s="240"/>
      <c r="BN4826" s="240"/>
      <c r="BO4826" s="240"/>
    </row>
    <row r="4827" spans="23:67" s="52" customFormat="1">
      <c r="W4827" s="59"/>
      <c r="BM4827" s="240"/>
      <c r="BN4827" s="240"/>
      <c r="BO4827" s="240"/>
    </row>
    <row r="4828" spans="23:67" s="52" customFormat="1">
      <c r="W4828" s="59"/>
      <c r="BM4828" s="240"/>
      <c r="BN4828" s="240"/>
      <c r="BO4828" s="240"/>
    </row>
    <row r="4829" spans="23:67" s="52" customFormat="1">
      <c r="W4829" s="59"/>
      <c r="BM4829" s="240"/>
      <c r="BN4829" s="240"/>
      <c r="BO4829" s="240"/>
    </row>
    <row r="4830" spans="23:67" s="52" customFormat="1">
      <c r="W4830" s="59"/>
      <c r="BM4830" s="240"/>
      <c r="BN4830" s="240"/>
      <c r="BO4830" s="240"/>
    </row>
    <row r="4831" spans="23:67" s="52" customFormat="1">
      <c r="W4831" s="59"/>
      <c r="BM4831" s="240"/>
      <c r="BN4831" s="240"/>
      <c r="BO4831" s="240"/>
    </row>
    <row r="4832" spans="23:67" s="52" customFormat="1">
      <c r="W4832" s="59"/>
      <c r="BM4832" s="240"/>
      <c r="BN4832" s="240"/>
      <c r="BO4832" s="240"/>
    </row>
    <row r="4833" spans="23:67" s="52" customFormat="1">
      <c r="W4833" s="59"/>
      <c r="BM4833" s="240"/>
      <c r="BN4833" s="240"/>
      <c r="BO4833" s="240"/>
    </row>
    <row r="4834" spans="23:67" s="52" customFormat="1">
      <c r="W4834" s="59"/>
      <c r="BM4834" s="240"/>
      <c r="BN4834" s="240"/>
      <c r="BO4834" s="240"/>
    </row>
    <row r="4835" spans="23:67" s="52" customFormat="1">
      <c r="W4835" s="59"/>
      <c r="BM4835" s="240"/>
      <c r="BN4835" s="240"/>
      <c r="BO4835" s="240"/>
    </row>
    <row r="4836" spans="23:67" s="52" customFormat="1">
      <c r="W4836" s="59"/>
      <c r="BM4836" s="240"/>
      <c r="BN4836" s="240"/>
      <c r="BO4836" s="240"/>
    </row>
    <row r="4837" spans="23:67" s="52" customFormat="1">
      <c r="W4837" s="59"/>
      <c r="BM4837" s="240"/>
      <c r="BN4837" s="240"/>
      <c r="BO4837" s="240"/>
    </row>
    <row r="4838" spans="23:67" s="52" customFormat="1">
      <c r="W4838" s="59"/>
      <c r="BM4838" s="240"/>
      <c r="BN4838" s="240"/>
      <c r="BO4838" s="240"/>
    </row>
    <row r="4839" spans="23:67" s="52" customFormat="1">
      <c r="W4839" s="59"/>
      <c r="BM4839" s="240"/>
      <c r="BN4839" s="240"/>
      <c r="BO4839" s="240"/>
    </row>
    <row r="4840" spans="23:67" s="52" customFormat="1">
      <c r="W4840" s="59"/>
      <c r="BM4840" s="240"/>
      <c r="BN4840" s="240"/>
      <c r="BO4840" s="240"/>
    </row>
    <row r="4841" spans="23:67" s="52" customFormat="1">
      <c r="W4841" s="59"/>
      <c r="BM4841" s="240"/>
      <c r="BN4841" s="240"/>
      <c r="BO4841" s="240"/>
    </row>
    <row r="4842" spans="23:67" s="52" customFormat="1">
      <c r="W4842" s="59"/>
      <c r="BM4842" s="240"/>
      <c r="BN4842" s="240"/>
      <c r="BO4842" s="240"/>
    </row>
    <row r="4843" spans="23:67" s="52" customFormat="1">
      <c r="W4843" s="59"/>
      <c r="BM4843" s="240"/>
      <c r="BN4843" s="240"/>
      <c r="BO4843" s="240"/>
    </row>
    <row r="4844" spans="23:67" s="52" customFormat="1">
      <c r="W4844" s="59"/>
      <c r="BM4844" s="240"/>
      <c r="BN4844" s="240"/>
      <c r="BO4844" s="240"/>
    </row>
    <row r="4845" spans="23:67" s="52" customFormat="1">
      <c r="W4845" s="59"/>
      <c r="BM4845" s="240"/>
      <c r="BN4845" s="240"/>
      <c r="BO4845" s="240"/>
    </row>
    <row r="4846" spans="23:67" s="52" customFormat="1">
      <c r="W4846" s="59"/>
      <c r="BM4846" s="240"/>
      <c r="BN4846" s="240"/>
      <c r="BO4846" s="240"/>
    </row>
    <row r="4847" spans="23:67" s="52" customFormat="1">
      <c r="W4847" s="59"/>
      <c r="BM4847" s="240"/>
      <c r="BN4847" s="240"/>
      <c r="BO4847" s="240"/>
    </row>
    <row r="4848" spans="23:67" s="52" customFormat="1">
      <c r="W4848" s="59"/>
      <c r="BM4848" s="240"/>
      <c r="BN4848" s="240"/>
      <c r="BO4848" s="240"/>
    </row>
    <row r="4849" spans="23:67" s="52" customFormat="1">
      <c r="W4849" s="59"/>
      <c r="BM4849" s="240"/>
      <c r="BN4849" s="240"/>
      <c r="BO4849" s="240"/>
    </row>
    <row r="4850" spans="23:67" s="52" customFormat="1">
      <c r="W4850" s="59"/>
      <c r="BM4850" s="240"/>
      <c r="BN4850" s="240"/>
      <c r="BO4850" s="240"/>
    </row>
    <row r="4851" spans="23:67" s="52" customFormat="1">
      <c r="W4851" s="59"/>
      <c r="BM4851" s="240"/>
      <c r="BN4851" s="240"/>
      <c r="BO4851" s="240"/>
    </row>
    <row r="4852" spans="23:67" s="52" customFormat="1">
      <c r="W4852" s="59"/>
      <c r="BM4852" s="240"/>
      <c r="BN4852" s="240"/>
      <c r="BO4852" s="240"/>
    </row>
    <row r="4853" spans="23:67" s="52" customFormat="1">
      <c r="W4853" s="59"/>
      <c r="BM4853" s="240"/>
      <c r="BN4853" s="240"/>
      <c r="BO4853" s="240"/>
    </row>
    <row r="4854" spans="23:67" s="52" customFormat="1">
      <c r="W4854" s="59"/>
      <c r="BM4854" s="240"/>
      <c r="BN4854" s="240"/>
      <c r="BO4854" s="240"/>
    </row>
    <row r="4855" spans="23:67" s="52" customFormat="1">
      <c r="W4855" s="59"/>
      <c r="BM4855" s="240"/>
      <c r="BN4855" s="240"/>
      <c r="BO4855" s="240"/>
    </row>
    <row r="4856" spans="23:67" s="52" customFormat="1">
      <c r="W4856" s="59"/>
      <c r="BM4856" s="240"/>
      <c r="BN4856" s="240"/>
      <c r="BO4856" s="240"/>
    </row>
    <row r="4857" spans="23:67" s="52" customFormat="1">
      <c r="W4857" s="59"/>
      <c r="BM4857" s="240"/>
      <c r="BN4857" s="240"/>
      <c r="BO4857" s="240"/>
    </row>
    <row r="4858" spans="23:67" s="52" customFormat="1">
      <c r="W4858" s="59"/>
      <c r="BM4858" s="240"/>
      <c r="BN4858" s="240"/>
      <c r="BO4858" s="240"/>
    </row>
    <row r="4859" spans="23:67" s="52" customFormat="1">
      <c r="W4859" s="59"/>
      <c r="BM4859" s="240"/>
      <c r="BN4859" s="240"/>
      <c r="BO4859" s="240"/>
    </row>
    <row r="4860" spans="23:67" s="52" customFormat="1">
      <c r="W4860" s="59"/>
      <c r="BM4860" s="240"/>
      <c r="BN4860" s="240"/>
      <c r="BO4860" s="240"/>
    </row>
    <row r="4861" spans="23:67" s="52" customFormat="1">
      <c r="W4861" s="59"/>
      <c r="BM4861" s="240"/>
      <c r="BN4861" s="240"/>
      <c r="BO4861" s="240"/>
    </row>
    <row r="4862" spans="23:67" s="52" customFormat="1">
      <c r="W4862" s="59"/>
      <c r="BM4862" s="240"/>
      <c r="BN4862" s="240"/>
      <c r="BO4862" s="240"/>
    </row>
    <row r="4863" spans="23:67" s="52" customFormat="1">
      <c r="W4863" s="59"/>
      <c r="BM4863" s="240"/>
      <c r="BN4863" s="240"/>
      <c r="BO4863" s="240"/>
    </row>
    <row r="4864" spans="23:67" s="52" customFormat="1">
      <c r="W4864" s="59"/>
      <c r="BM4864" s="240"/>
      <c r="BN4864" s="240"/>
      <c r="BO4864" s="240"/>
    </row>
    <row r="4865" spans="23:67" s="52" customFormat="1">
      <c r="W4865" s="59"/>
      <c r="BM4865" s="240"/>
      <c r="BN4865" s="240"/>
      <c r="BO4865" s="240"/>
    </row>
    <row r="4866" spans="23:67" s="52" customFormat="1">
      <c r="W4866" s="59"/>
      <c r="BM4866" s="240"/>
      <c r="BN4866" s="240"/>
      <c r="BO4866" s="240"/>
    </row>
    <row r="4867" spans="23:67" s="52" customFormat="1">
      <c r="W4867" s="59"/>
      <c r="BM4867" s="240"/>
      <c r="BN4867" s="240"/>
      <c r="BO4867" s="240"/>
    </row>
    <row r="4868" spans="23:67" s="52" customFormat="1">
      <c r="W4868" s="59"/>
      <c r="BM4868" s="240"/>
      <c r="BN4868" s="240"/>
      <c r="BO4868" s="240"/>
    </row>
    <row r="4869" spans="23:67" s="52" customFormat="1">
      <c r="W4869" s="59"/>
      <c r="BM4869" s="240"/>
      <c r="BN4869" s="240"/>
      <c r="BO4869" s="240"/>
    </row>
    <row r="4870" spans="23:67" s="52" customFormat="1">
      <c r="W4870" s="59"/>
      <c r="BM4870" s="240"/>
      <c r="BN4870" s="240"/>
      <c r="BO4870" s="240"/>
    </row>
    <row r="4871" spans="23:67" s="52" customFormat="1">
      <c r="W4871" s="59"/>
      <c r="BM4871" s="240"/>
      <c r="BN4871" s="240"/>
      <c r="BO4871" s="240"/>
    </row>
    <row r="4872" spans="23:67" s="52" customFormat="1">
      <c r="W4872" s="59"/>
      <c r="BM4872" s="240"/>
      <c r="BN4872" s="240"/>
      <c r="BO4872" s="240"/>
    </row>
    <row r="4873" spans="23:67" s="52" customFormat="1">
      <c r="W4873" s="59"/>
      <c r="BM4873" s="240"/>
      <c r="BN4873" s="240"/>
      <c r="BO4873" s="240"/>
    </row>
    <row r="4874" spans="23:67" s="52" customFormat="1">
      <c r="W4874" s="59"/>
      <c r="BM4874" s="240"/>
      <c r="BN4874" s="240"/>
      <c r="BO4874" s="240"/>
    </row>
    <row r="4875" spans="23:67" s="52" customFormat="1">
      <c r="W4875" s="59"/>
      <c r="BM4875" s="240"/>
      <c r="BN4875" s="240"/>
      <c r="BO4875" s="240"/>
    </row>
    <row r="4876" spans="23:67" s="52" customFormat="1">
      <c r="W4876" s="59"/>
      <c r="BM4876" s="240"/>
      <c r="BN4876" s="240"/>
      <c r="BO4876" s="240"/>
    </row>
    <row r="4877" spans="23:67" s="52" customFormat="1">
      <c r="W4877" s="59"/>
      <c r="BM4877" s="240"/>
      <c r="BN4877" s="240"/>
      <c r="BO4877" s="240"/>
    </row>
    <row r="4878" spans="23:67" s="52" customFormat="1">
      <c r="W4878" s="59"/>
      <c r="BM4878" s="240"/>
      <c r="BN4878" s="240"/>
      <c r="BO4878" s="240"/>
    </row>
    <row r="4879" spans="23:67" s="52" customFormat="1">
      <c r="W4879" s="59"/>
      <c r="BM4879" s="240"/>
      <c r="BN4879" s="240"/>
      <c r="BO4879" s="240"/>
    </row>
    <row r="4880" spans="23:67" s="52" customFormat="1">
      <c r="W4880" s="59"/>
      <c r="BM4880" s="240"/>
      <c r="BN4880" s="240"/>
      <c r="BO4880" s="240"/>
    </row>
    <row r="4881" spans="23:67" s="52" customFormat="1">
      <c r="W4881" s="59"/>
      <c r="BM4881" s="240"/>
      <c r="BN4881" s="240"/>
      <c r="BO4881" s="240"/>
    </row>
    <row r="4882" spans="23:67" s="52" customFormat="1">
      <c r="W4882" s="59"/>
      <c r="BM4882" s="240"/>
      <c r="BN4882" s="240"/>
      <c r="BO4882" s="240"/>
    </row>
    <row r="4883" spans="23:67" s="52" customFormat="1">
      <c r="W4883" s="59"/>
      <c r="BM4883" s="240"/>
      <c r="BN4883" s="240"/>
      <c r="BO4883" s="240"/>
    </row>
    <row r="4884" spans="23:67" s="52" customFormat="1">
      <c r="W4884" s="59"/>
      <c r="BM4884" s="240"/>
      <c r="BN4884" s="240"/>
      <c r="BO4884" s="240"/>
    </row>
    <row r="4885" spans="23:67" s="52" customFormat="1">
      <c r="W4885" s="59"/>
      <c r="BM4885" s="240"/>
      <c r="BN4885" s="240"/>
      <c r="BO4885" s="240"/>
    </row>
    <row r="4886" spans="23:67" s="52" customFormat="1">
      <c r="W4886" s="59"/>
      <c r="BM4886" s="240"/>
      <c r="BN4886" s="240"/>
      <c r="BO4886" s="240"/>
    </row>
    <row r="4887" spans="23:67" s="52" customFormat="1">
      <c r="W4887" s="59"/>
      <c r="BM4887" s="240"/>
      <c r="BN4887" s="240"/>
      <c r="BO4887" s="240"/>
    </row>
    <row r="4888" spans="23:67" s="52" customFormat="1">
      <c r="W4888" s="59"/>
      <c r="BM4888" s="240"/>
      <c r="BN4888" s="240"/>
      <c r="BO4888" s="240"/>
    </row>
    <row r="4889" spans="23:67" s="52" customFormat="1">
      <c r="W4889" s="59"/>
      <c r="BM4889" s="240"/>
      <c r="BN4889" s="240"/>
      <c r="BO4889" s="240"/>
    </row>
    <row r="4890" spans="23:67" s="52" customFormat="1">
      <c r="W4890" s="59"/>
      <c r="BM4890" s="240"/>
      <c r="BN4890" s="240"/>
      <c r="BO4890" s="240"/>
    </row>
    <row r="4891" spans="23:67" s="52" customFormat="1">
      <c r="W4891" s="59"/>
      <c r="BM4891" s="240"/>
      <c r="BN4891" s="240"/>
      <c r="BO4891" s="240"/>
    </row>
    <row r="4892" spans="23:67" s="52" customFormat="1">
      <c r="W4892" s="59"/>
      <c r="BM4892" s="240"/>
      <c r="BN4892" s="240"/>
      <c r="BO4892" s="240"/>
    </row>
    <row r="4893" spans="23:67" s="52" customFormat="1">
      <c r="W4893" s="59"/>
      <c r="BM4893" s="240"/>
      <c r="BN4893" s="240"/>
      <c r="BO4893" s="240"/>
    </row>
    <row r="4894" spans="23:67" s="52" customFormat="1">
      <c r="W4894" s="59"/>
      <c r="BM4894" s="240"/>
      <c r="BN4894" s="240"/>
      <c r="BO4894" s="240"/>
    </row>
    <row r="4895" spans="23:67" s="52" customFormat="1">
      <c r="W4895" s="59"/>
      <c r="BM4895" s="240"/>
      <c r="BN4895" s="240"/>
      <c r="BO4895" s="240"/>
    </row>
    <row r="4896" spans="23:67" s="52" customFormat="1">
      <c r="W4896" s="59"/>
      <c r="BM4896" s="240"/>
      <c r="BN4896" s="240"/>
      <c r="BO4896" s="240"/>
    </row>
    <row r="4897" spans="23:67" s="52" customFormat="1">
      <c r="W4897" s="59"/>
      <c r="BM4897" s="240"/>
      <c r="BN4897" s="240"/>
      <c r="BO4897" s="240"/>
    </row>
    <row r="4898" spans="23:67" s="52" customFormat="1">
      <c r="W4898" s="59"/>
      <c r="BM4898" s="240"/>
      <c r="BN4898" s="240"/>
      <c r="BO4898" s="240"/>
    </row>
    <row r="4899" spans="23:67" s="52" customFormat="1">
      <c r="W4899" s="59"/>
      <c r="BM4899" s="240"/>
      <c r="BN4899" s="240"/>
      <c r="BO4899" s="240"/>
    </row>
    <row r="4900" spans="23:67" s="52" customFormat="1">
      <c r="W4900" s="59"/>
      <c r="BM4900" s="240"/>
      <c r="BN4900" s="240"/>
      <c r="BO4900" s="240"/>
    </row>
    <row r="4901" spans="23:67" s="52" customFormat="1">
      <c r="W4901" s="59"/>
      <c r="BM4901" s="240"/>
      <c r="BN4901" s="240"/>
      <c r="BO4901" s="240"/>
    </row>
    <row r="4902" spans="23:67" s="52" customFormat="1">
      <c r="W4902" s="59"/>
      <c r="BM4902" s="240"/>
      <c r="BN4902" s="240"/>
      <c r="BO4902" s="240"/>
    </row>
    <row r="4903" spans="23:67" s="52" customFormat="1">
      <c r="W4903" s="59"/>
      <c r="BM4903" s="240"/>
      <c r="BN4903" s="240"/>
      <c r="BO4903" s="240"/>
    </row>
    <row r="4904" spans="23:67" s="52" customFormat="1">
      <c r="W4904" s="59"/>
      <c r="BM4904" s="240"/>
      <c r="BN4904" s="240"/>
      <c r="BO4904" s="240"/>
    </row>
    <row r="4905" spans="23:67" s="52" customFormat="1">
      <c r="W4905" s="59"/>
      <c r="BM4905" s="240"/>
      <c r="BN4905" s="240"/>
      <c r="BO4905" s="240"/>
    </row>
    <row r="4906" spans="23:67" s="52" customFormat="1">
      <c r="W4906" s="59"/>
      <c r="BM4906" s="240"/>
      <c r="BN4906" s="240"/>
      <c r="BO4906" s="240"/>
    </row>
    <row r="4907" spans="23:67" s="52" customFormat="1">
      <c r="W4907" s="59"/>
      <c r="BM4907" s="240"/>
      <c r="BN4907" s="240"/>
      <c r="BO4907" s="240"/>
    </row>
    <row r="4908" spans="23:67" s="52" customFormat="1">
      <c r="W4908" s="59"/>
      <c r="BM4908" s="240"/>
      <c r="BN4908" s="240"/>
      <c r="BO4908" s="240"/>
    </row>
    <row r="4909" spans="23:67" s="52" customFormat="1">
      <c r="W4909" s="59"/>
      <c r="BM4909" s="240"/>
      <c r="BN4909" s="240"/>
      <c r="BO4909" s="240"/>
    </row>
    <row r="4910" spans="23:67" s="52" customFormat="1">
      <c r="W4910" s="59"/>
      <c r="BM4910" s="240"/>
      <c r="BN4910" s="240"/>
      <c r="BO4910" s="240"/>
    </row>
    <row r="4911" spans="23:67" s="52" customFormat="1">
      <c r="W4911" s="59"/>
      <c r="BM4911" s="240"/>
      <c r="BN4911" s="240"/>
      <c r="BO4911" s="240"/>
    </row>
    <row r="4912" spans="23:67" s="52" customFormat="1">
      <c r="W4912" s="59"/>
      <c r="BM4912" s="240"/>
      <c r="BN4912" s="240"/>
      <c r="BO4912" s="240"/>
    </row>
    <row r="4913" spans="23:67" s="52" customFormat="1">
      <c r="W4913" s="59"/>
      <c r="BM4913" s="240"/>
      <c r="BN4913" s="240"/>
      <c r="BO4913" s="240"/>
    </row>
    <row r="4914" spans="23:67" s="52" customFormat="1">
      <c r="W4914" s="59"/>
      <c r="BM4914" s="240"/>
      <c r="BN4914" s="240"/>
      <c r="BO4914" s="240"/>
    </row>
    <row r="4915" spans="23:67" s="52" customFormat="1">
      <c r="W4915" s="59"/>
      <c r="BM4915" s="240"/>
      <c r="BN4915" s="240"/>
      <c r="BO4915" s="240"/>
    </row>
    <row r="4916" spans="23:67" s="52" customFormat="1">
      <c r="W4916" s="59"/>
      <c r="BM4916" s="240"/>
      <c r="BN4916" s="240"/>
      <c r="BO4916" s="240"/>
    </row>
    <row r="4917" spans="23:67" s="52" customFormat="1">
      <c r="W4917" s="59"/>
      <c r="BM4917" s="240"/>
      <c r="BN4917" s="240"/>
      <c r="BO4917" s="240"/>
    </row>
    <row r="4918" spans="23:67" s="52" customFormat="1">
      <c r="W4918" s="59"/>
      <c r="BM4918" s="240"/>
      <c r="BN4918" s="240"/>
      <c r="BO4918" s="240"/>
    </row>
    <row r="4919" spans="23:67" s="52" customFormat="1">
      <c r="W4919" s="59"/>
      <c r="BM4919" s="240"/>
      <c r="BN4919" s="240"/>
      <c r="BO4919" s="240"/>
    </row>
    <row r="4920" spans="23:67" s="52" customFormat="1">
      <c r="W4920" s="59"/>
      <c r="BM4920" s="240"/>
      <c r="BN4920" s="240"/>
      <c r="BO4920" s="240"/>
    </row>
    <row r="4921" spans="23:67" s="52" customFormat="1">
      <c r="W4921" s="59"/>
      <c r="BM4921" s="240"/>
      <c r="BN4921" s="240"/>
      <c r="BO4921" s="240"/>
    </row>
    <row r="4922" spans="23:67" s="52" customFormat="1">
      <c r="W4922" s="59"/>
      <c r="BM4922" s="240"/>
      <c r="BN4922" s="240"/>
      <c r="BO4922" s="240"/>
    </row>
    <row r="4923" spans="23:67" s="52" customFormat="1">
      <c r="W4923" s="59"/>
      <c r="BM4923" s="240"/>
      <c r="BN4923" s="240"/>
      <c r="BO4923" s="240"/>
    </row>
    <row r="4924" spans="23:67" s="52" customFormat="1">
      <c r="W4924" s="59"/>
      <c r="BM4924" s="240"/>
      <c r="BN4924" s="240"/>
      <c r="BO4924" s="240"/>
    </row>
    <row r="4925" spans="23:67" s="52" customFormat="1">
      <c r="W4925" s="59"/>
      <c r="BM4925" s="240"/>
      <c r="BN4925" s="240"/>
      <c r="BO4925" s="240"/>
    </row>
    <row r="4926" spans="23:67" s="52" customFormat="1">
      <c r="W4926" s="59"/>
      <c r="BM4926" s="240"/>
      <c r="BN4926" s="240"/>
      <c r="BO4926" s="240"/>
    </row>
    <row r="4927" spans="23:67" s="52" customFormat="1">
      <c r="W4927" s="59"/>
      <c r="BM4927" s="240"/>
      <c r="BN4927" s="240"/>
      <c r="BO4927" s="240"/>
    </row>
    <row r="4928" spans="23:67" s="52" customFormat="1">
      <c r="W4928" s="59"/>
      <c r="BM4928" s="240"/>
      <c r="BN4928" s="240"/>
      <c r="BO4928" s="240"/>
    </row>
    <row r="4929" spans="23:67" s="52" customFormat="1">
      <c r="W4929" s="59"/>
      <c r="BM4929" s="240"/>
      <c r="BN4929" s="240"/>
      <c r="BO4929" s="240"/>
    </row>
    <row r="4930" spans="23:67" s="52" customFormat="1">
      <c r="W4930" s="59"/>
      <c r="BM4930" s="240"/>
      <c r="BN4930" s="240"/>
      <c r="BO4930" s="240"/>
    </row>
    <row r="4931" spans="23:67" s="52" customFormat="1">
      <c r="W4931" s="59"/>
      <c r="BM4931" s="240"/>
      <c r="BN4931" s="240"/>
      <c r="BO4931" s="240"/>
    </row>
    <row r="4932" spans="23:67" s="52" customFormat="1">
      <c r="W4932" s="59"/>
      <c r="BM4932" s="240"/>
      <c r="BN4932" s="240"/>
      <c r="BO4932" s="240"/>
    </row>
    <row r="4933" spans="23:67" s="52" customFormat="1">
      <c r="W4933" s="59"/>
      <c r="BM4933" s="240"/>
      <c r="BN4933" s="240"/>
      <c r="BO4933" s="240"/>
    </row>
    <row r="4934" spans="23:67" s="52" customFormat="1">
      <c r="W4934" s="59"/>
      <c r="BM4934" s="240"/>
      <c r="BN4934" s="240"/>
      <c r="BO4934" s="240"/>
    </row>
    <row r="4935" spans="23:67" s="52" customFormat="1">
      <c r="W4935" s="59"/>
      <c r="BM4935" s="240"/>
      <c r="BN4935" s="240"/>
      <c r="BO4935" s="240"/>
    </row>
    <row r="4936" spans="23:67" s="52" customFormat="1">
      <c r="W4936" s="59"/>
      <c r="BM4936" s="240"/>
      <c r="BN4936" s="240"/>
      <c r="BO4936" s="240"/>
    </row>
    <row r="4937" spans="23:67" s="52" customFormat="1">
      <c r="W4937" s="59"/>
      <c r="BM4937" s="240"/>
      <c r="BN4937" s="240"/>
      <c r="BO4937" s="240"/>
    </row>
    <row r="4938" spans="23:67" s="52" customFormat="1">
      <c r="W4938" s="59"/>
      <c r="BM4938" s="240"/>
      <c r="BN4938" s="240"/>
      <c r="BO4938" s="240"/>
    </row>
    <row r="4939" spans="23:67" s="52" customFormat="1">
      <c r="W4939" s="59"/>
      <c r="BM4939" s="240"/>
      <c r="BN4939" s="240"/>
      <c r="BO4939" s="240"/>
    </row>
    <row r="4940" spans="23:67" s="52" customFormat="1">
      <c r="W4940" s="59"/>
      <c r="BM4940" s="240"/>
      <c r="BN4940" s="240"/>
      <c r="BO4940" s="240"/>
    </row>
    <row r="4941" spans="23:67" s="52" customFormat="1">
      <c r="W4941" s="59"/>
      <c r="BM4941" s="240"/>
      <c r="BN4941" s="240"/>
      <c r="BO4941" s="240"/>
    </row>
    <row r="4942" spans="23:67" s="52" customFormat="1">
      <c r="W4942" s="59"/>
      <c r="BM4942" s="240"/>
      <c r="BN4942" s="240"/>
      <c r="BO4942" s="240"/>
    </row>
    <row r="4943" spans="23:67" s="52" customFormat="1">
      <c r="W4943" s="59"/>
      <c r="BM4943" s="240"/>
      <c r="BN4943" s="240"/>
      <c r="BO4943" s="240"/>
    </row>
    <row r="4944" spans="23:67" s="52" customFormat="1">
      <c r="W4944" s="59"/>
      <c r="BM4944" s="240"/>
      <c r="BN4944" s="240"/>
      <c r="BO4944" s="240"/>
    </row>
    <row r="4945" spans="23:67" s="52" customFormat="1">
      <c r="W4945" s="59"/>
      <c r="BM4945" s="240"/>
      <c r="BN4945" s="240"/>
      <c r="BO4945" s="240"/>
    </row>
    <row r="4946" spans="23:67" s="52" customFormat="1">
      <c r="W4946" s="59"/>
      <c r="BM4946" s="240"/>
      <c r="BN4946" s="240"/>
      <c r="BO4946" s="240"/>
    </row>
    <row r="4947" spans="23:67" s="52" customFormat="1">
      <c r="W4947" s="59"/>
      <c r="BM4947" s="240"/>
      <c r="BN4947" s="240"/>
      <c r="BO4947" s="240"/>
    </row>
    <row r="4948" spans="23:67" s="52" customFormat="1">
      <c r="W4948" s="59"/>
      <c r="BM4948" s="240"/>
      <c r="BN4948" s="240"/>
      <c r="BO4948" s="240"/>
    </row>
    <row r="4949" spans="23:67" s="52" customFormat="1">
      <c r="W4949" s="59"/>
      <c r="BM4949" s="240"/>
      <c r="BN4949" s="240"/>
      <c r="BO4949" s="240"/>
    </row>
    <row r="4950" spans="23:67" s="52" customFormat="1">
      <c r="W4950" s="59"/>
      <c r="BM4950" s="240"/>
      <c r="BN4950" s="240"/>
      <c r="BO4950" s="240"/>
    </row>
    <row r="4951" spans="23:67" s="52" customFormat="1">
      <c r="W4951" s="59"/>
      <c r="BM4951" s="240"/>
      <c r="BN4951" s="240"/>
      <c r="BO4951" s="240"/>
    </row>
    <row r="4952" spans="23:67" s="52" customFormat="1">
      <c r="W4952" s="59"/>
      <c r="BM4952" s="240"/>
      <c r="BN4952" s="240"/>
      <c r="BO4952" s="240"/>
    </row>
    <row r="4953" spans="23:67" s="52" customFormat="1">
      <c r="W4953" s="59"/>
      <c r="BM4953" s="240"/>
      <c r="BN4953" s="240"/>
      <c r="BO4953" s="240"/>
    </row>
    <row r="4954" spans="23:67" s="52" customFormat="1">
      <c r="W4954" s="59"/>
      <c r="BM4954" s="240"/>
      <c r="BN4954" s="240"/>
      <c r="BO4954" s="240"/>
    </row>
    <row r="4955" spans="23:67" s="52" customFormat="1">
      <c r="W4955" s="59"/>
      <c r="BM4955" s="240"/>
      <c r="BN4955" s="240"/>
      <c r="BO4955" s="240"/>
    </row>
    <row r="4956" spans="23:67" s="52" customFormat="1">
      <c r="W4956" s="59"/>
      <c r="BM4956" s="240"/>
      <c r="BN4956" s="240"/>
      <c r="BO4956" s="240"/>
    </row>
    <row r="4957" spans="23:67" s="52" customFormat="1">
      <c r="W4957" s="59"/>
      <c r="BM4957" s="240"/>
      <c r="BN4957" s="240"/>
      <c r="BO4957" s="240"/>
    </row>
    <row r="4958" spans="23:67" s="52" customFormat="1">
      <c r="W4958" s="59"/>
      <c r="BM4958" s="240"/>
      <c r="BN4958" s="240"/>
      <c r="BO4958" s="240"/>
    </row>
    <row r="4959" spans="23:67" s="52" customFormat="1">
      <c r="W4959" s="59"/>
      <c r="BM4959" s="240"/>
      <c r="BN4959" s="240"/>
      <c r="BO4959" s="240"/>
    </row>
    <row r="4960" spans="23:67" s="52" customFormat="1">
      <c r="W4960" s="59"/>
      <c r="BM4960" s="240"/>
      <c r="BN4960" s="240"/>
      <c r="BO4960" s="240"/>
    </row>
    <row r="4961" spans="23:67" s="52" customFormat="1">
      <c r="W4961" s="59"/>
      <c r="BM4961" s="240"/>
      <c r="BN4961" s="240"/>
      <c r="BO4961" s="240"/>
    </row>
    <row r="4962" spans="23:67" s="52" customFormat="1">
      <c r="W4962" s="59"/>
      <c r="BM4962" s="240"/>
      <c r="BN4962" s="240"/>
      <c r="BO4962" s="240"/>
    </row>
    <row r="4963" spans="23:67" s="52" customFormat="1">
      <c r="W4963" s="59"/>
      <c r="BM4963" s="240"/>
      <c r="BN4963" s="240"/>
      <c r="BO4963" s="240"/>
    </row>
    <row r="4964" spans="23:67" s="52" customFormat="1">
      <c r="W4964" s="59"/>
      <c r="BM4964" s="240"/>
      <c r="BN4964" s="240"/>
      <c r="BO4964" s="240"/>
    </row>
    <row r="4965" spans="23:67" s="52" customFormat="1">
      <c r="W4965" s="59"/>
      <c r="BM4965" s="240"/>
      <c r="BN4965" s="240"/>
      <c r="BO4965" s="240"/>
    </row>
    <row r="4966" spans="23:67" s="52" customFormat="1">
      <c r="W4966" s="59"/>
      <c r="BM4966" s="240"/>
      <c r="BN4966" s="240"/>
      <c r="BO4966" s="240"/>
    </row>
    <row r="4967" spans="23:67" s="52" customFormat="1">
      <c r="W4967" s="59"/>
      <c r="BM4967" s="240"/>
      <c r="BN4967" s="240"/>
      <c r="BO4967" s="240"/>
    </row>
    <row r="4968" spans="23:67" s="52" customFormat="1">
      <c r="W4968" s="59"/>
      <c r="BM4968" s="240"/>
      <c r="BN4968" s="240"/>
      <c r="BO4968" s="240"/>
    </row>
    <row r="4969" spans="23:67" s="52" customFormat="1">
      <c r="W4969" s="59"/>
      <c r="BM4969" s="240"/>
      <c r="BN4969" s="240"/>
      <c r="BO4969" s="240"/>
    </row>
    <row r="4970" spans="23:67" s="52" customFormat="1">
      <c r="W4970" s="59"/>
      <c r="BM4970" s="240"/>
      <c r="BN4970" s="240"/>
      <c r="BO4970" s="240"/>
    </row>
    <row r="4971" spans="23:67" s="52" customFormat="1">
      <c r="W4971" s="59"/>
      <c r="BM4971" s="240"/>
      <c r="BN4971" s="240"/>
      <c r="BO4971" s="240"/>
    </row>
    <row r="4972" spans="23:67" s="52" customFormat="1">
      <c r="W4972" s="59"/>
      <c r="BM4972" s="240"/>
      <c r="BN4972" s="240"/>
      <c r="BO4972" s="240"/>
    </row>
    <row r="4973" spans="23:67" s="52" customFormat="1">
      <c r="W4973" s="59"/>
      <c r="BM4973" s="240"/>
      <c r="BN4973" s="240"/>
      <c r="BO4973" s="240"/>
    </row>
    <row r="4974" spans="23:67" s="52" customFormat="1">
      <c r="W4974" s="59"/>
      <c r="BM4974" s="240"/>
      <c r="BN4974" s="240"/>
      <c r="BO4974" s="240"/>
    </row>
    <row r="4975" spans="23:67" s="52" customFormat="1">
      <c r="W4975" s="59"/>
      <c r="BM4975" s="240"/>
      <c r="BN4975" s="240"/>
      <c r="BO4975" s="240"/>
    </row>
    <row r="4976" spans="23:67" s="52" customFormat="1">
      <c r="W4976" s="59"/>
      <c r="BM4976" s="240"/>
      <c r="BN4976" s="240"/>
      <c r="BO4976" s="240"/>
    </row>
    <row r="4977" spans="23:67" s="52" customFormat="1">
      <c r="W4977" s="59"/>
      <c r="BM4977" s="240"/>
      <c r="BN4977" s="240"/>
      <c r="BO4977" s="240"/>
    </row>
    <row r="4978" spans="23:67" s="52" customFormat="1">
      <c r="W4978" s="59"/>
      <c r="BM4978" s="240"/>
      <c r="BN4978" s="240"/>
      <c r="BO4978" s="240"/>
    </row>
    <row r="4979" spans="23:67" s="52" customFormat="1">
      <c r="W4979" s="59"/>
      <c r="BM4979" s="240"/>
      <c r="BN4979" s="240"/>
      <c r="BO4979" s="240"/>
    </row>
    <row r="4980" spans="23:67" s="52" customFormat="1">
      <c r="W4980" s="59"/>
      <c r="BM4980" s="240"/>
      <c r="BN4980" s="240"/>
      <c r="BO4980" s="240"/>
    </row>
    <row r="4981" spans="23:67" s="52" customFormat="1">
      <c r="W4981" s="59"/>
      <c r="BM4981" s="240"/>
      <c r="BN4981" s="240"/>
      <c r="BO4981" s="240"/>
    </row>
    <row r="4982" spans="23:67" s="52" customFormat="1">
      <c r="W4982" s="59"/>
      <c r="BM4982" s="240"/>
      <c r="BN4982" s="240"/>
      <c r="BO4982" s="240"/>
    </row>
    <row r="4983" spans="23:67" s="52" customFormat="1">
      <c r="W4983" s="59"/>
      <c r="BM4983" s="240"/>
      <c r="BN4983" s="240"/>
      <c r="BO4983" s="240"/>
    </row>
    <row r="4984" spans="23:67" s="52" customFormat="1">
      <c r="W4984" s="59"/>
      <c r="BM4984" s="240"/>
      <c r="BN4984" s="240"/>
      <c r="BO4984" s="240"/>
    </row>
    <row r="4985" spans="23:67" s="52" customFormat="1">
      <c r="W4985" s="59"/>
      <c r="BM4985" s="240"/>
      <c r="BN4985" s="240"/>
      <c r="BO4985" s="240"/>
    </row>
    <row r="4986" spans="23:67" s="52" customFormat="1">
      <c r="W4986" s="59"/>
      <c r="BM4986" s="240"/>
      <c r="BN4986" s="240"/>
      <c r="BO4986" s="240"/>
    </row>
    <row r="4987" spans="23:67" s="52" customFormat="1">
      <c r="W4987" s="59"/>
      <c r="BM4987" s="240"/>
      <c r="BN4987" s="240"/>
      <c r="BO4987" s="240"/>
    </row>
    <row r="4988" spans="23:67" s="52" customFormat="1">
      <c r="W4988" s="59"/>
      <c r="BM4988" s="240"/>
      <c r="BN4988" s="240"/>
      <c r="BO4988" s="240"/>
    </row>
    <row r="4989" spans="23:67" s="52" customFormat="1">
      <c r="W4989" s="59"/>
      <c r="BM4989" s="240"/>
      <c r="BN4989" s="240"/>
      <c r="BO4989" s="240"/>
    </row>
    <row r="4990" spans="23:67" s="52" customFormat="1">
      <c r="W4990" s="59"/>
      <c r="BM4990" s="240"/>
      <c r="BN4990" s="240"/>
      <c r="BO4990" s="240"/>
    </row>
    <row r="4991" spans="23:67" s="52" customFormat="1">
      <c r="W4991" s="59"/>
      <c r="BM4991" s="240"/>
      <c r="BN4991" s="240"/>
      <c r="BO4991" s="240"/>
    </row>
    <row r="4992" spans="23:67" s="52" customFormat="1">
      <c r="W4992" s="59"/>
      <c r="BM4992" s="240"/>
      <c r="BN4992" s="240"/>
      <c r="BO4992" s="240"/>
    </row>
    <row r="4993" spans="23:67" s="52" customFormat="1">
      <c r="W4993" s="59"/>
      <c r="BM4993" s="240"/>
      <c r="BN4993" s="240"/>
      <c r="BO4993" s="240"/>
    </row>
    <row r="4994" spans="23:67" s="52" customFormat="1">
      <c r="W4994" s="59"/>
      <c r="BM4994" s="240"/>
      <c r="BN4994" s="240"/>
      <c r="BO4994" s="240"/>
    </row>
    <row r="4995" spans="23:67" s="52" customFormat="1">
      <c r="W4995" s="59"/>
      <c r="BM4995" s="240"/>
      <c r="BN4995" s="240"/>
      <c r="BO4995" s="240"/>
    </row>
    <row r="4996" spans="23:67" s="52" customFormat="1">
      <c r="W4996" s="59"/>
      <c r="BM4996" s="240"/>
      <c r="BN4996" s="240"/>
      <c r="BO4996" s="240"/>
    </row>
    <row r="4997" spans="23:67" s="52" customFormat="1">
      <c r="W4997" s="59"/>
      <c r="BM4997" s="240"/>
      <c r="BN4997" s="240"/>
      <c r="BO4997" s="240"/>
    </row>
    <row r="4998" spans="23:67" s="52" customFormat="1">
      <c r="W4998" s="59"/>
      <c r="BM4998" s="240"/>
      <c r="BN4998" s="240"/>
      <c r="BO4998" s="240"/>
    </row>
    <row r="4999" spans="23:67" s="52" customFormat="1">
      <c r="W4999" s="59"/>
      <c r="BM4999" s="240"/>
      <c r="BN4999" s="240"/>
      <c r="BO4999" s="240"/>
    </row>
    <row r="5000" spans="23:67" s="52" customFormat="1">
      <c r="W5000" s="59"/>
      <c r="BM5000" s="240"/>
      <c r="BN5000" s="240"/>
      <c r="BO5000" s="240"/>
    </row>
    <row r="5001" spans="23:67" s="52" customFormat="1">
      <c r="W5001" s="59"/>
      <c r="BM5001" s="240"/>
      <c r="BN5001" s="240"/>
      <c r="BO5001" s="240"/>
    </row>
    <row r="5002" spans="23:67" s="52" customFormat="1">
      <c r="W5002" s="59"/>
      <c r="BM5002" s="240"/>
      <c r="BN5002" s="240"/>
      <c r="BO5002" s="240"/>
    </row>
    <row r="5003" spans="23:67" s="52" customFormat="1">
      <c r="W5003" s="59"/>
      <c r="BM5003" s="240"/>
      <c r="BN5003" s="240"/>
      <c r="BO5003" s="240"/>
    </row>
    <row r="5004" spans="23:67" s="52" customFormat="1">
      <c r="W5004" s="59"/>
      <c r="BM5004" s="240"/>
      <c r="BN5004" s="240"/>
      <c r="BO5004" s="240"/>
    </row>
    <row r="5005" spans="23:67" s="52" customFormat="1">
      <c r="W5005" s="59"/>
      <c r="BM5005" s="240"/>
      <c r="BN5005" s="240"/>
      <c r="BO5005" s="240"/>
    </row>
    <row r="5006" spans="23:67" s="52" customFormat="1">
      <c r="W5006" s="59"/>
      <c r="BM5006" s="240"/>
      <c r="BN5006" s="240"/>
      <c r="BO5006" s="240"/>
    </row>
    <row r="5007" spans="23:67" s="52" customFormat="1">
      <c r="W5007" s="59"/>
      <c r="BM5007" s="240"/>
      <c r="BN5007" s="240"/>
      <c r="BO5007" s="240"/>
    </row>
    <row r="5008" spans="23:67" s="52" customFormat="1">
      <c r="W5008" s="59"/>
      <c r="BM5008" s="240"/>
      <c r="BN5008" s="240"/>
      <c r="BO5008" s="240"/>
    </row>
    <row r="5009" spans="23:67" s="52" customFormat="1">
      <c r="W5009" s="59"/>
      <c r="BM5009" s="240"/>
      <c r="BN5009" s="240"/>
      <c r="BO5009" s="240"/>
    </row>
    <row r="5010" spans="23:67" s="52" customFormat="1">
      <c r="W5010" s="59"/>
      <c r="BM5010" s="240"/>
      <c r="BN5010" s="240"/>
      <c r="BO5010" s="240"/>
    </row>
    <row r="5011" spans="23:67" s="52" customFormat="1">
      <c r="W5011" s="59"/>
      <c r="BM5011" s="240"/>
      <c r="BN5011" s="240"/>
      <c r="BO5011" s="240"/>
    </row>
    <row r="5012" spans="23:67" s="52" customFormat="1">
      <c r="W5012" s="59"/>
      <c r="BM5012" s="240"/>
      <c r="BN5012" s="240"/>
      <c r="BO5012" s="240"/>
    </row>
    <row r="5013" spans="23:67" s="52" customFormat="1">
      <c r="W5013" s="59"/>
      <c r="BM5013" s="240"/>
      <c r="BN5013" s="240"/>
      <c r="BO5013" s="240"/>
    </row>
    <row r="5014" spans="23:67" s="52" customFormat="1">
      <c r="W5014" s="59"/>
      <c r="BM5014" s="240"/>
      <c r="BN5014" s="240"/>
      <c r="BO5014" s="240"/>
    </row>
    <row r="5015" spans="23:67" s="52" customFormat="1">
      <c r="W5015" s="59"/>
      <c r="BM5015" s="240"/>
      <c r="BN5015" s="240"/>
      <c r="BO5015" s="240"/>
    </row>
    <row r="5016" spans="23:67" s="52" customFormat="1">
      <c r="W5016" s="59"/>
      <c r="BM5016" s="240"/>
      <c r="BN5016" s="240"/>
      <c r="BO5016" s="240"/>
    </row>
    <row r="5017" spans="23:67" s="52" customFormat="1">
      <c r="W5017" s="59"/>
      <c r="BM5017" s="240"/>
      <c r="BN5017" s="240"/>
      <c r="BO5017" s="240"/>
    </row>
    <row r="5018" spans="23:67" s="52" customFormat="1">
      <c r="W5018" s="59"/>
      <c r="BM5018" s="240"/>
      <c r="BN5018" s="240"/>
      <c r="BO5018" s="240"/>
    </row>
    <row r="5019" spans="23:67" s="52" customFormat="1">
      <c r="W5019" s="59"/>
      <c r="BM5019" s="240"/>
      <c r="BN5019" s="240"/>
      <c r="BO5019" s="240"/>
    </row>
    <row r="5020" spans="23:67" s="52" customFormat="1">
      <c r="W5020" s="59"/>
      <c r="BM5020" s="240"/>
      <c r="BN5020" s="240"/>
      <c r="BO5020" s="240"/>
    </row>
    <row r="5021" spans="23:67" s="52" customFormat="1">
      <c r="W5021" s="59"/>
      <c r="BM5021" s="240"/>
      <c r="BN5021" s="240"/>
      <c r="BO5021" s="240"/>
    </row>
    <row r="5022" spans="23:67" s="52" customFormat="1">
      <c r="W5022" s="59"/>
      <c r="BM5022" s="240"/>
      <c r="BN5022" s="240"/>
      <c r="BO5022" s="240"/>
    </row>
    <row r="5023" spans="23:67" s="52" customFormat="1">
      <c r="W5023" s="59"/>
      <c r="BM5023" s="240"/>
      <c r="BN5023" s="240"/>
      <c r="BO5023" s="240"/>
    </row>
    <row r="5024" spans="23:67" s="52" customFormat="1">
      <c r="W5024" s="59"/>
      <c r="BM5024" s="240"/>
      <c r="BN5024" s="240"/>
      <c r="BO5024" s="240"/>
    </row>
    <row r="5025" spans="23:67" s="52" customFormat="1">
      <c r="W5025" s="59"/>
      <c r="BM5025" s="240"/>
      <c r="BN5025" s="240"/>
      <c r="BO5025" s="240"/>
    </row>
    <row r="5026" spans="23:67" s="52" customFormat="1">
      <c r="W5026" s="59"/>
      <c r="BM5026" s="240"/>
      <c r="BN5026" s="240"/>
      <c r="BO5026" s="240"/>
    </row>
    <row r="5027" spans="23:67" s="52" customFormat="1">
      <c r="W5027" s="59"/>
      <c r="BM5027" s="240"/>
      <c r="BN5027" s="240"/>
      <c r="BO5027" s="240"/>
    </row>
    <row r="5028" spans="23:67" s="52" customFormat="1">
      <c r="W5028" s="59"/>
      <c r="BM5028" s="240"/>
      <c r="BN5028" s="240"/>
      <c r="BO5028" s="240"/>
    </row>
    <row r="5029" spans="23:67" s="52" customFormat="1">
      <c r="W5029" s="59"/>
      <c r="BM5029" s="240"/>
      <c r="BN5029" s="240"/>
      <c r="BO5029" s="240"/>
    </row>
    <row r="5030" spans="23:67" s="52" customFormat="1">
      <c r="W5030" s="59"/>
      <c r="BM5030" s="240"/>
      <c r="BN5030" s="240"/>
      <c r="BO5030" s="240"/>
    </row>
    <row r="5031" spans="23:67" s="52" customFormat="1">
      <c r="W5031" s="59"/>
      <c r="BM5031" s="240"/>
      <c r="BN5031" s="240"/>
      <c r="BO5031" s="240"/>
    </row>
    <row r="5032" spans="23:67" s="52" customFormat="1">
      <c r="W5032" s="59"/>
      <c r="BM5032" s="240"/>
      <c r="BN5032" s="240"/>
      <c r="BO5032" s="240"/>
    </row>
    <row r="5033" spans="23:67" s="52" customFormat="1">
      <c r="W5033" s="59"/>
      <c r="BM5033" s="240"/>
      <c r="BN5033" s="240"/>
      <c r="BO5033" s="240"/>
    </row>
    <row r="5034" spans="23:67" s="52" customFormat="1">
      <c r="W5034" s="59"/>
      <c r="BM5034" s="240"/>
      <c r="BN5034" s="240"/>
      <c r="BO5034" s="240"/>
    </row>
    <row r="5035" spans="23:67" s="52" customFormat="1">
      <c r="W5035" s="59"/>
      <c r="BM5035" s="240"/>
      <c r="BN5035" s="240"/>
      <c r="BO5035" s="240"/>
    </row>
    <row r="5036" spans="23:67" s="52" customFormat="1">
      <c r="W5036" s="59"/>
      <c r="BM5036" s="240"/>
      <c r="BN5036" s="240"/>
      <c r="BO5036" s="240"/>
    </row>
    <row r="5037" spans="23:67" s="52" customFormat="1">
      <c r="W5037" s="59"/>
      <c r="BM5037" s="240"/>
      <c r="BN5037" s="240"/>
      <c r="BO5037" s="240"/>
    </row>
    <row r="5038" spans="23:67" s="52" customFormat="1">
      <c r="W5038" s="59"/>
      <c r="BM5038" s="240"/>
      <c r="BN5038" s="240"/>
      <c r="BO5038" s="240"/>
    </row>
    <row r="5039" spans="23:67" s="52" customFormat="1">
      <c r="W5039" s="59"/>
      <c r="BM5039" s="240"/>
      <c r="BN5039" s="240"/>
      <c r="BO5039" s="240"/>
    </row>
    <row r="5040" spans="23:67" s="52" customFormat="1">
      <c r="W5040" s="59"/>
      <c r="BM5040" s="240"/>
      <c r="BN5040" s="240"/>
      <c r="BO5040" s="240"/>
    </row>
    <row r="5041" spans="23:67" s="52" customFormat="1">
      <c r="W5041" s="59"/>
      <c r="BM5041" s="240"/>
      <c r="BN5041" s="240"/>
      <c r="BO5041" s="240"/>
    </row>
    <row r="5042" spans="23:67" s="52" customFormat="1">
      <c r="W5042" s="59"/>
      <c r="BM5042" s="240"/>
      <c r="BN5042" s="240"/>
      <c r="BO5042" s="240"/>
    </row>
    <row r="5043" spans="23:67" s="52" customFormat="1">
      <c r="W5043" s="59"/>
      <c r="BM5043" s="240"/>
      <c r="BN5043" s="240"/>
      <c r="BO5043" s="240"/>
    </row>
    <row r="5044" spans="23:67" s="52" customFormat="1">
      <c r="W5044" s="59"/>
      <c r="BM5044" s="240"/>
      <c r="BN5044" s="240"/>
      <c r="BO5044" s="240"/>
    </row>
    <row r="5045" spans="23:67" s="52" customFormat="1">
      <c r="W5045" s="59"/>
      <c r="BM5045" s="240"/>
      <c r="BN5045" s="240"/>
      <c r="BO5045" s="240"/>
    </row>
    <row r="5046" spans="23:67" s="52" customFormat="1">
      <c r="W5046" s="59"/>
      <c r="BM5046" s="240"/>
      <c r="BN5046" s="240"/>
      <c r="BO5046" s="240"/>
    </row>
    <row r="5047" spans="23:67" s="52" customFormat="1">
      <c r="W5047" s="59"/>
      <c r="BM5047" s="240"/>
      <c r="BN5047" s="240"/>
      <c r="BO5047" s="240"/>
    </row>
    <row r="5048" spans="23:67" s="52" customFormat="1">
      <c r="W5048" s="59"/>
      <c r="BM5048" s="240"/>
      <c r="BN5048" s="240"/>
      <c r="BO5048" s="240"/>
    </row>
    <row r="5049" spans="23:67" s="52" customFormat="1">
      <c r="W5049" s="59"/>
      <c r="BM5049" s="240"/>
      <c r="BN5049" s="240"/>
      <c r="BO5049" s="240"/>
    </row>
    <row r="5050" spans="23:67" s="52" customFormat="1">
      <c r="W5050" s="59"/>
      <c r="BM5050" s="240"/>
      <c r="BN5050" s="240"/>
      <c r="BO5050" s="240"/>
    </row>
    <row r="5051" spans="23:67" s="52" customFormat="1">
      <c r="W5051" s="59"/>
      <c r="BM5051" s="240"/>
      <c r="BN5051" s="240"/>
      <c r="BO5051" s="240"/>
    </row>
    <row r="5052" spans="23:67" s="52" customFormat="1">
      <c r="W5052" s="59"/>
      <c r="BM5052" s="240"/>
      <c r="BN5052" s="240"/>
      <c r="BO5052" s="240"/>
    </row>
    <row r="5053" spans="23:67" s="52" customFormat="1">
      <c r="W5053" s="59"/>
      <c r="BM5053" s="240"/>
      <c r="BN5053" s="240"/>
      <c r="BO5053" s="240"/>
    </row>
    <row r="5054" spans="23:67" s="52" customFormat="1">
      <c r="W5054" s="59"/>
      <c r="BM5054" s="240"/>
      <c r="BN5054" s="240"/>
      <c r="BO5054" s="240"/>
    </row>
    <row r="5055" spans="23:67" s="52" customFormat="1">
      <c r="W5055" s="59"/>
      <c r="BM5055" s="240"/>
      <c r="BN5055" s="240"/>
      <c r="BO5055" s="240"/>
    </row>
    <row r="5056" spans="23:67" s="52" customFormat="1">
      <c r="W5056" s="59"/>
      <c r="BM5056" s="240"/>
      <c r="BN5056" s="240"/>
      <c r="BO5056" s="240"/>
    </row>
    <row r="5057" spans="23:67" s="52" customFormat="1">
      <c r="W5057" s="59"/>
      <c r="BM5057" s="240"/>
      <c r="BN5057" s="240"/>
      <c r="BO5057" s="240"/>
    </row>
    <row r="5058" spans="23:67" s="52" customFormat="1">
      <c r="W5058" s="59"/>
      <c r="BM5058" s="240"/>
      <c r="BN5058" s="240"/>
      <c r="BO5058" s="240"/>
    </row>
    <row r="5059" spans="23:67" s="52" customFormat="1">
      <c r="W5059" s="59"/>
      <c r="BM5059" s="240"/>
      <c r="BN5059" s="240"/>
      <c r="BO5059" s="240"/>
    </row>
    <row r="5060" spans="23:67" s="52" customFormat="1">
      <c r="W5060" s="59"/>
      <c r="BM5060" s="240"/>
      <c r="BN5060" s="240"/>
      <c r="BO5060" s="240"/>
    </row>
    <row r="5061" spans="23:67" s="52" customFormat="1">
      <c r="W5061" s="59"/>
      <c r="BM5061" s="240"/>
      <c r="BN5061" s="240"/>
      <c r="BO5061" s="240"/>
    </row>
    <row r="5062" spans="23:67" s="52" customFormat="1">
      <c r="W5062" s="59"/>
      <c r="BM5062" s="240"/>
      <c r="BN5062" s="240"/>
      <c r="BO5062" s="240"/>
    </row>
    <row r="5063" spans="23:67" s="52" customFormat="1">
      <c r="W5063" s="59"/>
      <c r="BM5063" s="240"/>
      <c r="BN5063" s="240"/>
      <c r="BO5063" s="240"/>
    </row>
    <row r="5064" spans="23:67" s="52" customFormat="1">
      <c r="W5064" s="59"/>
      <c r="BM5064" s="240"/>
      <c r="BN5064" s="240"/>
      <c r="BO5064" s="240"/>
    </row>
    <row r="5065" spans="23:67" s="52" customFormat="1">
      <c r="W5065" s="59"/>
      <c r="BM5065" s="240"/>
      <c r="BN5065" s="240"/>
      <c r="BO5065" s="240"/>
    </row>
    <row r="5066" spans="23:67" s="52" customFormat="1">
      <c r="W5066" s="59"/>
      <c r="BM5066" s="240"/>
      <c r="BN5066" s="240"/>
      <c r="BO5066" s="240"/>
    </row>
    <row r="5067" spans="23:67" s="52" customFormat="1">
      <c r="W5067" s="59"/>
      <c r="BM5067" s="240"/>
      <c r="BN5067" s="240"/>
      <c r="BO5067" s="240"/>
    </row>
    <row r="5068" spans="23:67" s="52" customFormat="1">
      <c r="W5068" s="59"/>
      <c r="BM5068" s="240"/>
      <c r="BN5068" s="240"/>
      <c r="BO5068" s="240"/>
    </row>
    <row r="5069" spans="23:67" s="52" customFormat="1">
      <c r="W5069" s="59"/>
      <c r="BM5069" s="240"/>
      <c r="BN5069" s="240"/>
      <c r="BO5069" s="240"/>
    </row>
    <row r="5070" spans="23:67" s="52" customFormat="1">
      <c r="W5070" s="59"/>
      <c r="BM5070" s="240"/>
      <c r="BN5070" s="240"/>
      <c r="BO5070" s="240"/>
    </row>
    <row r="5071" spans="23:67" s="52" customFormat="1">
      <c r="W5071" s="59"/>
      <c r="BM5071" s="240"/>
      <c r="BN5071" s="240"/>
      <c r="BO5071" s="240"/>
    </row>
    <row r="5072" spans="23:67" s="52" customFormat="1">
      <c r="W5072" s="59"/>
      <c r="BM5072" s="240"/>
      <c r="BN5072" s="240"/>
      <c r="BO5072" s="240"/>
    </row>
    <row r="5073" spans="23:67" s="52" customFormat="1">
      <c r="W5073" s="59"/>
      <c r="BM5073" s="240"/>
      <c r="BN5073" s="240"/>
      <c r="BO5073" s="240"/>
    </row>
    <row r="5074" spans="23:67" s="52" customFormat="1">
      <c r="W5074" s="59"/>
      <c r="BM5074" s="240"/>
      <c r="BN5074" s="240"/>
      <c r="BO5074" s="240"/>
    </row>
    <row r="5075" spans="23:67" s="52" customFormat="1">
      <c r="W5075" s="59"/>
      <c r="BM5075" s="240"/>
      <c r="BN5075" s="240"/>
      <c r="BO5075" s="240"/>
    </row>
    <row r="5076" spans="23:67" s="52" customFormat="1">
      <c r="W5076" s="59"/>
      <c r="BM5076" s="240"/>
      <c r="BN5076" s="240"/>
      <c r="BO5076" s="240"/>
    </row>
    <row r="5077" spans="23:67" s="52" customFormat="1">
      <c r="W5077" s="59"/>
      <c r="BM5077" s="240"/>
      <c r="BN5077" s="240"/>
      <c r="BO5077" s="240"/>
    </row>
    <row r="5078" spans="23:67" s="52" customFormat="1">
      <c r="W5078" s="59"/>
      <c r="BM5078" s="240"/>
      <c r="BN5078" s="240"/>
      <c r="BO5078" s="240"/>
    </row>
    <row r="5079" spans="23:67" s="52" customFormat="1">
      <c r="W5079" s="59"/>
      <c r="BM5079" s="240"/>
      <c r="BN5079" s="240"/>
      <c r="BO5079" s="240"/>
    </row>
    <row r="5080" spans="23:67" s="52" customFormat="1">
      <c r="W5080" s="59"/>
      <c r="BM5080" s="240"/>
      <c r="BN5080" s="240"/>
      <c r="BO5080" s="240"/>
    </row>
    <row r="5081" spans="23:67" s="52" customFormat="1">
      <c r="W5081" s="59"/>
      <c r="BM5081" s="240"/>
      <c r="BN5081" s="240"/>
      <c r="BO5081" s="240"/>
    </row>
    <row r="5082" spans="23:67" s="52" customFormat="1">
      <c r="W5082" s="59"/>
      <c r="BM5082" s="240"/>
      <c r="BN5082" s="240"/>
      <c r="BO5082" s="240"/>
    </row>
    <row r="5083" spans="23:67" s="52" customFormat="1">
      <c r="W5083" s="59"/>
      <c r="BM5083" s="240"/>
      <c r="BN5083" s="240"/>
      <c r="BO5083" s="240"/>
    </row>
    <row r="5084" spans="23:67" s="52" customFormat="1">
      <c r="W5084" s="59"/>
      <c r="BM5084" s="240"/>
      <c r="BN5084" s="240"/>
      <c r="BO5084" s="240"/>
    </row>
    <row r="5085" spans="23:67" s="52" customFormat="1">
      <c r="W5085" s="59"/>
      <c r="BM5085" s="240"/>
      <c r="BN5085" s="240"/>
      <c r="BO5085" s="240"/>
    </row>
    <row r="5086" spans="23:67" s="52" customFormat="1">
      <c r="W5086" s="59"/>
      <c r="BM5086" s="240"/>
      <c r="BN5086" s="240"/>
      <c r="BO5086" s="240"/>
    </row>
    <row r="5087" spans="23:67" s="52" customFormat="1">
      <c r="W5087" s="59"/>
      <c r="BM5087" s="240"/>
      <c r="BN5087" s="240"/>
      <c r="BO5087" s="240"/>
    </row>
    <row r="5088" spans="23:67" s="52" customFormat="1">
      <c r="W5088" s="59"/>
      <c r="BM5088" s="240"/>
      <c r="BN5088" s="240"/>
      <c r="BO5088" s="240"/>
    </row>
    <row r="5089" spans="23:67" s="52" customFormat="1">
      <c r="W5089" s="59"/>
      <c r="BM5089" s="240"/>
      <c r="BN5089" s="240"/>
      <c r="BO5089" s="240"/>
    </row>
    <row r="5090" spans="23:67" s="52" customFormat="1">
      <c r="W5090" s="59"/>
      <c r="BM5090" s="240"/>
      <c r="BN5090" s="240"/>
      <c r="BO5090" s="240"/>
    </row>
    <row r="5091" spans="23:67" s="52" customFormat="1">
      <c r="W5091" s="59"/>
      <c r="BM5091" s="240"/>
      <c r="BN5091" s="240"/>
      <c r="BO5091" s="240"/>
    </row>
    <row r="5092" spans="23:67" s="52" customFormat="1">
      <c r="W5092" s="59"/>
      <c r="BM5092" s="240"/>
      <c r="BN5092" s="240"/>
      <c r="BO5092" s="240"/>
    </row>
    <row r="5093" spans="23:67" s="52" customFormat="1">
      <c r="W5093" s="59"/>
      <c r="BM5093" s="240"/>
      <c r="BN5093" s="240"/>
      <c r="BO5093" s="240"/>
    </row>
    <row r="5094" spans="23:67" s="52" customFormat="1">
      <c r="W5094" s="59"/>
      <c r="BM5094" s="240"/>
      <c r="BN5094" s="240"/>
      <c r="BO5094" s="240"/>
    </row>
    <row r="5095" spans="23:67" s="52" customFormat="1">
      <c r="W5095" s="59"/>
      <c r="BM5095" s="240"/>
      <c r="BN5095" s="240"/>
      <c r="BO5095" s="240"/>
    </row>
    <row r="5096" spans="23:67" s="52" customFormat="1">
      <c r="W5096" s="59"/>
      <c r="BM5096" s="240"/>
      <c r="BN5096" s="240"/>
      <c r="BO5096" s="240"/>
    </row>
    <row r="5097" spans="23:67" s="52" customFormat="1">
      <c r="W5097" s="59"/>
      <c r="BM5097" s="240"/>
      <c r="BN5097" s="240"/>
      <c r="BO5097" s="240"/>
    </row>
    <row r="5098" spans="23:67" s="52" customFormat="1">
      <c r="W5098" s="59"/>
      <c r="BM5098" s="240"/>
      <c r="BN5098" s="240"/>
      <c r="BO5098" s="240"/>
    </row>
    <row r="5099" spans="23:67" s="52" customFormat="1">
      <c r="W5099" s="59"/>
      <c r="BM5099" s="240"/>
      <c r="BN5099" s="240"/>
      <c r="BO5099" s="240"/>
    </row>
    <row r="5100" spans="23:67" s="52" customFormat="1">
      <c r="W5100" s="59"/>
      <c r="BM5100" s="240"/>
      <c r="BN5100" s="240"/>
      <c r="BO5100" s="240"/>
    </row>
    <row r="5101" spans="23:67" s="52" customFormat="1">
      <c r="W5101" s="59"/>
      <c r="BM5101" s="240"/>
      <c r="BN5101" s="240"/>
      <c r="BO5101" s="240"/>
    </row>
    <row r="5102" spans="23:67" s="52" customFormat="1">
      <c r="W5102" s="59"/>
      <c r="BM5102" s="240"/>
      <c r="BN5102" s="240"/>
      <c r="BO5102" s="240"/>
    </row>
    <row r="5103" spans="23:67" s="52" customFormat="1">
      <c r="W5103" s="59"/>
      <c r="BM5103" s="240"/>
      <c r="BN5103" s="240"/>
      <c r="BO5103" s="240"/>
    </row>
    <row r="5104" spans="23:67" s="52" customFormat="1">
      <c r="W5104" s="59"/>
      <c r="BM5104" s="240"/>
      <c r="BN5104" s="240"/>
      <c r="BO5104" s="240"/>
    </row>
    <row r="5105" spans="23:67" s="52" customFormat="1">
      <c r="W5105" s="59"/>
      <c r="BM5105" s="240"/>
      <c r="BN5105" s="240"/>
      <c r="BO5105" s="240"/>
    </row>
    <row r="5106" spans="23:67" s="52" customFormat="1">
      <c r="W5106" s="59"/>
      <c r="BM5106" s="240"/>
      <c r="BN5106" s="240"/>
      <c r="BO5106" s="240"/>
    </row>
    <row r="5107" spans="23:67" s="52" customFormat="1">
      <c r="W5107" s="59"/>
      <c r="BM5107" s="240"/>
      <c r="BN5107" s="240"/>
      <c r="BO5107" s="240"/>
    </row>
    <row r="5108" spans="23:67" s="52" customFormat="1">
      <c r="W5108" s="59"/>
      <c r="BM5108" s="240"/>
      <c r="BN5108" s="240"/>
      <c r="BO5108" s="240"/>
    </row>
    <row r="5109" spans="23:67" s="52" customFormat="1">
      <c r="W5109" s="59"/>
      <c r="BM5109" s="240"/>
      <c r="BN5109" s="240"/>
      <c r="BO5109" s="240"/>
    </row>
    <row r="5110" spans="23:67" s="52" customFormat="1">
      <c r="W5110" s="59"/>
      <c r="BM5110" s="240"/>
      <c r="BN5110" s="240"/>
      <c r="BO5110" s="240"/>
    </row>
    <row r="5111" spans="23:67" s="52" customFormat="1">
      <c r="W5111" s="59"/>
      <c r="BM5111" s="240"/>
      <c r="BN5111" s="240"/>
      <c r="BO5111" s="240"/>
    </row>
    <row r="5112" spans="23:67" s="52" customFormat="1">
      <c r="W5112" s="59"/>
      <c r="BM5112" s="240"/>
      <c r="BN5112" s="240"/>
      <c r="BO5112" s="240"/>
    </row>
    <row r="5113" spans="23:67" s="52" customFormat="1">
      <c r="W5113" s="59"/>
      <c r="BM5113" s="240"/>
      <c r="BN5113" s="240"/>
      <c r="BO5113" s="240"/>
    </row>
    <row r="5114" spans="23:67" s="52" customFormat="1">
      <c r="W5114" s="59"/>
      <c r="BM5114" s="240"/>
      <c r="BN5114" s="240"/>
      <c r="BO5114" s="240"/>
    </row>
    <row r="5115" spans="23:67" s="52" customFormat="1">
      <c r="W5115" s="59"/>
      <c r="BM5115" s="240"/>
      <c r="BN5115" s="240"/>
      <c r="BO5115" s="240"/>
    </row>
    <row r="5116" spans="23:67" s="52" customFormat="1">
      <c r="W5116" s="59"/>
      <c r="BM5116" s="240"/>
      <c r="BN5116" s="240"/>
      <c r="BO5116" s="240"/>
    </row>
    <row r="5117" spans="23:67" s="52" customFormat="1">
      <c r="W5117" s="59"/>
      <c r="BM5117" s="240"/>
      <c r="BN5117" s="240"/>
      <c r="BO5117" s="240"/>
    </row>
    <row r="5118" spans="23:67" s="52" customFormat="1">
      <c r="W5118" s="59"/>
      <c r="BM5118" s="240"/>
      <c r="BN5118" s="240"/>
      <c r="BO5118" s="240"/>
    </row>
    <row r="5119" spans="23:67" s="52" customFormat="1">
      <c r="W5119" s="59"/>
      <c r="BM5119" s="240"/>
      <c r="BN5119" s="240"/>
      <c r="BO5119" s="240"/>
    </row>
    <row r="5120" spans="23:67" s="52" customFormat="1">
      <c r="W5120" s="59"/>
      <c r="BM5120" s="240"/>
      <c r="BN5120" s="240"/>
      <c r="BO5120" s="240"/>
    </row>
    <row r="5121" spans="23:67" s="52" customFormat="1">
      <c r="W5121" s="59"/>
      <c r="BM5121" s="240"/>
      <c r="BN5121" s="240"/>
      <c r="BO5121" s="240"/>
    </row>
    <row r="5122" spans="23:67" s="52" customFormat="1">
      <c r="W5122" s="59"/>
      <c r="BM5122" s="240"/>
      <c r="BN5122" s="240"/>
      <c r="BO5122" s="240"/>
    </row>
    <row r="5123" spans="23:67" s="52" customFormat="1">
      <c r="W5123" s="59"/>
      <c r="BM5123" s="240"/>
      <c r="BN5123" s="240"/>
      <c r="BO5123" s="240"/>
    </row>
    <row r="5124" spans="23:67" s="52" customFormat="1">
      <c r="W5124" s="59"/>
      <c r="BM5124" s="240"/>
      <c r="BN5124" s="240"/>
      <c r="BO5124" s="240"/>
    </row>
    <row r="5125" spans="23:67" s="52" customFormat="1">
      <c r="W5125" s="59"/>
      <c r="BM5125" s="240"/>
      <c r="BN5125" s="240"/>
      <c r="BO5125" s="240"/>
    </row>
    <row r="5126" spans="23:67" s="52" customFormat="1">
      <c r="W5126" s="59"/>
      <c r="BM5126" s="240"/>
      <c r="BN5126" s="240"/>
      <c r="BO5126" s="240"/>
    </row>
    <row r="5127" spans="23:67" s="52" customFormat="1">
      <c r="W5127" s="59"/>
      <c r="BM5127" s="240"/>
      <c r="BN5127" s="240"/>
      <c r="BO5127" s="240"/>
    </row>
    <row r="5128" spans="23:67" s="52" customFormat="1">
      <c r="W5128" s="59"/>
      <c r="BM5128" s="240"/>
      <c r="BN5128" s="240"/>
      <c r="BO5128" s="240"/>
    </row>
    <row r="5129" spans="23:67" s="52" customFormat="1">
      <c r="W5129" s="59"/>
      <c r="BM5129" s="240"/>
      <c r="BN5129" s="240"/>
      <c r="BO5129" s="240"/>
    </row>
    <row r="5130" spans="23:67" s="52" customFormat="1">
      <c r="W5130" s="59"/>
      <c r="BM5130" s="240"/>
      <c r="BN5130" s="240"/>
      <c r="BO5130" s="240"/>
    </row>
    <row r="5131" spans="23:67" s="52" customFormat="1">
      <c r="W5131" s="59"/>
      <c r="BM5131" s="240"/>
      <c r="BN5131" s="240"/>
      <c r="BO5131" s="240"/>
    </row>
    <row r="5132" spans="23:67" s="52" customFormat="1">
      <c r="W5132" s="59"/>
      <c r="BM5132" s="240"/>
      <c r="BN5132" s="240"/>
      <c r="BO5132" s="240"/>
    </row>
    <row r="5133" spans="23:67" s="52" customFormat="1">
      <c r="W5133" s="59"/>
      <c r="BM5133" s="240"/>
      <c r="BN5133" s="240"/>
      <c r="BO5133" s="240"/>
    </row>
    <row r="5134" spans="23:67" s="52" customFormat="1">
      <c r="W5134" s="59"/>
      <c r="BM5134" s="240"/>
      <c r="BN5134" s="240"/>
      <c r="BO5134" s="240"/>
    </row>
    <row r="5135" spans="23:67" s="52" customFormat="1">
      <c r="W5135" s="59"/>
      <c r="BM5135" s="240"/>
      <c r="BN5135" s="240"/>
      <c r="BO5135" s="240"/>
    </row>
    <row r="5136" spans="23:67" s="52" customFormat="1">
      <c r="W5136" s="59"/>
      <c r="BM5136" s="240"/>
      <c r="BN5136" s="240"/>
      <c r="BO5136" s="240"/>
    </row>
    <row r="5137" spans="23:67" s="52" customFormat="1">
      <c r="W5137" s="59"/>
      <c r="BM5137" s="240"/>
      <c r="BN5137" s="240"/>
      <c r="BO5137" s="240"/>
    </row>
    <row r="5138" spans="23:67" s="52" customFormat="1">
      <c r="W5138" s="59"/>
      <c r="BM5138" s="240"/>
      <c r="BN5138" s="240"/>
      <c r="BO5138" s="240"/>
    </row>
    <row r="5139" spans="23:67" s="52" customFormat="1">
      <c r="W5139" s="59"/>
      <c r="BM5139" s="240"/>
      <c r="BN5139" s="240"/>
      <c r="BO5139" s="240"/>
    </row>
    <row r="5140" spans="23:67" s="52" customFormat="1">
      <c r="W5140" s="59"/>
      <c r="BM5140" s="240"/>
      <c r="BN5140" s="240"/>
      <c r="BO5140" s="240"/>
    </row>
    <row r="5141" spans="23:67" s="52" customFormat="1">
      <c r="W5141" s="59"/>
      <c r="BM5141" s="240"/>
      <c r="BN5141" s="240"/>
      <c r="BO5141" s="240"/>
    </row>
    <row r="5142" spans="23:67" s="52" customFormat="1">
      <c r="W5142" s="59"/>
      <c r="BM5142" s="240"/>
      <c r="BN5142" s="240"/>
      <c r="BO5142" s="240"/>
    </row>
    <row r="5143" spans="23:67" s="52" customFormat="1">
      <c r="W5143" s="59"/>
      <c r="BM5143" s="240"/>
      <c r="BN5143" s="240"/>
      <c r="BO5143" s="240"/>
    </row>
    <row r="5144" spans="23:67" s="52" customFormat="1">
      <c r="W5144" s="59"/>
      <c r="BM5144" s="240"/>
      <c r="BN5144" s="240"/>
      <c r="BO5144" s="240"/>
    </row>
    <row r="5145" spans="23:67" s="52" customFormat="1">
      <c r="W5145" s="59"/>
      <c r="BM5145" s="240"/>
      <c r="BN5145" s="240"/>
      <c r="BO5145" s="240"/>
    </row>
    <row r="5146" spans="23:67" s="52" customFormat="1">
      <c r="W5146" s="59"/>
      <c r="BM5146" s="240"/>
      <c r="BN5146" s="240"/>
      <c r="BO5146" s="240"/>
    </row>
    <row r="5147" spans="23:67" s="52" customFormat="1">
      <c r="W5147" s="59"/>
      <c r="BM5147" s="240"/>
      <c r="BN5147" s="240"/>
      <c r="BO5147" s="240"/>
    </row>
    <row r="5148" spans="23:67" s="52" customFormat="1">
      <c r="W5148" s="59"/>
      <c r="BM5148" s="240"/>
      <c r="BN5148" s="240"/>
      <c r="BO5148" s="240"/>
    </row>
    <row r="5149" spans="23:67" s="52" customFormat="1">
      <c r="W5149" s="59"/>
      <c r="BM5149" s="240"/>
      <c r="BN5149" s="240"/>
      <c r="BO5149" s="240"/>
    </row>
    <row r="5150" spans="23:67" s="52" customFormat="1">
      <c r="W5150" s="59"/>
      <c r="BM5150" s="240"/>
      <c r="BN5150" s="240"/>
      <c r="BO5150" s="240"/>
    </row>
    <row r="5151" spans="23:67" s="52" customFormat="1">
      <c r="W5151" s="59"/>
      <c r="BM5151" s="240"/>
      <c r="BN5151" s="240"/>
      <c r="BO5151" s="240"/>
    </row>
    <row r="5152" spans="23:67" s="52" customFormat="1">
      <c r="W5152" s="59"/>
      <c r="BM5152" s="240"/>
      <c r="BN5152" s="240"/>
      <c r="BO5152" s="240"/>
    </row>
    <row r="5153" spans="23:67" s="52" customFormat="1">
      <c r="W5153" s="59"/>
      <c r="BM5153" s="240"/>
      <c r="BN5153" s="240"/>
      <c r="BO5153" s="240"/>
    </row>
    <row r="5154" spans="23:67" s="52" customFormat="1">
      <c r="W5154" s="59"/>
      <c r="BM5154" s="240"/>
      <c r="BN5154" s="240"/>
      <c r="BO5154" s="240"/>
    </row>
    <row r="5155" spans="23:67" s="52" customFormat="1">
      <c r="W5155" s="59"/>
      <c r="BM5155" s="240"/>
      <c r="BN5155" s="240"/>
      <c r="BO5155" s="240"/>
    </row>
    <row r="5156" spans="23:67" s="52" customFormat="1">
      <c r="W5156" s="59"/>
      <c r="BM5156" s="240"/>
      <c r="BN5156" s="240"/>
      <c r="BO5156" s="240"/>
    </row>
    <row r="5157" spans="23:67" s="52" customFormat="1">
      <c r="W5157" s="59"/>
      <c r="BM5157" s="240"/>
      <c r="BN5157" s="240"/>
      <c r="BO5157" s="240"/>
    </row>
    <row r="5158" spans="23:67" s="52" customFormat="1">
      <c r="W5158" s="59"/>
      <c r="BM5158" s="240"/>
      <c r="BN5158" s="240"/>
      <c r="BO5158" s="240"/>
    </row>
    <row r="5159" spans="23:67" s="52" customFormat="1">
      <c r="W5159" s="59"/>
      <c r="BM5159" s="240"/>
      <c r="BN5159" s="240"/>
      <c r="BO5159" s="240"/>
    </row>
    <row r="5160" spans="23:67" s="52" customFormat="1">
      <c r="W5160" s="59"/>
      <c r="BM5160" s="240"/>
      <c r="BN5160" s="240"/>
      <c r="BO5160" s="240"/>
    </row>
    <row r="5161" spans="23:67" s="52" customFormat="1">
      <c r="W5161" s="59"/>
      <c r="BM5161" s="240"/>
      <c r="BN5161" s="240"/>
      <c r="BO5161" s="240"/>
    </row>
    <row r="5162" spans="23:67" s="52" customFormat="1">
      <c r="W5162" s="59"/>
      <c r="BM5162" s="240"/>
      <c r="BN5162" s="240"/>
      <c r="BO5162" s="240"/>
    </row>
    <row r="5163" spans="23:67" s="52" customFormat="1">
      <c r="W5163" s="59"/>
      <c r="BM5163" s="240"/>
      <c r="BN5163" s="240"/>
      <c r="BO5163" s="240"/>
    </row>
    <row r="5164" spans="23:67" s="52" customFormat="1">
      <c r="W5164" s="59"/>
      <c r="BM5164" s="240"/>
      <c r="BN5164" s="240"/>
      <c r="BO5164" s="240"/>
    </row>
    <row r="5165" spans="23:67" s="52" customFormat="1">
      <c r="W5165" s="59"/>
      <c r="BM5165" s="240"/>
      <c r="BN5165" s="240"/>
      <c r="BO5165" s="240"/>
    </row>
    <row r="5166" spans="23:67" s="52" customFormat="1">
      <c r="W5166" s="59"/>
      <c r="BM5166" s="240"/>
      <c r="BN5166" s="240"/>
      <c r="BO5166" s="240"/>
    </row>
    <row r="5167" spans="23:67" s="52" customFormat="1">
      <c r="W5167" s="59"/>
      <c r="BM5167" s="240"/>
      <c r="BN5167" s="240"/>
      <c r="BO5167" s="240"/>
    </row>
    <row r="5168" spans="23:67" s="52" customFormat="1">
      <c r="W5168" s="59"/>
      <c r="BM5168" s="240"/>
      <c r="BN5168" s="240"/>
      <c r="BO5168" s="240"/>
    </row>
    <row r="5169" spans="23:67" s="52" customFormat="1">
      <c r="W5169" s="59"/>
      <c r="BM5169" s="240"/>
      <c r="BN5169" s="240"/>
      <c r="BO5169" s="240"/>
    </row>
    <row r="5170" spans="23:67" s="52" customFormat="1">
      <c r="W5170" s="59"/>
      <c r="BM5170" s="240"/>
      <c r="BN5170" s="240"/>
      <c r="BO5170" s="240"/>
    </row>
    <row r="5171" spans="23:67" s="52" customFormat="1">
      <c r="W5171" s="59"/>
      <c r="BM5171" s="240"/>
      <c r="BN5171" s="240"/>
      <c r="BO5171" s="240"/>
    </row>
    <row r="5172" spans="23:67" s="52" customFormat="1">
      <c r="W5172" s="59"/>
      <c r="BM5172" s="240"/>
      <c r="BN5172" s="240"/>
      <c r="BO5172" s="240"/>
    </row>
    <row r="5173" spans="23:67" s="52" customFormat="1">
      <c r="W5173" s="59"/>
      <c r="BM5173" s="240"/>
      <c r="BN5173" s="240"/>
      <c r="BO5173" s="240"/>
    </row>
    <row r="5174" spans="23:67" s="52" customFormat="1">
      <c r="W5174" s="59"/>
      <c r="BM5174" s="240"/>
      <c r="BN5174" s="240"/>
      <c r="BO5174" s="240"/>
    </row>
    <row r="5175" spans="23:67" s="52" customFormat="1">
      <c r="W5175" s="59"/>
      <c r="BM5175" s="240"/>
      <c r="BN5175" s="240"/>
      <c r="BO5175" s="240"/>
    </row>
    <row r="5176" spans="23:67" s="52" customFormat="1">
      <c r="W5176" s="59"/>
      <c r="BM5176" s="240"/>
      <c r="BN5176" s="240"/>
      <c r="BO5176" s="240"/>
    </row>
    <row r="5177" spans="23:67" s="52" customFormat="1">
      <c r="W5177" s="59"/>
      <c r="BM5177" s="240"/>
      <c r="BN5177" s="240"/>
      <c r="BO5177" s="240"/>
    </row>
    <row r="5178" spans="23:67" s="52" customFormat="1">
      <c r="W5178" s="59"/>
      <c r="BM5178" s="240"/>
      <c r="BN5178" s="240"/>
      <c r="BO5178" s="240"/>
    </row>
    <row r="5179" spans="23:67" s="52" customFormat="1">
      <c r="W5179" s="59"/>
      <c r="BM5179" s="240"/>
      <c r="BN5179" s="240"/>
      <c r="BO5179" s="240"/>
    </row>
    <row r="5180" spans="23:67" s="52" customFormat="1">
      <c r="W5180" s="59"/>
      <c r="BM5180" s="240"/>
      <c r="BN5180" s="240"/>
      <c r="BO5180" s="240"/>
    </row>
    <row r="5181" spans="23:67" s="52" customFormat="1">
      <c r="W5181" s="59"/>
      <c r="BM5181" s="240"/>
      <c r="BN5181" s="240"/>
      <c r="BO5181" s="240"/>
    </row>
    <row r="5182" spans="23:67" s="52" customFormat="1">
      <c r="W5182" s="59"/>
      <c r="BM5182" s="240"/>
      <c r="BN5182" s="240"/>
      <c r="BO5182" s="240"/>
    </row>
    <row r="5183" spans="23:67" s="52" customFormat="1">
      <c r="W5183" s="59"/>
      <c r="BM5183" s="240"/>
      <c r="BN5183" s="240"/>
      <c r="BO5183" s="240"/>
    </row>
    <row r="5184" spans="23:67" s="52" customFormat="1">
      <c r="W5184" s="59"/>
      <c r="BM5184" s="240"/>
      <c r="BN5184" s="240"/>
      <c r="BO5184" s="240"/>
    </row>
    <row r="5185" spans="23:67" s="52" customFormat="1">
      <c r="W5185" s="59"/>
      <c r="BM5185" s="240"/>
      <c r="BN5185" s="240"/>
      <c r="BO5185" s="240"/>
    </row>
    <row r="5186" spans="23:67" s="52" customFormat="1">
      <c r="W5186" s="59"/>
      <c r="BM5186" s="240"/>
      <c r="BN5186" s="240"/>
      <c r="BO5186" s="240"/>
    </row>
    <row r="5187" spans="23:67" s="52" customFormat="1">
      <c r="W5187" s="59"/>
      <c r="BM5187" s="240"/>
      <c r="BN5187" s="240"/>
      <c r="BO5187" s="240"/>
    </row>
    <row r="5188" spans="23:67" s="52" customFormat="1">
      <c r="W5188" s="59"/>
      <c r="BM5188" s="240"/>
      <c r="BN5188" s="240"/>
      <c r="BO5188" s="240"/>
    </row>
    <row r="5189" spans="23:67" s="52" customFormat="1">
      <c r="W5189" s="59"/>
      <c r="BM5189" s="240"/>
      <c r="BN5189" s="240"/>
      <c r="BO5189" s="240"/>
    </row>
    <row r="5190" spans="23:67" s="52" customFormat="1">
      <c r="W5190" s="59"/>
      <c r="BM5190" s="240"/>
      <c r="BN5190" s="240"/>
      <c r="BO5190" s="240"/>
    </row>
    <row r="5191" spans="23:67" s="52" customFormat="1">
      <c r="W5191" s="59"/>
      <c r="BM5191" s="240"/>
      <c r="BN5191" s="240"/>
      <c r="BO5191" s="240"/>
    </row>
    <row r="5192" spans="23:67" s="52" customFormat="1">
      <c r="W5192" s="59"/>
      <c r="BM5192" s="240"/>
      <c r="BN5192" s="240"/>
      <c r="BO5192" s="240"/>
    </row>
    <row r="5193" spans="23:67" s="52" customFormat="1">
      <c r="W5193" s="59"/>
      <c r="BM5193" s="240"/>
      <c r="BN5193" s="240"/>
      <c r="BO5193" s="240"/>
    </row>
    <row r="5194" spans="23:67" s="52" customFormat="1">
      <c r="W5194" s="59"/>
      <c r="BM5194" s="240"/>
      <c r="BN5194" s="240"/>
      <c r="BO5194" s="240"/>
    </row>
    <row r="5195" spans="23:67" s="52" customFormat="1">
      <c r="W5195" s="59"/>
      <c r="BM5195" s="240"/>
      <c r="BN5195" s="240"/>
      <c r="BO5195" s="240"/>
    </row>
    <row r="5196" spans="23:67" s="52" customFormat="1">
      <c r="W5196" s="59"/>
      <c r="BM5196" s="240"/>
      <c r="BN5196" s="240"/>
      <c r="BO5196" s="240"/>
    </row>
    <row r="5197" spans="23:67" s="52" customFormat="1">
      <c r="W5197" s="59"/>
      <c r="BM5197" s="240"/>
      <c r="BN5197" s="240"/>
      <c r="BO5197" s="240"/>
    </row>
    <row r="5198" spans="23:67" s="52" customFormat="1">
      <c r="W5198" s="59"/>
      <c r="BM5198" s="240"/>
      <c r="BN5198" s="240"/>
      <c r="BO5198" s="240"/>
    </row>
    <row r="5199" spans="23:67" s="52" customFormat="1">
      <c r="W5199" s="59"/>
      <c r="BM5199" s="240"/>
      <c r="BN5199" s="240"/>
      <c r="BO5199" s="240"/>
    </row>
    <row r="5200" spans="23:67" s="52" customFormat="1">
      <c r="W5200" s="59"/>
      <c r="BM5200" s="240"/>
      <c r="BN5200" s="240"/>
      <c r="BO5200" s="240"/>
    </row>
    <row r="5201" spans="23:67" s="52" customFormat="1">
      <c r="W5201" s="59"/>
      <c r="BM5201" s="240"/>
      <c r="BN5201" s="240"/>
      <c r="BO5201" s="240"/>
    </row>
    <row r="5202" spans="23:67" s="52" customFormat="1">
      <c r="W5202" s="59"/>
      <c r="BM5202" s="240"/>
      <c r="BN5202" s="240"/>
      <c r="BO5202" s="240"/>
    </row>
    <row r="5203" spans="23:67" s="52" customFormat="1">
      <c r="W5203" s="59"/>
      <c r="BM5203" s="240"/>
      <c r="BN5203" s="240"/>
      <c r="BO5203" s="240"/>
    </row>
    <row r="5204" spans="23:67" s="52" customFormat="1">
      <c r="W5204" s="59"/>
      <c r="BM5204" s="240"/>
      <c r="BN5204" s="240"/>
      <c r="BO5204" s="240"/>
    </row>
    <row r="5205" spans="23:67" s="52" customFormat="1">
      <c r="W5205" s="59"/>
      <c r="BM5205" s="240"/>
      <c r="BN5205" s="240"/>
      <c r="BO5205" s="240"/>
    </row>
    <row r="5206" spans="23:67" s="52" customFormat="1">
      <c r="W5206" s="59"/>
      <c r="BM5206" s="240"/>
      <c r="BN5206" s="240"/>
      <c r="BO5206" s="240"/>
    </row>
    <row r="5207" spans="23:67" s="52" customFormat="1">
      <c r="W5207" s="59"/>
      <c r="BM5207" s="240"/>
      <c r="BN5207" s="240"/>
      <c r="BO5207" s="240"/>
    </row>
    <row r="5208" spans="23:67" s="52" customFormat="1">
      <c r="W5208" s="59"/>
      <c r="BM5208" s="240"/>
      <c r="BN5208" s="240"/>
      <c r="BO5208" s="240"/>
    </row>
    <row r="5209" spans="23:67" s="52" customFormat="1">
      <c r="W5209" s="59"/>
      <c r="BM5209" s="240"/>
      <c r="BN5209" s="240"/>
      <c r="BO5209" s="240"/>
    </row>
    <row r="5210" spans="23:67" s="52" customFormat="1">
      <c r="W5210" s="59"/>
      <c r="BM5210" s="240"/>
      <c r="BN5210" s="240"/>
      <c r="BO5210" s="240"/>
    </row>
    <row r="5211" spans="23:67" s="52" customFormat="1">
      <c r="W5211" s="59"/>
      <c r="BM5211" s="240"/>
      <c r="BN5211" s="240"/>
      <c r="BO5211" s="240"/>
    </row>
    <row r="5212" spans="23:67" s="52" customFormat="1">
      <c r="W5212" s="59"/>
      <c r="BM5212" s="240"/>
      <c r="BN5212" s="240"/>
      <c r="BO5212" s="240"/>
    </row>
    <row r="5213" spans="23:67" s="52" customFormat="1">
      <c r="W5213" s="59"/>
      <c r="BM5213" s="240"/>
      <c r="BN5213" s="240"/>
      <c r="BO5213" s="240"/>
    </row>
    <row r="5214" spans="23:67" s="52" customFormat="1">
      <c r="W5214" s="59"/>
      <c r="BM5214" s="240"/>
      <c r="BN5214" s="240"/>
      <c r="BO5214" s="240"/>
    </row>
    <row r="5215" spans="23:67" s="52" customFormat="1">
      <c r="W5215" s="59"/>
      <c r="BM5215" s="240"/>
      <c r="BN5215" s="240"/>
      <c r="BO5215" s="240"/>
    </row>
    <row r="5216" spans="23:67" s="52" customFormat="1">
      <c r="W5216" s="59"/>
      <c r="BM5216" s="240"/>
      <c r="BN5216" s="240"/>
      <c r="BO5216" s="240"/>
    </row>
    <row r="5217" spans="23:67" s="52" customFormat="1">
      <c r="W5217" s="59"/>
      <c r="BM5217" s="240"/>
      <c r="BN5217" s="240"/>
      <c r="BO5217" s="240"/>
    </row>
    <row r="5218" spans="23:67" s="52" customFormat="1">
      <c r="W5218" s="59"/>
      <c r="BM5218" s="240"/>
      <c r="BN5218" s="240"/>
      <c r="BO5218" s="240"/>
    </row>
    <row r="5219" spans="23:67" s="52" customFormat="1">
      <c r="W5219" s="59"/>
      <c r="BM5219" s="240"/>
      <c r="BN5219" s="240"/>
      <c r="BO5219" s="240"/>
    </row>
    <row r="5220" spans="23:67" s="52" customFormat="1">
      <c r="W5220" s="59"/>
      <c r="BM5220" s="240"/>
      <c r="BN5220" s="240"/>
      <c r="BO5220" s="240"/>
    </row>
    <row r="5221" spans="23:67" s="52" customFormat="1">
      <c r="W5221" s="59"/>
      <c r="BM5221" s="240"/>
      <c r="BN5221" s="240"/>
      <c r="BO5221" s="240"/>
    </row>
    <row r="5222" spans="23:67" s="52" customFormat="1">
      <c r="W5222" s="59"/>
      <c r="BM5222" s="240"/>
      <c r="BN5222" s="240"/>
      <c r="BO5222" s="240"/>
    </row>
    <row r="5223" spans="23:67" s="52" customFormat="1">
      <c r="W5223" s="59"/>
      <c r="BM5223" s="240"/>
      <c r="BN5223" s="240"/>
      <c r="BO5223" s="240"/>
    </row>
    <row r="5224" spans="23:67" s="52" customFormat="1">
      <c r="W5224" s="59"/>
      <c r="BM5224" s="240"/>
      <c r="BN5224" s="240"/>
      <c r="BO5224" s="240"/>
    </row>
    <row r="5225" spans="23:67" s="52" customFormat="1">
      <c r="W5225" s="59"/>
      <c r="BM5225" s="240"/>
      <c r="BN5225" s="240"/>
      <c r="BO5225" s="240"/>
    </row>
    <row r="5226" spans="23:67" s="52" customFormat="1">
      <c r="W5226" s="59"/>
      <c r="BM5226" s="240"/>
      <c r="BN5226" s="240"/>
      <c r="BO5226" s="240"/>
    </row>
    <row r="5227" spans="23:67" s="52" customFormat="1">
      <c r="W5227" s="59"/>
      <c r="BM5227" s="240"/>
      <c r="BN5227" s="240"/>
      <c r="BO5227" s="240"/>
    </row>
    <row r="5228" spans="23:67" s="52" customFormat="1">
      <c r="W5228" s="59"/>
      <c r="BM5228" s="240"/>
      <c r="BN5228" s="240"/>
      <c r="BO5228" s="240"/>
    </row>
    <row r="5229" spans="23:67" s="52" customFormat="1">
      <c r="W5229" s="59"/>
      <c r="BM5229" s="240"/>
      <c r="BN5229" s="240"/>
      <c r="BO5229" s="240"/>
    </row>
    <row r="5230" spans="23:67" s="52" customFormat="1">
      <c r="W5230" s="59"/>
      <c r="BM5230" s="240"/>
      <c r="BN5230" s="240"/>
      <c r="BO5230" s="240"/>
    </row>
    <row r="5231" spans="23:67" s="52" customFormat="1">
      <c r="W5231" s="59"/>
      <c r="BM5231" s="240"/>
      <c r="BN5231" s="240"/>
      <c r="BO5231" s="240"/>
    </row>
    <row r="5232" spans="23:67" s="52" customFormat="1">
      <c r="W5232" s="59"/>
      <c r="BM5232" s="240"/>
      <c r="BN5232" s="240"/>
      <c r="BO5232" s="240"/>
    </row>
    <row r="5233" spans="23:67" s="52" customFormat="1">
      <c r="W5233" s="59"/>
      <c r="BM5233" s="240"/>
      <c r="BN5233" s="240"/>
      <c r="BO5233" s="240"/>
    </row>
    <row r="5234" spans="23:67" s="52" customFormat="1">
      <c r="W5234" s="59"/>
      <c r="BM5234" s="240"/>
      <c r="BN5234" s="240"/>
      <c r="BO5234" s="240"/>
    </row>
    <row r="5235" spans="23:67" s="52" customFormat="1">
      <c r="W5235" s="59"/>
      <c r="BM5235" s="240"/>
      <c r="BN5235" s="240"/>
      <c r="BO5235" s="240"/>
    </row>
    <row r="5236" spans="23:67" s="52" customFormat="1">
      <c r="W5236" s="59"/>
      <c r="BM5236" s="240"/>
      <c r="BN5236" s="240"/>
      <c r="BO5236" s="240"/>
    </row>
    <row r="5237" spans="23:67" s="52" customFormat="1">
      <c r="W5237" s="59"/>
      <c r="BM5237" s="240"/>
      <c r="BN5237" s="240"/>
      <c r="BO5237" s="240"/>
    </row>
    <row r="5238" spans="23:67" s="52" customFormat="1">
      <c r="W5238" s="59"/>
      <c r="BM5238" s="240"/>
      <c r="BN5238" s="240"/>
      <c r="BO5238" s="240"/>
    </row>
    <row r="5239" spans="23:67" s="52" customFormat="1">
      <c r="W5239" s="59"/>
      <c r="BM5239" s="240"/>
      <c r="BN5239" s="240"/>
      <c r="BO5239" s="240"/>
    </row>
    <row r="5240" spans="23:67" s="52" customFormat="1">
      <c r="W5240" s="59"/>
      <c r="BM5240" s="240"/>
      <c r="BN5240" s="240"/>
      <c r="BO5240" s="240"/>
    </row>
    <row r="5241" spans="23:67" s="52" customFormat="1">
      <c r="W5241" s="59"/>
      <c r="BM5241" s="240"/>
      <c r="BN5241" s="240"/>
      <c r="BO5241" s="240"/>
    </row>
    <row r="5242" spans="23:67" s="52" customFormat="1">
      <c r="W5242" s="59"/>
      <c r="BM5242" s="240"/>
      <c r="BN5242" s="240"/>
      <c r="BO5242" s="240"/>
    </row>
    <row r="5243" spans="23:67" s="52" customFormat="1">
      <c r="W5243" s="59"/>
      <c r="BM5243" s="240"/>
      <c r="BN5243" s="240"/>
      <c r="BO5243" s="240"/>
    </row>
    <row r="5244" spans="23:67" s="52" customFormat="1">
      <c r="W5244" s="59"/>
      <c r="BM5244" s="240"/>
      <c r="BN5244" s="240"/>
      <c r="BO5244" s="240"/>
    </row>
    <row r="5245" spans="23:67" s="52" customFormat="1">
      <c r="W5245" s="59"/>
      <c r="BM5245" s="240"/>
      <c r="BN5245" s="240"/>
      <c r="BO5245" s="240"/>
    </row>
    <row r="5246" spans="23:67" s="52" customFormat="1">
      <c r="W5246" s="59"/>
      <c r="BM5246" s="240"/>
      <c r="BN5246" s="240"/>
      <c r="BO5246" s="240"/>
    </row>
    <row r="5247" spans="23:67" s="52" customFormat="1">
      <c r="W5247" s="59"/>
      <c r="BM5247" s="240"/>
      <c r="BN5247" s="240"/>
      <c r="BO5247" s="240"/>
    </row>
    <row r="5248" spans="23:67" s="52" customFormat="1">
      <c r="W5248" s="59"/>
      <c r="BM5248" s="240"/>
      <c r="BN5248" s="240"/>
      <c r="BO5248" s="240"/>
    </row>
    <row r="5249" spans="23:67" s="52" customFormat="1">
      <c r="W5249" s="59"/>
      <c r="BM5249" s="240"/>
      <c r="BN5249" s="240"/>
      <c r="BO5249" s="240"/>
    </row>
    <row r="5250" spans="23:67" s="52" customFormat="1">
      <c r="W5250" s="59"/>
      <c r="BM5250" s="240"/>
      <c r="BN5250" s="240"/>
      <c r="BO5250" s="240"/>
    </row>
    <row r="5251" spans="23:67" s="52" customFormat="1">
      <c r="W5251" s="59"/>
      <c r="BM5251" s="240"/>
      <c r="BN5251" s="240"/>
      <c r="BO5251" s="240"/>
    </row>
    <row r="5252" spans="23:67" s="52" customFormat="1">
      <c r="W5252" s="59"/>
      <c r="BM5252" s="240"/>
      <c r="BN5252" s="240"/>
      <c r="BO5252" s="240"/>
    </row>
    <row r="5253" spans="23:67" s="52" customFormat="1">
      <c r="W5253" s="59"/>
      <c r="BM5253" s="240"/>
      <c r="BN5253" s="240"/>
      <c r="BO5253" s="240"/>
    </row>
    <row r="5254" spans="23:67" s="52" customFormat="1">
      <c r="W5254" s="59"/>
      <c r="BM5254" s="240"/>
      <c r="BN5254" s="240"/>
      <c r="BO5254" s="240"/>
    </row>
    <row r="5255" spans="23:67" s="52" customFormat="1">
      <c r="W5255" s="59"/>
      <c r="BM5255" s="240"/>
      <c r="BN5255" s="240"/>
      <c r="BO5255" s="240"/>
    </row>
    <row r="5256" spans="23:67" s="52" customFormat="1">
      <c r="W5256" s="59"/>
      <c r="BM5256" s="240"/>
      <c r="BN5256" s="240"/>
      <c r="BO5256" s="240"/>
    </row>
    <row r="5257" spans="23:67" s="52" customFormat="1">
      <c r="W5257" s="59"/>
      <c r="BM5257" s="240"/>
      <c r="BN5257" s="240"/>
      <c r="BO5257" s="240"/>
    </row>
    <row r="5258" spans="23:67" s="52" customFormat="1">
      <c r="W5258" s="59"/>
      <c r="BM5258" s="240"/>
      <c r="BN5258" s="240"/>
      <c r="BO5258" s="240"/>
    </row>
    <row r="5259" spans="23:67" s="52" customFormat="1">
      <c r="W5259" s="59"/>
      <c r="BM5259" s="240"/>
      <c r="BN5259" s="240"/>
      <c r="BO5259" s="240"/>
    </row>
    <row r="5260" spans="23:67" s="52" customFormat="1">
      <c r="W5260" s="59"/>
      <c r="BM5260" s="240"/>
      <c r="BN5260" s="240"/>
      <c r="BO5260" s="240"/>
    </row>
    <row r="5261" spans="23:67" s="52" customFormat="1">
      <c r="W5261" s="59"/>
      <c r="BM5261" s="240"/>
      <c r="BN5261" s="240"/>
      <c r="BO5261" s="240"/>
    </row>
    <row r="5262" spans="23:67" s="52" customFormat="1">
      <c r="W5262" s="59"/>
      <c r="BM5262" s="240"/>
      <c r="BN5262" s="240"/>
      <c r="BO5262" s="240"/>
    </row>
    <row r="5263" spans="23:67" s="52" customFormat="1">
      <c r="W5263" s="59"/>
      <c r="BM5263" s="240"/>
      <c r="BN5263" s="240"/>
      <c r="BO5263" s="240"/>
    </row>
    <row r="5264" spans="23:67" s="52" customFormat="1">
      <c r="W5264" s="59"/>
      <c r="BM5264" s="240"/>
      <c r="BN5264" s="240"/>
      <c r="BO5264" s="240"/>
    </row>
    <row r="5265" spans="23:67" s="52" customFormat="1">
      <c r="W5265" s="59"/>
      <c r="BM5265" s="240"/>
      <c r="BN5265" s="240"/>
      <c r="BO5265" s="240"/>
    </row>
    <row r="5266" spans="23:67" s="52" customFormat="1">
      <c r="W5266" s="59"/>
      <c r="BM5266" s="240"/>
      <c r="BN5266" s="240"/>
      <c r="BO5266" s="240"/>
    </row>
    <row r="5267" spans="23:67" s="52" customFormat="1">
      <c r="W5267" s="59"/>
      <c r="BM5267" s="240"/>
      <c r="BN5267" s="240"/>
      <c r="BO5267" s="240"/>
    </row>
    <row r="5268" spans="23:67" s="52" customFormat="1">
      <c r="W5268" s="59"/>
      <c r="BM5268" s="240"/>
      <c r="BN5268" s="240"/>
      <c r="BO5268" s="240"/>
    </row>
    <row r="5269" spans="23:67" s="52" customFormat="1">
      <c r="W5269" s="59"/>
      <c r="BM5269" s="240"/>
      <c r="BN5269" s="240"/>
      <c r="BO5269" s="240"/>
    </row>
    <row r="5270" spans="23:67" s="52" customFormat="1">
      <c r="W5270" s="59"/>
      <c r="BM5270" s="240"/>
      <c r="BN5270" s="240"/>
      <c r="BO5270" s="240"/>
    </row>
    <row r="5271" spans="23:67" s="52" customFormat="1">
      <c r="W5271" s="59"/>
      <c r="BM5271" s="240"/>
      <c r="BN5271" s="240"/>
      <c r="BO5271" s="240"/>
    </row>
    <row r="5272" spans="23:67" s="52" customFormat="1">
      <c r="W5272" s="59"/>
      <c r="BM5272" s="240"/>
      <c r="BN5272" s="240"/>
      <c r="BO5272" s="240"/>
    </row>
    <row r="5273" spans="23:67" s="52" customFormat="1">
      <c r="W5273" s="59"/>
      <c r="BM5273" s="240"/>
      <c r="BN5273" s="240"/>
      <c r="BO5273" s="240"/>
    </row>
    <row r="5274" spans="23:67" s="52" customFormat="1">
      <c r="W5274" s="59"/>
      <c r="BM5274" s="240"/>
      <c r="BN5274" s="240"/>
      <c r="BO5274" s="240"/>
    </row>
    <row r="5275" spans="23:67" s="52" customFormat="1">
      <c r="W5275" s="59"/>
      <c r="BM5275" s="240"/>
      <c r="BN5275" s="240"/>
      <c r="BO5275" s="240"/>
    </row>
    <row r="5276" spans="23:67" s="52" customFormat="1">
      <c r="W5276" s="59"/>
      <c r="BM5276" s="240"/>
      <c r="BN5276" s="240"/>
      <c r="BO5276" s="240"/>
    </row>
    <row r="5277" spans="23:67" s="52" customFormat="1">
      <c r="W5277" s="59"/>
      <c r="BM5277" s="240"/>
      <c r="BN5277" s="240"/>
      <c r="BO5277" s="240"/>
    </row>
    <row r="5278" spans="23:67" s="52" customFormat="1">
      <c r="W5278" s="59"/>
      <c r="BM5278" s="240"/>
      <c r="BN5278" s="240"/>
      <c r="BO5278" s="240"/>
    </row>
    <row r="5279" spans="23:67" s="52" customFormat="1">
      <c r="W5279" s="59"/>
      <c r="BM5279" s="240"/>
      <c r="BN5279" s="240"/>
      <c r="BO5279" s="240"/>
    </row>
    <row r="5280" spans="23:67" s="52" customFormat="1">
      <c r="W5280" s="59"/>
      <c r="BM5280" s="240"/>
      <c r="BN5280" s="240"/>
      <c r="BO5280" s="240"/>
    </row>
    <row r="5281" spans="23:67" s="52" customFormat="1">
      <c r="W5281" s="59"/>
      <c r="BM5281" s="240"/>
      <c r="BN5281" s="240"/>
      <c r="BO5281" s="240"/>
    </row>
    <row r="5282" spans="23:67" s="52" customFormat="1">
      <c r="W5282" s="59"/>
      <c r="BM5282" s="240"/>
      <c r="BN5282" s="240"/>
      <c r="BO5282" s="240"/>
    </row>
    <row r="5283" spans="23:67" s="52" customFormat="1">
      <c r="W5283" s="59"/>
      <c r="BM5283" s="240"/>
      <c r="BN5283" s="240"/>
      <c r="BO5283" s="240"/>
    </row>
    <row r="5284" spans="23:67" s="52" customFormat="1">
      <c r="W5284" s="59"/>
      <c r="BM5284" s="240"/>
      <c r="BN5284" s="240"/>
      <c r="BO5284" s="240"/>
    </row>
    <row r="5285" spans="23:67" s="52" customFormat="1">
      <c r="W5285" s="59"/>
      <c r="BM5285" s="240"/>
      <c r="BN5285" s="240"/>
      <c r="BO5285" s="240"/>
    </row>
    <row r="5286" spans="23:67" s="52" customFormat="1">
      <c r="W5286" s="59"/>
      <c r="BM5286" s="240"/>
      <c r="BN5286" s="240"/>
      <c r="BO5286" s="240"/>
    </row>
    <row r="5287" spans="23:67" s="52" customFormat="1">
      <c r="W5287" s="59"/>
      <c r="BM5287" s="240"/>
      <c r="BN5287" s="240"/>
      <c r="BO5287" s="240"/>
    </row>
    <row r="5288" spans="23:67" s="52" customFormat="1">
      <c r="W5288" s="59"/>
      <c r="BM5288" s="240"/>
      <c r="BN5288" s="240"/>
      <c r="BO5288" s="240"/>
    </row>
    <row r="5289" spans="23:67" s="52" customFormat="1">
      <c r="W5289" s="59"/>
      <c r="BM5289" s="240"/>
      <c r="BN5289" s="240"/>
      <c r="BO5289" s="240"/>
    </row>
    <row r="5290" spans="23:67" s="52" customFormat="1">
      <c r="W5290" s="59"/>
      <c r="BM5290" s="240"/>
      <c r="BN5290" s="240"/>
      <c r="BO5290" s="240"/>
    </row>
    <row r="5291" spans="23:67" s="52" customFormat="1">
      <c r="W5291" s="59"/>
      <c r="BM5291" s="240"/>
      <c r="BN5291" s="240"/>
      <c r="BO5291" s="240"/>
    </row>
    <row r="5292" spans="23:67" s="52" customFormat="1">
      <c r="W5292" s="59"/>
      <c r="BM5292" s="240"/>
      <c r="BN5292" s="240"/>
      <c r="BO5292" s="240"/>
    </row>
    <row r="5293" spans="23:67" s="52" customFormat="1">
      <c r="W5293" s="59"/>
      <c r="BM5293" s="240"/>
      <c r="BN5293" s="240"/>
      <c r="BO5293" s="240"/>
    </row>
    <row r="5294" spans="23:67" s="52" customFormat="1">
      <c r="W5294" s="59"/>
      <c r="BM5294" s="240"/>
      <c r="BN5294" s="240"/>
      <c r="BO5294" s="240"/>
    </row>
    <row r="5295" spans="23:67" s="52" customFormat="1">
      <c r="W5295" s="59"/>
      <c r="BM5295" s="240"/>
      <c r="BN5295" s="240"/>
      <c r="BO5295" s="240"/>
    </row>
    <row r="5296" spans="23:67" s="52" customFormat="1">
      <c r="W5296" s="59"/>
      <c r="BM5296" s="240"/>
      <c r="BN5296" s="240"/>
      <c r="BO5296" s="240"/>
    </row>
    <row r="5297" spans="23:67" s="52" customFormat="1">
      <c r="W5297" s="59"/>
      <c r="BM5297" s="240"/>
      <c r="BN5297" s="240"/>
      <c r="BO5297" s="240"/>
    </row>
    <row r="5298" spans="23:67" s="52" customFormat="1">
      <c r="W5298" s="59"/>
      <c r="BM5298" s="240"/>
      <c r="BN5298" s="240"/>
      <c r="BO5298" s="240"/>
    </row>
    <row r="5299" spans="23:67" s="52" customFormat="1">
      <c r="W5299" s="59"/>
      <c r="BM5299" s="240"/>
      <c r="BN5299" s="240"/>
      <c r="BO5299" s="240"/>
    </row>
    <row r="5300" spans="23:67" s="52" customFormat="1">
      <c r="W5300" s="59"/>
      <c r="BM5300" s="240"/>
      <c r="BN5300" s="240"/>
      <c r="BO5300" s="240"/>
    </row>
    <row r="5301" spans="23:67" s="52" customFormat="1">
      <c r="W5301" s="59"/>
      <c r="BM5301" s="240"/>
      <c r="BN5301" s="240"/>
      <c r="BO5301" s="240"/>
    </row>
    <row r="5302" spans="23:67" s="52" customFormat="1">
      <c r="W5302" s="59"/>
      <c r="BM5302" s="240"/>
      <c r="BN5302" s="240"/>
      <c r="BO5302" s="240"/>
    </row>
    <row r="5303" spans="23:67" s="52" customFormat="1">
      <c r="W5303" s="59"/>
      <c r="BM5303" s="240"/>
      <c r="BN5303" s="240"/>
      <c r="BO5303" s="240"/>
    </row>
    <row r="5304" spans="23:67" s="52" customFormat="1">
      <c r="W5304" s="59"/>
      <c r="BM5304" s="240"/>
      <c r="BN5304" s="240"/>
      <c r="BO5304" s="240"/>
    </row>
    <row r="5305" spans="23:67" s="52" customFormat="1">
      <c r="W5305" s="59"/>
      <c r="BM5305" s="240"/>
      <c r="BN5305" s="240"/>
      <c r="BO5305" s="240"/>
    </row>
    <row r="5306" spans="23:67" s="52" customFormat="1">
      <c r="W5306" s="59"/>
      <c r="BM5306" s="240"/>
      <c r="BN5306" s="240"/>
      <c r="BO5306" s="240"/>
    </row>
    <row r="5307" spans="23:67" s="52" customFormat="1">
      <c r="W5307" s="59"/>
      <c r="BM5307" s="240"/>
      <c r="BN5307" s="240"/>
      <c r="BO5307" s="240"/>
    </row>
    <row r="5308" spans="23:67" s="52" customFormat="1">
      <c r="W5308" s="59"/>
      <c r="BM5308" s="240"/>
      <c r="BN5308" s="240"/>
      <c r="BO5308" s="240"/>
    </row>
    <row r="5309" spans="23:67" s="52" customFormat="1">
      <c r="W5309" s="59"/>
      <c r="BM5309" s="240"/>
      <c r="BN5309" s="240"/>
      <c r="BO5309" s="240"/>
    </row>
    <row r="5310" spans="23:67" s="52" customFormat="1">
      <c r="W5310" s="59"/>
      <c r="BM5310" s="240"/>
      <c r="BN5310" s="240"/>
      <c r="BO5310" s="240"/>
    </row>
    <row r="5311" spans="23:67" s="52" customFormat="1">
      <c r="W5311" s="59"/>
      <c r="BM5311" s="240"/>
      <c r="BN5311" s="240"/>
      <c r="BO5311" s="240"/>
    </row>
    <row r="5312" spans="23:67" s="52" customFormat="1">
      <c r="W5312" s="59"/>
      <c r="BM5312" s="240"/>
      <c r="BN5312" s="240"/>
      <c r="BO5312" s="240"/>
    </row>
    <row r="5313" spans="23:67" s="52" customFormat="1">
      <c r="W5313" s="59"/>
      <c r="BM5313" s="240"/>
      <c r="BN5313" s="240"/>
      <c r="BO5313" s="240"/>
    </row>
    <row r="5314" spans="23:67" s="52" customFormat="1">
      <c r="W5314" s="59"/>
      <c r="BM5314" s="240"/>
      <c r="BN5314" s="240"/>
      <c r="BO5314" s="240"/>
    </row>
    <row r="5315" spans="23:67" s="52" customFormat="1">
      <c r="W5315" s="59"/>
      <c r="BM5315" s="240"/>
      <c r="BN5315" s="240"/>
      <c r="BO5315" s="240"/>
    </row>
    <row r="5316" spans="23:67" s="52" customFormat="1">
      <c r="W5316" s="59"/>
      <c r="BM5316" s="240"/>
      <c r="BN5316" s="240"/>
      <c r="BO5316" s="240"/>
    </row>
    <row r="5317" spans="23:67" s="52" customFormat="1">
      <c r="W5317" s="59"/>
      <c r="BM5317" s="240"/>
      <c r="BN5317" s="240"/>
      <c r="BO5317" s="240"/>
    </row>
    <row r="5318" spans="23:67" s="52" customFormat="1">
      <c r="W5318" s="59"/>
      <c r="BM5318" s="240"/>
      <c r="BN5318" s="240"/>
      <c r="BO5318" s="240"/>
    </row>
    <row r="5319" spans="23:67" s="52" customFormat="1">
      <c r="W5319" s="59"/>
      <c r="BM5319" s="240"/>
      <c r="BN5319" s="240"/>
      <c r="BO5319" s="240"/>
    </row>
    <row r="5320" spans="23:67" s="52" customFormat="1">
      <c r="W5320" s="59"/>
      <c r="BM5320" s="240"/>
      <c r="BN5320" s="240"/>
      <c r="BO5320" s="240"/>
    </row>
    <row r="5321" spans="23:67" s="52" customFormat="1">
      <c r="W5321" s="59"/>
      <c r="BM5321" s="240"/>
      <c r="BN5321" s="240"/>
      <c r="BO5321" s="240"/>
    </row>
    <row r="5322" spans="23:67" s="52" customFormat="1">
      <c r="W5322" s="59"/>
      <c r="BM5322" s="240"/>
      <c r="BN5322" s="240"/>
      <c r="BO5322" s="240"/>
    </row>
    <row r="5323" spans="23:67" s="52" customFormat="1">
      <c r="W5323" s="59"/>
      <c r="BM5323" s="240"/>
      <c r="BN5323" s="240"/>
      <c r="BO5323" s="240"/>
    </row>
    <row r="5324" spans="23:67" s="52" customFormat="1">
      <c r="W5324" s="59"/>
      <c r="BM5324" s="240"/>
      <c r="BN5324" s="240"/>
      <c r="BO5324" s="240"/>
    </row>
    <row r="5325" spans="23:67" s="52" customFormat="1">
      <c r="W5325" s="59"/>
      <c r="BM5325" s="240"/>
      <c r="BN5325" s="240"/>
      <c r="BO5325" s="240"/>
    </row>
    <row r="5326" spans="23:67" s="52" customFormat="1">
      <c r="W5326" s="59"/>
      <c r="BM5326" s="240"/>
      <c r="BN5326" s="240"/>
      <c r="BO5326" s="240"/>
    </row>
    <row r="5327" spans="23:67" s="52" customFormat="1">
      <c r="W5327" s="59"/>
      <c r="BM5327" s="240"/>
      <c r="BN5327" s="240"/>
      <c r="BO5327" s="240"/>
    </row>
    <row r="5328" spans="23:67" s="52" customFormat="1">
      <c r="W5328" s="59"/>
      <c r="BM5328" s="240"/>
      <c r="BN5328" s="240"/>
      <c r="BO5328" s="240"/>
    </row>
    <row r="5329" spans="23:67" s="52" customFormat="1">
      <c r="W5329" s="59"/>
      <c r="BM5329" s="240"/>
      <c r="BN5329" s="240"/>
      <c r="BO5329" s="240"/>
    </row>
    <row r="5330" spans="23:67" s="52" customFormat="1">
      <c r="W5330" s="59"/>
      <c r="BM5330" s="240"/>
      <c r="BN5330" s="240"/>
      <c r="BO5330" s="240"/>
    </row>
    <row r="5331" spans="23:67" s="52" customFormat="1">
      <c r="W5331" s="59"/>
      <c r="BM5331" s="240"/>
      <c r="BN5331" s="240"/>
      <c r="BO5331" s="240"/>
    </row>
    <row r="5332" spans="23:67" s="52" customFormat="1">
      <c r="W5332" s="59"/>
      <c r="BM5332" s="240"/>
      <c r="BN5332" s="240"/>
      <c r="BO5332" s="240"/>
    </row>
    <row r="5333" spans="23:67" s="52" customFormat="1">
      <c r="W5333" s="59"/>
      <c r="BM5333" s="240"/>
      <c r="BN5333" s="240"/>
      <c r="BO5333" s="240"/>
    </row>
    <row r="5334" spans="23:67" s="52" customFormat="1">
      <c r="W5334" s="59"/>
      <c r="BM5334" s="240"/>
      <c r="BN5334" s="240"/>
      <c r="BO5334" s="240"/>
    </row>
    <row r="5335" spans="23:67" s="52" customFormat="1">
      <c r="W5335" s="59"/>
      <c r="BM5335" s="240"/>
      <c r="BN5335" s="240"/>
      <c r="BO5335" s="240"/>
    </row>
    <row r="5336" spans="23:67" s="52" customFormat="1">
      <c r="W5336" s="59"/>
      <c r="BM5336" s="240"/>
      <c r="BN5336" s="240"/>
      <c r="BO5336" s="240"/>
    </row>
    <row r="5337" spans="23:67" s="52" customFormat="1">
      <c r="W5337" s="59"/>
      <c r="BM5337" s="240"/>
      <c r="BN5337" s="240"/>
      <c r="BO5337" s="240"/>
    </row>
    <row r="5338" spans="23:67" s="52" customFormat="1">
      <c r="W5338" s="59"/>
      <c r="BM5338" s="240"/>
      <c r="BN5338" s="240"/>
      <c r="BO5338" s="240"/>
    </row>
    <row r="5339" spans="23:67" s="52" customFormat="1">
      <c r="W5339" s="59"/>
      <c r="BM5339" s="240"/>
      <c r="BN5339" s="240"/>
      <c r="BO5339" s="240"/>
    </row>
    <row r="5340" spans="23:67" s="52" customFormat="1">
      <c r="W5340" s="59"/>
      <c r="BM5340" s="240"/>
      <c r="BN5340" s="240"/>
      <c r="BO5340" s="240"/>
    </row>
    <row r="5341" spans="23:67" s="52" customFormat="1">
      <c r="W5341" s="59"/>
      <c r="BM5341" s="240"/>
      <c r="BN5341" s="240"/>
      <c r="BO5341" s="240"/>
    </row>
    <row r="5342" spans="23:67" s="52" customFormat="1">
      <c r="W5342" s="59"/>
      <c r="BM5342" s="240"/>
      <c r="BN5342" s="240"/>
      <c r="BO5342" s="240"/>
    </row>
    <row r="5343" spans="23:67" s="52" customFormat="1">
      <c r="W5343" s="59"/>
      <c r="BM5343" s="240"/>
      <c r="BN5343" s="240"/>
      <c r="BO5343" s="240"/>
    </row>
    <row r="5344" spans="23:67" s="52" customFormat="1">
      <c r="W5344" s="59"/>
      <c r="BM5344" s="240"/>
      <c r="BN5344" s="240"/>
      <c r="BO5344" s="240"/>
    </row>
    <row r="5345" spans="23:67" s="52" customFormat="1">
      <c r="W5345" s="59"/>
      <c r="BM5345" s="240"/>
      <c r="BN5345" s="240"/>
      <c r="BO5345" s="240"/>
    </row>
    <row r="5346" spans="23:67" s="52" customFormat="1">
      <c r="W5346" s="59"/>
      <c r="BM5346" s="240"/>
      <c r="BN5346" s="240"/>
      <c r="BO5346" s="240"/>
    </row>
    <row r="5347" spans="23:67" s="52" customFormat="1">
      <c r="W5347" s="59"/>
      <c r="BM5347" s="240"/>
      <c r="BN5347" s="240"/>
      <c r="BO5347" s="240"/>
    </row>
    <row r="5348" spans="23:67" s="52" customFormat="1">
      <c r="W5348" s="59"/>
      <c r="BM5348" s="240"/>
      <c r="BN5348" s="240"/>
      <c r="BO5348" s="240"/>
    </row>
    <row r="5349" spans="23:67" s="52" customFormat="1">
      <c r="W5349" s="59"/>
      <c r="BM5349" s="240"/>
      <c r="BN5349" s="240"/>
      <c r="BO5349" s="240"/>
    </row>
    <row r="5350" spans="23:67" s="52" customFormat="1">
      <c r="W5350" s="59"/>
      <c r="BM5350" s="240"/>
      <c r="BN5350" s="240"/>
      <c r="BO5350" s="240"/>
    </row>
    <row r="5351" spans="23:67" s="52" customFormat="1">
      <c r="W5351" s="59"/>
      <c r="BM5351" s="240"/>
      <c r="BN5351" s="240"/>
      <c r="BO5351" s="240"/>
    </row>
    <row r="5352" spans="23:67" s="52" customFormat="1">
      <c r="W5352" s="59"/>
      <c r="BM5352" s="240"/>
      <c r="BN5352" s="240"/>
      <c r="BO5352" s="240"/>
    </row>
    <row r="5353" spans="23:67" s="52" customFormat="1">
      <c r="W5353" s="59"/>
      <c r="BM5353" s="240"/>
      <c r="BN5353" s="240"/>
      <c r="BO5353" s="240"/>
    </row>
    <row r="5354" spans="23:67" s="52" customFormat="1">
      <c r="W5354" s="59"/>
      <c r="BM5354" s="240"/>
      <c r="BN5354" s="240"/>
      <c r="BO5354" s="240"/>
    </row>
    <row r="5355" spans="23:67" s="52" customFormat="1">
      <c r="W5355" s="59"/>
      <c r="BM5355" s="240"/>
      <c r="BN5355" s="240"/>
      <c r="BO5355" s="240"/>
    </row>
    <row r="5356" spans="23:67" s="52" customFormat="1">
      <c r="W5356" s="59"/>
      <c r="BM5356" s="240"/>
      <c r="BN5356" s="240"/>
      <c r="BO5356" s="240"/>
    </row>
    <row r="5357" spans="23:67" s="52" customFormat="1">
      <c r="W5357" s="59"/>
      <c r="BM5357" s="240"/>
      <c r="BN5357" s="240"/>
      <c r="BO5357" s="240"/>
    </row>
    <row r="5358" spans="23:67" s="52" customFormat="1">
      <c r="W5358" s="59"/>
      <c r="BM5358" s="240"/>
      <c r="BN5358" s="240"/>
      <c r="BO5358" s="240"/>
    </row>
    <row r="5359" spans="23:67" s="52" customFormat="1">
      <c r="W5359" s="59"/>
      <c r="BM5359" s="240"/>
      <c r="BN5359" s="240"/>
      <c r="BO5359" s="240"/>
    </row>
    <row r="5360" spans="23:67" s="52" customFormat="1">
      <c r="W5360" s="59"/>
      <c r="BM5360" s="240"/>
      <c r="BN5360" s="240"/>
      <c r="BO5360" s="240"/>
    </row>
    <row r="5361" spans="23:67" s="52" customFormat="1">
      <c r="W5361" s="59"/>
      <c r="BM5361" s="240"/>
      <c r="BN5361" s="240"/>
      <c r="BO5361" s="240"/>
    </row>
    <row r="5362" spans="23:67" s="52" customFormat="1">
      <c r="W5362" s="59"/>
      <c r="BM5362" s="240"/>
      <c r="BN5362" s="240"/>
      <c r="BO5362" s="240"/>
    </row>
    <row r="5363" spans="23:67" s="52" customFormat="1">
      <c r="W5363" s="59"/>
      <c r="BM5363" s="240"/>
      <c r="BN5363" s="240"/>
      <c r="BO5363" s="240"/>
    </row>
    <row r="5364" spans="23:67" s="52" customFormat="1">
      <c r="W5364" s="59"/>
      <c r="BM5364" s="240"/>
      <c r="BN5364" s="240"/>
      <c r="BO5364" s="240"/>
    </row>
    <row r="5365" spans="23:67" s="52" customFormat="1">
      <c r="W5365" s="59"/>
      <c r="BM5365" s="240"/>
      <c r="BN5365" s="240"/>
      <c r="BO5365" s="240"/>
    </row>
    <row r="5366" spans="23:67" s="52" customFormat="1">
      <c r="W5366" s="59"/>
      <c r="BM5366" s="240"/>
      <c r="BN5366" s="240"/>
      <c r="BO5366" s="240"/>
    </row>
    <row r="5367" spans="23:67" s="52" customFormat="1">
      <c r="W5367" s="59"/>
      <c r="BM5367" s="240"/>
      <c r="BN5367" s="240"/>
      <c r="BO5367" s="240"/>
    </row>
    <row r="5368" spans="23:67" s="52" customFormat="1">
      <c r="W5368" s="59"/>
      <c r="BM5368" s="240"/>
      <c r="BN5368" s="240"/>
      <c r="BO5368" s="240"/>
    </row>
    <row r="5369" spans="23:67" s="52" customFormat="1">
      <c r="W5369" s="59"/>
      <c r="BM5369" s="240"/>
      <c r="BN5369" s="240"/>
      <c r="BO5369" s="240"/>
    </row>
    <row r="5370" spans="23:67" s="52" customFormat="1">
      <c r="W5370" s="59"/>
      <c r="BM5370" s="240"/>
      <c r="BN5370" s="240"/>
      <c r="BO5370" s="240"/>
    </row>
    <row r="5371" spans="23:67" s="52" customFormat="1">
      <c r="W5371" s="59"/>
      <c r="BM5371" s="240"/>
      <c r="BN5371" s="240"/>
      <c r="BO5371" s="240"/>
    </row>
    <row r="5372" spans="23:67" s="52" customFormat="1">
      <c r="W5372" s="59"/>
      <c r="BM5372" s="240"/>
      <c r="BN5372" s="240"/>
      <c r="BO5372" s="240"/>
    </row>
    <row r="5373" spans="23:67" s="52" customFormat="1">
      <c r="W5373" s="59"/>
      <c r="BM5373" s="240"/>
      <c r="BN5373" s="240"/>
      <c r="BO5373" s="240"/>
    </row>
    <row r="5374" spans="23:67" s="52" customFormat="1">
      <c r="W5374" s="59"/>
      <c r="BM5374" s="240"/>
      <c r="BN5374" s="240"/>
      <c r="BO5374" s="240"/>
    </row>
    <row r="5375" spans="23:67" s="52" customFormat="1">
      <c r="W5375" s="59"/>
      <c r="BM5375" s="240"/>
      <c r="BN5375" s="240"/>
      <c r="BO5375" s="240"/>
    </row>
    <row r="5376" spans="23:67" s="52" customFormat="1">
      <c r="W5376" s="59"/>
      <c r="BM5376" s="240"/>
      <c r="BN5376" s="240"/>
      <c r="BO5376" s="240"/>
    </row>
    <row r="5377" spans="23:67" s="52" customFormat="1">
      <c r="W5377" s="59"/>
      <c r="BM5377" s="240"/>
      <c r="BN5377" s="240"/>
      <c r="BO5377" s="240"/>
    </row>
    <row r="5378" spans="23:67" s="52" customFormat="1">
      <c r="W5378" s="59"/>
      <c r="BM5378" s="240"/>
      <c r="BN5378" s="240"/>
      <c r="BO5378" s="240"/>
    </row>
    <row r="5379" spans="23:67" s="52" customFormat="1">
      <c r="W5379" s="59"/>
      <c r="BM5379" s="240"/>
      <c r="BN5379" s="240"/>
      <c r="BO5379" s="240"/>
    </row>
    <row r="5380" spans="23:67" s="52" customFormat="1">
      <c r="W5380" s="59"/>
      <c r="BM5380" s="240"/>
      <c r="BN5380" s="240"/>
      <c r="BO5380" s="240"/>
    </row>
    <row r="5381" spans="23:67" s="52" customFormat="1">
      <c r="W5381" s="59"/>
      <c r="BM5381" s="240"/>
      <c r="BN5381" s="240"/>
      <c r="BO5381" s="240"/>
    </row>
    <row r="5382" spans="23:67" s="52" customFormat="1">
      <c r="W5382" s="59"/>
      <c r="BM5382" s="240"/>
      <c r="BN5382" s="240"/>
      <c r="BO5382" s="240"/>
    </row>
    <row r="5383" spans="23:67" s="52" customFormat="1">
      <c r="W5383" s="59"/>
      <c r="BM5383" s="240"/>
      <c r="BN5383" s="240"/>
      <c r="BO5383" s="240"/>
    </row>
    <row r="5384" spans="23:67" s="52" customFormat="1">
      <c r="W5384" s="59"/>
      <c r="BM5384" s="240"/>
      <c r="BN5384" s="240"/>
      <c r="BO5384" s="240"/>
    </row>
    <row r="5385" spans="23:67" s="52" customFormat="1">
      <c r="W5385" s="59"/>
      <c r="BM5385" s="240"/>
      <c r="BN5385" s="240"/>
      <c r="BO5385" s="240"/>
    </row>
    <row r="5386" spans="23:67" s="52" customFormat="1">
      <c r="W5386" s="59"/>
      <c r="BM5386" s="240"/>
      <c r="BN5386" s="240"/>
      <c r="BO5386" s="240"/>
    </row>
    <row r="5387" spans="23:67" s="52" customFormat="1">
      <c r="W5387" s="59"/>
      <c r="BM5387" s="240"/>
      <c r="BN5387" s="240"/>
      <c r="BO5387" s="240"/>
    </row>
    <row r="5388" spans="23:67" s="52" customFormat="1">
      <c r="W5388" s="59"/>
      <c r="BM5388" s="240"/>
      <c r="BN5388" s="240"/>
      <c r="BO5388" s="240"/>
    </row>
    <row r="5389" spans="23:67" s="52" customFormat="1">
      <c r="W5389" s="59"/>
      <c r="BM5389" s="240"/>
      <c r="BN5389" s="240"/>
      <c r="BO5389" s="240"/>
    </row>
    <row r="5390" spans="23:67" s="52" customFormat="1">
      <c r="W5390" s="59"/>
      <c r="BM5390" s="240"/>
      <c r="BN5390" s="240"/>
      <c r="BO5390" s="240"/>
    </row>
    <row r="5391" spans="23:67" s="52" customFormat="1">
      <c r="W5391" s="59"/>
      <c r="BM5391" s="240"/>
      <c r="BN5391" s="240"/>
      <c r="BO5391" s="240"/>
    </row>
    <row r="5392" spans="23:67" s="52" customFormat="1">
      <c r="W5392" s="59"/>
      <c r="BM5392" s="240"/>
      <c r="BN5392" s="240"/>
      <c r="BO5392" s="240"/>
    </row>
    <row r="5393" spans="23:67" s="52" customFormat="1">
      <c r="W5393" s="59"/>
      <c r="BM5393" s="240"/>
      <c r="BN5393" s="240"/>
      <c r="BO5393" s="240"/>
    </row>
    <row r="5394" spans="23:67" s="52" customFormat="1">
      <c r="W5394" s="59"/>
      <c r="X5394" s="1"/>
      <c r="Y5394" s="1"/>
      <c r="Z5394" s="1"/>
      <c r="AA5394" s="1"/>
      <c r="AB5394" s="1"/>
      <c r="AC5394" s="1"/>
      <c r="AD5394" s="1"/>
      <c r="AE5394" s="1"/>
      <c r="AF5394" s="1"/>
      <c r="AG5394" s="1"/>
      <c r="AH5394" s="1"/>
      <c r="AI5394" s="1"/>
      <c r="AJ5394" s="1"/>
      <c r="AK5394" s="1"/>
      <c r="AL5394" s="1"/>
      <c r="AM5394" s="1"/>
      <c r="AN5394" s="1"/>
      <c r="BM5394" s="240"/>
      <c r="BN5394" s="240"/>
      <c r="BO5394" s="240"/>
    </row>
    <row r="5395" spans="23:67" s="52" customFormat="1">
      <c r="W5395" s="59"/>
      <c r="X5395" s="1"/>
      <c r="Y5395" s="1"/>
      <c r="Z5395" s="1"/>
      <c r="AA5395" s="1"/>
      <c r="AB5395" s="1"/>
      <c r="AC5395" s="1"/>
      <c r="AD5395" s="1"/>
      <c r="AE5395" s="1"/>
      <c r="AF5395" s="1"/>
      <c r="AG5395" s="1"/>
      <c r="AH5395" s="1"/>
      <c r="AI5395" s="1"/>
      <c r="AJ5395" s="1"/>
      <c r="AK5395" s="1"/>
      <c r="AL5395" s="1"/>
      <c r="AM5395" s="1"/>
      <c r="AN5395" s="1"/>
      <c r="BM5395" s="240"/>
      <c r="BN5395" s="240"/>
      <c r="BO5395" s="240"/>
    </row>
    <row r="5396" spans="23:67" s="52" customFormat="1">
      <c r="W5396" s="59"/>
      <c r="X5396" s="1"/>
      <c r="Y5396" s="1"/>
      <c r="Z5396" s="1"/>
      <c r="AA5396" s="1"/>
      <c r="AB5396" s="1"/>
      <c r="AC5396" s="1"/>
      <c r="AD5396" s="1"/>
      <c r="AE5396" s="1"/>
      <c r="AF5396" s="1"/>
      <c r="AG5396" s="1"/>
      <c r="AH5396" s="1"/>
      <c r="AI5396" s="1"/>
      <c r="AJ5396" s="1"/>
      <c r="AK5396" s="1"/>
      <c r="AL5396" s="1"/>
      <c r="AM5396" s="1"/>
      <c r="AN5396" s="1"/>
      <c r="BM5396" s="240"/>
      <c r="BN5396" s="240"/>
      <c r="BO5396" s="240"/>
    </row>
    <row r="5397" spans="23:67" s="52" customFormat="1">
      <c r="W5397" s="59"/>
      <c r="X5397" s="1"/>
      <c r="Y5397" s="1"/>
      <c r="Z5397" s="1"/>
      <c r="AA5397" s="1"/>
      <c r="AB5397" s="1"/>
      <c r="AC5397" s="1"/>
      <c r="AD5397" s="1"/>
      <c r="AE5397" s="1"/>
      <c r="AF5397" s="1"/>
      <c r="AG5397" s="1"/>
      <c r="AH5397" s="1"/>
      <c r="AI5397" s="1"/>
      <c r="AJ5397" s="1"/>
      <c r="AK5397" s="1"/>
      <c r="AL5397" s="1"/>
      <c r="AM5397" s="1"/>
      <c r="AN5397" s="1"/>
      <c r="BM5397" s="240"/>
      <c r="BN5397" s="240"/>
      <c r="BO5397" s="240"/>
    </row>
    <row r="5398" spans="23:67" s="52" customFormat="1">
      <c r="W5398" s="59"/>
      <c r="X5398" s="1"/>
      <c r="Y5398" s="1"/>
      <c r="Z5398" s="1"/>
      <c r="AA5398" s="1"/>
      <c r="AB5398" s="1"/>
      <c r="AC5398" s="1"/>
      <c r="AD5398" s="1"/>
      <c r="AE5398" s="1"/>
      <c r="AF5398" s="1"/>
      <c r="AG5398" s="1"/>
      <c r="AH5398" s="1"/>
      <c r="AI5398" s="1"/>
      <c r="AJ5398" s="1"/>
      <c r="AK5398" s="1"/>
      <c r="AL5398" s="1"/>
      <c r="AM5398" s="1"/>
      <c r="AN5398" s="1"/>
      <c r="BM5398" s="240"/>
      <c r="BN5398" s="240"/>
      <c r="BO5398" s="240"/>
    </row>
    <row r="5399" spans="23:67" s="52" customFormat="1">
      <c r="W5399" s="59"/>
      <c r="X5399" s="1"/>
      <c r="Y5399" s="1"/>
      <c r="Z5399" s="1"/>
      <c r="AA5399" s="1"/>
      <c r="AB5399" s="1"/>
      <c r="AC5399" s="1"/>
      <c r="AD5399" s="1"/>
      <c r="AE5399" s="1"/>
      <c r="AF5399" s="1"/>
      <c r="AG5399" s="1"/>
      <c r="AH5399" s="1"/>
      <c r="AI5399" s="1"/>
      <c r="AJ5399" s="1"/>
      <c r="AK5399" s="1"/>
      <c r="AL5399" s="1"/>
      <c r="AM5399" s="1"/>
      <c r="AN5399" s="1"/>
      <c r="BM5399" s="240"/>
      <c r="BN5399" s="240"/>
      <c r="BO5399" s="240"/>
    </row>
    <row r="5400" spans="23:67" s="52" customFormat="1">
      <c r="W5400" s="59"/>
      <c r="X5400" s="1"/>
      <c r="Y5400" s="1"/>
      <c r="Z5400" s="1"/>
      <c r="AA5400" s="1"/>
      <c r="AB5400" s="1"/>
      <c r="AC5400" s="1"/>
      <c r="AD5400" s="1"/>
      <c r="AE5400" s="1"/>
      <c r="AF5400" s="1"/>
      <c r="AG5400" s="1"/>
      <c r="AH5400" s="1"/>
      <c r="AI5400" s="1"/>
      <c r="AJ5400" s="1"/>
      <c r="AK5400" s="1"/>
      <c r="AL5400" s="1"/>
      <c r="AM5400" s="1"/>
      <c r="AN5400" s="1"/>
      <c r="BM5400" s="240"/>
      <c r="BN5400" s="240"/>
      <c r="BO5400" s="240"/>
    </row>
    <row r="5401" spans="23:67" s="52" customFormat="1">
      <c r="W5401" s="59"/>
      <c r="X5401" s="1"/>
      <c r="Y5401" s="1"/>
      <c r="Z5401" s="1"/>
      <c r="AA5401" s="1"/>
      <c r="AB5401" s="1"/>
      <c r="AC5401" s="1"/>
      <c r="AD5401" s="1"/>
      <c r="AE5401" s="1"/>
      <c r="AF5401" s="1"/>
      <c r="AG5401" s="1"/>
      <c r="AH5401" s="1"/>
      <c r="AI5401" s="1"/>
      <c r="AJ5401" s="1"/>
      <c r="AK5401" s="1"/>
      <c r="AL5401" s="1"/>
      <c r="AM5401" s="1"/>
      <c r="AN5401" s="1"/>
      <c r="BM5401" s="240"/>
      <c r="BN5401" s="240"/>
      <c r="BO5401" s="240"/>
    </row>
    <row r="5402" spans="23:67" s="52" customFormat="1">
      <c r="W5402" s="59"/>
      <c r="X5402" s="1"/>
      <c r="Y5402" s="1"/>
      <c r="Z5402" s="1"/>
      <c r="AA5402" s="1"/>
      <c r="AB5402" s="1"/>
      <c r="AC5402" s="1"/>
      <c r="AD5402" s="1"/>
      <c r="AE5402" s="1"/>
      <c r="AF5402" s="1"/>
      <c r="AG5402" s="1"/>
      <c r="AH5402" s="1"/>
      <c r="AI5402" s="1"/>
      <c r="AJ5402" s="1"/>
      <c r="AK5402" s="1"/>
      <c r="AL5402" s="1"/>
      <c r="AM5402" s="1"/>
      <c r="AN5402" s="1"/>
      <c r="BM5402" s="240"/>
      <c r="BN5402" s="240"/>
      <c r="BO5402" s="240"/>
    </row>
    <row r="5403" spans="23:67" s="52" customFormat="1">
      <c r="W5403" s="59"/>
      <c r="X5403" s="1"/>
      <c r="Y5403" s="1"/>
      <c r="Z5403" s="1"/>
      <c r="AA5403" s="1"/>
      <c r="AB5403" s="1"/>
      <c r="AC5403" s="1"/>
      <c r="AD5403" s="1"/>
      <c r="AE5403" s="1"/>
      <c r="AF5403" s="1"/>
      <c r="AG5403" s="1"/>
      <c r="AH5403" s="1"/>
      <c r="AI5403" s="1"/>
      <c r="AJ5403" s="1"/>
      <c r="AK5403" s="1"/>
      <c r="AL5403" s="1"/>
      <c r="AM5403" s="1"/>
      <c r="AN5403" s="1"/>
      <c r="BM5403" s="240"/>
      <c r="BN5403" s="240"/>
      <c r="BO5403" s="240"/>
    </row>
    <row r="5404" spans="23:67" s="52" customFormat="1">
      <c r="W5404" s="59"/>
      <c r="X5404" s="1"/>
      <c r="Y5404" s="1"/>
      <c r="Z5404" s="1"/>
      <c r="AA5404" s="1"/>
      <c r="AB5404" s="1"/>
      <c r="AC5404" s="1"/>
      <c r="AD5404" s="1"/>
      <c r="AE5404" s="1"/>
      <c r="AF5404" s="1"/>
      <c r="AG5404" s="1"/>
      <c r="AH5404" s="1"/>
      <c r="AI5404" s="1"/>
      <c r="AJ5404" s="1"/>
      <c r="AK5404" s="1"/>
      <c r="AL5404" s="1"/>
      <c r="AM5404" s="1"/>
      <c r="AN5404" s="1"/>
      <c r="BM5404" s="240"/>
      <c r="BN5404" s="240"/>
      <c r="BO5404" s="240"/>
    </row>
    <row r="5405" spans="23:67" s="52" customFormat="1">
      <c r="W5405" s="59"/>
      <c r="X5405" s="1"/>
      <c r="Y5405" s="1"/>
      <c r="Z5405" s="1"/>
      <c r="AA5405" s="1"/>
      <c r="AB5405" s="1"/>
      <c r="AC5405" s="1"/>
      <c r="AD5405" s="1"/>
      <c r="AE5405" s="1"/>
      <c r="AF5405" s="1"/>
      <c r="AG5405" s="1"/>
      <c r="AH5405" s="1"/>
      <c r="AI5405" s="1"/>
      <c r="AJ5405" s="1"/>
      <c r="AK5405" s="1"/>
      <c r="AL5405" s="1"/>
      <c r="AM5405" s="1"/>
      <c r="AN5405" s="1"/>
      <c r="BM5405" s="240"/>
      <c r="BN5405" s="240"/>
      <c r="BO5405" s="240"/>
    </row>
    <row r="5406" spans="23:67" s="52" customFormat="1">
      <c r="W5406" s="59"/>
      <c r="X5406" s="1"/>
      <c r="Y5406" s="1"/>
      <c r="Z5406" s="1"/>
      <c r="AA5406" s="1"/>
      <c r="AB5406" s="1"/>
      <c r="AC5406" s="1"/>
      <c r="AD5406" s="1"/>
      <c r="AE5406" s="1"/>
      <c r="AF5406" s="1"/>
      <c r="AG5406" s="1"/>
      <c r="AH5406" s="1"/>
      <c r="AI5406" s="1"/>
      <c r="AJ5406" s="1"/>
      <c r="AK5406" s="1"/>
      <c r="AL5406" s="1"/>
      <c r="AM5406" s="1"/>
      <c r="AN5406" s="1"/>
      <c r="BM5406" s="240"/>
      <c r="BN5406" s="240"/>
      <c r="BO5406" s="240"/>
    </row>
    <row r="5407" spans="23:67" s="52" customFormat="1">
      <c r="W5407" s="59"/>
      <c r="X5407" s="1"/>
      <c r="Y5407" s="1"/>
      <c r="Z5407" s="1"/>
      <c r="AA5407" s="1"/>
      <c r="AB5407" s="1"/>
      <c r="AC5407" s="1"/>
      <c r="AD5407" s="1"/>
      <c r="AE5407" s="1"/>
      <c r="AF5407" s="1"/>
      <c r="AG5407" s="1"/>
      <c r="AH5407" s="1"/>
      <c r="AI5407" s="1"/>
      <c r="AJ5407" s="1"/>
      <c r="AK5407" s="1"/>
      <c r="AL5407" s="1"/>
      <c r="AM5407" s="1"/>
      <c r="AN5407" s="1"/>
      <c r="BM5407" s="240"/>
      <c r="BN5407" s="240"/>
      <c r="BO5407" s="240"/>
    </row>
    <row r="5408" spans="23:67" s="52" customFormat="1">
      <c r="W5408" s="59"/>
      <c r="X5408" s="1"/>
      <c r="Y5408" s="1"/>
      <c r="Z5408" s="1"/>
      <c r="AA5408" s="1"/>
      <c r="AB5408" s="1"/>
      <c r="AC5408" s="1"/>
      <c r="AD5408" s="1"/>
      <c r="AE5408" s="1"/>
      <c r="AF5408" s="1"/>
      <c r="AG5408" s="1"/>
      <c r="AH5408" s="1"/>
      <c r="AI5408" s="1"/>
      <c r="AJ5408" s="1"/>
      <c r="AK5408" s="1"/>
      <c r="AL5408" s="1"/>
      <c r="AM5408" s="1"/>
      <c r="AN5408" s="1"/>
      <c r="BM5408" s="240"/>
      <c r="BN5408" s="240"/>
      <c r="BO5408" s="240"/>
    </row>
    <row r="5409" spans="23:67" s="52" customFormat="1">
      <c r="W5409" s="59"/>
      <c r="X5409" s="1"/>
      <c r="Y5409" s="1"/>
      <c r="Z5409" s="1"/>
      <c r="AA5409" s="1"/>
      <c r="AB5409" s="1"/>
      <c r="AC5409" s="1"/>
      <c r="AD5409" s="1"/>
      <c r="AE5409" s="1"/>
      <c r="AF5409" s="1"/>
      <c r="AG5409" s="1"/>
      <c r="AH5409" s="1"/>
      <c r="AI5409" s="1"/>
      <c r="AJ5409" s="1"/>
      <c r="AK5409" s="1"/>
      <c r="AL5409" s="1"/>
      <c r="AM5409" s="1"/>
      <c r="AN5409" s="1"/>
      <c r="BM5409" s="240"/>
      <c r="BN5409" s="240"/>
      <c r="BO5409" s="240"/>
    </row>
    <row r="5410" spans="23:67" s="52" customFormat="1">
      <c r="W5410" s="59"/>
      <c r="X5410" s="1"/>
      <c r="Y5410" s="1"/>
      <c r="Z5410" s="1"/>
      <c r="AA5410" s="1"/>
      <c r="AB5410" s="1"/>
      <c r="AC5410" s="1"/>
      <c r="AD5410" s="1"/>
      <c r="AE5410" s="1"/>
      <c r="AF5410" s="1"/>
      <c r="AG5410" s="1"/>
      <c r="AH5410" s="1"/>
      <c r="AI5410" s="1"/>
      <c r="AJ5410" s="1"/>
      <c r="AK5410" s="1"/>
      <c r="AL5410" s="1"/>
      <c r="AM5410" s="1"/>
      <c r="AN5410" s="1"/>
      <c r="BM5410" s="240"/>
      <c r="BN5410" s="240"/>
      <c r="BO5410" s="240"/>
    </row>
    <row r="5411" spans="23:67" s="52" customFormat="1">
      <c r="W5411" s="59"/>
      <c r="X5411" s="1"/>
      <c r="Y5411" s="1"/>
      <c r="Z5411" s="1"/>
      <c r="AA5411" s="1"/>
      <c r="AB5411" s="1"/>
      <c r="AC5411" s="1"/>
      <c r="AD5411" s="1"/>
      <c r="AE5411" s="1"/>
      <c r="AF5411" s="1"/>
      <c r="AG5411" s="1"/>
      <c r="AH5411" s="1"/>
      <c r="AI5411" s="1"/>
      <c r="AJ5411" s="1"/>
      <c r="AK5411" s="1"/>
      <c r="AL5411" s="1"/>
      <c r="AM5411" s="1"/>
      <c r="AN5411" s="1"/>
      <c r="BM5411" s="240"/>
      <c r="BN5411" s="240"/>
      <c r="BO5411" s="240"/>
    </row>
    <row r="5412" spans="23:67" s="52" customFormat="1">
      <c r="W5412" s="59"/>
      <c r="X5412" s="1"/>
      <c r="Y5412" s="1"/>
      <c r="Z5412" s="1"/>
      <c r="AA5412" s="1"/>
      <c r="AB5412" s="1"/>
      <c r="AC5412" s="1"/>
      <c r="AD5412" s="1"/>
      <c r="AE5412" s="1"/>
      <c r="AF5412" s="1"/>
      <c r="AG5412" s="1"/>
      <c r="AH5412" s="1"/>
      <c r="AI5412" s="1"/>
      <c r="AJ5412" s="1"/>
      <c r="AK5412" s="1"/>
      <c r="AL5412" s="1"/>
      <c r="AM5412" s="1"/>
      <c r="AN5412" s="1"/>
      <c r="BM5412" s="240"/>
      <c r="BN5412" s="240"/>
      <c r="BO5412" s="240"/>
    </row>
    <row r="5413" spans="23:67" s="52" customFormat="1">
      <c r="W5413" s="59"/>
      <c r="X5413" s="1"/>
      <c r="Y5413" s="1"/>
      <c r="Z5413" s="1"/>
      <c r="AA5413" s="1"/>
      <c r="AB5413" s="1"/>
      <c r="AC5413" s="1"/>
      <c r="AD5413" s="1"/>
      <c r="AE5413" s="1"/>
      <c r="AF5413" s="1"/>
      <c r="AG5413" s="1"/>
      <c r="AH5413" s="1"/>
      <c r="AI5413" s="1"/>
      <c r="AJ5413" s="1"/>
      <c r="AK5413" s="1"/>
      <c r="AL5413" s="1"/>
      <c r="AM5413" s="1"/>
      <c r="AN5413" s="1"/>
      <c r="BM5413" s="240"/>
      <c r="BN5413" s="240"/>
      <c r="BO5413" s="240"/>
    </row>
    <row r="5414" spans="23:67" s="52" customFormat="1">
      <c r="W5414" s="59"/>
      <c r="X5414" s="1"/>
      <c r="Y5414" s="1"/>
      <c r="Z5414" s="1"/>
      <c r="AA5414" s="1"/>
      <c r="AB5414" s="1"/>
      <c r="AC5414" s="1"/>
      <c r="AD5414" s="1"/>
      <c r="AE5414" s="1"/>
      <c r="AF5414" s="1"/>
      <c r="AG5414" s="1"/>
      <c r="AH5414" s="1"/>
      <c r="AI5414" s="1"/>
      <c r="AJ5414" s="1"/>
      <c r="AK5414" s="1"/>
      <c r="AL5414" s="1"/>
      <c r="AM5414" s="1"/>
      <c r="AN5414" s="1"/>
      <c r="BM5414" s="240"/>
      <c r="BN5414" s="240"/>
      <c r="BO5414" s="240"/>
    </row>
    <row r="5415" spans="23:67" s="52" customFormat="1">
      <c r="W5415" s="59"/>
      <c r="X5415" s="1"/>
      <c r="Y5415" s="1"/>
      <c r="Z5415" s="1"/>
      <c r="AA5415" s="1"/>
      <c r="AB5415" s="1"/>
      <c r="AC5415" s="1"/>
      <c r="AD5415" s="1"/>
      <c r="AE5415" s="1"/>
      <c r="AF5415" s="1"/>
      <c r="AG5415" s="1"/>
      <c r="AH5415" s="1"/>
      <c r="AI5415" s="1"/>
      <c r="AJ5415" s="1"/>
      <c r="AK5415" s="1"/>
      <c r="AL5415" s="1"/>
      <c r="AM5415" s="1"/>
      <c r="AN5415" s="1"/>
      <c r="BM5415" s="240"/>
      <c r="BN5415" s="240"/>
      <c r="BO5415" s="240"/>
    </row>
    <row r="5416" spans="23:67" s="52" customFormat="1">
      <c r="W5416" s="59"/>
      <c r="X5416" s="1"/>
      <c r="Y5416" s="1"/>
      <c r="Z5416" s="1"/>
      <c r="AA5416" s="1"/>
      <c r="AB5416" s="1"/>
      <c r="AC5416" s="1"/>
      <c r="AD5416" s="1"/>
      <c r="AE5416" s="1"/>
      <c r="AF5416" s="1"/>
      <c r="AG5416" s="1"/>
      <c r="AH5416" s="1"/>
      <c r="AI5416" s="1"/>
      <c r="AJ5416" s="1"/>
      <c r="AK5416" s="1"/>
      <c r="AL5416" s="1"/>
      <c r="AM5416" s="1"/>
      <c r="AN5416" s="1"/>
      <c r="BM5416" s="240"/>
      <c r="BN5416" s="240"/>
      <c r="BO5416" s="240"/>
    </row>
    <row r="5417" spans="23:67" s="52" customFormat="1">
      <c r="W5417" s="59"/>
      <c r="X5417" s="1"/>
      <c r="Y5417" s="1"/>
      <c r="Z5417" s="1"/>
      <c r="AA5417" s="1"/>
      <c r="AB5417" s="1"/>
      <c r="AC5417" s="1"/>
      <c r="AD5417" s="1"/>
      <c r="AE5417" s="1"/>
      <c r="AF5417" s="1"/>
      <c r="AG5417" s="1"/>
      <c r="AH5417" s="1"/>
      <c r="AI5417" s="1"/>
      <c r="AJ5417" s="1"/>
      <c r="AK5417" s="1"/>
      <c r="AL5417" s="1"/>
      <c r="AM5417" s="1"/>
      <c r="AN5417" s="1"/>
      <c r="BM5417" s="240"/>
      <c r="BN5417" s="240"/>
      <c r="BO5417" s="240"/>
    </row>
    <row r="5418" spans="23:67" s="52" customFormat="1">
      <c r="W5418" s="59"/>
      <c r="X5418" s="1"/>
      <c r="Y5418" s="1"/>
      <c r="Z5418" s="1"/>
      <c r="AA5418" s="1"/>
      <c r="AB5418" s="1"/>
      <c r="AC5418" s="1"/>
      <c r="AD5418" s="1"/>
      <c r="AE5418" s="1"/>
      <c r="AF5418" s="1"/>
      <c r="AG5418" s="1"/>
      <c r="AH5418" s="1"/>
      <c r="AI5418" s="1"/>
      <c r="AJ5418" s="1"/>
      <c r="AK5418" s="1"/>
      <c r="AL5418" s="1"/>
      <c r="AM5418" s="1"/>
      <c r="AN5418" s="1"/>
      <c r="BM5418" s="240"/>
      <c r="BN5418" s="240"/>
      <c r="BO5418" s="240"/>
    </row>
    <row r="5419" spans="23:67" s="52" customFormat="1">
      <c r="W5419" s="59"/>
      <c r="X5419" s="1"/>
      <c r="Y5419" s="1"/>
      <c r="Z5419" s="1"/>
      <c r="AA5419" s="1"/>
      <c r="AB5419" s="1"/>
      <c r="AC5419" s="1"/>
      <c r="AD5419" s="1"/>
      <c r="AE5419" s="1"/>
      <c r="AF5419" s="1"/>
      <c r="AG5419" s="1"/>
      <c r="AH5419" s="1"/>
      <c r="AI5419" s="1"/>
      <c r="AJ5419" s="1"/>
      <c r="AK5419" s="1"/>
      <c r="AL5419" s="1"/>
      <c r="AM5419" s="1"/>
      <c r="AN5419" s="1"/>
      <c r="BM5419" s="240"/>
      <c r="BN5419" s="240"/>
      <c r="BO5419" s="240"/>
    </row>
    <row r="5420" spans="23:67" s="52" customFormat="1">
      <c r="W5420" s="59"/>
      <c r="X5420" s="1"/>
      <c r="Y5420" s="1"/>
      <c r="Z5420" s="1"/>
      <c r="AA5420" s="1"/>
      <c r="AB5420" s="1"/>
      <c r="AC5420" s="1"/>
      <c r="AD5420" s="1"/>
      <c r="AE5420" s="1"/>
      <c r="AF5420" s="1"/>
      <c r="AG5420" s="1"/>
      <c r="AH5420" s="1"/>
      <c r="AI5420" s="1"/>
      <c r="AJ5420" s="1"/>
      <c r="AK5420" s="1"/>
      <c r="AL5420" s="1"/>
      <c r="AM5420" s="1"/>
      <c r="AN5420" s="1"/>
      <c r="BM5420" s="240"/>
      <c r="BN5420" s="240"/>
      <c r="BO5420" s="240"/>
    </row>
    <row r="5421" spans="23:67" s="52" customFormat="1">
      <c r="W5421" s="5"/>
      <c r="X5421" s="1"/>
      <c r="Y5421" s="1"/>
      <c r="Z5421" s="1"/>
      <c r="AA5421" s="1"/>
      <c r="AB5421" s="1"/>
      <c r="AC5421" s="1"/>
      <c r="AD5421" s="1"/>
      <c r="AE5421" s="1"/>
      <c r="AF5421" s="1"/>
      <c r="AG5421" s="1"/>
      <c r="AH5421" s="1"/>
      <c r="AI5421" s="1"/>
      <c r="AJ5421" s="1"/>
      <c r="AK5421" s="1"/>
      <c r="AL5421" s="1"/>
      <c r="AM5421" s="1"/>
      <c r="AN5421" s="1"/>
      <c r="BM5421" s="240"/>
      <c r="BN5421" s="240"/>
      <c r="BO5421" s="240"/>
    </row>
    <row r="5422" spans="23:67" s="52" customFormat="1">
      <c r="W5422" s="5"/>
      <c r="X5422" s="1"/>
      <c r="Y5422" s="1"/>
      <c r="Z5422" s="1"/>
      <c r="AA5422" s="1"/>
      <c r="AB5422" s="1"/>
      <c r="AC5422" s="1"/>
      <c r="AD5422" s="1"/>
      <c r="AE5422" s="1"/>
      <c r="AF5422" s="1"/>
      <c r="AG5422" s="1"/>
      <c r="AH5422" s="1"/>
      <c r="AI5422" s="1"/>
      <c r="AJ5422" s="1"/>
      <c r="AK5422" s="1"/>
      <c r="AL5422" s="1"/>
      <c r="AM5422" s="1"/>
      <c r="AN5422" s="1"/>
      <c r="BM5422" s="240"/>
      <c r="BN5422" s="240"/>
      <c r="BO5422" s="240"/>
    </row>
    <row r="5423" spans="23:67" s="52" customFormat="1">
      <c r="W5423" s="5"/>
      <c r="X5423" s="1"/>
      <c r="Y5423" s="1"/>
      <c r="Z5423" s="1"/>
      <c r="AA5423" s="1"/>
      <c r="AB5423" s="1"/>
      <c r="AC5423" s="1"/>
      <c r="AD5423" s="1"/>
      <c r="AE5423" s="1"/>
      <c r="AF5423" s="1"/>
      <c r="AG5423" s="1"/>
      <c r="AH5423" s="1"/>
      <c r="AI5423" s="1"/>
      <c r="AJ5423" s="1"/>
      <c r="AK5423" s="1"/>
      <c r="AL5423" s="1"/>
      <c r="AM5423" s="1"/>
      <c r="AN5423" s="1"/>
      <c r="BM5423" s="240"/>
      <c r="BN5423" s="240"/>
      <c r="BO5423" s="240"/>
    </row>
    <row r="5424" spans="23:67" s="52" customFormat="1">
      <c r="W5424" s="5"/>
      <c r="X5424" s="1"/>
      <c r="Y5424" s="1"/>
      <c r="Z5424" s="1"/>
      <c r="AA5424" s="1"/>
      <c r="AB5424" s="1"/>
      <c r="AC5424" s="1"/>
      <c r="AD5424" s="1"/>
      <c r="AE5424" s="1"/>
      <c r="AF5424" s="1"/>
      <c r="AG5424" s="1"/>
      <c r="AH5424" s="1"/>
      <c r="AI5424" s="1"/>
      <c r="AJ5424" s="1"/>
      <c r="AK5424" s="1"/>
      <c r="AL5424" s="1"/>
      <c r="AM5424" s="1"/>
      <c r="AN5424" s="1"/>
      <c r="BM5424" s="240"/>
      <c r="BN5424" s="240"/>
      <c r="BO5424" s="240"/>
    </row>
    <row r="5425" spans="22:67" s="52" customFormat="1">
      <c r="W5425" s="5"/>
      <c r="X5425" s="1"/>
      <c r="Y5425" s="1"/>
      <c r="Z5425" s="1"/>
      <c r="AA5425" s="1"/>
      <c r="AB5425" s="1"/>
      <c r="AC5425" s="1"/>
      <c r="AD5425" s="1"/>
      <c r="AE5425" s="1"/>
      <c r="AF5425" s="1"/>
      <c r="AG5425" s="1"/>
      <c r="AH5425" s="1"/>
      <c r="AI5425" s="1"/>
      <c r="AJ5425" s="1"/>
      <c r="AK5425" s="1"/>
      <c r="AL5425" s="1"/>
      <c r="AM5425" s="1"/>
      <c r="AN5425" s="1"/>
      <c r="BM5425" s="240"/>
      <c r="BN5425" s="240"/>
      <c r="BO5425" s="240"/>
    </row>
    <row r="5426" spans="22:67" s="52" customFormat="1">
      <c r="V5426" s="1"/>
      <c r="W5426" s="5"/>
      <c r="X5426" s="1"/>
      <c r="Y5426" s="1"/>
      <c r="Z5426" s="1"/>
      <c r="AA5426" s="1"/>
      <c r="AB5426" s="1"/>
      <c r="AC5426" s="1"/>
      <c r="AD5426" s="1"/>
      <c r="AE5426" s="1"/>
      <c r="AF5426" s="1"/>
      <c r="AG5426" s="1"/>
      <c r="AH5426" s="1"/>
      <c r="AI5426" s="1"/>
      <c r="AJ5426" s="1"/>
      <c r="AK5426" s="1"/>
      <c r="AL5426" s="1"/>
      <c r="AM5426" s="1"/>
      <c r="AN5426" s="1"/>
      <c r="BM5426" s="240"/>
      <c r="BN5426" s="240"/>
      <c r="BO5426" s="240"/>
    </row>
    <row r="5427" spans="22:67" s="52" customFormat="1">
      <c r="V5427" s="1"/>
      <c r="W5427" s="5"/>
      <c r="X5427" s="1"/>
      <c r="Y5427" s="1"/>
      <c r="Z5427" s="1"/>
      <c r="AA5427" s="1"/>
      <c r="AB5427" s="1"/>
      <c r="AC5427" s="1"/>
      <c r="AD5427" s="1"/>
      <c r="AE5427" s="1"/>
      <c r="AF5427" s="1"/>
      <c r="AG5427" s="1"/>
      <c r="AH5427" s="1"/>
      <c r="AI5427" s="1"/>
      <c r="AJ5427" s="1"/>
      <c r="AK5427" s="1"/>
      <c r="AL5427" s="1"/>
      <c r="AM5427" s="1"/>
      <c r="AN5427" s="1"/>
      <c r="BM5427" s="240"/>
      <c r="BN5427" s="240"/>
      <c r="BO5427" s="240"/>
    </row>
    <row r="5428" spans="22:67" s="52" customFormat="1">
      <c r="V5428" s="1"/>
      <c r="W5428" s="5"/>
      <c r="X5428" s="1"/>
      <c r="Y5428" s="1"/>
      <c r="Z5428" s="1"/>
      <c r="AA5428" s="1"/>
      <c r="AB5428" s="1"/>
      <c r="AC5428" s="1"/>
      <c r="AD5428" s="1"/>
      <c r="AE5428" s="1"/>
      <c r="AF5428" s="1"/>
      <c r="AG5428" s="1"/>
      <c r="AH5428" s="1"/>
      <c r="AI5428" s="1"/>
      <c r="AJ5428" s="1"/>
      <c r="AK5428" s="1"/>
      <c r="AL5428" s="1"/>
      <c r="AM5428" s="1"/>
      <c r="AN5428" s="1"/>
      <c r="BM5428" s="240"/>
      <c r="BN5428" s="240"/>
      <c r="BO5428" s="240"/>
    </row>
    <row r="5429" spans="22:67" s="52" customFormat="1">
      <c r="V5429" s="1"/>
      <c r="W5429" s="5"/>
      <c r="X5429" s="1"/>
      <c r="Y5429" s="1"/>
      <c r="Z5429" s="1"/>
      <c r="AA5429" s="1"/>
      <c r="AB5429" s="1"/>
      <c r="AC5429" s="1"/>
      <c r="AD5429" s="1"/>
      <c r="AE5429" s="1"/>
      <c r="AF5429" s="1"/>
      <c r="AG5429" s="1"/>
      <c r="AH5429" s="1"/>
      <c r="AI5429" s="1"/>
      <c r="AJ5429" s="1"/>
      <c r="AK5429" s="1"/>
      <c r="AL5429" s="1"/>
      <c r="AM5429" s="1"/>
      <c r="AN5429" s="1"/>
      <c r="BM5429" s="240"/>
      <c r="BN5429" s="240"/>
      <c r="BO5429" s="240"/>
    </row>
    <row r="5430" spans="22:67" s="52" customFormat="1">
      <c r="V5430" s="1"/>
      <c r="W5430" s="5"/>
      <c r="X5430" s="1"/>
      <c r="Y5430" s="1"/>
      <c r="Z5430" s="1"/>
      <c r="AA5430" s="1"/>
      <c r="AB5430" s="1"/>
      <c r="AC5430" s="1"/>
      <c r="AD5430" s="1"/>
      <c r="AE5430" s="1"/>
      <c r="AF5430" s="1"/>
      <c r="AG5430" s="1"/>
      <c r="AH5430" s="1"/>
      <c r="AI5430" s="1"/>
      <c r="AJ5430" s="1"/>
      <c r="AK5430" s="1"/>
      <c r="AL5430" s="1"/>
      <c r="AM5430" s="1"/>
      <c r="AN5430" s="1"/>
      <c r="BM5430" s="240"/>
      <c r="BN5430" s="240"/>
      <c r="BO5430" s="240"/>
    </row>
    <row r="5431" spans="22:67" s="52" customFormat="1">
      <c r="V5431" s="1"/>
      <c r="W5431" s="5"/>
      <c r="X5431" s="1"/>
      <c r="Y5431" s="1"/>
      <c r="Z5431" s="1"/>
      <c r="AA5431" s="1"/>
      <c r="AB5431" s="1"/>
      <c r="AC5431" s="1"/>
      <c r="AD5431" s="1"/>
      <c r="AE5431" s="1"/>
      <c r="AF5431" s="1"/>
      <c r="AG5431" s="1"/>
      <c r="AH5431" s="1"/>
      <c r="AI5431" s="1"/>
      <c r="AJ5431" s="1"/>
      <c r="AK5431" s="1"/>
      <c r="AL5431" s="1"/>
      <c r="AM5431" s="1"/>
      <c r="AN5431" s="1"/>
      <c r="BM5431" s="240"/>
      <c r="BN5431" s="240"/>
      <c r="BO5431" s="240"/>
    </row>
    <row r="5432" spans="22:67" s="52" customFormat="1">
      <c r="V5432" s="1"/>
      <c r="W5432" s="5"/>
      <c r="X5432" s="1"/>
      <c r="Y5432" s="1"/>
      <c r="Z5432" s="1"/>
      <c r="AA5432" s="1"/>
      <c r="AB5432" s="1"/>
      <c r="AC5432" s="1"/>
      <c r="AD5432" s="1"/>
      <c r="AE5432" s="1"/>
      <c r="AF5432" s="1"/>
      <c r="AG5432" s="1"/>
      <c r="AH5432" s="1"/>
      <c r="AI5432" s="1"/>
      <c r="AJ5432" s="1"/>
      <c r="AK5432" s="1"/>
      <c r="AL5432" s="1"/>
      <c r="AM5432" s="1"/>
      <c r="AN5432" s="1"/>
      <c r="BM5432" s="240"/>
      <c r="BN5432" s="240"/>
      <c r="BO5432" s="240"/>
    </row>
    <row r="5433" spans="22:67" s="52" customFormat="1">
      <c r="V5433" s="1"/>
      <c r="W5433" s="5"/>
      <c r="X5433" s="1"/>
      <c r="Y5433" s="1"/>
      <c r="Z5433" s="1"/>
      <c r="AA5433" s="1"/>
      <c r="AB5433" s="1"/>
      <c r="AC5433" s="1"/>
      <c r="AD5433" s="1"/>
      <c r="AE5433" s="1"/>
      <c r="AF5433" s="1"/>
      <c r="AG5433" s="1"/>
      <c r="AH5433" s="1"/>
      <c r="AI5433" s="1"/>
      <c r="AJ5433" s="1"/>
      <c r="AK5433" s="1"/>
      <c r="AL5433" s="1"/>
      <c r="AM5433" s="1"/>
      <c r="AN5433" s="1"/>
      <c r="BM5433" s="240"/>
      <c r="BN5433" s="240"/>
      <c r="BO5433" s="240"/>
    </row>
    <row r="5434" spans="22:67" s="52" customFormat="1">
      <c r="V5434" s="1"/>
      <c r="W5434" s="5"/>
      <c r="X5434" s="1"/>
      <c r="Y5434" s="1"/>
      <c r="Z5434" s="1"/>
      <c r="AA5434" s="1"/>
      <c r="AB5434" s="1"/>
      <c r="AC5434" s="1"/>
      <c r="AD5434" s="1"/>
      <c r="AE5434" s="1"/>
      <c r="AF5434" s="1"/>
      <c r="AG5434" s="1"/>
      <c r="AH5434" s="1"/>
      <c r="AI5434" s="1"/>
      <c r="AJ5434" s="1"/>
      <c r="AK5434" s="1"/>
      <c r="AL5434" s="1"/>
      <c r="AM5434" s="1"/>
      <c r="AN5434" s="1"/>
      <c r="BM5434" s="240"/>
      <c r="BN5434" s="240"/>
      <c r="BO5434" s="240"/>
    </row>
    <row r="5435" spans="22:67" s="52" customFormat="1">
      <c r="V5435" s="1"/>
      <c r="W5435" s="5"/>
      <c r="X5435" s="1"/>
      <c r="Y5435" s="1"/>
      <c r="Z5435" s="1"/>
      <c r="AA5435" s="1"/>
      <c r="AB5435" s="1"/>
      <c r="AC5435" s="1"/>
      <c r="AD5435" s="1"/>
      <c r="AE5435" s="1"/>
      <c r="AF5435" s="1"/>
      <c r="AG5435" s="1"/>
      <c r="AH5435" s="1"/>
      <c r="AI5435" s="1"/>
      <c r="AJ5435" s="1"/>
      <c r="AK5435" s="1"/>
      <c r="AL5435" s="1"/>
      <c r="AM5435" s="1"/>
      <c r="AN5435" s="1"/>
      <c r="BM5435" s="240"/>
      <c r="BN5435" s="240"/>
      <c r="BO5435" s="240"/>
    </row>
    <row r="5436" spans="22:67" s="52" customFormat="1">
      <c r="V5436" s="1"/>
      <c r="W5436" s="5"/>
      <c r="X5436" s="1"/>
      <c r="Y5436" s="1"/>
      <c r="Z5436" s="1"/>
      <c r="AA5436" s="1"/>
      <c r="AB5436" s="1"/>
      <c r="AC5436" s="1"/>
      <c r="AD5436" s="1"/>
      <c r="AE5436" s="1"/>
      <c r="AF5436" s="1"/>
      <c r="AG5436" s="1"/>
      <c r="AH5436" s="1"/>
      <c r="AI5436" s="1"/>
      <c r="AJ5436" s="1"/>
      <c r="AK5436" s="1"/>
      <c r="AL5436" s="1"/>
      <c r="AM5436" s="1"/>
      <c r="AN5436" s="1"/>
      <c r="BM5436" s="240"/>
      <c r="BN5436" s="240"/>
      <c r="BO5436" s="240"/>
    </row>
    <row r="5437" spans="22:67" s="52" customFormat="1">
      <c r="V5437" s="1"/>
      <c r="W5437" s="5"/>
      <c r="X5437" s="1"/>
      <c r="Y5437" s="1"/>
      <c r="Z5437" s="1"/>
      <c r="AA5437" s="1"/>
      <c r="AB5437" s="1"/>
      <c r="AC5437" s="1"/>
      <c r="AD5437" s="1"/>
      <c r="AE5437" s="1"/>
      <c r="AF5437" s="1"/>
      <c r="AG5437" s="1"/>
      <c r="AH5437" s="1"/>
      <c r="AI5437" s="1"/>
      <c r="AJ5437" s="1"/>
      <c r="AK5437" s="1"/>
      <c r="AL5437" s="1"/>
      <c r="AM5437" s="1"/>
      <c r="AN5437" s="1"/>
      <c r="BM5437" s="240"/>
      <c r="BN5437" s="240"/>
      <c r="BO5437" s="240"/>
    </row>
    <row r="5438" spans="22:67" s="52" customFormat="1">
      <c r="V5438" s="1"/>
      <c r="W5438" s="5"/>
      <c r="X5438" s="1"/>
      <c r="Y5438" s="1"/>
      <c r="Z5438" s="1"/>
      <c r="AA5438" s="1"/>
      <c r="AB5438" s="1"/>
      <c r="AC5438" s="1"/>
      <c r="AD5438" s="1"/>
      <c r="AE5438" s="1"/>
      <c r="AF5438" s="1"/>
      <c r="AG5438" s="1"/>
      <c r="AH5438" s="1"/>
      <c r="AI5438" s="1"/>
      <c r="AJ5438" s="1"/>
      <c r="AK5438" s="1"/>
      <c r="AL5438" s="1"/>
      <c r="AM5438" s="1"/>
      <c r="AN5438" s="1"/>
      <c r="BM5438" s="240"/>
      <c r="BN5438" s="240"/>
      <c r="BO5438" s="240"/>
    </row>
    <row r="5439" spans="22:67" s="52" customFormat="1">
      <c r="V5439" s="1"/>
      <c r="W5439" s="5"/>
      <c r="X5439" s="1"/>
      <c r="Y5439" s="1"/>
      <c r="Z5439" s="1"/>
      <c r="AA5439" s="1"/>
      <c r="AB5439" s="1"/>
      <c r="AC5439" s="1"/>
      <c r="AD5439" s="1"/>
      <c r="AE5439" s="1"/>
      <c r="AF5439" s="1"/>
      <c r="AG5439" s="1"/>
      <c r="AH5439" s="1"/>
      <c r="AI5439" s="1"/>
      <c r="AJ5439" s="1"/>
      <c r="AK5439" s="1"/>
      <c r="AL5439" s="1"/>
      <c r="AM5439" s="1"/>
      <c r="AN5439" s="1"/>
      <c r="BM5439" s="240"/>
      <c r="BN5439" s="240"/>
      <c r="BO5439" s="240"/>
    </row>
    <row r="5440" spans="22:67" s="52" customFormat="1">
      <c r="V5440" s="1"/>
      <c r="W5440" s="5"/>
      <c r="X5440" s="1"/>
      <c r="Y5440" s="1"/>
      <c r="Z5440" s="1"/>
      <c r="AA5440" s="1"/>
      <c r="AB5440" s="1"/>
      <c r="AC5440" s="1"/>
      <c r="AD5440" s="1"/>
      <c r="AE5440" s="1"/>
      <c r="AF5440" s="1"/>
      <c r="AG5440" s="1"/>
      <c r="AH5440" s="1"/>
      <c r="AI5440" s="1"/>
      <c r="AJ5440" s="1"/>
      <c r="AK5440" s="1"/>
      <c r="AL5440" s="1"/>
      <c r="AM5440" s="1"/>
      <c r="AN5440" s="1"/>
      <c r="BM5440" s="240"/>
      <c r="BN5440" s="240"/>
      <c r="BO5440" s="240"/>
    </row>
    <row r="5441" spans="22:67" s="52" customFormat="1">
      <c r="V5441" s="1"/>
      <c r="W5441" s="5"/>
      <c r="X5441" s="1"/>
      <c r="Y5441" s="1"/>
      <c r="Z5441" s="1"/>
      <c r="AA5441" s="1"/>
      <c r="AB5441" s="1"/>
      <c r="AC5441" s="1"/>
      <c r="AD5441" s="1"/>
      <c r="AE5441" s="1"/>
      <c r="AF5441" s="1"/>
      <c r="AG5441" s="1"/>
      <c r="AH5441" s="1"/>
      <c r="AI5441" s="1"/>
      <c r="AJ5441" s="1"/>
      <c r="AK5441" s="1"/>
      <c r="AL5441" s="1"/>
      <c r="AM5441" s="1"/>
      <c r="AN5441" s="1"/>
      <c r="BM5441" s="240"/>
      <c r="BN5441" s="240"/>
      <c r="BO5441" s="240"/>
    </row>
    <row r="5442" spans="22:67" s="52" customFormat="1">
      <c r="V5442" s="1"/>
      <c r="W5442" s="5"/>
      <c r="X5442" s="1"/>
      <c r="Y5442" s="1"/>
      <c r="Z5442" s="1"/>
      <c r="AA5442" s="1"/>
      <c r="AB5442" s="1"/>
      <c r="AC5442" s="1"/>
      <c r="AD5442" s="1"/>
      <c r="AE5442" s="1"/>
      <c r="AF5442" s="1"/>
      <c r="AG5442" s="1"/>
      <c r="AH5442" s="1"/>
      <c r="AI5442" s="1"/>
      <c r="AJ5442" s="1"/>
      <c r="AK5442" s="1"/>
      <c r="AL5442" s="1"/>
      <c r="AM5442" s="1"/>
      <c r="AN5442" s="1"/>
      <c r="BM5442" s="240"/>
      <c r="BN5442" s="240"/>
      <c r="BO5442" s="240"/>
    </row>
    <row r="5443" spans="22:67" s="52" customFormat="1">
      <c r="V5443" s="1"/>
      <c r="W5443" s="5"/>
      <c r="X5443" s="1"/>
      <c r="Y5443" s="1"/>
      <c r="Z5443" s="1"/>
      <c r="AA5443" s="1"/>
      <c r="AB5443" s="1"/>
      <c r="AC5443" s="1"/>
      <c r="AD5443" s="1"/>
      <c r="AE5443" s="1"/>
      <c r="AF5443" s="1"/>
      <c r="AG5443" s="1"/>
      <c r="AH5443" s="1"/>
      <c r="AI5443" s="1"/>
      <c r="AJ5443" s="1"/>
      <c r="AK5443" s="1"/>
      <c r="AL5443" s="1"/>
      <c r="AM5443" s="1"/>
      <c r="AN5443" s="1"/>
      <c r="BM5443" s="240"/>
      <c r="BN5443" s="240"/>
      <c r="BO5443" s="240"/>
    </row>
    <row r="5444" spans="22:67" s="52" customFormat="1">
      <c r="V5444" s="1"/>
      <c r="W5444" s="5"/>
      <c r="X5444" s="1"/>
      <c r="Y5444" s="1"/>
      <c r="Z5444" s="1"/>
      <c r="AA5444" s="1"/>
      <c r="AB5444" s="1"/>
      <c r="AC5444" s="1"/>
      <c r="AD5444" s="1"/>
      <c r="AE5444" s="1"/>
      <c r="AF5444" s="1"/>
      <c r="AG5444" s="1"/>
      <c r="AH5444" s="1"/>
      <c r="AI5444" s="1"/>
      <c r="AJ5444" s="1"/>
      <c r="AK5444" s="1"/>
      <c r="AL5444" s="1"/>
      <c r="AM5444" s="1"/>
      <c r="AN5444" s="1"/>
      <c r="BM5444" s="240"/>
      <c r="BN5444" s="240"/>
      <c r="BO5444" s="240"/>
    </row>
    <row r="5445" spans="22:67" s="52" customFormat="1">
      <c r="V5445" s="1"/>
      <c r="W5445" s="5"/>
      <c r="X5445" s="1"/>
      <c r="Y5445" s="1"/>
      <c r="Z5445" s="1"/>
      <c r="AA5445" s="1"/>
      <c r="AB5445" s="1"/>
      <c r="AC5445" s="1"/>
      <c r="AD5445" s="1"/>
      <c r="AE5445" s="1"/>
      <c r="AF5445" s="1"/>
      <c r="AG5445" s="1"/>
      <c r="AH5445" s="1"/>
      <c r="AI5445" s="1"/>
      <c r="AJ5445" s="1"/>
      <c r="AK5445" s="1"/>
      <c r="AL5445" s="1"/>
      <c r="AM5445" s="1"/>
      <c r="AN5445" s="1"/>
      <c r="BM5445" s="240"/>
      <c r="BN5445" s="240"/>
      <c r="BO5445" s="240"/>
    </row>
    <row r="5446" spans="22:67" s="52" customFormat="1">
      <c r="V5446" s="1"/>
      <c r="W5446" s="5"/>
      <c r="X5446" s="1"/>
      <c r="Y5446" s="1"/>
      <c r="Z5446" s="1"/>
      <c r="AA5446" s="1"/>
      <c r="AB5446" s="1"/>
      <c r="AC5446" s="1"/>
      <c r="AD5446" s="1"/>
      <c r="AE5446" s="1"/>
      <c r="AF5446" s="1"/>
      <c r="AG5446" s="1"/>
      <c r="AH5446" s="1"/>
      <c r="AI5446" s="1"/>
      <c r="AJ5446" s="1"/>
      <c r="AK5446" s="1"/>
      <c r="AL5446" s="1"/>
      <c r="AM5446" s="1"/>
      <c r="AN5446" s="1"/>
      <c r="BM5446" s="240"/>
      <c r="BN5446" s="240"/>
      <c r="BO5446" s="240"/>
    </row>
    <row r="5447" spans="22:67" s="52" customFormat="1">
      <c r="V5447" s="1"/>
      <c r="W5447" s="5"/>
      <c r="X5447" s="1"/>
      <c r="Y5447" s="1"/>
      <c r="Z5447" s="1"/>
      <c r="AA5447" s="1"/>
      <c r="AB5447" s="1"/>
      <c r="AC5447" s="1"/>
      <c r="AD5447" s="1"/>
      <c r="AE5447" s="1"/>
      <c r="AF5447" s="1"/>
      <c r="AG5447" s="1"/>
      <c r="AH5447" s="1"/>
      <c r="AI5447" s="1"/>
      <c r="AJ5447" s="1"/>
      <c r="AK5447" s="1"/>
      <c r="AL5447" s="1"/>
      <c r="AM5447" s="1"/>
      <c r="AN5447" s="1"/>
      <c r="BM5447" s="240"/>
      <c r="BN5447" s="240"/>
      <c r="BO5447" s="240"/>
    </row>
    <row r="5448" spans="22:67" s="52" customFormat="1">
      <c r="V5448" s="1"/>
      <c r="W5448" s="5"/>
      <c r="X5448" s="1"/>
      <c r="Y5448" s="1"/>
      <c r="Z5448" s="1"/>
      <c r="AA5448" s="1"/>
      <c r="AB5448" s="1"/>
      <c r="AC5448" s="1"/>
      <c r="AD5448" s="1"/>
      <c r="AE5448" s="1"/>
      <c r="AF5448" s="1"/>
      <c r="AG5448" s="1"/>
      <c r="AH5448" s="1"/>
      <c r="AI5448" s="1"/>
      <c r="AJ5448" s="1"/>
      <c r="AK5448" s="1"/>
      <c r="AL5448" s="1"/>
      <c r="AM5448" s="1"/>
      <c r="AN5448" s="1"/>
      <c r="BM5448" s="240"/>
      <c r="BN5448" s="240"/>
      <c r="BO5448" s="240"/>
    </row>
    <row r="5449" spans="22:67" s="52" customFormat="1">
      <c r="V5449" s="1"/>
      <c r="W5449" s="5"/>
      <c r="X5449" s="1"/>
      <c r="Y5449" s="1"/>
      <c r="Z5449" s="1"/>
      <c r="AA5449" s="1"/>
      <c r="AB5449" s="1"/>
      <c r="AC5449" s="1"/>
      <c r="AD5449" s="1"/>
      <c r="AE5449" s="1"/>
      <c r="AF5449" s="1"/>
      <c r="AG5449" s="1"/>
      <c r="AH5449" s="1"/>
      <c r="AI5449" s="1"/>
      <c r="AJ5449" s="1"/>
      <c r="AK5449" s="1"/>
      <c r="AL5449" s="1"/>
      <c r="AM5449" s="1"/>
      <c r="AN5449" s="1"/>
      <c r="BM5449" s="240"/>
      <c r="BN5449" s="240"/>
      <c r="BO5449" s="240"/>
    </row>
    <row r="5450" spans="22:67" s="52" customFormat="1">
      <c r="V5450" s="1"/>
      <c r="W5450" s="5"/>
      <c r="X5450" s="1"/>
      <c r="Y5450" s="1"/>
      <c r="Z5450" s="1"/>
      <c r="AA5450" s="1"/>
      <c r="AB5450" s="1"/>
      <c r="AC5450" s="1"/>
      <c r="AD5450" s="1"/>
      <c r="AE5450" s="1"/>
      <c r="AF5450" s="1"/>
      <c r="AG5450" s="1"/>
      <c r="AH5450" s="1"/>
      <c r="AI5450" s="1"/>
      <c r="AJ5450" s="1"/>
      <c r="AK5450" s="1"/>
      <c r="AL5450" s="1"/>
      <c r="AM5450" s="1"/>
      <c r="AN5450" s="1"/>
      <c r="BM5450" s="240"/>
      <c r="BN5450" s="240"/>
      <c r="BO5450" s="240"/>
    </row>
    <row r="5451" spans="22:67" s="52" customFormat="1">
      <c r="V5451" s="1"/>
      <c r="W5451" s="5"/>
      <c r="X5451" s="1"/>
      <c r="Y5451" s="1"/>
      <c r="Z5451" s="1"/>
      <c r="AA5451" s="1"/>
      <c r="AB5451" s="1"/>
      <c r="AC5451" s="1"/>
      <c r="AD5451" s="1"/>
      <c r="AE5451" s="1"/>
      <c r="AF5451" s="1"/>
      <c r="AG5451" s="1"/>
      <c r="AH5451" s="1"/>
      <c r="AI5451" s="1"/>
      <c r="AJ5451" s="1"/>
      <c r="AK5451" s="1"/>
      <c r="AL5451" s="1"/>
      <c r="AM5451" s="1"/>
      <c r="AN5451" s="1"/>
      <c r="BM5451" s="240"/>
      <c r="BN5451" s="240"/>
      <c r="BO5451" s="240"/>
    </row>
    <row r="5452" spans="22:67" s="52" customFormat="1">
      <c r="V5452" s="1"/>
      <c r="W5452" s="5"/>
      <c r="X5452" s="1"/>
      <c r="Y5452" s="1"/>
      <c r="Z5452" s="1"/>
      <c r="AA5452" s="1"/>
      <c r="AB5452" s="1"/>
      <c r="AC5452" s="1"/>
      <c r="AD5452" s="1"/>
      <c r="AE5452" s="1"/>
      <c r="AF5452" s="1"/>
      <c r="AG5452" s="1"/>
      <c r="AH5452" s="1"/>
      <c r="AI5452" s="1"/>
      <c r="AJ5452" s="1"/>
      <c r="AK5452" s="1"/>
      <c r="AL5452" s="1"/>
      <c r="AM5452" s="1"/>
      <c r="AN5452" s="1"/>
      <c r="BM5452" s="240"/>
      <c r="BN5452" s="240"/>
      <c r="BO5452" s="240"/>
    </row>
    <row r="5453" spans="22:67" s="52" customFormat="1">
      <c r="V5453" s="1"/>
      <c r="W5453" s="5"/>
      <c r="X5453" s="1"/>
      <c r="Y5453" s="1"/>
      <c r="Z5453" s="1"/>
      <c r="AA5453" s="1"/>
      <c r="AB5453" s="1"/>
      <c r="AC5453" s="1"/>
      <c r="AD5453" s="1"/>
      <c r="AE5453" s="1"/>
      <c r="AF5453" s="1"/>
      <c r="AG5453" s="1"/>
      <c r="AH5453" s="1"/>
      <c r="AI5453" s="1"/>
      <c r="AJ5453" s="1"/>
      <c r="AK5453" s="1"/>
      <c r="AL5453" s="1"/>
      <c r="AM5453" s="1"/>
      <c r="AN5453" s="1"/>
      <c r="BM5453" s="240"/>
      <c r="BN5453" s="240"/>
      <c r="BO5453" s="240"/>
    </row>
    <row r="5454" spans="22:67" s="52" customFormat="1">
      <c r="V5454" s="1"/>
      <c r="W5454" s="5"/>
      <c r="X5454" s="1"/>
      <c r="Y5454" s="1"/>
      <c r="Z5454" s="1"/>
      <c r="AA5454" s="1"/>
      <c r="AB5454" s="1"/>
      <c r="AC5454" s="1"/>
      <c r="AD5454" s="1"/>
      <c r="AE5454" s="1"/>
      <c r="AF5454" s="1"/>
      <c r="AG5454" s="1"/>
      <c r="AH5454" s="1"/>
      <c r="AI5454" s="1"/>
      <c r="AJ5454" s="1"/>
      <c r="AK5454" s="1"/>
      <c r="AL5454" s="1"/>
      <c r="AM5454" s="1"/>
      <c r="AN5454" s="1"/>
      <c r="BM5454" s="240"/>
      <c r="BN5454" s="240"/>
      <c r="BO5454" s="240"/>
    </row>
    <row r="5455" spans="22:67" s="52" customFormat="1">
      <c r="V5455" s="1"/>
      <c r="W5455" s="5"/>
      <c r="X5455" s="1"/>
      <c r="Y5455" s="1"/>
      <c r="Z5455" s="1"/>
      <c r="AA5455" s="1"/>
      <c r="AB5455" s="1"/>
      <c r="AC5455" s="1"/>
      <c r="AD5455" s="1"/>
      <c r="AE5455" s="1"/>
      <c r="AF5455" s="1"/>
      <c r="AG5455" s="1"/>
      <c r="AH5455" s="1"/>
      <c r="AI5455" s="1"/>
      <c r="AJ5455" s="1"/>
      <c r="AK5455" s="1"/>
      <c r="AL5455" s="1"/>
      <c r="AM5455" s="1"/>
      <c r="AN5455" s="1"/>
      <c r="BM5455" s="240"/>
      <c r="BN5455" s="240"/>
      <c r="BO5455" s="240"/>
    </row>
    <row r="5456" spans="22:67" s="52" customFormat="1">
      <c r="V5456" s="1"/>
      <c r="W5456" s="5"/>
      <c r="X5456" s="1"/>
      <c r="Y5456" s="1"/>
      <c r="Z5456" s="1"/>
      <c r="AA5456" s="1"/>
      <c r="AB5456" s="1"/>
      <c r="AC5456" s="1"/>
      <c r="AD5456" s="1"/>
      <c r="AE5456" s="1"/>
      <c r="AF5456" s="1"/>
      <c r="AG5456" s="1"/>
      <c r="AH5456" s="1"/>
      <c r="AI5456" s="1"/>
      <c r="AJ5456" s="1"/>
      <c r="AK5456" s="1"/>
      <c r="AL5456" s="1"/>
      <c r="AM5456" s="1"/>
      <c r="AN5456" s="1"/>
      <c r="BM5456" s="240"/>
      <c r="BN5456" s="240"/>
      <c r="BO5456" s="240"/>
    </row>
    <row r="5457" spans="1:67" s="52" customFormat="1">
      <c r="V5457" s="1"/>
      <c r="W5457" s="5"/>
      <c r="X5457" s="1"/>
      <c r="Y5457" s="1"/>
      <c r="Z5457" s="1"/>
      <c r="AA5457" s="1"/>
      <c r="AB5457" s="1"/>
      <c r="AC5457" s="1"/>
      <c r="AD5457" s="1"/>
      <c r="AE5457" s="1"/>
      <c r="AF5457" s="1"/>
      <c r="AG5457" s="1"/>
      <c r="AH5457" s="1"/>
      <c r="AI5457" s="1"/>
      <c r="AJ5457" s="1"/>
      <c r="AK5457" s="1"/>
      <c r="AL5457" s="1"/>
      <c r="AM5457" s="1"/>
      <c r="AN5457" s="1"/>
      <c r="BM5457" s="240"/>
      <c r="BN5457" s="240"/>
      <c r="BO5457" s="240"/>
    </row>
    <row r="5458" spans="1:67" s="52" customFormat="1">
      <c r="V5458" s="1"/>
      <c r="W5458" s="5"/>
      <c r="X5458" s="1"/>
      <c r="Y5458" s="1"/>
      <c r="Z5458" s="1"/>
      <c r="AA5458" s="1"/>
      <c r="AB5458" s="1"/>
      <c r="AC5458" s="1"/>
      <c r="AD5458" s="1"/>
      <c r="AE5458" s="1"/>
      <c r="AF5458" s="1"/>
      <c r="AG5458" s="1"/>
      <c r="AH5458" s="1"/>
      <c r="AI5458" s="1"/>
      <c r="AJ5458" s="1"/>
      <c r="AK5458" s="1"/>
      <c r="AL5458" s="1"/>
      <c r="AM5458" s="1"/>
      <c r="AN5458" s="1"/>
      <c r="BM5458" s="240"/>
      <c r="BN5458" s="240"/>
      <c r="BO5458" s="240"/>
    </row>
    <row r="5459" spans="1:67" s="52" customFormat="1">
      <c r="V5459" s="1"/>
      <c r="W5459" s="5"/>
      <c r="X5459" s="1"/>
      <c r="Y5459" s="1"/>
      <c r="Z5459" s="1"/>
      <c r="AA5459" s="1"/>
      <c r="AB5459" s="1"/>
      <c r="AC5459" s="1"/>
      <c r="AD5459" s="1"/>
      <c r="AE5459" s="1"/>
      <c r="AF5459" s="1"/>
      <c r="AG5459" s="1"/>
      <c r="AH5459" s="1"/>
      <c r="AI5459" s="1"/>
      <c r="AJ5459" s="1"/>
      <c r="AK5459" s="1"/>
      <c r="AL5459" s="1"/>
      <c r="AM5459" s="1"/>
      <c r="AN5459" s="1"/>
      <c r="BM5459" s="240"/>
      <c r="BN5459" s="240"/>
      <c r="BO5459" s="240"/>
    </row>
    <row r="5460" spans="1:67" s="52" customFormat="1">
      <c r="V5460" s="1"/>
      <c r="W5460" s="5"/>
      <c r="X5460" s="1"/>
      <c r="Y5460" s="1"/>
      <c r="Z5460" s="1"/>
      <c r="AA5460" s="1"/>
      <c r="AB5460" s="1"/>
      <c r="AC5460" s="1"/>
      <c r="AD5460" s="1"/>
      <c r="AE5460" s="1"/>
      <c r="AF5460" s="1"/>
      <c r="AG5460" s="1"/>
      <c r="AH5460" s="1"/>
      <c r="AI5460" s="1"/>
      <c r="AJ5460" s="1"/>
      <c r="AK5460" s="1"/>
      <c r="AL5460" s="1"/>
      <c r="AM5460" s="1"/>
      <c r="AN5460" s="1"/>
      <c r="BM5460" s="240"/>
      <c r="BN5460" s="240"/>
      <c r="BO5460" s="240"/>
    </row>
    <row r="5461" spans="1:67" s="52" customFormat="1">
      <c r="V5461" s="1"/>
      <c r="W5461" s="5"/>
      <c r="X5461" s="1"/>
      <c r="Y5461" s="1"/>
      <c r="Z5461" s="1"/>
      <c r="AA5461" s="1"/>
      <c r="AB5461" s="1"/>
      <c r="AC5461" s="1"/>
      <c r="AD5461" s="1"/>
      <c r="AE5461" s="1"/>
      <c r="AF5461" s="1"/>
      <c r="AG5461" s="1"/>
      <c r="AH5461" s="1"/>
      <c r="AI5461" s="1"/>
      <c r="AJ5461" s="1"/>
      <c r="AK5461" s="1"/>
      <c r="AL5461" s="1"/>
      <c r="AM5461" s="1"/>
      <c r="AN5461" s="1"/>
      <c r="BM5461" s="240"/>
      <c r="BN5461" s="240"/>
      <c r="BO5461" s="240"/>
    </row>
    <row r="5462" spans="1:67" s="52" customFormat="1">
      <c r="V5462" s="1"/>
      <c r="W5462" s="5"/>
      <c r="X5462" s="1"/>
      <c r="Y5462" s="1"/>
      <c r="Z5462" s="1"/>
      <c r="AA5462" s="1"/>
      <c r="AB5462" s="1"/>
      <c r="AC5462" s="1"/>
      <c r="AD5462" s="1"/>
      <c r="AE5462" s="1"/>
      <c r="AF5462" s="1"/>
      <c r="AG5462" s="1"/>
      <c r="AH5462" s="1"/>
      <c r="AI5462" s="1"/>
      <c r="AJ5462" s="1"/>
      <c r="AK5462" s="1"/>
      <c r="AL5462" s="1"/>
      <c r="AM5462" s="1"/>
      <c r="AN5462" s="1"/>
      <c r="BM5462" s="240"/>
      <c r="BN5462" s="240"/>
      <c r="BO5462" s="240"/>
    </row>
    <row r="5463" spans="1:67" s="52" customFormat="1">
      <c r="V5463" s="1"/>
      <c r="W5463" s="5"/>
      <c r="X5463" s="1"/>
      <c r="Y5463" s="1"/>
      <c r="Z5463" s="1"/>
      <c r="AA5463" s="1"/>
      <c r="AB5463" s="1"/>
      <c r="AC5463" s="1"/>
      <c r="AD5463" s="1"/>
      <c r="AE5463" s="1"/>
      <c r="AF5463" s="1"/>
      <c r="AG5463" s="1"/>
      <c r="AH5463" s="1"/>
      <c r="AI5463" s="1"/>
      <c r="AJ5463" s="1"/>
      <c r="AK5463" s="1"/>
      <c r="AL5463" s="1"/>
      <c r="AM5463" s="1"/>
      <c r="AN5463" s="1"/>
      <c r="BM5463" s="240"/>
      <c r="BN5463" s="240"/>
      <c r="BO5463" s="240"/>
    </row>
    <row r="5464" spans="1:67" s="52" customFormat="1">
      <c r="V5464" s="1"/>
      <c r="W5464" s="5"/>
      <c r="X5464" s="1"/>
      <c r="Y5464" s="1"/>
      <c r="Z5464" s="1"/>
      <c r="AA5464" s="1"/>
      <c r="AB5464" s="1"/>
      <c r="AC5464" s="1"/>
      <c r="AD5464" s="1"/>
      <c r="AE5464" s="1"/>
      <c r="AF5464" s="1"/>
      <c r="AG5464" s="1"/>
      <c r="AH5464" s="1"/>
      <c r="AI5464" s="1"/>
      <c r="AJ5464" s="1"/>
      <c r="AK5464" s="1"/>
      <c r="AL5464" s="1"/>
      <c r="AM5464" s="1"/>
      <c r="AN5464" s="1"/>
      <c r="BM5464" s="240"/>
      <c r="BN5464" s="240"/>
      <c r="BO5464" s="240"/>
    </row>
    <row r="5465" spans="1:67" s="52" customFormat="1">
      <c r="V5465" s="1"/>
      <c r="W5465" s="5"/>
      <c r="X5465" s="1"/>
      <c r="Y5465" s="1"/>
      <c r="Z5465" s="1"/>
      <c r="AA5465" s="1"/>
      <c r="AB5465" s="1"/>
      <c r="AC5465" s="1"/>
      <c r="AD5465" s="1"/>
      <c r="AE5465" s="1"/>
      <c r="AF5465" s="1"/>
      <c r="AG5465" s="1"/>
      <c r="AH5465" s="1"/>
      <c r="AI5465" s="1"/>
      <c r="AJ5465" s="1"/>
      <c r="AK5465" s="1"/>
      <c r="AL5465" s="1"/>
      <c r="AM5465" s="1"/>
      <c r="AN5465" s="1"/>
      <c r="BM5465" s="240"/>
      <c r="BN5465" s="240"/>
      <c r="BO5465" s="240"/>
    </row>
    <row r="5466" spans="1:67" s="52" customFormat="1">
      <c r="A5466" s="1"/>
      <c r="B5466" s="1"/>
      <c r="C5466" s="1"/>
      <c r="D5466" s="1"/>
      <c r="E5466" s="1"/>
      <c r="F5466" s="1"/>
      <c r="G5466" s="1"/>
      <c r="H5466" s="1"/>
      <c r="I5466" s="1"/>
      <c r="J5466" s="1"/>
      <c r="K5466" s="1"/>
      <c r="L5466" s="1"/>
      <c r="M5466" s="1"/>
      <c r="N5466" s="1"/>
      <c r="O5466" s="1"/>
      <c r="P5466" s="1"/>
      <c r="Q5466" s="1"/>
      <c r="R5466" s="1"/>
      <c r="S5466" s="1"/>
      <c r="T5466" s="1"/>
      <c r="U5466" s="1"/>
      <c r="V5466" s="1"/>
      <c r="W5466" s="5"/>
      <c r="X5466" s="1"/>
      <c r="Y5466" s="1"/>
      <c r="Z5466" s="1"/>
      <c r="AA5466" s="1"/>
      <c r="AB5466" s="1"/>
      <c r="AC5466" s="1"/>
      <c r="AD5466" s="1"/>
      <c r="AE5466" s="1"/>
      <c r="AF5466" s="1"/>
      <c r="AG5466" s="1"/>
      <c r="AH5466" s="1"/>
      <c r="AI5466" s="1"/>
      <c r="AJ5466" s="1"/>
      <c r="AK5466" s="1"/>
      <c r="AL5466" s="1"/>
      <c r="AM5466" s="1"/>
      <c r="AN5466" s="1"/>
      <c r="BM5466" s="240"/>
      <c r="BN5466" s="240"/>
      <c r="BO5466" s="240"/>
    </row>
    <row r="5467" spans="1:67" s="52" customFormat="1">
      <c r="A5467" s="1"/>
      <c r="B5467" s="1"/>
      <c r="C5467" s="1"/>
      <c r="D5467" s="1"/>
      <c r="E5467" s="1"/>
      <c r="F5467" s="1"/>
      <c r="G5467" s="1"/>
      <c r="H5467" s="1"/>
      <c r="I5467" s="1"/>
      <c r="J5467" s="1"/>
      <c r="K5467" s="1"/>
      <c r="L5467" s="1"/>
      <c r="M5467" s="1"/>
      <c r="N5467" s="1"/>
      <c r="O5467" s="1"/>
      <c r="P5467" s="1"/>
      <c r="Q5467" s="1"/>
      <c r="R5467" s="1"/>
      <c r="S5467" s="1"/>
      <c r="T5467" s="1"/>
      <c r="U5467" s="1"/>
      <c r="V5467" s="1"/>
      <c r="W5467" s="5"/>
      <c r="X5467" s="1"/>
      <c r="Y5467" s="1"/>
      <c r="Z5467" s="1"/>
      <c r="AA5467" s="1"/>
      <c r="AB5467" s="1"/>
      <c r="AC5467" s="1"/>
      <c r="AD5467" s="1"/>
      <c r="AE5467" s="1"/>
      <c r="AF5467" s="1"/>
      <c r="AG5467" s="1"/>
      <c r="AH5467" s="1"/>
      <c r="AI5467" s="1"/>
      <c r="AJ5467" s="1"/>
      <c r="AK5467" s="1"/>
      <c r="AL5467" s="1"/>
      <c r="AM5467" s="1"/>
      <c r="AN5467" s="1"/>
      <c r="BM5467" s="240"/>
      <c r="BN5467" s="240"/>
      <c r="BO5467" s="240"/>
    </row>
    <row r="5468" spans="1:67" s="52" customFormat="1">
      <c r="A5468" s="1"/>
      <c r="B5468" s="1"/>
      <c r="C5468" s="1"/>
      <c r="D5468" s="1"/>
      <c r="E5468" s="1"/>
      <c r="F5468" s="1"/>
      <c r="G5468" s="1"/>
      <c r="H5468" s="1"/>
      <c r="I5468" s="1"/>
      <c r="J5468" s="1"/>
      <c r="K5468" s="1"/>
      <c r="L5468" s="1"/>
      <c r="M5468" s="1"/>
      <c r="N5468" s="1"/>
      <c r="O5468" s="1"/>
      <c r="P5468" s="1"/>
      <c r="Q5468" s="1"/>
      <c r="R5468" s="1"/>
      <c r="S5468" s="1"/>
      <c r="T5468" s="1"/>
      <c r="U5468" s="1"/>
      <c r="V5468" s="1"/>
      <c r="W5468" s="5"/>
      <c r="X5468" s="1"/>
      <c r="Y5468" s="1"/>
      <c r="Z5468" s="1"/>
      <c r="AA5468" s="1"/>
      <c r="AB5468" s="1"/>
      <c r="AC5468" s="1"/>
      <c r="AD5468" s="1"/>
      <c r="AE5468" s="1"/>
      <c r="AF5468" s="1"/>
      <c r="AG5468" s="1"/>
      <c r="AH5468" s="1"/>
      <c r="AI5468" s="1"/>
      <c r="AJ5468" s="1"/>
      <c r="AK5468" s="1"/>
      <c r="AL5468" s="1"/>
      <c r="AM5468" s="1"/>
      <c r="AN5468" s="1"/>
      <c r="AO5468" s="1"/>
      <c r="AP5468" s="1"/>
      <c r="AQ5468" s="1"/>
      <c r="AR5468" s="1"/>
      <c r="AS5468" s="1"/>
      <c r="AT5468" s="1"/>
      <c r="BM5468" s="240"/>
      <c r="BN5468" s="240"/>
      <c r="BO5468" s="240"/>
    </row>
    <row r="5469" spans="1:67" s="52" customFormat="1">
      <c r="A5469" s="1"/>
      <c r="B5469" s="1"/>
      <c r="C5469" s="1"/>
      <c r="D5469" s="1"/>
      <c r="E5469" s="1"/>
      <c r="F5469" s="1"/>
      <c r="G5469" s="1"/>
      <c r="H5469" s="1"/>
      <c r="I5469" s="1"/>
      <c r="J5469" s="1"/>
      <c r="K5469" s="1"/>
      <c r="L5469" s="1"/>
      <c r="M5469" s="1"/>
      <c r="N5469" s="1"/>
      <c r="O5469" s="1"/>
      <c r="P5469" s="1"/>
      <c r="Q5469" s="1"/>
      <c r="R5469" s="1"/>
      <c r="S5469" s="1"/>
      <c r="T5469" s="1"/>
      <c r="U5469" s="1"/>
      <c r="V5469" s="1"/>
      <c r="W5469" s="5"/>
      <c r="X5469" s="1"/>
      <c r="Y5469" s="1"/>
      <c r="Z5469" s="1"/>
      <c r="AA5469" s="1"/>
      <c r="AB5469" s="1"/>
      <c r="AC5469" s="1"/>
      <c r="AD5469" s="1"/>
      <c r="AE5469" s="1"/>
      <c r="AF5469" s="1"/>
      <c r="AG5469" s="1"/>
      <c r="AH5469" s="1"/>
      <c r="AI5469" s="1"/>
      <c r="AJ5469" s="1"/>
      <c r="AK5469" s="1"/>
      <c r="AL5469" s="1"/>
      <c r="AM5469" s="1"/>
      <c r="AN5469" s="1"/>
      <c r="AO5469" s="1"/>
      <c r="AP5469" s="1"/>
      <c r="AQ5469" s="1"/>
      <c r="AR5469" s="1"/>
      <c r="AS5469" s="1"/>
      <c r="AT5469" s="1"/>
      <c r="BM5469" s="240"/>
      <c r="BN5469" s="240"/>
      <c r="BO5469" s="240"/>
    </row>
    <row r="5470" spans="1:67" s="52" customFormat="1">
      <c r="A5470" s="1"/>
      <c r="B5470" s="1"/>
      <c r="C5470" s="1"/>
      <c r="D5470" s="1"/>
      <c r="E5470" s="1"/>
      <c r="F5470" s="1"/>
      <c r="G5470" s="1"/>
      <c r="H5470" s="1"/>
      <c r="I5470" s="1"/>
      <c r="J5470" s="1"/>
      <c r="K5470" s="1"/>
      <c r="L5470" s="1"/>
      <c r="M5470" s="1"/>
      <c r="N5470" s="1"/>
      <c r="O5470" s="1"/>
      <c r="P5470" s="1"/>
      <c r="Q5470" s="1"/>
      <c r="R5470" s="1"/>
      <c r="S5470" s="1"/>
      <c r="T5470" s="1"/>
      <c r="U5470" s="1"/>
      <c r="V5470" s="1"/>
      <c r="W5470" s="5"/>
      <c r="X5470" s="1"/>
      <c r="Y5470" s="1"/>
      <c r="Z5470" s="1"/>
      <c r="AA5470" s="1"/>
      <c r="AB5470" s="1"/>
      <c r="AC5470" s="1"/>
      <c r="AD5470" s="1"/>
      <c r="AE5470" s="1"/>
      <c r="AF5470" s="1"/>
      <c r="AG5470" s="1"/>
      <c r="AH5470" s="1"/>
      <c r="AI5470" s="1"/>
      <c r="AJ5470" s="1"/>
      <c r="AK5470" s="1"/>
      <c r="AL5470" s="1"/>
      <c r="AM5470" s="1"/>
      <c r="AN5470" s="1"/>
      <c r="AO5470" s="1"/>
      <c r="AP5470" s="1"/>
      <c r="AQ5470" s="1"/>
      <c r="AR5470" s="1"/>
      <c r="AS5470" s="1"/>
      <c r="AT5470" s="1"/>
      <c r="BM5470" s="240"/>
      <c r="BN5470" s="240"/>
      <c r="BO5470" s="240"/>
    </row>
    <row r="5471" spans="1:67" s="52" customFormat="1">
      <c r="A5471" s="1"/>
      <c r="B5471" s="1"/>
      <c r="C5471" s="1"/>
      <c r="D5471" s="1"/>
      <c r="E5471" s="1"/>
      <c r="F5471" s="1"/>
      <c r="G5471" s="1"/>
      <c r="H5471" s="1"/>
      <c r="I5471" s="1"/>
      <c r="J5471" s="1"/>
      <c r="K5471" s="1"/>
      <c r="L5471" s="1"/>
      <c r="M5471" s="1"/>
      <c r="N5471" s="1"/>
      <c r="O5471" s="1"/>
      <c r="P5471" s="1"/>
      <c r="Q5471" s="1"/>
      <c r="R5471" s="1"/>
      <c r="S5471" s="1"/>
      <c r="T5471" s="1"/>
      <c r="U5471" s="1"/>
      <c r="V5471" s="1"/>
      <c r="W5471" s="5"/>
      <c r="X5471" s="1"/>
      <c r="Y5471" s="1"/>
      <c r="Z5471" s="1"/>
      <c r="AA5471" s="1"/>
      <c r="AB5471" s="1"/>
      <c r="AC5471" s="1"/>
      <c r="AD5471" s="1"/>
      <c r="AE5471" s="1"/>
      <c r="AF5471" s="1"/>
      <c r="AG5471" s="1"/>
      <c r="AH5471" s="1"/>
      <c r="AI5471" s="1"/>
      <c r="AJ5471" s="1"/>
      <c r="AK5471" s="1"/>
      <c r="AL5471" s="1"/>
      <c r="AM5471" s="1"/>
      <c r="AN5471" s="1"/>
      <c r="AO5471" s="1"/>
      <c r="AP5471" s="1"/>
      <c r="AQ5471" s="1"/>
      <c r="AR5471" s="1"/>
      <c r="AS5471" s="1"/>
      <c r="AT5471" s="1"/>
      <c r="BM5471" s="240"/>
      <c r="BN5471" s="240"/>
      <c r="BO5471" s="240"/>
    </row>
    <row r="5472" spans="1:67" s="52" customFormat="1">
      <c r="A5472" s="1"/>
      <c r="B5472" s="1"/>
      <c r="C5472" s="1"/>
      <c r="D5472" s="1"/>
      <c r="E5472" s="1"/>
      <c r="F5472" s="1"/>
      <c r="G5472" s="1"/>
      <c r="H5472" s="1"/>
      <c r="I5472" s="1"/>
      <c r="J5472" s="1"/>
      <c r="K5472" s="1"/>
      <c r="L5472" s="1"/>
      <c r="M5472" s="1"/>
      <c r="N5472" s="1"/>
      <c r="O5472" s="1"/>
      <c r="P5472" s="1"/>
      <c r="Q5472" s="1"/>
      <c r="R5472" s="1"/>
      <c r="S5472" s="1"/>
      <c r="T5472" s="1"/>
      <c r="U5472" s="1"/>
      <c r="V5472" s="1"/>
      <c r="W5472" s="5"/>
      <c r="X5472" s="1"/>
      <c r="Y5472" s="1"/>
      <c r="Z5472" s="1"/>
      <c r="AA5472" s="1"/>
      <c r="AB5472" s="1"/>
      <c r="AC5472" s="1"/>
      <c r="AD5472" s="1"/>
      <c r="AE5472" s="1"/>
      <c r="AF5472" s="1"/>
      <c r="AG5472" s="1"/>
      <c r="AH5472" s="1"/>
      <c r="AI5472" s="1"/>
      <c r="AJ5472" s="1"/>
      <c r="AK5472" s="1"/>
      <c r="AL5472" s="1"/>
      <c r="AM5472" s="1"/>
      <c r="AN5472" s="1"/>
      <c r="AO5472" s="1"/>
      <c r="AP5472" s="1"/>
      <c r="AQ5472" s="1"/>
      <c r="AR5472" s="1"/>
      <c r="AS5472" s="1"/>
      <c r="AT5472" s="1"/>
      <c r="BM5472" s="240"/>
      <c r="BN5472" s="240"/>
      <c r="BO5472" s="240"/>
    </row>
    <row r="5473" spans="1:67" s="52" customFormat="1">
      <c r="A5473" s="1"/>
      <c r="B5473" s="1"/>
      <c r="C5473" s="1"/>
      <c r="D5473" s="1"/>
      <c r="E5473" s="1"/>
      <c r="F5473" s="1"/>
      <c r="G5473" s="1"/>
      <c r="H5473" s="1"/>
      <c r="I5473" s="1"/>
      <c r="J5473" s="1"/>
      <c r="K5473" s="1"/>
      <c r="L5473" s="1"/>
      <c r="M5473" s="1"/>
      <c r="N5473" s="1"/>
      <c r="O5473" s="1"/>
      <c r="P5473" s="1"/>
      <c r="Q5473" s="1"/>
      <c r="R5473" s="1"/>
      <c r="S5473" s="1"/>
      <c r="T5473" s="1"/>
      <c r="U5473" s="1"/>
      <c r="V5473" s="1"/>
      <c r="W5473" s="5"/>
      <c r="X5473" s="1"/>
      <c r="Y5473" s="1"/>
      <c r="Z5473" s="1"/>
      <c r="AA5473" s="1"/>
      <c r="AB5473" s="1"/>
      <c r="AC5473" s="1"/>
      <c r="AD5473" s="1"/>
      <c r="AE5473" s="1"/>
      <c r="AF5473" s="1"/>
      <c r="AG5473" s="1"/>
      <c r="AH5473" s="1"/>
      <c r="AI5473" s="1"/>
      <c r="AJ5473" s="1"/>
      <c r="AK5473" s="1"/>
      <c r="AL5473" s="1"/>
      <c r="AM5473" s="1"/>
      <c r="AN5473" s="1"/>
      <c r="AO5473" s="1"/>
      <c r="AP5473" s="1"/>
      <c r="AQ5473" s="1"/>
      <c r="AR5473" s="1"/>
      <c r="AS5473" s="1"/>
      <c r="AT5473" s="1"/>
      <c r="BM5473" s="240"/>
      <c r="BN5473" s="240"/>
      <c r="BO5473" s="240"/>
    </row>
    <row r="5474" spans="1:67" s="52" customFormat="1">
      <c r="A5474" s="1"/>
      <c r="B5474" s="1"/>
      <c r="C5474" s="1"/>
      <c r="D5474" s="1"/>
      <c r="E5474" s="1"/>
      <c r="F5474" s="1"/>
      <c r="G5474" s="1"/>
      <c r="H5474" s="1"/>
      <c r="I5474" s="1"/>
      <c r="J5474" s="1"/>
      <c r="K5474" s="1"/>
      <c r="L5474" s="1"/>
      <c r="M5474" s="1"/>
      <c r="N5474" s="1"/>
      <c r="O5474" s="1"/>
      <c r="P5474" s="1"/>
      <c r="Q5474" s="1"/>
      <c r="R5474" s="1"/>
      <c r="S5474" s="1"/>
      <c r="T5474" s="1"/>
      <c r="U5474" s="1"/>
      <c r="V5474" s="1"/>
      <c r="W5474" s="5"/>
      <c r="X5474" s="1"/>
      <c r="Y5474" s="1"/>
      <c r="Z5474" s="1"/>
      <c r="AA5474" s="1"/>
      <c r="AB5474" s="1"/>
      <c r="AC5474" s="1"/>
      <c r="AD5474" s="1"/>
      <c r="AE5474" s="1"/>
      <c r="AF5474" s="1"/>
      <c r="AG5474" s="1"/>
      <c r="AH5474" s="1"/>
      <c r="AI5474" s="1"/>
      <c r="AJ5474" s="1"/>
      <c r="AK5474" s="1"/>
      <c r="AL5474" s="1"/>
      <c r="AM5474" s="1"/>
      <c r="AN5474" s="1"/>
      <c r="AO5474" s="1"/>
      <c r="AP5474" s="1"/>
      <c r="AQ5474" s="1"/>
      <c r="AR5474" s="1"/>
      <c r="AS5474" s="1"/>
      <c r="AT5474" s="1"/>
      <c r="BM5474" s="240"/>
      <c r="BN5474" s="240"/>
      <c r="BO5474" s="240"/>
    </row>
    <row r="5475" spans="1:67" s="52" customFormat="1">
      <c r="A5475" s="1"/>
      <c r="B5475" s="1"/>
      <c r="C5475" s="1"/>
      <c r="D5475" s="1"/>
      <c r="E5475" s="1"/>
      <c r="F5475" s="1"/>
      <c r="G5475" s="1"/>
      <c r="H5475" s="1"/>
      <c r="I5475" s="1"/>
      <c r="J5475" s="1"/>
      <c r="K5475" s="1"/>
      <c r="L5475" s="1"/>
      <c r="M5475" s="1"/>
      <c r="N5475" s="1"/>
      <c r="O5475" s="1"/>
      <c r="P5475" s="1"/>
      <c r="Q5475" s="1"/>
      <c r="R5475" s="1"/>
      <c r="S5475" s="1"/>
      <c r="T5475" s="1"/>
      <c r="U5475" s="1"/>
      <c r="V5475" s="1"/>
      <c r="W5475" s="5"/>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BM5475" s="240"/>
      <c r="BN5475" s="240"/>
      <c r="BO5475" s="240"/>
    </row>
    <row r="5476" spans="1:67" s="52" customFormat="1">
      <c r="A5476" s="1"/>
      <c r="B5476" s="1"/>
      <c r="C5476" s="1"/>
      <c r="D5476" s="1"/>
      <c r="E5476" s="1"/>
      <c r="F5476" s="1"/>
      <c r="G5476" s="1"/>
      <c r="H5476" s="1"/>
      <c r="I5476" s="1"/>
      <c r="J5476" s="1"/>
      <c r="K5476" s="1"/>
      <c r="L5476" s="1"/>
      <c r="M5476" s="1"/>
      <c r="N5476" s="1"/>
      <c r="O5476" s="1"/>
      <c r="P5476" s="1"/>
      <c r="Q5476" s="1"/>
      <c r="R5476" s="1"/>
      <c r="S5476" s="1"/>
      <c r="T5476" s="1"/>
      <c r="U5476" s="1"/>
      <c r="V5476" s="1"/>
      <c r="W5476" s="5"/>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BM5476" s="240"/>
      <c r="BN5476" s="240"/>
      <c r="BO5476" s="240"/>
    </row>
    <row r="5477" spans="1:67" s="52" customFormat="1">
      <c r="A5477" s="1"/>
      <c r="B5477" s="1"/>
      <c r="C5477" s="1"/>
      <c r="D5477" s="1"/>
      <c r="E5477" s="1"/>
      <c r="F5477" s="1"/>
      <c r="G5477" s="1"/>
      <c r="H5477" s="1"/>
      <c r="I5477" s="1"/>
      <c r="J5477" s="1"/>
      <c r="K5477" s="1"/>
      <c r="L5477" s="1"/>
      <c r="M5477" s="1"/>
      <c r="N5477" s="1"/>
      <c r="O5477" s="1"/>
      <c r="P5477" s="1"/>
      <c r="Q5477" s="1"/>
      <c r="R5477" s="1"/>
      <c r="S5477" s="1"/>
      <c r="T5477" s="1"/>
      <c r="U5477" s="1"/>
      <c r="V5477" s="1"/>
      <c r="W5477" s="5"/>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BM5477" s="240"/>
      <c r="BN5477" s="240"/>
      <c r="BO5477" s="240"/>
    </row>
    <row r="5478" spans="1:67" s="52" customFormat="1">
      <c r="A5478" s="1"/>
      <c r="B5478" s="1"/>
      <c r="C5478" s="1"/>
      <c r="D5478" s="1"/>
      <c r="E5478" s="1"/>
      <c r="F5478" s="1"/>
      <c r="G5478" s="1"/>
      <c r="H5478" s="1"/>
      <c r="I5478" s="1"/>
      <c r="J5478" s="1"/>
      <c r="K5478" s="1"/>
      <c r="L5478" s="1"/>
      <c r="M5478" s="1"/>
      <c r="N5478" s="1"/>
      <c r="O5478" s="1"/>
      <c r="P5478" s="1"/>
      <c r="Q5478" s="1"/>
      <c r="R5478" s="1"/>
      <c r="S5478" s="1"/>
      <c r="T5478" s="1"/>
      <c r="U5478" s="1"/>
      <c r="V5478" s="1"/>
      <c r="W5478" s="5"/>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BM5478" s="240"/>
      <c r="BN5478" s="240"/>
      <c r="BO5478" s="240"/>
    </row>
    <row r="5479" spans="1:67" s="52" customFormat="1">
      <c r="A5479" s="1"/>
      <c r="B5479" s="1"/>
      <c r="C5479" s="1"/>
      <c r="D5479" s="1"/>
      <c r="E5479" s="1"/>
      <c r="F5479" s="1"/>
      <c r="G5479" s="1"/>
      <c r="H5479" s="1"/>
      <c r="I5479" s="1"/>
      <c r="J5479" s="1"/>
      <c r="K5479" s="1"/>
      <c r="L5479" s="1"/>
      <c r="M5479" s="1"/>
      <c r="N5479" s="1"/>
      <c r="O5479" s="1"/>
      <c r="P5479" s="1"/>
      <c r="Q5479" s="1"/>
      <c r="R5479" s="1"/>
      <c r="S5479" s="1"/>
      <c r="T5479" s="1"/>
      <c r="U5479" s="1"/>
      <c r="V5479" s="1"/>
      <c r="W5479" s="5"/>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BM5479" s="240"/>
      <c r="BN5479" s="240"/>
      <c r="BO5479" s="240"/>
    </row>
    <row r="5480" spans="1:67" s="52" customFormat="1">
      <c r="A5480" s="1"/>
      <c r="B5480" s="1"/>
      <c r="C5480" s="1"/>
      <c r="D5480" s="1"/>
      <c r="E5480" s="1"/>
      <c r="F5480" s="1"/>
      <c r="G5480" s="1"/>
      <c r="H5480" s="1"/>
      <c r="I5480" s="1"/>
      <c r="J5480" s="1"/>
      <c r="K5480" s="1"/>
      <c r="L5480" s="1"/>
      <c r="M5480" s="1"/>
      <c r="N5480" s="1"/>
      <c r="O5480" s="1"/>
      <c r="P5480" s="1"/>
      <c r="Q5480" s="1"/>
      <c r="R5480" s="1"/>
      <c r="S5480" s="1"/>
      <c r="T5480" s="1"/>
      <c r="U5480" s="1"/>
      <c r="V5480" s="1"/>
      <c r="W5480" s="5"/>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BM5480" s="240"/>
      <c r="BN5480" s="240"/>
      <c r="BO5480" s="240"/>
    </row>
    <row r="5481" spans="1:67" s="52" customFormat="1">
      <c r="A5481" s="1"/>
      <c r="B5481" s="1"/>
      <c r="C5481" s="1"/>
      <c r="D5481" s="1"/>
      <c r="E5481" s="1"/>
      <c r="F5481" s="1"/>
      <c r="G5481" s="1"/>
      <c r="H5481" s="1"/>
      <c r="I5481" s="1"/>
      <c r="J5481" s="1"/>
      <c r="K5481" s="1"/>
      <c r="L5481" s="1"/>
      <c r="M5481" s="1"/>
      <c r="N5481" s="1"/>
      <c r="O5481" s="1"/>
      <c r="P5481" s="1"/>
      <c r="Q5481" s="1"/>
      <c r="R5481" s="1"/>
      <c r="S5481" s="1"/>
      <c r="T5481" s="1"/>
      <c r="U5481" s="1"/>
      <c r="V5481" s="1"/>
      <c r="W5481" s="5"/>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BM5481" s="240"/>
      <c r="BN5481" s="240"/>
      <c r="BO5481" s="240"/>
    </row>
    <row r="5482" spans="1:67" s="52" customFormat="1">
      <c r="A5482" s="1"/>
      <c r="B5482" s="1"/>
      <c r="C5482" s="1"/>
      <c r="D5482" s="1"/>
      <c r="E5482" s="1"/>
      <c r="F5482" s="1"/>
      <c r="G5482" s="1"/>
      <c r="H5482" s="1"/>
      <c r="I5482" s="1"/>
      <c r="J5482" s="1"/>
      <c r="K5482" s="1"/>
      <c r="L5482" s="1"/>
      <c r="M5482" s="1"/>
      <c r="N5482" s="1"/>
      <c r="O5482" s="1"/>
      <c r="P5482" s="1"/>
      <c r="Q5482" s="1"/>
      <c r="R5482" s="1"/>
      <c r="S5482" s="1"/>
      <c r="T5482" s="1"/>
      <c r="U5482" s="1"/>
      <c r="V5482" s="1"/>
      <c r="W5482" s="5"/>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BM5482" s="240"/>
      <c r="BN5482" s="240"/>
      <c r="BO5482" s="240"/>
    </row>
  </sheetData>
  <sheetProtection sheet="1" objects="1" scenarios="1" formatCells="0" selectLockedCells="1"/>
  <dataConsolidate/>
  <mergeCells count="5540">
    <mergeCell ref="F1354:G1354"/>
    <mergeCell ref="F1361:G1361"/>
    <mergeCell ref="F1362:G1362"/>
    <mergeCell ref="F1363:G1363"/>
    <mergeCell ref="F1364:G1364"/>
    <mergeCell ref="H1343:S1343"/>
    <mergeCell ref="H1337:S1337"/>
    <mergeCell ref="H1331:S1331"/>
    <mergeCell ref="H1325:S1325"/>
    <mergeCell ref="AH1343:AS1343"/>
    <mergeCell ref="F1350:G1350"/>
    <mergeCell ref="F1351:G1351"/>
    <mergeCell ref="F1352:G1352"/>
    <mergeCell ref="F1353:G1353"/>
    <mergeCell ref="H1341:S1341"/>
    <mergeCell ref="U1341:AF1341"/>
    <mergeCell ref="AH1341:AS1341"/>
    <mergeCell ref="H1342:S1342"/>
    <mergeCell ref="U1342:AF1342"/>
    <mergeCell ref="AH1342:AS1342"/>
    <mergeCell ref="H1339:S1339"/>
    <mergeCell ref="U1339:AF1339"/>
    <mergeCell ref="AH1339:AS1339"/>
    <mergeCell ref="H1340:S1340"/>
    <mergeCell ref="U1340:AF1340"/>
    <mergeCell ref="AH1340:AS1340"/>
    <mergeCell ref="U1337:AF1337"/>
    <mergeCell ref="AH1337:AS1337"/>
    <mergeCell ref="H1338:S1338"/>
    <mergeCell ref="U1338:AF1338"/>
    <mergeCell ref="AH1338:AS1338"/>
    <mergeCell ref="H1335:S1335"/>
    <mergeCell ref="U1335:AF1335"/>
    <mergeCell ref="AH1335:AS1335"/>
    <mergeCell ref="H1336:S1336"/>
    <mergeCell ref="U1336:AF1336"/>
    <mergeCell ref="AH1336:AS1336"/>
    <mergeCell ref="H1333:S1333"/>
    <mergeCell ref="U1333:AF1333"/>
    <mergeCell ref="AH1333:AS1333"/>
    <mergeCell ref="H1334:S1334"/>
    <mergeCell ref="U1334:AF1334"/>
    <mergeCell ref="AH1334:AS1334"/>
    <mergeCell ref="U1331:AF1331"/>
    <mergeCell ref="AH1331:AS1331"/>
    <mergeCell ref="H1332:S1332"/>
    <mergeCell ref="U1332:AF1332"/>
    <mergeCell ref="AH1332:AS1332"/>
    <mergeCell ref="H1329:S1329"/>
    <mergeCell ref="U1329:AF1329"/>
    <mergeCell ref="AH1329:AS1329"/>
    <mergeCell ref="H1330:S1330"/>
    <mergeCell ref="U1330:AF1330"/>
    <mergeCell ref="AH1330:AS1330"/>
    <mergeCell ref="H1327:S1327"/>
    <mergeCell ref="U1327:AF1327"/>
    <mergeCell ref="AH1327:AS1327"/>
    <mergeCell ref="H1328:S1328"/>
    <mergeCell ref="U1328:AF1328"/>
    <mergeCell ref="AH1328:AS1328"/>
    <mergeCell ref="U1325:AF1325"/>
    <mergeCell ref="AH1325:AS1325"/>
    <mergeCell ref="H1326:S1326"/>
    <mergeCell ref="U1326:AF1326"/>
    <mergeCell ref="AH1326:AS1326"/>
    <mergeCell ref="H1323:S1323"/>
    <mergeCell ref="U1323:AF1323"/>
    <mergeCell ref="AH1323:AS1323"/>
    <mergeCell ref="H1324:S1324"/>
    <mergeCell ref="U1324:AF1324"/>
    <mergeCell ref="AH1324:AS1324"/>
    <mergeCell ref="H1321:S1321"/>
    <mergeCell ref="U1321:AF1321"/>
    <mergeCell ref="AH1321:AS1321"/>
    <mergeCell ref="H1322:S1322"/>
    <mergeCell ref="U1322:AF1322"/>
    <mergeCell ref="AH1322:AS1322"/>
    <mergeCell ref="H1319:S1319"/>
    <mergeCell ref="U1319:AF1319"/>
    <mergeCell ref="AH1319:AS1319"/>
    <mergeCell ref="H1320:S1320"/>
    <mergeCell ref="U1320:AF1320"/>
    <mergeCell ref="AH1320:AS1320"/>
    <mergeCell ref="H1317:S1317"/>
    <mergeCell ref="U1317:AF1317"/>
    <mergeCell ref="AH1317:AS1317"/>
    <mergeCell ref="H1318:S1318"/>
    <mergeCell ref="U1318:AF1318"/>
    <mergeCell ref="AH1318:AS1318"/>
    <mergeCell ref="H1315:S1315"/>
    <mergeCell ref="U1315:AF1315"/>
    <mergeCell ref="AH1315:AS1315"/>
    <mergeCell ref="H1316:S1316"/>
    <mergeCell ref="U1316:AF1316"/>
    <mergeCell ref="AH1316:AS1316"/>
    <mergeCell ref="H1313:S1313"/>
    <mergeCell ref="U1313:AF1313"/>
    <mergeCell ref="AH1313:AS1313"/>
    <mergeCell ref="H1314:S1314"/>
    <mergeCell ref="U1314:AF1314"/>
    <mergeCell ref="AH1314:AS1314"/>
    <mergeCell ref="H1311:S1311"/>
    <mergeCell ref="U1311:AF1311"/>
    <mergeCell ref="AH1311:AS1311"/>
    <mergeCell ref="H1312:S1312"/>
    <mergeCell ref="U1312:AF1312"/>
    <mergeCell ref="AH1312:AS1312"/>
    <mergeCell ref="H1309:S1309"/>
    <mergeCell ref="U1309:AF1309"/>
    <mergeCell ref="AH1309:AS1309"/>
    <mergeCell ref="H1310:S1310"/>
    <mergeCell ref="U1310:AF1310"/>
    <mergeCell ref="AH1310:AS1310"/>
    <mergeCell ref="H1307:S1307"/>
    <mergeCell ref="U1307:AF1307"/>
    <mergeCell ref="AH1307:AS1307"/>
    <mergeCell ref="H1308:S1308"/>
    <mergeCell ref="U1308:AF1308"/>
    <mergeCell ref="AH1308:AS1308"/>
    <mergeCell ref="H1305:S1305"/>
    <mergeCell ref="U1305:AF1305"/>
    <mergeCell ref="AH1305:AS1305"/>
    <mergeCell ref="H1306:S1306"/>
    <mergeCell ref="U1306:AF1306"/>
    <mergeCell ref="AH1306:AS1306"/>
    <mergeCell ref="H1303:S1303"/>
    <mergeCell ref="U1303:AF1303"/>
    <mergeCell ref="AH1303:AS1303"/>
    <mergeCell ref="H1304:S1304"/>
    <mergeCell ref="U1304:AF1304"/>
    <mergeCell ref="AH1304:AS1304"/>
    <mergeCell ref="H1301:S1301"/>
    <mergeCell ref="U1301:AF1301"/>
    <mergeCell ref="AH1301:AS1301"/>
    <mergeCell ref="H1302:S1302"/>
    <mergeCell ref="U1302:AF1302"/>
    <mergeCell ref="AH1302:AS1302"/>
    <mergeCell ref="H1299:S1299"/>
    <mergeCell ref="U1299:AF1299"/>
    <mergeCell ref="AH1299:AS1299"/>
    <mergeCell ref="H1300:S1300"/>
    <mergeCell ref="U1300:AF1300"/>
    <mergeCell ref="AH1300:AS1300"/>
    <mergeCell ref="H1297:S1297"/>
    <mergeCell ref="U1297:AF1297"/>
    <mergeCell ref="AH1297:AS1297"/>
    <mergeCell ref="H1298:S1298"/>
    <mergeCell ref="U1298:AF1298"/>
    <mergeCell ref="AH1298:AS1298"/>
    <mergeCell ref="H1295:S1295"/>
    <mergeCell ref="U1295:AF1295"/>
    <mergeCell ref="AH1295:AS1295"/>
    <mergeCell ref="H1296:S1296"/>
    <mergeCell ref="U1296:AF1296"/>
    <mergeCell ref="AH1296:AS1296"/>
    <mergeCell ref="H1293:S1293"/>
    <mergeCell ref="U1293:AF1293"/>
    <mergeCell ref="AH1293:AS1293"/>
    <mergeCell ref="H1294:S1294"/>
    <mergeCell ref="U1294:AF1294"/>
    <mergeCell ref="AH1294:AS1294"/>
    <mergeCell ref="H1291:S1291"/>
    <mergeCell ref="U1291:AF1291"/>
    <mergeCell ref="AH1291:AS1291"/>
    <mergeCell ref="H1292:S1292"/>
    <mergeCell ref="U1292:AF1292"/>
    <mergeCell ref="AH1292:AS1292"/>
    <mergeCell ref="H1289:S1289"/>
    <mergeCell ref="U1289:AF1289"/>
    <mergeCell ref="AH1289:AS1289"/>
    <mergeCell ref="H1290:S1290"/>
    <mergeCell ref="U1290:AF1290"/>
    <mergeCell ref="AH1290:AS1290"/>
    <mergeCell ref="H1287:S1287"/>
    <mergeCell ref="U1287:AF1287"/>
    <mergeCell ref="AH1287:AS1287"/>
    <mergeCell ref="H1288:S1288"/>
    <mergeCell ref="U1288:AF1288"/>
    <mergeCell ref="AH1288:AS1288"/>
    <mergeCell ref="H1285:S1285"/>
    <mergeCell ref="U1285:AF1285"/>
    <mergeCell ref="AH1285:AS1285"/>
    <mergeCell ref="H1286:S1286"/>
    <mergeCell ref="U1286:AF1286"/>
    <mergeCell ref="AH1286:AS1286"/>
    <mergeCell ref="H1283:S1283"/>
    <mergeCell ref="U1283:AF1283"/>
    <mergeCell ref="AH1283:AS1283"/>
    <mergeCell ref="H1284:S1284"/>
    <mergeCell ref="U1284:AF1284"/>
    <mergeCell ref="AH1284:AS1284"/>
    <mergeCell ref="H1281:S1281"/>
    <mergeCell ref="U1281:AF1281"/>
    <mergeCell ref="AH1281:AS1281"/>
    <mergeCell ref="H1282:S1282"/>
    <mergeCell ref="U1282:AF1282"/>
    <mergeCell ref="AH1282:AS1282"/>
    <mergeCell ref="H1279:S1279"/>
    <mergeCell ref="U1279:AF1279"/>
    <mergeCell ref="AH1279:AS1279"/>
    <mergeCell ref="H1280:S1280"/>
    <mergeCell ref="U1280:AF1280"/>
    <mergeCell ref="AH1280:AS1280"/>
    <mergeCell ref="H1277:S1277"/>
    <mergeCell ref="U1277:AF1277"/>
    <mergeCell ref="AH1277:AS1277"/>
    <mergeCell ref="H1278:S1278"/>
    <mergeCell ref="U1278:AF1278"/>
    <mergeCell ref="AH1278:AS1278"/>
    <mergeCell ref="H1275:S1275"/>
    <mergeCell ref="U1275:AF1275"/>
    <mergeCell ref="AH1275:AS1275"/>
    <mergeCell ref="H1276:S1276"/>
    <mergeCell ref="U1276:AF1276"/>
    <mergeCell ref="AH1276:AS1276"/>
    <mergeCell ref="H1273:S1273"/>
    <mergeCell ref="U1273:AF1273"/>
    <mergeCell ref="AH1273:AS1273"/>
    <mergeCell ref="H1274:S1274"/>
    <mergeCell ref="U1274:AF1274"/>
    <mergeCell ref="AH1274:AS1274"/>
    <mergeCell ref="H1271:S1271"/>
    <mergeCell ref="U1271:AF1271"/>
    <mergeCell ref="AH1271:AS1271"/>
    <mergeCell ref="H1272:S1272"/>
    <mergeCell ref="U1272:AF1272"/>
    <mergeCell ref="AH1272:AS1272"/>
    <mergeCell ref="H1269:S1269"/>
    <mergeCell ref="U1269:AF1269"/>
    <mergeCell ref="AH1269:AS1269"/>
    <mergeCell ref="H1270:S1270"/>
    <mergeCell ref="U1270:AF1270"/>
    <mergeCell ref="AH1270:AS1270"/>
    <mergeCell ref="H1267:S1267"/>
    <mergeCell ref="U1267:AF1267"/>
    <mergeCell ref="AH1267:AS1267"/>
    <mergeCell ref="H1268:S1268"/>
    <mergeCell ref="U1268:AF1268"/>
    <mergeCell ref="AH1268:AS1268"/>
    <mergeCell ref="H1265:S1265"/>
    <mergeCell ref="U1265:AF1265"/>
    <mergeCell ref="AH1265:AS1265"/>
    <mergeCell ref="H1266:S1266"/>
    <mergeCell ref="U1266:AF1266"/>
    <mergeCell ref="AH1266:AS1266"/>
    <mergeCell ref="H1263:S1263"/>
    <mergeCell ref="U1263:AF1263"/>
    <mergeCell ref="AH1263:AS1263"/>
    <mergeCell ref="H1264:S1264"/>
    <mergeCell ref="U1264:AF1264"/>
    <mergeCell ref="AH1264:AS1264"/>
    <mergeCell ref="H1261:S1261"/>
    <mergeCell ref="U1261:AF1261"/>
    <mergeCell ref="AH1261:AS1261"/>
    <mergeCell ref="H1262:S1262"/>
    <mergeCell ref="U1262:AF1262"/>
    <mergeCell ref="AH1262:AS1262"/>
    <mergeCell ref="H1259:S1259"/>
    <mergeCell ref="U1259:AF1259"/>
    <mergeCell ref="AH1259:AS1259"/>
    <mergeCell ref="H1260:S1260"/>
    <mergeCell ref="U1260:AF1260"/>
    <mergeCell ref="AH1260:AS1260"/>
    <mergeCell ref="H1257:S1257"/>
    <mergeCell ref="U1257:AF1257"/>
    <mergeCell ref="AH1257:AS1257"/>
    <mergeCell ref="H1258:S1258"/>
    <mergeCell ref="U1258:AF1258"/>
    <mergeCell ref="AH1258:AS1258"/>
    <mergeCell ref="H1255:S1255"/>
    <mergeCell ref="U1255:AF1255"/>
    <mergeCell ref="AH1255:AS1255"/>
    <mergeCell ref="H1256:S1256"/>
    <mergeCell ref="U1256:AF1256"/>
    <mergeCell ref="AH1256:AS1256"/>
    <mergeCell ref="H1253:S1253"/>
    <mergeCell ref="U1253:AF1253"/>
    <mergeCell ref="AH1253:AS1253"/>
    <mergeCell ref="H1254:S1254"/>
    <mergeCell ref="U1254:AF1254"/>
    <mergeCell ref="AH1254:AS1254"/>
    <mergeCell ref="H1251:S1251"/>
    <mergeCell ref="U1251:AF1251"/>
    <mergeCell ref="AH1251:AS1251"/>
    <mergeCell ref="H1252:S1252"/>
    <mergeCell ref="U1252:AF1252"/>
    <mergeCell ref="AH1252:AS1252"/>
    <mergeCell ref="H1249:S1249"/>
    <mergeCell ref="U1249:AF1249"/>
    <mergeCell ref="AH1249:AS1249"/>
    <mergeCell ref="H1250:S1250"/>
    <mergeCell ref="U1250:AF1250"/>
    <mergeCell ref="AH1250:AS1250"/>
    <mergeCell ref="H1247:S1247"/>
    <mergeCell ref="U1247:AF1247"/>
    <mergeCell ref="AH1247:AS1247"/>
    <mergeCell ref="H1248:S1248"/>
    <mergeCell ref="U1248:AF1248"/>
    <mergeCell ref="AH1248:AS1248"/>
    <mergeCell ref="H1245:S1245"/>
    <mergeCell ref="U1245:AF1245"/>
    <mergeCell ref="AH1245:AS1245"/>
    <mergeCell ref="H1246:S1246"/>
    <mergeCell ref="U1246:AF1246"/>
    <mergeCell ref="AH1246:AS1246"/>
    <mergeCell ref="F1241:M1241"/>
    <mergeCell ref="H1243:S1243"/>
    <mergeCell ref="U1243:AF1243"/>
    <mergeCell ref="AH1243:AS1243"/>
    <mergeCell ref="H1244:S1244"/>
    <mergeCell ref="U1244:AF1244"/>
    <mergeCell ref="AH1244:AS1244"/>
    <mergeCell ref="AK1233:AL1233"/>
    <mergeCell ref="F1235:J1235"/>
    <mergeCell ref="K1235:L1235"/>
    <mergeCell ref="N1235:S1235"/>
    <mergeCell ref="T1235:U1235"/>
    <mergeCell ref="W1235:AJ1235"/>
    <mergeCell ref="AK1235:AL1235"/>
    <mergeCell ref="M1219:N1219"/>
    <mergeCell ref="W1219:X1219"/>
    <mergeCell ref="F1224:K1224"/>
    <mergeCell ref="F1233:J1233"/>
    <mergeCell ref="K1233:L1233"/>
    <mergeCell ref="N1233:S1233"/>
    <mergeCell ref="T1233:U1233"/>
    <mergeCell ref="W1233:AJ1233"/>
    <mergeCell ref="M1216:N1216"/>
    <mergeCell ref="W1216:X1216"/>
    <mergeCell ref="M1217:N1217"/>
    <mergeCell ref="W1217:X1217"/>
    <mergeCell ref="M1218:N1218"/>
    <mergeCell ref="W1218:X1218"/>
    <mergeCell ref="M1213:N1213"/>
    <mergeCell ref="W1213:X1213"/>
    <mergeCell ref="M1214:N1214"/>
    <mergeCell ref="W1214:X1214"/>
    <mergeCell ref="M1215:N1215"/>
    <mergeCell ref="W1215:X1215"/>
    <mergeCell ref="M1210:N1210"/>
    <mergeCell ref="W1210:X1210"/>
    <mergeCell ref="M1211:N1211"/>
    <mergeCell ref="W1211:X1211"/>
    <mergeCell ref="M1212:N1212"/>
    <mergeCell ref="W1212:X1212"/>
    <mergeCell ref="M1207:N1207"/>
    <mergeCell ref="W1207:X1207"/>
    <mergeCell ref="M1208:N1208"/>
    <mergeCell ref="W1208:X1208"/>
    <mergeCell ref="M1209:N1209"/>
    <mergeCell ref="W1209:X1209"/>
    <mergeCell ref="M1204:N1204"/>
    <mergeCell ref="W1204:X1204"/>
    <mergeCell ref="M1205:N1205"/>
    <mergeCell ref="W1205:X1205"/>
    <mergeCell ref="M1206:N1206"/>
    <mergeCell ref="W1206:X1206"/>
    <mergeCell ref="M1201:N1201"/>
    <mergeCell ref="W1201:X1201"/>
    <mergeCell ref="M1202:N1202"/>
    <mergeCell ref="W1202:X1202"/>
    <mergeCell ref="M1203:N1203"/>
    <mergeCell ref="W1203:X1203"/>
    <mergeCell ref="M1198:N1198"/>
    <mergeCell ref="W1198:X1198"/>
    <mergeCell ref="M1199:N1199"/>
    <mergeCell ref="W1199:X1199"/>
    <mergeCell ref="M1200:N1200"/>
    <mergeCell ref="W1200:X1200"/>
    <mergeCell ref="M1195:N1195"/>
    <mergeCell ref="W1195:X1195"/>
    <mergeCell ref="M1196:N1196"/>
    <mergeCell ref="W1196:X1196"/>
    <mergeCell ref="M1197:N1197"/>
    <mergeCell ref="W1197:X1197"/>
    <mergeCell ref="W1191:X1191"/>
    <mergeCell ref="M1192:N1192"/>
    <mergeCell ref="W1192:X1192"/>
    <mergeCell ref="M1193:N1193"/>
    <mergeCell ref="W1193:X1193"/>
    <mergeCell ref="M1194:N1194"/>
    <mergeCell ref="W1194:X1194"/>
    <mergeCell ref="F1188:X1188"/>
    <mergeCell ref="F1189:N1189"/>
    <mergeCell ref="P1189:X1189"/>
    <mergeCell ref="F1190:F1191"/>
    <mergeCell ref="G1190:J1190"/>
    <mergeCell ref="K1190:N1190"/>
    <mergeCell ref="P1190:P1191"/>
    <mergeCell ref="Q1190:T1190"/>
    <mergeCell ref="U1190:X1190"/>
    <mergeCell ref="M1191:N1191"/>
    <mergeCell ref="AW1183:BA1183"/>
    <mergeCell ref="BB1183:BC1183"/>
    <mergeCell ref="BE1183:BI1183"/>
    <mergeCell ref="BJ1183:BK1183"/>
    <mergeCell ref="AW1184:BA1184"/>
    <mergeCell ref="BB1184:BC1184"/>
    <mergeCell ref="BE1184:BI1184"/>
    <mergeCell ref="BJ1184:BK1184"/>
    <mergeCell ref="AW1181:BA1181"/>
    <mergeCell ref="BB1181:BC1181"/>
    <mergeCell ref="BE1181:BI1181"/>
    <mergeCell ref="BJ1181:BK1181"/>
    <mergeCell ref="AW1182:BA1182"/>
    <mergeCell ref="BB1182:BC1182"/>
    <mergeCell ref="BE1182:BI1182"/>
    <mergeCell ref="BJ1182:BK1182"/>
    <mergeCell ref="AW1179:BA1179"/>
    <mergeCell ref="BB1179:BC1179"/>
    <mergeCell ref="BE1179:BI1179"/>
    <mergeCell ref="BJ1179:BK1179"/>
    <mergeCell ref="AW1180:BA1180"/>
    <mergeCell ref="BB1180:BC1180"/>
    <mergeCell ref="BE1180:BI1180"/>
    <mergeCell ref="BJ1180:BK1180"/>
    <mergeCell ref="AW1177:BA1177"/>
    <mergeCell ref="BB1177:BC1177"/>
    <mergeCell ref="BE1177:BI1177"/>
    <mergeCell ref="BJ1177:BK1177"/>
    <mergeCell ref="AW1178:BA1178"/>
    <mergeCell ref="BB1178:BC1178"/>
    <mergeCell ref="BE1178:BI1178"/>
    <mergeCell ref="BJ1178:BK1178"/>
    <mergeCell ref="AW1175:BA1175"/>
    <mergeCell ref="BB1175:BC1175"/>
    <mergeCell ref="BE1175:BI1175"/>
    <mergeCell ref="BJ1175:BK1175"/>
    <mergeCell ref="AW1176:BA1176"/>
    <mergeCell ref="BB1176:BC1176"/>
    <mergeCell ref="BE1176:BI1176"/>
    <mergeCell ref="BJ1176:BK1176"/>
    <mergeCell ref="AW1173:BA1173"/>
    <mergeCell ref="BB1173:BC1173"/>
    <mergeCell ref="BE1173:BI1173"/>
    <mergeCell ref="BJ1173:BK1173"/>
    <mergeCell ref="AW1174:BA1174"/>
    <mergeCell ref="BB1174:BC1174"/>
    <mergeCell ref="BE1174:BI1174"/>
    <mergeCell ref="BJ1174:BK1174"/>
    <mergeCell ref="AW1171:BA1171"/>
    <mergeCell ref="BB1171:BC1171"/>
    <mergeCell ref="BE1171:BI1171"/>
    <mergeCell ref="BJ1171:BK1171"/>
    <mergeCell ref="AW1172:BA1172"/>
    <mergeCell ref="BB1172:BC1172"/>
    <mergeCell ref="BE1172:BI1172"/>
    <mergeCell ref="BJ1172:BK1172"/>
    <mergeCell ref="AW1169:BA1169"/>
    <mergeCell ref="BB1169:BC1169"/>
    <mergeCell ref="BE1169:BI1169"/>
    <mergeCell ref="BJ1169:BK1169"/>
    <mergeCell ref="AW1170:BA1170"/>
    <mergeCell ref="BB1170:BC1170"/>
    <mergeCell ref="BE1170:BI1170"/>
    <mergeCell ref="BJ1170:BK1170"/>
    <mergeCell ref="AW1167:BA1167"/>
    <mergeCell ref="BB1167:BC1167"/>
    <mergeCell ref="BE1167:BI1167"/>
    <mergeCell ref="BJ1167:BK1167"/>
    <mergeCell ref="AW1168:BA1168"/>
    <mergeCell ref="BB1168:BC1168"/>
    <mergeCell ref="BE1168:BI1168"/>
    <mergeCell ref="BJ1168:BK1168"/>
    <mergeCell ref="AW1165:BA1165"/>
    <mergeCell ref="BB1165:BC1165"/>
    <mergeCell ref="BE1165:BI1165"/>
    <mergeCell ref="BJ1165:BK1165"/>
    <mergeCell ref="AW1166:BA1166"/>
    <mergeCell ref="BB1166:BC1166"/>
    <mergeCell ref="BE1166:BI1166"/>
    <mergeCell ref="BJ1166:BK1166"/>
    <mergeCell ref="AW1163:BA1163"/>
    <mergeCell ref="BB1163:BC1163"/>
    <mergeCell ref="BE1163:BI1163"/>
    <mergeCell ref="BJ1163:BK1163"/>
    <mergeCell ref="AW1164:BA1164"/>
    <mergeCell ref="BB1164:BC1164"/>
    <mergeCell ref="BE1164:BI1164"/>
    <mergeCell ref="BJ1164:BK1164"/>
    <mergeCell ref="AW1161:BA1161"/>
    <mergeCell ref="BB1161:BC1161"/>
    <mergeCell ref="BE1161:BI1161"/>
    <mergeCell ref="BJ1161:BK1161"/>
    <mergeCell ref="AW1162:BA1162"/>
    <mergeCell ref="BB1162:BC1162"/>
    <mergeCell ref="BE1162:BI1162"/>
    <mergeCell ref="BJ1162:BK1162"/>
    <mergeCell ref="AW1159:BA1159"/>
    <mergeCell ref="BB1159:BC1159"/>
    <mergeCell ref="BE1159:BI1159"/>
    <mergeCell ref="BJ1159:BK1159"/>
    <mergeCell ref="AW1160:BA1160"/>
    <mergeCell ref="BB1160:BC1160"/>
    <mergeCell ref="BE1160:BI1160"/>
    <mergeCell ref="BJ1160:BK1160"/>
    <mergeCell ref="AW1157:BA1157"/>
    <mergeCell ref="BB1157:BC1157"/>
    <mergeCell ref="BE1157:BI1157"/>
    <mergeCell ref="BJ1157:BK1157"/>
    <mergeCell ref="AW1158:BA1158"/>
    <mergeCell ref="BB1158:BC1158"/>
    <mergeCell ref="BE1158:BI1158"/>
    <mergeCell ref="BJ1158:BK1158"/>
    <mergeCell ref="AW1155:BA1155"/>
    <mergeCell ref="BB1155:BC1155"/>
    <mergeCell ref="BE1155:BI1155"/>
    <mergeCell ref="BJ1155:BK1155"/>
    <mergeCell ref="AW1156:BA1156"/>
    <mergeCell ref="BB1156:BC1156"/>
    <mergeCell ref="BE1156:BI1156"/>
    <mergeCell ref="BJ1156:BK1156"/>
    <mergeCell ref="AW1153:BA1153"/>
    <mergeCell ref="BB1153:BC1153"/>
    <mergeCell ref="BE1153:BI1153"/>
    <mergeCell ref="BJ1153:BK1153"/>
    <mergeCell ref="AW1154:BA1154"/>
    <mergeCell ref="BB1154:BC1154"/>
    <mergeCell ref="BE1154:BI1154"/>
    <mergeCell ref="BJ1154:BK1154"/>
    <mergeCell ref="AW1151:BA1151"/>
    <mergeCell ref="BB1151:BC1151"/>
    <mergeCell ref="BE1151:BI1151"/>
    <mergeCell ref="BJ1151:BK1151"/>
    <mergeCell ref="AW1152:BA1152"/>
    <mergeCell ref="BB1152:BC1152"/>
    <mergeCell ref="BE1152:BI1152"/>
    <mergeCell ref="BJ1152:BK1152"/>
    <mergeCell ref="AW1149:BA1149"/>
    <mergeCell ref="BB1149:BC1149"/>
    <mergeCell ref="BE1149:BI1149"/>
    <mergeCell ref="BJ1149:BK1149"/>
    <mergeCell ref="AW1150:BA1150"/>
    <mergeCell ref="BB1150:BC1150"/>
    <mergeCell ref="BE1150:BI1150"/>
    <mergeCell ref="BJ1150:BK1150"/>
    <mergeCell ref="AW1147:BA1147"/>
    <mergeCell ref="BB1147:BC1147"/>
    <mergeCell ref="BE1147:BI1147"/>
    <mergeCell ref="BJ1147:BK1147"/>
    <mergeCell ref="AW1148:BA1148"/>
    <mergeCell ref="BB1148:BC1148"/>
    <mergeCell ref="BE1148:BI1148"/>
    <mergeCell ref="BJ1148:BK1148"/>
    <mergeCell ref="AW1145:BA1145"/>
    <mergeCell ref="BB1145:BC1145"/>
    <mergeCell ref="BE1145:BI1145"/>
    <mergeCell ref="BJ1145:BK1145"/>
    <mergeCell ref="AW1146:BA1146"/>
    <mergeCell ref="BB1146:BC1146"/>
    <mergeCell ref="BE1146:BI1146"/>
    <mergeCell ref="BJ1146:BK1146"/>
    <mergeCell ref="AW1143:BA1143"/>
    <mergeCell ref="BB1143:BC1143"/>
    <mergeCell ref="BE1143:BI1143"/>
    <mergeCell ref="BJ1143:BK1143"/>
    <mergeCell ref="AW1144:BA1144"/>
    <mergeCell ref="BB1144:BC1144"/>
    <mergeCell ref="BE1144:BI1144"/>
    <mergeCell ref="BJ1144:BK1144"/>
    <mergeCell ref="AW1141:BA1141"/>
    <mergeCell ref="BB1141:BC1141"/>
    <mergeCell ref="BE1141:BI1141"/>
    <mergeCell ref="BJ1141:BK1141"/>
    <mergeCell ref="AW1142:BA1142"/>
    <mergeCell ref="BB1142:BC1142"/>
    <mergeCell ref="BE1142:BI1142"/>
    <mergeCell ref="BJ1142:BK1142"/>
    <mergeCell ref="AW1139:BA1139"/>
    <mergeCell ref="BB1139:BC1139"/>
    <mergeCell ref="BE1139:BI1139"/>
    <mergeCell ref="BJ1139:BK1139"/>
    <mergeCell ref="AW1140:BA1140"/>
    <mergeCell ref="BB1140:BC1140"/>
    <mergeCell ref="BE1140:BI1140"/>
    <mergeCell ref="BJ1140:BK1140"/>
    <mergeCell ref="AW1137:BA1137"/>
    <mergeCell ref="BB1137:BC1137"/>
    <mergeCell ref="BE1137:BI1137"/>
    <mergeCell ref="BJ1137:BK1137"/>
    <mergeCell ref="AW1138:BA1138"/>
    <mergeCell ref="BB1138:BC1138"/>
    <mergeCell ref="BE1138:BI1138"/>
    <mergeCell ref="BJ1138:BK1138"/>
    <mergeCell ref="AW1135:BA1135"/>
    <mergeCell ref="BB1135:BC1135"/>
    <mergeCell ref="BE1135:BI1135"/>
    <mergeCell ref="BJ1135:BK1135"/>
    <mergeCell ref="AW1136:BA1136"/>
    <mergeCell ref="BB1136:BC1136"/>
    <mergeCell ref="BE1136:BI1136"/>
    <mergeCell ref="BJ1136:BK1136"/>
    <mergeCell ref="AW1133:BA1133"/>
    <mergeCell ref="BB1133:BC1133"/>
    <mergeCell ref="BE1133:BI1133"/>
    <mergeCell ref="BJ1133:BK1133"/>
    <mergeCell ref="AW1134:BA1134"/>
    <mergeCell ref="BB1134:BC1134"/>
    <mergeCell ref="BE1134:BI1134"/>
    <mergeCell ref="BJ1134:BK1134"/>
    <mergeCell ref="AW1131:BA1131"/>
    <mergeCell ref="BB1131:BC1131"/>
    <mergeCell ref="BE1131:BI1131"/>
    <mergeCell ref="BJ1131:BK1131"/>
    <mergeCell ref="AW1132:BA1132"/>
    <mergeCell ref="BB1132:BC1132"/>
    <mergeCell ref="BE1132:BI1132"/>
    <mergeCell ref="BJ1132:BK1132"/>
    <mergeCell ref="AW1129:BA1129"/>
    <mergeCell ref="BB1129:BC1129"/>
    <mergeCell ref="BE1129:BI1129"/>
    <mergeCell ref="BJ1129:BK1129"/>
    <mergeCell ref="AW1130:BA1130"/>
    <mergeCell ref="BB1130:BC1130"/>
    <mergeCell ref="BE1130:BI1130"/>
    <mergeCell ref="BJ1130:BK1130"/>
    <mergeCell ref="AW1127:BA1127"/>
    <mergeCell ref="BB1127:BC1127"/>
    <mergeCell ref="BE1127:BI1127"/>
    <mergeCell ref="BJ1127:BK1127"/>
    <mergeCell ref="AW1128:BA1128"/>
    <mergeCell ref="BB1128:BC1128"/>
    <mergeCell ref="BE1128:BI1128"/>
    <mergeCell ref="BJ1128:BK1128"/>
    <mergeCell ref="AW1125:BA1125"/>
    <mergeCell ref="BB1125:BC1125"/>
    <mergeCell ref="BE1125:BI1125"/>
    <mergeCell ref="BJ1125:BK1125"/>
    <mergeCell ref="AW1126:BA1126"/>
    <mergeCell ref="BB1126:BC1126"/>
    <mergeCell ref="BE1126:BI1126"/>
    <mergeCell ref="BJ1126:BK1126"/>
    <mergeCell ref="AW1123:BA1123"/>
    <mergeCell ref="BB1123:BC1123"/>
    <mergeCell ref="BE1123:BI1123"/>
    <mergeCell ref="BJ1123:BK1123"/>
    <mergeCell ref="AW1124:BA1124"/>
    <mergeCell ref="BB1124:BC1124"/>
    <mergeCell ref="BE1124:BI1124"/>
    <mergeCell ref="BJ1124:BK1124"/>
    <mergeCell ref="AW1121:BA1121"/>
    <mergeCell ref="BB1121:BC1121"/>
    <mergeCell ref="BE1121:BI1121"/>
    <mergeCell ref="BJ1121:BK1121"/>
    <mergeCell ref="AW1122:BA1122"/>
    <mergeCell ref="BB1122:BC1122"/>
    <mergeCell ref="BE1122:BI1122"/>
    <mergeCell ref="BJ1122:BK1122"/>
    <mergeCell ref="AW1119:BA1119"/>
    <mergeCell ref="BB1119:BC1119"/>
    <mergeCell ref="BE1119:BI1119"/>
    <mergeCell ref="BJ1119:BK1119"/>
    <mergeCell ref="AW1120:BA1120"/>
    <mergeCell ref="BB1120:BC1120"/>
    <mergeCell ref="BE1120:BI1120"/>
    <mergeCell ref="BJ1120:BK1120"/>
    <mergeCell ref="AW1117:BA1117"/>
    <mergeCell ref="BB1117:BC1117"/>
    <mergeCell ref="BE1117:BI1117"/>
    <mergeCell ref="BJ1117:BK1117"/>
    <mergeCell ref="AW1118:BA1118"/>
    <mergeCell ref="BB1118:BC1118"/>
    <mergeCell ref="BE1118:BI1118"/>
    <mergeCell ref="BJ1118:BK1118"/>
    <mergeCell ref="AW1115:BA1115"/>
    <mergeCell ref="BB1115:BC1115"/>
    <mergeCell ref="BE1115:BI1115"/>
    <mergeCell ref="BJ1115:BK1115"/>
    <mergeCell ref="AW1116:BA1116"/>
    <mergeCell ref="BB1116:BC1116"/>
    <mergeCell ref="BE1116:BI1116"/>
    <mergeCell ref="BJ1116:BK1116"/>
    <mergeCell ref="AW1113:BA1113"/>
    <mergeCell ref="BB1113:BC1113"/>
    <mergeCell ref="BE1113:BI1113"/>
    <mergeCell ref="BJ1113:BK1113"/>
    <mergeCell ref="AW1114:BA1114"/>
    <mergeCell ref="BB1114:BC1114"/>
    <mergeCell ref="BE1114:BI1114"/>
    <mergeCell ref="BJ1114:BK1114"/>
    <mergeCell ref="AW1111:BA1111"/>
    <mergeCell ref="BB1111:BC1111"/>
    <mergeCell ref="BE1111:BI1111"/>
    <mergeCell ref="BJ1111:BK1111"/>
    <mergeCell ref="AW1112:BA1112"/>
    <mergeCell ref="BB1112:BC1112"/>
    <mergeCell ref="BE1112:BI1112"/>
    <mergeCell ref="BJ1112:BK1112"/>
    <mergeCell ref="AW1109:BA1109"/>
    <mergeCell ref="BB1109:BC1109"/>
    <mergeCell ref="BE1109:BI1109"/>
    <mergeCell ref="BJ1109:BK1109"/>
    <mergeCell ref="AW1110:BA1110"/>
    <mergeCell ref="BB1110:BC1110"/>
    <mergeCell ref="BE1110:BI1110"/>
    <mergeCell ref="BJ1110:BK1110"/>
    <mergeCell ref="AW1107:BA1107"/>
    <mergeCell ref="BB1107:BC1107"/>
    <mergeCell ref="BE1107:BI1107"/>
    <mergeCell ref="BJ1107:BK1107"/>
    <mergeCell ref="AW1108:BA1108"/>
    <mergeCell ref="BB1108:BC1108"/>
    <mergeCell ref="BE1108:BI1108"/>
    <mergeCell ref="BJ1108:BK1108"/>
    <mergeCell ref="AW1105:BA1105"/>
    <mergeCell ref="BB1105:BC1105"/>
    <mergeCell ref="BE1105:BI1105"/>
    <mergeCell ref="BJ1105:BK1105"/>
    <mergeCell ref="AW1106:BA1106"/>
    <mergeCell ref="BB1106:BC1106"/>
    <mergeCell ref="BE1106:BI1106"/>
    <mergeCell ref="BJ1106:BK1106"/>
    <mergeCell ref="AW1103:BA1103"/>
    <mergeCell ref="BB1103:BC1103"/>
    <mergeCell ref="BE1103:BI1103"/>
    <mergeCell ref="BJ1103:BK1103"/>
    <mergeCell ref="AW1104:BA1104"/>
    <mergeCell ref="BB1104:BC1104"/>
    <mergeCell ref="BE1104:BI1104"/>
    <mergeCell ref="BJ1104:BK1104"/>
    <mergeCell ref="AW1101:BA1101"/>
    <mergeCell ref="BB1101:BC1101"/>
    <mergeCell ref="BE1101:BI1101"/>
    <mergeCell ref="BJ1101:BK1101"/>
    <mergeCell ref="AW1102:BA1102"/>
    <mergeCell ref="BB1102:BC1102"/>
    <mergeCell ref="BE1102:BI1102"/>
    <mergeCell ref="BJ1102:BK1102"/>
    <mergeCell ref="AW1099:BA1099"/>
    <mergeCell ref="BB1099:BC1099"/>
    <mergeCell ref="BE1099:BI1099"/>
    <mergeCell ref="BJ1099:BK1099"/>
    <mergeCell ref="AW1100:BA1100"/>
    <mergeCell ref="BB1100:BC1100"/>
    <mergeCell ref="BE1100:BI1100"/>
    <mergeCell ref="BJ1100:BK1100"/>
    <mergeCell ref="AW1097:BA1097"/>
    <mergeCell ref="BB1097:BC1097"/>
    <mergeCell ref="BE1097:BI1097"/>
    <mergeCell ref="BJ1097:BK1097"/>
    <mergeCell ref="AW1098:BA1098"/>
    <mergeCell ref="BB1098:BC1098"/>
    <mergeCell ref="BE1098:BI1098"/>
    <mergeCell ref="BJ1098:BK1098"/>
    <mergeCell ref="AW1095:BA1095"/>
    <mergeCell ref="BB1095:BC1095"/>
    <mergeCell ref="BE1095:BI1095"/>
    <mergeCell ref="BJ1095:BK1095"/>
    <mergeCell ref="AW1096:BA1096"/>
    <mergeCell ref="BB1096:BC1096"/>
    <mergeCell ref="BE1096:BI1096"/>
    <mergeCell ref="BJ1096:BK1096"/>
    <mergeCell ref="AW1093:BA1093"/>
    <mergeCell ref="BB1093:BC1093"/>
    <mergeCell ref="BE1093:BI1093"/>
    <mergeCell ref="BJ1093:BK1093"/>
    <mergeCell ref="AW1094:BA1094"/>
    <mergeCell ref="BB1094:BC1094"/>
    <mergeCell ref="BE1094:BI1094"/>
    <mergeCell ref="BJ1094:BK1094"/>
    <mergeCell ref="AW1091:BA1091"/>
    <mergeCell ref="BB1091:BC1091"/>
    <mergeCell ref="BE1091:BI1091"/>
    <mergeCell ref="BJ1091:BK1091"/>
    <mergeCell ref="AW1092:BA1092"/>
    <mergeCell ref="BB1092:BC1092"/>
    <mergeCell ref="BE1092:BI1092"/>
    <mergeCell ref="BJ1092:BK1092"/>
    <mergeCell ref="AW1089:BA1089"/>
    <mergeCell ref="BB1089:BC1089"/>
    <mergeCell ref="BE1089:BI1089"/>
    <mergeCell ref="BJ1089:BK1089"/>
    <mergeCell ref="AW1090:BA1090"/>
    <mergeCell ref="BB1090:BC1090"/>
    <mergeCell ref="BE1090:BI1090"/>
    <mergeCell ref="BJ1090:BK1090"/>
    <mergeCell ref="AW1087:BA1087"/>
    <mergeCell ref="BB1087:BC1087"/>
    <mergeCell ref="BE1087:BI1087"/>
    <mergeCell ref="BJ1087:BK1087"/>
    <mergeCell ref="AW1088:BA1088"/>
    <mergeCell ref="BB1088:BC1088"/>
    <mergeCell ref="BE1088:BI1088"/>
    <mergeCell ref="BJ1088:BK1088"/>
    <mergeCell ref="AW1085:BA1085"/>
    <mergeCell ref="BB1085:BC1085"/>
    <mergeCell ref="BE1085:BI1085"/>
    <mergeCell ref="BJ1085:BK1085"/>
    <mergeCell ref="AW1086:BA1086"/>
    <mergeCell ref="BB1086:BC1086"/>
    <mergeCell ref="BE1086:BI1086"/>
    <mergeCell ref="BJ1086:BK1086"/>
    <mergeCell ref="AW1083:BA1083"/>
    <mergeCell ref="BB1083:BC1083"/>
    <mergeCell ref="BE1083:BI1083"/>
    <mergeCell ref="BJ1083:BK1083"/>
    <mergeCell ref="AW1084:BA1084"/>
    <mergeCell ref="BB1084:BC1084"/>
    <mergeCell ref="BE1084:BI1084"/>
    <mergeCell ref="BJ1084:BK1084"/>
    <mergeCell ref="AW1081:BA1081"/>
    <mergeCell ref="BB1081:BC1081"/>
    <mergeCell ref="BE1081:BI1081"/>
    <mergeCell ref="BJ1081:BK1081"/>
    <mergeCell ref="AW1082:BA1082"/>
    <mergeCell ref="BB1082:BC1082"/>
    <mergeCell ref="BE1082:BI1082"/>
    <mergeCell ref="BJ1082:BK1082"/>
    <mergeCell ref="AW1079:BA1079"/>
    <mergeCell ref="BB1079:BC1079"/>
    <mergeCell ref="BE1079:BI1079"/>
    <mergeCell ref="BJ1079:BK1079"/>
    <mergeCell ref="AW1080:BA1080"/>
    <mergeCell ref="BB1080:BC1080"/>
    <mergeCell ref="BE1080:BI1080"/>
    <mergeCell ref="BJ1080:BK1080"/>
    <mergeCell ref="AW1077:BA1077"/>
    <mergeCell ref="BB1077:BC1077"/>
    <mergeCell ref="BE1077:BI1077"/>
    <mergeCell ref="BJ1077:BK1077"/>
    <mergeCell ref="AW1078:BA1078"/>
    <mergeCell ref="BB1078:BC1078"/>
    <mergeCell ref="BE1078:BI1078"/>
    <mergeCell ref="BJ1078:BK1078"/>
    <mergeCell ref="AW1075:BA1075"/>
    <mergeCell ref="BB1075:BC1075"/>
    <mergeCell ref="BE1075:BI1075"/>
    <mergeCell ref="BJ1075:BK1075"/>
    <mergeCell ref="AW1076:BA1076"/>
    <mergeCell ref="BB1076:BC1076"/>
    <mergeCell ref="BE1076:BI1076"/>
    <mergeCell ref="BJ1076:BK1076"/>
    <mergeCell ref="AW1073:BA1073"/>
    <mergeCell ref="BB1073:BC1073"/>
    <mergeCell ref="BE1073:BI1073"/>
    <mergeCell ref="BJ1073:BK1073"/>
    <mergeCell ref="AW1074:BA1074"/>
    <mergeCell ref="BB1074:BC1074"/>
    <mergeCell ref="BE1074:BI1074"/>
    <mergeCell ref="BJ1074:BK1074"/>
    <mergeCell ref="AW1071:BA1071"/>
    <mergeCell ref="BB1071:BC1071"/>
    <mergeCell ref="BE1071:BI1071"/>
    <mergeCell ref="BJ1071:BK1071"/>
    <mergeCell ref="AW1072:BA1072"/>
    <mergeCell ref="BB1072:BC1072"/>
    <mergeCell ref="BE1072:BI1072"/>
    <mergeCell ref="BJ1072:BK1072"/>
    <mergeCell ref="AW1069:BA1069"/>
    <mergeCell ref="BB1069:BC1069"/>
    <mergeCell ref="BE1069:BI1069"/>
    <mergeCell ref="BJ1069:BK1069"/>
    <mergeCell ref="AW1070:BA1070"/>
    <mergeCell ref="BB1070:BC1070"/>
    <mergeCell ref="BE1070:BI1070"/>
    <mergeCell ref="BJ1070:BK1070"/>
    <mergeCell ref="AW1067:BA1067"/>
    <mergeCell ref="BB1067:BC1067"/>
    <mergeCell ref="BE1067:BI1067"/>
    <mergeCell ref="BJ1067:BK1067"/>
    <mergeCell ref="AW1068:BA1068"/>
    <mergeCell ref="BB1068:BC1068"/>
    <mergeCell ref="BE1068:BI1068"/>
    <mergeCell ref="BJ1068:BK1068"/>
    <mergeCell ref="AW1065:BA1065"/>
    <mergeCell ref="BB1065:BC1065"/>
    <mergeCell ref="BE1065:BI1065"/>
    <mergeCell ref="BJ1065:BK1065"/>
    <mergeCell ref="AW1066:BA1066"/>
    <mergeCell ref="BB1066:BC1066"/>
    <mergeCell ref="BE1066:BI1066"/>
    <mergeCell ref="BJ1066:BK1066"/>
    <mergeCell ref="AW1063:BA1063"/>
    <mergeCell ref="BB1063:BC1063"/>
    <mergeCell ref="BE1063:BI1063"/>
    <mergeCell ref="BJ1063:BK1063"/>
    <mergeCell ref="AW1064:BA1064"/>
    <mergeCell ref="BB1064:BC1064"/>
    <mergeCell ref="BE1064:BI1064"/>
    <mergeCell ref="BJ1064:BK1064"/>
    <mergeCell ref="AW1061:BA1061"/>
    <mergeCell ref="BB1061:BC1061"/>
    <mergeCell ref="BE1061:BI1061"/>
    <mergeCell ref="BJ1061:BK1061"/>
    <mergeCell ref="AW1062:BA1062"/>
    <mergeCell ref="BB1062:BC1062"/>
    <mergeCell ref="BE1062:BI1062"/>
    <mergeCell ref="BJ1062:BK1062"/>
    <mergeCell ref="AW1059:BA1059"/>
    <mergeCell ref="BB1059:BC1059"/>
    <mergeCell ref="BE1059:BI1059"/>
    <mergeCell ref="BJ1059:BK1059"/>
    <mergeCell ref="AW1060:BA1060"/>
    <mergeCell ref="BB1060:BC1060"/>
    <mergeCell ref="BE1060:BI1060"/>
    <mergeCell ref="BJ1060:BK1060"/>
    <mergeCell ref="AW1057:BA1057"/>
    <mergeCell ref="BB1057:BC1057"/>
    <mergeCell ref="BE1057:BI1057"/>
    <mergeCell ref="BJ1057:BK1057"/>
    <mergeCell ref="AW1058:BA1058"/>
    <mergeCell ref="BB1058:BC1058"/>
    <mergeCell ref="BE1058:BI1058"/>
    <mergeCell ref="BJ1058:BK1058"/>
    <mergeCell ref="AW1055:BA1055"/>
    <mergeCell ref="BB1055:BC1055"/>
    <mergeCell ref="BE1055:BI1055"/>
    <mergeCell ref="BJ1055:BK1055"/>
    <mergeCell ref="AW1056:BA1056"/>
    <mergeCell ref="BB1056:BC1056"/>
    <mergeCell ref="BE1056:BI1056"/>
    <mergeCell ref="BJ1056:BK1056"/>
    <mergeCell ref="AW1053:BA1053"/>
    <mergeCell ref="BB1053:BC1053"/>
    <mergeCell ref="BE1053:BI1053"/>
    <mergeCell ref="BJ1053:BK1053"/>
    <mergeCell ref="AW1054:BA1054"/>
    <mergeCell ref="BB1054:BC1054"/>
    <mergeCell ref="BE1054:BI1054"/>
    <mergeCell ref="BJ1054:BK1054"/>
    <mergeCell ref="AW1051:BA1051"/>
    <mergeCell ref="BB1051:BC1051"/>
    <mergeCell ref="BE1051:BI1051"/>
    <mergeCell ref="BJ1051:BK1051"/>
    <mergeCell ref="AW1052:BA1052"/>
    <mergeCell ref="BB1052:BC1052"/>
    <mergeCell ref="BE1052:BI1052"/>
    <mergeCell ref="BJ1052:BK1052"/>
    <mergeCell ref="AW1049:BA1049"/>
    <mergeCell ref="BB1049:BC1049"/>
    <mergeCell ref="BE1049:BI1049"/>
    <mergeCell ref="BJ1049:BK1049"/>
    <mergeCell ref="AW1050:BA1050"/>
    <mergeCell ref="BB1050:BC1050"/>
    <mergeCell ref="BE1050:BI1050"/>
    <mergeCell ref="BJ1050:BK1050"/>
    <mergeCell ref="AW1047:BA1047"/>
    <mergeCell ref="BB1047:BC1047"/>
    <mergeCell ref="BE1047:BI1047"/>
    <mergeCell ref="BJ1047:BK1047"/>
    <mergeCell ref="AW1048:BA1048"/>
    <mergeCell ref="BB1048:BC1048"/>
    <mergeCell ref="BE1048:BI1048"/>
    <mergeCell ref="BJ1048:BK1048"/>
    <mergeCell ref="AW1045:BA1045"/>
    <mergeCell ref="BB1045:BC1045"/>
    <mergeCell ref="BE1045:BI1045"/>
    <mergeCell ref="BJ1045:BK1045"/>
    <mergeCell ref="AW1046:BA1046"/>
    <mergeCell ref="BB1046:BC1046"/>
    <mergeCell ref="BE1046:BI1046"/>
    <mergeCell ref="BJ1046:BK1046"/>
    <mergeCell ref="AW1043:BA1043"/>
    <mergeCell ref="BB1043:BC1043"/>
    <mergeCell ref="BE1043:BI1043"/>
    <mergeCell ref="BJ1043:BK1043"/>
    <mergeCell ref="AW1044:BA1044"/>
    <mergeCell ref="BB1044:BC1044"/>
    <mergeCell ref="BE1044:BI1044"/>
    <mergeCell ref="BJ1044:BK1044"/>
    <mergeCell ref="AW1041:BA1041"/>
    <mergeCell ref="BB1041:BC1041"/>
    <mergeCell ref="BE1041:BI1041"/>
    <mergeCell ref="BJ1041:BK1041"/>
    <mergeCell ref="AW1042:BA1042"/>
    <mergeCell ref="BB1042:BC1042"/>
    <mergeCell ref="BE1042:BI1042"/>
    <mergeCell ref="BJ1042:BK1042"/>
    <mergeCell ref="AW1039:BA1039"/>
    <mergeCell ref="BB1039:BC1039"/>
    <mergeCell ref="BE1039:BI1039"/>
    <mergeCell ref="BJ1039:BK1039"/>
    <mergeCell ref="AW1040:BA1040"/>
    <mergeCell ref="BB1040:BC1040"/>
    <mergeCell ref="BE1040:BI1040"/>
    <mergeCell ref="BJ1040:BK1040"/>
    <mergeCell ref="AW1037:BA1037"/>
    <mergeCell ref="BB1037:BC1037"/>
    <mergeCell ref="BE1037:BI1037"/>
    <mergeCell ref="BJ1037:BK1037"/>
    <mergeCell ref="AW1038:BA1038"/>
    <mergeCell ref="BB1038:BC1038"/>
    <mergeCell ref="BE1038:BI1038"/>
    <mergeCell ref="BJ1038:BK1038"/>
    <mergeCell ref="AW1035:BA1035"/>
    <mergeCell ref="BB1035:BC1035"/>
    <mergeCell ref="BE1035:BI1035"/>
    <mergeCell ref="BJ1035:BK1035"/>
    <mergeCell ref="AW1036:BA1036"/>
    <mergeCell ref="BB1036:BC1036"/>
    <mergeCell ref="BE1036:BI1036"/>
    <mergeCell ref="BJ1036:BK1036"/>
    <mergeCell ref="AW1033:BA1033"/>
    <mergeCell ref="BB1033:BC1033"/>
    <mergeCell ref="BE1033:BI1033"/>
    <mergeCell ref="BJ1033:BK1033"/>
    <mergeCell ref="AW1034:BA1034"/>
    <mergeCell ref="BB1034:BC1034"/>
    <mergeCell ref="BE1034:BI1034"/>
    <mergeCell ref="BJ1034:BK1034"/>
    <mergeCell ref="AW1031:BA1031"/>
    <mergeCell ref="BB1031:BC1031"/>
    <mergeCell ref="BE1031:BI1031"/>
    <mergeCell ref="BJ1031:BK1031"/>
    <mergeCell ref="AW1032:BA1032"/>
    <mergeCell ref="BB1032:BC1032"/>
    <mergeCell ref="BE1032:BI1032"/>
    <mergeCell ref="BJ1032:BK1032"/>
    <mergeCell ref="AW1029:BA1029"/>
    <mergeCell ref="BB1029:BC1029"/>
    <mergeCell ref="BE1029:BI1029"/>
    <mergeCell ref="BJ1029:BK1029"/>
    <mergeCell ref="AW1030:BA1030"/>
    <mergeCell ref="BB1030:BC1030"/>
    <mergeCell ref="BE1030:BI1030"/>
    <mergeCell ref="BJ1030:BK1030"/>
    <mergeCell ref="AW1027:BA1027"/>
    <mergeCell ref="BB1027:BC1027"/>
    <mergeCell ref="BE1027:BI1027"/>
    <mergeCell ref="BJ1027:BK1027"/>
    <mergeCell ref="AW1028:BA1028"/>
    <mergeCell ref="BB1028:BC1028"/>
    <mergeCell ref="BE1028:BI1028"/>
    <mergeCell ref="BJ1028:BK1028"/>
    <mergeCell ref="AW1025:BA1025"/>
    <mergeCell ref="BB1025:BC1025"/>
    <mergeCell ref="BE1025:BI1025"/>
    <mergeCell ref="BJ1025:BK1025"/>
    <mergeCell ref="AW1026:BA1026"/>
    <mergeCell ref="BB1026:BC1026"/>
    <mergeCell ref="BE1026:BI1026"/>
    <mergeCell ref="BJ1026:BK1026"/>
    <mergeCell ref="AW1023:BA1023"/>
    <mergeCell ref="BB1023:BC1023"/>
    <mergeCell ref="BE1023:BI1023"/>
    <mergeCell ref="BJ1023:BK1023"/>
    <mergeCell ref="AW1024:BA1024"/>
    <mergeCell ref="BB1024:BC1024"/>
    <mergeCell ref="BE1024:BI1024"/>
    <mergeCell ref="BJ1024:BK1024"/>
    <mergeCell ref="AW1021:BA1021"/>
    <mergeCell ref="BB1021:BC1021"/>
    <mergeCell ref="BE1021:BI1021"/>
    <mergeCell ref="BJ1021:BK1021"/>
    <mergeCell ref="AW1022:BA1022"/>
    <mergeCell ref="BB1022:BC1022"/>
    <mergeCell ref="BE1022:BI1022"/>
    <mergeCell ref="BJ1022:BK1022"/>
    <mergeCell ref="AW1019:BA1019"/>
    <mergeCell ref="BB1019:BC1019"/>
    <mergeCell ref="BE1019:BI1019"/>
    <mergeCell ref="BJ1019:BK1019"/>
    <mergeCell ref="AW1020:BA1020"/>
    <mergeCell ref="BB1020:BC1020"/>
    <mergeCell ref="BE1020:BI1020"/>
    <mergeCell ref="BJ1020:BK1020"/>
    <mergeCell ref="AW1017:BA1017"/>
    <mergeCell ref="BB1017:BC1017"/>
    <mergeCell ref="BE1017:BI1017"/>
    <mergeCell ref="BJ1017:BK1017"/>
    <mergeCell ref="AW1018:BA1018"/>
    <mergeCell ref="BB1018:BC1018"/>
    <mergeCell ref="BE1018:BI1018"/>
    <mergeCell ref="BJ1018:BK1018"/>
    <mergeCell ref="AW1015:BA1015"/>
    <mergeCell ref="BB1015:BC1015"/>
    <mergeCell ref="BE1015:BI1015"/>
    <mergeCell ref="BJ1015:BK1015"/>
    <mergeCell ref="AW1016:BA1016"/>
    <mergeCell ref="BB1016:BC1016"/>
    <mergeCell ref="BE1016:BI1016"/>
    <mergeCell ref="BJ1016:BK1016"/>
    <mergeCell ref="AW1013:BA1013"/>
    <mergeCell ref="BB1013:BC1013"/>
    <mergeCell ref="BE1013:BI1013"/>
    <mergeCell ref="BJ1013:BK1013"/>
    <mergeCell ref="AW1014:BA1014"/>
    <mergeCell ref="BB1014:BC1014"/>
    <mergeCell ref="BE1014:BI1014"/>
    <mergeCell ref="BJ1014:BK1014"/>
    <mergeCell ref="AW1011:BA1011"/>
    <mergeCell ref="BB1011:BC1011"/>
    <mergeCell ref="BE1011:BI1011"/>
    <mergeCell ref="BJ1011:BK1011"/>
    <mergeCell ref="AW1012:BA1012"/>
    <mergeCell ref="BB1012:BC1012"/>
    <mergeCell ref="BE1012:BI1012"/>
    <mergeCell ref="BJ1012:BK1012"/>
    <mergeCell ref="AW1009:BA1009"/>
    <mergeCell ref="BB1009:BC1009"/>
    <mergeCell ref="BE1009:BI1009"/>
    <mergeCell ref="BJ1009:BK1009"/>
    <mergeCell ref="AW1010:BA1010"/>
    <mergeCell ref="BB1010:BC1010"/>
    <mergeCell ref="BE1010:BI1010"/>
    <mergeCell ref="BJ1010:BK1010"/>
    <mergeCell ref="AW1007:BA1007"/>
    <mergeCell ref="BB1007:BC1007"/>
    <mergeCell ref="BE1007:BI1007"/>
    <mergeCell ref="BJ1007:BK1007"/>
    <mergeCell ref="AW1008:BA1008"/>
    <mergeCell ref="BB1008:BC1008"/>
    <mergeCell ref="BE1008:BI1008"/>
    <mergeCell ref="BJ1008:BK1008"/>
    <mergeCell ref="AW1005:BA1005"/>
    <mergeCell ref="BB1005:BC1005"/>
    <mergeCell ref="BE1005:BI1005"/>
    <mergeCell ref="BJ1005:BK1005"/>
    <mergeCell ref="AW1006:BA1006"/>
    <mergeCell ref="BB1006:BC1006"/>
    <mergeCell ref="BE1006:BI1006"/>
    <mergeCell ref="BJ1006:BK1006"/>
    <mergeCell ref="AW1003:BA1003"/>
    <mergeCell ref="BB1003:BC1003"/>
    <mergeCell ref="BE1003:BI1003"/>
    <mergeCell ref="BJ1003:BK1003"/>
    <mergeCell ref="AW1004:BA1004"/>
    <mergeCell ref="BB1004:BC1004"/>
    <mergeCell ref="BE1004:BI1004"/>
    <mergeCell ref="BJ1004:BK1004"/>
    <mergeCell ref="AW1001:BA1001"/>
    <mergeCell ref="BB1001:BC1001"/>
    <mergeCell ref="BE1001:BI1001"/>
    <mergeCell ref="BJ1001:BK1001"/>
    <mergeCell ref="AW1002:BA1002"/>
    <mergeCell ref="BB1002:BC1002"/>
    <mergeCell ref="BE1002:BI1002"/>
    <mergeCell ref="BJ1002:BK1002"/>
    <mergeCell ref="AW999:BA999"/>
    <mergeCell ref="BB999:BC999"/>
    <mergeCell ref="BE999:BI999"/>
    <mergeCell ref="BJ999:BK999"/>
    <mergeCell ref="AW1000:BA1000"/>
    <mergeCell ref="BB1000:BC1000"/>
    <mergeCell ref="BE1000:BI1000"/>
    <mergeCell ref="BJ1000:BK1000"/>
    <mergeCell ref="AW997:BA997"/>
    <mergeCell ref="BB997:BC997"/>
    <mergeCell ref="BE997:BI997"/>
    <mergeCell ref="BJ997:BK997"/>
    <mergeCell ref="AW998:BA998"/>
    <mergeCell ref="BB998:BC998"/>
    <mergeCell ref="BE998:BI998"/>
    <mergeCell ref="BJ998:BK998"/>
    <mergeCell ref="AW995:BA995"/>
    <mergeCell ref="BB995:BC995"/>
    <mergeCell ref="BE995:BI995"/>
    <mergeCell ref="BJ995:BK995"/>
    <mergeCell ref="AW996:BA996"/>
    <mergeCell ref="BB996:BC996"/>
    <mergeCell ref="BE996:BI996"/>
    <mergeCell ref="BJ996:BK996"/>
    <mergeCell ref="AW993:BA993"/>
    <mergeCell ref="BB993:BC993"/>
    <mergeCell ref="BE993:BI993"/>
    <mergeCell ref="BJ993:BK993"/>
    <mergeCell ref="AW994:BA994"/>
    <mergeCell ref="BB994:BC994"/>
    <mergeCell ref="BE994:BI994"/>
    <mergeCell ref="BJ994:BK994"/>
    <mergeCell ref="AW991:BA991"/>
    <mergeCell ref="BB991:BC991"/>
    <mergeCell ref="BE991:BI991"/>
    <mergeCell ref="BJ991:BK991"/>
    <mergeCell ref="AW992:BA992"/>
    <mergeCell ref="BB992:BC992"/>
    <mergeCell ref="BE992:BI992"/>
    <mergeCell ref="BJ992:BK992"/>
    <mergeCell ref="AW989:BA989"/>
    <mergeCell ref="BB989:BC989"/>
    <mergeCell ref="BE989:BI989"/>
    <mergeCell ref="BJ989:BK989"/>
    <mergeCell ref="AW990:BA990"/>
    <mergeCell ref="BB990:BC990"/>
    <mergeCell ref="BE990:BI990"/>
    <mergeCell ref="BJ990:BK990"/>
    <mergeCell ref="AW987:BA987"/>
    <mergeCell ref="BB987:BC987"/>
    <mergeCell ref="BE987:BI987"/>
    <mergeCell ref="BJ987:BK987"/>
    <mergeCell ref="AW988:BA988"/>
    <mergeCell ref="BB988:BC988"/>
    <mergeCell ref="BE988:BI988"/>
    <mergeCell ref="BJ988:BK988"/>
    <mergeCell ref="AW985:BA985"/>
    <mergeCell ref="BB985:BC985"/>
    <mergeCell ref="BE985:BI985"/>
    <mergeCell ref="BJ985:BK985"/>
    <mergeCell ref="AW986:BA986"/>
    <mergeCell ref="BB986:BC986"/>
    <mergeCell ref="BE986:BI986"/>
    <mergeCell ref="BJ986:BK986"/>
    <mergeCell ref="AW983:BA983"/>
    <mergeCell ref="BB983:BC983"/>
    <mergeCell ref="BE983:BI983"/>
    <mergeCell ref="BJ983:BK983"/>
    <mergeCell ref="AW984:BA984"/>
    <mergeCell ref="BB984:BC984"/>
    <mergeCell ref="BE984:BI984"/>
    <mergeCell ref="BJ984:BK984"/>
    <mergeCell ref="AW981:BA981"/>
    <mergeCell ref="BB981:BC981"/>
    <mergeCell ref="BE981:BI981"/>
    <mergeCell ref="BJ981:BK981"/>
    <mergeCell ref="AW982:BA982"/>
    <mergeCell ref="BB982:BC982"/>
    <mergeCell ref="BE982:BI982"/>
    <mergeCell ref="BJ982:BK982"/>
    <mergeCell ref="AW979:BA979"/>
    <mergeCell ref="BB979:BC979"/>
    <mergeCell ref="BE979:BI979"/>
    <mergeCell ref="BJ979:BK979"/>
    <mergeCell ref="AW980:BA980"/>
    <mergeCell ref="BB980:BC980"/>
    <mergeCell ref="BE980:BI980"/>
    <mergeCell ref="BJ980:BK980"/>
    <mergeCell ref="AW977:BA977"/>
    <mergeCell ref="BB977:BC977"/>
    <mergeCell ref="BE977:BI977"/>
    <mergeCell ref="BJ977:BK977"/>
    <mergeCell ref="AW978:BA978"/>
    <mergeCell ref="BB978:BC978"/>
    <mergeCell ref="BE978:BI978"/>
    <mergeCell ref="BJ978:BK978"/>
    <mergeCell ref="AW975:BA975"/>
    <mergeCell ref="BB975:BC975"/>
    <mergeCell ref="BE975:BI975"/>
    <mergeCell ref="BJ975:BK975"/>
    <mergeCell ref="AW976:BA976"/>
    <mergeCell ref="BB976:BC976"/>
    <mergeCell ref="BE976:BI976"/>
    <mergeCell ref="BJ976:BK976"/>
    <mergeCell ref="AW973:BA973"/>
    <mergeCell ref="BB973:BC973"/>
    <mergeCell ref="BE973:BI973"/>
    <mergeCell ref="BJ973:BK973"/>
    <mergeCell ref="AW974:BA974"/>
    <mergeCell ref="BB974:BC974"/>
    <mergeCell ref="BE974:BI974"/>
    <mergeCell ref="BJ974:BK974"/>
    <mergeCell ref="AW971:BA971"/>
    <mergeCell ref="BB971:BC971"/>
    <mergeCell ref="BE971:BI971"/>
    <mergeCell ref="BJ971:BK971"/>
    <mergeCell ref="AW972:BA972"/>
    <mergeCell ref="BB972:BC972"/>
    <mergeCell ref="BE972:BI972"/>
    <mergeCell ref="BJ972:BK972"/>
    <mergeCell ref="AW969:BA969"/>
    <mergeCell ref="BB969:BC969"/>
    <mergeCell ref="BE969:BI969"/>
    <mergeCell ref="BJ969:BK969"/>
    <mergeCell ref="AW970:BA970"/>
    <mergeCell ref="BB970:BC970"/>
    <mergeCell ref="BE970:BI970"/>
    <mergeCell ref="BJ970:BK970"/>
    <mergeCell ref="AW967:BA967"/>
    <mergeCell ref="BB967:BC967"/>
    <mergeCell ref="BE967:BI967"/>
    <mergeCell ref="BJ967:BK967"/>
    <mergeCell ref="AW968:BA968"/>
    <mergeCell ref="BB968:BC968"/>
    <mergeCell ref="BE968:BI968"/>
    <mergeCell ref="BJ968:BK968"/>
    <mergeCell ref="AW965:BA965"/>
    <mergeCell ref="BB965:BC965"/>
    <mergeCell ref="BE965:BI965"/>
    <mergeCell ref="BJ965:BK965"/>
    <mergeCell ref="AW966:BA966"/>
    <mergeCell ref="BB966:BC966"/>
    <mergeCell ref="BE966:BI966"/>
    <mergeCell ref="BJ966:BK966"/>
    <mergeCell ref="AW963:BA963"/>
    <mergeCell ref="BB963:BC963"/>
    <mergeCell ref="BE963:BI963"/>
    <mergeCell ref="BJ963:BK963"/>
    <mergeCell ref="AW964:BA964"/>
    <mergeCell ref="BB964:BC964"/>
    <mergeCell ref="BE964:BI964"/>
    <mergeCell ref="BJ964:BK964"/>
    <mergeCell ref="AW961:BA961"/>
    <mergeCell ref="BB961:BC961"/>
    <mergeCell ref="BE961:BI961"/>
    <mergeCell ref="BJ961:BK961"/>
    <mergeCell ref="AW962:BA962"/>
    <mergeCell ref="BB962:BC962"/>
    <mergeCell ref="BE962:BI962"/>
    <mergeCell ref="BJ962:BK962"/>
    <mergeCell ref="AW959:BA959"/>
    <mergeCell ref="BB959:BC959"/>
    <mergeCell ref="BE959:BI959"/>
    <mergeCell ref="BJ959:BK959"/>
    <mergeCell ref="AW960:BA960"/>
    <mergeCell ref="BB960:BC960"/>
    <mergeCell ref="BE960:BI960"/>
    <mergeCell ref="BJ960:BK960"/>
    <mergeCell ref="AW957:BA957"/>
    <mergeCell ref="BB957:BC957"/>
    <mergeCell ref="BE957:BI957"/>
    <mergeCell ref="BJ957:BK957"/>
    <mergeCell ref="AW958:BA958"/>
    <mergeCell ref="BB958:BC958"/>
    <mergeCell ref="BE958:BI958"/>
    <mergeCell ref="BJ958:BK958"/>
    <mergeCell ref="AW955:BA955"/>
    <mergeCell ref="BB955:BC955"/>
    <mergeCell ref="BE955:BI955"/>
    <mergeCell ref="BJ955:BK955"/>
    <mergeCell ref="AW956:BA956"/>
    <mergeCell ref="BB956:BC956"/>
    <mergeCell ref="BE956:BI956"/>
    <mergeCell ref="BJ956:BK956"/>
    <mergeCell ref="AW953:BA953"/>
    <mergeCell ref="BB953:BC953"/>
    <mergeCell ref="BE953:BI953"/>
    <mergeCell ref="BJ953:BK953"/>
    <mergeCell ref="AW954:BA954"/>
    <mergeCell ref="BB954:BC954"/>
    <mergeCell ref="BE954:BI954"/>
    <mergeCell ref="BJ954:BK954"/>
    <mergeCell ref="AW951:BA951"/>
    <mergeCell ref="BB951:BC951"/>
    <mergeCell ref="BE951:BI951"/>
    <mergeCell ref="BJ951:BK951"/>
    <mergeCell ref="AW952:BA952"/>
    <mergeCell ref="BB952:BC952"/>
    <mergeCell ref="BE952:BI952"/>
    <mergeCell ref="BJ952:BK952"/>
    <mergeCell ref="AW949:BA949"/>
    <mergeCell ref="BB949:BC949"/>
    <mergeCell ref="BE949:BI949"/>
    <mergeCell ref="BJ949:BK949"/>
    <mergeCell ref="AW950:BA950"/>
    <mergeCell ref="BB950:BC950"/>
    <mergeCell ref="BE950:BI950"/>
    <mergeCell ref="BJ950:BK950"/>
    <mergeCell ref="AW947:BA947"/>
    <mergeCell ref="BB947:BC947"/>
    <mergeCell ref="BE947:BI947"/>
    <mergeCell ref="BJ947:BK947"/>
    <mergeCell ref="AW948:BA948"/>
    <mergeCell ref="BB948:BC948"/>
    <mergeCell ref="BE948:BI948"/>
    <mergeCell ref="BJ948:BK948"/>
    <mergeCell ref="AW945:BA945"/>
    <mergeCell ref="BB945:BC945"/>
    <mergeCell ref="BE945:BI945"/>
    <mergeCell ref="BJ945:BK945"/>
    <mergeCell ref="AW946:BA946"/>
    <mergeCell ref="BB946:BC946"/>
    <mergeCell ref="BE946:BI946"/>
    <mergeCell ref="BJ946:BK946"/>
    <mergeCell ref="AW943:BA943"/>
    <mergeCell ref="BB943:BC943"/>
    <mergeCell ref="BE943:BI943"/>
    <mergeCell ref="BJ943:BK943"/>
    <mergeCell ref="AW944:BA944"/>
    <mergeCell ref="BB944:BC944"/>
    <mergeCell ref="BE944:BI944"/>
    <mergeCell ref="BJ944:BK944"/>
    <mergeCell ref="AW941:BA941"/>
    <mergeCell ref="BB941:BC941"/>
    <mergeCell ref="BE941:BI941"/>
    <mergeCell ref="BJ941:BK941"/>
    <mergeCell ref="AW942:BA942"/>
    <mergeCell ref="BB942:BC942"/>
    <mergeCell ref="BE942:BI942"/>
    <mergeCell ref="BJ942:BK942"/>
    <mergeCell ref="AW939:BA939"/>
    <mergeCell ref="BB939:BC939"/>
    <mergeCell ref="BE939:BI939"/>
    <mergeCell ref="BJ939:BK939"/>
    <mergeCell ref="AW940:BA940"/>
    <mergeCell ref="BB940:BC940"/>
    <mergeCell ref="BE940:BI940"/>
    <mergeCell ref="BJ940:BK940"/>
    <mergeCell ref="AW937:BA937"/>
    <mergeCell ref="BB937:BC937"/>
    <mergeCell ref="BE937:BI937"/>
    <mergeCell ref="BJ937:BK937"/>
    <mergeCell ref="AW938:BA938"/>
    <mergeCell ref="BB938:BC938"/>
    <mergeCell ref="BE938:BI938"/>
    <mergeCell ref="BJ938:BK938"/>
    <mergeCell ref="AW935:BA935"/>
    <mergeCell ref="BB935:BC935"/>
    <mergeCell ref="BE935:BI935"/>
    <mergeCell ref="BJ935:BK935"/>
    <mergeCell ref="AW936:BA936"/>
    <mergeCell ref="BB936:BC936"/>
    <mergeCell ref="BE936:BI936"/>
    <mergeCell ref="BJ936:BK936"/>
    <mergeCell ref="AW933:BA933"/>
    <mergeCell ref="BB933:BC933"/>
    <mergeCell ref="BE933:BI933"/>
    <mergeCell ref="BJ933:BK933"/>
    <mergeCell ref="AW934:BA934"/>
    <mergeCell ref="BB934:BC934"/>
    <mergeCell ref="BE934:BI934"/>
    <mergeCell ref="BJ934:BK934"/>
    <mergeCell ref="AW931:BA931"/>
    <mergeCell ref="BB931:BC931"/>
    <mergeCell ref="BE931:BI931"/>
    <mergeCell ref="BJ931:BK931"/>
    <mergeCell ref="AW932:BA932"/>
    <mergeCell ref="BB932:BC932"/>
    <mergeCell ref="BE932:BI932"/>
    <mergeCell ref="BJ932:BK932"/>
    <mergeCell ref="AW929:BA929"/>
    <mergeCell ref="BB929:BC929"/>
    <mergeCell ref="BE929:BI929"/>
    <mergeCell ref="BJ929:BK929"/>
    <mergeCell ref="AW930:BA930"/>
    <mergeCell ref="BB930:BC930"/>
    <mergeCell ref="BE930:BI930"/>
    <mergeCell ref="BJ930:BK930"/>
    <mergeCell ref="AW927:BA927"/>
    <mergeCell ref="BB927:BC927"/>
    <mergeCell ref="BE927:BI927"/>
    <mergeCell ref="BJ927:BK927"/>
    <mergeCell ref="AW928:BA928"/>
    <mergeCell ref="BB928:BC928"/>
    <mergeCell ref="BE928:BI928"/>
    <mergeCell ref="BJ928:BK928"/>
    <mergeCell ref="AW925:BA925"/>
    <mergeCell ref="BB925:BC925"/>
    <mergeCell ref="BE925:BI925"/>
    <mergeCell ref="BJ925:BK925"/>
    <mergeCell ref="AW926:BA926"/>
    <mergeCell ref="BB926:BC926"/>
    <mergeCell ref="BE926:BI926"/>
    <mergeCell ref="BJ926:BK926"/>
    <mergeCell ref="AW923:BA923"/>
    <mergeCell ref="BB923:BC923"/>
    <mergeCell ref="BE923:BI923"/>
    <mergeCell ref="BJ923:BK923"/>
    <mergeCell ref="AW924:BA924"/>
    <mergeCell ref="BB924:BC924"/>
    <mergeCell ref="BE924:BI924"/>
    <mergeCell ref="BJ924:BK924"/>
    <mergeCell ref="AW921:BA921"/>
    <mergeCell ref="BB921:BC921"/>
    <mergeCell ref="BE921:BI921"/>
    <mergeCell ref="BJ921:BK921"/>
    <mergeCell ref="AW922:BA922"/>
    <mergeCell ref="BB922:BC922"/>
    <mergeCell ref="BE922:BI922"/>
    <mergeCell ref="BJ922:BK922"/>
    <mergeCell ref="AW919:BA919"/>
    <mergeCell ref="BB919:BC919"/>
    <mergeCell ref="BE919:BI919"/>
    <mergeCell ref="BJ919:BK919"/>
    <mergeCell ref="AW920:BA920"/>
    <mergeCell ref="BB920:BC920"/>
    <mergeCell ref="BE920:BI920"/>
    <mergeCell ref="BJ920:BK920"/>
    <mergeCell ref="AW917:BA917"/>
    <mergeCell ref="BB917:BC917"/>
    <mergeCell ref="BE917:BI917"/>
    <mergeCell ref="BJ917:BK917"/>
    <mergeCell ref="AW918:BA918"/>
    <mergeCell ref="BB918:BC918"/>
    <mergeCell ref="BE918:BI918"/>
    <mergeCell ref="BJ918:BK918"/>
    <mergeCell ref="AW915:BA915"/>
    <mergeCell ref="BB915:BC915"/>
    <mergeCell ref="BE915:BI915"/>
    <mergeCell ref="BJ915:BK915"/>
    <mergeCell ref="AW916:BA916"/>
    <mergeCell ref="BB916:BC916"/>
    <mergeCell ref="BE916:BI916"/>
    <mergeCell ref="BJ916:BK916"/>
    <mergeCell ref="AW913:BA913"/>
    <mergeCell ref="BB913:BC913"/>
    <mergeCell ref="BE913:BI913"/>
    <mergeCell ref="BJ913:BK913"/>
    <mergeCell ref="AW914:BA914"/>
    <mergeCell ref="BB914:BC914"/>
    <mergeCell ref="BE914:BI914"/>
    <mergeCell ref="BJ914:BK914"/>
    <mergeCell ref="AW911:BA911"/>
    <mergeCell ref="BB911:BC911"/>
    <mergeCell ref="BE911:BI911"/>
    <mergeCell ref="BJ911:BK911"/>
    <mergeCell ref="AW912:BA912"/>
    <mergeCell ref="BB912:BC912"/>
    <mergeCell ref="BE912:BI912"/>
    <mergeCell ref="BJ912:BK912"/>
    <mergeCell ref="AW909:BA909"/>
    <mergeCell ref="BB909:BC909"/>
    <mergeCell ref="BE909:BI909"/>
    <mergeCell ref="BJ909:BK909"/>
    <mergeCell ref="AW910:BA910"/>
    <mergeCell ref="BB910:BC910"/>
    <mergeCell ref="BE910:BI910"/>
    <mergeCell ref="BJ910:BK910"/>
    <mergeCell ref="AW907:BA907"/>
    <mergeCell ref="BB907:BC907"/>
    <mergeCell ref="BE907:BI907"/>
    <mergeCell ref="BJ907:BK907"/>
    <mergeCell ref="AW908:BA908"/>
    <mergeCell ref="BB908:BC908"/>
    <mergeCell ref="BE908:BI908"/>
    <mergeCell ref="BJ908:BK908"/>
    <mergeCell ref="AW905:BA905"/>
    <mergeCell ref="BB905:BC905"/>
    <mergeCell ref="BE905:BI905"/>
    <mergeCell ref="BJ905:BK905"/>
    <mergeCell ref="AW906:BA906"/>
    <mergeCell ref="BB906:BC906"/>
    <mergeCell ref="BE906:BI906"/>
    <mergeCell ref="BJ906:BK906"/>
    <mergeCell ref="AW903:BA903"/>
    <mergeCell ref="BB903:BC903"/>
    <mergeCell ref="BE903:BI903"/>
    <mergeCell ref="BJ903:BK903"/>
    <mergeCell ref="AW904:BA904"/>
    <mergeCell ref="BB904:BC904"/>
    <mergeCell ref="BE904:BI904"/>
    <mergeCell ref="BJ904:BK904"/>
    <mergeCell ref="AW901:BA901"/>
    <mergeCell ref="BB901:BC901"/>
    <mergeCell ref="BE901:BI901"/>
    <mergeCell ref="BJ901:BK901"/>
    <mergeCell ref="AW902:BA902"/>
    <mergeCell ref="BB902:BC902"/>
    <mergeCell ref="BE902:BI902"/>
    <mergeCell ref="BJ902:BK902"/>
    <mergeCell ref="AW899:BA899"/>
    <mergeCell ref="BB899:BC899"/>
    <mergeCell ref="BE899:BI899"/>
    <mergeCell ref="BJ899:BK899"/>
    <mergeCell ref="AW900:BA900"/>
    <mergeCell ref="BB900:BC900"/>
    <mergeCell ref="BE900:BI900"/>
    <mergeCell ref="BJ900:BK900"/>
    <mergeCell ref="AW897:BA897"/>
    <mergeCell ref="BB897:BC897"/>
    <mergeCell ref="BE897:BI897"/>
    <mergeCell ref="BJ897:BK897"/>
    <mergeCell ref="AW898:BA898"/>
    <mergeCell ref="BB898:BC898"/>
    <mergeCell ref="BE898:BI898"/>
    <mergeCell ref="BJ898:BK898"/>
    <mergeCell ref="AW895:BA895"/>
    <mergeCell ref="BB895:BC895"/>
    <mergeCell ref="BE895:BI895"/>
    <mergeCell ref="BJ895:BK895"/>
    <mergeCell ref="AW896:BA896"/>
    <mergeCell ref="BB896:BC896"/>
    <mergeCell ref="BE896:BI896"/>
    <mergeCell ref="BJ896:BK896"/>
    <mergeCell ref="AW893:BA893"/>
    <mergeCell ref="BB893:BC893"/>
    <mergeCell ref="BE893:BI893"/>
    <mergeCell ref="BJ893:BK893"/>
    <mergeCell ref="AW894:BA894"/>
    <mergeCell ref="BB894:BC894"/>
    <mergeCell ref="BE894:BI894"/>
    <mergeCell ref="BJ894:BK894"/>
    <mergeCell ref="AW891:BA891"/>
    <mergeCell ref="BB891:BC891"/>
    <mergeCell ref="BE891:BI891"/>
    <mergeCell ref="BJ891:BK891"/>
    <mergeCell ref="AW892:BA892"/>
    <mergeCell ref="BB892:BC892"/>
    <mergeCell ref="BE892:BI892"/>
    <mergeCell ref="BJ892:BK892"/>
    <mergeCell ref="AW889:BA889"/>
    <mergeCell ref="BB889:BC889"/>
    <mergeCell ref="BE889:BI889"/>
    <mergeCell ref="BJ889:BK889"/>
    <mergeCell ref="AW890:BA890"/>
    <mergeCell ref="BB890:BC890"/>
    <mergeCell ref="BE890:BI890"/>
    <mergeCell ref="BJ890:BK890"/>
    <mergeCell ref="AW887:BA887"/>
    <mergeCell ref="BB887:BC887"/>
    <mergeCell ref="BE887:BI887"/>
    <mergeCell ref="BJ887:BK887"/>
    <mergeCell ref="AW888:BA888"/>
    <mergeCell ref="BB888:BC888"/>
    <mergeCell ref="BE888:BI888"/>
    <mergeCell ref="BJ888:BK888"/>
    <mergeCell ref="AW885:BA885"/>
    <mergeCell ref="BB885:BC885"/>
    <mergeCell ref="BE885:BI885"/>
    <mergeCell ref="BJ885:BK885"/>
    <mergeCell ref="AW886:BA886"/>
    <mergeCell ref="BB886:BC886"/>
    <mergeCell ref="BE886:BI886"/>
    <mergeCell ref="BJ886:BK886"/>
    <mergeCell ref="AW883:BA883"/>
    <mergeCell ref="BB883:BC883"/>
    <mergeCell ref="BE883:BI883"/>
    <mergeCell ref="BJ883:BK883"/>
    <mergeCell ref="AW884:BA884"/>
    <mergeCell ref="BB884:BC884"/>
    <mergeCell ref="BE884:BI884"/>
    <mergeCell ref="BJ884:BK884"/>
    <mergeCell ref="AW881:BA881"/>
    <mergeCell ref="BB881:BC881"/>
    <mergeCell ref="BE881:BI881"/>
    <mergeCell ref="BJ881:BK881"/>
    <mergeCell ref="AW882:BA882"/>
    <mergeCell ref="BB882:BC882"/>
    <mergeCell ref="BE882:BI882"/>
    <mergeCell ref="BJ882:BK882"/>
    <mergeCell ref="AW879:BA879"/>
    <mergeCell ref="BB879:BC879"/>
    <mergeCell ref="BE879:BI879"/>
    <mergeCell ref="BJ879:BK879"/>
    <mergeCell ref="AW880:BA880"/>
    <mergeCell ref="BB880:BC880"/>
    <mergeCell ref="BE880:BI880"/>
    <mergeCell ref="BJ880:BK880"/>
    <mergeCell ref="AW877:BA877"/>
    <mergeCell ref="BB877:BC877"/>
    <mergeCell ref="BE877:BI877"/>
    <mergeCell ref="BJ877:BK877"/>
    <mergeCell ref="AW878:BA878"/>
    <mergeCell ref="BB878:BC878"/>
    <mergeCell ref="BE878:BI878"/>
    <mergeCell ref="BJ878:BK878"/>
    <mergeCell ref="AW875:BA875"/>
    <mergeCell ref="BB875:BC875"/>
    <mergeCell ref="BE875:BI875"/>
    <mergeCell ref="BJ875:BK875"/>
    <mergeCell ref="AW876:BA876"/>
    <mergeCell ref="BB876:BC876"/>
    <mergeCell ref="BE876:BI876"/>
    <mergeCell ref="BJ876:BK876"/>
    <mergeCell ref="AW873:BA873"/>
    <mergeCell ref="BB873:BC873"/>
    <mergeCell ref="BE873:BI873"/>
    <mergeCell ref="BJ873:BK873"/>
    <mergeCell ref="AW874:BA874"/>
    <mergeCell ref="BB874:BC874"/>
    <mergeCell ref="BE874:BI874"/>
    <mergeCell ref="BJ874:BK874"/>
    <mergeCell ref="AW871:BA871"/>
    <mergeCell ref="BB871:BC871"/>
    <mergeCell ref="BE871:BI871"/>
    <mergeCell ref="BJ871:BK871"/>
    <mergeCell ref="AW872:BA872"/>
    <mergeCell ref="BB872:BC872"/>
    <mergeCell ref="BE872:BI872"/>
    <mergeCell ref="BJ872:BK872"/>
    <mergeCell ref="AW869:BA869"/>
    <mergeCell ref="BB869:BC869"/>
    <mergeCell ref="BE869:BI869"/>
    <mergeCell ref="BJ869:BK869"/>
    <mergeCell ref="AW870:BA870"/>
    <mergeCell ref="BB870:BC870"/>
    <mergeCell ref="BE870:BI870"/>
    <mergeCell ref="BJ870:BK870"/>
    <mergeCell ref="AW867:BA867"/>
    <mergeCell ref="BB867:BC867"/>
    <mergeCell ref="BE867:BI867"/>
    <mergeCell ref="BJ867:BK867"/>
    <mergeCell ref="AW868:BA868"/>
    <mergeCell ref="BB868:BC868"/>
    <mergeCell ref="BE868:BI868"/>
    <mergeCell ref="BJ868:BK868"/>
    <mergeCell ref="AW865:BA865"/>
    <mergeCell ref="BB865:BC865"/>
    <mergeCell ref="BE865:BI865"/>
    <mergeCell ref="BJ865:BK865"/>
    <mergeCell ref="AW866:BA866"/>
    <mergeCell ref="BB866:BC866"/>
    <mergeCell ref="BE866:BI866"/>
    <mergeCell ref="BJ866:BK866"/>
    <mergeCell ref="AW863:BA863"/>
    <mergeCell ref="BB863:BC863"/>
    <mergeCell ref="BE863:BI863"/>
    <mergeCell ref="BJ863:BK863"/>
    <mergeCell ref="AW864:BA864"/>
    <mergeCell ref="BB864:BC864"/>
    <mergeCell ref="BE864:BI864"/>
    <mergeCell ref="BJ864:BK864"/>
    <mergeCell ref="AW861:BA861"/>
    <mergeCell ref="BB861:BC861"/>
    <mergeCell ref="BE861:BI861"/>
    <mergeCell ref="BJ861:BK861"/>
    <mergeCell ref="AW862:BA862"/>
    <mergeCell ref="BB862:BC862"/>
    <mergeCell ref="BE862:BI862"/>
    <mergeCell ref="BJ862:BK862"/>
    <mergeCell ref="AW859:BA859"/>
    <mergeCell ref="BB859:BC859"/>
    <mergeCell ref="BE859:BI859"/>
    <mergeCell ref="BJ859:BK859"/>
    <mergeCell ref="AW860:BA860"/>
    <mergeCell ref="BB860:BC860"/>
    <mergeCell ref="BE860:BI860"/>
    <mergeCell ref="BJ860:BK860"/>
    <mergeCell ref="AW857:BA857"/>
    <mergeCell ref="BB857:BC857"/>
    <mergeCell ref="BE857:BI857"/>
    <mergeCell ref="BJ857:BK857"/>
    <mergeCell ref="AW858:BA858"/>
    <mergeCell ref="BB858:BC858"/>
    <mergeCell ref="BE858:BI858"/>
    <mergeCell ref="BJ858:BK858"/>
    <mergeCell ref="AW855:BA855"/>
    <mergeCell ref="BB855:BC855"/>
    <mergeCell ref="BE855:BI855"/>
    <mergeCell ref="BJ855:BK855"/>
    <mergeCell ref="AW856:BA856"/>
    <mergeCell ref="BB856:BC856"/>
    <mergeCell ref="BE856:BI856"/>
    <mergeCell ref="BJ856:BK856"/>
    <mergeCell ref="AW853:BA853"/>
    <mergeCell ref="BB853:BC853"/>
    <mergeCell ref="BE853:BI853"/>
    <mergeCell ref="BJ853:BK853"/>
    <mergeCell ref="AW854:BA854"/>
    <mergeCell ref="BB854:BC854"/>
    <mergeCell ref="BE854:BI854"/>
    <mergeCell ref="BJ854:BK854"/>
    <mergeCell ref="AW851:BA851"/>
    <mergeCell ref="BB851:BC851"/>
    <mergeCell ref="BE851:BI851"/>
    <mergeCell ref="BJ851:BK851"/>
    <mergeCell ref="AW852:BA852"/>
    <mergeCell ref="BB852:BC852"/>
    <mergeCell ref="BE852:BI852"/>
    <mergeCell ref="BJ852:BK852"/>
    <mergeCell ref="AW849:BA849"/>
    <mergeCell ref="BB849:BC849"/>
    <mergeCell ref="BE849:BI849"/>
    <mergeCell ref="BJ849:BK849"/>
    <mergeCell ref="AW850:BA850"/>
    <mergeCell ref="BB850:BC850"/>
    <mergeCell ref="BE850:BI850"/>
    <mergeCell ref="BJ850:BK850"/>
    <mergeCell ref="AW847:BA847"/>
    <mergeCell ref="BB847:BC847"/>
    <mergeCell ref="BE847:BI847"/>
    <mergeCell ref="BJ847:BK847"/>
    <mergeCell ref="AW848:BA848"/>
    <mergeCell ref="BB848:BC848"/>
    <mergeCell ref="BE848:BI848"/>
    <mergeCell ref="BJ848:BK848"/>
    <mergeCell ref="AW845:BA845"/>
    <mergeCell ref="BB845:BC845"/>
    <mergeCell ref="BE845:BI845"/>
    <mergeCell ref="BJ845:BK845"/>
    <mergeCell ref="AW846:BA846"/>
    <mergeCell ref="BB846:BC846"/>
    <mergeCell ref="BE846:BI846"/>
    <mergeCell ref="BJ846:BK846"/>
    <mergeCell ref="AW843:BA843"/>
    <mergeCell ref="BB843:BC843"/>
    <mergeCell ref="BE843:BI843"/>
    <mergeCell ref="BJ843:BK843"/>
    <mergeCell ref="AW844:BA844"/>
    <mergeCell ref="BB844:BC844"/>
    <mergeCell ref="BE844:BI844"/>
    <mergeCell ref="BJ844:BK844"/>
    <mergeCell ref="AW841:BA841"/>
    <mergeCell ref="BB841:BC841"/>
    <mergeCell ref="BE841:BI841"/>
    <mergeCell ref="BJ841:BK841"/>
    <mergeCell ref="AW842:BA842"/>
    <mergeCell ref="BB842:BC842"/>
    <mergeCell ref="BE842:BI842"/>
    <mergeCell ref="BJ842:BK842"/>
    <mergeCell ref="AW839:BA839"/>
    <mergeCell ref="BB839:BC839"/>
    <mergeCell ref="BE839:BI839"/>
    <mergeCell ref="BJ839:BK839"/>
    <mergeCell ref="AW840:BA840"/>
    <mergeCell ref="BB840:BC840"/>
    <mergeCell ref="BE840:BI840"/>
    <mergeCell ref="BJ840:BK840"/>
    <mergeCell ref="AW837:BA837"/>
    <mergeCell ref="BB837:BC837"/>
    <mergeCell ref="BE837:BI837"/>
    <mergeCell ref="BJ837:BK837"/>
    <mergeCell ref="AW838:BA838"/>
    <mergeCell ref="BB838:BC838"/>
    <mergeCell ref="BE838:BI838"/>
    <mergeCell ref="BJ838:BK838"/>
    <mergeCell ref="AW835:BA835"/>
    <mergeCell ref="BB835:BC835"/>
    <mergeCell ref="BE835:BI835"/>
    <mergeCell ref="BJ835:BK835"/>
    <mergeCell ref="AW836:BA836"/>
    <mergeCell ref="BB836:BC836"/>
    <mergeCell ref="BE836:BI836"/>
    <mergeCell ref="BJ836:BK836"/>
    <mergeCell ref="AW833:BA833"/>
    <mergeCell ref="BB833:BC833"/>
    <mergeCell ref="BE833:BI833"/>
    <mergeCell ref="BJ833:BK833"/>
    <mergeCell ref="AW834:BA834"/>
    <mergeCell ref="BB834:BC834"/>
    <mergeCell ref="BE834:BI834"/>
    <mergeCell ref="BJ834:BK834"/>
    <mergeCell ref="AW831:BA831"/>
    <mergeCell ref="BB831:BC831"/>
    <mergeCell ref="BE831:BI831"/>
    <mergeCell ref="BJ831:BK831"/>
    <mergeCell ref="AW832:BA832"/>
    <mergeCell ref="BB832:BC832"/>
    <mergeCell ref="BE832:BI832"/>
    <mergeCell ref="BJ832:BK832"/>
    <mergeCell ref="AW829:BA829"/>
    <mergeCell ref="BB829:BC829"/>
    <mergeCell ref="BE829:BI829"/>
    <mergeCell ref="BJ829:BK829"/>
    <mergeCell ref="AW830:BA830"/>
    <mergeCell ref="BB830:BC830"/>
    <mergeCell ref="BE830:BI830"/>
    <mergeCell ref="BJ830:BK830"/>
    <mergeCell ref="AW827:BA827"/>
    <mergeCell ref="BB827:BC827"/>
    <mergeCell ref="BE827:BI827"/>
    <mergeCell ref="BJ827:BK827"/>
    <mergeCell ref="AW828:BA828"/>
    <mergeCell ref="BB828:BC828"/>
    <mergeCell ref="BE828:BI828"/>
    <mergeCell ref="BJ828:BK828"/>
    <mergeCell ref="AW825:BA825"/>
    <mergeCell ref="BB825:BC825"/>
    <mergeCell ref="BE825:BI825"/>
    <mergeCell ref="BJ825:BK825"/>
    <mergeCell ref="AW826:BA826"/>
    <mergeCell ref="BB826:BC826"/>
    <mergeCell ref="BE826:BI826"/>
    <mergeCell ref="BJ826:BK826"/>
    <mergeCell ref="AW823:BA823"/>
    <mergeCell ref="BB823:BC823"/>
    <mergeCell ref="BE823:BI823"/>
    <mergeCell ref="BJ823:BK823"/>
    <mergeCell ref="AW824:BA824"/>
    <mergeCell ref="BB824:BC824"/>
    <mergeCell ref="BE824:BI824"/>
    <mergeCell ref="BJ824:BK824"/>
    <mergeCell ref="AW821:BA821"/>
    <mergeCell ref="BB821:BC821"/>
    <mergeCell ref="BE821:BI821"/>
    <mergeCell ref="BJ821:BK821"/>
    <mergeCell ref="AW822:BA822"/>
    <mergeCell ref="BB822:BC822"/>
    <mergeCell ref="BE822:BI822"/>
    <mergeCell ref="BJ822:BK822"/>
    <mergeCell ref="AW819:BA819"/>
    <mergeCell ref="BB819:BC819"/>
    <mergeCell ref="BE819:BI819"/>
    <mergeCell ref="BJ819:BK819"/>
    <mergeCell ref="AW820:BA820"/>
    <mergeCell ref="BB820:BC820"/>
    <mergeCell ref="BE820:BI820"/>
    <mergeCell ref="BJ820:BK820"/>
    <mergeCell ref="AW817:BA817"/>
    <mergeCell ref="BB817:BC817"/>
    <mergeCell ref="BE817:BI817"/>
    <mergeCell ref="BJ817:BK817"/>
    <mergeCell ref="AW818:BA818"/>
    <mergeCell ref="BB818:BC818"/>
    <mergeCell ref="BE818:BI818"/>
    <mergeCell ref="BJ818:BK818"/>
    <mergeCell ref="AW815:BA815"/>
    <mergeCell ref="BB815:BC815"/>
    <mergeCell ref="BE815:BI815"/>
    <mergeCell ref="BJ815:BK815"/>
    <mergeCell ref="AW816:BA816"/>
    <mergeCell ref="BB816:BC816"/>
    <mergeCell ref="BE816:BI816"/>
    <mergeCell ref="BJ816:BK816"/>
    <mergeCell ref="AW813:BA813"/>
    <mergeCell ref="BB813:BC813"/>
    <mergeCell ref="BE813:BI813"/>
    <mergeCell ref="BJ813:BK813"/>
    <mergeCell ref="AW814:BA814"/>
    <mergeCell ref="BB814:BC814"/>
    <mergeCell ref="BE814:BI814"/>
    <mergeCell ref="BJ814:BK814"/>
    <mergeCell ref="AW811:BA811"/>
    <mergeCell ref="BB811:BC811"/>
    <mergeCell ref="BE811:BI811"/>
    <mergeCell ref="BJ811:BK811"/>
    <mergeCell ref="AW812:BA812"/>
    <mergeCell ref="BB812:BC812"/>
    <mergeCell ref="BE812:BI812"/>
    <mergeCell ref="BJ812:BK812"/>
    <mergeCell ref="AW809:BA809"/>
    <mergeCell ref="BB809:BC809"/>
    <mergeCell ref="BE809:BI809"/>
    <mergeCell ref="BJ809:BK809"/>
    <mergeCell ref="AW810:BA810"/>
    <mergeCell ref="BB810:BC810"/>
    <mergeCell ref="BE810:BI810"/>
    <mergeCell ref="BJ810:BK810"/>
    <mergeCell ref="AW807:BA807"/>
    <mergeCell ref="BB807:BC807"/>
    <mergeCell ref="BE807:BI807"/>
    <mergeCell ref="BJ807:BK807"/>
    <mergeCell ref="AW808:BA808"/>
    <mergeCell ref="BB808:BC808"/>
    <mergeCell ref="BE808:BI808"/>
    <mergeCell ref="BJ808:BK808"/>
    <mergeCell ref="AW805:BA805"/>
    <mergeCell ref="BB805:BC805"/>
    <mergeCell ref="BE805:BI805"/>
    <mergeCell ref="BJ805:BK805"/>
    <mergeCell ref="AW806:BA806"/>
    <mergeCell ref="BB806:BC806"/>
    <mergeCell ref="BE806:BI806"/>
    <mergeCell ref="BJ806:BK806"/>
    <mergeCell ref="AW803:BA803"/>
    <mergeCell ref="BB803:BC803"/>
    <mergeCell ref="BE803:BI803"/>
    <mergeCell ref="BJ803:BK803"/>
    <mergeCell ref="AW804:BA804"/>
    <mergeCell ref="BB804:BC804"/>
    <mergeCell ref="BE804:BI804"/>
    <mergeCell ref="BJ804:BK804"/>
    <mergeCell ref="AW801:BA801"/>
    <mergeCell ref="BB801:BC801"/>
    <mergeCell ref="BE801:BI801"/>
    <mergeCell ref="BJ801:BK801"/>
    <mergeCell ref="AW802:BA802"/>
    <mergeCell ref="BB802:BC802"/>
    <mergeCell ref="BE802:BI802"/>
    <mergeCell ref="BJ802:BK802"/>
    <mergeCell ref="AW799:BA799"/>
    <mergeCell ref="BB799:BC799"/>
    <mergeCell ref="BE799:BI799"/>
    <mergeCell ref="BJ799:BK799"/>
    <mergeCell ref="AW800:BA800"/>
    <mergeCell ref="BB800:BC800"/>
    <mergeCell ref="BE800:BI800"/>
    <mergeCell ref="BJ800:BK800"/>
    <mergeCell ref="AW797:BA797"/>
    <mergeCell ref="BB797:BC797"/>
    <mergeCell ref="BE797:BI797"/>
    <mergeCell ref="BJ797:BK797"/>
    <mergeCell ref="AW798:BA798"/>
    <mergeCell ref="BB798:BC798"/>
    <mergeCell ref="BE798:BI798"/>
    <mergeCell ref="BJ798:BK798"/>
    <mergeCell ref="AW795:BA795"/>
    <mergeCell ref="BB795:BC795"/>
    <mergeCell ref="BE795:BI795"/>
    <mergeCell ref="BJ795:BK795"/>
    <mergeCell ref="AW796:BA796"/>
    <mergeCell ref="BB796:BC796"/>
    <mergeCell ref="BE796:BI796"/>
    <mergeCell ref="BJ796:BK796"/>
    <mergeCell ref="AW793:BA793"/>
    <mergeCell ref="BB793:BC793"/>
    <mergeCell ref="BE793:BI793"/>
    <mergeCell ref="BJ793:BK793"/>
    <mergeCell ref="AW794:BA794"/>
    <mergeCell ref="BB794:BC794"/>
    <mergeCell ref="BE794:BI794"/>
    <mergeCell ref="BJ794:BK794"/>
    <mergeCell ref="AW791:BA791"/>
    <mergeCell ref="BB791:BC791"/>
    <mergeCell ref="BE791:BI791"/>
    <mergeCell ref="BJ791:BK791"/>
    <mergeCell ref="AW792:BA792"/>
    <mergeCell ref="BB792:BC792"/>
    <mergeCell ref="BE792:BI792"/>
    <mergeCell ref="BJ792:BK792"/>
    <mergeCell ref="AW789:BA789"/>
    <mergeCell ref="BB789:BC789"/>
    <mergeCell ref="BE789:BI789"/>
    <mergeCell ref="BJ789:BK789"/>
    <mergeCell ref="AW790:BA790"/>
    <mergeCell ref="BB790:BC790"/>
    <mergeCell ref="BE790:BI790"/>
    <mergeCell ref="BJ790:BK790"/>
    <mergeCell ref="AW787:BA787"/>
    <mergeCell ref="BB787:BC787"/>
    <mergeCell ref="BE787:BI787"/>
    <mergeCell ref="BJ787:BK787"/>
    <mergeCell ref="AW788:BA788"/>
    <mergeCell ref="BB788:BC788"/>
    <mergeCell ref="BE788:BI788"/>
    <mergeCell ref="BJ788:BK788"/>
    <mergeCell ref="AW785:BA785"/>
    <mergeCell ref="BB785:BC785"/>
    <mergeCell ref="BE785:BI785"/>
    <mergeCell ref="BJ785:BK785"/>
    <mergeCell ref="AW786:BA786"/>
    <mergeCell ref="BB786:BC786"/>
    <mergeCell ref="BE786:BI786"/>
    <mergeCell ref="BJ786:BK786"/>
    <mergeCell ref="AW783:BA783"/>
    <mergeCell ref="BB783:BC783"/>
    <mergeCell ref="BE783:BI783"/>
    <mergeCell ref="BJ783:BK783"/>
    <mergeCell ref="AW784:BA784"/>
    <mergeCell ref="BB784:BC784"/>
    <mergeCell ref="BE784:BI784"/>
    <mergeCell ref="BJ784:BK784"/>
    <mergeCell ref="AW781:BA781"/>
    <mergeCell ref="BB781:BC781"/>
    <mergeCell ref="BE781:BI781"/>
    <mergeCell ref="BJ781:BK781"/>
    <mergeCell ref="AW782:BA782"/>
    <mergeCell ref="BB782:BC782"/>
    <mergeCell ref="BE782:BI782"/>
    <mergeCell ref="BJ782:BK782"/>
    <mergeCell ref="AW779:BA779"/>
    <mergeCell ref="BB779:BC779"/>
    <mergeCell ref="BE779:BI779"/>
    <mergeCell ref="BJ779:BK779"/>
    <mergeCell ref="AW780:BA780"/>
    <mergeCell ref="BB780:BC780"/>
    <mergeCell ref="BE780:BI780"/>
    <mergeCell ref="BJ780:BK780"/>
    <mergeCell ref="AW777:BA777"/>
    <mergeCell ref="BB777:BC777"/>
    <mergeCell ref="BE777:BI777"/>
    <mergeCell ref="BJ777:BK777"/>
    <mergeCell ref="AW778:BA778"/>
    <mergeCell ref="BB778:BC778"/>
    <mergeCell ref="BE778:BI778"/>
    <mergeCell ref="BJ778:BK778"/>
    <mergeCell ref="AW775:BA775"/>
    <mergeCell ref="BB775:BC775"/>
    <mergeCell ref="BE775:BI775"/>
    <mergeCell ref="BJ775:BK775"/>
    <mergeCell ref="AW776:BA776"/>
    <mergeCell ref="BB776:BC776"/>
    <mergeCell ref="BE776:BI776"/>
    <mergeCell ref="BJ776:BK776"/>
    <mergeCell ref="AW773:BA773"/>
    <mergeCell ref="BB773:BC773"/>
    <mergeCell ref="BE773:BI773"/>
    <mergeCell ref="BJ773:BK773"/>
    <mergeCell ref="AW774:BA774"/>
    <mergeCell ref="BB774:BC774"/>
    <mergeCell ref="BE774:BI774"/>
    <mergeCell ref="BJ774:BK774"/>
    <mergeCell ref="AW771:BA771"/>
    <mergeCell ref="BB771:BC771"/>
    <mergeCell ref="BE771:BI771"/>
    <mergeCell ref="BJ771:BK771"/>
    <mergeCell ref="AW772:BA772"/>
    <mergeCell ref="BB772:BC772"/>
    <mergeCell ref="BE772:BI772"/>
    <mergeCell ref="BJ772:BK772"/>
    <mergeCell ref="AW769:BA769"/>
    <mergeCell ref="BB769:BC769"/>
    <mergeCell ref="BE769:BI769"/>
    <mergeCell ref="BJ769:BK769"/>
    <mergeCell ref="AW770:BA770"/>
    <mergeCell ref="BB770:BC770"/>
    <mergeCell ref="BE770:BI770"/>
    <mergeCell ref="BJ770:BK770"/>
    <mergeCell ref="AW767:BA767"/>
    <mergeCell ref="BB767:BC767"/>
    <mergeCell ref="BE767:BI767"/>
    <mergeCell ref="BJ767:BK767"/>
    <mergeCell ref="AW768:BA768"/>
    <mergeCell ref="BB768:BC768"/>
    <mergeCell ref="BE768:BI768"/>
    <mergeCell ref="BJ768:BK768"/>
    <mergeCell ref="AW765:BA765"/>
    <mergeCell ref="BB765:BC765"/>
    <mergeCell ref="BE765:BI765"/>
    <mergeCell ref="BJ765:BK765"/>
    <mergeCell ref="AW766:BA766"/>
    <mergeCell ref="BB766:BC766"/>
    <mergeCell ref="BE766:BI766"/>
    <mergeCell ref="BJ766:BK766"/>
    <mergeCell ref="AW763:BA763"/>
    <mergeCell ref="BB763:BC763"/>
    <mergeCell ref="BE763:BI763"/>
    <mergeCell ref="BJ763:BK763"/>
    <mergeCell ref="AW764:BA764"/>
    <mergeCell ref="BB764:BC764"/>
    <mergeCell ref="BE764:BI764"/>
    <mergeCell ref="BJ764:BK764"/>
    <mergeCell ref="AW761:BA761"/>
    <mergeCell ref="BB761:BC761"/>
    <mergeCell ref="BE761:BI761"/>
    <mergeCell ref="BJ761:BK761"/>
    <mergeCell ref="AW762:BA762"/>
    <mergeCell ref="BB762:BC762"/>
    <mergeCell ref="BE762:BI762"/>
    <mergeCell ref="BJ762:BK762"/>
    <mergeCell ref="AW759:BA759"/>
    <mergeCell ref="BB759:BC759"/>
    <mergeCell ref="BE759:BI759"/>
    <mergeCell ref="BJ759:BK759"/>
    <mergeCell ref="AW760:BA760"/>
    <mergeCell ref="BB760:BC760"/>
    <mergeCell ref="BE760:BI760"/>
    <mergeCell ref="BJ760:BK760"/>
    <mergeCell ref="AW757:BA757"/>
    <mergeCell ref="BB757:BC757"/>
    <mergeCell ref="BE757:BI757"/>
    <mergeCell ref="BJ757:BK757"/>
    <mergeCell ref="AW758:BA758"/>
    <mergeCell ref="BB758:BC758"/>
    <mergeCell ref="BE758:BI758"/>
    <mergeCell ref="BJ758:BK758"/>
    <mergeCell ref="AW755:BA755"/>
    <mergeCell ref="BB755:BC755"/>
    <mergeCell ref="BE755:BI755"/>
    <mergeCell ref="BJ755:BK755"/>
    <mergeCell ref="AW756:BA756"/>
    <mergeCell ref="BB756:BC756"/>
    <mergeCell ref="BE756:BI756"/>
    <mergeCell ref="BJ756:BK756"/>
    <mergeCell ref="AW753:BA753"/>
    <mergeCell ref="BB753:BC753"/>
    <mergeCell ref="BE753:BI753"/>
    <mergeCell ref="BJ753:BK753"/>
    <mergeCell ref="AW754:BA754"/>
    <mergeCell ref="BB754:BC754"/>
    <mergeCell ref="BE754:BI754"/>
    <mergeCell ref="BJ754:BK754"/>
    <mergeCell ref="AW751:BA751"/>
    <mergeCell ref="BB751:BC751"/>
    <mergeCell ref="BE751:BI751"/>
    <mergeCell ref="BJ751:BK751"/>
    <mergeCell ref="AW752:BA752"/>
    <mergeCell ref="BB752:BC752"/>
    <mergeCell ref="BE752:BI752"/>
    <mergeCell ref="BJ752:BK752"/>
    <mergeCell ref="AW749:BA749"/>
    <mergeCell ref="BB749:BC749"/>
    <mergeCell ref="BE749:BI749"/>
    <mergeCell ref="BJ749:BK749"/>
    <mergeCell ref="AW750:BA750"/>
    <mergeCell ref="BB750:BC750"/>
    <mergeCell ref="BE750:BI750"/>
    <mergeCell ref="BJ750:BK750"/>
    <mergeCell ref="AW747:BA747"/>
    <mergeCell ref="BB747:BC747"/>
    <mergeCell ref="BE747:BI747"/>
    <mergeCell ref="BJ747:BK747"/>
    <mergeCell ref="AW748:BA748"/>
    <mergeCell ref="BB748:BC748"/>
    <mergeCell ref="BE748:BI748"/>
    <mergeCell ref="BJ748:BK748"/>
    <mergeCell ref="AW745:BA745"/>
    <mergeCell ref="BB745:BC745"/>
    <mergeCell ref="BE745:BI745"/>
    <mergeCell ref="BJ745:BK745"/>
    <mergeCell ref="AW746:BA746"/>
    <mergeCell ref="BB746:BC746"/>
    <mergeCell ref="BE746:BI746"/>
    <mergeCell ref="BJ746:BK746"/>
    <mergeCell ref="AW743:BA743"/>
    <mergeCell ref="BB743:BC743"/>
    <mergeCell ref="BE743:BI743"/>
    <mergeCell ref="BJ743:BK743"/>
    <mergeCell ref="AW744:BA744"/>
    <mergeCell ref="BB744:BC744"/>
    <mergeCell ref="BE744:BI744"/>
    <mergeCell ref="BJ744:BK744"/>
    <mergeCell ref="AW741:BA741"/>
    <mergeCell ref="BB741:BC741"/>
    <mergeCell ref="BE741:BI741"/>
    <mergeCell ref="BJ741:BK741"/>
    <mergeCell ref="AW742:BA742"/>
    <mergeCell ref="BB742:BC742"/>
    <mergeCell ref="BE742:BI742"/>
    <mergeCell ref="BJ742:BK742"/>
    <mergeCell ref="AW739:BA739"/>
    <mergeCell ref="BB739:BC739"/>
    <mergeCell ref="BE739:BI739"/>
    <mergeCell ref="BJ739:BK739"/>
    <mergeCell ref="AW740:BA740"/>
    <mergeCell ref="BB740:BC740"/>
    <mergeCell ref="BE740:BI740"/>
    <mergeCell ref="BJ740:BK740"/>
    <mergeCell ref="AW737:BA737"/>
    <mergeCell ref="BB737:BC737"/>
    <mergeCell ref="BE737:BI737"/>
    <mergeCell ref="BJ737:BK737"/>
    <mergeCell ref="AW738:BA738"/>
    <mergeCell ref="BB738:BC738"/>
    <mergeCell ref="BE738:BI738"/>
    <mergeCell ref="BJ738:BK738"/>
    <mergeCell ref="AW735:BA735"/>
    <mergeCell ref="BB735:BC735"/>
    <mergeCell ref="BE735:BI735"/>
    <mergeCell ref="BJ735:BK735"/>
    <mergeCell ref="AW736:BA736"/>
    <mergeCell ref="BB736:BC736"/>
    <mergeCell ref="BE736:BI736"/>
    <mergeCell ref="BJ736:BK736"/>
    <mergeCell ref="AW733:BA733"/>
    <mergeCell ref="BB733:BC733"/>
    <mergeCell ref="BE733:BI733"/>
    <mergeCell ref="BJ733:BK733"/>
    <mergeCell ref="AW734:BA734"/>
    <mergeCell ref="BB734:BC734"/>
    <mergeCell ref="BE734:BI734"/>
    <mergeCell ref="BJ734:BK734"/>
    <mergeCell ref="AW731:BA731"/>
    <mergeCell ref="BB731:BC731"/>
    <mergeCell ref="BE731:BI731"/>
    <mergeCell ref="BJ731:BK731"/>
    <mergeCell ref="AW732:BA732"/>
    <mergeCell ref="BB732:BC732"/>
    <mergeCell ref="BE732:BI732"/>
    <mergeCell ref="BJ732:BK732"/>
    <mergeCell ref="AW729:BA729"/>
    <mergeCell ref="BB729:BC729"/>
    <mergeCell ref="BE729:BI729"/>
    <mergeCell ref="BJ729:BK729"/>
    <mergeCell ref="AW730:BA730"/>
    <mergeCell ref="BB730:BC730"/>
    <mergeCell ref="BE730:BI730"/>
    <mergeCell ref="BJ730:BK730"/>
    <mergeCell ref="AW727:BA727"/>
    <mergeCell ref="BB727:BC727"/>
    <mergeCell ref="BE727:BI727"/>
    <mergeCell ref="BJ727:BK727"/>
    <mergeCell ref="AW728:BA728"/>
    <mergeCell ref="BB728:BC728"/>
    <mergeCell ref="BE728:BI728"/>
    <mergeCell ref="BJ728:BK728"/>
    <mergeCell ref="AW725:BA725"/>
    <mergeCell ref="BB725:BC725"/>
    <mergeCell ref="BE725:BI725"/>
    <mergeCell ref="BJ725:BK725"/>
    <mergeCell ref="AW726:BA726"/>
    <mergeCell ref="BB726:BC726"/>
    <mergeCell ref="BE726:BI726"/>
    <mergeCell ref="BJ726:BK726"/>
    <mergeCell ref="AW723:BA723"/>
    <mergeCell ref="BB723:BC723"/>
    <mergeCell ref="BE723:BI723"/>
    <mergeCell ref="BJ723:BK723"/>
    <mergeCell ref="AW724:BA724"/>
    <mergeCell ref="BB724:BC724"/>
    <mergeCell ref="BE724:BI724"/>
    <mergeCell ref="BJ724:BK724"/>
    <mergeCell ref="AW721:BA721"/>
    <mergeCell ref="BB721:BC721"/>
    <mergeCell ref="BE721:BI721"/>
    <mergeCell ref="BJ721:BK721"/>
    <mergeCell ref="AW722:BA722"/>
    <mergeCell ref="BB722:BC722"/>
    <mergeCell ref="BE722:BI722"/>
    <mergeCell ref="BJ722:BK722"/>
    <mergeCell ref="AW719:BA719"/>
    <mergeCell ref="BB719:BC719"/>
    <mergeCell ref="BE719:BI719"/>
    <mergeCell ref="BJ719:BK719"/>
    <mergeCell ref="AW720:BA720"/>
    <mergeCell ref="BB720:BC720"/>
    <mergeCell ref="BE720:BI720"/>
    <mergeCell ref="BJ720:BK720"/>
    <mergeCell ref="AW717:BA717"/>
    <mergeCell ref="BB717:BC717"/>
    <mergeCell ref="BE717:BI717"/>
    <mergeCell ref="BJ717:BK717"/>
    <mergeCell ref="AW718:BA718"/>
    <mergeCell ref="BB718:BC718"/>
    <mergeCell ref="BE718:BI718"/>
    <mergeCell ref="BJ718:BK718"/>
    <mergeCell ref="AW715:BA715"/>
    <mergeCell ref="BB715:BC715"/>
    <mergeCell ref="BE715:BI715"/>
    <mergeCell ref="BJ715:BK715"/>
    <mergeCell ref="AW716:BA716"/>
    <mergeCell ref="BB716:BC716"/>
    <mergeCell ref="BE716:BI716"/>
    <mergeCell ref="BJ716:BK716"/>
    <mergeCell ref="AW713:BA713"/>
    <mergeCell ref="BB713:BC713"/>
    <mergeCell ref="BE713:BI713"/>
    <mergeCell ref="BJ713:BK713"/>
    <mergeCell ref="AW714:BA714"/>
    <mergeCell ref="BB714:BC714"/>
    <mergeCell ref="BE714:BI714"/>
    <mergeCell ref="BJ714:BK714"/>
    <mergeCell ref="AW711:BA711"/>
    <mergeCell ref="BB711:BC711"/>
    <mergeCell ref="BE711:BI711"/>
    <mergeCell ref="BJ711:BK711"/>
    <mergeCell ref="AW712:BA712"/>
    <mergeCell ref="BB712:BC712"/>
    <mergeCell ref="BE712:BI712"/>
    <mergeCell ref="BJ712:BK712"/>
    <mergeCell ref="AW709:BA709"/>
    <mergeCell ref="BB709:BC709"/>
    <mergeCell ref="BE709:BI709"/>
    <mergeCell ref="BJ709:BK709"/>
    <mergeCell ref="AW710:BA710"/>
    <mergeCell ref="BB710:BC710"/>
    <mergeCell ref="BE710:BI710"/>
    <mergeCell ref="BJ710:BK710"/>
    <mergeCell ref="AW707:BA707"/>
    <mergeCell ref="BB707:BC707"/>
    <mergeCell ref="BE707:BI707"/>
    <mergeCell ref="BJ707:BK707"/>
    <mergeCell ref="AW708:BA708"/>
    <mergeCell ref="BB708:BC708"/>
    <mergeCell ref="BE708:BI708"/>
    <mergeCell ref="BJ708:BK708"/>
    <mergeCell ref="AW705:BA705"/>
    <mergeCell ref="BB705:BC705"/>
    <mergeCell ref="BE705:BI705"/>
    <mergeCell ref="BJ705:BK705"/>
    <mergeCell ref="AW706:BA706"/>
    <mergeCell ref="BB706:BC706"/>
    <mergeCell ref="BE706:BI706"/>
    <mergeCell ref="BJ706:BK706"/>
    <mergeCell ref="AW703:BA703"/>
    <mergeCell ref="BB703:BC703"/>
    <mergeCell ref="BE703:BI703"/>
    <mergeCell ref="BJ703:BK703"/>
    <mergeCell ref="AW704:BA704"/>
    <mergeCell ref="BB704:BC704"/>
    <mergeCell ref="BE704:BI704"/>
    <mergeCell ref="BJ704:BK704"/>
    <mergeCell ref="AW701:BA701"/>
    <mergeCell ref="BB701:BC701"/>
    <mergeCell ref="BE701:BI701"/>
    <mergeCell ref="BJ701:BK701"/>
    <mergeCell ref="AW702:BA702"/>
    <mergeCell ref="BB702:BC702"/>
    <mergeCell ref="BE702:BI702"/>
    <mergeCell ref="BJ702:BK702"/>
    <mergeCell ref="AW699:BA699"/>
    <mergeCell ref="BB699:BC699"/>
    <mergeCell ref="BE699:BI699"/>
    <mergeCell ref="BJ699:BK699"/>
    <mergeCell ref="AW700:BA700"/>
    <mergeCell ref="BB700:BC700"/>
    <mergeCell ref="BE700:BI700"/>
    <mergeCell ref="BJ700:BK700"/>
    <mergeCell ref="AW697:BA697"/>
    <mergeCell ref="BB697:BC697"/>
    <mergeCell ref="BE697:BI697"/>
    <mergeCell ref="BJ697:BK697"/>
    <mergeCell ref="AW698:BA698"/>
    <mergeCell ref="BB698:BC698"/>
    <mergeCell ref="BE698:BI698"/>
    <mergeCell ref="BJ698:BK698"/>
    <mergeCell ref="AW695:BA695"/>
    <mergeCell ref="BB695:BC695"/>
    <mergeCell ref="BE695:BI695"/>
    <mergeCell ref="BJ695:BK695"/>
    <mergeCell ref="AW696:BA696"/>
    <mergeCell ref="BB696:BC696"/>
    <mergeCell ref="BE696:BI696"/>
    <mergeCell ref="BJ696:BK696"/>
    <mergeCell ref="AW693:BA693"/>
    <mergeCell ref="BB693:BC693"/>
    <mergeCell ref="BE693:BI693"/>
    <mergeCell ref="BJ693:BK693"/>
    <mergeCell ref="AW694:BA694"/>
    <mergeCell ref="BB694:BC694"/>
    <mergeCell ref="BE694:BI694"/>
    <mergeCell ref="BJ694:BK694"/>
    <mergeCell ref="AW691:BA691"/>
    <mergeCell ref="BB691:BC691"/>
    <mergeCell ref="BE691:BI691"/>
    <mergeCell ref="BJ691:BK691"/>
    <mergeCell ref="AW692:BA692"/>
    <mergeCell ref="BB692:BC692"/>
    <mergeCell ref="BE692:BI692"/>
    <mergeCell ref="BJ692:BK692"/>
    <mergeCell ref="AW689:BA689"/>
    <mergeCell ref="BB689:BC689"/>
    <mergeCell ref="BE689:BI689"/>
    <mergeCell ref="BJ689:BK689"/>
    <mergeCell ref="AW690:BA690"/>
    <mergeCell ref="BB690:BC690"/>
    <mergeCell ref="BE690:BI690"/>
    <mergeCell ref="BJ690:BK690"/>
    <mergeCell ref="AW687:BA687"/>
    <mergeCell ref="BB687:BC687"/>
    <mergeCell ref="BE687:BI687"/>
    <mergeCell ref="BJ687:BK687"/>
    <mergeCell ref="AW688:BA688"/>
    <mergeCell ref="BB688:BC688"/>
    <mergeCell ref="BE688:BI688"/>
    <mergeCell ref="BJ688:BK688"/>
    <mergeCell ref="AW685:BA685"/>
    <mergeCell ref="BB685:BC685"/>
    <mergeCell ref="BE685:BI685"/>
    <mergeCell ref="BJ685:BK685"/>
    <mergeCell ref="AW686:BA686"/>
    <mergeCell ref="BB686:BC686"/>
    <mergeCell ref="BE686:BI686"/>
    <mergeCell ref="BJ686:BK686"/>
    <mergeCell ref="AW683:BA683"/>
    <mergeCell ref="BB683:BC683"/>
    <mergeCell ref="BE683:BI683"/>
    <mergeCell ref="BJ683:BK683"/>
    <mergeCell ref="AW684:BA684"/>
    <mergeCell ref="BB684:BC684"/>
    <mergeCell ref="BE684:BI684"/>
    <mergeCell ref="BJ684:BK684"/>
    <mergeCell ref="AW681:BA681"/>
    <mergeCell ref="BB681:BC681"/>
    <mergeCell ref="BE681:BI681"/>
    <mergeCell ref="BJ681:BK681"/>
    <mergeCell ref="AW682:BA682"/>
    <mergeCell ref="BB682:BC682"/>
    <mergeCell ref="BE682:BI682"/>
    <mergeCell ref="BJ682:BK682"/>
    <mergeCell ref="AW679:BA679"/>
    <mergeCell ref="BB679:BC679"/>
    <mergeCell ref="BE679:BI679"/>
    <mergeCell ref="BJ679:BK679"/>
    <mergeCell ref="AW680:BA680"/>
    <mergeCell ref="BB680:BC680"/>
    <mergeCell ref="BE680:BI680"/>
    <mergeCell ref="BJ680:BK680"/>
    <mergeCell ref="AW677:BA677"/>
    <mergeCell ref="BB677:BC677"/>
    <mergeCell ref="BE677:BI677"/>
    <mergeCell ref="BJ677:BK677"/>
    <mergeCell ref="AW678:BA678"/>
    <mergeCell ref="BB678:BC678"/>
    <mergeCell ref="BE678:BI678"/>
    <mergeCell ref="BJ678:BK678"/>
    <mergeCell ref="AW675:BA675"/>
    <mergeCell ref="BB675:BC675"/>
    <mergeCell ref="BE675:BI675"/>
    <mergeCell ref="BJ675:BK675"/>
    <mergeCell ref="AW676:BA676"/>
    <mergeCell ref="BB676:BC676"/>
    <mergeCell ref="BE676:BI676"/>
    <mergeCell ref="BJ676:BK676"/>
    <mergeCell ref="AW673:BA673"/>
    <mergeCell ref="BB673:BC673"/>
    <mergeCell ref="BE673:BI673"/>
    <mergeCell ref="BJ673:BK673"/>
    <mergeCell ref="AW674:BA674"/>
    <mergeCell ref="BB674:BC674"/>
    <mergeCell ref="BE674:BI674"/>
    <mergeCell ref="BJ674:BK674"/>
    <mergeCell ref="AW671:BA671"/>
    <mergeCell ref="BB671:BC671"/>
    <mergeCell ref="BE671:BI671"/>
    <mergeCell ref="BJ671:BK671"/>
    <mergeCell ref="AW672:BA672"/>
    <mergeCell ref="BB672:BC672"/>
    <mergeCell ref="BE672:BI672"/>
    <mergeCell ref="BJ672:BK672"/>
    <mergeCell ref="AW669:BA669"/>
    <mergeCell ref="BB669:BC669"/>
    <mergeCell ref="BE669:BI669"/>
    <mergeCell ref="BJ669:BK669"/>
    <mergeCell ref="AW670:BA670"/>
    <mergeCell ref="BB670:BC670"/>
    <mergeCell ref="BE670:BI670"/>
    <mergeCell ref="BJ670:BK670"/>
    <mergeCell ref="AW667:BA667"/>
    <mergeCell ref="BB667:BC667"/>
    <mergeCell ref="BE667:BI667"/>
    <mergeCell ref="BJ667:BK667"/>
    <mergeCell ref="AW668:BA668"/>
    <mergeCell ref="BB668:BC668"/>
    <mergeCell ref="BE668:BI668"/>
    <mergeCell ref="BJ668:BK668"/>
    <mergeCell ref="AW665:BA665"/>
    <mergeCell ref="BB665:BC665"/>
    <mergeCell ref="BE665:BI665"/>
    <mergeCell ref="BJ665:BK665"/>
    <mergeCell ref="AW666:BA666"/>
    <mergeCell ref="BB666:BC666"/>
    <mergeCell ref="BE666:BI666"/>
    <mergeCell ref="BJ666:BK666"/>
    <mergeCell ref="AW663:BA663"/>
    <mergeCell ref="BB663:BC663"/>
    <mergeCell ref="BE663:BI663"/>
    <mergeCell ref="BJ663:BK663"/>
    <mergeCell ref="AW664:BA664"/>
    <mergeCell ref="BB664:BC664"/>
    <mergeCell ref="BE664:BI664"/>
    <mergeCell ref="BJ664:BK664"/>
    <mergeCell ref="AW661:BA661"/>
    <mergeCell ref="BB661:BC661"/>
    <mergeCell ref="BE661:BI661"/>
    <mergeCell ref="BJ661:BK661"/>
    <mergeCell ref="AW662:BA662"/>
    <mergeCell ref="BB662:BC662"/>
    <mergeCell ref="BE662:BI662"/>
    <mergeCell ref="BJ662:BK662"/>
    <mergeCell ref="AW659:BA659"/>
    <mergeCell ref="BB659:BC659"/>
    <mergeCell ref="BE659:BI659"/>
    <mergeCell ref="BJ659:BK659"/>
    <mergeCell ref="AW660:BA660"/>
    <mergeCell ref="BB660:BC660"/>
    <mergeCell ref="BE660:BI660"/>
    <mergeCell ref="BJ660:BK660"/>
    <mergeCell ref="AW657:BA657"/>
    <mergeCell ref="BB657:BC657"/>
    <mergeCell ref="BE657:BI657"/>
    <mergeCell ref="BJ657:BK657"/>
    <mergeCell ref="AW658:BA658"/>
    <mergeCell ref="BB658:BC658"/>
    <mergeCell ref="BE658:BI658"/>
    <mergeCell ref="BJ658:BK658"/>
    <mergeCell ref="AW655:BA655"/>
    <mergeCell ref="BB655:BC655"/>
    <mergeCell ref="BE655:BI655"/>
    <mergeCell ref="BJ655:BK655"/>
    <mergeCell ref="AW656:BA656"/>
    <mergeCell ref="BB656:BC656"/>
    <mergeCell ref="BE656:BI656"/>
    <mergeCell ref="BJ656:BK656"/>
    <mergeCell ref="AW653:BA653"/>
    <mergeCell ref="BB653:BC653"/>
    <mergeCell ref="BE653:BI653"/>
    <mergeCell ref="BJ653:BK653"/>
    <mergeCell ref="AW654:BA654"/>
    <mergeCell ref="BB654:BC654"/>
    <mergeCell ref="BE654:BI654"/>
    <mergeCell ref="BJ654:BK654"/>
    <mergeCell ref="AW651:BA651"/>
    <mergeCell ref="BB651:BC651"/>
    <mergeCell ref="BE651:BI651"/>
    <mergeCell ref="BJ651:BK651"/>
    <mergeCell ref="AW652:BA652"/>
    <mergeCell ref="BB652:BC652"/>
    <mergeCell ref="BE652:BI652"/>
    <mergeCell ref="BJ652:BK652"/>
    <mergeCell ref="AW649:BA649"/>
    <mergeCell ref="BB649:BC649"/>
    <mergeCell ref="BE649:BI649"/>
    <mergeCell ref="BJ649:BK649"/>
    <mergeCell ref="AW650:BA650"/>
    <mergeCell ref="BB650:BC650"/>
    <mergeCell ref="BE650:BI650"/>
    <mergeCell ref="BJ650:BK650"/>
    <mergeCell ref="AW647:BA647"/>
    <mergeCell ref="BB647:BC647"/>
    <mergeCell ref="BE647:BI647"/>
    <mergeCell ref="BJ647:BK647"/>
    <mergeCell ref="AW648:BA648"/>
    <mergeCell ref="BB648:BC648"/>
    <mergeCell ref="BE648:BI648"/>
    <mergeCell ref="BJ648:BK648"/>
    <mergeCell ref="AW645:BA645"/>
    <mergeCell ref="BB645:BC645"/>
    <mergeCell ref="BE645:BI645"/>
    <mergeCell ref="BJ645:BK645"/>
    <mergeCell ref="AW646:BA646"/>
    <mergeCell ref="BB646:BC646"/>
    <mergeCell ref="BE646:BI646"/>
    <mergeCell ref="BJ646:BK646"/>
    <mergeCell ref="AW643:BA643"/>
    <mergeCell ref="BB643:BC643"/>
    <mergeCell ref="BE643:BI643"/>
    <mergeCell ref="BJ643:BK643"/>
    <mergeCell ref="AW644:BA644"/>
    <mergeCell ref="BB644:BC644"/>
    <mergeCell ref="BE644:BI644"/>
    <mergeCell ref="BJ644:BK644"/>
    <mergeCell ref="AW641:BA641"/>
    <mergeCell ref="BB641:BC641"/>
    <mergeCell ref="BE641:BI641"/>
    <mergeCell ref="BJ641:BK641"/>
    <mergeCell ref="AW642:BA642"/>
    <mergeCell ref="BB642:BC642"/>
    <mergeCell ref="BE642:BI642"/>
    <mergeCell ref="BJ642:BK642"/>
    <mergeCell ref="AW639:BA639"/>
    <mergeCell ref="BB639:BC639"/>
    <mergeCell ref="BE639:BI639"/>
    <mergeCell ref="BJ639:BK639"/>
    <mergeCell ref="AW640:BA640"/>
    <mergeCell ref="BB640:BC640"/>
    <mergeCell ref="BE640:BI640"/>
    <mergeCell ref="BJ640:BK640"/>
    <mergeCell ref="AW637:BA637"/>
    <mergeCell ref="BB637:BC637"/>
    <mergeCell ref="BE637:BI637"/>
    <mergeCell ref="BJ637:BK637"/>
    <mergeCell ref="AW638:BA638"/>
    <mergeCell ref="BB638:BC638"/>
    <mergeCell ref="BE638:BI638"/>
    <mergeCell ref="BJ638:BK638"/>
    <mergeCell ref="AW635:BA635"/>
    <mergeCell ref="BB635:BC635"/>
    <mergeCell ref="BE635:BI635"/>
    <mergeCell ref="BJ635:BK635"/>
    <mergeCell ref="AW636:BA636"/>
    <mergeCell ref="BB636:BC636"/>
    <mergeCell ref="BE636:BI636"/>
    <mergeCell ref="BJ636:BK636"/>
    <mergeCell ref="AW633:BA633"/>
    <mergeCell ref="BB633:BC633"/>
    <mergeCell ref="BE633:BI633"/>
    <mergeCell ref="BJ633:BK633"/>
    <mergeCell ref="AW634:BA634"/>
    <mergeCell ref="BB634:BC634"/>
    <mergeCell ref="BE634:BI634"/>
    <mergeCell ref="BJ634:BK634"/>
    <mergeCell ref="AW631:BA631"/>
    <mergeCell ref="BB631:BC631"/>
    <mergeCell ref="BE631:BI631"/>
    <mergeCell ref="BJ631:BK631"/>
    <mergeCell ref="AW632:BA632"/>
    <mergeCell ref="BB632:BC632"/>
    <mergeCell ref="BE632:BI632"/>
    <mergeCell ref="BJ632:BK632"/>
    <mergeCell ref="AW629:BA629"/>
    <mergeCell ref="BB629:BC629"/>
    <mergeCell ref="BE629:BI629"/>
    <mergeCell ref="BJ629:BK629"/>
    <mergeCell ref="AW630:BA630"/>
    <mergeCell ref="BB630:BC630"/>
    <mergeCell ref="BE630:BI630"/>
    <mergeCell ref="BJ630:BK630"/>
    <mergeCell ref="AW627:BA627"/>
    <mergeCell ref="BB627:BC627"/>
    <mergeCell ref="BE627:BI627"/>
    <mergeCell ref="BJ627:BK627"/>
    <mergeCell ref="AW628:BA628"/>
    <mergeCell ref="BB628:BC628"/>
    <mergeCell ref="BE628:BI628"/>
    <mergeCell ref="BJ628:BK628"/>
    <mergeCell ref="AW625:BA625"/>
    <mergeCell ref="BB625:BC625"/>
    <mergeCell ref="BE625:BI625"/>
    <mergeCell ref="BJ625:BK625"/>
    <mergeCell ref="AW626:BA626"/>
    <mergeCell ref="BB626:BC626"/>
    <mergeCell ref="BE626:BI626"/>
    <mergeCell ref="BJ626:BK626"/>
    <mergeCell ref="AW623:BA623"/>
    <mergeCell ref="BB623:BC623"/>
    <mergeCell ref="BE623:BI623"/>
    <mergeCell ref="BJ623:BK623"/>
    <mergeCell ref="AW624:BA624"/>
    <mergeCell ref="BB624:BC624"/>
    <mergeCell ref="BE624:BI624"/>
    <mergeCell ref="BJ624:BK624"/>
    <mergeCell ref="AW621:BA621"/>
    <mergeCell ref="BB621:BC621"/>
    <mergeCell ref="BE621:BI621"/>
    <mergeCell ref="BJ621:BK621"/>
    <mergeCell ref="AW622:BA622"/>
    <mergeCell ref="BB622:BC622"/>
    <mergeCell ref="BE622:BI622"/>
    <mergeCell ref="BJ622:BK622"/>
    <mergeCell ref="AW619:BA619"/>
    <mergeCell ref="BB619:BC619"/>
    <mergeCell ref="BE619:BI619"/>
    <mergeCell ref="BJ619:BK619"/>
    <mergeCell ref="AW620:BA620"/>
    <mergeCell ref="BB620:BC620"/>
    <mergeCell ref="BE620:BI620"/>
    <mergeCell ref="BJ620:BK620"/>
    <mergeCell ref="AW617:BA617"/>
    <mergeCell ref="BB617:BC617"/>
    <mergeCell ref="BE617:BI617"/>
    <mergeCell ref="BJ617:BK617"/>
    <mergeCell ref="AW618:BA618"/>
    <mergeCell ref="BB618:BC618"/>
    <mergeCell ref="BE618:BI618"/>
    <mergeCell ref="BJ618:BK618"/>
    <mergeCell ref="AW615:BA615"/>
    <mergeCell ref="BB615:BC615"/>
    <mergeCell ref="BE615:BI615"/>
    <mergeCell ref="BJ615:BK615"/>
    <mergeCell ref="AW616:BA616"/>
    <mergeCell ref="BB616:BC616"/>
    <mergeCell ref="BE616:BI616"/>
    <mergeCell ref="BJ616:BK616"/>
    <mergeCell ref="AW613:BA613"/>
    <mergeCell ref="BB613:BC613"/>
    <mergeCell ref="BE613:BI613"/>
    <mergeCell ref="BJ613:BK613"/>
    <mergeCell ref="AW614:BA614"/>
    <mergeCell ref="BB614:BC614"/>
    <mergeCell ref="BE614:BI614"/>
    <mergeCell ref="BJ614:BK614"/>
    <mergeCell ref="AW611:BA611"/>
    <mergeCell ref="BB611:BC611"/>
    <mergeCell ref="BE611:BI611"/>
    <mergeCell ref="BJ611:BK611"/>
    <mergeCell ref="AW612:BA612"/>
    <mergeCell ref="BB612:BC612"/>
    <mergeCell ref="BE612:BI612"/>
    <mergeCell ref="BJ612:BK612"/>
    <mergeCell ref="AW609:BA609"/>
    <mergeCell ref="BB609:BC609"/>
    <mergeCell ref="BE609:BI609"/>
    <mergeCell ref="BJ609:BK609"/>
    <mergeCell ref="AW610:BA610"/>
    <mergeCell ref="BB610:BC610"/>
    <mergeCell ref="BE610:BI610"/>
    <mergeCell ref="BJ610:BK610"/>
    <mergeCell ref="AW607:BA607"/>
    <mergeCell ref="BB607:BC607"/>
    <mergeCell ref="BE607:BI607"/>
    <mergeCell ref="BJ607:BK607"/>
    <mergeCell ref="AW608:BA608"/>
    <mergeCell ref="BB608:BC608"/>
    <mergeCell ref="BE608:BI608"/>
    <mergeCell ref="BJ608:BK608"/>
    <mergeCell ref="AW605:BA605"/>
    <mergeCell ref="BB605:BC605"/>
    <mergeCell ref="BE605:BI605"/>
    <mergeCell ref="BJ605:BK605"/>
    <mergeCell ref="AW606:BA606"/>
    <mergeCell ref="BB606:BC606"/>
    <mergeCell ref="BE606:BI606"/>
    <mergeCell ref="BJ606:BK606"/>
    <mergeCell ref="AW603:BA603"/>
    <mergeCell ref="BB603:BC603"/>
    <mergeCell ref="BE603:BI603"/>
    <mergeCell ref="BJ603:BK603"/>
    <mergeCell ref="AW604:BA604"/>
    <mergeCell ref="BB604:BC604"/>
    <mergeCell ref="BE604:BI604"/>
    <mergeCell ref="BJ604:BK604"/>
    <mergeCell ref="AW601:BA601"/>
    <mergeCell ref="BB601:BC601"/>
    <mergeCell ref="BE601:BI601"/>
    <mergeCell ref="BJ601:BK601"/>
    <mergeCell ref="AW602:BA602"/>
    <mergeCell ref="BB602:BC602"/>
    <mergeCell ref="BE602:BI602"/>
    <mergeCell ref="BJ602:BK602"/>
    <mergeCell ref="AW599:BA599"/>
    <mergeCell ref="BB599:BC599"/>
    <mergeCell ref="BE599:BI599"/>
    <mergeCell ref="BJ599:BK599"/>
    <mergeCell ref="AW600:BA600"/>
    <mergeCell ref="BB600:BC600"/>
    <mergeCell ref="BE600:BI600"/>
    <mergeCell ref="BJ600:BK600"/>
    <mergeCell ref="AW597:BA597"/>
    <mergeCell ref="BB597:BC597"/>
    <mergeCell ref="BE597:BI597"/>
    <mergeCell ref="BJ597:BK597"/>
    <mergeCell ref="AW598:BA598"/>
    <mergeCell ref="BB598:BC598"/>
    <mergeCell ref="BE598:BI598"/>
    <mergeCell ref="BJ598:BK598"/>
    <mergeCell ref="AW595:BA595"/>
    <mergeCell ref="BB595:BC595"/>
    <mergeCell ref="BE595:BI595"/>
    <mergeCell ref="BJ595:BK595"/>
    <mergeCell ref="AW596:BA596"/>
    <mergeCell ref="BB596:BC596"/>
    <mergeCell ref="BE596:BI596"/>
    <mergeCell ref="BJ596:BK596"/>
    <mergeCell ref="AW593:BA593"/>
    <mergeCell ref="BB593:BC593"/>
    <mergeCell ref="BE593:BI593"/>
    <mergeCell ref="BJ593:BK593"/>
    <mergeCell ref="AW594:BA594"/>
    <mergeCell ref="BB594:BC594"/>
    <mergeCell ref="BE594:BI594"/>
    <mergeCell ref="BJ594:BK594"/>
    <mergeCell ref="AW591:BA591"/>
    <mergeCell ref="BB591:BC591"/>
    <mergeCell ref="BE591:BI591"/>
    <mergeCell ref="BJ591:BK591"/>
    <mergeCell ref="AW592:BA592"/>
    <mergeCell ref="BB592:BC592"/>
    <mergeCell ref="BE592:BI592"/>
    <mergeCell ref="BJ592:BK592"/>
    <mergeCell ref="AW589:BA589"/>
    <mergeCell ref="BB589:BC589"/>
    <mergeCell ref="BE589:BI589"/>
    <mergeCell ref="BJ589:BK589"/>
    <mergeCell ref="AW590:BA590"/>
    <mergeCell ref="BB590:BC590"/>
    <mergeCell ref="BE590:BI590"/>
    <mergeCell ref="BJ590:BK590"/>
    <mergeCell ref="AW587:BA587"/>
    <mergeCell ref="BB587:BC587"/>
    <mergeCell ref="BE587:BI587"/>
    <mergeCell ref="BJ587:BK587"/>
    <mergeCell ref="AW588:BA588"/>
    <mergeCell ref="BB588:BC588"/>
    <mergeCell ref="BE588:BI588"/>
    <mergeCell ref="BJ588:BK588"/>
    <mergeCell ref="AW585:BA585"/>
    <mergeCell ref="BB585:BC585"/>
    <mergeCell ref="BE585:BI585"/>
    <mergeCell ref="BJ585:BK585"/>
    <mergeCell ref="AW586:BA586"/>
    <mergeCell ref="BB586:BC586"/>
    <mergeCell ref="BE586:BI586"/>
    <mergeCell ref="BJ586:BK586"/>
    <mergeCell ref="AW583:BA583"/>
    <mergeCell ref="BB583:BC583"/>
    <mergeCell ref="BE583:BI583"/>
    <mergeCell ref="BJ583:BK583"/>
    <mergeCell ref="AW584:BA584"/>
    <mergeCell ref="BB584:BC584"/>
    <mergeCell ref="BE584:BI584"/>
    <mergeCell ref="BJ584:BK584"/>
    <mergeCell ref="AW581:BA581"/>
    <mergeCell ref="BB581:BC581"/>
    <mergeCell ref="BE581:BI581"/>
    <mergeCell ref="BJ581:BK581"/>
    <mergeCell ref="AW582:BA582"/>
    <mergeCell ref="BB582:BC582"/>
    <mergeCell ref="BE582:BI582"/>
    <mergeCell ref="BJ582:BK582"/>
    <mergeCell ref="AW579:BA579"/>
    <mergeCell ref="BB579:BC579"/>
    <mergeCell ref="BE579:BI579"/>
    <mergeCell ref="BJ579:BK579"/>
    <mergeCell ref="AW580:BA580"/>
    <mergeCell ref="BB580:BC580"/>
    <mergeCell ref="BE580:BI580"/>
    <mergeCell ref="BJ580:BK580"/>
    <mergeCell ref="AW577:BA577"/>
    <mergeCell ref="BB577:BC577"/>
    <mergeCell ref="BE577:BI577"/>
    <mergeCell ref="BJ577:BK577"/>
    <mergeCell ref="AW578:BA578"/>
    <mergeCell ref="BB578:BC578"/>
    <mergeCell ref="BE578:BI578"/>
    <mergeCell ref="BJ578:BK578"/>
    <mergeCell ref="AW575:BA575"/>
    <mergeCell ref="BB575:BC575"/>
    <mergeCell ref="BE575:BI575"/>
    <mergeCell ref="BJ575:BK575"/>
    <mergeCell ref="AW576:BA576"/>
    <mergeCell ref="BB576:BC576"/>
    <mergeCell ref="BE576:BI576"/>
    <mergeCell ref="BJ576:BK576"/>
    <mergeCell ref="AW573:BA573"/>
    <mergeCell ref="BB573:BC573"/>
    <mergeCell ref="BE573:BI573"/>
    <mergeCell ref="BJ573:BK573"/>
    <mergeCell ref="AW574:BA574"/>
    <mergeCell ref="BB574:BC574"/>
    <mergeCell ref="BE574:BI574"/>
    <mergeCell ref="BJ574:BK574"/>
    <mergeCell ref="AW571:BA571"/>
    <mergeCell ref="BB571:BC571"/>
    <mergeCell ref="BE571:BI571"/>
    <mergeCell ref="BJ571:BK571"/>
    <mergeCell ref="AW572:BA572"/>
    <mergeCell ref="BB572:BC572"/>
    <mergeCell ref="BE572:BI572"/>
    <mergeCell ref="BJ572:BK572"/>
    <mergeCell ref="AW569:BA569"/>
    <mergeCell ref="BB569:BC569"/>
    <mergeCell ref="BE569:BI569"/>
    <mergeCell ref="BJ569:BK569"/>
    <mergeCell ref="AW570:BA570"/>
    <mergeCell ref="BB570:BC570"/>
    <mergeCell ref="BE570:BI570"/>
    <mergeCell ref="BJ570:BK570"/>
    <mergeCell ref="AW567:BA567"/>
    <mergeCell ref="BB567:BC567"/>
    <mergeCell ref="BE567:BI567"/>
    <mergeCell ref="BJ567:BK567"/>
    <mergeCell ref="AW568:BA568"/>
    <mergeCell ref="BB568:BC568"/>
    <mergeCell ref="BE568:BI568"/>
    <mergeCell ref="BJ568:BK568"/>
    <mergeCell ref="AW565:BA565"/>
    <mergeCell ref="BB565:BC565"/>
    <mergeCell ref="BE565:BI565"/>
    <mergeCell ref="BJ565:BK565"/>
    <mergeCell ref="AW566:BA566"/>
    <mergeCell ref="BB566:BC566"/>
    <mergeCell ref="BE566:BI566"/>
    <mergeCell ref="BJ566:BK566"/>
    <mergeCell ref="AW563:BA563"/>
    <mergeCell ref="BB563:BC563"/>
    <mergeCell ref="BE563:BI563"/>
    <mergeCell ref="BJ563:BK563"/>
    <mergeCell ref="AW564:BA564"/>
    <mergeCell ref="BB564:BC564"/>
    <mergeCell ref="BE564:BI564"/>
    <mergeCell ref="BJ564:BK564"/>
    <mergeCell ref="AW561:BA561"/>
    <mergeCell ref="BB561:BC561"/>
    <mergeCell ref="BE561:BI561"/>
    <mergeCell ref="BJ561:BK561"/>
    <mergeCell ref="AW562:BA562"/>
    <mergeCell ref="BB562:BC562"/>
    <mergeCell ref="BE562:BI562"/>
    <mergeCell ref="BJ562:BK562"/>
    <mergeCell ref="AW559:BA559"/>
    <mergeCell ref="BB559:BC559"/>
    <mergeCell ref="BE559:BI559"/>
    <mergeCell ref="BJ559:BK559"/>
    <mergeCell ref="AW560:BA560"/>
    <mergeCell ref="BB560:BC560"/>
    <mergeCell ref="BE560:BI560"/>
    <mergeCell ref="BJ560:BK560"/>
    <mergeCell ref="AW557:BA557"/>
    <mergeCell ref="BB557:BC557"/>
    <mergeCell ref="BE557:BI557"/>
    <mergeCell ref="BJ557:BK557"/>
    <mergeCell ref="AW558:BA558"/>
    <mergeCell ref="BB558:BC558"/>
    <mergeCell ref="BE558:BI558"/>
    <mergeCell ref="BJ558:BK558"/>
    <mergeCell ref="AW555:BA555"/>
    <mergeCell ref="BB555:BC555"/>
    <mergeCell ref="BE555:BI555"/>
    <mergeCell ref="BJ555:BK555"/>
    <mergeCell ref="AW556:BA556"/>
    <mergeCell ref="BB556:BC556"/>
    <mergeCell ref="BE556:BI556"/>
    <mergeCell ref="BJ556:BK556"/>
    <mergeCell ref="AW553:BA553"/>
    <mergeCell ref="BB553:BC553"/>
    <mergeCell ref="BE553:BI553"/>
    <mergeCell ref="BJ553:BK553"/>
    <mergeCell ref="AW554:BA554"/>
    <mergeCell ref="BB554:BC554"/>
    <mergeCell ref="BE554:BI554"/>
    <mergeCell ref="BJ554:BK554"/>
    <mergeCell ref="AW551:BA551"/>
    <mergeCell ref="BB551:BC551"/>
    <mergeCell ref="BE551:BI551"/>
    <mergeCell ref="BJ551:BK551"/>
    <mergeCell ref="AW552:BA552"/>
    <mergeCell ref="BB552:BC552"/>
    <mergeCell ref="BE552:BI552"/>
    <mergeCell ref="BJ552:BK552"/>
    <mergeCell ref="AW549:BA549"/>
    <mergeCell ref="BB549:BC549"/>
    <mergeCell ref="BE549:BI549"/>
    <mergeCell ref="BJ549:BK549"/>
    <mergeCell ref="AW550:BA550"/>
    <mergeCell ref="BB550:BC550"/>
    <mergeCell ref="BE550:BI550"/>
    <mergeCell ref="BJ550:BK550"/>
    <mergeCell ref="AW547:BA547"/>
    <mergeCell ref="BB547:BC547"/>
    <mergeCell ref="BE547:BI547"/>
    <mergeCell ref="BJ547:BK547"/>
    <mergeCell ref="AW548:BA548"/>
    <mergeCell ref="BB548:BC548"/>
    <mergeCell ref="BE548:BI548"/>
    <mergeCell ref="BJ548:BK548"/>
    <mergeCell ref="AW545:BA545"/>
    <mergeCell ref="BB545:BC545"/>
    <mergeCell ref="BE545:BI545"/>
    <mergeCell ref="BJ545:BK545"/>
    <mergeCell ref="AW546:BA546"/>
    <mergeCell ref="BB546:BC546"/>
    <mergeCell ref="BE546:BI546"/>
    <mergeCell ref="BJ546:BK546"/>
    <mergeCell ref="AW543:BA543"/>
    <mergeCell ref="BB543:BC543"/>
    <mergeCell ref="BE543:BI543"/>
    <mergeCell ref="BJ543:BK543"/>
    <mergeCell ref="AW544:BA544"/>
    <mergeCell ref="BB544:BC544"/>
    <mergeCell ref="BE544:BI544"/>
    <mergeCell ref="BJ544:BK544"/>
    <mergeCell ref="AW541:BA541"/>
    <mergeCell ref="BB541:BC541"/>
    <mergeCell ref="BE541:BI541"/>
    <mergeCell ref="BJ541:BK541"/>
    <mergeCell ref="AW542:BA542"/>
    <mergeCell ref="BB542:BC542"/>
    <mergeCell ref="BE542:BI542"/>
    <mergeCell ref="BJ542:BK542"/>
    <mergeCell ref="AW539:BA539"/>
    <mergeCell ref="BB539:BC539"/>
    <mergeCell ref="BE539:BI539"/>
    <mergeCell ref="BJ539:BK539"/>
    <mergeCell ref="AW540:BA540"/>
    <mergeCell ref="BB540:BC540"/>
    <mergeCell ref="BE540:BI540"/>
    <mergeCell ref="BJ540:BK540"/>
    <mergeCell ref="AW537:BA537"/>
    <mergeCell ref="BB537:BC537"/>
    <mergeCell ref="BE537:BI537"/>
    <mergeCell ref="BJ537:BK537"/>
    <mergeCell ref="AW538:BA538"/>
    <mergeCell ref="BB538:BC538"/>
    <mergeCell ref="BE538:BI538"/>
    <mergeCell ref="BJ538:BK538"/>
    <mergeCell ref="AW535:BA535"/>
    <mergeCell ref="BB535:BC535"/>
    <mergeCell ref="BE535:BI535"/>
    <mergeCell ref="BJ535:BK535"/>
    <mergeCell ref="AW536:BA536"/>
    <mergeCell ref="BB536:BC536"/>
    <mergeCell ref="BE536:BI536"/>
    <mergeCell ref="BJ536:BK536"/>
    <mergeCell ref="AW533:BA533"/>
    <mergeCell ref="BB533:BC533"/>
    <mergeCell ref="BE533:BI533"/>
    <mergeCell ref="BJ533:BK533"/>
    <mergeCell ref="AW534:BA534"/>
    <mergeCell ref="BB534:BC534"/>
    <mergeCell ref="BE534:BI534"/>
    <mergeCell ref="BJ534:BK534"/>
    <mergeCell ref="AW531:BA531"/>
    <mergeCell ref="BB531:BC531"/>
    <mergeCell ref="BE531:BI531"/>
    <mergeCell ref="BJ531:BK531"/>
    <mergeCell ref="AW532:BA532"/>
    <mergeCell ref="BB532:BC532"/>
    <mergeCell ref="BE532:BI532"/>
    <mergeCell ref="BJ532:BK532"/>
    <mergeCell ref="AW529:BA529"/>
    <mergeCell ref="BB529:BC529"/>
    <mergeCell ref="BE529:BI529"/>
    <mergeCell ref="BJ529:BK529"/>
    <mergeCell ref="AW530:BA530"/>
    <mergeCell ref="BB530:BC530"/>
    <mergeCell ref="BE530:BI530"/>
    <mergeCell ref="BJ530:BK530"/>
    <mergeCell ref="AW527:BA527"/>
    <mergeCell ref="BB527:BC527"/>
    <mergeCell ref="BE527:BI527"/>
    <mergeCell ref="BJ527:BK527"/>
    <mergeCell ref="AW528:BA528"/>
    <mergeCell ref="BB528:BC528"/>
    <mergeCell ref="BE528:BI528"/>
    <mergeCell ref="BJ528:BK528"/>
    <mergeCell ref="AW525:BA525"/>
    <mergeCell ref="BB525:BC525"/>
    <mergeCell ref="BE525:BI525"/>
    <mergeCell ref="BJ525:BK525"/>
    <mergeCell ref="AW526:BA526"/>
    <mergeCell ref="BB526:BC526"/>
    <mergeCell ref="BE526:BI526"/>
    <mergeCell ref="BJ526:BK526"/>
    <mergeCell ref="AW523:BA523"/>
    <mergeCell ref="BB523:BC523"/>
    <mergeCell ref="BE523:BI523"/>
    <mergeCell ref="BJ523:BK523"/>
    <mergeCell ref="AW524:BA524"/>
    <mergeCell ref="BB524:BC524"/>
    <mergeCell ref="BE524:BI524"/>
    <mergeCell ref="BJ524:BK524"/>
    <mergeCell ref="AW521:BA521"/>
    <mergeCell ref="BB521:BC521"/>
    <mergeCell ref="BE521:BI521"/>
    <mergeCell ref="BJ521:BK521"/>
    <mergeCell ref="AW522:BA522"/>
    <mergeCell ref="BB522:BC522"/>
    <mergeCell ref="BE522:BI522"/>
    <mergeCell ref="BJ522:BK522"/>
    <mergeCell ref="AW519:BA519"/>
    <mergeCell ref="BB519:BC519"/>
    <mergeCell ref="BE519:BI519"/>
    <mergeCell ref="BJ519:BK519"/>
    <mergeCell ref="AW520:BA520"/>
    <mergeCell ref="BB520:BC520"/>
    <mergeCell ref="BE520:BI520"/>
    <mergeCell ref="BJ520:BK520"/>
    <mergeCell ref="AW517:BA517"/>
    <mergeCell ref="BB517:BC517"/>
    <mergeCell ref="BE517:BI517"/>
    <mergeCell ref="BJ517:BK517"/>
    <mergeCell ref="AW518:BA518"/>
    <mergeCell ref="BB518:BC518"/>
    <mergeCell ref="BE518:BI518"/>
    <mergeCell ref="BJ518:BK518"/>
    <mergeCell ref="AW515:BA515"/>
    <mergeCell ref="BB515:BC515"/>
    <mergeCell ref="BE515:BI515"/>
    <mergeCell ref="BJ515:BK515"/>
    <mergeCell ref="AW516:BA516"/>
    <mergeCell ref="BB516:BC516"/>
    <mergeCell ref="BE516:BI516"/>
    <mergeCell ref="BJ516:BK516"/>
    <mergeCell ref="AW513:BA513"/>
    <mergeCell ref="BB513:BC513"/>
    <mergeCell ref="BE513:BI513"/>
    <mergeCell ref="BJ513:BK513"/>
    <mergeCell ref="AW514:BA514"/>
    <mergeCell ref="BB514:BC514"/>
    <mergeCell ref="BE514:BI514"/>
    <mergeCell ref="BJ514:BK514"/>
    <mergeCell ref="AW511:BA511"/>
    <mergeCell ref="BB511:BC511"/>
    <mergeCell ref="BE511:BI511"/>
    <mergeCell ref="BJ511:BK511"/>
    <mergeCell ref="AW512:BA512"/>
    <mergeCell ref="BB512:BC512"/>
    <mergeCell ref="BE512:BI512"/>
    <mergeCell ref="BJ512:BK512"/>
    <mergeCell ref="AW509:BA509"/>
    <mergeCell ref="BB509:BC509"/>
    <mergeCell ref="BE509:BI509"/>
    <mergeCell ref="BJ509:BK509"/>
    <mergeCell ref="AW510:BA510"/>
    <mergeCell ref="BB510:BC510"/>
    <mergeCell ref="BE510:BI510"/>
    <mergeCell ref="BJ510:BK510"/>
    <mergeCell ref="AW507:BA507"/>
    <mergeCell ref="BB507:BC507"/>
    <mergeCell ref="BE507:BI507"/>
    <mergeCell ref="BJ507:BK507"/>
    <mergeCell ref="AW508:BA508"/>
    <mergeCell ref="BB508:BC508"/>
    <mergeCell ref="BE508:BI508"/>
    <mergeCell ref="BJ508:BK508"/>
    <mergeCell ref="AW505:BA505"/>
    <mergeCell ref="BB505:BC505"/>
    <mergeCell ref="BE505:BI505"/>
    <mergeCell ref="BJ505:BK505"/>
    <mergeCell ref="AW506:BA506"/>
    <mergeCell ref="BB506:BC506"/>
    <mergeCell ref="BE506:BI506"/>
    <mergeCell ref="BJ506:BK506"/>
    <mergeCell ref="AW503:BA503"/>
    <mergeCell ref="BB503:BC503"/>
    <mergeCell ref="BE503:BI503"/>
    <mergeCell ref="BJ503:BK503"/>
    <mergeCell ref="AW504:BA504"/>
    <mergeCell ref="BB504:BC504"/>
    <mergeCell ref="BE504:BI504"/>
    <mergeCell ref="BJ504:BK504"/>
    <mergeCell ref="AW501:BA501"/>
    <mergeCell ref="BB501:BC501"/>
    <mergeCell ref="BE501:BI501"/>
    <mergeCell ref="BJ501:BK501"/>
    <mergeCell ref="AW502:BA502"/>
    <mergeCell ref="BB502:BC502"/>
    <mergeCell ref="BE502:BI502"/>
    <mergeCell ref="BJ502:BK502"/>
    <mergeCell ref="AW499:BA499"/>
    <mergeCell ref="BB499:BC499"/>
    <mergeCell ref="BE499:BI499"/>
    <mergeCell ref="BJ499:BK499"/>
    <mergeCell ref="AW500:BA500"/>
    <mergeCell ref="BB500:BC500"/>
    <mergeCell ref="BE500:BI500"/>
    <mergeCell ref="BJ500:BK500"/>
    <mergeCell ref="AW497:BA497"/>
    <mergeCell ref="BB497:BC497"/>
    <mergeCell ref="BE497:BI497"/>
    <mergeCell ref="BJ497:BK497"/>
    <mergeCell ref="AW498:BA498"/>
    <mergeCell ref="BB498:BC498"/>
    <mergeCell ref="BE498:BI498"/>
    <mergeCell ref="BJ498:BK498"/>
    <mergeCell ref="AW495:BA495"/>
    <mergeCell ref="BB495:BC495"/>
    <mergeCell ref="BE495:BI495"/>
    <mergeCell ref="BJ495:BK495"/>
    <mergeCell ref="AW496:BA496"/>
    <mergeCell ref="BB496:BC496"/>
    <mergeCell ref="BE496:BI496"/>
    <mergeCell ref="BJ496:BK496"/>
    <mergeCell ref="AW493:BA493"/>
    <mergeCell ref="BB493:BC493"/>
    <mergeCell ref="BE493:BI493"/>
    <mergeCell ref="BJ493:BK493"/>
    <mergeCell ref="AW494:BA494"/>
    <mergeCell ref="BB494:BC494"/>
    <mergeCell ref="BE494:BI494"/>
    <mergeCell ref="BJ494:BK494"/>
    <mergeCell ref="AW491:BA491"/>
    <mergeCell ref="BB491:BC491"/>
    <mergeCell ref="BE491:BI491"/>
    <mergeCell ref="BJ491:BK491"/>
    <mergeCell ref="AW492:BA492"/>
    <mergeCell ref="BB492:BC492"/>
    <mergeCell ref="BE492:BI492"/>
    <mergeCell ref="BJ492:BK492"/>
    <mergeCell ref="AW489:BA489"/>
    <mergeCell ref="BB489:BC489"/>
    <mergeCell ref="BE489:BI489"/>
    <mergeCell ref="BJ489:BK489"/>
    <mergeCell ref="AW490:BA490"/>
    <mergeCell ref="BB490:BC490"/>
    <mergeCell ref="BE490:BI490"/>
    <mergeCell ref="BJ490:BK490"/>
    <mergeCell ref="AW487:BA487"/>
    <mergeCell ref="BB487:BC487"/>
    <mergeCell ref="BE487:BI487"/>
    <mergeCell ref="BJ487:BK487"/>
    <mergeCell ref="AW488:BA488"/>
    <mergeCell ref="BB488:BC488"/>
    <mergeCell ref="BE488:BI488"/>
    <mergeCell ref="BJ488:BK488"/>
    <mergeCell ref="AW485:BA485"/>
    <mergeCell ref="BB485:BC485"/>
    <mergeCell ref="BE485:BI485"/>
    <mergeCell ref="BJ485:BK485"/>
    <mergeCell ref="AW486:BA486"/>
    <mergeCell ref="BB486:BC486"/>
    <mergeCell ref="BE486:BI486"/>
    <mergeCell ref="BJ486:BK486"/>
    <mergeCell ref="AW483:BA483"/>
    <mergeCell ref="BB483:BC483"/>
    <mergeCell ref="BE483:BI483"/>
    <mergeCell ref="BJ483:BK483"/>
    <mergeCell ref="AW484:BA484"/>
    <mergeCell ref="BB484:BC484"/>
    <mergeCell ref="BE484:BI484"/>
    <mergeCell ref="BJ484:BK484"/>
    <mergeCell ref="AW481:BA481"/>
    <mergeCell ref="BB481:BC481"/>
    <mergeCell ref="BE481:BI481"/>
    <mergeCell ref="BJ481:BK481"/>
    <mergeCell ref="AW482:BA482"/>
    <mergeCell ref="BB482:BC482"/>
    <mergeCell ref="BE482:BI482"/>
    <mergeCell ref="BJ482:BK482"/>
    <mergeCell ref="AW479:BA479"/>
    <mergeCell ref="BB479:BC479"/>
    <mergeCell ref="BE479:BI479"/>
    <mergeCell ref="BJ479:BK479"/>
    <mergeCell ref="AW480:BA480"/>
    <mergeCell ref="BB480:BC480"/>
    <mergeCell ref="BE480:BI480"/>
    <mergeCell ref="BJ480:BK480"/>
    <mergeCell ref="AW477:BA477"/>
    <mergeCell ref="BB477:BC477"/>
    <mergeCell ref="BE477:BI477"/>
    <mergeCell ref="BJ477:BK477"/>
    <mergeCell ref="AW478:BA478"/>
    <mergeCell ref="BB478:BC478"/>
    <mergeCell ref="BE478:BI478"/>
    <mergeCell ref="BJ478:BK478"/>
    <mergeCell ref="AW475:BA475"/>
    <mergeCell ref="BB475:BC475"/>
    <mergeCell ref="BE475:BI475"/>
    <mergeCell ref="BJ475:BK475"/>
    <mergeCell ref="AW476:BA476"/>
    <mergeCell ref="BB476:BC476"/>
    <mergeCell ref="BE476:BI476"/>
    <mergeCell ref="BJ476:BK476"/>
    <mergeCell ref="AW473:BA473"/>
    <mergeCell ref="BB473:BC473"/>
    <mergeCell ref="BE473:BI473"/>
    <mergeCell ref="BJ473:BK473"/>
    <mergeCell ref="AW474:BA474"/>
    <mergeCell ref="BB474:BC474"/>
    <mergeCell ref="BE474:BI474"/>
    <mergeCell ref="BJ474:BK474"/>
    <mergeCell ref="AW471:BA471"/>
    <mergeCell ref="BB471:BC471"/>
    <mergeCell ref="BE471:BI471"/>
    <mergeCell ref="BJ471:BK471"/>
    <mergeCell ref="AW472:BA472"/>
    <mergeCell ref="BB472:BC472"/>
    <mergeCell ref="BE472:BI472"/>
    <mergeCell ref="BJ472:BK472"/>
    <mergeCell ref="AW469:BA469"/>
    <mergeCell ref="BB469:BC469"/>
    <mergeCell ref="BE469:BI469"/>
    <mergeCell ref="BJ469:BK469"/>
    <mergeCell ref="AW470:BA470"/>
    <mergeCell ref="BB470:BC470"/>
    <mergeCell ref="BE470:BI470"/>
    <mergeCell ref="BJ470:BK470"/>
    <mergeCell ref="AW467:BA467"/>
    <mergeCell ref="BB467:BC467"/>
    <mergeCell ref="BE467:BI467"/>
    <mergeCell ref="BJ467:BK467"/>
    <mergeCell ref="AW468:BA468"/>
    <mergeCell ref="BB468:BC468"/>
    <mergeCell ref="BE468:BI468"/>
    <mergeCell ref="BJ468:BK468"/>
    <mergeCell ref="AW465:BA465"/>
    <mergeCell ref="BB465:BC465"/>
    <mergeCell ref="BE465:BI465"/>
    <mergeCell ref="BJ465:BK465"/>
    <mergeCell ref="AW466:BA466"/>
    <mergeCell ref="BB466:BC466"/>
    <mergeCell ref="BE466:BI466"/>
    <mergeCell ref="BJ466:BK466"/>
    <mergeCell ref="AW463:BA463"/>
    <mergeCell ref="BB463:BC463"/>
    <mergeCell ref="BE463:BI463"/>
    <mergeCell ref="BJ463:BK463"/>
    <mergeCell ref="AW464:BA464"/>
    <mergeCell ref="BB464:BC464"/>
    <mergeCell ref="BE464:BI464"/>
    <mergeCell ref="BJ464:BK464"/>
    <mergeCell ref="AW461:BA461"/>
    <mergeCell ref="BB461:BC461"/>
    <mergeCell ref="BE461:BI461"/>
    <mergeCell ref="BJ461:BK461"/>
    <mergeCell ref="AW462:BA462"/>
    <mergeCell ref="BB462:BC462"/>
    <mergeCell ref="BE462:BI462"/>
    <mergeCell ref="BJ462:BK462"/>
    <mergeCell ref="AW459:BA459"/>
    <mergeCell ref="BB459:BC459"/>
    <mergeCell ref="BE459:BI459"/>
    <mergeCell ref="BJ459:BK459"/>
    <mergeCell ref="AW460:BA460"/>
    <mergeCell ref="BB460:BC460"/>
    <mergeCell ref="BE460:BI460"/>
    <mergeCell ref="BJ460:BK460"/>
    <mergeCell ref="AW457:BA457"/>
    <mergeCell ref="BB457:BC457"/>
    <mergeCell ref="BE457:BI457"/>
    <mergeCell ref="BJ457:BK457"/>
    <mergeCell ref="AW458:BA458"/>
    <mergeCell ref="BB458:BC458"/>
    <mergeCell ref="BE458:BI458"/>
    <mergeCell ref="BJ458:BK458"/>
    <mergeCell ref="AW455:BA455"/>
    <mergeCell ref="BB455:BC455"/>
    <mergeCell ref="BE455:BI455"/>
    <mergeCell ref="BJ455:BK455"/>
    <mergeCell ref="AW456:BA456"/>
    <mergeCell ref="BB456:BC456"/>
    <mergeCell ref="BE456:BI456"/>
    <mergeCell ref="BJ456:BK456"/>
    <mergeCell ref="AW453:BA453"/>
    <mergeCell ref="BB453:BC453"/>
    <mergeCell ref="BE453:BI453"/>
    <mergeCell ref="BJ453:BK453"/>
    <mergeCell ref="AW454:BA454"/>
    <mergeCell ref="BB454:BC454"/>
    <mergeCell ref="BE454:BI454"/>
    <mergeCell ref="BJ454:BK454"/>
    <mergeCell ref="AW451:BA451"/>
    <mergeCell ref="BB451:BC451"/>
    <mergeCell ref="BE451:BI451"/>
    <mergeCell ref="BJ451:BK451"/>
    <mergeCell ref="AW452:BA452"/>
    <mergeCell ref="BB452:BC452"/>
    <mergeCell ref="BE452:BI452"/>
    <mergeCell ref="BJ452:BK452"/>
    <mergeCell ref="AW449:BA449"/>
    <mergeCell ref="BB449:BC449"/>
    <mergeCell ref="BE449:BI449"/>
    <mergeCell ref="BJ449:BK449"/>
    <mergeCell ref="AW450:BA450"/>
    <mergeCell ref="BB450:BC450"/>
    <mergeCell ref="BE450:BI450"/>
    <mergeCell ref="BJ450:BK450"/>
    <mergeCell ref="AW447:BA447"/>
    <mergeCell ref="BB447:BC447"/>
    <mergeCell ref="BE447:BI447"/>
    <mergeCell ref="BJ447:BK447"/>
    <mergeCell ref="AW448:BA448"/>
    <mergeCell ref="BB448:BC448"/>
    <mergeCell ref="BE448:BI448"/>
    <mergeCell ref="BJ448:BK448"/>
    <mergeCell ref="AW445:BA445"/>
    <mergeCell ref="BB445:BC445"/>
    <mergeCell ref="BE445:BI445"/>
    <mergeCell ref="BJ445:BK445"/>
    <mergeCell ref="AW446:BA446"/>
    <mergeCell ref="BB446:BC446"/>
    <mergeCell ref="BE446:BI446"/>
    <mergeCell ref="BJ446:BK446"/>
    <mergeCell ref="AW443:BA443"/>
    <mergeCell ref="BB443:BC443"/>
    <mergeCell ref="BE443:BI443"/>
    <mergeCell ref="BJ443:BK443"/>
    <mergeCell ref="AW444:BA444"/>
    <mergeCell ref="BB444:BC444"/>
    <mergeCell ref="BE444:BI444"/>
    <mergeCell ref="BJ444:BK444"/>
    <mergeCell ref="AW441:BA441"/>
    <mergeCell ref="BB441:BC441"/>
    <mergeCell ref="BE441:BI441"/>
    <mergeCell ref="BJ441:BK441"/>
    <mergeCell ref="AW442:BA442"/>
    <mergeCell ref="BB442:BC442"/>
    <mergeCell ref="BE442:BI442"/>
    <mergeCell ref="BJ442:BK442"/>
    <mergeCell ref="AW439:BA439"/>
    <mergeCell ref="BB439:BC439"/>
    <mergeCell ref="BE439:BI439"/>
    <mergeCell ref="BJ439:BK439"/>
    <mergeCell ref="AW440:BA440"/>
    <mergeCell ref="BB440:BC440"/>
    <mergeCell ref="BE440:BI440"/>
    <mergeCell ref="BJ440:BK440"/>
    <mergeCell ref="AW437:BA437"/>
    <mergeCell ref="BB437:BC437"/>
    <mergeCell ref="BE437:BI437"/>
    <mergeCell ref="BJ437:BK437"/>
    <mergeCell ref="AW438:BA438"/>
    <mergeCell ref="BB438:BC438"/>
    <mergeCell ref="BE438:BI438"/>
    <mergeCell ref="BJ438:BK438"/>
    <mergeCell ref="AW435:BA435"/>
    <mergeCell ref="BB435:BC435"/>
    <mergeCell ref="BE435:BI435"/>
    <mergeCell ref="BJ435:BK435"/>
    <mergeCell ref="AW436:BA436"/>
    <mergeCell ref="BB436:BC436"/>
    <mergeCell ref="BE436:BI436"/>
    <mergeCell ref="BJ436:BK436"/>
    <mergeCell ref="AW433:BA433"/>
    <mergeCell ref="BB433:BC433"/>
    <mergeCell ref="BE433:BI433"/>
    <mergeCell ref="BJ433:BK433"/>
    <mergeCell ref="AW434:BA434"/>
    <mergeCell ref="BB434:BC434"/>
    <mergeCell ref="BE434:BI434"/>
    <mergeCell ref="BJ434:BK434"/>
    <mergeCell ref="AW431:BA431"/>
    <mergeCell ref="BB431:BC431"/>
    <mergeCell ref="BE431:BI431"/>
    <mergeCell ref="BJ431:BK431"/>
    <mergeCell ref="AW432:BA432"/>
    <mergeCell ref="BB432:BC432"/>
    <mergeCell ref="BE432:BI432"/>
    <mergeCell ref="BJ432:BK432"/>
    <mergeCell ref="AW429:BA429"/>
    <mergeCell ref="BB429:BC429"/>
    <mergeCell ref="BE429:BI429"/>
    <mergeCell ref="BJ429:BK429"/>
    <mergeCell ref="AW430:BA430"/>
    <mergeCell ref="BB430:BC430"/>
    <mergeCell ref="BE430:BI430"/>
    <mergeCell ref="BJ430:BK430"/>
    <mergeCell ref="AW427:BA427"/>
    <mergeCell ref="BB427:BC427"/>
    <mergeCell ref="BE427:BI427"/>
    <mergeCell ref="BJ427:BK427"/>
    <mergeCell ref="AW428:BA428"/>
    <mergeCell ref="BB428:BC428"/>
    <mergeCell ref="BE428:BI428"/>
    <mergeCell ref="BJ428:BK428"/>
    <mergeCell ref="AW425:BA425"/>
    <mergeCell ref="BB425:BC425"/>
    <mergeCell ref="BE425:BI425"/>
    <mergeCell ref="BJ425:BK425"/>
    <mergeCell ref="AW426:BA426"/>
    <mergeCell ref="BB426:BC426"/>
    <mergeCell ref="BE426:BI426"/>
    <mergeCell ref="BJ426:BK426"/>
    <mergeCell ref="AW423:BA423"/>
    <mergeCell ref="BB423:BC423"/>
    <mergeCell ref="BE423:BI423"/>
    <mergeCell ref="BJ423:BK423"/>
    <mergeCell ref="AW424:BA424"/>
    <mergeCell ref="BB424:BC424"/>
    <mergeCell ref="BE424:BI424"/>
    <mergeCell ref="BJ424:BK424"/>
    <mergeCell ref="AW421:BA421"/>
    <mergeCell ref="BB421:BC421"/>
    <mergeCell ref="BE421:BI421"/>
    <mergeCell ref="BJ421:BK421"/>
    <mergeCell ref="AW422:BA422"/>
    <mergeCell ref="BB422:BC422"/>
    <mergeCell ref="BE422:BI422"/>
    <mergeCell ref="BJ422:BK422"/>
    <mergeCell ref="AW419:BA419"/>
    <mergeCell ref="BB419:BC419"/>
    <mergeCell ref="BE419:BI419"/>
    <mergeCell ref="BJ419:BK419"/>
    <mergeCell ref="AW420:BA420"/>
    <mergeCell ref="BB420:BC420"/>
    <mergeCell ref="BE420:BI420"/>
    <mergeCell ref="BJ420:BK420"/>
    <mergeCell ref="AW417:BA417"/>
    <mergeCell ref="BB417:BC417"/>
    <mergeCell ref="BE417:BI417"/>
    <mergeCell ref="BJ417:BK417"/>
    <mergeCell ref="AW418:BA418"/>
    <mergeCell ref="BB418:BC418"/>
    <mergeCell ref="BE418:BI418"/>
    <mergeCell ref="BJ418:BK418"/>
    <mergeCell ref="AW415:BA415"/>
    <mergeCell ref="BB415:BC415"/>
    <mergeCell ref="BE415:BI415"/>
    <mergeCell ref="BJ415:BK415"/>
    <mergeCell ref="AW416:BA416"/>
    <mergeCell ref="BB416:BC416"/>
    <mergeCell ref="BE416:BI416"/>
    <mergeCell ref="BJ416:BK416"/>
    <mergeCell ref="AW413:BA413"/>
    <mergeCell ref="BB413:BC413"/>
    <mergeCell ref="BE413:BI413"/>
    <mergeCell ref="BJ413:BK413"/>
    <mergeCell ref="AW414:BA414"/>
    <mergeCell ref="BB414:BC414"/>
    <mergeCell ref="BE414:BI414"/>
    <mergeCell ref="BJ414:BK414"/>
    <mergeCell ref="AW411:BA411"/>
    <mergeCell ref="BB411:BC411"/>
    <mergeCell ref="BE411:BI411"/>
    <mergeCell ref="BJ411:BK411"/>
    <mergeCell ref="AW412:BA412"/>
    <mergeCell ref="BB412:BC412"/>
    <mergeCell ref="BE412:BI412"/>
    <mergeCell ref="BJ412:BK412"/>
    <mergeCell ref="AW409:BA409"/>
    <mergeCell ref="BB409:BC409"/>
    <mergeCell ref="BE409:BI409"/>
    <mergeCell ref="BJ409:BK409"/>
    <mergeCell ref="AW410:BA410"/>
    <mergeCell ref="BB410:BC410"/>
    <mergeCell ref="BE410:BI410"/>
    <mergeCell ref="BJ410:BK410"/>
    <mergeCell ref="AW407:BA407"/>
    <mergeCell ref="BB407:BC407"/>
    <mergeCell ref="BE407:BI407"/>
    <mergeCell ref="BJ407:BK407"/>
    <mergeCell ref="AW408:BA408"/>
    <mergeCell ref="BB408:BC408"/>
    <mergeCell ref="BE408:BI408"/>
    <mergeCell ref="BJ408:BK408"/>
    <mergeCell ref="AW405:BA405"/>
    <mergeCell ref="BB405:BC405"/>
    <mergeCell ref="BE405:BI405"/>
    <mergeCell ref="BJ405:BK405"/>
    <mergeCell ref="AW406:BA406"/>
    <mergeCell ref="BB406:BC406"/>
    <mergeCell ref="BE406:BI406"/>
    <mergeCell ref="BJ406:BK406"/>
    <mergeCell ref="AW403:BA403"/>
    <mergeCell ref="BB403:BC403"/>
    <mergeCell ref="BE403:BI403"/>
    <mergeCell ref="BJ403:BK403"/>
    <mergeCell ref="AW404:BA404"/>
    <mergeCell ref="BB404:BC404"/>
    <mergeCell ref="BE404:BI404"/>
    <mergeCell ref="BJ404:BK404"/>
    <mergeCell ref="AW401:BA401"/>
    <mergeCell ref="BB401:BC401"/>
    <mergeCell ref="BE401:BI401"/>
    <mergeCell ref="BJ401:BK401"/>
    <mergeCell ref="AW402:BA402"/>
    <mergeCell ref="BB402:BC402"/>
    <mergeCell ref="BE402:BI402"/>
    <mergeCell ref="BJ402:BK402"/>
    <mergeCell ref="AW399:BA399"/>
    <mergeCell ref="BB399:BC399"/>
    <mergeCell ref="BE399:BI399"/>
    <mergeCell ref="BJ399:BK399"/>
    <mergeCell ref="AW400:BA400"/>
    <mergeCell ref="BB400:BC400"/>
    <mergeCell ref="BE400:BI400"/>
    <mergeCell ref="BJ400:BK400"/>
    <mergeCell ref="AW397:BA397"/>
    <mergeCell ref="BB397:BC397"/>
    <mergeCell ref="BE397:BI397"/>
    <mergeCell ref="BJ397:BK397"/>
    <mergeCell ref="AW398:BA398"/>
    <mergeCell ref="BB398:BC398"/>
    <mergeCell ref="BE398:BI398"/>
    <mergeCell ref="BJ398:BK398"/>
    <mergeCell ref="AW395:BA395"/>
    <mergeCell ref="BB395:BC395"/>
    <mergeCell ref="BE395:BI395"/>
    <mergeCell ref="BJ395:BK395"/>
    <mergeCell ref="AW396:BA396"/>
    <mergeCell ref="BB396:BC396"/>
    <mergeCell ref="BE396:BI396"/>
    <mergeCell ref="BJ396:BK396"/>
    <mergeCell ref="AW393:BA393"/>
    <mergeCell ref="BB393:BC393"/>
    <mergeCell ref="BE393:BI393"/>
    <mergeCell ref="BJ393:BK393"/>
    <mergeCell ref="AW394:BA394"/>
    <mergeCell ref="BB394:BC394"/>
    <mergeCell ref="BE394:BI394"/>
    <mergeCell ref="BJ394:BK394"/>
    <mergeCell ref="AW391:BA391"/>
    <mergeCell ref="BB391:BC391"/>
    <mergeCell ref="BE391:BI391"/>
    <mergeCell ref="BJ391:BK391"/>
    <mergeCell ref="AW392:BA392"/>
    <mergeCell ref="BB392:BC392"/>
    <mergeCell ref="BE392:BI392"/>
    <mergeCell ref="BJ392:BK392"/>
    <mergeCell ref="AW389:BA389"/>
    <mergeCell ref="BB389:BC389"/>
    <mergeCell ref="BE389:BI389"/>
    <mergeCell ref="BJ389:BK389"/>
    <mergeCell ref="AW390:BA390"/>
    <mergeCell ref="BB390:BC390"/>
    <mergeCell ref="BE390:BI390"/>
    <mergeCell ref="BJ390:BK390"/>
    <mergeCell ref="AW387:BA387"/>
    <mergeCell ref="BB387:BC387"/>
    <mergeCell ref="BE387:BI387"/>
    <mergeCell ref="BJ387:BK387"/>
    <mergeCell ref="AW388:BA388"/>
    <mergeCell ref="BB388:BC388"/>
    <mergeCell ref="BE388:BI388"/>
    <mergeCell ref="BJ388:BK388"/>
    <mergeCell ref="AW385:BA385"/>
    <mergeCell ref="BB385:BC385"/>
    <mergeCell ref="BE385:BI385"/>
    <mergeCell ref="BJ385:BK385"/>
    <mergeCell ref="AW386:BA386"/>
    <mergeCell ref="BB386:BC386"/>
    <mergeCell ref="BE386:BI386"/>
    <mergeCell ref="BJ386:BK386"/>
    <mergeCell ref="AW383:BA383"/>
    <mergeCell ref="BB383:BC383"/>
    <mergeCell ref="BE383:BI383"/>
    <mergeCell ref="BJ383:BK383"/>
    <mergeCell ref="AW384:BA384"/>
    <mergeCell ref="BB384:BC384"/>
    <mergeCell ref="BE384:BI384"/>
    <mergeCell ref="BJ384:BK384"/>
    <mergeCell ref="AW381:BA381"/>
    <mergeCell ref="BB381:BC381"/>
    <mergeCell ref="BE381:BI381"/>
    <mergeCell ref="BJ381:BK381"/>
    <mergeCell ref="AW382:BA382"/>
    <mergeCell ref="BB382:BC382"/>
    <mergeCell ref="BE382:BI382"/>
    <mergeCell ref="BJ382:BK382"/>
    <mergeCell ref="AW379:BA379"/>
    <mergeCell ref="BB379:BC379"/>
    <mergeCell ref="BE379:BI379"/>
    <mergeCell ref="BJ379:BK379"/>
    <mergeCell ref="AW380:BA380"/>
    <mergeCell ref="BB380:BC380"/>
    <mergeCell ref="BE380:BI380"/>
    <mergeCell ref="BJ380:BK380"/>
    <mergeCell ref="AW377:BA377"/>
    <mergeCell ref="BB377:BC377"/>
    <mergeCell ref="BE377:BI377"/>
    <mergeCell ref="BJ377:BK377"/>
    <mergeCell ref="AW378:BA378"/>
    <mergeCell ref="BB378:BC378"/>
    <mergeCell ref="BE378:BI378"/>
    <mergeCell ref="BJ378:BK378"/>
    <mergeCell ref="AW375:BA375"/>
    <mergeCell ref="BB375:BC375"/>
    <mergeCell ref="BE375:BI375"/>
    <mergeCell ref="BJ375:BK375"/>
    <mergeCell ref="AW376:BA376"/>
    <mergeCell ref="BB376:BC376"/>
    <mergeCell ref="BE376:BI376"/>
    <mergeCell ref="BJ376:BK376"/>
    <mergeCell ref="AW373:BA373"/>
    <mergeCell ref="BB373:BC373"/>
    <mergeCell ref="BE373:BI373"/>
    <mergeCell ref="BJ373:BK373"/>
    <mergeCell ref="AW374:BA374"/>
    <mergeCell ref="BB374:BC374"/>
    <mergeCell ref="BE374:BI374"/>
    <mergeCell ref="BJ374:BK374"/>
    <mergeCell ref="AW371:BA371"/>
    <mergeCell ref="BB371:BC371"/>
    <mergeCell ref="BE371:BI371"/>
    <mergeCell ref="BJ371:BK371"/>
    <mergeCell ref="AW372:BA372"/>
    <mergeCell ref="BB372:BC372"/>
    <mergeCell ref="BE372:BI372"/>
    <mergeCell ref="BJ372:BK372"/>
    <mergeCell ref="AW369:BA369"/>
    <mergeCell ref="BB369:BC369"/>
    <mergeCell ref="BE369:BI369"/>
    <mergeCell ref="BJ369:BK369"/>
    <mergeCell ref="AW370:BA370"/>
    <mergeCell ref="BB370:BC370"/>
    <mergeCell ref="BE370:BI370"/>
    <mergeCell ref="BJ370:BK370"/>
    <mergeCell ref="AW367:BA367"/>
    <mergeCell ref="BB367:BC367"/>
    <mergeCell ref="BE367:BI367"/>
    <mergeCell ref="BJ367:BK367"/>
    <mergeCell ref="AW368:BA368"/>
    <mergeCell ref="BB368:BC368"/>
    <mergeCell ref="BE368:BI368"/>
    <mergeCell ref="BJ368:BK368"/>
    <mergeCell ref="AW365:BA365"/>
    <mergeCell ref="BB365:BC365"/>
    <mergeCell ref="BE365:BI365"/>
    <mergeCell ref="BJ365:BK365"/>
    <mergeCell ref="AW366:BA366"/>
    <mergeCell ref="BB366:BC366"/>
    <mergeCell ref="BE366:BI366"/>
    <mergeCell ref="BJ366:BK366"/>
    <mergeCell ref="AW363:BA363"/>
    <mergeCell ref="BB363:BC363"/>
    <mergeCell ref="BE363:BI363"/>
    <mergeCell ref="BJ363:BK363"/>
    <mergeCell ref="AW364:BA364"/>
    <mergeCell ref="BB364:BC364"/>
    <mergeCell ref="BE364:BI364"/>
    <mergeCell ref="BJ364:BK364"/>
    <mergeCell ref="AW361:BA361"/>
    <mergeCell ref="BB361:BC361"/>
    <mergeCell ref="BE361:BI361"/>
    <mergeCell ref="BJ361:BK361"/>
    <mergeCell ref="AW362:BA362"/>
    <mergeCell ref="BB362:BC362"/>
    <mergeCell ref="BE362:BI362"/>
    <mergeCell ref="BJ362:BK362"/>
    <mergeCell ref="AW359:BA359"/>
    <mergeCell ref="BB359:BC359"/>
    <mergeCell ref="BE359:BI359"/>
    <mergeCell ref="BJ359:BK359"/>
    <mergeCell ref="AW360:BA360"/>
    <mergeCell ref="BB360:BC360"/>
    <mergeCell ref="BE360:BI360"/>
    <mergeCell ref="BJ360:BK360"/>
    <mergeCell ref="AW357:BA357"/>
    <mergeCell ref="BB357:BC357"/>
    <mergeCell ref="BE357:BI357"/>
    <mergeCell ref="BJ357:BK357"/>
    <mergeCell ref="AW358:BA358"/>
    <mergeCell ref="BB358:BC358"/>
    <mergeCell ref="BE358:BI358"/>
    <mergeCell ref="BJ358:BK358"/>
    <mergeCell ref="AW355:BA355"/>
    <mergeCell ref="BB355:BC355"/>
    <mergeCell ref="BE355:BI355"/>
    <mergeCell ref="BJ355:BK355"/>
    <mergeCell ref="AW356:BA356"/>
    <mergeCell ref="BB356:BC356"/>
    <mergeCell ref="BE356:BI356"/>
    <mergeCell ref="BJ356:BK356"/>
    <mergeCell ref="AW353:BA353"/>
    <mergeCell ref="BB353:BC353"/>
    <mergeCell ref="BE353:BI353"/>
    <mergeCell ref="BJ353:BK353"/>
    <mergeCell ref="AW354:BA354"/>
    <mergeCell ref="BB354:BC354"/>
    <mergeCell ref="BE354:BI354"/>
    <mergeCell ref="BJ354:BK354"/>
    <mergeCell ref="AW351:BA351"/>
    <mergeCell ref="BB351:BC351"/>
    <mergeCell ref="BE351:BI351"/>
    <mergeCell ref="BJ351:BK351"/>
    <mergeCell ref="AW352:BA352"/>
    <mergeCell ref="BB352:BC352"/>
    <mergeCell ref="BE352:BI352"/>
    <mergeCell ref="BJ352:BK352"/>
    <mergeCell ref="AW349:BA349"/>
    <mergeCell ref="BB349:BC349"/>
    <mergeCell ref="BE349:BI349"/>
    <mergeCell ref="BJ349:BK349"/>
    <mergeCell ref="AW350:BA350"/>
    <mergeCell ref="BB350:BC350"/>
    <mergeCell ref="BE350:BI350"/>
    <mergeCell ref="BJ350:BK350"/>
    <mergeCell ref="AW347:BA347"/>
    <mergeCell ref="BB347:BC347"/>
    <mergeCell ref="BE347:BI347"/>
    <mergeCell ref="BJ347:BK347"/>
    <mergeCell ref="AW348:BA348"/>
    <mergeCell ref="BB348:BC348"/>
    <mergeCell ref="BE348:BI348"/>
    <mergeCell ref="BJ348:BK348"/>
    <mergeCell ref="AW345:BA345"/>
    <mergeCell ref="BB345:BC345"/>
    <mergeCell ref="BE345:BI345"/>
    <mergeCell ref="BJ345:BK345"/>
    <mergeCell ref="AW346:BA346"/>
    <mergeCell ref="BB346:BC346"/>
    <mergeCell ref="BE346:BI346"/>
    <mergeCell ref="BJ346:BK346"/>
    <mergeCell ref="AW343:BA343"/>
    <mergeCell ref="BB343:BC343"/>
    <mergeCell ref="BE343:BI343"/>
    <mergeCell ref="BJ343:BK343"/>
    <mergeCell ref="AW344:BA344"/>
    <mergeCell ref="BB344:BC344"/>
    <mergeCell ref="BE344:BI344"/>
    <mergeCell ref="BJ344:BK344"/>
    <mergeCell ref="AW341:BA341"/>
    <mergeCell ref="BB341:BC341"/>
    <mergeCell ref="BE341:BI341"/>
    <mergeCell ref="BJ341:BK341"/>
    <mergeCell ref="AW342:BA342"/>
    <mergeCell ref="BB342:BC342"/>
    <mergeCell ref="BE342:BI342"/>
    <mergeCell ref="BJ342:BK342"/>
    <mergeCell ref="AW339:BA339"/>
    <mergeCell ref="BB339:BC339"/>
    <mergeCell ref="BE339:BI339"/>
    <mergeCell ref="BJ339:BK339"/>
    <mergeCell ref="AW340:BA340"/>
    <mergeCell ref="BB340:BC340"/>
    <mergeCell ref="BE340:BI340"/>
    <mergeCell ref="BJ340:BK340"/>
    <mergeCell ref="AW338:BA338"/>
    <mergeCell ref="BB338:BC338"/>
    <mergeCell ref="BE338:BI338"/>
    <mergeCell ref="BJ338:BK338"/>
    <mergeCell ref="CN338:CS338"/>
    <mergeCell ref="DB338:DG338"/>
    <mergeCell ref="AW337:BA337"/>
    <mergeCell ref="BB337:BC337"/>
    <mergeCell ref="BE337:BI337"/>
    <mergeCell ref="BJ337:BK337"/>
    <mergeCell ref="CN337:CS337"/>
    <mergeCell ref="DB337:DG337"/>
    <mergeCell ref="AW336:BA336"/>
    <mergeCell ref="BB336:BC336"/>
    <mergeCell ref="BE336:BI336"/>
    <mergeCell ref="BJ336:BK336"/>
    <mergeCell ref="CN336:CS336"/>
    <mergeCell ref="DB336:DG336"/>
    <mergeCell ref="AW335:BA335"/>
    <mergeCell ref="BB335:BC335"/>
    <mergeCell ref="BE335:BI335"/>
    <mergeCell ref="BJ335:BK335"/>
    <mergeCell ref="CN335:CS335"/>
    <mergeCell ref="DB335:DG335"/>
    <mergeCell ref="AW334:BA334"/>
    <mergeCell ref="BB334:BC334"/>
    <mergeCell ref="BE334:BI334"/>
    <mergeCell ref="BJ334:BK334"/>
    <mergeCell ref="CN334:CS334"/>
    <mergeCell ref="DB334:DG334"/>
    <mergeCell ref="AW333:BA333"/>
    <mergeCell ref="BB333:BC333"/>
    <mergeCell ref="BE333:BI333"/>
    <mergeCell ref="BJ333:BK333"/>
    <mergeCell ref="CN333:CS333"/>
    <mergeCell ref="DB333:DG333"/>
    <mergeCell ref="AW332:BA332"/>
    <mergeCell ref="BB332:BC332"/>
    <mergeCell ref="BE332:BI332"/>
    <mergeCell ref="BJ332:BK332"/>
    <mergeCell ref="CN332:CS332"/>
    <mergeCell ref="DB332:DG332"/>
    <mergeCell ref="AW331:BA331"/>
    <mergeCell ref="BB331:BC331"/>
    <mergeCell ref="BE331:BI331"/>
    <mergeCell ref="BJ331:BK331"/>
    <mergeCell ref="CN331:CS331"/>
    <mergeCell ref="DB331:DG331"/>
    <mergeCell ref="AW330:BA330"/>
    <mergeCell ref="BB330:BC330"/>
    <mergeCell ref="BE330:BI330"/>
    <mergeCell ref="BJ330:BK330"/>
    <mergeCell ref="CN330:CS330"/>
    <mergeCell ref="DB330:DG330"/>
    <mergeCell ref="AW329:BA329"/>
    <mergeCell ref="BB329:BC329"/>
    <mergeCell ref="BE329:BI329"/>
    <mergeCell ref="BJ329:BK329"/>
    <mergeCell ref="CN329:CS329"/>
    <mergeCell ref="DB329:DG329"/>
    <mergeCell ref="AW328:BA328"/>
    <mergeCell ref="BB328:BC328"/>
    <mergeCell ref="BE328:BI328"/>
    <mergeCell ref="BJ328:BK328"/>
    <mergeCell ref="CN328:CS328"/>
    <mergeCell ref="DB328:DG328"/>
    <mergeCell ref="AW327:BA327"/>
    <mergeCell ref="BB327:BC327"/>
    <mergeCell ref="BE327:BI327"/>
    <mergeCell ref="BJ327:BK327"/>
    <mergeCell ref="CN327:CS327"/>
    <mergeCell ref="DB327:DG327"/>
    <mergeCell ref="AW326:BA326"/>
    <mergeCell ref="BB326:BC326"/>
    <mergeCell ref="BE326:BI326"/>
    <mergeCell ref="BJ326:BK326"/>
    <mergeCell ref="CN326:CS326"/>
    <mergeCell ref="DB326:DG326"/>
    <mergeCell ref="AW325:BA325"/>
    <mergeCell ref="BB325:BC325"/>
    <mergeCell ref="BE325:BI325"/>
    <mergeCell ref="BJ325:BK325"/>
    <mergeCell ref="CN325:CS325"/>
    <mergeCell ref="DB325:DG325"/>
    <mergeCell ref="AW324:BA324"/>
    <mergeCell ref="BB324:BC324"/>
    <mergeCell ref="BE324:BI324"/>
    <mergeCell ref="BJ324:BK324"/>
    <mergeCell ref="CN324:CS324"/>
    <mergeCell ref="DB324:DG324"/>
    <mergeCell ref="AW323:BA323"/>
    <mergeCell ref="BB323:BC323"/>
    <mergeCell ref="BE323:BI323"/>
    <mergeCell ref="BJ323:BK323"/>
    <mergeCell ref="CN323:CS323"/>
    <mergeCell ref="DB323:DG323"/>
    <mergeCell ref="AW322:BA322"/>
    <mergeCell ref="BB322:BC322"/>
    <mergeCell ref="BE322:BI322"/>
    <mergeCell ref="BJ322:BK322"/>
    <mergeCell ref="CN322:CS322"/>
    <mergeCell ref="DB322:DG322"/>
    <mergeCell ref="AW321:BA321"/>
    <mergeCell ref="BB321:BC321"/>
    <mergeCell ref="BE321:BI321"/>
    <mergeCell ref="BJ321:BK321"/>
    <mergeCell ref="CN321:CS321"/>
    <mergeCell ref="DB321:DG321"/>
    <mergeCell ref="AW320:BA320"/>
    <mergeCell ref="BB320:BC320"/>
    <mergeCell ref="BE320:BI320"/>
    <mergeCell ref="BJ320:BK320"/>
    <mergeCell ref="CN320:CS320"/>
    <mergeCell ref="DB320:DG320"/>
    <mergeCell ref="AW319:BA319"/>
    <mergeCell ref="BB319:BC319"/>
    <mergeCell ref="BE319:BI319"/>
    <mergeCell ref="BJ319:BK319"/>
    <mergeCell ref="CN319:CS319"/>
    <mergeCell ref="DB319:DG319"/>
    <mergeCell ref="AW318:BA318"/>
    <mergeCell ref="BB318:BC318"/>
    <mergeCell ref="BE318:BI318"/>
    <mergeCell ref="BJ318:BK318"/>
    <mergeCell ref="CN318:CS318"/>
    <mergeCell ref="DB318:DG318"/>
    <mergeCell ref="AW317:BA317"/>
    <mergeCell ref="BB317:BC317"/>
    <mergeCell ref="BE317:BI317"/>
    <mergeCell ref="BJ317:BK317"/>
    <mergeCell ref="CN317:CS317"/>
    <mergeCell ref="DB317:DG317"/>
    <mergeCell ref="AW316:BA316"/>
    <mergeCell ref="BB316:BC316"/>
    <mergeCell ref="BE316:BI316"/>
    <mergeCell ref="BJ316:BK316"/>
    <mergeCell ref="CN316:CS316"/>
    <mergeCell ref="DB316:DG316"/>
    <mergeCell ref="AW315:BA315"/>
    <mergeCell ref="BB315:BC315"/>
    <mergeCell ref="BE315:BI315"/>
    <mergeCell ref="BJ315:BK315"/>
    <mergeCell ref="CN315:CS315"/>
    <mergeCell ref="DB315:DG315"/>
    <mergeCell ref="AW314:BA314"/>
    <mergeCell ref="BB314:BC314"/>
    <mergeCell ref="BE314:BI314"/>
    <mergeCell ref="BJ314:BK314"/>
    <mergeCell ref="CN314:CS314"/>
    <mergeCell ref="DB314:DG314"/>
    <mergeCell ref="AW313:BA313"/>
    <mergeCell ref="BB313:BC313"/>
    <mergeCell ref="BE313:BI313"/>
    <mergeCell ref="BJ313:BK313"/>
    <mergeCell ref="CN313:CS313"/>
    <mergeCell ref="DB313:DG313"/>
    <mergeCell ref="AW312:BA312"/>
    <mergeCell ref="BB312:BC312"/>
    <mergeCell ref="BE312:BI312"/>
    <mergeCell ref="BJ312:BK312"/>
    <mergeCell ref="CN312:CS312"/>
    <mergeCell ref="DB312:DG312"/>
    <mergeCell ref="AW311:BA311"/>
    <mergeCell ref="BB311:BC311"/>
    <mergeCell ref="BE311:BI311"/>
    <mergeCell ref="BJ311:BK311"/>
    <mergeCell ref="CN311:CS311"/>
    <mergeCell ref="DB311:DG311"/>
    <mergeCell ref="AW310:BA310"/>
    <mergeCell ref="BB310:BC310"/>
    <mergeCell ref="BE310:BI310"/>
    <mergeCell ref="BJ310:BK310"/>
    <mergeCell ref="CN310:CS310"/>
    <mergeCell ref="DB310:DG310"/>
    <mergeCell ref="AW309:BA309"/>
    <mergeCell ref="BB309:BC309"/>
    <mergeCell ref="BE309:BI309"/>
    <mergeCell ref="BJ309:BK309"/>
    <mergeCell ref="CN309:CS309"/>
    <mergeCell ref="DB309:DG309"/>
    <mergeCell ref="AW308:BA308"/>
    <mergeCell ref="BB308:BC308"/>
    <mergeCell ref="BE308:BI308"/>
    <mergeCell ref="BJ308:BK308"/>
    <mergeCell ref="CN308:CS308"/>
    <mergeCell ref="DB308:DG308"/>
    <mergeCell ref="AW307:BA307"/>
    <mergeCell ref="BB307:BC307"/>
    <mergeCell ref="BE307:BI307"/>
    <mergeCell ref="BJ307:BK307"/>
    <mergeCell ref="CN307:CS307"/>
    <mergeCell ref="DB307:DG307"/>
    <mergeCell ref="AW306:BA306"/>
    <mergeCell ref="BB306:BC306"/>
    <mergeCell ref="BE306:BI306"/>
    <mergeCell ref="BJ306:BK306"/>
    <mergeCell ref="CN306:CS306"/>
    <mergeCell ref="DB306:DG306"/>
    <mergeCell ref="AW305:BA305"/>
    <mergeCell ref="BB305:BC305"/>
    <mergeCell ref="BE305:BI305"/>
    <mergeCell ref="BJ305:BK305"/>
    <mergeCell ref="CN305:CS305"/>
    <mergeCell ref="DB305:DG305"/>
    <mergeCell ref="AW304:BA304"/>
    <mergeCell ref="BB304:BC304"/>
    <mergeCell ref="BE304:BI304"/>
    <mergeCell ref="BJ304:BK304"/>
    <mergeCell ref="CN304:CS304"/>
    <mergeCell ref="DB304:DG304"/>
    <mergeCell ref="AW303:BA303"/>
    <mergeCell ref="BB303:BC303"/>
    <mergeCell ref="BE303:BI303"/>
    <mergeCell ref="BJ303:BK303"/>
    <mergeCell ref="CN303:CS303"/>
    <mergeCell ref="DB303:DG303"/>
    <mergeCell ref="AW302:BA302"/>
    <mergeCell ref="BB302:BC302"/>
    <mergeCell ref="BE302:BI302"/>
    <mergeCell ref="BJ302:BK302"/>
    <mergeCell ref="CN302:CS302"/>
    <mergeCell ref="DB302:DG302"/>
    <mergeCell ref="AW301:BA301"/>
    <mergeCell ref="BB301:BC301"/>
    <mergeCell ref="BE301:BI301"/>
    <mergeCell ref="BJ301:BK301"/>
    <mergeCell ref="CN301:CS301"/>
    <mergeCell ref="DB301:DG301"/>
    <mergeCell ref="AW300:BA300"/>
    <mergeCell ref="BB300:BC300"/>
    <mergeCell ref="BE300:BI300"/>
    <mergeCell ref="BJ300:BK300"/>
    <mergeCell ref="CN300:CS300"/>
    <mergeCell ref="DB300:DG300"/>
    <mergeCell ref="AW299:BA299"/>
    <mergeCell ref="BB299:BC299"/>
    <mergeCell ref="BE299:BI299"/>
    <mergeCell ref="BJ299:BK299"/>
    <mergeCell ref="CN299:CS299"/>
    <mergeCell ref="DB299:DG299"/>
    <mergeCell ref="AW298:BA298"/>
    <mergeCell ref="BB298:BC298"/>
    <mergeCell ref="BE298:BI298"/>
    <mergeCell ref="BJ298:BK298"/>
    <mergeCell ref="CN298:CS298"/>
    <mergeCell ref="DB298:DG298"/>
    <mergeCell ref="AW297:BA297"/>
    <mergeCell ref="BB297:BC297"/>
    <mergeCell ref="BE297:BI297"/>
    <mergeCell ref="BJ297:BK297"/>
    <mergeCell ref="CN297:CS297"/>
    <mergeCell ref="DB297:DG297"/>
    <mergeCell ref="AW296:BA296"/>
    <mergeCell ref="BB296:BC296"/>
    <mergeCell ref="BE296:BI296"/>
    <mergeCell ref="BJ296:BK296"/>
    <mergeCell ref="CN296:CS296"/>
    <mergeCell ref="DB296:DG296"/>
    <mergeCell ref="AW295:BA295"/>
    <mergeCell ref="BB295:BC295"/>
    <mergeCell ref="BE295:BI295"/>
    <mergeCell ref="BJ295:BK295"/>
    <mergeCell ref="CN295:CS295"/>
    <mergeCell ref="DB295:DG295"/>
    <mergeCell ref="AW294:BA294"/>
    <mergeCell ref="BB294:BC294"/>
    <mergeCell ref="BE294:BI294"/>
    <mergeCell ref="BJ294:BK294"/>
    <mergeCell ref="CN294:CS294"/>
    <mergeCell ref="DB294:DG294"/>
    <mergeCell ref="AW293:BA293"/>
    <mergeCell ref="BB293:BC293"/>
    <mergeCell ref="BE293:BI293"/>
    <mergeCell ref="BJ293:BK293"/>
    <mergeCell ref="CN293:CS293"/>
    <mergeCell ref="DB293:DG293"/>
    <mergeCell ref="AW292:BA292"/>
    <mergeCell ref="BB292:BC292"/>
    <mergeCell ref="BE292:BI292"/>
    <mergeCell ref="BJ292:BK292"/>
    <mergeCell ref="CN292:CS292"/>
    <mergeCell ref="DB292:DG292"/>
    <mergeCell ref="AW291:BA291"/>
    <mergeCell ref="BB291:BC291"/>
    <mergeCell ref="BE291:BI291"/>
    <mergeCell ref="BJ291:BK291"/>
    <mergeCell ref="CN291:CS291"/>
    <mergeCell ref="DB291:DG291"/>
    <mergeCell ref="AW290:BA290"/>
    <mergeCell ref="BB290:BC290"/>
    <mergeCell ref="BE290:BI290"/>
    <mergeCell ref="BJ290:BK290"/>
    <mergeCell ref="CN290:CS290"/>
    <mergeCell ref="DB290:DG290"/>
    <mergeCell ref="AW289:BA289"/>
    <mergeCell ref="BB289:BC289"/>
    <mergeCell ref="BE289:BI289"/>
    <mergeCell ref="BJ289:BK289"/>
    <mergeCell ref="CN289:CS289"/>
    <mergeCell ref="DB289:DG289"/>
    <mergeCell ref="AW288:BA288"/>
    <mergeCell ref="BB288:BC288"/>
    <mergeCell ref="BE288:BI288"/>
    <mergeCell ref="BJ288:BK288"/>
    <mergeCell ref="CN288:CS288"/>
    <mergeCell ref="DB288:DG288"/>
    <mergeCell ref="AW287:BA287"/>
    <mergeCell ref="BB287:BC287"/>
    <mergeCell ref="BE287:BI287"/>
    <mergeCell ref="BJ287:BK287"/>
    <mergeCell ref="CN287:CS287"/>
    <mergeCell ref="DB287:DG287"/>
    <mergeCell ref="AW286:BA286"/>
    <mergeCell ref="BB286:BC286"/>
    <mergeCell ref="BE286:BI286"/>
    <mergeCell ref="BJ286:BK286"/>
    <mergeCell ref="CN286:CS286"/>
    <mergeCell ref="DB286:DG286"/>
    <mergeCell ref="AW285:BA285"/>
    <mergeCell ref="BB285:BC285"/>
    <mergeCell ref="BE285:BI285"/>
    <mergeCell ref="BJ285:BK285"/>
    <mergeCell ref="CN285:CS285"/>
    <mergeCell ref="DB285:DG285"/>
    <mergeCell ref="AW284:BA284"/>
    <mergeCell ref="BB284:BC284"/>
    <mergeCell ref="BE284:BI284"/>
    <mergeCell ref="BJ284:BK284"/>
    <mergeCell ref="CN284:CS284"/>
    <mergeCell ref="DB284:DG284"/>
    <mergeCell ref="AW283:BA283"/>
    <mergeCell ref="BB283:BC283"/>
    <mergeCell ref="BE283:BI283"/>
    <mergeCell ref="BJ283:BK283"/>
    <mergeCell ref="CN283:CS283"/>
    <mergeCell ref="DB283:DG283"/>
    <mergeCell ref="DB281:DG281"/>
    <mergeCell ref="DH281:DM281"/>
    <mergeCell ref="AW282:BA282"/>
    <mergeCell ref="BB282:BC282"/>
    <mergeCell ref="BE282:BI282"/>
    <mergeCell ref="BJ282:BK282"/>
    <mergeCell ref="CN282:CS282"/>
    <mergeCell ref="DB282:DG282"/>
    <mergeCell ref="AW281:BA281"/>
    <mergeCell ref="BB281:BC281"/>
    <mergeCell ref="BE281:BI281"/>
    <mergeCell ref="BJ281:BK281"/>
    <mergeCell ref="CN281:CS281"/>
    <mergeCell ref="CT281:CY281"/>
    <mergeCell ref="CM279:DM279"/>
    <mergeCell ref="AW280:BA280"/>
    <mergeCell ref="BB280:BC280"/>
    <mergeCell ref="BE280:BI280"/>
    <mergeCell ref="BJ280:BK280"/>
    <mergeCell ref="CM280:CY280"/>
    <mergeCell ref="DA280:DM280"/>
    <mergeCell ref="AW278:BA278"/>
    <mergeCell ref="BB278:BC278"/>
    <mergeCell ref="BE278:BI278"/>
    <mergeCell ref="BJ278:BK278"/>
    <mergeCell ref="AW279:BA279"/>
    <mergeCell ref="BB279:BC279"/>
    <mergeCell ref="BE279:BI279"/>
    <mergeCell ref="BJ279:BK279"/>
    <mergeCell ref="AW277:BA277"/>
    <mergeCell ref="BB277:BC277"/>
    <mergeCell ref="BE277:BI277"/>
    <mergeCell ref="BJ277:BK277"/>
    <mergeCell ref="CN277:CS277"/>
    <mergeCell ref="DB277:DG277"/>
    <mergeCell ref="AW276:BA276"/>
    <mergeCell ref="BB276:BC276"/>
    <mergeCell ref="BE276:BI276"/>
    <mergeCell ref="BJ276:BK276"/>
    <mergeCell ref="CN276:CS276"/>
    <mergeCell ref="DB276:DG276"/>
    <mergeCell ref="AW275:BA275"/>
    <mergeCell ref="BB275:BC275"/>
    <mergeCell ref="BE275:BI275"/>
    <mergeCell ref="BJ275:BK275"/>
    <mergeCell ref="CN275:CS275"/>
    <mergeCell ref="DB275:DG275"/>
    <mergeCell ref="AW274:BA274"/>
    <mergeCell ref="BB274:BC274"/>
    <mergeCell ref="BE274:BI274"/>
    <mergeCell ref="BJ274:BK274"/>
    <mergeCell ref="CN274:CS274"/>
    <mergeCell ref="DB274:DG274"/>
    <mergeCell ref="AW273:BA273"/>
    <mergeCell ref="BB273:BC273"/>
    <mergeCell ref="BE273:BI273"/>
    <mergeCell ref="BJ273:BK273"/>
    <mergeCell ref="CN273:CS273"/>
    <mergeCell ref="DB273:DG273"/>
    <mergeCell ref="AW272:BA272"/>
    <mergeCell ref="BB272:BC272"/>
    <mergeCell ref="BE272:BI272"/>
    <mergeCell ref="BJ272:BK272"/>
    <mergeCell ref="CN272:CS272"/>
    <mergeCell ref="DB272:DG272"/>
    <mergeCell ref="AW271:BA271"/>
    <mergeCell ref="BB271:BC271"/>
    <mergeCell ref="BE271:BI271"/>
    <mergeCell ref="BJ271:BK271"/>
    <mergeCell ref="CN271:CS271"/>
    <mergeCell ref="DB271:DG271"/>
    <mergeCell ref="AW270:BA270"/>
    <mergeCell ref="BB270:BC270"/>
    <mergeCell ref="BE270:BI270"/>
    <mergeCell ref="BJ270:BK270"/>
    <mergeCell ref="CN270:CS270"/>
    <mergeCell ref="DB270:DG270"/>
    <mergeCell ref="AW269:BA269"/>
    <mergeCell ref="BB269:BC269"/>
    <mergeCell ref="BE269:BI269"/>
    <mergeCell ref="BJ269:BK269"/>
    <mergeCell ref="CN269:CS269"/>
    <mergeCell ref="DB269:DG269"/>
    <mergeCell ref="AW268:BA268"/>
    <mergeCell ref="BB268:BC268"/>
    <mergeCell ref="BE268:BI268"/>
    <mergeCell ref="BJ268:BK268"/>
    <mergeCell ref="CN268:CS268"/>
    <mergeCell ref="DB268:DG268"/>
    <mergeCell ref="AW267:BA267"/>
    <mergeCell ref="BB267:BC267"/>
    <mergeCell ref="BE267:BI267"/>
    <mergeCell ref="BJ267:BK267"/>
    <mergeCell ref="CN267:CS267"/>
    <mergeCell ref="DB267:DG267"/>
    <mergeCell ref="AW266:BA266"/>
    <mergeCell ref="BB266:BC266"/>
    <mergeCell ref="BE266:BI266"/>
    <mergeCell ref="BJ266:BK266"/>
    <mergeCell ref="CN266:CS266"/>
    <mergeCell ref="DB266:DG266"/>
    <mergeCell ref="AW265:BA265"/>
    <mergeCell ref="BB265:BC265"/>
    <mergeCell ref="BE265:BI265"/>
    <mergeCell ref="BJ265:BK265"/>
    <mergeCell ref="CN265:CS265"/>
    <mergeCell ref="DB265:DG265"/>
    <mergeCell ref="AW264:BA264"/>
    <mergeCell ref="BB264:BC264"/>
    <mergeCell ref="BE264:BI264"/>
    <mergeCell ref="BJ264:BK264"/>
    <mergeCell ref="CN264:CS264"/>
    <mergeCell ref="DB264:DG264"/>
    <mergeCell ref="AW263:BA263"/>
    <mergeCell ref="BB263:BC263"/>
    <mergeCell ref="BE263:BI263"/>
    <mergeCell ref="BJ263:BK263"/>
    <mergeCell ref="CN263:CS263"/>
    <mergeCell ref="DB263:DG263"/>
    <mergeCell ref="AW262:BA262"/>
    <mergeCell ref="BB262:BC262"/>
    <mergeCell ref="BE262:BI262"/>
    <mergeCell ref="BJ262:BK262"/>
    <mergeCell ref="CN262:CS262"/>
    <mergeCell ref="DB262:DG262"/>
    <mergeCell ref="AW261:BA261"/>
    <mergeCell ref="BB261:BC261"/>
    <mergeCell ref="BE261:BI261"/>
    <mergeCell ref="BJ261:BK261"/>
    <mergeCell ref="CN261:CS261"/>
    <mergeCell ref="DB261:DG261"/>
    <mergeCell ref="AW260:BA260"/>
    <mergeCell ref="BB260:BC260"/>
    <mergeCell ref="BE260:BI260"/>
    <mergeCell ref="BJ260:BK260"/>
    <mergeCell ref="CN260:CS260"/>
    <mergeCell ref="DB260:DG260"/>
    <mergeCell ref="AW259:BA259"/>
    <mergeCell ref="BB259:BC259"/>
    <mergeCell ref="BE259:BI259"/>
    <mergeCell ref="BJ259:BK259"/>
    <mergeCell ref="CN259:CS259"/>
    <mergeCell ref="DB259:DG259"/>
    <mergeCell ref="AW258:BA258"/>
    <mergeCell ref="BB258:BC258"/>
    <mergeCell ref="BE258:BI258"/>
    <mergeCell ref="BJ258:BK258"/>
    <mergeCell ref="CN258:CS258"/>
    <mergeCell ref="DB258:DG258"/>
    <mergeCell ref="AW257:BA257"/>
    <mergeCell ref="BB257:BC257"/>
    <mergeCell ref="BE257:BI257"/>
    <mergeCell ref="BJ257:BK257"/>
    <mergeCell ref="CN257:CS257"/>
    <mergeCell ref="DB257:DG257"/>
    <mergeCell ref="AW256:BA256"/>
    <mergeCell ref="BB256:BC256"/>
    <mergeCell ref="BE256:BI256"/>
    <mergeCell ref="BJ256:BK256"/>
    <mergeCell ref="CN256:CS256"/>
    <mergeCell ref="DB256:DG256"/>
    <mergeCell ref="AW255:BA255"/>
    <mergeCell ref="BB255:BC255"/>
    <mergeCell ref="BE255:BI255"/>
    <mergeCell ref="BJ255:BK255"/>
    <mergeCell ref="CN255:CS255"/>
    <mergeCell ref="DB255:DG255"/>
    <mergeCell ref="AW254:BA254"/>
    <mergeCell ref="BB254:BC254"/>
    <mergeCell ref="BE254:BI254"/>
    <mergeCell ref="BJ254:BK254"/>
    <mergeCell ref="CN254:CS254"/>
    <mergeCell ref="DB254:DG254"/>
    <mergeCell ref="AW253:BA253"/>
    <mergeCell ref="BB253:BC253"/>
    <mergeCell ref="BE253:BI253"/>
    <mergeCell ref="BJ253:BK253"/>
    <mergeCell ref="CN253:CS253"/>
    <mergeCell ref="DB253:DG253"/>
    <mergeCell ref="AW252:BA252"/>
    <mergeCell ref="BB252:BC252"/>
    <mergeCell ref="BE252:BI252"/>
    <mergeCell ref="BJ252:BK252"/>
    <mergeCell ref="CN252:CS252"/>
    <mergeCell ref="DB252:DG252"/>
    <mergeCell ref="AW251:BA251"/>
    <mergeCell ref="BB251:BC251"/>
    <mergeCell ref="BE251:BI251"/>
    <mergeCell ref="BJ251:BK251"/>
    <mergeCell ref="CN251:CS251"/>
    <mergeCell ref="DB251:DG251"/>
    <mergeCell ref="AW250:BA250"/>
    <mergeCell ref="BB250:BC250"/>
    <mergeCell ref="BE250:BI250"/>
    <mergeCell ref="BJ250:BK250"/>
    <mergeCell ref="CN250:CS250"/>
    <mergeCell ref="DB250:DG250"/>
    <mergeCell ref="AW249:BA249"/>
    <mergeCell ref="BB249:BC249"/>
    <mergeCell ref="BE249:BI249"/>
    <mergeCell ref="BJ249:BK249"/>
    <mergeCell ref="CN249:CS249"/>
    <mergeCell ref="DB249:DG249"/>
    <mergeCell ref="AW248:BA248"/>
    <mergeCell ref="BB248:BC248"/>
    <mergeCell ref="BE248:BI248"/>
    <mergeCell ref="BJ248:BK248"/>
    <mergeCell ref="CN248:CS248"/>
    <mergeCell ref="DB248:DG248"/>
    <mergeCell ref="AW247:BA247"/>
    <mergeCell ref="BB247:BC247"/>
    <mergeCell ref="BE247:BI247"/>
    <mergeCell ref="BJ247:BK247"/>
    <mergeCell ref="CN247:CS247"/>
    <mergeCell ref="DB247:DG247"/>
    <mergeCell ref="AW246:BA246"/>
    <mergeCell ref="BB246:BC246"/>
    <mergeCell ref="BE246:BI246"/>
    <mergeCell ref="BJ246:BK246"/>
    <mergeCell ref="CN246:CS246"/>
    <mergeCell ref="DB246:DG246"/>
    <mergeCell ref="AW245:BA245"/>
    <mergeCell ref="BB245:BC245"/>
    <mergeCell ref="BE245:BI245"/>
    <mergeCell ref="BJ245:BK245"/>
    <mergeCell ref="CN245:CS245"/>
    <mergeCell ref="DB245:DG245"/>
    <mergeCell ref="AW244:BA244"/>
    <mergeCell ref="BB244:BC244"/>
    <mergeCell ref="BE244:BI244"/>
    <mergeCell ref="BJ244:BK244"/>
    <mergeCell ref="CN244:CS244"/>
    <mergeCell ref="DB244:DG244"/>
    <mergeCell ref="AW243:BA243"/>
    <mergeCell ref="BB243:BC243"/>
    <mergeCell ref="BE243:BI243"/>
    <mergeCell ref="BJ243:BK243"/>
    <mergeCell ref="CN243:CS243"/>
    <mergeCell ref="DB243:DG243"/>
    <mergeCell ref="DB241:DG241"/>
    <mergeCell ref="AW242:BA242"/>
    <mergeCell ref="BB242:BC242"/>
    <mergeCell ref="BE242:BI242"/>
    <mergeCell ref="BJ242:BK242"/>
    <mergeCell ref="CN242:CS242"/>
    <mergeCell ref="DB242:DG242"/>
    <mergeCell ref="AM241:AQ241"/>
    <mergeCell ref="AW241:BA241"/>
    <mergeCell ref="BB241:BC241"/>
    <mergeCell ref="BE241:BI241"/>
    <mergeCell ref="BJ241:BK241"/>
    <mergeCell ref="CN241:CS241"/>
    <mergeCell ref="DB239:DG239"/>
    <mergeCell ref="AM240:AQ240"/>
    <mergeCell ref="AW240:BA240"/>
    <mergeCell ref="BB240:BC240"/>
    <mergeCell ref="BE240:BI240"/>
    <mergeCell ref="BJ240:BK240"/>
    <mergeCell ref="CN240:CS240"/>
    <mergeCell ref="DB240:DG240"/>
    <mergeCell ref="AM239:AQ239"/>
    <mergeCell ref="AW239:BA239"/>
    <mergeCell ref="BB239:BC239"/>
    <mergeCell ref="BE239:BI239"/>
    <mergeCell ref="BJ239:BK239"/>
    <mergeCell ref="CN239:CS239"/>
    <mergeCell ref="DB237:DG237"/>
    <mergeCell ref="AM238:AQ238"/>
    <mergeCell ref="AW238:BA238"/>
    <mergeCell ref="BB238:BC238"/>
    <mergeCell ref="BE238:BI238"/>
    <mergeCell ref="BJ238:BK238"/>
    <mergeCell ref="CN238:CS238"/>
    <mergeCell ref="DB238:DG238"/>
    <mergeCell ref="AM237:AQ237"/>
    <mergeCell ref="AW237:BA237"/>
    <mergeCell ref="BB237:BC237"/>
    <mergeCell ref="BE237:BI237"/>
    <mergeCell ref="BJ237:BK237"/>
    <mergeCell ref="CN237:CS237"/>
    <mergeCell ref="DB235:DG235"/>
    <mergeCell ref="AM236:AQ236"/>
    <mergeCell ref="AW236:BA236"/>
    <mergeCell ref="BB236:BC236"/>
    <mergeCell ref="BE236:BI236"/>
    <mergeCell ref="BJ236:BK236"/>
    <mergeCell ref="CN236:CS236"/>
    <mergeCell ref="DB236:DG236"/>
    <mergeCell ref="AM235:AQ235"/>
    <mergeCell ref="AW235:BA235"/>
    <mergeCell ref="BB235:BC235"/>
    <mergeCell ref="BE235:BI235"/>
    <mergeCell ref="BJ235:BK235"/>
    <mergeCell ref="CN235:CS235"/>
    <mergeCell ref="DB233:DG233"/>
    <mergeCell ref="AM234:AQ234"/>
    <mergeCell ref="AW234:BA234"/>
    <mergeCell ref="BB234:BC234"/>
    <mergeCell ref="BE234:BI234"/>
    <mergeCell ref="BJ234:BK234"/>
    <mergeCell ref="CN234:CS234"/>
    <mergeCell ref="DB234:DG234"/>
    <mergeCell ref="AM233:AQ233"/>
    <mergeCell ref="AW233:BA233"/>
    <mergeCell ref="BB233:BC233"/>
    <mergeCell ref="BE233:BI233"/>
    <mergeCell ref="BJ233:BK233"/>
    <mergeCell ref="CN233:CS233"/>
    <mergeCell ref="DB231:DG231"/>
    <mergeCell ref="AM232:AQ232"/>
    <mergeCell ref="AW232:BA232"/>
    <mergeCell ref="BB232:BC232"/>
    <mergeCell ref="BE232:BI232"/>
    <mergeCell ref="BJ232:BK232"/>
    <mergeCell ref="CN232:CS232"/>
    <mergeCell ref="DB232:DG232"/>
    <mergeCell ref="AM231:AQ231"/>
    <mergeCell ref="AW231:BA231"/>
    <mergeCell ref="BB231:BC231"/>
    <mergeCell ref="BE231:BI231"/>
    <mergeCell ref="BJ231:BK231"/>
    <mergeCell ref="CN231:CS231"/>
    <mergeCell ref="DB229:DG229"/>
    <mergeCell ref="AM230:AQ230"/>
    <mergeCell ref="AW230:BA230"/>
    <mergeCell ref="BB230:BC230"/>
    <mergeCell ref="BE230:BI230"/>
    <mergeCell ref="BJ230:BK230"/>
    <mergeCell ref="CN230:CS230"/>
    <mergeCell ref="DB230:DG230"/>
    <mergeCell ref="AM229:AQ229"/>
    <mergeCell ref="AW229:BA229"/>
    <mergeCell ref="BB229:BC229"/>
    <mergeCell ref="BE229:BI229"/>
    <mergeCell ref="BJ229:BK229"/>
    <mergeCell ref="CN229:CS229"/>
    <mergeCell ref="DB227:DG227"/>
    <mergeCell ref="AM228:AQ228"/>
    <mergeCell ref="AW228:BA228"/>
    <mergeCell ref="BB228:BC228"/>
    <mergeCell ref="BE228:BI228"/>
    <mergeCell ref="BJ228:BK228"/>
    <mergeCell ref="CN228:CS228"/>
    <mergeCell ref="DB228:DG228"/>
    <mergeCell ref="AM227:AQ227"/>
    <mergeCell ref="AW227:BA227"/>
    <mergeCell ref="BB227:BC227"/>
    <mergeCell ref="BE227:BI227"/>
    <mergeCell ref="BJ227:BK227"/>
    <mergeCell ref="CN227:CS227"/>
    <mergeCell ref="DB225:DG225"/>
    <mergeCell ref="AM226:AQ226"/>
    <mergeCell ref="AW226:BA226"/>
    <mergeCell ref="BB226:BC226"/>
    <mergeCell ref="BE226:BI226"/>
    <mergeCell ref="BJ226:BK226"/>
    <mergeCell ref="CN226:CS226"/>
    <mergeCell ref="DB226:DG226"/>
    <mergeCell ref="AM225:AQ225"/>
    <mergeCell ref="AW225:BA225"/>
    <mergeCell ref="BB225:BC225"/>
    <mergeCell ref="BE225:BI225"/>
    <mergeCell ref="BJ225:BK225"/>
    <mergeCell ref="CN225:CS225"/>
    <mergeCell ref="DB223:DG223"/>
    <mergeCell ref="AM224:AQ224"/>
    <mergeCell ref="AW224:BA224"/>
    <mergeCell ref="BB224:BC224"/>
    <mergeCell ref="BE224:BI224"/>
    <mergeCell ref="BJ224:BK224"/>
    <mergeCell ref="CN224:CS224"/>
    <mergeCell ref="DB224:DG224"/>
    <mergeCell ref="AM223:AQ223"/>
    <mergeCell ref="AW223:BA223"/>
    <mergeCell ref="BB223:BC223"/>
    <mergeCell ref="BE223:BI223"/>
    <mergeCell ref="BJ223:BK223"/>
    <mergeCell ref="CN223:CS223"/>
    <mergeCell ref="DB221:DG221"/>
    <mergeCell ref="AM222:AQ222"/>
    <mergeCell ref="AW222:BA222"/>
    <mergeCell ref="BB222:BC222"/>
    <mergeCell ref="BE222:BI222"/>
    <mergeCell ref="BJ222:BK222"/>
    <mergeCell ref="CN222:CS222"/>
    <mergeCell ref="DB222:DG222"/>
    <mergeCell ref="AM221:AQ221"/>
    <mergeCell ref="AW221:BA221"/>
    <mergeCell ref="BB221:BC221"/>
    <mergeCell ref="BE221:BI221"/>
    <mergeCell ref="BJ221:BK221"/>
    <mergeCell ref="CN221:CS221"/>
    <mergeCell ref="CT219:CY219"/>
    <mergeCell ref="DB219:DG219"/>
    <mergeCell ref="DH219:DM219"/>
    <mergeCell ref="AM220:AQ220"/>
    <mergeCell ref="AW220:BA220"/>
    <mergeCell ref="BB220:BC220"/>
    <mergeCell ref="BE220:BI220"/>
    <mergeCell ref="BJ220:BK220"/>
    <mergeCell ref="CN220:CS220"/>
    <mergeCell ref="DB220:DG220"/>
    <mergeCell ref="AM219:AQ219"/>
    <mergeCell ref="AW219:BA219"/>
    <mergeCell ref="BB219:BC219"/>
    <mergeCell ref="BE219:BI219"/>
    <mergeCell ref="BJ219:BK219"/>
    <mergeCell ref="CN219:CS219"/>
    <mergeCell ref="CM217:DM217"/>
    <mergeCell ref="AM218:AQ218"/>
    <mergeCell ref="AW218:BA218"/>
    <mergeCell ref="BB218:BC218"/>
    <mergeCell ref="BE218:BI218"/>
    <mergeCell ref="BJ218:BK218"/>
    <mergeCell ref="CM218:CY218"/>
    <mergeCell ref="DA218:DM218"/>
    <mergeCell ref="AM216:AQ216"/>
    <mergeCell ref="AW216:BA216"/>
    <mergeCell ref="BB216:BC216"/>
    <mergeCell ref="BE216:BI216"/>
    <mergeCell ref="BJ216:BK216"/>
    <mergeCell ref="AM217:AQ217"/>
    <mergeCell ref="AW217:BA217"/>
    <mergeCell ref="BB217:BC217"/>
    <mergeCell ref="BE217:BI217"/>
    <mergeCell ref="BJ217:BK217"/>
    <mergeCell ref="AM214:AQ214"/>
    <mergeCell ref="AW214:BA214"/>
    <mergeCell ref="BB214:BC214"/>
    <mergeCell ref="BE214:BI214"/>
    <mergeCell ref="BJ214:BK214"/>
    <mergeCell ref="AM215:AQ215"/>
    <mergeCell ref="AW215:BA215"/>
    <mergeCell ref="BB215:BC215"/>
    <mergeCell ref="BE215:BI215"/>
    <mergeCell ref="BJ215:BK215"/>
    <mergeCell ref="CA212:CG212"/>
    <mergeCell ref="AM213:AQ213"/>
    <mergeCell ref="AW213:BA213"/>
    <mergeCell ref="BB213:BC213"/>
    <mergeCell ref="BE213:BI213"/>
    <mergeCell ref="BJ213:BK213"/>
    <mergeCell ref="BB211:BC211"/>
    <mergeCell ref="BE211:BI211"/>
    <mergeCell ref="BJ211:BK211"/>
    <mergeCell ref="BR211:BX211"/>
    <mergeCell ref="CA211:CG211"/>
    <mergeCell ref="AW212:BA212"/>
    <mergeCell ref="BB212:BC212"/>
    <mergeCell ref="BE212:BI212"/>
    <mergeCell ref="BJ212:BK212"/>
    <mergeCell ref="BR212:BX212"/>
    <mergeCell ref="G211:K211"/>
    <mergeCell ref="L211:P211"/>
    <mergeCell ref="W211:AA211"/>
    <mergeCell ref="AB211:AF211"/>
    <mergeCell ref="AM211:AQ211"/>
    <mergeCell ref="AW211:BA211"/>
    <mergeCell ref="AW210:BA210"/>
    <mergeCell ref="BB210:BC210"/>
    <mergeCell ref="BE210:BI210"/>
    <mergeCell ref="BJ210:BK210"/>
    <mergeCell ref="BR210:BX210"/>
    <mergeCell ref="CA210:CG210"/>
    <mergeCell ref="BB209:BC209"/>
    <mergeCell ref="BE209:BI209"/>
    <mergeCell ref="BJ209:BK209"/>
    <mergeCell ref="BR209:BX209"/>
    <mergeCell ref="CA209:CG209"/>
    <mergeCell ref="G210:K210"/>
    <mergeCell ref="L210:P210"/>
    <mergeCell ref="W210:AA210"/>
    <mergeCell ref="AB210:AF210"/>
    <mergeCell ref="AM210:AQ210"/>
    <mergeCell ref="G209:K209"/>
    <mergeCell ref="L209:P209"/>
    <mergeCell ref="W209:AA209"/>
    <mergeCell ref="AB209:AF209"/>
    <mergeCell ref="AM209:AQ209"/>
    <mergeCell ref="AW209:BA209"/>
    <mergeCell ref="AW208:BA208"/>
    <mergeCell ref="BB208:BC208"/>
    <mergeCell ref="BE208:BI208"/>
    <mergeCell ref="BJ208:BK208"/>
    <mergeCell ref="BR208:BX208"/>
    <mergeCell ref="CA208:CG208"/>
    <mergeCell ref="BB207:BC207"/>
    <mergeCell ref="BE207:BI207"/>
    <mergeCell ref="BJ207:BK207"/>
    <mergeCell ref="BR207:BX207"/>
    <mergeCell ref="CA207:CG207"/>
    <mergeCell ref="G208:K208"/>
    <mergeCell ref="L208:P208"/>
    <mergeCell ref="W208:AA208"/>
    <mergeCell ref="AB208:AF208"/>
    <mergeCell ref="AM208:AQ208"/>
    <mergeCell ref="G207:K207"/>
    <mergeCell ref="L207:P207"/>
    <mergeCell ref="W207:AA207"/>
    <mergeCell ref="AB207:AF207"/>
    <mergeCell ref="AM207:AQ207"/>
    <mergeCell ref="AW207:BA207"/>
    <mergeCell ref="AW206:BA206"/>
    <mergeCell ref="BB206:BC206"/>
    <mergeCell ref="BE206:BI206"/>
    <mergeCell ref="BJ206:BK206"/>
    <mergeCell ref="BR206:BX206"/>
    <mergeCell ref="CA206:CG206"/>
    <mergeCell ref="BB205:BC205"/>
    <mergeCell ref="BE205:BI205"/>
    <mergeCell ref="BJ205:BK205"/>
    <mergeCell ref="BR205:BX205"/>
    <mergeCell ref="CA205:CG205"/>
    <mergeCell ref="G206:K206"/>
    <mergeCell ref="L206:P206"/>
    <mergeCell ref="W206:AA206"/>
    <mergeCell ref="AB206:AF206"/>
    <mergeCell ref="AM206:AQ206"/>
    <mergeCell ref="G205:K205"/>
    <mergeCell ref="L205:P205"/>
    <mergeCell ref="W205:AA205"/>
    <mergeCell ref="AB205:AF205"/>
    <mergeCell ref="AM205:AQ205"/>
    <mergeCell ref="AW205:BA205"/>
    <mergeCell ref="AW204:BA204"/>
    <mergeCell ref="BB204:BC204"/>
    <mergeCell ref="BE204:BI204"/>
    <mergeCell ref="BJ204:BK204"/>
    <mergeCell ref="BR204:BX204"/>
    <mergeCell ref="CA204:CG204"/>
    <mergeCell ref="BB203:BC203"/>
    <mergeCell ref="BE203:BI203"/>
    <mergeCell ref="BJ203:BK203"/>
    <mergeCell ref="BR203:BX203"/>
    <mergeCell ref="CA203:CG203"/>
    <mergeCell ref="G204:K204"/>
    <mergeCell ref="L204:P204"/>
    <mergeCell ref="W204:AA204"/>
    <mergeCell ref="AB204:AF204"/>
    <mergeCell ref="AM204:AQ204"/>
    <mergeCell ref="G203:K203"/>
    <mergeCell ref="L203:P203"/>
    <mergeCell ref="W203:AA203"/>
    <mergeCell ref="AB203:AF203"/>
    <mergeCell ref="AM203:AQ203"/>
    <mergeCell ref="AW203:BA203"/>
    <mergeCell ref="AW202:BA202"/>
    <mergeCell ref="BB202:BC202"/>
    <mergeCell ref="BE202:BI202"/>
    <mergeCell ref="BJ202:BK202"/>
    <mergeCell ref="BR202:BX202"/>
    <mergeCell ref="CA202:CG202"/>
    <mergeCell ref="BB201:BC201"/>
    <mergeCell ref="BE201:BI201"/>
    <mergeCell ref="BJ201:BK201"/>
    <mergeCell ref="BR201:BX201"/>
    <mergeCell ref="CA201:CG201"/>
    <mergeCell ref="G202:K202"/>
    <mergeCell ref="L202:P202"/>
    <mergeCell ref="W202:AA202"/>
    <mergeCell ref="AB202:AF202"/>
    <mergeCell ref="AM202:AQ202"/>
    <mergeCell ref="G201:K201"/>
    <mergeCell ref="L201:P201"/>
    <mergeCell ref="W201:AA201"/>
    <mergeCell ref="AB201:AF201"/>
    <mergeCell ref="AM201:AQ201"/>
    <mergeCell ref="AW201:BA201"/>
    <mergeCell ref="AW200:BA200"/>
    <mergeCell ref="BB200:BC200"/>
    <mergeCell ref="BE200:BI200"/>
    <mergeCell ref="BJ200:BK200"/>
    <mergeCell ref="BR200:BX200"/>
    <mergeCell ref="CA200:CG200"/>
    <mergeCell ref="BB199:BC199"/>
    <mergeCell ref="BE199:BI199"/>
    <mergeCell ref="BJ199:BK199"/>
    <mergeCell ref="BR199:BX199"/>
    <mergeCell ref="CA199:CG199"/>
    <mergeCell ref="G200:K200"/>
    <mergeCell ref="L200:P200"/>
    <mergeCell ref="W200:AA200"/>
    <mergeCell ref="AB200:AF200"/>
    <mergeCell ref="AM200:AQ200"/>
    <mergeCell ref="G199:K199"/>
    <mergeCell ref="L199:P199"/>
    <mergeCell ref="W199:AA199"/>
    <mergeCell ref="AB199:AF199"/>
    <mergeCell ref="AM199:AQ199"/>
    <mergeCell ref="AW199:BA199"/>
    <mergeCell ref="AW198:BA198"/>
    <mergeCell ref="BB198:BC198"/>
    <mergeCell ref="BE198:BI198"/>
    <mergeCell ref="BJ198:BK198"/>
    <mergeCell ref="BR198:BX198"/>
    <mergeCell ref="CA198:CG198"/>
    <mergeCell ref="BB197:BC197"/>
    <mergeCell ref="BE197:BI197"/>
    <mergeCell ref="BJ197:BK197"/>
    <mergeCell ref="BR197:BX197"/>
    <mergeCell ref="CA197:CG197"/>
    <mergeCell ref="G198:K198"/>
    <mergeCell ref="L198:P198"/>
    <mergeCell ref="W198:AA198"/>
    <mergeCell ref="AB198:AF198"/>
    <mergeCell ref="AM198:AQ198"/>
    <mergeCell ref="G197:K197"/>
    <mergeCell ref="L197:P197"/>
    <mergeCell ref="W197:AA197"/>
    <mergeCell ref="AB197:AF197"/>
    <mergeCell ref="AM197:AQ197"/>
    <mergeCell ref="AW197:BA197"/>
    <mergeCell ref="AW196:BA196"/>
    <mergeCell ref="BB196:BC196"/>
    <mergeCell ref="BE196:BI196"/>
    <mergeCell ref="BJ196:BK196"/>
    <mergeCell ref="BR196:BX196"/>
    <mergeCell ref="CA196:CG196"/>
    <mergeCell ref="BB195:BC195"/>
    <mergeCell ref="BE195:BI195"/>
    <mergeCell ref="BJ195:BK195"/>
    <mergeCell ref="BR195:BX195"/>
    <mergeCell ref="CA195:CG195"/>
    <mergeCell ref="G196:K196"/>
    <mergeCell ref="L196:P196"/>
    <mergeCell ref="W196:AA196"/>
    <mergeCell ref="AB196:AF196"/>
    <mergeCell ref="AM196:AQ196"/>
    <mergeCell ref="G195:K195"/>
    <mergeCell ref="L195:P195"/>
    <mergeCell ref="W195:AA195"/>
    <mergeCell ref="AB195:AF195"/>
    <mergeCell ref="AM195:AQ195"/>
    <mergeCell ref="AW195:BA195"/>
    <mergeCell ref="AW194:BA194"/>
    <mergeCell ref="BB194:BC194"/>
    <mergeCell ref="BE194:BI194"/>
    <mergeCell ref="BJ194:BK194"/>
    <mergeCell ref="BR194:BX194"/>
    <mergeCell ref="CA194:CG194"/>
    <mergeCell ref="BB193:BC193"/>
    <mergeCell ref="BE193:BI193"/>
    <mergeCell ref="BJ193:BK193"/>
    <mergeCell ref="BR193:BX193"/>
    <mergeCell ref="CA193:CG193"/>
    <mergeCell ref="G194:K194"/>
    <mergeCell ref="L194:P194"/>
    <mergeCell ref="W194:AA194"/>
    <mergeCell ref="AB194:AF194"/>
    <mergeCell ref="AM194:AQ194"/>
    <mergeCell ref="G193:K193"/>
    <mergeCell ref="L193:P193"/>
    <mergeCell ref="W193:AA193"/>
    <mergeCell ref="AB193:AF193"/>
    <mergeCell ref="AM193:AQ193"/>
    <mergeCell ref="AW193:BA193"/>
    <mergeCell ref="AW192:BA192"/>
    <mergeCell ref="BB192:BC192"/>
    <mergeCell ref="BE192:BI192"/>
    <mergeCell ref="BJ192:BK192"/>
    <mergeCell ref="BR192:BX192"/>
    <mergeCell ref="CA192:CG192"/>
    <mergeCell ref="BB191:BC191"/>
    <mergeCell ref="BE191:BI191"/>
    <mergeCell ref="BJ191:BK191"/>
    <mergeCell ref="BR191:BX191"/>
    <mergeCell ref="CA191:CG191"/>
    <mergeCell ref="G192:K192"/>
    <mergeCell ref="L192:P192"/>
    <mergeCell ref="W192:AA192"/>
    <mergeCell ref="AB192:AF192"/>
    <mergeCell ref="AM192:AQ192"/>
    <mergeCell ref="G191:K191"/>
    <mergeCell ref="L191:P191"/>
    <mergeCell ref="W191:AA191"/>
    <mergeCell ref="AB191:AF191"/>
    <mergeCell ref="AM191:AQ191"/>
    <mergeCell ref="AW191:BA191"/>
    <mergeCell ref="AW190:BA190"/>
    <mergeCell ref="BB190:BC190"/>
    <mergeCell ref="BE190:BI190"/>
    <mergeCell ref="BJ190:BK190"/>
    <mergeCell ref="BR190:BX190"/>
    <mergeCell ref="CA190:CG190"/>
    <mergeCell ref="BB189:BC189"/>
    <mergeCell ref="BE189:BI189"/>
    <mergeCell ref="BJ189:BK189"/>
    <mergeCell ref="BR189:BX189"/>
    <mergeCell ref="CA189:CG189"/>
    <mergeCell ref="G190:K190"/>
    <mergeCell ref="L190:P190"/>
    <mergeCell ref="W190:AA190"/>
    <mergeCell ref="AB190:AF190"/>
    <mergeCell ref="AM190:AQ190"/>
    <mergeCell ref="G189:K189"/>
    <mergeCell ref="L189:P189"/>
    <mergeCell ref="W189:AA189"/>
    <mergeCell ref="AB189:AF189"/>
    <mergeCell ref="AM189:AQ189"/>
    <mergeCell ref="AW189:BA189"/>
    <mergeCell ref="AW188:BA188"/>
    <mergeCell ref="BB188:BC188"/>
    <mergeCell ref="BE188:BI188"/>
    <mergeCell ref="BJ188:BK188"/>
    <mergeCell ref="BR188:BX188"/>
    <mergeCell ref="CA188:CG188"/>
    <mergeCell ref="BB187:BC187"/>
    <mergeCell ref="BE187:BI187"/>
    <mergeCell ref="BJ187:BK187"/>
    <mergeCell ref="BR187:BX187"/>
    <mergeCell ref="CA187:CG187"/>
    <mergeCell ref="G188:K188"/>
    <mergeCell ref="L188:P188"/>
    <mergeCell ref="W188:AA188"/>
    <mergeCell ref="AB188:AF188"/>
    <mergeCell ref="AM188:AQ188"/>
    <mergeCell ref="G187:K187"/>
    <mergeCell ref="L187:P187"/>
    <mergeCell ref="W187:AA187"/>
    <mergeCell ref="AB187:AF187"/>
    <mergeCell ref="AM187:AQ187"/>
    <mergeCell ref="AW187:BA187"/>
    <mergeCell ref="AW186:BA186"/>
    <mergeCell ref="BB186:BC186"/>
    <mergeCell ref="BE186:BI186"/>
    <mergeCell ref="BJ186:BK186"/>
    <mergeCell ref="BR186:BX186"/>
    <mergeCell ref="CA186:CG186"/>
    <mergeCell ref="BB185:BC185"/>
    <mergeCell ref="BE185:BI185"/>
    <mergeCell ref="BJ185:BK185"/>
    <mergeCell ref="BR185:BX185"/>
    <mergeCell ref="CA185:CG185"/>
    <mergeCell ref="G186:K186"/>
    <mergeCell ref="L186:P186"/>
    <mergeCell ref="W186:AA186"/>
    <mergeCell ref="AB186:AF186"/>
    <mergeCell ref="AM186:AQ186"/>
    <mergeCell ref="G185:K185"/>
    <mergeCell ref="L185:P185"/>
    <mergeCell ref="W185:AA185"/>
    <mergeCell ref="AB185:AF185"/>
    <mergeCell ref="AM185:AQ185"/>
    <mergeCell ref="AW185:BA185"/>
    <mergeCell ref="BE184:BI184"/>
    <mergeCell ref="BJ184:BK184"/>
    <mergeCell ref="BR184:BX184"/>
    <mergeCell ref="CA184:CG184"/>
    <mergeCell ref="CN184:CS184"/>
    <mergeCell ref="CV184:DA184"/>
    <mergeCell ref="BZ183:CG183"/>
    <mergeCell ref="CM183:CS183"/>
    <mergeCell ref="CU183:DA183"/>
    <mergeCell ref="G184:K184"/>
    <mergeCell ref="L184:P184"/>
    <mergeCell ref="W184:AA184"/>
    <mergeCell ref="AB184:AF184"/>
    <mergeCell ref="AM184:AQ184"/>
    <mergeCell ref="AW184:BA184"/>
    <mergeCell ref="BB184:BC184"/>
    <mergeCell ref="BQ182:CG182"/>
    <mergeCell ref="CM182:DA182"/>
    <mergeCell ref="G183:K183"/>
    <mergeCell ref="L183:P183"/>
    <mergeCell ref="W183:AA183"/>
    <mergeCell ref="AB183:AF183"/>
    <mergeCell ref="AM183:AQ183"/>
    <mergeCell ref="AW183:BC183"/>
    <mergeCell ref="BE183:BK183"/>
    <mergeCell ref="BQ183:BX183"/>
    <mergeCell ref="F175:I175"/>
    <mergeCell ref="J175:O175"/>
    <mergeCell ref="G182:P182"/>
    <mergeCell ref="W182:AF182"/>
    <mergeCell ref="AM182:AQ182"/>
    <mergeCell ref="AW182:BK182"/>
    <mergeCell ref="F161:H161"/>
    <mergeCell ref="I161:Q161"/>
    <mergeCell ref="F164:H164"/>
    <mergeCell ref="I164:Q164"/>
    <mergeCell ref="F169:H169"/>
    <mergeCell ref="F170:H170"/>
    <mergeCell ref="I155:Q155"/>
    <mergeCell ref="R155:AA155"/>
    <mergeCell ref="R156:AA156"/>
    <mergeCell ref="R157:AA157"/>
    <mergeCell ref="F158:P158"/>
    <mergeCell ref="R158:AA158"/>
    <mergeCell ref="F152:H152"/>
    <mergeCell ref="I152:Q152"/>
    <mergeCell ref="R152:AA152"/>
    <mergeCell ref="I153:Q153"/>
    <mergeCell ref="R153:AA153"/>
    <mergeCell ref="I154:Q154"/>
    <mergeCell ref="R154:AA154"/>
    <mergeCell ref="G145:I145"/>
    <mergeCell ref="X145:Z145"/>
    <mergeCell ref="AR145:AT145"/>
    <mergeCell ref="G146:I146"/>
    <mergeCell ref="AR146:AT146"/>
    <mergeCell ref="F151:H151"/>
    <mergeCell ref="I151:Q151"/>
    <mergeCell ref="R151:AA151"/>
    <mergeCell ref="G143:I143"/>
    <mergeCell ref="X143:Z143"/>
    <mergeCell ref="AR143:AT143"/>
    <mergeCell ref="G144:I144"/>
    <mergeCell ref="X144:Z144"/>
    <mergeCell ref="AR144:AT144"/>
    <mergeCell ref="G140:I140"/>
    <mergeCell ref="Y140:AD140"/>
    <mergeCell ref="AR140:AT140"/>
    <mergeCell ref="G141:I141"/>
    <mergeCell ref="AR141:AT141"/>
    <mergeCell ref="G142:I142"/>
    <mergeCell ref="X142:Z142"/>
    <mergeCell ref="AR142:AT142"/>
    <mergeCell ref="X68:AD68"/>
    <mergeCell ref="AE68:AF68"/>
    <mergeCell ref="AG68:AH68"/>
    <mergeCell ref="AI68:AM68"/>
    <mergeCell ref="A74:AZ74"/>
    <mergeCell ref="G139:I139"/>
    <mergeCell ref="Y139:AD139"/>
    <mergeCell ref="AR139:AT139"/>
    <mergeCell ref="A75:AZ75"/>
    <mergeCell ref="AR65:AT65"/>
    <mergeCell ref="AX65:AZ65"/>
    <mergeCell ref="B66:C66"/>
    <mergeCell ref="G66:I66"/>
    <mergeCell ref="N66:P66"/>
    <mergeCell ref="S66:V66"/>
    <mergeCell ref="AR66:AT66"/>
    <mergeCell ref="AX66:AZ66"/>
    <mergeCell ref="AR63:AT63"/>
    <mergeCell ref="AX63:AZ63"/>
    <mergeCell ref="B64:C64"/>
    <mergeCell ref="G64:I64"/>
    <mergeCell ref="N64:P64"/>
    <mergeCell ref="S64:V64"/>
    <mergeCell ref="AR64:AT64"/>
    <mergeCell ref="AX64:AZ64"/>
    <mergeCell ref="B63:C63"/>
    <mergeCell ref="G63:I63"/>
    <mergeCell ref="N63:P63"/>
    <mergeCell ref="S63:V63"/>
    <mergeCell ref="X63:AD66"/>
    <mergeCell ref="AE63:AM64"/>
    <mergeCell ref="B65:C65"/>
    <mergeCell ref="G65:I65"/>
    <mergeCell ref="N65:P65"/>
    <mergeCell ref="S65:V65"/>
    <mergeCell ref="AE65:AM66"/>
    <mergeCell ref="AR61:AT61"/>
    <mergeCell ref="AX61:AZ61"/>
    <mergeCell ref="B62:C62"/>
    <mergeCell ref="G62:I62"/>
    <mergeCell ref="N62:P62"/>
    <mergeCell ref="S62:V62"/>
    <mergeCell ref="X62:AD62"/>
    <mergeCell ref="AE62:AM62"/>
    <mergeCell ref="AR62:AT62"/>
    <mergeCell ref="AX62:AZ62"/>
    <mergeCell ref="B61:C61"/>
    <mergeCell ref="G61:I61"/>
    <mergeCell ref="N61:P61"/>
    <mergeCell ref="S61:V61"/>
    <mergeCell ref="X61:AD61"/>
    <mergeCell ref="AE61:AM61"/>
    <mergeCell ref="AR59:AT59"/>
    <mergeCell ref="AX59:AZ59"/>
    <mergeCell ref="B60:C60"/>
    <mergeCell ref="G60:I60"/>
    <mergeCell ref="N60:P60"/>
    <mergeCell ref="S60:V60"/>
    <mergeCell ref="X60:AD60"/>
    <mergeCell ref="AE60:AM60"/>
    <mergeCell ref="AR60:AT60"/>
    <mergeCell ref="AX60:AZ60"/>
    <mergeCell ref="B59:C59"/>
    <mergeCell ref="G59:I59"/>
    <mergeCell ref="N59:P59"/>
    <mergeCell ref="S59:V59"/>
    <mergeCell ref="X59:AD59"/>
    <mergeCell ref="AE59:AM59"/>
    <mergeCell ref="AR57:AT57"/>
    <mergeCell ref="AX57:AZ57"/>
    <mergeCell ref="B58:C58"/>
    <mergeCell ref="G58:I58"/>
    <mergeCell ref="N58:P58"/>
    <mergeCell ref="S58:V58"/>
    <mergeCell ref="X58:AM58"/>
    <mergeCell ref="AR58:AT58"/>
    <mergeCell ref="AX58:AZ58"/>
    <mergeCell ref="B57:C57"/>
    <mergeCell ref="G57:I57"/>
    <mergeCell ref="N57:P57"/>
    <mergeCell ref="S57:V57"/>
    <mergeCell ref="X57:AD57"/>
    <mergeCell ref="AE57:AM57"/>
    <mergeCell ref="AR55:AT55"/>
    <mergeCell ref="G55:I55"/>
    <mergeCell ref="N55:P55"/>
    <mergeCell ref="S55:V55"/>
    <mergeCell ref="X55:AD55"/>
    <mergeCell ref="AX55:AZ55"/>
    <mergeCell ref="B56:C56"/>
    <mergeCell ref="G56:I56"/>
    <mergeCell ref="N56:P56"/>
    <mergeCell ref="S56:V56"/>
    <mergeCell ref="X56:AD56"/>
    <mergeCell ref="AE56:AM56"/>
    <mergeCell ref="AR56:AT56"/>
    <mergeCell ref="AX56:AZ56"/>
    <mergeCell ref="B55:C55"/>
    <mergeCell ref="AE55:AM55"/>
    <mergeCell ref="AR53:AT53"/>
    <mergeCell ref="AX53:AZ53"/>
    <mergeCell ref="B54:C54"/>
    <mergeCell ref="G54:I54"/>
    <mergeCell ref="N54:P54"/>
    <mergeCell ref="S54:V54"/>
    <mergeCell ref="X54:AD54"/>
    <mergeCell ref="AE54:AM54"/>
    <mergeCell ref="AR54:AT54"/>
    <mergeCell ref="AX54:AZ54"/>
    <mergeCell ref="B53:C53"/>
    <mergeCell ref="G53:I53"/>
    <mergeCell ref="N53:P53"/>
    <mergeCell ref="S53:V53"/>
    <mergeCell ref="X53:AD53"/>
    <mergeCell ref="AE53:AM53"/>
    <mergeCell ref="AR51:AT51"/>
    <mergeCell ref="AX51:AZ51"/>
    <mergeCell ref="B52:C52"/>
    <mergeCell ref="G52:I52"/>
    <mergeCell ref="N52:P52"/>
    <mergeCell ref="S52:V52"/>
    <mergeCell ref="X52:AD52"/>
    <mergeCell ref="AE52:AM52"/>
    <mergeCell ref="AR52:AT52"/>
    <mergeCell ref="AX52:AZ52"/>
    <mergeCell ref="B51:C51"/>
    <mergeCell ref="G51:I51"/>
    <mergeCell ref="N51:P51"/>
    <mergeCell ref="S51:V51"/>
    <mergeCell ref="X51:AD51"/>
    <mergeCell ref="AE51:AM51"/>
    <mergeCell ref="AR49:AT49"/>
    <mergeCell ref="AX49:AZ49"/>
    <mergeCell ref="B50:C50"/>
    <mergeCell ref="G50:I50"/>
    <mergeCell ref="N50:P50"/>
    <mergeCell ref="S50:V50"/>
    <mergeCell ref="X50:AD50"/>
    <mergeCell ref="AE50:AM50"/>
    <mergeCell ref="AR50:AT50"/>
    <mergeCell ref="AX50:AZ50"/>
    <mergeCell ref="B49:C49"/>
    <mergeCell ref="G49:I49"/>
    <mergeCell ref="N49:P49"/>
    <mergeCell ref="S49:V49"/>
    <mergeCell ref="X49:AD49"/>
    <mergeCell ref="AE49:AM49"/>
    <mergeCell ref="AR47:AT47"/>
    <mergeCell ref="AX47:AZ47"/>
    <mergeCell ref="B48:C48"/>
    <mergeCell ref="G48:I48"/>
    <mergeCell ref="N48:P48"/>
    <mergeCell ref="S48:V48"/>
    <mergeCell ref="X48:AD48"/>
    <mergeCell ref="AE48:AM48"/>
    <mergeCell ref="AR48:AT48"/>
    <mergeCell ref="AX48:AZ48"/>
    <mergeCell ref="B47:C47"/>
    <mergeCell ref="G47:I47"/>
    <mergeCell ref="N47:P47"/>
    <mergeCell ref="S47:V47"/>
    <mergeCell ref="X47:AD47"/>
    <mergeCell ref="AE47:AM47"/>
    <mergeCell ref="AX45:AZ45"/>
    <mergeCell ref="B46:C46"/>
    <mergeCell ref="G46:I46"/>
    <mergeCell ref="N46:P46"/>
    <mergeCell ref="S46:V46"/>
    <mergeCell ref="X46:AM46"/>
    <mergeCell ref="AR46:AT46"/>
    <mergeCell ref="AX46:AZ46"/>
    <mergeCell ref="B45:C45"/>
    <mergeCell ref="G45:I45"/>
    <mergeCell ref="N45:P45"/>
    <mergeCell ref="S45:V45"/>
    <mergeCell ref="X45:AD45"/>
    <mergeCell ref="AE45:AM45"/>
    <mergeCell ref="AR43:AT43"/>
    <mergeCell ref="AR45:AT45"/>
    <mergeCell ref="AX43:AZ43"/>
    <mergeCell ref="B44:C44"/>
    <mergeCell ref="G44:I44"/>
    <mergeCell ref="N44:P44"/>
    <mergeCell ref="S44:V44"/>
    <mergeCell ref="X44:AD44"/>
    <mergeCell ref="AE44:AM44"/>
    <mergeCell ref="AR44:AT44"/>
    <mergeCell ref="AX44:AZ44"/>
    <mergeCell ref="AB42:AC42"/>
    <mergeCell ref="AD42:AE42"/>
    <mergeCell ref="AF42:AI42"/>
    <mergeCell ref="AR42:AT42"/>
    <mergeCell ref="AX42:AZ42"/>
    <mergeCell ref="B43:C43"/>
    <mergeCell ref="G43:I43"/>
    <mergeCell ref="N43:P43"/>
    <mergeCell ref="S43:V43"/>
    <mergeCell ref="X43:AM43"/>
    <mergeCell ref="B42:C42"/>
    <mergeCell ref="G42:I42"/>
    <mergeCell ref="N42:P42"/>
    <mergeCell ref="S42:V42"/>
    <mergeCell ref="X42:Y42"/>
    <mergeCell ref="Z42:AA42"/>
    <mergeCell ref="Z41:AA41"/>
    <mergeCell ref="AB41:AC41"/>
    <mergeCell ref="AD41:AE41"/>
    <mergeCell ref="AF41:AI41"/>
    <mergeCell ref="AR41:AT41"/>
    <mergeCell ref="AX41:AZ41"/>
    <mergeCell ref="AB40:AC40"/>
    <mergeCell ref="AD40:AE40"/>
    <mergeCell ref="AF40:AI40"/>
    <mergeCell ref="AR40:AT40"/>
    <mergeCell ref="AX40:AZ40"/>
    <mergeCell ref="B41:C41"/>
    <mergeCell ref="G41:I41"/>
    <mergeCell ref="N41:P41"/>
    <mergeCell ref="S41:V41"/>
    <mergeCell ref="X41:Y41"/>
    <mergeCell ref="B40:C40"/>
    <mergeCell ref="G40:I40"/>
    <mergeCell ref="N40:P40"/>
    <mergeCell ref="S40:V40"/>
    <mergeCell ref="X40:Y40"/>
    <mergeCell ref="Z40:AA40"/>
    <mergeCell ref="AB39:AC39"/>
    <mergeCell ref="AD39:AE39"/>
    <mergeCell ref="AF39:AI39"/>
    <mergeCell ref="AR39:AT39"/>
    <mergeCell ref="AX39:AZ39"/>
    <mergeCell ref="BD39:BF39"/>
    <mergeCell ref="B39:C39"/>
    <mergeCell ref="G39:I39"/>
    <mergeCell ref="N39:P39"/>
    <mergeCell ref="S39:V39"/>
    <mergeCell ref="X39:Y39"/>
    <mergeCell ref="Z39:AA39"/>
    <mergeCell ref="AB38:AC38"/>
    <mergeCell ref="AD38:AE38"/>
    <mergeCell ref="AF38:AI38"/>
    <mergeCell ref="AR38:AT38"/>
    <mergeCell ref="AX38:AZ38"/>
    <mergeCell ref="BD38:BF38"/>
    <mergeCell ref="B38:D38"/>
    <mergeCell ref="G38:I38"/>
    <mergeCell ref="N38:P38"/>
    <mergeCell ref="S38:V38"/>
    <mergeCell ref="X38:Y38"/>
    <mergeCell ref="Z38:AA38"/>
    <mergeCell ref="AB34:AC34"/>
    <mergeCell ref="AP37:AT37"/>
    <mergeCell ref="AW37:AZ37"/>
    <mergeCell ref="BC37:BF37"/>
    <mergeCell ref="HO37:HR37"/>
    <mergeCell ref="HS37:HV37"/>
    <mergeCell ref="HW37:HZ37"/>
    <mergeCell ref="Z36:AA36"/>
    <mergeCell ref="AB36:AC36"/>
    <mergeCell ref="AD36:AE36"/>
    <mergeCell ref="AF36:AI36"/>
    <mergeCell ref="X37:Y37"/>
    <mergeCell ref="Z37:AA37"/>
    <mergeCell ref="AB37:AC37"/>
    <mergeCell ref="AD37:AE37"/>
    <mergeCell ref="AF37:AI37"/>
    <mergeCell ref="AB35:AC35"/>
    <mergeCell ref="AD35:AE35"/>
    <mergeCell ref="AF35:AI35"/>
    <mergeCell ref="AR35:AT35"/>
    <mergeCell ref="AX35:AZ35"/>
    <mergeCell ref="AD32:AE32"/>
    <mergeCell ref="AF32:AI32"/>
    <mergeCell ref="B31:C31"/>
    <mergeCell ref="G31:I31"/>
    <mergeCell ref="N31:P31"/>
    <mergeCell ref="S31:V31"/>
    <mergeCell ref="X31:AM31"/>
    <mergeCell ref="AR31:AT31"/>
    <mergeCell ref="A36:B37"/>
    <mergeCell ref="C36:E37"/>
    <mergeCell ref="F36:M37"/>
    <mergeCell ref="N36:V37"/>
    <mergeCell ref="X36:Y36"/>
    <mergeCell ref="AD34:AE34"/>
    <mergeCell ref="AF34:AI34"/>
    <mergeCell ref="AR34:AT34"/>
    <mergeCell ref="AX34:AZ34"/>
    <mergeCell ref="B35:C35"/>
    <mergeCell ref="G35:I35"/>
    <mergeCell ref="N35:P35"/>
    <mergeCell ref="S35:V35"/>
    <mergeCell ref="X35:Y35"/>
    <mergeCell ref="Z35:AA35"/>
    <mergeCell ref="AF33:AI33"/>
    <mergeCell ref="AR33:AT33"/>
    <mergeCell ref="AX33:AZ33"/>
    <mergeCell ref="B34:C34"/>
    <mergeCell ref="G34:I34"/>
    <mergeCell ref="N34:P34"/>
    <mergeCell ref="S34:V34"/>
    <mergeCell ref="X34:Y34"/>
    <mergeCell ref="Z34:AA34"/>
    <mergeCell ref="AF28:AG28"/>
    <mergeCell ref="B30:C30"/>
    <mergeCell ref="G30:I30"/>
    <mergeCell ref="N30:P30"/>
    <mergeCell ref="S30:V30"/>
    <mergeCell ref="X30:AA30"/>
    <mergeCell ref="AB30:AE30"/>
    <mergeCell ref="AR28:AT28"/>
    <mergeCell ref="AX28:AZ28"/>
    <mergeCell ref="B29:C29"/>
    <mergeCell ref="G29:I29"/>
    <mergeCell ref="N29:P29"/>
    <mergeCell ref="S29:V29"/>
    <mergeCell ref="X29:AM29"/>
    <mergeCell ref="AR32:AT32"/>
    <mergeCell ref="AX32:AZ32"/>
    <mergeCell ref="B33:C33"/>
    <mergeCell ref="G33:I33"/>
    <mergeCell ref="N33:P33"/>
    <mergeCell ref="S33:V33"/>
    <mergeCell ref="X33:Y33"/>
    <mergeCell ref="Z33:AA33"/>
    <mergeCell ref="AB33:AC33"/>
    <mergeCell ref="AD33:AE33"/>
    <mergeCell ref="AX31:AZ31"/>
    <mergeCell ref="B32:C32"/>
    <mergeCell ref="G32:I32"/>
    <mergeCell ref="N32:P32"/>
    <mergeCell ref="S32:V32"/>
    <mergeCell ref="X32:Y32"/>
    <mergeCell ref="Z32:AA32"/>
    <mergeCell ref="AB32:AC32"/>
    <mergeCell ref="B28:C28"/>
    <mergeCell ref="G28:I28"/>
    <mergeCell ref="N28:P28"/>
    <mergeCell ref="S28:V28"/>
    <mergeCell ref="X28:AA28"/>
    <mergeCell ref="AB28:AC28"/>
    <mergeCell ref="AH28:AI28"/>
    <mergeCell ref="AJ28:AK28"/>
    <mergeCell ref="AL28:AM28"/>
    <mergeCell ref="AF30:AI30"/>
    <mergeCell ref="AJ30:AM30"/>
    <mergeCell ref="AR30:AT30"/>
    <mergeCell ref="AX30:AZ30"/>
    <mergeCell ref="AX26:AZ26"/>
    <mergeCell ref="B27:C27"/>
    <mergeCell ref="G27:I27"/>
    <mergeCell ref="N27:P27"/>
    <mergeCell ref="S27:V27"/>
    <mergeCell ref="X27:AA27"/>
    <mergeCell ref="AB27:AC27"/>
    <mergeCell ref="AD27:AE27"/>
    <mergeCell ref="AF27:AG27"/>
    <mergeCell ref="AH27:AI27"/>
    <mergeCell ref="AD26:AE26"/>
    <mergeCell ref="AF26:AG26"/>
    <mergeCell ref="AH26:AI26"/>
    <mergeCell ref="AJ26:AK26"/>
    <mergeCell ref="AL26:AM26"/>
    <mergeCell ref="AR26:AT26"/>
    <mergeCell ref="AR29:AT29"/>
    <mergeCell ref="AX29:AZ29"/>
    <mergeCell ref="AD28:AE28"/>
    <mergeCell ref="AJ25:AK25"/>
    <mergeCell ref="AL25:AM25"/>
    <mergeCell ref="AR25:AT25"/>
    <mergeCell ref="AX25:AZ25"/>
    <mergeCell ref="B26:C26"/>
    <mergeCell ref="G26:I26"/>
    <mergeCell ref="N26:P26"/>
    <mergeCell ref="S26:V26"/>
    <mergeCell ref="X26:AA26"/>
    <mergeCell ref="AB26:AC26"/>
    <mergeCell ref="AJ27:AK27"/>
    <mergeCell ref="AL27:AM27"/>
    <mergeCell ref="AR27:AT27"/>
    <mergeCell ref="AX24:AZ24"/>
    <mergeCell ref="B25:C25"/>
    <mergeCell ref="G25:I25"/>
    <mergeCell ref="N25:P25"/>
    <mergeCell ref="S25:V25"/>
    <mergeCell ref="X25:AA25"/>
    <mergeCell ref="AB25:AC25"/>
    <mergeCell ref="AD25:AE25"/>
    <mergeCell ref="AF25:AG25"/>
    <mergeCell ref="AH25:AI25"/>
    <mergeCell ref="AD24:AE24"/>
    <mergeCell ref="AF24:AG24"/>
    <mergeCell ref="AH24:AI24"/>
    <mergeCell ref="AJ24:AK24"/>
    <mergeCell ref="AL24:AM24"/>
    <mergeCell ref="AR24:AT24"/>
    <mergeCell ref="AX27:AZ27"/>
    <mergeCell ref="AJ23:AK23"/>
    <mergeCell ref="AL23:AM23"/>
    <mergeCell ref="AR23:AT23"/>
    <mergeCell ref="AX23:AZ23"/>
    <mergeCell ref="B24:C24"/>
    <mergeCell ref="G24:I24"/>
    <mergeCell ref="N24:P24"/>
    <mergeCell ref="S24:V24"/>
    <mergeCell ref="X24:AA24"/>
    <mergeCell ref="AB24:AC24"/>
    <mergeCell ref="AX22:AZ22"/>
    <mergeCell ref="B23:C23"/>
    <mergeCell ref="G23:I23"/>
    <mergeCell ref="N23:P23"/>
    <mergeCell ref="S23:V23"/>
    <mergeCell ref="X23:AA23"/>
    <mergeCell ref="AB23:AC23"/>
    <mergeCell ref="AD23:AE23"/>
    <mergeCell ref="AF23:AG23"/>
    <mergeCell ref="AH23:AI23"/>
    <mergeCell ref="AD22:AE22"/>
    <mergeCell ref="AF22:AG22"/>
    <mergeCell ref="AH22:AI22"/>
    <mergeCell ref="AJ22:AK22"/>
    <mergeCell ref="AL22:AM22"/>
    <mergeCell ref="AR22:AT22"/>
    <mergeCell ref="AJ21:AK21"/>
    <mergeCell ref="AL21:AM21"/>
    <mergeCell ref="AR21:AT21"/>
    <mergeCell ref="AX21:AZ21"/>
    <mergeCell ref="B22:C22"/>
    <mergeCell ref="G22:I22"/>
    <mergeCell ref="N22:P22"/>
    <mergeCell ref="S22:V22"/>
    <mergeCell ref="X22:AA22"/>
    <mergeCell ref="AB22:AC22"/>
    <mergeCell ref="AX20:AZ20"/>
    <mergeCell ref="B21:C21"/>
    <mergeCell ref="G21:I21"/>
    <mergeCell ref="N21:P21"/>
    <mergeCell ref="S21:V21"/>
    <mergeCell ref="X21:AA21"/>
    <mergeCell ref="AB21:AC21"/>
    <mergeCell ref="AD21:AE21"/>
    <mergeCell ref="AF21:AG21"/>
    <mergeCell ref="AH21:AI21"/>
    <mergeCell ref="B20:C20"/>
    <mergeCell ref="G20:I20"/>
    <mergeCell ref="N20:P20"/>
    <mergeCell ref="S20:V20"/>
    <mergeCell ref="X20:AM20"/>
    <mergeCell ref="AR20:AT20"/>
    <mergeCell ref="AX18:AZ18"/>
    <mergeCell ref="B19:C19"/>
    <mergeCell ref="G19:I19"/>
    <mergeCell ref="N19:P19"/>
    <mergeCell ref="S19:V19"/>
    <mergeCell ref="AR19:AT19"/>
    <mergeCell ref="AX19:AZ19"/>
    <mergeCell ref="AA18:AA19"/>
    <mergeCell ref="AB18:AC19"/>
    <mergeCell ref="AD18:AE19"/>
    <mergeCell ref="AF18:AG19"/>
    <mergeCell ref="AH18:AI19"/>
    <mergeCell ref="AJ18:AK19"/>
    <mergeCell ref="AR16:AT16"/>
    <mergeCell ref="AH16:AI17"/>
    <mergeCell ref="AJ16:AK17"/>
    <mergeCell ref="AL16:AM17"/>
    <mergeCell ref="AL18:AM19"/>
    <mergeCell ref="AR18:AT18"/>
    <mergeCell ref="AX16:AZ16"/>
    <mergeCell ref="B17:C17"/>
    <mergeCell ref="G17:I17"/>
    <mergeCell ref="N17:P17"/>
    <mergeCell ref="S17:V17"/>
    <mergeCell ref="AR17:AT17"/>
    <mergeCell ref="AX17:AZ17"/>
    <mergeCell ref="AB16:AC17"/>
    <mergeCell ref="AD16:AE17"/>
    <mergeCell ref="AF16:AG17"/>
    <mergeCell ref="B16:C16"/>
    <mergeCell ref="G16:I16"/>
    <mergeCell ref="N16:P16"/>
    <mergeCell ref="S16:V16"/>
    <mergeCell ref="X16:Z19"/>
    <mergeCell ref="AA16:AA17"/>
    <mergeCell ref="B18:C18"/>
    <mergeCell ref="G18:I18"/>
    <mergeCell ref="N18:P18"/>
    <mergeCell ref="S18:V18"/>
    <mergeCell ref="AF14:AG15"/>
    <mergeCell ref="AH14:AI15"/>
    <mergeCell ref="AJ14:AK15"/>
    <mergeCell ref="AR12:AT12"/>
    <mergeCell ref="AH12:AI13"/>
    <mergeCell ref="AJ12:AK13"/>
    <mergeCell ref="AL12:AM13"/>
    <mergeCell ref="AL14:AM15"/>
    <mergeCell ref="AR14:AT14"/>
    <mergeCell ref="AX12:AZ12"/>
    <mergeCell ref="B13:C13"/>
    <mergeCell ref="G13:I13"/>
    <mergeCell ref="N13:P13"/>
    <mergeCell ref="S13:V13"/>
    <mergeCell ref="AR13:AT13"/>
    <mergeCell ref="AX13:AZ13"/>
    <mergeCell ref="AB12:AC13"/>
    <mergeCell ref="AD12:AE13"/>
    <mergeCell ref="AF12:AG13"/>
    <mergeCell ref="B12:C12"/>
    <mergeCell ref="G12:I12"/>
    <mergeCell ref="N12:P12"/>
    <mergeCell ref="S12:V12"/>
    <mergeCell ref="X12:Z15"/>
    <mergeCell ref="AA12:AA13"/>
    <mergeCell ref="B14:C14"/>
    <mergeCell ref="G14:I14"/>
    <mergeCell ref="N14:P14"/>
    <mergeCell ref="S14:V14"/>
    <mergeCell ref="AL10:AM11"/>
    <mergeCell ref="AR10:AT10"/>
    <mergeCell ref="AX10:AZ10"/>
    <mergeCell ref="B11:C11"/>
    <mergeCell ref="G11:I11"/>
    <mergeCell ref="N11:P11"/>
    <mergeCell ref="S11:V11"/>
    <mergeCell ref="AR11:AT11"/>
    <mergeCell ref="AX11:AZ11"/>
    <mergeCell ref="AA10:AA11"/>
    <mergeCell ref="AB10:AC11"/>
    <mergeCell ref="AD10:AE11"/>
    <mergeCell ref="AF10:AG11"/>
    <mergeCell ref="AH10:AI11"/>
    <mergeCell ref="AJ10:AK11"/>
    <mergeCell ref="AX14:AZ14"/>
    <mergeCell ref="N10:P10"/>
    <mergeCell ref="S10:V10"/>
    <mergeCell ref="B15:C15"/>
    <mergeCell ref="G15:I15"/>
    <mergeCell ref="N15:P15"/>
    <mergeCell ref="S15:V15"/>
    <mergeCell ref="AR15:AT15"/>
    <mergeCell ref="AX15:AZ15"/>
    <mergeCell ref="AA14:AA15"/>
    <mergeCell ref="AB14:AC15"/>
    <mergeCell ref="AD14:AE15"/>
    <mergeCell ref="AR8:AT8"/>
    <mergeCell ref="AF8:AG9"/>
    <mergeCell ref="AH8:AI9"/>
    <mergeCell ref="AJ8:AK9"/>
    <mergeCell ref="AL8:AM9"/>
    <mergeCell ref="AX8:AZ8"/>
    <mergeCell ref="BD8:BF8"/>
    <mergeCell ref="B9:C9"/>
    <mergeCell ref="G9:I9"/>
    <mergeCell ref="N9:P9"/>
    <mergeCell ref="S9:V9"/>
    <mergeCell ref="AR9:AT9"/>
    <mergeCell ref="AX9:AZ9"/>
    <mergeCell ref="AB8:AC9"/>
    <mergeCell ref="AD8:AE9"/>
    <mergeCell ref="B8:C8"/>
    <mergeCell ref="G8:I8"/>
    <mergeCell ref="N8:P8"/>
    <mergeCell ref="S8:V8"/>
    <mergeCell ref="X8:Z11"/>
    <mergeCell ref="AA8:AA9"/>
    <mergeCell ref="B10:C10"/>
    <mergeCell ref="G10:I10"/>
    <mergeCell ref="HS6:HV6"/>
    <mergeCell ref="HW6:HZ6"/>
    <mergeCell ref="B7:D7"/>
    <mergeCell ref="G7:I7"/>
    <mergeCell ref="N7:P7"/>
    <mergeCell ref="S7:V7"/>
    <mergeCell ref="AR7:AT7"/>
    <mergeCell ref="AX7:AZ7"/>
    <mergeCell ref="BD7:BF7"/>
    <mergeCell ref="AJ6:AK7"/>
    <mergeCell ref="AW6:AZ6"/>
    <mergeCell ref="BC6:BF6"/>
    <mergeCell ref="HO6:HR6"/>
    <mergeCell ref="A5:B6"/>
    <mergeCell ref="C5:E6"/>
    <mergeCell ref="F5:M6"/>
    <mergeCell ref="N5:V6"/>
    <mergeCell ref="X5:AM5"/>
    <mergeCell ref="X6:AA7"/>
    <mergeCell ref="AB6:AC7"/>
    <mergeCell ref="AD6:AE7"/>
    <mergeCell ref="AF6:AG7"/>
    <mergeCell ref="AH6:AI7"/>
    <mergeCell ref="AP2:AT2"/>
    <mergeCell ref="AL6:AM7"/>
    <mergeCell ref="AP6:AT6"/>
    <mergeCell ref="AW2:AZ2"/>
    <mergeCell ref="N3:V3"/>
    <mergeCell ref="W3:AD3"/>
    <mergeCell ref="AE3:AG3"/>
    <mergeCell ref="AH3:AJ3"/>
    <mergeCell ref="AK3:AM3"/>
    <mergeCell ref="AP3:AT3"/>
    <mergeCell ref="AW3:AZ3"/>
    <mergeCell ref="A2:L2"/>
    <mergeCell ref="A1:J1"/>
    <mergeCell ref="N1:AD1"/>
    <mergeCell ref="AI1:AK1"/>
    <mergeCell ref="N2:V2"/>
    <mergeCell ref="W2:AD2"/>
    <mergeCell ref="AE2:AG2"/>
    <mergeCell ref="AH2:AJ2"/>
    <mergeCell ref="AK2:AM2"/>
    <mergeCell ref="A3:L3"/>
  </mergeCells>
  <phoneticPr fontId="14"/>
  <conditionalFormatting sqref="AP3:AT3">
    <cfRule type="containsText" dxfId="1104" priority="1029" stopIfTrue="1" operator="containsText" text="加算">
      <formula>NOT(ISERROR(SEARCH("加算",AP3)))</formula>
    </cfRule>
    <cfRule type="containsText" dxfId="1103" priority="1030" stopIfTrue="1" operator="containsText" text="減算">
      <formula>NOT(ISERROR(SEARCH("減算",AP3)))</formula>
    </cfRule>
  </conditionalFormatting>
  <conditionalFormatting sqref="AB12:AC13">
    <cfRule type="expression" dxfId="1102" priority="1027" stopIfTrue="1">
      <formula>$AB$12  = ""</formula>
    </cfRule>
    <cfRule type="expression" dxfId="1101" priority="1028" stopIfTrue="1">
      <formula>$AB$12 &lt; $AB$8</formula>
    </cfRule>
  </conditionalFormatting>
  <conditionalFormatting sqref="AD12:AE13">
    <cfRule type="expression" dxfId="1100" priority="1025" stopIfTrue="1">
      <formula>$AD$12 = ""</formula>
    </cfRule>
    <cfRule type="expression" dxfId="1099" priority="1026" stopIfTrue="1">
      <formula>$AD$12 &lt; $AD$8</formula>
    </cfRule>
  </conditionalFormatting>
  <conditionalFormatting sqref="AF12:AG13">
    <cfRule type="expression" dxfId="1098" priority="1023" stopIfTrue="1">
      <formula>$AF$12 = ""</formula>
    </cfRule>
    <cfRule type="expression" dxfId="1097" priority="1024" stopIfTrue="1">
      <formula>$AF$12 &lt; $AF$8</formula>
    </cfRule>
  </conditionalFormatting>
  <conditionalFormatting sqref="AB14:AC15">
    <cfRule type="expression" dxfId="1096" priority="1021" stopIfTrue="1">
      <formula>$AB$14 = ""</formula>
    </cfRule>
    <cfRule type="expression" dxfId="1095" priority="1022" stopIfTrue="1">
      <formula>$AB$14 &lt; $AB$10</formula>
    </cfRule>
  </conditionalFormatting>
  <conditionalFormatting sqref="AD14:AE15">
    <cfRule type="expression" dxfId="1094" priority="1019" stopIfTrue="1">
      <formula>$AD$14 = ""</formula>
    </cfRule>
    <cfRule type="expression" dxfId="1093" priority="1020" stopIfTrue="1">
      <formula>$AD$14 &lt; $AD$10</formula>
    </cfRule>
  </conditionalFormatting>
  <conditionalFormatting sqref="AF14:AG15">
    <cfRule type="expression" dxfId="1092" priority="1017" stopIfTrue="1">
      <formula>$AF$14 = ""</formula>
    </cfRule>
    <cfRule type="expression" dxfId="1091" priority="1018" stopIfTrue="1">
      <formula>$AF$14 &lt; $AF$10</formula>
    </cfRule>
  </conditionalFormatting>
  <conditionalFormatting sqref="C5:E6">
    <cfRule type="expression" dxfId="1090" priority="1016" stopIfTrue="1">
      <formula>$C$5 = ""</formula>
    </cfRule>
  </conditionalFormatting>
  <conditionalFormatting sqref="C36:E37">
    <cfRule type="expression" dxfId="1089" priority="1015" stopIfTrue="1">
      <formula>$C$36 = ""</formula>
    </cfRule>
  </conditionalFormatting>
  <conditionalFormatting sqref="A3">
    <cfRule type="expression" dxfId="1088" priority="1014" stopIfTrue="1">
      <formula>$A$3 = ""</formula>
    </cfRule>
  </conditionalFormatting>
  <conditionalFormatting sqref="N3:V3">
    <cfRule type="expression" dxfId="1087" priority="1013" stopIfTrue="1">
      <formula>$N$3 = ""</formula>
    </cfRule>
  </conditionalFormatting>
  <conditionalFormatting sqref="W3:AD3">
    <cfRule type="expression" dxfId="1086" priority="1012" stopIfTrue="1">
      <formula>$W$3 = ""</formula>
    </cfRule>
  </conditionalFormatting>
  <conditionalFormatting sqref="AE3:AG3">
    <cfRule type="expression" dxfId="1085" priority="1010" stopIfTrue="1">
      <formula>$AE$3 = ":"</formula>
    </cfRule>
    <cfRule type="expression" dxfId="1084" priority="1011" stopIfTrue="1">
      <formula>$AE$3 = ""</formula>
    </cfRule>
  </conditionalFormatting>
  <conditionalFormatting sqref="AK3:AM3">
    <cfRule type="expression" dxfId="1083" priority="1009" stopIfTrue="1">
      <formula>$AK$3 = ""</formula>
    </cfRule>
  </conditionalFormatting>
  <conditionalFormatting sqref="AE44:AM44">
    <cfRule type="expression" dxfId="1082" priority="1008" stopIfTrue="1">
      <formula>$AE$44 = ""</formula>
    </cfRule>
  </conditionalFormatting>
  <conditionalFormatting sqref="AE45:AM45">
    <cfRule type="expression" dxfId="1081" priority="1007" stopIfTrue="1">
      <formula>$AE$45 = ""</formula>
    </cfRule>
  </conditionalFormatting>
  <conditionalFormatting sqref="AE47:AM47">
    <cfRule type="expression" dxfId="1080" priority="1006" stopIfTrue="1">
      <formula>$AE$47 = ""</formula>
    </cfRule>
  </conditionalFormatting>
  <conditionalFormatting sqref="AE48:AM48">
    <cfRule type="expression" dxfId="1079" priority="1005" stopIfTrue="1">
      <formula>$AE$48 = ""</formula>
    </cfRule>
  </conditionalFormatting>
  <conditionalFormatting sqref="AE49:AM49">
    <cfRule type="expression" dxfId="1078" priority="1004" stopIfTrue="1">
      <formula>$AE$49 = ""</formula>
    </cfRule>
  </conditionalFormatting>
  <conditionalFormatting sqref="AE50:AM50">
    <cfRule type="expression" dxfId="1077" priority="1003" stopIfTrue="1">
      <formula>$AE$50 = ""</formula>
    </cfRule>
  </conditionalFormatting>
  <conditionalFormatting sqref="AE51:AM51">
    <cfRule type="expression" dxfId="1076" priority="1002" stopIfTrue="1">
      <formula>$AE$51 = ""</formula>
    </cfRule>
  </conditionalFormatting>
  <conditionalFormatting sqref="AE52:AM52">
    <cfRule type="expression" dxfId="1075" priority="1001" stopIfTrue="1">
      <formula>$AE$52 = ""</formula>
    </cfRule>
  </conditionalFormatting>
  <conditionalFormatting sqref="AE53:AM53">
    <cfRule type="expression" dxfId="1074" priority="1000" stopIfTrue="1">
      <formula>$AE$53 = ""</formula>
    </cfRule>
  </conditionalFormatting>
  <conditionalFormatting sqref="AE54:AM54">
    <cfRule type="expression" dxfId="1073" priority="999" stopIfTrue="1">
      <formula>$AE$54 = ""</formula>
    </cfRule>
  </conditionalFormatting>
  <conditionalFormatting sqref="AE55:AM55">
    <cfRule type="expression" dxfId="1072" priority="998" stopIfTrue="1">
      <formula>$AE$55 = ""</formula>
    </cfRule>
  </conditionalFormatting>
  <conditionalFormatting sqref="AE56:AM56">
    <cfRule type="expression" dxfId="1071" priority="997" stopIfTrue="1">
      <formula>$AE$56 = ""</formula>
    </cfRule>
  </conditionalFormatting>
  <conditionalFormatting sqref="AE57:AM57">
    <cfRule type="expression" dxfId="1070" priority="996" stopIfTrue="1">
      <formula>$AE$57 = ""</formula>
    </cfRule>
  </conditionalFormatting>
  <conditionalFormatting sqref="AE59:AM59">
    <cfRule type="expression" dxfId="1069" priority="995" stopIfTrue="1">
      <formula>$AE$59 = ""</formula>
    </cfRule>
  </conditionalFormatting>
  <conditionalFormatting sqref="AE60:AM60">
    <cfRule type="expression" dxfId="1068" priority="994" stopIfTrue="1">
      <formula>$AE$60 = ""</formula>
    </cfRule>
  </conditionalFormatting>
  <conditionalFormatting sqref="AE61:AM61">
    <cfRule type="expression" dxfId="1067" priority="993" stopIfTrue="1">
      <formula>$AE$61 = ""</formula>
    </cfRule>
  </conditionalFormatting>
  <conditionalFormatting sqref="AE62:AM62">
    <cfRule type="expression" dxfId="1066" priority="992" stopIfTrue="1">
      <formula>$AE$62 = ""</formula>
    </cfRule>
  </conditionalFormatting>
  <conditionalFormatting sqref="A8">
    <cfRule type="expression" dxfId="1065" priority="991" stopIfTrue="1">
      <formula>$A$8 = ""</formula>
    </cfRule>
  </conditionalFormatting>
  <conditionalFormatting sqref="A9">
    <cfRule type="expression" dxfId="1064" priority="990" stopIfTrue="1">
      <formula>$A$9 = ""</formula>
    </cfRule>
  </conditionalFormatting>
  <conditionalFormatting sqref="A10">
    <cfRule type="expression" dxfId="1063" priority="989" stopIfTrue="1">
      <formula>$A$10 = ""</formula>
    </cfRule>
  </conditionalFormatting>
  <conditionalFormatting sqref="A11">
    <cfRule type="expression" dxfId="1062" priority="988" stopIfTrue="1">
      <formula>$A$11 = ""</formula>
    </cfRule>
  </conditionalFormatting>
  <conditionalFormatting sqref="A12">
    <cfRule type="expression" dxfId="1061" priority="987" stopIfTrue="1">
      <formula>$A$12 = ""</formula>
    </cfRule>
  </conditionalFormatting>
  <conditionalFormatting sqref="A15">
    <cfRule type="expression" dxfId="1060" priority="986" stopIfTrue="1">
      <formula>$A$15 = ""</formula>
    </cfRule>
  </conditionalFormatting>
  <conditionalFormatting sqref="A35">
    <cfRule type="expression" dxfId="1059" priority="985" stopIfTrue="1">
      <formula>$A$35 = ""</formula>
    </cfRule>
  </conditionalFormatting>
  <conditionalFormatting sqref="A13">
    <cfRule type="expression" dxfId="1058" priority="984" stopIfTrue="1">
      <formula>$A$13 = ""</formula>
    </cfRule>
  </conditionalFormatting>
  <conditionalFormatting sqref="A14">
    <cfRule type="expression" dxfId="1057" priority="983" stopIfTrue="1">
      <formula>$A$14 = ""</formula>
    </cfRule>
  </conditionalFormatting>
  <conditionalFormatting sqref="A16">
    <cfRule type="expression" dxfId="1056" priority="982" stopIfTrue="1">
      <formula>$A$16 = ""</formula>
    </cfRule>
  </conditionalFormatting>
  <conditionalFormatting sqref="A17">
    <cfRule type="expression" dxfId="1055" priority="981" stopIfTrue="1">
      <formula>$A$17 = ""</formula>
    </cfRule>
  </conditionalFormatting>
  <conditionalFormatting sqref="A20">
    <cfRule type="expression" dxfId="1054" priority="980" stopIfTrue="1">
      <formula>$A$20 = ""</formula>
    </cfRule>
  </conditionalFormatting>
  <conditionalFormatting sqref="A18">
    <cfRule type="expression" dxfId="1053" priority="979" stopIfTrue="1">
      <formula>$A$18 = ""</formula>
    </cfRule>
  </conditionalFormatting>
  <conditionalFormatting sqref="A19">
    <cfRule type="expression" dxfId="1052" priority="978" stopIfTrue="1">
      <formula>$A$19 = ""</formula>
    </cfRule>
  </conditionalFormatting>
  <conditionalFormatting sqref="A21">
    <cfRule type="expression" dxfId="1051" priority="977" stopIfTrue="1">
      <formula>$A$21 = ""</formula>
    </cfRule>
  </conditionalFormatting>
  <conditionalFormatting sqref="A22">
    <cfRule type="expression" dxfId="1050" priority="976" stopIfTrue="1">
      <formula>$A$22 = ""</formula>
    </cfRule>
  </conditionalFormatting>
  <conditionalFormatting sqref="A25">
    <cfRule type="expression" dxfId="1049" priority="975" stopIfTrue="1">
      <formula>$A$25 = ""</formula>
    </cfRule>
  </conditionalFormatting>
  <conditionalFormatting sqref="A23">
    <cfRule type="expression" dxfId="1048" priority="974" stopIfTrue="1">
      <formula>$A$23 = ""</formula>
    </cfRule>
  </conditionalFormatting>
  <conditionalFormatting sqref="A24">
    <cfRule type="expression" dxfId="1047" priority="973" stopIfTrue="1">
      <formula>$A$24 = ""</formula>
    </cfRule>
  </conditionalFormatting>
  <conditionalFormatting sqref="A26">
    <cfRule type="expression" dxfId="1046" priority="972" stopIfTrue="1">
      <formula>$A$26 = ""</formula>
    </cfRule>
  </conditionalFormatting>
  <conditionalFormatting sqref="A27">
    <cfRule type="expression" dxfId="1045" priority="971" stopIfTrue="1">
      <formula>$A$27 = ""</formula>
    </cfRule>
  </conditionalFormatting>
  <conditionalFormatting sqref="A30">
    <cfRule type="expression" dxfId="1044" priority="970" stopIfTrue="1">
      <formula>$A$30 = ""</formula>
    </cfRule>
  </conditionalFormatting>
  <conditionalFormatting sqref="A28">
    <cfRule type="expression" dxfId="1043" priority="969" stopIfTrue="1">
      <formula>$A$28 = ""</formula>
    </cfRule>
  </conditionalFormatting>
  <conditionalFormatting sqref="A29">
    <cfRule type="expression" dxfId="1042" priority="968" stopIfTrue="1">
      <formula>$A$29 = ""</formula>
    </cfRule>
  </conditionalFormatting>
  <conditionalFormatting sqref="A31">
    <cfRule type="expression" dxfId="1041" priority="967" stopIfTrue="1">
      <formula>$A$31 = ""</formula>
    </cfRule>
  </conditionalFormatting>
  <conditionalFormatting sqref="A32">
    <cfRule type="expression" dxfId="1040" priority="966" stopIfTrue="1">
      <formula>$A$32 = ""</formula>
    </cfRule>
  </conditionalFormatting>
  <conditionalFormatting sqref="A33">
    <cfRule type="expression" dxfId="1039" priority="965" stopIfTrue="1">
      <formula>$A$33 = ""</formula>
    </cfRule>
  </conditionalFormatting>
  <conditionalFormatting sqref="A34">
    <cfRule type="expression" dxfId="1038" priority="964" stopIfTrue="1">
      <formula>$A$34 = ""</formula>
    </cfRule>
  </conditionalFormatting>
  <conditionalFormatting sqref="E8">
    <cfRule type="expression" dxfId="1037" priority="963" stopIfTrue="1">
      <formula>$E$8 = ""</formula>
    </cfRule>
  </conditionalFormatting>
  <conditionalFormatting sqref="E9">
    <cfRule type="expression" dxfId="1036" priority="962" stopIfTrue="1">
      <formula>$E$9 = ""</formula>
    </cfRule>
  </conditionalFormatting>
  <conditionalFormatting sqref="E10">
    <cfRule type="expression" dxfId="1035" priority="961" stopIfTrue="1">
      <formula>$E$10 = ""</formula>
    </cfRule>
  </conditionalFormatting>
  <conditionalFormatting sqref="E11">
    <cfRule type="expression" dxfId="1034" priority="960" stopIfTrue="1">
      <formula>$E$11 = ""</formula>
    </cfRule>
  </conditionalFormatting>
  <conditionalFormatting sqref="E12">
    <cfRule type="expression" dxfId="1033" priority="959" stopIfTrue="1">
      <formula>$E$12 = ""</formula>
    </cfRule>
  </conditionalFormatting>
  <conditionalFormatting sqref="E13">
    <cfRule type="expression" dxfId="1032" priority="958" stopIfTrue="1">
      <formula>$E$13 = ""</formula>
    </cfRule>
  </conditionalFormatting>
  <conditionalFormatting sqref="E14">
    <cfRule type="expression" dxfId="1031" priority="957" stopIfTrue="1">
      <formula>$E$14 = ""</formula>
    </cfRule>
  </conditionalFormatting>
  <conditionalFormatting sqref="E15">
    <cfRule type="expression" dxfId="1030" priority="956" stopIfTrue="1">
      <formula>$E$15 = ""</formula>
    </cfRule>
  </conditionalFormatting>
  <conditionalFormatting sqref="E16">
    <cfRule type="expression" dxfId="1029" priority="955" stopIfTrue="1">
      <formula>$E$16 = ""</formula>
    </cfRule>
  </conditionalFormatting>
  <conditionalFormatting sqref="E17">
    <cfRule type="expression" dxfId="1028" priority="954" stopIfTrue="1">
      <formula>$E$17 = ""</formula>
    </cfRule>
  </conditionalFormatting>
  <conditionalFormatting sqref="E18">
    <cfRule type="expression" dxfId="1027" priority="953" stopIfTrue="1">
      <formula>$E$18 = ""</formula>
    </cfRule>
  </conditionalFormatting>
  <conditionalFormatting sqref="E19">
    <cfRule type="expression" dxfId="1026" priority="952" stopIfTrue="1">
      <formula>$E$19 = ""</formula>
    </cfRule>
  </conditionalFormatting>
  <conditionalFormatting sqref="E20">
    <cfRule type="expression" dxfId="1025" priority="951" stopIfTrue="1">
      <formula>$E$20 = ""</formula>
    </cfRule>
  </conditionalFormatting>
  <conditionalFormatting sqref="E21">
    <cfRule type="expression" dxfId="1024" priority="950" stopIfTrue="1">
      <formula>$E$21 = ""</formula>
    </cfRule>
  </conditionalFormatting>
  <conditionalFormatting sqref="E22">
    <cfRule type="expression" dxfId="1023" priority="949" stopIfTrue="1">
      <formula>$E$22 = ""</formula>
    </cfRule>
  </conditionalFormatting>
  <conditionalFormatting sqref="E23">
    <cfRule type="expression" dxfId="1022" priority="948" stopIfTrue="1">
      <formula>$E$23 = ""</formula>
    </cfRule>
  </conditionalFormatting>
  <conditionalFormatting sqref="E24">
    <cfRule type="expression" dxfId="1021" priority="947" stopIfTrue="1">
      <formula>$E$24 = ""</formula>
    </cfRule>
  </conditionalFormatting>
  <conditionalFormatting sqref="E25">
    <cfRule type="expression" dxfId="1020" priority="946" stopIfTrue="1">
      <formula>$E$25 = ""</formula>
    </cfRule>
  </conditionalFormatting>
  <conditionalFormatting sqref="E26">
    <cfRule type="expression" dxfId="1019" priority="945" stopIfTrue="1">
      <formula>$E$26 = ""</formula>
    </cfRule>
  </conditionalFormatting>
  <conditionalFormatting sqref="E27">
    <cfRule type="expression" dxfId="1018" priority="944" stopIfTrue="1">
      <formula>$E$27 = ""</formula>
    </cfRule>
  </conditionalFormatting>
  <conditionalFormatting sqref="E28">
    <cfRule type="expression" dxfId="1017" priority="943" stopIfTrue="1">
      <formula>$E$28 = ""</formula>
    </cfRule>
  </conditionalFormatting>
  <conditionalFormatting sqref="E29">
    <cfRule type="expression" dxfId="1016" priority="942" stopIfTrue="1">
      <formula>$E$29 = ""</formula>
    </cfRule>
  </conditionalFormatting>
  <conditionalFormatting sqref="E30">
    <cfRule type="expression" dxfId="1015" priority="941" stopIfTrue="1">
      <formula>$E$30 = ""</formula>
    </cfRule>
  </conditionalFormatting>
  <conditionalFormatting sqref="E31">
    <cfRule type="expression" dxfId="1014" priority="940" stopIfTrue="1">
      <formula>$E$31 = ""</formula>
    </cfRule>
  </conditionalFormatting>
  <conditionalFormatting sqref="E32">
    <cfRule type="expression" dxfId="1013" priority="939" stopIfTrue="1">
      <formula>$E$32 = ""</formula>
    </cfRule>
  </conditionalFormatting>
  <conditionalFormatting sqref="E33">
    <cfRule type="expression" dxfId="1012" priority="938" stopIfTrue="1">
      <formula>$E$33 = ""</formula>
    </cfRule>
  </conditionalFormatting>
  <conditionalFormatting sqref="E34">
    <cfRule type="expression" dxfId="1011" priority="937" stopIfTrue="1">
      <formula>$E$34 = ""</formula>
    </cfRule>
  </conditionalFormatting>
  <conditionalFormatting sqref="E35">
    <cfRule type="expression" dxfId="1010" priority="936" stopIfTrue="1">
      <formula>$E$35 = ""</formula>
    </cfRule>
  </conditionalFormatting>
  <conditionalFormatting sqref="B8">
    <cfRule type="expression" dxfId="1009" priority="935" stopIfTrue="1">
      <formula>$B$8 = ""</formula>
    </cfRule>
  </conditionalFormatting>
  <conditionalFormatting sqref="B9">
    <cfRule type="expression" dxfId="1008" priority="934" stopIfTrue="1">
      <formula>$B$9 = ""</formula>
    </cfRule>
  </conditionalFormatting>
  <conditionalFormatting sqref="B10">
    <cfRule type="expression" dxfId="1007" priority="933" stopIfTrue="1">
      <formula>$B$10 = ""</formula>
    </cfRule>
  </conditionalFormatting>
  <conditionalFormatting sqref="B11">
    <cfRule type="expression" dxfId="1006" priority="932" stopIfTrue="1">
      <formula>$B$11 = ""</formula>
    </cfRule>
  </conditionalFormatting>
  <conditionalFormatting sqref="B12">
    <cfRule type="expression" dxfId="1005" priority="931" stopIfTrue="1">
      <formula>$B$12 = ""</formula>
    </cfRule>
  </conditionalFormatting>
  <conditionalFormatting sqref="B13">
    <cfRule type="expression" dxfId="1004" priority="930" stopIfTrue="1">
      <formula>$B$13 = ""</formula>
    </cfRule>
  </conditionalFormatting>
  <conditionalFormatting sqref="B14">
    <cfRule type="expression" dxfId="1003" priority="929" stopIfTrue="1">
      <formula>$B$14 = ""</formula>
    </cfRule>
  </conditionalFormatting>
  <conditionalFormatting sqref="B15">
    <cfRule type="expression" dxfId="1002" priority="928" stopIfTrue="1">
      <formula>$B$15 = ""</formula>
    </cfRule>
  </conditionalFormatting>
  <conditionalFormatting sqref="B16">
    <cfRule type="expression" dxfId="1001" priority="927" stopIfTrue="1">
      <formula>$B$16 = ""</formula>
    </cfRule>
  </conditionalFormatting>
  <conditionalFormatting sqref="B17">
    <cfRule type="expression" dxfId="1000" priority="926" stopIfTrue="1">
      <formula>$B$17 = ""</formula>
    </cfRule>
  </conditionalFormatting>
  <conditionalFormatting sqref="B18">
    <cfRule type="expression" dxfId="999" priority="925" stopIfTrue="1">
      <formula>$B$18 = ""</formula>
    </cfRule>
  </conditionalFormatting>
  <conditionalFormatting sqref="B19">
    <cfRule type="expression" dxfId="998" priority="924" stopIfTrue="1">
      <formula>$B$19 = ""</formula>
    </cfRule>
  </conditionalFormatting>
  <conditionalFormatting sqref="B20">
    <cfRule type="expression" dxfId="997" priority="923" stopIfTrue="1">
      <formula>$B$20 = ""</formula>
    </cfRule>
  </conditionalFormatting>
  <conditionalFormatting sqref="B21">
    <cfRule type="expression" dxfId="996" priority="922" stopIfTrue="1">
      <formula>$B$21 = ""</formula>
    </cfRule>
  </conditionalFormatting>
  <conditionalFormatting sqref="B22">
    <cfRule type="expression" dxfId="995" priority="921" stopIfTrue="1">
      <formula>$B$22 = ""</formula>
    </cfRule>
  </conditionalFormatting>
  <conditionalFormatting sqref="B23">
    <cfRule type="expression" dxfId="994" priority="920" stopIfTrue="1">
      <formula>$B$23 = ""</formula>
    </cfRule>
  </conditionalFormatting>
  <conditionalFormatting sqref="B24">
    <cfRule type="expression" dxfId="993" priority="919" stopIfTrue="1">
      <formula>$B$24 = ""</formula>
    </cfRule>
  </conditionalFormatting>
  <conditionalFormatting sqref="B25">
    <cfRule type="expression" dxfId="992" priority="918" stopIfTrue="1">
      <formula>$B$25 = ""</formula>
    </cfRule>
  </conditionalFormatting>
  <conditionalFormatting sqref="B26">
    <cfRule type="expression" dxfId="991" priority="917" stopIfTrue="1">
      <formula>$B$26 = ""</formula>
    </cfRule>
  </conditionalFormatting>
  <conditionalFormatting sqref="B27">
    <cfRule type="expression" dxfId="990" priority="916" stopIfTrue="1">
      <formula>$B$27 = ""</formula>
    </cfRule>
  </conditionalFormatting>
  <conditionalFormatting sqref="B28">
    <cfRule type="expression" dxfId="989" priority="915" stopIfTrue="1">
      <formula>$B$28 = ""</formula>
    </cfRule>
  </conditionalFormatting>
  <conditionalFormatting sqref="B29">
    <cfRule type="expression" dxfId="988" priority="914" stopIfTrue="1">
      <formula>$B$29 = ""</formula>
    </cfRule>
  </conditionalFormatting>
  <conditionalFormatting sqref="B30">
    <cfRule type="expression" dxfId="987" priority="913" stopIfTrue="1">
      <formula>$B$30 = ""</formula>
    </cfRule>
  </conditionalFormatting>
  <conditionalFormatting sqref="B31:C31">
    <cfRule type="expression" dxfId="986" priority="912" stopIfTrue="1">
      <formula>$B$31 = ""</formula>
    </cfRule>
  </conditionalFormatting>
  <conditionalFormatting sqref="B32">
    <cfRule type="expression" dxfId="985" priority="911" stopIfTrue="1">
      <formula>$B$32 = ""</formula>
    </cfRule>
  </conditionalFormatting>
  <conditionalFormatting sqref="B33">
    <cfRule type="expression" dxfId="984" priority="910" stopIfTrue="1">
      <formula>$B$33 = ""</formula>
    </cfRule>
  </conditionalFormatting>
  <conditionalFormatting sqref="B34">
    <cfRule type="expression" dxfId="983" priority="909" stopIfTrue="1">
      <formula>$B$34 = ""</formula>
    </cfRule>
  </conditionalFormatting>
  <conditionalFormatting sqref="B35">
    <cfRule type="expression" dxfId="982" priority="908" stopIfTrue="1">
      <formula>$B$35 = ""</formula>
    </cfRule>
  </conditionalFormatting>
  <conditionalFormatting sqref="A39">
    <cfRule type="expression" dxfId="981" priority="907" stopIfTrue="1">
      <formula>$A$39 = ""</formula>
    </cfRule>
  </conditionalFormatting>
  <conditionalFormatting sqref="A40">
    <cfRule type="expression" dxfId="980" priority="906" stopIfTrue="1">
      <formula>$A$40 = ""</formula>
    </cfRule>
  </conditionalFormatting>
  <conditionalFormatting sqref="A41">
    <cfRule type="expression" dxfId="979" priority="905" stopIfTrue="1">
      <formula>$A$41 = ""</formula>
    </cfRule>
  </conditionalFormatting>
  <conditionalFormatting sqref="A42">
    <cfRule type="expression" dxfId="978" priority="904" stopIfTrue="1">
      <formula>$A$42 = ""</formula>
    </cfRule>
  </conditionalFormatting>
  <conditionalFormatting sqref="A43">
    <cfRule type="expression" dxfId="977" priority="903" stopIfTrue="1">
      <formula>$A$43 = ""</formula>
    </cfRule>
  </conditionalFormatting>
  <conditionalFormatting sqref="A46">
    <cfRule type="expression" dxfId="976" priority="902" stopIfTrue="1">
      <formula>$A$46 = ""</formula>
    </cfRule>
  </conditionalFormatting>
  <conditionalFormatting sqref="A66">
    <cfRule type="expression" dxfId="975" priority="901" stopIfTrue="1">
      <formula>$A$66 = ""</formula>
    </cfRule>
  </conditionalFormatting>
  <conditionalFormatting sqref="A44">
    <cfRule type="expression" dxfId="974" priority="900" stopIfTrue="1">
      <formula>$A$44 = ""</formula>
    </cfRule>
  </conditionalFormatting>
  <conditionalFormatting sqref="A45">
    <cfRule type="expression" dxfId="973" priority="899" stopIfTrue="1">
      <formula>$A$45 = ""</formula>
    </cfRule>
  </conditionalFormatting>
  <conditionalFormatting sqref="A47">
    <cfRule type="expression" dxfId="972" priority="898" stopIfTrue="1">
      <formula>$A$47 = ""</formula>
    </cfRule>
  </conditionalFormatting>
  <conditionalFormatting sqref="A48">
    <cfRule type="expression" dxfId="971" priority="897" stopIfTrue="1">
      <formula>$A$48 = ""</formula>
    </cfRule>
  </conditionalFormatting>
  <conditionalFormatting sqref="A51">
    <cfRule type="expression" dxfId="970" priority="896" stopIfTrue="1">
      <formula>$A$51 = ""</formula>
    </cfRule>
  </conditionalFormatting>
  <conditionalFormatting sqref="A49">
    <cfRule type="expression" dxfId="969" priority="895" stopIfTrue="1">
      <formula>$A$49 = ""</formula>
    </cfRule>
  </conditionalFormatting>
  <conditionalFormatting sqref="A50">
    <cfRule type="expression" dxfId="968" priority="894" stopIfTrue="1">
      <formula>$A$50 = ""</formula>
    </cfRule>
  </conditionalFormatting>
  <conditionalFormatting sqref="A52">
    <cfRule type="expression" dxfId="967" priority="893" stopIfTrue="1">
      <formula>$A$52 = ""</formula>
    </cfRule>
  </conditionalFormatting>
  <conditionalFormatting sqref="A53">
    <cfRule type="expression" dxfId="966" priority="892" stopIfTrue="1">
      <formula>$A$53 = ""</formula>
    </cfRule>
  </conditionalFormatting>
  <conditionalFormatting sqref="A56">
    <cfRule type="expression" dxfId="965" priority="891" stopIfTrue="1">
      <formula>$A$56 = ""</formula>
    </cfRule>
  </conditionalFormatting>
  <conditionalFormatting sqref="A54">
    <cfRule type="expression" dxfId="964" priority="890" stopIfTrue="1">
      <formula>$A$54 = ""</formula>
    </cfRule>
  </conditionalFormatting>
  <conditionalFormatting sqref="A55">
    <cfRule type="expression" dxfId="963" priority="889" stopIfTrue="1">
      <formula>$A$55 = ""</formula>
    </cfRule>
  </conditionalFormatting>
  <conditionalFormatting sqref="A57">
    <cfRule type="expression" dxfId="962" priority="888" stopIfTrue="1">
      <formula>$A$57 = ""</formula>
    </cfRule>
  </conditionalFormatting>
  <conditionalFormatting sqref="A58">
    <cfRule type="expression" dxfId="961" priority="887" stopIfTrue="1">
      <formula>$A$58 = ""</formula>
    </cfRule>
  </conditionalFormatting>
  <conditionalFormatting sqref="A61">
    <cfRule type="expression" dxfId="960" priority="886" stopIfTrue="1">
      <formula>$A$61 = ""</formula>
    </cfRule>
  </conditionalFormatting>
  <conditionalFormatting sqref="A59">
    <cfRule type="expression" dxfId="959" priority="885" stopIfTrue="1">
      <formula>$A$59 = ""</formula>
    </cfRule>
  </conditionalFormatting>
  <conditionalFormatting sqref="A60">
    <cfRule type="expression" dxfId="958" priority="884" stopIfTrue="1">
      <formula>$A$60 = ""</formula>
    </cfRule>
  </conditionalFormatting>
  <conditionalFormatting sqref="A62">
    <cfRule type="expression" dxfId="957" priority="883" stopIfTrue="1">
      <formula>$A$62 = ""</formula>
    </cfRule>
  </conditionalFormatting>
  <conditionalFormatting sqref="A63">
    <cfRule type="expression" dxfId="956" priority="882" stopIfTrue="1">
      <formula>$A$63 = ""</formula>
    </cfRule>
  </conditionalFormatting>
  <conditionalFormatting sqref="A64">
    <cfRule type="expression" dxfId="955" priority="881" stopIfTrue="1">
      <formula>$A$64 = ""</formula>
    </cfRule>
  </conditionalFormatting>
  <conditionalFormatting sqref="A65">
    <cfRule type="expression" dxfId="954" priority="880" stopIfTrue="1">
      <formula>$A$65 = ""</formula>
    </cfRule>
  </conditionalFormatting>
  <conditionalFormatting sqref="B39">
    <cfRule type="expression" dxfId="953" priority="879" stopIfTrue="1">
      <formula>$B$39 = ""</formula>
    </cfRule>
  </conditionalFormatting>
  <conditionalFormatting sqref="B40">
    <cfRule type="expression" dxfId="952" priority="878" stopIfTrue="1">
      <formula>$B$40 = ""</formula>
    </cfRule>
  </conditionalFormatting>
  <conditionalFormatting sqref="B41">
    <cfRule type="expression" dxfId="951" priority="877" stopIfTrue="1">
      <formula>$B$41 = ""</formula>
    </cfRule>
  </conditionalFormatting>
  <conditionalFormatting sqref="B42">
    <cfRule type="expression" dxfId="950" priority="876" stopIfTrue="1">
      <formula>$B$42 = ""</formula>
    </cfRule>
  </conditionalFormatting>
  <conditionalFormatting sqref="B43">
    <cfRule type="expression" dxfId="949" priority="875" stopIfTrue="1">
      <formula>$B$43 = ""</formula>
    </cfRule>
  </conditionalFormatting>
  <conditionalFormatting sqref="B44">
    <cfRule type="expression" dxfId="948" priority="874" stopIfTrue="1">
      <formula>$B$44 = ""</formula>
    </cfRule>
  </conditionalFormatting>
  <conditionalFormatting sqref="B45">
    <cfRule type="expression" dxfId="947" priority="873" stopIfTrue="1">
      <formula>$B$45 = ""</formula>
    </cfRule>
  </conditionalFormatting>
  <conditionalFormatting sqref="B46">
    <cfRule type="expression" dxfId="946" priority="872" stopIfTrue="1">
      <formula>$B$46 = ""</formula>
    </cfRule>
  </conditionalFormatting>
  <conditionalFormatting sqref="B47">
    <cfRule type="expression" dxfId="945" priority="871" stopIfTrue="1">
      <formula>$B$47 = ""</formula>
    </cfRule>
  </conditionalFormatting>
  <conditionalFormatting sqref="B48">
    <cfRule type="expression" dxfId="944" priority="870" stopIfTrue="1">
      <formula>$B$48 = ""</formula>
    </cfRule>
  </conditionalFormatting>
  <conditionalFormatting sqref="B49">
    <cfRule type="expression" dxfId="943" priority="869" stopIfTrue="1">
      <formula>$B$49 = ""</formula>
    </cfRule>
  </conditionalFormatting>
  <conditionalFormatting sqref="B50">
    <cfRule type="expression" dxfId="942" priority="868" stopIfTrue="1">
      <formula>$B$50 = ""</formula>
    </cfRule>
  </conditionalFormatting>
  <conditionalFormatting sqref="B51">
    <cfRule type="expression" dxfId="941" priority="867" stopIfTrue="1">
      <formula>$B$51 = ""</formula>
    </cfRule>
  </conditionalFormatting>
  <conditionalFormatting sqref="B52">
    <cfRule type="expression" dxfId="940" priority="866" stopIfTrue="1">
      <formula>$B$52 = ""</formula>
    </cfRule>
  </conditionalFormatting>
  <conditionalFormatting sqref="B53">
    <cfRule type="expression" dxfId="939" priority="865" stopIfTrue="1">
      <formula>$B$53 = ""</formula>
    </cfRule>
  </conditionalFormatting>
  <conditionalFormatting sqref="B54">
    <cfRule type="expression" dxfId="938" priority="864" stopIfTrue="1">
      <formula>$B$54 = ""</formula>
    </cfRule>
  </conditionalFormatting>
  <conditionalFormatting sqref="B55">
    <cfRule type="expression" dxfId="937" priority="863" stopIfTrue="1">
      <formula>$B$55 = ""</formula>
    </cfRule>
  </conditionalFormatting>
  <conditionalFormatting sqref="B56">
    <cfRule type="expression" dxfId="936" priority="862" stopIfTrue="1">
      <formula>$B$56 = ""</formula>
    </cfRule>
  </conditionalFormatting>
  <conditionalFormatting sqref="B57">
    <cfRule type="expression" dxfId="935" priority="861" stopIfTrue="1">
      <formula>$B$57 = ""</formula>
    </cfRule>
  </conditionalFormatting>
  <conditionalFormatting sqref="B58">
    <cfRule type="expression" dxfId="934" priority="860" stopIfTrue="1">
      <formula>$B$58 = ""</formula>
    </cfRule>
  </conditionalFormatting>
  <conditionalFormatting sqref="B59">
    <cfRule type="expression" dxfId="933" priority="859" stopIfTrue="1">
      <formula>$B$59 = ""</formula>
    </cfRule>
  </conditionalFormatting>
  <conditionalFormatting sqref="B60">
    <cfRule type="expression" dxfId="932" priority="858" stopIfTrue="1">
      <formula>$B$60 = ""</formula>
    </cfRule>
  </conditionalFormatting>
  <conditionalFormatting sqref="B61">
    <cfRule type="expression" dxfId="931" priority="857" stopIfTrue="1">
      <formula>$B$61 = ""</formula>
    </cfRule>
  </conditionalFormatting>
  <conditionalFormatting sqref="B62">
    <cfRule type="expression" dxfId="930" priority="856" stopIfTrue="1">
      <formula>$B$62 = ""</formula>
    </cfRule>
  </conditionalFormatting>
  <conditionalFormatting sqref="B63">
    <cfRule type="expression" dxfId="929" priority="855" stopIfTrue="1">
      <formula>$B$63 = ""</formula>
    </cfRule>
  </conditionalFormatting>
  <conditionalFormatting sqref="B64">
    <cfRule type="expression" dxfId="928" priority="854" stopIfTrue="1">
      <formula>$B$64 = ""</formula>
    </cfRule>
  </conditionalFormatting>
  <conditionalFormatting sqref="B65">
    <cfRule type="expression" dxfId="927" priority="853" stopIfTrue="1">
      <formula>$B$65 = ""</formula>
    </cfRule>
  </conditionalFormatting>
  <conditionalFormatting sqref="B66">
    <cfRule type="expression" dxfId="926" priority="852" stopIfTrue="1">
      <formula>$B$66 = ""</formula>
    </cfRule>
  </conditionalFormatting>
  <conditionalFormatting sqref="E39">
    <cfRule type="expression" dxfId="925" priority="851" stopIfTrue="1">
      <formula>$E$39 = ""</formula>
    </cfRule>
  </conditionalFormatting>
  <conditionalFormatting sqref="E40">
    <cfRule type="expression" dxfId="924" priority="850" stopIfTrue="1">
      <formula>$E$40 = ""</formula>
    </cfRule>
  </conditionalFormatting>
  <conditionalFormatting sqref="E41">
    <cfRule type="expression" dxfId="923" priority="849" stopIfTrue="1">
      <formula>$E$41 = ""</formula>
    </cfRule>
  </conditionalFormatting>
  <conditionalFormatting sqref="E42">
    <cfRule type="expression" dxfId="922" priority="848" stopIfTrue="1">
      <formula>$E$42 = ""</formula>
    </cfRule>
  </conditionalFormatting>
  <conditionalFormatting sqref="E43">
    <cfRule type="expression" dxfId="921" priority="847" stopIfTrue="1">
      <formula>$E$43 = ""</formula>
    </cfRule>
  </conditionalFormatting>
  <conditionalFormatting sqref="E44">
    <cfRule type="expression" dxfId="920" priority="846" stopIfTrue="1">
      <formula>$E$44 = ""</formula>
    </cfRule>
  </conditionalFormatting>
  <conditionalFormatting sqref="E45">
    <cfRule type="expression" dxfId="919" priority="845" stopIfTrue="1">
      <formula>$E$45 = ""</formula>
    </cfRule>
  </conditionalFormatting>
  <conditionalFormatting sqref="E46">
    <cfRule type="expression" dxfId="918" priority="844" stopIfTrue="1">
      <formula>$E$46 = ""</formula>
    </cfRule>
  </conditionalFormatting>
  <conditionalFormatting sqref="E47">
    <cfRule type="expression" dxfId="917" priority="843" stopIfTrue="1">
      <formula>$E$47 = ""</formula>
    </cfRule>
  </conditionalFormatting>
  <conditionalFormatting sqref="E48">
    <cfRule type="expression" dxfId="916" priority="842" stopIfTrue="1">
      <formula>$E$48 = ""</formula>
    </cfRule>
  </conditionalFormatting>
  <conditionalFormatting sqref="E49">
    <cfRule type="expression" dxfId="915" priority="841" stopIfTrue="1">
      <formula>$E$49 = ""</formula>
    </cfRule>
  </conditionalFormatting>
  <conditionalFormatting sqref="E50">
    <cfRule type="expression" dxfId="914" priority="840" stopIfTrue="1">
      <formula>$E$50 = ""</formula>
    </cfRule>
  </conditionalFormatting>
  <conditionalFormatting sqref="E51">
    <cfRule type="expression" dxfId="913" priority="839" stopIfTrue="1">
      <formula>$E$51 = ""</formula>
    </cfRule>
  </conditionalFormatting>
  <conditionalFormatting sqref="E52">
    <cfRule type="expression" dxfId="912" priority="838" stopIfTrue="1">
      <formula>$E$52 = ""</formula>
    </cfRule>
  </conditionalFormatting>
  <conditionalFormatting sqref="E53">
    <cfRule type="expression" dxfId="911" priority="837" stopIfTrue="1">
      <formula>$E$53 = ""</formula>
    </cfRule>
  </conditionalFormatting>
  <conditionalFormatting sqref="E54">
    <cfRule type="expression" dxfId="910" priority="836" stopIfTrue="1">
      <formula>$E$54 = ""</formula>
    </cfRule>
  </conditionalFormatting>
  <conditionalFormatting sqref="E55">
    <cfRule type="expression" dxfId="909" priority="835" stopIfTrue="1">
      <formula>$E$55 = ""</formula>
    </cfRule>
  </conditionalFormatting>
  <conditionalFormatting sqref="E56">
    <cfRule type="expression" dxfId="908" priority="834" stopIfTrue="1">
      <formula>$E$56 = ""</formula>
    </cfRule>
  </conditionalFormatting>
  <conditionalFormatting sqref="E57">
    <cfRule type="expression" dxfId="907" priority="833" stopIfTrue="1">
      <formula>$E$57 = ""</formula>
    </cfRule>
  </conditionalFormatting>
  <conditionalFormatting sqref="E58">
    <cfRule type="expression" dxfId="906" priority="832" stopIfTrue="1">
      <formula>$E$58 = ""</formula>
    </cfRule>
  </conditionalFormatting>
  <conditionalFormatting sqref="E59">
    <cfRule type="expression" dxfId="905" priority="831" stopIfTrue="1">
      <formula>$E$59 = ""</formula>
    </cfRule>
  </conditionalFormatting>
  <conditionalFormatting sqref="E60">
    <cfRule type="expression" dxfId="904" priority="830" stopIfTrue="1">
      <formula>$E$60 = ""</formula>
    </cfRule>
  </conditionalFormatting>
  <conditionalFormatting sqref="E61">
    <cfRule type="expression" dxfId="903" priority="829" stopIfTrue="1">
      <formula>$E$61 = ""</formula>
    </cfRule>
  </conditionalFormatting>
  <conditionalFormatting sqref="E62">
    <cfRule type="expression" dxfId="902" priority="828" stopIfTrue="1">
      <formula>$E$62 = ""</formula>
    </cfRule>
  </conditionalFormatting>
  <conditionalFormatting sqref="E63">
    <cfRule type="expression" dxfId="901" priority="827" stopIfTrue="1">
      <formula>$E$63 = ""</formula>
    </cfRule>
  </conditionalFormatting>
  <conditionalFormatting sqref="E64">
    <cfRule type="expression" dxfId="900" priority="826" stopIfTrue="1">
      <formula>$E$64 = ""</formula>
    </cfRule>
  </conditionalFormatting>
  <conditionalFormatting sqref="E65">
    <cfRule type="expression" dxfId="899" priority="825" stopIfTrue="1">
      <formula>$E$65 = ""</formula>
    </cfRule>
  </conditionalFormatting>
  <conditionalFormatting sqref="E66">
    <cfRule type="expression" dxfId="898" priority="824" stopIfTrue="1">
      <formula>$E$66 = ""</formula>
    </cfRule>
  </conditionalFormatting>
  <conditionalFormatting sqref="AB21:AC21">
    <cfRule type="expression" dxfId="897" priority="823" stopIfTrue="1">
      <formula>$AB$21 = ""</formula>
    </cfRule>
  </conditionalFormatting>
  <conditionalFormatting sqref="AD21:AE21">
    <cfRule type="expression" dxfId="896" priority="822" stopIfTrue="1">
      <formula>$AD$21 = ""</formula>
    </cfRule>
  </conditionalFormatting>
  <conditionalFormatting sqref="AH21:AI21">
    <cfRule type="expression" dxfId="895" priority="821" stopIfTrue="1">
      <formula>$AH$21 = ""</formula>
    </cfRule>
  </conditionalFormatting>
  <conditionalFormatting sqref="AJ21:AK21">
    <cfRule type="expression" dxfId="894" priority="820" stopIfTrue="1">
      <formula>$AJ$21 = ""</formula>
    </cfRule>
  </conditionalFormatting>
  <conditionalFormatting sqref="AB23:AC23">
    <cfRule type="expression" dxfId="893" priority="818" stopIfTrue="1">
      <formula>$AB$23 = ""</formula>
    </cfRule>
    <cfRule type="expression" dxfId="892" priority="819" stopIfTrue="1">
      <formula>$AB$23 = ":"</formula>
    </cfRule>
  </conditionalFormatting>
  <conditionalFormatting sqref="AB24:AC24">
    <cfRule type="expression" dxfId="891" priority="816" stopIfTrue="1">
      <formula>$AB$24 = ""</formula>
    </cfRule>
    <cfRule type="expression" dxfId="890" priority="817" stopIfTrue="1">
      <formula>$AB$24 = ":"</formula>
    </cfRule>
  </conditionalFormatting>
  <conditionalFormatting sqref="AB25:AC25">
    <cfRule type="expression" dxfId="889" priority="814" stopIfTrue="1">
      <formula>$AB$25 = ""</formula>
    </cfRule>
    <cfRule type="expression" dxfId="888" priority="815" stopIfTrue="1">
      <formula>$AB$25 = ":"</formula>
    </cfRule>
  </conditionalFormatting>
  <conditionalFormatting sqref="AB26:AC26">
    <cfRule type="expression" dxfId="887" priority="812" stopIfTrue="1">
      <formula>$AB$26 = ""</formula>
    </cfRule>
    <cfRule type="expression" dxfId="886" priority="813" stopIfTrue="1">
      <formula>$AB$26 = ":"</formula>
    </cfRule>
  </conditionalFormatting>
  <conditionalFormatting sqref="AD23:AE23">
    <cfRule type="expression" dxfId="885" priority="810" stopIfTrue="1">
      <formula>$AD$23 = ""</formula>
    </cfRule>
    <cfRule type="expression" dxfId="884" priority="811" stopIfTrue="1">
      <formula>$AD$23 = ":"</formula>
    </cfRule>
  </conditionalFormatting>
  <conditionalFormatting sqref="AD24:AE24">
    <cfRule type="expression" dxfId="883" priority="808" stopIfTrue="1">
      <formula>$AD$24 = ""</formula>
    </cfRule>
    <cfRule type="expression" dxfId="882" priority="809" stopIfTrue="1">
      <formula>$AD$24 = ":"</formula>
    </cfRule>
  </conditionalFormatting>
  <conditionalFormatting sqref="AD25:AE25">
    <cfRule type="expression" dxfId="881" priority="806" stopIfTrue="1">
      <formula>$AD$25 = ""</formula>
    </cfRule>
    <cfRule type="expression" dxfId="880" priority="807" stopIfTrue="1">
      <formula>$AD$25 = ":"</formula>
    </cfRule>
  </conditionalFormatting>
  <conditionalFormatting sqref="AD26:AE26">
    <cfRule type="expression" dxfId="879" priority="804" stopIfTrue="1">
      <formula>$AD$26 = ""</formula>
    </cfRule>
    <cfRule type="expression" dxfId="878" priority="805" stopIfTrue="1">
      <formula>$AD$26 = ":"</formula>
    </cfRule>
  </conditionalFormatting>
  <conditionalFormatting sqref="AH23:AI23">
    <cfRule type="expression" dxfId="877" priority="802" stopIfTrue="1">
      <formula>$AH$23 = ""</formula>
    </cfRule>
    <cfRule type="expression" dxfId="876" priority="803" stopIfTrue="1">
      <formula>$AH$23 = ":"</formula>
    </cfRule>
  </conditionalFormatting>
  <conditionalFormatting sqref="AH24:AI24">
    <cfRule type="expression" dxfId="875" priority="800" stopIfTrue="1">
      <formula>$AH$24 = ""</formula>
    </cfRule>
    <cfRule type="expression" dxfId="874" priority="801" stopIfTrue="1">
      <formula>$AH$24 = ":"</formula>
    </cfRule>
  </conditionalFormatting>
  <conditionalFormatting sqref="AH25:AI25">
    <cfRule type="expression" dxfId="873" priority="798" stopIfTrue="1">
      <formula>$AH$25 = ""</formula>
    </cfRule>
    <cfRule type="expression" dxfId="872" priority="799" stopIfTrue="1">
      <formula>$AH$25 = ":"</formula>
    </cfRule>
  </conditionalFormatting>
  <conditionalFormatting sqref="AH26:AI26">
    <cfRule type="expression" dxfId="871" priority="796" stopIfTrue="1">
      <formula>$AH$26 = ""</formula>
    </cfRule>
    <cfRule type="expression" dxfId="870" priority="797" stopIfTrue="1">
      <formula>$AH$26 = ":"</formula>
    </cfRule>
  </conditionalFormatting>
  <conditionalFormatting sqref="AJ26:AK26">
    <cfRule type="expression" dxfId="869" priority="794" stopIfTrue="1">
      <formula>$AJ$26 = ""</formula>
    </cfRule>
    <cfRule type="expression" dxfId="868" priority="795" stopIfTrue="1">
      <formula>$AJ$26 = ":"</formula>
    </cfRule>
  </conditionalFormatting>
  <conditionalFormatting sqref="AJ23:AK23">
    <cfRule type="expression" dxfId="867" priority="792" stopIfTrue="1">
      <formula>$AJ$23 = ""</formula>
    </cfRule>
    <cfRule type="expression" dxfId="866" priority="793" stopIfTrue="1">
      <formula>$AJ$23 = ":"</formula>
    </cfRule>
  </conditionalFormatting>
  <conditionalFormatting sqref="AJ24:AK24">
    <cfRule type="expression" dxfId="865" priority="790" stopIfTrue="1">
      <formula>$AJ$24 = ""</formula>
    </cfRule>
    <cfRule type="expression" dxfId="864" priority="791" stopIfTrue="1">
      <formula>$AJ$24 = ":"</formula>
    </cfRule>
  </conditionalFormatting>
  <conditionalFormatting sqref="AJ25:AK25">
    <cfRule type="expression" dxfId="863" priority="788" stopIfTrue="1">
      <formula>$AJ$25 = ""</formula>
    </cfRule>
    <cfRule type="expression" dxfId="862" priority="789" stopIfTrue="1">
      <formula>$AJ$25 = ":"</formula>
    </cfRule>
  </conditionalFormatting>
  <conditionalFormatting sqref="AB27:AC27">
    <cfRule type="expression" dxfId="861" priority="787" stopIfTrue="1">
      <formula>$AB$27 = 0</formula>
    </cfRule>
  </conditionalFormatting>
  <conditionalFormatting sqref="AH27:AI27">
    <cfRule type="expression" dxfId="860" priority="786" stopIfTrue="1">
      <formula>$AH$27 = 0</formula>
    </cfRule>
  </conditionalFormatting>
  <conditionalFormatting sqref="AD27:AE27">
    <cfRule type="expression" dxfId="859" priority="785" stopIfTrue="1">
      <formula>$AD$27 = 0</formula>
    </cfRule>
  </conditionalFormatting>
  <conditionalFormatting sqref="AJ27:AK27">
    <cfRule type="expression" dxfId="858" priority="784" stopIfTrue="1">
      <formula>$AJ$27 = 0</formula>
    </cfRule>
  </conditionalFormatting>
  <conditionalFormatting sqref="AQ8">
    <cfRule type="expression" dxfId="857" priority="783" stopIfTrue="1">
      <formula>$AQ$8 = ""</formula>
    </cfRule>
  </conditionalFormatting>
  <conditionalFormatting sqref="AQ35">
    <cfRule type="expression" dxfId="856" priority="782" stopIfTrue="1">
      <formula>$AQ$35 = ""</formula>
    </cfRule>
  </conditionalFormatting>
  <conditionalFormatting sqref="AQ9">
    <cfRule type="expression" dxfId="855" priority="781" stopIfTrue="1">
      <formula>$AQ$9 = ""</formula>
    </cfRule>
  </conditionalFormatting>
  <conditionalFormatting sqref="AQ10">
    <cfRule type="expression" dxfId="854" priority="780" stopIfTrue="1">
      <formula>$AQ$10 = ""</formula>
    </cfRule>
  </conditionalFormatting>
  <conditionalFormatting sqref="AQ34">
    <cfRule type="expression" dxfId="853" priority="779" stopIfTrue="1">
      <formula>$AQ$34 = ""</formula>
    </cfRule>
  </conditionalFormatting>
  <conditionalFormatting sqref="AQ11">
    <cfRule type="expression" dxfId="852" priority="778" stopIfTrue="1">
      <formula>$AQ$11 = ""</formula>
    </cfRule>
  </conditionalFormatting>
  <conditionalFormatting sqref="AQ33">
    <cfRule type="expression" dxfId="851" priority="777" stopIfTrue="1">
      <formula>$AQ$33 = ""</formula>
    </cfRule>
  </conditionalFormatting>
  <conditionalFormatting sqref="AQ32">
    <cfRule type="expression" dxfId="850" priority="776" stopIfTrue="1">
      <formula>$AQ$32 = ""</formula>
    </cfRule>
  </conditionalFormatting>
  <conditionalFormatting sqref="AQ31">
    <cfRule type="expression" dxfId="849" priority="775" stopIfTrue="1">
      <formula>$AQ$31 = ""</formula>
    </cfRule>
  </conditionalFormatting>
  <conditionalFormatting sqref="AQ30">
    <cfRule type="expression" dxfId="848" priority="774" stopIfTrue="1">
      <formula>$AQ$30 = ""</formula>
    </cfRule>
  </conditionalFormatting>
  <conditionalFormatting sqref="AQ29">
    <cfRule type="expression" dxfId="847" priority="773" stopIfTrue="1">
      <formula>$AQ$29 = ""</formula>
    </cfRule>
  </conditionalFormatting>
  <conditionalFormatting sqref="AQ28">
    <cfRule type="expression" dxfId="846" priority="772" stopIfTrue="1">
      <formula>$AQ$28 = ""</formula>
    </cfRule>
  </conditionalFormatting>
  <conditionalFormatting sqref="AQ12">
    <cfRule type="expression" dxfId="845" priority="771" stopIfTrue="1">
      <formula>$AQ$12 = ""</formula>
    </cfRule>
  </conditionalFormatting>
  <conditionalFormatting sqref="AQ13">
    <cfRule type="expression" dxfId="844" priority="770" stopIfTrue="1">
      <formula>$AQ$13 = ""</formula>
    </cfRule>
  </conditionalFormatting>
  <conditionalFormatting sqref="AQ14">
    <cfRule type="expression" dxfId="843" priority="769" stopIfTrue="1">
      <formula>$AQ$14 = ""</formula>
    </cfRule>
  </conditionalFormatting>
  <conditionalFormatting sqref="AQ15">
    <cfRule type="expression" dxfId="842" priority="768" stopIfTrue="1">
      <formula>$AQ$15 = ""</formula>
    </cfRule>
  </conditionalFormatting>
  <conditionalFormatting sqref="AQ16">
    <cfRule type="expression" dxfId="841" priority="767" stopIfTrue="1">
      <formula>$AQ$16 = ""</formula>
    </cfRule>
  </conditionalFormatting>
  <conditionalFormatting sqref="AQ17">
    <cfRule type="expression" dxfId="840" priority="766" stopIfTrue="1">
      <formula>$AQ$17 = ""</formula>
    </cfRule>
  </conditionalFormatting>
  <conditionalFormatting sqref="AQ18">
    <cfRule type="expression" dxfId="839" priority="765" stopIfTrue="1">
      <formula>$AQ$18 = ""</formula>
    </cfRule>
  </conditionalFormatting>
  <conditionalFormatting sqref="AQ19">
    <cfRule type="expression" dxfId="838" priority="764" stopIfTrue="1">
      <formula>$AQ$19 = ""</formula>
    </cfRule>
  </conditionalFormatting>
  <conditionalFormatting sqref="AQ27">
    <cfRule type="expression" dxfId="837" priority="763" stopIfTrue="1">
      <formula>$AQ$27 = ""</formula>
    </cfRule>
  </conditionalFormatting>
  <conditionalFormatting sqref="AQ26">
    <cfRule type="expression" dxfId="836" priority="762" stopIfTrue="1">
      <formula>$AQ$26 = ""</formula>
    </cfRule>
  </conditionalFormatting>
  <conditionalFormatting sqref="AQ25">
    <cfRule type="expression" dxfId="835" priority="761" stopIfTrue="1">
      <formula>$AQ$25 = ""</formula>
    </cfRule>
  </conditionalFormatting>
  <conditionalFormatting sqref="AQ24">
    <cfRule type="expression" dxfId="834" priority="760" stopIfTrue="1">
      <formula>$AQ$24 = ""</formula>
    </cfRule>
  </conditionalFormatting>
  <conditionalFormatting sqref="AQ23">
    <cfRule type="expression" dxfId="833" priority="759" stopIfTrue="1">
      <formula>$AQ$23 = ""</formula>
    </cfRule>
  </conditionalFormatting>
  <conditionalFormatting sqref="AQ22">
    <cfRule type="expression" dxfId="832" priority="758" stopIfTrue="1">
      <formula>$AQ$22 = ""</formula>
    </cfRule>
  </conditionalFormatting>
  <conditionalFormatting sqref="AQ21">
    <cfRule type="expression" dxfId="831" priority="757" stopIfTrue="1">
      <formula>$AQ$21 = ""</formula>
    </cfRule>
  </conditionalFormatting>
  <conditionalFormatting sqref="AQ20">
    <cfRule type="expression" dxfId="830" priority="756" stopIfTrue="1">
      <formula>$AQ$20 = ""</formula>
    </cfRule>
  </conditionalFormatting>
  <conditionalFormatting sqref="AR8:AT8">
    <cfRule type="expression" dxfId="829" priority="755" stopIfTrue="1">
      <formula>$AR$8 = ""</formula>
    </cfRule>
  </conditionalFormatting>
  <conditionalFormatting sqref="AR9:AT9">
    <cfRule type="expression" dxfId="828" priority="754" stopIfTrue="1">
      <formula>$AR$9 = ""</formula>
    </cfRule>
  </conditionalFormatting>
  <conditionalFormatting sqref="AR10:AT10">
    <cfRule type="expression" dxfId="827" priority="753" stopIfTrue="1">
      <formula>$AR$10 = ""</formula>
    </cfRule>
  </conditionalFormatting>
  <conditionalFormatting sqref="AR11:AT11">
    <cfRule type="expression" dxfId="826" priority="752" stopIfTrue="1">
      <formula>$AR$11 = ""</formula>
    </cfRule>
  </conditionalFormatting>
  <conditionalFormatting sqref="AR35:AT35">
    <cfRule type="expression" dxfId="825" priority="751" stopIfTrue="1">
      <formula>$AR$35 = ""</formula>
    </cfRule>
  </conditionalFormatting>
  <conditionalFormatting sqref="AR34:AT34">
    <cfRule type="expression" dxfId="824" priority="750" stopIfTrue="1">
      <formula>$AR$34 = ""</formula>
    </cfRule>
  </conditionalFormatting>
  <conditionalFormatting sqref="AR33:AT33">
    <cfRule type="expression" dxfId="823" priority="749" stopIfTrue="1">
      <formula>$AR$33 = ""</formula>
    </cfRule>
  </conditionalFormatting>
  <conditionalFormatting sqref="AR32:AT32">
    <cfRule type="expression" dxfId="822" priority="748" stopIfTrue="1">
      <formula>$AR$32 = ""</formula>
    </cfRule>
  </conditionalFormatting>
  <conditionalFormatting sqref="AR31:AT31">
    <cfRule type="expression" dxfId="821" priority="747" stopIfTrue="1">
      <formula>$AR$31 = ""</formula>
    </cfRule>
  </conditionalFormatting>
  <conditionalFormatting sqref="AR30:AT30">
    <cfRule type="expression" dxfId="820" priority="746" stopIfTrue="1">
      <formula>$AR$30 = ""</formula>
    </cfRule>
  </conditionalFormatting>
  <conditionalFormatting sqref="AR29:AT29">
    <cfRule type="expression" dxfId="819" priority="745" stopIfTrue="1">
      <formula>$AR$29 = ""</formula>
    </cfRule>
  </conditionalFormatting>
  <conditionalFormatting sqref="AR28:AT28">
    <cfRule type="expression" dxfId="818" priority="744" stopIfTrue="1">
      <formula>$AR$28 = ""</formula>
    </cfRule>
  </conditionalFormatting>
  <conditionalFormatting sqref="AR27:AT27">
    <cfRule type="expression" dxfId="817" priority="743" stopIfTrue="1">
      <formula>$AR$27 = ""</formula>
    </cfRule>
  </conditionalFormatting>
  <conditionalFormatting sqref="AR26:AT26">
    <cfRule type="expression" dxfId="816" priority="742" stopIfTrue="1">
      <formula>$AR$26 = ""</formula>
    </cfRule>
  </conditionalFormatting>
  <conditionalFormatting sqref="AR25:AT25">
    <cfRule type="expression" dxfId="815" priority="741" stopIfTrue="1">
      <formula>$AR$25 = ""</formula>
    </cfRule>
  </conditionalFormatting>
  <conditionalFormatting sqref="AR24:AT24">
    <cfRule type="expression" dxfId="814" priority="740" stopIfTrue="1">
      <formula>$AR$24 = ""</formula>
    </cfRule>
  </conditionalFormatting>
  <conditionalFormatting sqref="AR23:AT23">
    <cfRule type="expression" dxfId="813" priority="739" stopIfTrue="1">
      <formula>$AR$23 = ""</formula>
    </cfRule>
  </conditionalFormatting>
  <conditionalFormatting sqref="AR22:AT22">
    <cfRule type="expression" dxfId="812" priority="738" stopIfTrue="1">
      <formula>$AR$22 = ""</formula>
    </cfRule>
  </conditionalFormatting>
  <conditionalFormatting sqref="AR12:AT12">
    <cfRule type="expression" dxfId="811" priority="737" stopIfTrue="1">
      <formula>$AR$12 = ""</formula>
    </cfRule>
  </conditionalFormatting>
  <conditionalFormatting sqref="AR13:AT13">
    <cfRule type="expression" dxfId="810" priority="736" stopIfTrue="1">
      <formula>$AR$13 = ""</formula>
    </cfRule>
  </conditionalFormatting>
  <conditionalFormatting sqref="AR14:AT14">
    <cfRule type="expression" dxfId="809" priority="735" stopIfTrue="1">
      <formula>$AR$14 = ""</formula>
    </cfRule>
  </conditionalFormatting>
  <conditionalFormatting sqref="AR15:AT15">
    <cfRule type="expression" dxfId="808" priority="734" stopIfTrue="1">
      <formula>$AR$15 = ""</formula>
    </cfRule>
  </conditionalFormatting>
  <conditionalFormatting sqref="AR16:AT16">
    <cfRule type="expression" dxfId="807" priority="733" stopIfTrue="1">
      <formula>$AR$16 = ""</formula>
    </cfRule>
  </conditionalFormatting>
  <conditionalFormatting sqref="AR17:AT17">
    <cfRule type="expression" dxfId="806" priority="732" stopIfTrue="1">
      <formula>$AR$17 = ""</formula>
    </cfRule>
  </conditionalFormatting>
  <conditionalFormatting sqref="AR19:AT19">
    <cfRule type="expression" dxfId="805" priority="731" stopIfTrue="1">
      <formula>$AR$19 = ""</formula>
    </cfRule>
  </conditionalFormatting>
  <conditionalFormatting sqref="AR20:AT20">
    <cfRule type="expression" dxfId="804" priority="730" stopIfTrue="1">
      <formula>$AR$20 = ""</formula>
    </cfRule>
  </conditionalFormatting>
  <conditionalFormatting sqref="AR21:AT21">
    <cfRule type="expression" dxfId="803" priority="729" stopIfTrue="1">
      <formula>$AR$21 = ""</formula>
    </cfRule>
  </conditionalFormatting>
  <conditionalFormatting sqref="AR18:AT18">
    <cfRule type="expression" dxfId="802" priority="728" stopIfTrue="1">
      <formula>$AR$18 = ""</formula>
    </cfRule>
  </conditionalFormatting>
  <conditionalFormatting sqref="AW8">
    <cfRule type="expression" dxfId="801" priority="727" stopIfTrue="1">
      <formula>$AW$8 = ""</formula>
    </cfRule>
  </conditionalFormatting>
  <conditionalFormatting sqref="AX8:AZ8">
    <cfRule type="expression" dxfId="800" priority="726" stopIfTrue="1">
      <formula>$AX$8 = ""</formula>
    </cfRule>
  </conditionalFormatting>
  <conditionalFormatting sqref="AW9">
    <cfRule type="expression" dxfId="799" priority="725" stopIfTrue="1">
      <formula>$AW$9 = ""</formula>
    </cfRule>
  </conditionalFormatting>
  <conditionalFormatting sqref="AX9:AZ9">
    <cfRule type="expression" dxfId="798" priority="724" stopIfTrue="1">
      <formula>$AX$9 = ""</formula>
    </cfRule>
  </conditionalFormatting>
  <conditionalFormatting sqref="AW10">
    <cfRule type="expression" dxfId="797" priority="723" stopIfTrue="1">
      <formula>$AW$10 = ""</formula>
    </cfRule>
  </conditionalFormatting>
  <conditionalFormatting sqref="AW11">
    <cfRule type="expression" dxfId="796" priority="722" stopIfTrue="1">
      <formula>$AW$11 = ""</formula>
    </cfRule>
  </conditionalFormatting>
  <conditionalFormatting sqref="AW12">
    <cfRule type="expression" dxfId="795" priority="721" stopIfTrue="1">
      <formula>$AW$12 = ""</formula>
    </cfRule>
  </conditionalFormatting>
  <conditionalFormatting sqref="AW13">
    <cfRule type="expression" dxfId="794" priority="720" stopIfTrue="1">
      <formula>$AW$13 = ""</formula>
    </cfRule>
  </conditionalFormatting>
  <conditionalFormatting sqref="AW14">
    <cfRule type="expression" dxfId="793" priority="719" stopIfTrue="1">
      <formula>$AW$14 = ""</formula>
    </cfRule>
  </conditionalFormatting>
  <conditionalFormatting sqref="AW15">
    <cfRule type="expression" dxfId="792" priority="718" stopIfTrue="1">
      <formula>$AW$15 = ""</formula>
    </cfRule>
  </conditionalFormatting>
  <conditionalFormatting sqref="AW35">
    <cfRule type="expression" dxfId="791" priority="717" stopIfTrue="1">
      <formula>$AW$35 = ""</formula>
    </cfRule>
  </conditionalFormatting>
  <conditionalFormatting sqref="AW34">
    <cfRule type="expression" dxfId="790" priority="716" stopIfTrue="1">
      <formula>$AW$34 = ""</formula>
    </cfRule>
  </conditionalFormatting>
  <conditionalFormatting sqref="AW33">
    <cfRule type="expression" dxfId="789" priority="715" stopIfTrue="1">
      <formula>$AW$33 = ""</formula>
    </cfRule>
  </conditionalFormatting>
  <conditionalFormatting sqref="AX35:AZ35">
    <cfRule type="expression" dxfId="788" priority="714" stopIfTrue="1">
      <formula>$AX$35 = ""</formula>
    </cfRule>
  </conditionalFormatting>
  <conditionalFormatting sqref="AX34:AZ34">
    <cfRule type="expression" dxfId="787" priority="713" stopIfTrue="1">
      <formula>$AX$34 = ""</formula>
    </cfRule>
  </conditionalFormatting>
  <conditionalFormatting sqref="AX33:AZ33">
    <cfRule type="expression" dxfId="786" priority="712" stopIfTrue="1">
      <formula>$AX$33 = ""</formula>
    </cfRule>
  </conditionalFormatting>
  <conditionalFormatting sqref="AX32:AZ32">
    <cfRule type="expression" dxfId="785" priority="711" stopIfTrue="1">
      <formula>$AX$32 = ""</formula>
    </cfRule>
  </conditionalFormatting>
  <conditionalFormatting sqref="AX31:AZ31">
    <cfRule type="expression" dxfId="784" priority="710" stopIfTrue="1">
      <formula>$AX$31 = ""</formula>
    </cfRule>
  </conditionalFormatting>
  <conditionalFormatting sqref="AX30:AZ30">
    <cfRule type="expression" dxfId="783" priority="709" stopIfTrue="1">
      <formula>$AX$30 = ""</formula>
    </cfRule>
  </conditionalFormatting>
  <conditionalFormatting sqref="AX29:AZ29">
    <cfRule type="expression" dxfId="782" priority="708" stopIfTrue="1">
      <formula>$AX$29 = ""</formula>
    </cfRule>
  </conditionalFormatting>
  <conditionalFormatting sqref="AX28:AZ28">
    <cfRule type="expression" dxfId="781" priority="707" stopIfTrue="1">
      <formula>$AX$28 = ""</formula>
    </cfRule>
  </conditionalFormatting>
  <conditionalFormatting sqref="AX27:AZ27">
    <cfRule type="expression" dxfId="780" priority="706" stopIfTrue="1">
      <formula>$AX$27 = ""</formula>
    </cfRule>
  </conditionalFormatting>
  <conditionalFormatting sqref="AX26:AZ26">
    <cfRule type="expression" dxfId="779" priority="705" stopIfTrue="1">
      <formula>$AX$26 = ""</formula>
    </cfRule>
  </conditionalFormatting>
  <conditionalFormatting sqref="AX25:AZ25">
    <cfRule type="expression" dxfId="778" priority="704" stopIfTrue="1">
      <formula>$AX$25 = ""</formula>
    </cfRule>
  </conditionalFormatting>
  <conditionalFormatting sqref="AW32">
    <cfRule type="expression" dxfId="777" priority="703" stopIfTrue="1">
      <formula>$AW$32 = ""</formula>
    </cfRule>
  </conditionalFormatting>
  <conditionalFormatting sqref="AW31">
    <cfRule type="expression" dxfId="776" priority="702" stopIfTrue="1">
      <formula>$AW$31 = ""</formula>
    </cfRule>
  </conditionalFormatting>
  <conditionalFormatting sqref="AW30">
    <cfRule type="expression" dxfId="775" priority="701" stopIfTrue="1">
      <formula>$AW$30 = ""</formula>
    </cfRule>
  </conditionalFormatting>
  <conditionalFormatting sqref="AW29">
    <cfRule type="expression" dxfId="774" priority="700" stopIfTrue="1">
      <formula>$AW$29 = ""</formula>
    </cfRule>
  </conditionalFormatting>
  <conditionalFormatting sqref="AW28">
    <cfRule type="expression" dxfId="773" priority="699" stopIfTrue="1">
      <formula>$AW$28 = ""</formula>
    </cfRule>
  </conditionalFormatting>
  <conditionalFormatting sqref="AW27">
    <cfRule type="expression" dxfId="772" priority="698" stopIfTrue="1">
      <formula>$AW$27 = ""</formula>
    </cfRule>
  </conditionalFormatting>
  <conditionalFormatting sqref="AW26">
    <cfRule type="expression" dxfId="771" priority="697" stopIfTrue="1">
      <formula>$AW$26 = ""</formula>
    </cfRule>
  </conditionalFormatting>
  <conditionalFormatting sqref="AW25">
    <cfRule type="expression" dxfId="770" priority="696" stopIfTrue="1">
      <formula>$AW$25 = ""</formula>
    </cfRule>
  </conditionalFormatting>
  <conditionalFormatting sqref="AW24">
    <cfRule type="expression" dxfId="769" priority="695" stopIfTrue="1">
      <formula>$AW$24 = ""</formula>
    </cfRule>
  </conditionalFormatting>
  <conditionalFormatting sqref="AW23">
    <cfRule type="expression" dxfId="768" priority="694" stopIfTrue="1">
      <formula>$AW$23 = ""</formula>
    </cfRule>
  </conditionalFormatting>
  <conditionalFormatting sqref="AW22">
    <cfRule type="expression" dxfId="767" priority="693" stopIfTrue="1">
      <formula>$AW$22 = ""</formula>
    </cfRule>
  </conditionalFormatting>
  <conditionalFormatting sqref="AW21">
    <cfRule type="expression" dxfId="766" priority="692" stopIfTrue="1">
      <formula>$AW$21 = ""</formula>
    </cfRule>
  </conditionalFormatting>
  <conditionalFormatting sqref="AW20">
    <cfRule type="expression" dxfId="765" priority="691" stopIfTrue="1">
      <formula>$AW$20 = ""</formula>
    </cfRule>
  </conditionalFormatting>
  <conditionalFormatting sqref="AW19">
    <cfRule type="expression" dxfId="764" priority="690" stopIfTrue="1">
      <formula>$AW$19 = ""</formula>
    </cfRule>
  </conditionalFormatting>
  <conditionalFormatting sqref="AW18">
    <cfRule type="expression" dxfId="763" priority="689" stopIfTrue="1">
      <formula>$AW$18 = ""</formula>
    </cfRule>
  </conditionalFormatting>
  <conditionalFormatting sqref="AW17">
    <cfRule type="expression" dxfId="762" priority="688" stopIfTrue="1">
      <formula>$AW$17 = ""</formula>
    </cfRule>
  </conditionalFormatting>
  <conditionalFormatting sqref="AW16">
    <cfRule type="expression" dxfId="761" priority="687" stopIfTrue="1">
      <formula>$AW$16 = ""</formula>
    </cfRule>
  </conditionalFormatting>
  <conditionalFormatting sqref="AX10:AZ10">
    <cfRule type="expression" dxfId="760" priority="686" stopIfTrue="1">
      <formula>$AX$10 = ""</formula>
    </cfRule>
  </conditionalFormatting>
  <conditionalFormatting sqref="AX11:AZ11">
    <cfRule type="expression" dxfId="759" priority="685" stopIfTrue="1">
      <formula>$AX$11 = ""</formula>
    </cfRule>
  </conditionalFormatting>
  <conditionalFormatting sqref="AX12:AZ12">
    <cfRule type="expression" dxfId="758" priority="684" stopIfTrue="1">
      <formula>$AX$12 = ""</formula>
    </cfRule>
  </conditionalFormatting>
  <conditionalFormatting sqref="AX13:AZ13">
    <cfRule type="expression" dxfId="757" priority="683" stopIfTrue="1">
      <formula>$AX$13 = ""</formula>
    </cfRule>
  </conditionalFormatting>
  <conditionalFormatting sqref="AX14:AZ14">
    <cfRule type="expression" dxfId="756" priority="682" stopIfTrue="1">
      <formula>$AX$14 = ""</formula>
    </cfRule>
  </conditionalFormatting>
  <conditionalFormatting sqref="AX15:AZ15">
    <cfRule type="expression" dxfId="755" priority="681" stopIfTrue="1">
      <formula>$AX$15 = ""</formula>
    </cfRule>
  </conditionalFormatting>
  <conditionalFormatting sqref="AX16:AZ16">
    <cfRule type="expression" dxfId="754" priority="680" stopIfTrue="1">
      <formula>$AX$16 = ""</formula>
    </cfRule>
  </conditionalFormatting>
  <conditionalFormatting sqref="AX17:AZ17">
    <cfRule type="expression" dxfId="753" priority="679" stopIfTrue="1">
      <formula>$AX$17 = ""</formula>
    </cfRule>
  </conditionalFormatting>
  <conditionalFormatting sqref="AX18:AZ18">
    <cfRule type="expression" dxfId="752" priority="678" stopIfTrue="1">
      <formula>$AX$18 = ""</formula>
    </cfRule>
  </conditionalFormatting>
  <conditionalFormatting sqref="AX19:AZ19">
    <cfRule type="expression" dxfId="751" priority="677" stopIfTrue="1">
      <formula>$AX$19 = ""</formula>
    </cfRule>
  </conditionalFormatting>
  <conditionalFormatting sqref="AX20:AZ20">
    <cfRule type="expression" dxfId="750" priority="676" stopIfTrue="1">
      <formula>$AX$20 = ""</formula>
    </cfRule>
  </conditionalFormatting>
  <conditionalFormatting sqref="AX21:AZ21">
    <cfRule type="expression" dxfId="749" priority="675" stopIfTrue="1">
      <formula>$AX$21 = ""</formula>
    </cfRule>
  </conditionalFormatting>
  <conditionalFormatting sqref="AX22:AZ22">
    <cfRule type="expression" dxfId="748" priority="674" stopIfTrue="1">
      <formula>$AX$22 = ""</formula>
    </cfRule>
  </conditionalFormatting>
  <conditionalFormatting sqref="AX23:AZ23">
    <cfRule type="expression" dxfId="747" priority="673" stopIfTrue="1">
      <formula>$AX$23 = ""</formula>
    </cfRule>
  </conditionalFormatting>
  <conditionalFormatting sqref="AX24:AZ24">
    <cfRule type="expression" dxfId="746" priority="672" stopIfTrue="1">
      <formula>$AX$24 = ""</formula>
    </cfRule>
  </conditionalFormatting>
  <conditionalFormatting sqref="AW39">
    <cfRule type="expression" dxfId="745" priority="671" stopIfTrue="1">
      <formula>$AW$39 = ""</formula>
    </cfRule>
  </conditionalFormatting>
  <conditionalFormatting sqref="AX39:AZ39">
    <cfRule type="expression" dxfId="744" priority="670" stopIfTrue="1">
      <formula>$AX$39 = ""</formula>
    </cfRule>
  </conditionalFormatting>
  <conditionalFormatting sqref="AW40">
    <cfRule type="expression" dxfId="743" priority="669" stopIfTrue="1">
      <formula>$AW$40 = ""</formula>
    </cfRule>
  </conditionalFormatting>
  <conditionalFormatting sqref="AX40:AZ40">
    <cfRule type="expression" dxfId="742" priority="668" stopIfTrue="1">
      <formula>$AX$40 = ""</formula>
    </cfRule>
  </conditionalFormatting>
  <conditionalFormatting sqref="AW65">
    <cfRule type="expression" dxfId="741" priority="667" stopIfTrue="1">
      <formula>$AW$65 = ""</formula>
    </cfRule>
  </conditionalFormatting>
  <conditionalFormatting sqref="AW66">
    <cfRule type="expression" dxfId="740" priority="666" stopIfTrue="1">
      <formula>$AW$66 = ""</formula>
    </cfRule>
  </conditionalFormatting>
  <conditionalFormatting sqref="AX66:AZ66">
    <cfRule type="expression" dxfId="739" priority="665" stopIfTrue="1">
      <formula>$AX$66 = ""</formula>
    </cfRule>
  </conditionalFormatting>
  <conditionalFormatting sqref="AX65:AZ65">
    <cfRule type="expression" dxfId="738" priority="664" stopIfTrue="1">
      <formula>$AX$65 = ""</formula>
    </cfRule>
  </conditionalFormatting>
  <conditionalFormatting sqref="AX64:AZ64">
    <cfRule type="expression" dxfId="737" priority="663" stopIfTrue="1">
      <formula>$AX$64 = ""</formula>
    </cfRule>
  </conditionalFormatting>
  <conditionalFormatting sqref="AW41">
    <cfRule type="expression" dxfId="736" priority="662" stopIfTrue="1">
      <formula>$AW$41 = ""</formula>
    </cfRule>
  </conditionalFormatting>
  <conditionalFormatting sqref="AQ39">
    <cfRule type="expression" dxfId="735" priority="661" stopIfTrue="1">
      <formula>$AQ$39 = ""</formula>
    </cfRule>
  </conditionalFormatting>
  <conditionalFormatting sqref="AR39:AT39">
    <cfRule type="expression" dxfId="734" priority="660" stopIfTrue="1">
      <formula>$AR$39 = ""</formula>
    </cfRule>
  </conditionalFormatting>
  <conditionalFormatting sqref="AR40:AT40">
    <cfRule type="expression" dxfId="733" priority="659" stopIfTrue="1">
      <formula>$AR$40 = ""</formula>
    </cfRule>
  </conditionalFormatting>
  <conditionalFormatting sqref="AQ40">
    <cfRule type="expression" dxfId="732" priority="658" stopIfTrue="1">
      <formula>$AQ$40 = ""</formula>
    </cfRule>
  </conditionalFormatting>
  <conditionalFormatting sqref="AR41:AT41">
    <cfRule type="expression" dxfId="731" priority="657" stopIfTrue="1">
      <formula>$AR$41 = ""</formula>
    </cfRule>
  </conditionalFormatting>
  <conditionalFormatting sqref="AR66:AT66">
    <cfRule type="expression" dxfId="730" priority="656" stopIfTrue="1">
      <formula>$AR$66 = ""</formula>
    </cfRule>
  </conditionalFormatting>
  <conditionalFormatting sqref="AR65:AT65">
    <cfRule type="expression" dxfId="729" priority="655" stopIfTrue="1">
      <formula>$AR$65 = ""</formula>
    </cfRule>
  </conditionalFormatting>
  <conditionalFormatting sqref="AQ66">
    <cfRule type="expression" dxfId="728" priority="654" stopIfTrue="1">
      <formula>$AQ$66 = ""</formula>
    </cfRule>
  </conditionalFormatting>
  <conditionalFormatting sqref="AQ65">
    <cfRule type="expression" dxfId="727" priority="653" stopIfTrue="1">
      <formula>$AQ$65 = ""</formula>
    </cfRule>
  </conditionalFormatting>
  <conditionalFormatting sqref="AQ64">
    <cfRule type="expression" dxfId="726" priority="652" stopIfTrue="1">
      <formula>$AQ$64 = ""</formula>
    </cfRule>
  </conditionalFormatting>
  <conditionalFormatting sqref="AQ63">
    <cfRule type="expression" dxfId="725" priority="651" stopIfTrue="1">
      <formula>$AQ$63 = ""</formula>
    </cfRule>
  </conditionalFormatting>
  <conditionalFormatting sqref="AR42:AT42">
    <cfRule type="expression" dxfId="724" priority="650" stopIfTrue="1">
      <formula>$AR$42 = ""</formula>
    </cfRule>
  </conditionalFormatting>
  <conditionalFormatting sqref="AR43:AT43">
    <cfRule type="expression" dxfId="723" priority="649" stopIfTrue="1">
      <formula>$AR$43 = ""</formula>
    </cfRule>
  </conditionalFormatting>
  <conditionalFormatting sqref="AR44:AT44">
    <cfRule type="expression" dxfId="722" priority="648" stopIfTrue="1">
      <formula>$AR$44 = ""</formula>
    </cfRule>
  </conditionalFormatting>
  <conditionalFormatting sqref="AQ41">
    <cfRule type="expression" dxfId="721" priority="647" stopIfTrue="1">
      <formula>$AQ$41 = ""</formula>
    </cfRule>
  </conditionalFormatting>
  <conditionalFormatting sqref="AQ42">
    <cfRule type="expression" dxfId="720" priority="646" stopIfTrue="1">
      <formula>$AQ$42 = ""</formula>
    </cfRule>
  </conditionalFormatting>
  <conditionalFormatting sqref="AR45:AT45">
    <cfRule type="expression" dxfId="719" priority="645" stopIfTrue="1">
      <formula>$AR$45 = ""</formula>
    </cfRule>
  </conditionalFormatting>
  <conditionalFormatting sqref="AR46:AT46">
    <cfRule type="expression" dxfId="718" priority="644" stopIfTrue="1">
      <formula>$AR$46 = ""</formula>
    </cfRule>
  </conditionalFormatting>
  <conditionalFormatting sqref="AQ43">
    <cfRule type="expression" dxfId="717" priority="643" stopIfTrue="1">
      <formula>$AQ$43 = ""</formula>
    </cfRule>
  </conditionalFormatting>
  <conditionalFormatting sqref="AQ44">
    <cfRule type="expression" dxfId="716" priority="642" stopIfTrue="1">
      <formula>$AQ$44 = ""</formula>
    </cfRule>
  </conditionalFormatting>
  <conditionalFormatting sqref="AQ45">
    <cfRule type="expression" dxfId="715" priority="641" stopIfTrue="1">
      <formula>$AQ$45 = ""</formula>
    </cfRule>
  </conditionalFormatting>
  <conditionalFormatting sqref="AQ46">
    <cfRule type="expression" dxfId="714" priority="640" stopIfTrue="1">
      <formula>$AQ$46 = ""</formula>
    </cfRule>
  </conditionalFormatting>
  <conditionalFormatting sqref="AQ47">
    <cfRule type="expression" dxfId="713" priority="639" stopIfTrue="1">
      <formula>$AQ$47 = ""</formula>
    </cfRule>
  </conditionalFormatting>
  <conditionalFormatting sqref="AQ48">
    <cfRule type="expression" dxfId="712" priority="638" stopIfTrue="1">
      <formula>$AQ$48 = ""</formula>
    </cfRule>
  </conditionalFormatting>
  <conditionalFormatting sqref="AQ49">
    <cfRule type="expression" dxfId="711" priority="637" stopIfTrue="1">
      <formula>$AQ$49 = ""</formula>
    </cfRule>
  </conditionalFormatting>
  <conditionalFormatting sqref="AQ50">
    <cfRule type="expression" dxfId="710" priority="636" stopIfTrue="1">
      <formula>$AQ$50 = ""</formula>
    </cfRule>
  </conditionalFormatting>
  <conditionalFormatting sqref="AQ51">
    <cfRule type="expression" dxfId="709" priority="635" stopIfTrue="1">
      <formula>$AQ$51 = ""</formula>
    </cfRule>
  </conditionalFormatting>
  <conditionalFormatting sqref="AR47:AT47">
    <cfRule type="expression" dxfId="708" priority="634" stopIfTrue="1">
      <formula>$AR$47 = ""</formula>
    </cfRule>
  </conditionalFormatting>
  <conditionalFormatting sqref="AR48:AT48">
    <cfRule type="expression" dxfId="707" priority="633" stopIfTrue="1">
      <formula>$AR$48 = ""</formula>
    </cfRule>
  </conditionalFormatting>
  <conditionalFormatting sqref="AR49:AT49">
    <cfRule type="expression" dxfId="706" priority="632" stopIfTrue="1">
      <formula>$AR$49 = ""</formula>
    </cfRule>
  </conditionalFormatting>
  <conditionalFormatting sqref="AR50:AT50">
    <cfRule type="expression" dxfId="705" priority="631" stopIfTrue="1">
      <formula>$AR$50 = ""</formula>
    </cfRule>
  </conditionalFormatting>
  <conditionalFormatting sqref="AR51:AT51">
    <cfRule type="expression" dxfId="704" priority="630" stopIfTrue="1">
      <formula>$AR$51 = ""</formula>
    </cfRule>
  </conditionalFormatting>
  <conditionalFormatting sqref="AR52:AT52">
    <cfRule type="expression" dxfId="703" priority="629" stopIfTrue="1">
      <formula>$AR$52 = ""</formula>
    </cfRule>
  </conditionalFormatting>
  <conditionalFormatting sqref="AR53:AT53">
    <cfRule type="expression" dxfId="702" priority="628" stopIfTrue="1">
      <formula>$AR$53 = ""</formula>
    </cfRule>
  </conditionalFormatting>
  <conditionalFormatting sqref="AR54:AT54">
    <cfRule type="expression" dxfId="701" priority="627" stopIfTrue="1">
      <formula>$AR$54 = ""</formula>
    </cfRule>
  </conditionalFormatting>
  <conditionalFormatting sqref="AR55:AT55">
    <cfRule type="expression" dxfId="700" priority="626" stopIfTrue="1">
      <formula>$AR$55 = ""</formula>
    </cfRule>
  </conditionalFormatting>
  <conditionalFormatting sqref="AR56:AT56">
    <cfRule type="expression" dxfId="699" priority="625" stopIfTrue="1">
      <formula>$AR$56 = ""</formula>
    </cfRule>
  </conditionalFormatting>
  <conditionalFormatting sqref="AR57:AT57">
    <cfRule type="expression" dxfId="698" priority="624" stopIfTrue="1">
      <formula>$AR$57 = ""</formula>
    </cfRule>
  </conditionalFormatting>
  <conditionalFormatting sqref="AQ55">
    <cfRule type="expression" dxfId="697" priority="623" stopIfTrue="1">
      <formula>$AQ$55 = ""</formula>
    </cfRule>
  </conditionalFormatting>
  <conditionalFormatting sqref="AQ56">
    <cfRule type="expression" dxfId="696" priority="622" stopIfTrue="1">
      <formula>$AQ$56 = ""</formula>
    </cfRule>
  </conditionalFormatting>
  <conditionalFormatting sqref="AQ57">
    <cfRule type="expression" dxfId="695" priority="621" stopIfTrue="1">
      <formula>$AQ$57 = ""</formula>
    </cfRule>
  </conditionalFormatting>
  <conditionalFormatting sqref="AQ54">
    <cfRule type="expression" dxfId="694" priority="620" stopIfTrue="1">
      <formula>$AQ$54 = ""</formula>
    </cfRule>
  </conditionalFormatting>
  <conditionalFormatting sqref="AQ53">
    <cfRule type="expression" dxfId="693" priority="619" stopIfTrue="1">
      <formula>$AQ$53 = ""</formula>
    </cfRule>
  </conditionalFormatting>
  <conditionalFormatting sqref="AQ52">
    <cfRule type="expression" dxfId="692" priority="618" stopIfTrue="1">
      <formula>$AQ$52 = ""</formula>
    </cfRule>
  </conditionalFormatting>
  <conditionalFormatting sqref="AQ58">
    <cfRule type="expression" dxfId="691" priority="617" stopIfTrue="1">
      <formula>$AQ$58 = ""</formula>
    </cfRule>
  </conditionalFormatting>
  <conditionalFormatting sqref="AQ59">
    <cfRule type="expression" dxfId="690" priority="616" stopIfTrue="1">
      <formula>$AQ$59 = ""</formula>
    </cfRule>
  </conditionalFormatting>
  <conditionalFormatting sqref="AQ60">
    <cfRule type="expression" dxfId="689" priority="615" stopIfTrue="1">
      <formula>$AQ$60 = ""</formula>
    </cfRule>
  </conditionalFormatting>
  <conditionalFormatting sqref="AQ61">
    <cfRule type="expression" dxfId="688" priority="614" stopIfTrue="1">
      <formula>$AQ$61 = ""</formula>
    </cfRule>
  </conditionalFormatting>
  <conditionalFormatting sqref="AQ62">
    <cfRule type="expression" dxfId="687" priority="613" stopIfTrue="1">
      <formula>$AQ$62 = ""</formula>
    </cfRule>
  </conditionalFormatting>
  <conditionalFormatting sqref="AR64:AT64">
    <cfRule type="expression" dxfId="686" priority="612" stopIfTrue="1">
      <formula>$AR$64 = ""</formula>
    </cfRule>
  </conditionalFormatting>
  <conditionalFormatting sqref="AR63:AT63">
    <cfRule type="expression" dxfId="685" priority="611" stopIfTrue="1">
      <formula>$AR$63 = ""</formula>
    </cfRule>
  </conditionalFormatting>
  <conditionalFormatting sqref="AR62:AT62">
    <cfRule type="expression" dxfId="684" priority="610" stopIfTrue="1">
      <formula>$AR$62 = ""</formula>
    </cfRule>
  </conditionalFormatting>
  <conditionalFormatting sqref="AR61:AT61">
    <cfRule type="expression" dxfId="683" priority="609" stopIfTrue="1">
      <formula>$AR$61 = ""</formula>
    </cfRule>
  </conditionalFormatting>
  <conditionalFormatting sqref="AR60:AT60">
    <cfRule type="expression" dxfId="682" priority="608" stopIfTrue="1">
      <formula>$AR$60 = ""</formula>
    </cfRule>
  </conditionalFormatting>
  <conditionalFormatting sqref="AR59:AT59">
    <cfRule type="expression" dxfId="681" priority="607" stopIfTrue="1">
      <formula>$AR$59 = ""</formula>
    </cfRule>
  </conditionalFormatting>
  <conditionalFormatting sqref="AR58:AT58">
    <cfRule type="expression" dxfId="680" priority="606" stopIfTrue="1">
      <formula>$AR$58 = ""</formula>
    </cfRule>
  </conditionalFormatting>
  <conditionalFormatting sqref="AX63:AZ63">
    <cfRule type="expression" dxfId="679" priority="605" stopIfTrue="1">
      <formula>$AX$63 = ""</formula>
    </cfRule>
  </conditionalFormatting>
  <conditionalFormatting sqref="AX62:AZ62">
    <cfRule type="expression" dxfId="678" priority="604" stopIfTrue="1">
      <formula>$AX$62 = ""</formula>
    </cfRule>
  </conditionalFormatting>
  <conditionalFormatting sqref="AX61:AZ61">
    <cfRule type="expression" dxfId="677" priority="603" stopIfTrue="1">
      <formula>$AX$61 = ""</formula>
    </cfRule>
  </conditionalFormatting>
  <conditionalFormatting sqref="AX60:AZ60">
    <cfRule type="expression" dxfId="676" priority="602" stopIfTrue="1">
      <formula>$AX$60 = ""</formula>
    </cfRule>
  </conditionalFormatting>
  <conditionalFormatting sqref="AX59:AZ59">
    <cfRule type="expression" dxfId="675" priority="601" stopIfTrue="1">
      <formula>$AX$59 = ""</formula>
    </cfRule>
  </conditionalFormatting>
  <conditionalFormatting sqref="AX58:AZ58">
    <cfRule type="expression" dxfId="674" priority="600" stopIfTrue="1">
      <formula>$AX$58 = ""</formula>
    </cfRule>
  </conditionalFormatting>
  <conditionalFormatting sqref="AX57:AZ57">
    <cfRule type="expression" dxfId="673" priority="599" stopIfTrue="1">
      <formula>$AX$57 = ""</formula>
    </cfRule>
  </conditionalFormatting>
  <conditionalFormatting sqref="AX56:AZ56">
    <cfRule type="expression" dxfId="672" priority="598" stopIfTrue="1">
      <formula>$AX$56 = ""</formula>
    </cfRule>
  </conditionalFormatting>
  <conditionalFormatting sqref="AX41:AZ41">
    <cfRule type="expression" dxfId="671" priority="597" stopIfTrue="1">
      <formula>$AX$41 = ""</formula>
    </cfRule>
  </conditionalFormatting>
  <conditionalFormatting sqref="AX42:AZ42">
    <cfRule type="expression" dxfId="670" priority="596" stopIfTrue="1">
      <formula>$AX$42 = ""</formula>
    </cfRule>
  </conditionalFormatting>
  <conditionalFormatting sqref="AX43:AZ43">
    <cfRule type="expression" dxfId="669" priority="595" stopIfTrue="1">
      <formula>$AX$43 = ""</formula>
    </cfRule>
  </conditionalFormatting>
  <conditionalFormatting sqref="AX44:AZ44">
    <cfRule type="expression" dxfId="668" priority="594" stopIfTrue="1">
      <formula>$AX$44 = ""</formula>
    </cfRule>
  </conditionalFormatting>
  <conditionalFormatting sqref="AX45:AZ45">
    <cfRule type="expression" dxfId="667" priority="593" stopIfTrue="1">
      <formula>$AX$45 = ""</formula>
    </cfRule>
  </conditionalFormatting>
  <conditionalFormatting sqref="AX46:AZ46">
    <cfRule type="expression" dxfId="666" priority="592" stopIfTrue="1">
      <formula>$AX$46 = ""</formula>
    </cfRule>
  </conditionalFormatting>
  <conditionalFormatting sqref="AX47:AZ47">
    <cfRule type="expression" dxfId="665" priority="591" stopIfTrue="1">
      <formula>$AX$47 = ""</formula>
    </cfRule>
  </conditionalFormatting>
  <conditionalFormatting sqref="AX48:AZ48">
    <cfRule type="expression" dxfId="664" priority="590" stopIfTrue="1">
      <formula>$AX$48 = ""</formula>
    </cfRule>
  </conditionalFormatting>
  <conditionalFormatting sqref="AW57">
    <cfRule type="expression" dxfId="663" priority="589" stopIfTrue="1">
      <formula>$AW$57 = ""</formula>
    </cfRule>
  </conditionalFormatting>
  <conditionalFormatting sqref="AW56">
    <cfRule type="expression" dxfId="662" priority="588" stopIfTrue="1">
      <formula>$AW$56 = ""</formula>
    </cfRule>
  </conditionalFormatting>
  <conditionalFormatting sqref="AW55">
    <cfRule type="expression" dxfId="661" priority="587" stopIfTrue="1">
      <formula>$AW$55 = ""</formula>
    </cfRule>
  </conditionalFormatting>
  <conditionalFormatting sqref="AW54">
    <cfRule type="expression" dxfId="660" priority="586" stopIfTrue="1">
      <formula>$AW$54 = ""</formula>
    </cfRule>
  </conditionalFormatting>
  <conditionalFormatting sqref="AW53">
    <cfRule type="expression" dxfId="659" priority="585" stopIfTrue="1">
      <formula>$AW$53 = ""</formula>
    </cfRule>
  </conditionalFormatting>
  <conditionalFormatting sqref="AW52">
    <cfRule type="expression" dxfId="658" priority="584" stopIfTrue="1">
      <formula>$AW$52 = ""</formula>
    </cfRule>
  </conditionalFormatting>
  <conditionalFormatting sqref="AW42">
    <cfRule type="expression" dxfId="657" priority="583" stopIfTrue="1">
      <formula>$AW$42 = ""</formula>
    </cfRule>
  </conditionalFormatting>
  <conditionalFormatting sqref="AW43">
    <cfRule type="expression" dxfId="656" priority="582" stopIfTrue="1">
      <formula>$AW$43 = ""</formula>
    </cfRule>
  </conditionalFormatting>
  <conditionalFormatting sqref="AW44">
    <cfRule type="expression" dxfId="655" priority="581" stopIfTrue="1">
      <formula>$AW$44 = ""</formula>
    </cfRule>
  </conditionalFormatting>
  <conditionalFormatting sqref="AW45">
    <cfRule type="expression" dxfId="654" priority="580" stopIfTrue="1">
      <formula>$AW$45 = ""</formula>
    </cfRule>
  </conditionalFormatting>
  <conditionalFormatting sqref="AW46">
    <cfRule type="expression" dxfId="653" priority="579" stopIfTrue="1">
      <formula>$AW$46 = ""</formula>
    </cfRule>
  </conditionalFormatting>
  <conditionalFormatting sqref="AW47">
    <cfRule type="expression" dxfId="652" priority="578" stopIfTrue="1">
      <formula>$AW$47 = ""</formula>
    </cfRule>
  </conditionalFormatting>
  <conditionalFormatting sqref="AW48">
    <cfRule type="expression" dxfId="651" priority="577" stopIfTrue="1">
      <formula>$AW$48 = ""</formula>
    </cfRule>
  </conditionalFormatting>
  <conditionalFormatting sqref="AW49">
    <cfRule type="expression" dxfId="650" priority="576" stopIfTrue="1">
      <formula>$AW$49 = ""</formula>
    </cfRule>
  </conditionalFormatting>
  <conditionalFormatting sqref="AW58">
    <cfRule type="expression" dxfId="649" priority="575" stopIfTrue="1">
      <formula>$AW$58 = ""</formula>
    </cfRule>
  </conditionalFormatting>
  <conditionalFormatting sqref="AW59">
    <cfRule type="expression" dxfId="648" priority="574" stopIfTrue="1">
      <formula>$AW$59 = ""</formula>
    </cfRule>
  </conditionalFormatting>
  <conditionalFormatting sqref="AW60">
    <cfRule type="expression" dxfId="647" priority="573" stopIfTrue="1">
      <formula>$AW$60 = ""</formula>
    </cfRule>
  </conditionalFormatting>
  <conditionalFormatting sqref="AW61">
    <cfRule type="expression" dxfId="646" priority="572" stopIfTrue="1">
      <formula>$AW$61 = ""</formula>
    </cfRule>
  </conditionalFormatting>
  <conditionalFormatting sqref="AW62">
    <cfRule type="expression" dxfId="645" priority="571" stopIfTrue="1">
      <formula>$AW$62 = ""</formula>
    </cfRule>
  </conditionalFormatting>
  <conditionalFormatting sqref="AW63">
    <cfRule type="expression" dxfId="644" priority="570" stopIfTrue="1">
      <formula>$AW$63 = ""</formula>
    </cfRule>
  </conditionalFormatting>
  <conditionalFormatting sqref="AW64">
    <cfRule type="expression" dxfId="643" priority="569" stopIfTrue="1">
      <formula>$AW$64 = ""</formula>
    </cfRule>
  </conditionalFormatting>
  <conditionalFormatting sqref="AW50">
    <cfRule type="expression" dxfId="642" priority="568" stopIfTrue="1">
      <formula>$AW$50 = ""</formula>
    </cfRule>
  </conditionalFormatting>
  <conditionalFormatting sqref="AW51">
    <cfRule type="expression" dxfId="641" priority="567" stopIfTrue="1">
      <formula>$AW$51 = ""</formula>
    </cfRule>
  </conditionalFormatting>
  <conditionalFormatting sqref="AX49:AZ49">
    <cfRule type="expression" dxfId="640" priority="566" stopIfTrue="1">
      <formula>$AX$49 = ""</formula>
    </cfRule>
  </conditionalFormatting>
  <conditionalFormatting sqref="AX50:AZ50">
    <cfRule type="expression" dxfId="639" priority="565" stopIfTrue="1">
      <formula>$AX$50 = ""</formula>
    </cfRule>
  </conditionalFormatting>
  <conditionalFormatting sqref="AX51:AZ51">
    <cfRule type="expression" dxfId="638" priority="563" stopIfTrue="1">
      <formula>$AX$51 = ""</formula>
    </cfRule>
    <cfRule type="expression" priority="564" stopIfTrue="1">
      <formula>$AX$51 = ""</formula>
    </cfRule>
  </conditionalFormatting>
  <conditionalFormatting sqref="AX52:AZ52">
    <cfRule type="expression" dxfId="637" priority="562" stopIfTrue="1">
      <formula>$AX$52 = ""</formula>
    </cfRule>
  </conditionalFormatting>
  <conditionalFormatting sqref="AX53:AZ53">
    <cfRule type="expression" dxfId="636" priority="561" stopIfTrue="1">
      <formula>$AX$53 = ""</formula>
    </cfRule>
  </conditionalFormatting>
  <conditionalFormatting sqref="AX54:AZ54">
    <cfRule type="expression" dxfId="635" priority="560" stopIfTrue="1">
      <formula>$AX$54 = ""</formula>
    </cfRule>
  </conditionalFormatting>
  <conditionalFormatting sqref="AX55:AZ55">
    <cfRule type="expression" dxfId="634" priority="559" stopIfTrue="1">
      <formula>$AX$55 = ""</formula>
    </cfRule>
  </conditionalFormatting>
  <conditionalFormatting sqref="AP8:AP9 AP11 AP13 AP15 AP17 AP19 AP21 AP23 AP25 AP27 AP29 AP31 AP33 AP35 AP39:AP40 AP42 AP44 AP46 AP48 AP50 AP52 AP54 AP56 AP58 AP60 AP62 AP64 AP66">
    <cfRule type="cellIs" dxfId="633" priority="558" stopIfTrue="1" operator="equal">
      <formula>"-"</formula>
    </cfRule>
  </conditionalFormatting>
  <conditionalFormatting sqref="AP10 AP12 AP14 AP16 AP18 AP20 AP22 AP24 AP26 AP28 AP30 AP32 AP34 AP41 AP43 AP45 AP47 AP49 AP51 AP53 AP55 AP57 AP59 AP61 AP63 AP65">
    <cfRule type="cellIs" dxfId="632" priority="557" stopIfTrue="1" operator="equal">
      <formula>"-"</formula>
    </cfRule>
  </conditionalFormatting>
  <conditionalFormatting sqref="M3">
    <cfRule type="expression" dxfId="631" priority="556" stopIfTrue="1">
      <formula>$M$3 = ""</formula>
    </cfRule>
  </conditionalFormatting>
  <conditionalFormatting sqref="AE68:AH68">
    <cfRule type="expression" dxfId="630" priority="553" stopIfTrue="1">
      <formula>$F$164 = "error"</formula>
    </cfRule>
    <cfRule type="expression" dxfId="629" priority="554" stopIfTrue="1">
      <formula>$F$161 = "error"</formula>
    </cfRule>
    <cfRule type="expression" dxfId="628" priority="555" stopIfTrue="1">
      <formula>$F$152 = "error"</formula>
    </cfRule>
  </conditionalFormatting>
  <conditionalFormatting sqref="AI68:AM68">
    <cfRule type="expression" dxfId="627" priority="551" stopIfTrue="1">
      <formula>$F$164 = "error"</formula>
    </cfRule>
    <cfRule type="expression" dxfId="626" priority="552" stopIfTrue="1">
      <formula>$F$161 = "error"</formula>
    </cfRule>
  </conditionalFormatting>
  <conditionalFormatting sqref="AF21:AG21">
    <cfRule type="expression" dxfId="625" priority="550" stopIfTrue="1">
      <formula>$AF$21 = ""</formula>
    </cfRule>
  </conditionalFormatting>
  <conditionalFormatting sqref="AL21:AM21">
    <cfRule type="expression" dxfId="624" priority="549" stopIfTrue="1">
      <formula>$AL$21 = ""</formula>
    </cfRule>
  </conditionalFormatting>
  <conditionalFormatting sqref="AF37:AI38 AF40:AI42 AF33:AI34">
    <cfRule type="expression" dxfId="623" priority="548" stopIfTrue="1">
      <formula>$AL$8 = $AL$10</formula>
    </cfRule>
  </conditionalFormatting>
  <conditionalFormatting sqref="AH3:AJ3">
    <cfRule type="expression" dxfId="622" priority="546" stopIfTrue="1">
      <formula>$AH$3 = ""</formula>
    </cfRule>
    <cfRule type="expression" dxfId="621" priority="547" stopIfTrue="1">
      <formula>$AH$3 = ":"</formula>
    </cfRule>
  </conditionalFormatting>
  <conditionalFormatting sqref="AD33:AE34 AD37:AE38 Z37:AA38 AD40:AE42 Z40:AA42 Z33:AA34">
    <cfRule type="expression" dxfId="620" priority="545" stopIfTrue="1">
      <formula>$AL$8 = $AL$10</formula>
    </cfRule>
  </conditionalFormatting>
  <conditionalFormatting sqref="AB33:AC34 X37:Y38 AB37:AC38 X40:Y42 AB40:AC42 X33:Y34">
    <cfRule type="expression" dxfId="619" priority="544" stopIfTrue="1">
      <formula>$AL$8 = $AL$10</formula>
    </cfRule>
  </conditionalFormatting>
  <conditionalFormatting sqref="BC8">
    <cfRule type="expression" dxfId="618" priority="543" stopIfTrue="1">
      <formula>$BC$8 = ""</formula>
    </cfRule>
  </conditionalFormatting>
  <conditionalFormatting sqref="BD8:BF8">
    <cfRule type="expression" dxfId="617" priority="542" stopIfTrue="1">
      <formula>$BD$8 = ""</formula>
    </cfRule>
  </conditionalFormatting>
  <conditionalFormatting sqref="BC39">
    <cfRule type="expression" dxfId="616" priority="541" stopIfTrue="1">
      <formula>$BC$39 = ""</formula>
    </cfRule>
  </conditionalFormatting>
  <conditionalFormatting sqref="BD39:BF39">
    <cfRule type="expression" dxfId="615" priority="540" stopIfTrue="1">
      <formula>$BD$39 = ""</formula>
    </cfRule>
  </conditionalFormatting>
  <conditionalFormatting sqref="AE63:AM64">
    <cfRule type="expression" dxfId="614" priority="539" stopIfTrue="1">
      <formula>$AE$63 = $J$175</formula>
    </cfRule>
  </conditionalFormatting>
  <conditionalFormatting sqref="AE65:AM66">
    <cfRule type="expression" dxfId="613" priority="538" stopIfTrue="1">
      <formula>$AE$65 = $J$175</formula>
    </cfRule>
  </conditionalFormatting>
  <conditionalFormatting sqref="J8">
    <cfRule type="expression" dxfId="612" priority="537" stopIfTrue="1">
      <formula>$G$1192 = 1</formula>
    </cfRule>
  </conditionalFormatting>
  <conditionalFormatting sqref="K8">
    <cfRule type="expression" dxfId="611" priority="536" stopIfTrue="1">
      <formula>$H$1192 = 1</formula>
    </cfRule>
  </conditionalFormatting>
  <conditionalFormatting sqref="L8">
    <cfRule type="expression" dxfId="610" priority="535" stopIfTrue="1">
      <formula>$I$1192 = 1</formula>
    </cfRule>
  </conditionalFormatting>
  <conditionalFormatting sqref="M8:M35">
    <cfRule type="expression" dxfId="609" priority="534" stopIfTrue="1">
      <formula>$J$1192 = 1</formula>
    </cfRule>
  </conditionalFormatting>
  <conditionalFormatting sqref="Q8">
    <cfRule type="expression" dxfId="608" priority="533" stopIfTrue="1">
      <formula>$K$1192 = 1</formula>
    </cfRule>
  </conditionalFormatting>
  <conditionalFormatting sqref="R8">
    <cfRule type="expression" dxfId="607" priority="532" stopIfTrue="1">
      <formula>$L$1192 = 1</formula>
    </cfRule>
  </conditionalFormatting>
  <conditionalFormatting sqref="S8">
    <cfRule type="expression" dxfId="606" priority="531" stopIfTrue="1">
      <formula>$M$1192 = 1</formula>
    </cfRule>
  </conditionalFormatting>
  <conditionalFormatting sqref="J9">
    <cfRule type="expression" dxfId="605" priority="530" stopIfTrue="1">
      <formula>$G$1193 = 1</formula>
    </cfRule>
  </conditionalFormatting>
  <conditionalFormatting sqref="K9">
    <cfRule type="expression" dxfId="604" priority="529" stopIfTrue="1">
      <formula>$H$1193 = 1</formula>
    </cfRule>
  </conditionalFormatting>
  <conditionalFormatting sqref="L9">
    <cfRule type="expression" dxfId="603" priority="528" stopIfTrue="1">
      <formula>$I$1193 = 1</formula>
    </cfRule>
  </conditionalFormatting>
  <conditionalFormatting sqref="M9">
    <cfRule type="expression" dxfId="602" priority="527" stopIfTrue="1">
      <formula>$J$1193 = 1</formula>
    </cfRule>
  </conditionalFormatting>
  <conditionalFormatting sqref="J10">
    <cfRule type="expression" dxfId="601" priority="526" stopIfTrue="1">
      <formula>$G$1194 = 1</formula>
    </cfRule>
  </conditionalFormatting>
  <conditionalFormatting sqref="K10">
    <cfRule type="expression" dxfId="600" priority="525" stopIfTrue="1">
      <formula>$H$1194 = 1</formula>
    </cfRule>
  </conditionalFormatting>
  <conditionalFormatting sqref="L10">
    <cfRule type="expression" dxfId="599" priority="524" stopIfTrue="1">
      <formula>$I$1194 = 1</formula>
    </cfRule>
  </conditionalFormatting>
  <conditionalFormatting sqref="M10">
    <cfRule type="expression" dxfId="598" priority="523" stopIfTrue="1">
      <formula>$J$1194 = 1</formula>
    </cfRule>
  </conditionalFormatting>
  <conditionalFormatting sqref="J11">
    <cfRule type="expression" dxfId="597" priority="522" stopIfTrue="1">
      <formula>$G$1195 = 1</formula>
    </cfRule>
  </conditionalFormatting>
  <conditionalFormatting sqref="K11">
    <cfRule type="expression" dxfId="596" priority="521" stopIfTrue="1">
      <formula>$H$1195 = 1</formula>
    </cfRule>
  </conditionalFormatting>
  <conditionalFormatting sqref="L11">
    <cfRule type="expression" dxfId="595" priority="520" stopIfTrue="1">
      <formula>$I$1195 = 1</formula>
    </cfRule>
  </conditionalFormatting>
  <conditionalFormatting sqref="M11">
    <cfRule type="expression" dxfId="594" priority="519" stopIfTrue="1">
      <formula>$J$1195 = 1</formula>
    </cfRule>
  </conditionalFormatting>
  <conditionalFormatting sqref="J12">
    <cfRule type="expression" dxfId="593" priority="518" stopIfTrue="1">
      <formula>$G$1196 = 1</formula>
    </cfRule>
  </conditionalFormatting>
  <conditionalFormatting sqref="K12">
    <cfRule type="expression" dxfId="592" priority="517" stopIfTrue="1">
      <formula>$H$1196 = 1</formula>
    </cfRule>
  </conditionalFormatting>
  <conditionalFormatting sqref="L12">
    <cfRule type="expression" dxfId="591" priority="516" stopIfTrue="1">
      <formula>$I$1196 = 1</formula>
    </cfRule>
  </conditionalFormatting>
  <conditionalFormatting sqref="M12">
    <cfRule type="expression" dxfId="590" priority="515" stopIfTrue="1">
      <formula>$J$1196 = 1</formula>
    </cfRule>
  </conditionalFormatting>
  <conditionalFormatting sqref="J13">
    <cfRule type="expression" dxfId="589" priority="514" stopIfTrue="1">
      <formula>$G$1197 = 1</formula>
    </cfRule>
  </conditionalFormatting>
  <conditionalFormatting sqref="K13">
    <cfRule type="expression" dxfId="588" priority="513" stopIfTrue="1">
      <formula>$H$1197 = 1</formula>
    </cfRule>
  </conditionalFormatting>
  <conditionalFormatting sqref="L13">
    <cfRule type="expression" dxfId="587" priority="512" stopIfTrue="1">
      <formula>$I$1197 = 1</formula>
    </cfRule>
  </conditionalFormatting>
  <conditionalFormatting sqref="M13">
    <cfRule type="expression" dxfId="586" priority="511" stopIfTrue="1">
      <formula>$J$1197 = 1</formula>
    </cfRule>
  </conditionalFormatting>
  <conditionalFormatting sqref="J14">
    <cfRule type="expression" dxfId="585" priority="510" stopIfTrue="1">
      <formula>$G$1198 = 1</formula>
    </cfRule>
  </conditionalFormatting>
  <conditionalFormatting sqref="K14">
    <cfRule type="expression" dxfId="584" priority="509" stopIfTrue="1">
      <formula>$H$1198 = 1</formula>
    </cfRule>
  </conditionalFormatting>
  <conditionalFormatting sqref="L14">
    <cfRule type="expression" dxfId="583" priority="508" stopIfTrue="1">
      <formula>$I$1198 = 1</formula>
    </cfRule>
  </conditionalFormatting>
  <conditionalFormatting sqref="M14">
    <cfRule type="expression" dxfId="582" priority="507" stopIfTrue="1">
      <formula>$J$1198 = 1</formula>
    </cfRule>
  </conditionalFormatting>
  <conditionalFormatting sqref="J15">
    <cfRule type="expression" dxfId="581" priority="506" stopIfTrue="1">
      <formula>$G$1199 = 1</formula>
    </cfRule>
  </conditionalFormatting>
  <conditionalFormatting sqref="K15">
    <cfRule type="expression" dxfId="580" priority="505" stopIfTrue="1">
      <formula>$H$1199 = 1</formula>
    </cfRule>
  </conditionalFormatting>
  <conditionalFormatting sqref="L15">
    <cfRule type="expression" dxfId="579" priority="504" stopIfTrue="1">
      <formula>$I$1199 = 1</formula>
    </cfRule>
  </conditionalFormatting>
  <conditionalFormatting sqref="M15">
    <cfRule type="expression" dxfId="578" priority="503" stopIfTrue="1">
      <formula>$J$1199 = 1</formula>
    </cfRule>
  </conditionalFormatting>
  <conditionalFormatting sqref="J16">
    <cfRule type="expression" dxfId="577" priority="502" stopIfTrue="1">
      <formula>$G$1200 = 1</formula>
    </cfRule>
  </conditionalFormatting>
  <conditionalFormatting sqref="K16">
    <cfRule type="expression" dxfId="576" priority="501" stopIfTrue="1">
      <formula>$H$1200 = 1</formula>
    </cfRule>
  </conditionalFormatting>
  <conditionalFormatting sqref="L16">
    <cfRule type="expression" dxfId="575" priority="500" stopIfTrue="1">
      <formula>$I$1200 = 1</formula>
    </cfRule>
  </conditionalFormatting>
  <conditionalFormatting sqref="M16">
    <cfRule type="expression" dxfId="574" priority="499" stopIfTrue="1">
      <formula>$J$1200 = 1</formula>
    </cfRule>
  </conditionalFormatting>
  <conditionalFormatting sqref="J17">
    <cfRule type="expression" dxfId="573" priority="498" stopIfTrue="1">
      <formula>$G$1201 = 1</formula>
    </cfRule>
  </conditionalFormatting>
  <conditionalFormatting sqref="K17">
    <cfRule type="expression" dxfId="572" priority="497" stopIfTrue="1">
      <formula>$H$1201 = 1</formula>
    </cfRule>
  </conditionalFormatting>
  <conditionalFormatting sqref="L17">
    <cfRule type="expression" dxfId="571" priority="496" stopIfTrue="1">
      <formula>$I$1201 = 1</formula>
    </cfRule>
  </conditionalFormatting>
  <conditionalFormatting sqref="M17">
    <cfRule type="expression" dxfId="570" priority="495" stopIfTrue="1">
      <formula>$J$1201 = 1</formula>
    </cfRule>
  </conditionalFormatting>
  <conditionalFormatting sqref="J18">
    <cfRule type="expression" dxfId="569" priority="494" stopIfTrue="1">
      <formula>$G$1202 = 1</formula>
    </cfRule>
  </conditionalFormatting>
  <conditionalFormatting sqref="K18">
    <cfRule type="expression" dxfId="568" priority="493" stopIfTrue="1">
      <formula>$H$1202 = 1</formula>
    </cfRule>
  </conditionalFormatting>
  <conditionalFormatting sqref="L18">
    <cfRule type="expression" dxfId="567" priority="492" stopIfTrue="1">
      <formula>$I$1202 = 1</formula>
    </cfRule>
  </conditionalFormatting>
  <conditionalFormatting sqref="M18">
    <cfRule type="expression" dxfId="566" priority="491" stopIfTrue="1">
      <formula>$J$1202 = 1</formula>
    </cfRule>
  </conditionalFormatting>
  <conditionalFormatting sqref="J19">
    <cfRule type="expression" dxfId="565" priority="490" stopIfTrue="1">
      <formula>$G$1203 = 1</formula>
    </cfRule>
  </conditionalFormatting>
  <conditionalFormatting sqref="K19">
    <cfRule type="expression" dxfId="564" priority="489" stopIfTrue="1">
      <formula>$H$1203 = 1</formula>
    </cfRule>
  </conditionalFormatting>
  <conditionalFormatting sqref="L19">
    <cfRule type="expression" dxfId="563" priority="488" stopIfTrue="1">
      <formula>$I$1203 = 1</formula>
    </cfRule>
  </conditionalFormatting>
  <conditionalFormatting sqref="M19">
    <cfRule type="expression" dxfId="562" priority="487" stopIfTrue="1">
      <formula>$J$1203 = 1</formula>
    </cfRule>
  </conditionalFormatting>
  <conditionalFormatting sqref="J20">
    <cfRule type="expression" dxfId="561" priority="486" stopIfTrue="1">
      <formula>$G$1204 = 1</formula>
    </cfRule>
  </conditionalFormatting>
  <conditionalFormatting sqref="K20">
    <cfRule type="expression" dxfId="560" priority="485" stopIfTrue="1">
      <formula>$H$1204 = 1</formula>
    </cfRule>
  </conditionalFormatting>
  <conditionalFormatting sqref="L20">
    <cfRule type="expression" dxfId="559" priority="484" stopIfTrue="1">
      <formula>$I$1204 = 1</formula>
    </cfRule>
  </conditionalFormatting>
  <conditionalFormatting sqref="M20">
    <cfRule type="expression" dxfId="558" priority="483" stopIfTrue="1">
      <formula>$J$1204 = 1</formula>
    </cfRule>
  </conditionalFormatting>
  <conditionalFormatting sqref="J21">
    <cfRule type="expression" dxfId="557" priority="482" stopIfTrue="1">
      <formula>$G$1205 = 1</formula>
    </cfRule>
  </conditionalFormatting>
  <conditionalFormatting sqref="K21">
    <cfRule type="expression" dxfId="556" priority="481" stopIfTrue="1">
      <formula>$H$1205 = 1</formula>
    </cfRule>
  </conditionalFormatting>
  <conditionalFormatting sqref="L21">
    <cfRule type="expression" dxfId="555" priority="480" stopIfTrue="1">
      <formula>$I$1205 = 1</formula>
    </cfRule>
  </conditionalFormatting>
  <conditionalFormatting sqref="M21">
    <cfRule type="expression" dxfId="554" priority="479" stopIfTrue="1">
      <formula>$J$1205 = 1</formula>
    </cfRule>
  </conditionalFormatting>
  <conditionalFormatting sqref="J22">
    <cfRule type="expression" dxfId="553" priority="478" stopIfTrue="1">
      <formula>$G$1206 = 1</formula>
    </cfRule>
  </conditionalFormatting>
  <conditionalFormatting sqref="K22">
    <cfRule type="expression" dxfId="552" priority="477" stopIfTrue="1">
      <formula>$H$1206 = 1</formula>
    </cfRule>
  </conditionalFormatting>
  <conditionalFormatting sqref="L22">
    <cfRule type="expression" dxfId="551" priority="476" stopIfTrue="1">
      <formula>$I$1206 = 1</formula>
    </cfRule>
  </conditionalFormatting>
  <conditionalFormatting sqref="M22">
    <cfRule type="expression" dxfId="550" priority="475" stopIfTrue="1">
      <formula>$J$1206 = 1</formula>
    </cfRule>
  </conditionalFormatting>
  <conditionalFormatting sqref="J23">
    <cfRule type="expression" dxfId="549" priority="474" stopIfTrue="1">
      <formula>$G$1207 = 1</formula>
    </cfRule>
  </conditionalFormatting>
  <conditionalFormatting sqref="K23">
    <cfRule type="expression" dxfId="548" priority="473" stopIfTrue="1">
      <formula>$H$1207 = 1</formula>
    </cfRule>
  </conditionalFormatting>
  <conditionalFormatting sqref="L23">
    <cfRule type="expression" dxfId="547" priority="472" stopIfTrue="1">
      <formula>$I$1207 = 1</formula>
    </cfRule>
  </conditionalFormatting>
  <conditionalFormatting sqref="M23">
    <cfRule type="expression" dxfId="546" priority="471" stopIfTrue="1">
      <formula>$J$1207 = 1</formula>
    </cfRule>
  </conditionalFormatting>
  <conditionalFormatting sqref="J24">
    <cfRule type="expression" dxfId="545" priority="470" stopIfTrue="1">
      <formula>$G$1208 = 1</formula>
    </cfRule>
  </conditionalFormatting>
  <conditionalFormatting sqref="K24">
    <cfRule type="expression" dxfId="544" priority="469" stopIfTrue="1">
      <formula>$H$1208 = 1</formula>
    </cfRule>
  </conditionalFormatting>
  <conditionalFormatting sqref="L24">
    <cfRule type="expression" dxfId="543" priority="468" stopIfTrue="1">
      <formula>$I$1208 = 1</formula>
    </cfRule>
  </conditionalFormatting>
  <conditionalFormatting sqref="M24">
    <cfRule type="expression" dxfId="542" priority="467" stopIfTrue="1">
      <formula>$J$1208 = 1</formula>
    </cfRule>
  </conditionalFormatting>
  <conditionalFormatting sqref="J25">
    <cfRule type="expression" dxfId="541" priority="466" stopIfTrue="1">
      <formula>$G$1209 = 1</formula>
    </cfRule>
  </conditionalFormatting>
  <conditionalFormatting sqref="K25">
    <cfRule type="expression" dxfId="540" priority="465" stopIfTrue="1">
      <formula>$H$1209 = 1</formula>
    </cfRule>
  </conditionalFormatting>
  <conditionalFormatting sqref="L25">
    <cfRule type="expression" dxfId="539" priority="464" stopIfTrue="1">
      <formula>$I$1209 = 1</formula>
    </cfRule>
  </conditionalFormatting>
  <conditionalFormatting sqref="M25">
    <cfRule type="expression" dxfId="538" priority="463" stopIfTrue="1">
      <formula>$J$1209 = 1</formula>
    </cfRule>
  </conditionalFormatting>
  <conditionalFormatting sqref="J26">
    <cfRule type="expression" dxfId="537" priority="462" stopIfTrue="1">
      <formula>$G$1210 = 1</formula>
    </cfRule>
  </conditionalFormatting>
  <conditionalFormatting sqref="K26">
    <cfRule type="expression" dxfId="536" priority="461" stopIfTrue="1">
      <formula>$H$1210 = 1</formula>
    </cfRule>
  </conditionalFormatting>
  <conditionalFormatting sqref="L26">
    <cfRule type="expression" dxfId="535" priority="460" stopIfTrue="1">
      <formula>$I$1210 = 1</formula>
    </cfRule>
  </conditionalFormatting>
  <conditionalFormatting sqref="M26">
    <cfRule type="expression" dxfId="534" priority="459" stopIfTrue="1">
      <formula>$J$1210 = 1</formula>
    </cfRule>
  </conditionalFormatting>
  <conditionalFormatting sqref="J27">
    <cfRule type="expression" dxfId="533" priority="458" stopIfTrue="1">
      <formula>$G$1211 = 1</formula>
    </cfRule>
  </conditionalFormatting>
  <conditionalFormatting sqref="K27">
    <cfRule type="expression" dxfId="532" priority="457" stopIfTrue="1">
      <formula>$H$1211 = 1</formula>
    </cfRule>
  </conditionalFormatting>
  <conditionalFormatting sqref="L27">
    <cfRule type="expression" dxfId="531" priority="456" stopIfTrue="1">
      <formula>$I$1211 = 1</formula>
    </cfRule>
  </conditionalFormatting>
  <conditionalFormatting sqref="M27">
    <cfRule type="expression" dxfId="530" priority="455" stopIfTrue="1">
      <formula>$J$1211 = 1</formula>
    </cfRule>
  </conditionalFormatting>
  <conditionalFormatting sqref="J28">
    <cfRule type="expression" dxfId="529" priority="454" stopIfTrue="1">
      <formula>$G$1212 = 1</formula>
    </cfRule>
  </conditionalFormatting>
  <conditionalFormatting sqref="K28">
    <cfRule type="expression" dxfId="528" priority="453" stopIfTrue="1">
      <formula>$H$1212 = 1</formula>
    </cfRule>
  </conditionalFormatting>
  <conditionalFormatting sqref="L28">
    <cfRule type="expression" dxfId="527" priority="452" stopIfTrue="1">
      <formula>$I$1212 = 1</formula>
    </cfRule>
  </conditionalFormatting>
  <conditionalFormatting sqref="M28">
    <cfRule type="expression" dxfId="526" priority="451" stopIfTrue="1">
      <formula>$J$1212 = 1</formula>
    </cfRule>
  </conditionalFormatting>
  <conditionalFormatting sqref="J29">
    <cfRule type="expression" dxfId="525" priority="450" stopIfTrue="1">
      <formula>$G$1213 = 1</formula>
    </cfRule>
  </conditionalFormatting>
  <conditionalFormatting sqref="K29">
    <cfRule type="expression" dxfId="524" priority="449" stopIfTrue="1">
      <formula>$H$1213 = 1</formula>
    </cfRule>
  </conditionalFormatting>
  <conditionalFormatting sqref="L29">
    <cfRule type="expression" dxfId="523" priority="448" stopIfTrue="1">
      <formula>$I$1213 = 1</formula>
    </cfRule>
  </conditionalFormatting>
  <conditionalFormatting sqref="M29">
    <cfRule type="expression" dxfId="522" priority="447" stopIfTrue="1">
      <formula>$J$1213 = 1</formula>
    </cfRule>
  </conditionalFormatting>
  <conditionalFormatting sqref="J30">
    <cfRule type="expression" dxfId="521" priority="446" stopIfTrue="1">
      <formula>$G$1214 = 1</formula>
    </cfRule>
  </conditionalFormatting>
  <conditionalFormatting sqref="K30">
    <cfRule type="expression" dxfId="520" priority="445" stopIfTrue="1">
      <formula>$H$1214 = 1</formula>
    </cfRule>
  </conditionalFormatting>
  <conditionalFormatting sqref="L30">
    <cfRule type="expression" dxfId="519" priority="444" stopIfTrue="1">
      <formula>$I$1214 = 1</formula>
    </cfRule>
  </conditionalFormatting>
  <conditionalFormatting sqref="M30">
    <cfRule type="expression" dxfId="518" priority="443" stopIfTrue="1">
      <formula>$J$1214 = 1</formula>
    </cfRule>
  </conditionalFormatting>
  <conditionalFormatting sqref="J31">
    <cfRule type="expression" dxfId="517" priority="442" stopIfTrue="1">
      <formula>$G$1215 = 1</formula>
    </cfRule>
  </conditionalFormatting>
  <conditionalFormatting sqref="K31">
    <cfRule type="expression" dxfId="516" priority="441" stopIfTrue="1">
      <formula>$H$1215 = 1</formula>
    </cfRule>
  </conditionalFormatting>
  <conditionalFormatting sqref="L31">
    <cfRule type="expression" dxfId="515" priority="440" stopIfTrue="1">
      <formula>$I$1215 = 1</formula>
    </cfRule>
  </conditionalFormatting>
  <conditionalFormatting sqref="M31">
    <cfRule type="expression" dxfId="514" priority="439" stopIfTrue="1">
      <formula>$J$1215 = 1</formula>
    </cfRule>
  </conditionalFormatting>
  <conditionalFormatting sqref="J32">
    <cfRule type="expression" dxfId="513" priority="438" stopIfTrue="1">
      <formula>$G$1216 = 1</formula>
    </cfRule>
  </conditionalFormatting>
  <conditionalFormatting sqref="K32">
    <cfRule type="expression" dxfId="512" priority="437" stopIfTrue="1">
      <formula>$H$1216 = 1</formula>
    </cfRule>
  </conditionalFormatting>
  <conditionalFormatting sqref="L32">
    <cfRule type="expression" dxfId="511" priority="436" stopIfTrue="1">
      <formula>$I$1216 = 1</formula>
    </cfRule>
  </conditionalFormatting>
  <conditionalFormatting sqref="M32">
    <cfRule type="expression" dxfId="510" priority="435" stopIfTrue="1">
      <formula>$J$1216 = 1</formula>
    </cfRule>
  </conditionalFormatting>
  <conditionalFormatting sqref="J33">
    <cfRule type="expression" dxfId="509" priority="434" stopIfTrue="1">
      <formula>$G$1217 = 1</formula>
    </cfRule>
  </conditionalFormatting>
  <conditionalFormatting sqref="K33">
    <cfRule type="expression" dxfId="508" priority="433" stopIfTrue="1">
      <formula>$H$1217 = 1</formula>
    </cfRule>
  </conditionalFormatting>
  <conditionalFormatting sqref="L33">
    <cfRule type="expression" dxfId="507" priority="432" stopIfTrue="1">
      <formula>$I$1217 = 1</formula>
    </cfRule>
  </conditionalFormatting>
  <conditionalFormatting sqref="M33">
    <cfRule type="expression" dxfId="506" priority="431" stopIfTrue="1">
      <formula>$J$1217 = 1</formula>
    </cfRule>
  </conditionalFormatting>
  <conditionalFormatting sqref="J34">
    <cfRule type="expression" dxfId="505" priority="430" stopIfTrue="1">
      <formula>$G$1218 = 1</formula>
    </cfRule>
  </conditionalFormatting>
  <conditionalFormatting sqref="K34">
    <cfRule type="expression" dxfId="504" priority="429" stopIfTrue="1">
      <formula>$H$1218 = 1</formula>
    </cfRule>
  </conditionalFormatting>
  <conditionalFormatting sqref="L34">
    <cfRule type="expression" dxfId="503" priority="428" stopIfTrue="1">
      <formula>$I$1218 = 1</formula>
    </cfRule>
  </conditionalFormatting>
  <conditionalFormatting sqref="M34">
    <cfRule type="expression" dxfId="502" priority="427" stopIfTrue="1">
      <formula>$J$1218 = 1</formula>
    </cfRule>
  </conditionalFormatting>
  <conditionalFormatting sqref="J35">
    <cfRule type="expression" dxfId="501" priority="426" stopIfTrue="1">
      <formula>$G$1219 = 1</formula>
    </cfRule>
  </conditionalFormatting>
  <conditionalFormatting sqref="K35">
    <cfRule type="expression" dxfId="500" priority="425" stopIfTrue="1">
      <formula>$H$1219 = 1</formula>
    </cfRule>
  </conditionalFormatting>
  <conditionalFormatting sqref="L35">
    <cfRule type="expression" dxfId="499" priority="424" stopIfTrue="1">
      <formula>$I$1219 = 1</formula>
    </cfRule>
  </conditionalFormatting>
  <conditionalFormatting sqref="M35">
    <cfRule type="expression" dxfId="498" priority="423" stopIfTrue="1">
      <formula>$J$1219 = 1</formula>
    </cfRule>
  </conditionalFormatting>
  <conditionalFormatting sqref="Q9">
    <cfRule type="expression" dxfId="497" priority="422" stopIfTrue="1">
      <formula>$K$1193 = 1</formula>
    </cfRule>
  </conditionalFormatting>
  <conditionalFormatting sqref="R9">
    <cfRule type="expression" dxfId="496" priority="421" stopIfTrue="1">
      <formula>$L$1193 = 1</formula>
    </cfRule>
  </conditionalFormatting>
  <conditionalFormatting sqref="S9">
    <cfRule type="expression" dxfId="495" priority="420" stopIfTrue="1">
      <formula>$M$1193 = 1</formula>
    </cfRule>
  </conditionalFormatting>
  <conditionalFormatting sqref="Q10">
    <cfRule type="expression" dxfId="494" priority="419" stopIfTrue="1">
      <formula>$K$1194 = 1</formula>
    </cfRule>
  </conditionalFormatting>
  <conditionalFormatting sqref="R10">
    <cfRule type="expression" dxfId="493" priority="418" stopIfTrue="1">
      <formula>$L$1194 = 1</formula>
    </cfRule>
  </conditionalFormatting>
  <conditionalFormatting sqref="S10">
    <cfRule type="expression" dxfId="492" priority="417" stopIfTrue="1">
      <formula>$M$1194 = 1</formula>
    </cfRule>
  </conditionalFormatting>
  <conditionalFormatting sqref="Q11">
    <cfRule type="expression" dxfId="491" priority="416" stopIfTrue="1">
      <formula>$K$1195 = 1</formula>
    </cfRule>
  </conditionalFormatting>
  <conditionalFormatting sqref="R11">
    <cfRule type="expression" dxfId="490" priority="415" stopIfTrue="1">
      <formula>$L$1195 = 1</formula>
    </cfRule>
  </conditionalFormatting>
  <conditionalFormatting sqref="S11">
    <cfRule type="expression" dxfId="489" priority="414" stopIfTrue="1">
      <formula>$M$1195 = 1</formula>
    </cfRule>
  </conditionalFormatting>
  <conditionalFormatting sqref="Q12">
    <cfRule type="expression" dxfId="488" priority="413" stopIfTrue="1">
      <formula>$K$1196 = 1</formula>
    </cfRule>
  </conditionalFormatting>
  <conditionalFormatting sqref="R12">
    <cfRule type="expression" dxfId="487" priority="412" stopIfTrue="1">
      <formula>$L$1196 = 1</formula>
    </cfRule>
  </conditionalFormatting>
  <conditionalFormatting sqref="S12">
    <cfRule type="expression" dxfId="486" priority="411" stopIfTrue="1">
      <formula>$M$1196 = 1</formula>
    </cfRule>
  </conditionalFormatting>
  <conditionalFormatting sqref="Q13">
    <cfRule type="expression" dxfId="485" priority="410" stopIfTrue="1">
      <formula>$K$1197 = 1</formula>
    </cfRule>
  </conditionalFormatting>
  <conditionalFormatting sqref="R13">
    <cfRule type="expression" dxfId="484" priority="409" stopIfTrue="1">
      <formula>$L$1197 = 1</formula>
    </cfRule>
  </conditionalFormatting>
  <conditionalFormatting sqref="S13">
    <cfRule type="expression" dxfId="483" priority="408" stopIfTrue="1">
      <formula>$M$1197 = 1</formula>
    </cfRule>
  </conditionalFormatting>
  <conditionalFormatting sqref="Q14">
    <cfRule type="expression" dxfId="482" priority="407" stopIfTrue="1">
      <formula>$K$1198 = 1</formula>
    </cfRule>
  </conditionalFormatting>
  <conditionalFormatting sqref="R14">
    <cfRule type="expression" dxfId="481" priority="406" stopIfTrue="1">
      <formula>$L$1198 = 1</formula>
    </cfRule>
  </conditionalFormatting>
  <conditionalFormatting sqref="S14">
    <cfRule type="expression" dxfId="480" priority="405" stopIfTrue="1">
      <formula>$M$1198 = 1</formula>
    </cfRule>
  </conditionalFormatting>
  <conditionalFormatting sqref="Q15">
    <cfRule type="expression" dxfId="479" priority="404" stopIfTrue="1">
      <formula>$K$1199 = 1</formula>
    </cfRule>
  </conditionalFormatting>
  <conditionalFormatting sqref="R15">
    <cfRule type="expression" dxfId="478" priority="403" stopIfTrue="1">
      <formula>$L$1199 = 1</formula>
    </cfRule>
  </conditionalFormatting>
  <conditionalFormatting sqref="S15">
    <cfRule type="expression" dxfId="477" priority="402" stopIfTrue="1">
      <formula>$M$1199 = 1</formula>
    </cfRule>
  </conditionalFormatting>
  <conditionalFormatting sqref="Q16">
    <cfRule type="expression" dxfId="476" priority="401" stopIfTrue="1">
      <formula>$K$1200 = 1</formula>
    </cfRule>
  </conditionalFormatting>
  <conditionalFormatting sqref="R16">
    <cfRule type="expression" dxfId="475" priority="400" stopIfTrue="1">
      <formula>$L$1200 = 1</formula>
    </cfRule>
  </conditionalFormatting>
  <conditionalFormatting sqref="S16">
    <cfRule type="expression" dxfId="474" priority="399" stopIfTrue="1">
      <formula>$M$1200 = 1</formula>
    </cfRule>
  </conditionalFormatting>
  <conditionalFormatting sqref="Q17">
    <cfRule type="expression" dxfId="473" priority="398" stopIfTrue="1">
      <formula>$K$1201 = 1</formula>
    </cfRule>
  </conditionalFormatting>
  <conditionalFormatting sqref="R17">
    <cfRule type="expression" dxfId="472" priority="397" stopIfTrue="1">
      <formula>$L$1201 = 1</formula>
    </cfRule>
  </conditionalFormatting>
  <conditionalFormatting sqref="S17">
    <cfRule type="expression" dxfId="471" priority="396" stopIfTrue="1">
      <formula>$M$1201 = 1</formula>
    </cfRule>
  </conditionalFormatting>
  <conditionalFormatting sqref="Q18">
    <cfRule type="expression" dxfId="470" priority="395" stopIfTrue="1">
      <formula>$K$1202 = 1</formula>
    </cfRule>
  </conditionalFormatting>
  <conditionalFormatting sqref="R18">
    <cfRule type="expression" dxfId="469" priority="394" stopIfTrue="1">
      <formula>$L$1202 = 1</formula>
    </cfRule>
  </conditionalFormatting>
  <conditionalFormatting sqref="S18">
    <cfRule type="expression" dxfId="468" priority="393" stopIfTrue="1">
      <formula>$M$1202 = 1</formula>
    </cfRule>
  </conditionalFormatting>
  <conditionalFormatting sqref="Q19">
    <cfRule type="expression" dxfId="467" priority="392" stopIfTrue="1">
      <formula>$K$1203 = 1</formula>
    </cfRule>
  </conditionalFormatting>
  <conditionalFormatting sqref="R19">
    <cfRule type="expression" dxfId="466" priority="391" stopIfTrue="1">
      <formula>$L$1203 = 1</formula>
    </cfRule>
  </conditionalFormatting>
  <conditionalFormatting sqref="S19">
    <cfRule type="expression" dxfId="465" priority="390" stopIfTrue="1">
      <formula>$M$1203 = 1</formula>
    </cfRule>
  </conditionalFormatting>
  <conditionalFormatting sqref="Q20">
    <cfRule type="expression" dxfId="464" priority="389" stopIfTrue="1">
      <formula>$K$1204 = 1</formula>
    </cfRule>
  </conditionalFormatting>
  <conditionalFormatting sqref="R20">
    <cfRule type="expression" dxfId="463" priority="388" stopIfTrue="1">
      <formula>$L$1204 = 1</formula>
    </cfRule>
  </conditionalFormatting>
  <conditionalFormatting sqref="S20">
    <cfRule type="expression" dxfId="462" priority="387" stopIfTrue="1">
      <formula>$M$1204 = 1</formula>
    </cfRule>
  </conditionalFormatting>
  <conditionalFormatting sqref="Q21">
    <cfRule type="expression" dxfId="461" priority="386" stopIfTrue="1">
      <formula>$K$1205 = 1</formula>
    </cfRule>
  </conditionalFormatting>
  <conditionalFormatting sqref="R21">
    <cfRule type="expression" dxfId="460" priority="385" stopIfTrue="1">
      <formula>$L$1205 = 1</formula>
    </cfRule>
  </conditionalFormatting>
  <conditionalFormatting sqref="S21">
    <cfRule type="expression" dxfId="459" priority="384" stopIfTrue="1">
      <formula>$M$1205 = 1</formula>
    </cfRule>
  </conditionalFormatting>
  <conditionalFormatting sqref="Q22">
    <cfRule type="expression" dxfId="458" priority="383" stopIfTrue="1">
      <formula>$K$1206 = 1</formula>
    </cfRule>
  </conditionalFormatting>
  <conditionalFormatting sqref="R22">
    <cfRule type="expression" dxfId="457" priority="382" stopIfTrue="1">
      <formula>$L$1206 = 1</formula>
    </cfRule>
  </conditionalFormatting>
  <conditionalFormatting sqref="S22">
    <cfRule type="expression" dxfId="456" priority="381" stopIfTrue="1">
      <formula>$M$1206 = 1</formula>
    </cfRule>
  </conditionalFormatting>
  <conditionalFormatting sqref="Q23">
    <cfRule type="expression" dxfId="455" priority="380" stopIfTrue="1">
      <formula>$K$1207 = 1</formula>
    </cfRule>
  </conditionalFormatting>
  <conditionalFormatting sqref="R23">
    <cfRule type="expression" dxfId="454" priority="379" stopIfTrue="1">
      <formula>$L$1207 = 1</formula>
    </cfRule>
  </conditionalFormatting>
  <conditionalFormatting sqref="S23">
    <cfRule type="expression" dxfId="453" priority="378" stopIfTrue="1">
      <formula>$M$1207 = 1</formula>
    </cfRule>
  </conditionalFormatting>
  <conditionalFormatting sqref="Q24">
    <cfRule type="expression" dxfId="452" priority="377" stopIfTrue="1">
      <formula>$K$1208 = 1</formula>
    </cfRule>
  </conditionalFormatting>
  <conditionalFormatting sqref="R24">
    <cfRule type="expression" dxfId="451" priority="376" stopIfTrue="1">
      <formula>$L$1208 = 1</formula>
    </cfRule>
  </conditionalFormatting>
  <conditionalFormatting sqref="S24">
    <cfRule type="expression" dxfId="450" priority="375" stopIfTrue="1">
      <formula>$M$1208 = 1</formula>
    </cfRule>
  </conditionalFormatting>
  <conditionalFormatting sqref="Q25">
    <cfRule type="expression" dxfId="449" priority="374" stopIfTrue="1">
      <formula>$K$1209 = 1</formula>
    </cfRule>
  </conditionalFormatting>
  <conditionalFormatting sqref="R25">
    <cfRule type="expression" dxfId="448" priority="373" stopIfTrue="1">
      <formula>$L$1209 = 1</formula>
    </cfRule>
  </conditionalFormatting>
  <conditionalFormatting sqref="S25">
    <cfRule type="expression" dxfId="447" priority="372" stopIfTrue="1">
      <formula>$M$1209 = 1</formula>
    </cfRule>
  </conditionalFormatting>
  <conditionalFormatting sqref="Q26">
    <cfRule type="expression" dxfId="446" priority="371" stopIfTrue="1">
      <formula>$K$1210 = 1</formula>
    </cfRule>
  </conditionalFormatting>
  <conditionalFormatting sqref="R26">
    <cfRule type="expression" dxfId="445" priority="370" stopIfTrue="1">
      <formula>$L$1210 = 1</formula>
    </cfRule>
  </conditionalFormatting>
  <conditionalFormatting sqref="S26">
    <cfRule type="expression" dxfId="444" priority="369" stopIfTrue="1">
      <formula>$M$1210 = 1</formula>
    </cfRule>
  </conditionalFormatting>
  <conditionalFormatting sqref="Q27">
    <cfRule type="expression" dxfId="443" priority="368" stopIfTrue="1">
      <formula>$K$1211 = 1</formula>
    </cfRule>
  </conditionalFormatting>
  <conditionalFormatting sqref="R27">
    <cfRule type="expression" dxfId="442" priority="367" stopIfTrue="1">
      <formula>$L$1211 = 1</formula>
    </cfRule>
  </conditionalFormatting>
  <conditionalFormatting sqref="S27">
    <cfRule type="expression" dxfId="441" priority="366" stopIfTrue="1">
      <formula>$M$1211 = 1</formula>
    </cfRule>
  </conditionalFormatting>
  <conditionalFormatting sqref="Q28">
    <cfRule type="expression" dxfId="440" priority="365" stopIfTrue="1">
      <formula>$K$1212 = 1</formula>
    </cfRule>
  </conditionalFormatting>
  <conditionalFormatting sqref="R28">
    <cfRule type="expression" dxfId="439" priority="364" stopIfTrue="1">
      <formula>$L$1212 = 1</formula>
    </cfRule>
  </conditionalFormatting>
  <conditionalFormatting sqref="S28">
    <cfRule type="expression" dxfId="438" priority="363" stopIfTrue="1">
      <formula>$M$1212 = 1</formula>
    </cfRule>
  </conditionalFormatting>
  <conditionalFormatting sqref="Q29">
    <cfRule type="expression" dxfId="437" priority="362" stopIfTrue="1">
      <formula>$K$1213 = 1</formula>
    </cfRule>
  </conditionalFormatting>
  <conditionalFormatting sqref="R29">
    <cfRule type="expression" dxfId="436" priority="361" stopIfTrue="1">
      <formula>$L$1213 = 1</formula>
    </cfRule>
  </conditionalFormatting>
  <conditionalFormatting sqref="S29">
    <cfRule type="expression" dxfId="435" priority="360" stopIfTrue="1">
      <formula>$M$1213 = 1</formula>
    </cfRule>
  </conditionalFormatting>
  <conditionalFormatting sqref="Q30">
    <cfRule type="expression" dxfId="434" priority="359" stopIfTrue="1">
      <formula>$K$1214 = 1</formula>
    </cfRule>
  </conditionalFormatting>
  <conditionalFormatting sqref="R30">
    <cfRule type="expression" dxfId="433" priority="358" stopIfTrue="1">
      <formula>$L$1214 = 1</formula>
    </cfRule>
  </conditionalFormatting>
  <conditionalFormatting sqref="S30">
    <cfRule type="expression" dxfId="432" priority="357" stopIfTrue="1">
      <formula>$M$1214 = 1</formula>
    </cfRule>
  </conditionalFormatting>
  <conditionalFormatting sqref="Q31">
    <cfRule type="expression" dxfId="431" priority="356" stopIfTrue="1">
      <formula>$K$1215 = 1</formula>
    </cfRule>
  </conditionalFormatting>
  <conditionalFormatting sqref="R31">
    <cfRule type="expression" dxfId="430" priority="355" stopIfTrue="1">
      <formula>$L$1215 = 1</formula>
    </cfRule>
  </conditionalFormatting>
  <conditionalFormatting sqref="S31">
    <cfRule type="expression" dxfId="429" priority="354" stopIfTrue="1">
      <formula>$M$1215 = 1</formula>
    </cfRule>
  </conditionalFormatting>
  <conditionalFormatting sqref="Q32">
    <cfRule type="expression" dxfId="428" priority="353" stopIfTrue="1">
      <formula>$K$1216 = 1</formula>
    </cfRule>
  </conditionalFormatting>
  <conditionalFormatting sqref="R32">
    <cfRule type="expression" dxfId="427" priority="352" stopIfTrue="1">
      <formula>$L$1216 = 1</formula>
    </cfRule>
  </conditionalFormatting>
  <conditionalFormatting sqref="S32">
    <cfRule type="expression" dxfId="426" priority="351" stopIfTrue="1">
      <formula>$M$1216 = 1</formula>
    </cfRule>
  </conditionalFormatting>
  <conditionalFormatting sqref="Q33">
    <cfRule type="expression" dxfId="425" priority="350" stopIfTrue="1">
      <formula>$K$1217 = 1</formula>
    </cfRule>
  </conditionalFormatting>
  <conditionalFormatting sqref="R33">
    <cfRule type="expression" dxfId="424" priority="349" stopIfTrue="1">
      <formula>$L$1217 = 1</formula>
    </cfRule>
  </conditionalFormatting>
  <conditionalFormatting sqref="S33">
    <cfRule type="expression" dxfId="423" priority="348" stopIfTrue="1">
      <formula>$M$1217 = 1</formula>
    </cfRule>
  </conditionalFormatting>
  <conditionalFormatting sqref="Q34">
    <cfRule type="expression" dxfId="422" priority="347" stopIfTrue="1">
      <formula>$K$1218 = 1</formula>
    </cfRule>
  </conditionalFormatting>
  <conditionalFormatting sqref="R34">
    <cfRule type="expression" dxfId="421" priority="346" stopIfTrue="1">
      <formula>$L$1218 = 1</formula>
    </cfRule>
  </conditionalFormatting>
  <conditionalFormatting sqref="S34">
    <cfRule type="expression" dxfId="420" priority="345" stopIfTrue="1">
      <formula>$M$1218 = 1</formula>
    </cfRule>
  </conditionalFormatting>
  <conditionalFormatting sqref="Q35">
    <cfRule type="expression" dxfId="419" priority="344" stopIfTrue="1">
      <formula>$K$1219 = 1</formula>
    </cfRule>
  </conditionalFormatting>
  <conditionalFormatting sqref="R35">
    <cfRule type="expression" dxfId="418" priority="343" stopIfTrue="1">
      <formula>$L$1219 = 1</formula>
    </cfRule>
  </conditionalFormatting>
  <conditionalFormatting sqref="S35">
    <cfRule type="expression" dxfId="417" priority="342" stopIfTrue="1">
      <formula>$M$1219 = 1</formula>
    </cfRule>
  </conditionalFormatting>
  <conditionalFormatting sqref="J39">
    <cfRule type="expression" dxfId="416" priority="341" stopIfTrue="1">
      <formula>$Q$1192 = 1</formula>
    </cfRule>
  </conditionalFormatting>
  <conditionalFormatting sqref="K39">
    <cfRule type="expression" dxfId="415" priority="340" stopIfTrue="1">
      <formula>$R$1192 = 1</formula>
    </cfRule>
  </conditionalFormatting>
  <conditionalFormatting sqref="L39">
    <cfRule type="expression" dxfId="414" priority="339" stopIfTrue="1">
      <formula>$S$1192 = 1</formula>
    </cfRule>
  </conditionalFormatting>
  <conditionalFormatting sqref="M39:M66">
    <cfRule type="expression" dxfId="413" priority="338" stopIfTrue="1">
      <formula>$T$1192 = 1</formula>
    </cfRule>
  </conditionalFormatting>
  <conditionalFormatting sqref="Q39">
    <cfRule type="expression" dxfId="412" priority="337" stopIfTrue="1">
      <formula>$U$1192 = 1</formula>
    </cfRule>
  </conditionalFormatting>
  <conditionalFormatting sqref="R39">
    <cfRule type="expression" dxfId="411" priority="336" stopIfTrue="1">
      <formula>$V$1192 = 1</formula>
    </cfRule>
  </conditionalFormatting>
  <conditionalFormatting sqref="S39">
    <cfRule type="expression" dxfId="410" priority="335" stopIfTrue="1">
      <formula>$W$1192 = 1</formula>
    </cfRule>
  </conditionalFormatting>
  <conditionalFormatting sqref="J40">
    <cfRule type="expression" dxfId="409" priority="334" stopIfTrue="1">
      <formula>$Q$1193 = 1</formula>
    </cfRule>
  </conditionalFormatting>
  <conditionalFormatting sqref="K40">
    <cfRule type="expression" dxfId="408" priority="333" stopIfTrue="1">
      <formula>$R$1193 = 1</formula>
    </cfRule>
  </conditionalFormatting>
  <conditionalFormatting sqref="L40">
    <cfRule type="expression" dxfId="407" priority="332" stopIfTrue="1">
      <formula>$S$1193 = 1</formula>
    </cfRule>
  </conditionalFormatting>
  <conditionalFormatting sqref="M40">
    <cfRule type="expression" dxfId="406" priority="331" stopIfTrue="1">
      <formula>$T$1193 = 1</formula>
    </cfRule>
  </conditionalFormatting>
  <conditionalFormatting sqref="Q40">
    <cfRule type="expression" dxfId="405" priority="330" stopIfTrue="1">
      <formula>$U$1193 = 1</formula>
    </cfRule>
  </conditionalFormatting>
  <conditionalFormatting sqref="R40">
    <cfRule type="expression" dxfId="404" priority="329" stopIfTrue="1">
      <formula>$V$1193 = 1</formula>
    </cfRule>
  </conditionalFormatting>
  <conditionalFormatting sqref="S40">
    <cfRule type="expression" dxfId="403" priority="328" stopIfTrue="1">
      <formula>$W$1193 = 1</formula>
    </cfRule>
  </conditionalFormatting>
  <conditionalFormatting sqref="Q41">
    <cfRule type="expression" dxfId="402" priority="327" stopIfTrue="1">
      <formula>$U$1194 = 1</formula>
    </cfRule>
  </conditionalFormatting>
  <conditionalFormatting sqref="R41">
    <cfRule type="expression" dxfId="401" priority="326" stopIfTrue="1">
      <formula>$V$1194 = 1</formula>
    </cfRule>
  </conditionalFormatting>
  <conditionalFormatting sqref="S41">
    <cfRule type="expression" dxfId="400" priority="325" stopIfTrue="1">
      <formula>$W$1194 = 1</formula>
    </cfRule>
  </conditionalFormatting>
  <conditionalFormatting sqref="Q42">
    <cfRule type="expression" dxfId="399" priority="324" stopIfTrue="1">
      <formula>$U$1195 = 1</formula>
    </cfRule>
  </conditionalFormatting>
  <conditionalFormatting sqref="R42">
    <cfRule type="expression" dxfId="398" priority="323" stopIfTrue="1">
      <formula>$V$1195 = 1</formula>
    </cfRule>
  </conditionalFormatting>
  <conditionalFormatting sqref="S42">
    <cfRule type="expression" dxfId="397" priority="322" stopIfTrue="1">
      <formula>$W$1195 = 1</formula>
    </cfRule>
  </conditionalFormatting>
  <conditionalFormatting sqref="Q43">
    <cfRule type="expression" dxfId="396" priority="321" stopIfTrue="1">
      <formula>$U$1196 = 1</formula>
    </cfRule>
  </conditionalFormatting>
  <conditionalFormatting sqref="S43">
    <cfRule type="expression" dxfId="395" priority="320" stopIfTrue="1">
      <formula>$W$1196 = 1</formula>
    </cfRule>
  </conditionalFormatting>
  <conditionalFormatting sqref="Q44">
    <cfRule type="expression" dxfId="394" priority="319" stopIfTrue="1">
      <formula>$U$1197 = 1</formula>
    </cfRule>
  </conditionalFormatting>
  <conditionalFormatting sqref="R44">
    <cfRule type="expression" dxfId="393" priority="318" stopIfTrue="1">
      <formula>$V$1197 = 1</formula>
    </cfRule>
  </conditionalFormatting>
  <conditionalFormatting sqref="S44">
    <cfRule type="expression" dxfId="392" priority="317" stopIfTrue="1">
      <formula>$W$1197 = 1</formula>
    </cfRule>
  </conditionalFormatting>
  <conditionalFormatting sqref="Q45">
    <cfRule type="expression" dxfId="391" priority="316" stopIfTrue="1">
      <formula>$U$1198 = 1</formula>
    </cfRule>
  </conditionalFormatting>
  <conditionalFormatting sqref="R45">
    <cfRule type="expression" dxfId="390" priority="315" stopIfTrue="1">
      <formula>$V$1198 = 1</formula>
    </cfRule>
  </conditionalFormatting>
  <conditionalFormatting sqref="S45">
    <cfRule type="expression" dxfId="389" priority="314" stopIfTrue="1">
      <formula>$W$1198 = 1</formula>
    </cfRule>
  </conditionalFormatting>
  <conditionalFormatting sqref="Q46">
    <cfRule type="expression" dxfId="388" priority="313" stopIfTrue="1">
      <formula>$U$1199 = 1</formula>
    </cfRule>
  </conditionalFormatting>
  <conditionalFormatting sqref="R46">
    <cfRule type="expression" dxfId="387" priority="312" stopIfTrue="1">
      <formula>$V$1199 = 1</formula>
    </cfRule>
  </conditionalFormatting>
  <conditionalFormatting sqref="S46">
    <cfRule type="expression" dxfId="386" priority="311" stopIfTrue="1">
      <formula>$W$1199 = 1</formula>
    </cfRule>
  </conditionalFormatting>
  <conditionalFormatting sqref="Q47">
    <cfRule type="expression" dxfId="385" priority="310" stopIfTrue="1">
      <formula>$U$1200 = 1</formula>
    </cfRule>
  </conditionalFormatting>
  <conditionalFormatting sqref="R47">
    <cfRule type="expression" dxfId="384" priority="309" stopIfTrue="1">
      <formula>$V$1200 = 1</formula>
    </cfRule>
  </conditionalFormatting>
  <conditionalFormatting sqref="S47">
    <cfRule type="expression" dxfId="383" priority="308" stopIfTrue="1">
      <formula>$W$1200 = 1</formula>
    </cfRule>
  </conditionalFormatting>
  <conditionalFormatting sqref="Q48">
    <cfRule type="expression" dxfId="382" priority="307" stopIfTrue="1">
      <formula>$U$1201 = 1</formula>
    </cfRule>
  </conditionalFormatting>
  <conditionalFormatting sqref="R48">
    <cfRule type="expression" dxfId="381" priority="306" stopIfTrue="1">
      <formula>$V$1201 = 1</formula>
    </cfRule>
  </conditionalFormatting>
  <conditionalFormatting sqref="S48">
    <cfRule type="expression" dxfId="380" priority="305" stopIfTrue="1">
      <formula>$W$1201 = 1</formula>
    </cfRule>
  </conditionalFormatting>
  <conditionalFormatting sqref="Q49">
    <cfRule type="expression" dxfId="379" priority="304" stopIfTrue="1">
      <formula>$U$1202 = 1</formula>
    </cfRule>
  </conditionalFormatting>
  <conditionalFormatting sqref="R49">
    <cfRule type="expression" dxfId="378" priority="303" stopIfTrue="1">
      <formula>$V$1202 = 1</formula>
    </cfRule>
  </conditionalFormatting>
  <conditionalFormatting sqref="S49">
    <cfRule type="expression" dxfId="377" priority="302" stopIfTrue="1">
      <formula>$W$1202 = 1</formula>
    </cfRule>
  </conditionalFormatting>
  <conditionalFormatting sqref="Q50">
    <cfRule type="expression" dxfId="376" priority="301" stopIfTrue="1">
      <formula>$U$1203 = 1</formula>
    </cfRule>
  </conditionalFormatting>
  <conditionalFormatting sqref="R50">
    <cfRule type="expression" dxfId="375" priority="300" stopIfTrue="1">
      <formula>$V$1203 = 1</formula>
    </cfRule>
  </conditionalFormatting>
  <conditionalFormatting sqref="S50">
    <cfRule type="expression" dxfId="374" priority="299" stopIfTrue="1">
      <formula>$W$1203 = 1</formula>
    </cfRule>
  </conditionalFormatting>
  <conditionalFormatting sqref="Q51">
    <cfRule type="expression" dxfId="373" priority="298" stopIfTrue="1">
      <formula>$U$1204 = 1</formula>
    </cfRule>
  </conditionalFormatting>
  <conditionalFormatting sqref="R51">
    <cfRule type="expression" dxfId="372" priority="297" stopIfTrue="1">
      <formula>$V$1204 = 1</formula>
    </cfRule>
  </conditionalFormatting>
  <conditionalFormatting sqref="S51">
    <cfRule type="expression" dxfId="371" priority="296" stopIfTrue="1">
      <formula>$W$1204 = 1</formula>
    </cfRule>
  </conditionalFormatting>
  <conditionalFormatting sqref="Q52">
    <cfRule type="expression" dxfId="370" priority="295" stopIfTrue="1">
      <formula>$U$1205 = 1</formula>
    </cfRule>
  </conditionalFormatting>
  <conditionalFormatting sqref="R52">
    <cfRule type="expression" dxfId="369" priority="294" stopIfTrue="1">
      <formula>$V$1205 = 1</formula>
    </cfRule>
  </conditionalFormatting>
  <conditionalFormatting sqref="S52">
    <cfRule type="expression" dxfId="368" priority="293" stopIfTrue="1">
      <formula>$W$1205 = 1</formula>
    </cfRule>
  </conditionalFormatting>
  <conditionalFormatting sqref="Q53">
    <cfRule type="expression" dxfId="367" priority="292" stopIfTrue="1">
      <formula>$U$1206 = 1</formula>
    </cfRule>
  </conditionalFormatting>
  <conditionalFormatting sqref="R53">
    <cfRule type="expression" dxfId="366" priority="291" stopIfTrue="1">
      <formula>$V$1206 = 1</formula>
    </cfRule>
  </conditionalFormatting>
  <conditionalFormatting sqref="S53">
    <cfRule type="expression" dxfId="365" priority="290" stopIfTrue="1">
      <formula>$W$1206 = 1</formula>
    </cfRule>
  </conditionalFormatting>
  <conditionalFormatting sqref="Q54">
    <cfRule type="expression" dxfId="364" priority="289" stopIfTrue="1">
      <formula>$U$1207 = 1</formula>
    </cfRule>
  </conditionalFormatting>
  <conditionalFormatting sqref="R54">
    <cfRule type="expression" dxfId="363" priority="288" stopIfTrue="1">
      <formula>$V$1207 = 1</formula>
    </cfRule>
  </conditionalFormatting>
  <conditionalFormatting sqref="S54">
    <cfRule type="expression" dxfId="362" priority="287" stopIfTrue="1">
      <formula>$W$1207 = 1</formula>
    </cfRule>
  </conditionalFormatting>
  <conditionalFormatting sqref="Q55">
    <cfRule type="expression" dxfId="361" priority="286" stopIfTrue="1">
      <formula>$U$1208 = 1</formula>
    </cfRule>
  </conditionalFormatting>
  <conditionalFormatting sqref="R55">
    <cfRule type="expression" dxfId="360" priority="285" stopIfTrue="1">
      <formula>$V$1208 = 1</formula>
    </cfRule>
  </conditionalFormatting>
  <conditionalFormatting sqref="S55">
    <cfRule type="expression" dxfId="359" priority="284" stopIfTrue="1">
      <formula>$W$1208 = 1</formula>
    </cfRule>
  </conditionalFormatting>
  <conditionalFormatting sqref="Q56">
    <cfRule type="expression" dxfId="358" priority="283" stopIfTrue="1">
      <formula>$U$1209 = 1</formula>
    </cfRule>
  </conditionalFormatting>
  <conditionalFormatting sqref="R56">
    <cfRule type="expression" dxfId="357" priority="282" stopIfTrue="1">
      <formula>$V$1209 = 1</formula>
    </cfRule>
  </conditionalFormatting>
  <conditionalFormatting sqref="S56">
    <cfRule type="expression" dxfId="356" priority="281" stopIfTrue="1">
      <formula>$W$1209 = 1</formula>
    </cfRule>
  </conditionalFormatting>
  <conditionalFormatting sqref="Q57">
    <cfRule type="expression" dxfId="355" priority="280" stopIfTrue="1">
      <formula>$U$1210 = 1</formula>
    </cfRule>
  </conditionalFormatting>
  <conditionalFormatting sqref="R57">
    <cfRule type="expression" dxfId="354" priority="279" stopIfTrue="1">
      <formula>$V$1210 = 1</formula>
    </cfRule>
  </conditionalFormatting>
  <conditionalFormatting sqref="S57">
    <cfRule type="expression" dxfId="353" priority="278" stopIfTrue="1">
      <formula>$W$1210 = 1</formula>
    </cfRule>
  </conditionalFormatting>
  <conditionalFormatting sqref="Q58">
    <cfRule type="expression" dxfId="352" priority="277" stopIfTrue="1">
      <formula>$U$1211 = 1</formula>
    </cfRule>
  </conditionalFormatting>
  <conditionalFormatting sqref="R58">
    <cfRule type="expression" dxfId="351" priority="276" stopIfTrue="1">
      <formula>$V$1211 = 1</formula>
    </cfRule>
  </conditionalFormatting>
  <conditionalFormatting sqref="S58">
    <cfRule type="expression" dxfId="350" priority="275" stopIfTrue="1">
      <formula>$W$1211 = 1</formula>
    </cfRule>
  </conditionalFormatting>
  <conditionalFormatting sqref="Q59">
    <cfRule type="expression" dxfId="349" priority="274" stopIfTrue="1">
      <formula>$U$1212 = 1</formula>
    </cfRule>
  </conditionalFormatting>
  <conditionalFormatting sqref="R59">
    <cfRule type="expression" dxfId="348" priority="273" stopIfTrue="1">
      <formula>$V$1212 = 1</formula>
    </cfRule>
  </conditionalFormatting>
  <conditionalFormatting sqref="S59">
    <cfRule type="expression" dxfId="347" priority="272" stopIfTrue="1">
      <formula>$W$1212 = 1</formula>
    </cfRule>
  </conditionalFormatting>
  <conditionalFormatting sqref="Q60">
    <cfRule type="expression" dxfId="346" priority="271" stopIfTrue="1">
      <formula>$U$1213 = 1</formula>
    </cfRule>
  </conditionalFormatting>
  <conditionalFormatting sqref="R60">
    <cfRule type="expression" dxfId="345" priority="270" stopIfTrue="1">
      <formula>$V$1213 = 1</formula>
    </cfRule>
  </conditionalFormatting>
  <conditionalFormatting sqref="S60">
    <cfRule type="expression" dxfId="344" priority="269" stopIfTrue="1">
      <formula>$W$1213 = 1</formula>
    </cfRule>
  </conditionalFormatting>
  <conditionalFormatting sqref="Q61">
    <cfRule type="expression" dxfId="343" priority="268" stopIfTrue="1">
      <formula>$U$1214 = 1</formula>
    </cfRule>
  </conditionalFormatting>
  <conditionalFormatting sqref="R61">
    <cfRule type="expression" dxfId="342" priority="267" stopIfTrue="1">
      <formula>$V$1214 = 1</formula>
    </cfRule>
  </conditionalFormatting>
  <conditionalFormatting sqref="S61">
    <cfRule type="expression" dxfId="341" priority="266" stopIfTrue="1">
      <formula>$W$1214 = 1</formula>
    </cfRule>
  </conditionalFormatting>
  <conditionalFormatting sqref="Q62">
    <cfRule type="expression" dxfId="340" priority="265" stopIfTrue="1">
      <formula>$U$1215 = 1</formula>
    </cfRule>
  </conditionalFormatting>
  <conditionalFormatting sqref="R62">
    <cfRule type="expression" dxfId="339" priority="264" stopIfTrue="1">
      <formula>$V$1215 = 1</formula>
    </cfRule>
  </conditionalFormatting>
  <conditionalFormatting sqref="S62">
    <cfRule type="expression" dxfId="338" priority="263" stopIfTrue="1">
      <formula>$W$1215 = 1</formula>
    </cfRule>
  </conditionalFormatting>
  <conditionalFormatting sqref="Q63">
    <cfRule type="expression" dxfId="337" priority="262" stopIfTrue="1">
      <formula>$U$1216 = 1</formula>
    </cfRule>
  </conditionalFormatting>
  <conditionalFormatting sqref="R63">
    <cfRule type="expression" dxfId="336" priority="261" stopIfTrue="1">
      <formula>$V$1216 = 1</formula>
    </cfRule>
  </conditionalFormatting>
  <conditionalFormatting sqref="S63">
    <cfRule type="expression" dxfId="335" priority="260" stopIfTrue="1">
      <formula>$W$1216 = 1</formula>
    </cfRule>
  </conditionalFormatting>
  <conditionalFormatting sqref="Q64">
    <cfRule type="expression" dxfId="334" priority="259" stopIfTrue="1">
      <formula>$U$1217 = 1</formula>
    </cfRule>
  </conditionalFormatting>
  <conditionalFormatting sqref="R64">
    <cfRule type="expression" dxfId="333" priority="258" stopIfTrue="1">
      <formula>$V$1217 = 1</formula>
    </cfRule>
  </conditionalFormatting>
  <conditionalFormatting sqref="S64">
    <cfRule type="expression" dxfId="332" priority="257" stopIfTrue="1">
      <formula>$W$1217 = 1</formula>
    </cfRule>
  </conditionalFormatting>
  <conditionalFormatting sqref="Q65">
    <cfRule type="expression" dxfId="331" priority="256" stopIfTrue="1">
      <formula>$U$1218 = 1</formula>
    </cfRule>
  </conditionalFormatting>
  <conditionalFormatting sqref="R65">
    <cfRule type="expression" dxfId="330" priority="255" stopIfTrue="1">
      <formula>$V$1218 = 1</formula>
    </cfRule>
  </conditionalFormatting>
  <conditionalFormatting sqref="S65">
    <cfRule type="expression" dxfId="329" priority="254" stopIfTrue="1">
      <formula>$W$1218 = 1</formula>
    </cfRule>
  </conditionalFormatting>
  <conditionalFormatting sqref="Q66">
    <cfRule type="expression" dxfId="328" priority="253" stopIfTrue="1">
      <formula>$U$1219 = 1</formula>
    </cfRule>
  </conditionalFormatting>
  <conditionalFormatting sqref="R66">
    <cfRule type="expression" dxfId="327" priority="252" stopIfTrue="1">
      <formula>$V$1219 = 1</formula>
    </cfRule>
  </conditionalFormatting>
  <conditionalFormatting sqref="S66">
    <cfRule type="expression" dxfId="326" priority="251" stopIfTrue="1">
      <formula>$W$1219 = 1</formula>
    </cfRule>
  </conditionalFormatting>
  <conditionalFormatting sqref="J41">
    <cfRule type="expression" dxfId="325" priority="250" stopIfTrue="1">
      <formula>$Q$1194 = 1</formula>
    </cfRule>
  </conditionalFormatting>
  <conditionalFormatting sqref="K41">
    <cfRule type="expression" dxfId="324" priority="249" stopIfTrue="1">
      <formula>$R$1194 = 1</formula>
    </cfRule>
  </conditionalFormatting>
  <conditionalFormatting sqref="L41">
    <cfRule type="expression" dxfId="323" priority="248" stopIfTrue="1">
      <formula>$S$1194 = 1</formula>
    </cfRule>
  </conditionalFormatting>
  <conditionalFormatting sqref="M41">
    <cfRule type="expression" dxfId="322" priority="247" stopIfTrue="1">
      <formula>$T$1194 = 1</formula>
    </cfRule>
  </conditionalFormatting>
  <conditionalFormatting sqref="J42">
    <cfRule type="expression" dxfId="321" priority="246" stopIfTrue="1">
      <formula>$Q$1195 = 1</formula>
    </cfRule>
  </conditionalFormatting>
  <conditionalFormatting sqref="K42">
    <cfRule type="expression" dxfId="320" priority="245" stopIfTrue="1">
      <formula>$R$1195 = 1</formula>
    </cfRule>
  </conditionalFormatting>
  <conditionalFormatting sqref="L42">
    <cfRule type="expression" dxfId="319" priority="244" stopIfTrue="1">
      <formula>$S$1195 = 1</formula>
    </cfRule>
  </conditionalFormatting>
  <conditionalFormatting sqref="M42">
    <cfRule type="expression" dxfId="318" priority="243" stopIfTrue="1">
      <formula>$T$1195 = 1</formula>
    </cfRule>
  </conditionalFormatting>
  <conditionalFormatting sqref="J43">
    <cfRule type="expression" dxfId="317" priority="242" stopIfTrue="1">
      <formula>$Q$1196 = 1</formula>
    </cfRule>
  </conditionalFormatting>
  <conditionalFormatting sqref="K43">
    <cfRule type="expression" dxfId="316" priority="241" stopIfTrue="1">
      <formula>$R$1196 = 1</formula>
    </cfRule>
  </conditionalFormatting>
  <conditionalFormatting sqref="L43">
    <cfRule type="expression" dxfId="315" priority="240" stopIfTrue="1">
      <formula>$S$1196 = 1</formula>
    </cfRule>
  </conditionalFormatting>
  <conditionalFormatting sqref="M43">
    <cfRule type="expression" dxfId="314" priority="239" stopIfTrue="1">
      <formula>$T$1196 = 1</formula>
    </cfRule>
  </conditionalFormatting>
  <conditionalFormatting sqref="J44">
    <cfRule type="expression" dxfId="313" priority="238" stopIfTrue="1">
      <formula>$Q$1197 = 1</formula>
    </cfRule>
  </conditionalFormatting>
  <conditionalFormatting sqref="K44">
    <cfRule type="expression" dxfId="312" priority="237" stopIfTrue="1">
      <formula>$R$1197 = 1</formula>
    </cfRule>
  </conditionalFormatting>
  <conditionalFormatting sqref="L44">
    <cfRule type="expression" dxfId="311" priority="236" stopIfTrue="1">
      <formula>$S$1197 = 1</formula>
    </cfRule>
  </conditionalFormatting>
  <conditionalFormatting sqref="M44">
    <cfRule type="expression" dxfId="310" priority="235" stopIfTrue="1">
      <formula>$T$1197 = 1</formula>
    </cfRule>
  </conditionalFormatting>
  <conditionalFormatting sqref="J45">
    <cfRule type="expression" dxfId="309" priority="234" stopIfTrue="1">
      <formula>$Q$1198 = 1</formula>
    </cfRule>
  </conditionalFormatting>
  <conditionalFormatting sqref="K45">
    <cfRule type="expression" dxfId="308" priority="233" stopIfTrue="1">
      <formula>$R$1198 = 1</formula>
    </cfRule>
  </conditionalFormatting>
  <conditionalFormatting sqref="L45">
    <cfRule type="expression" dxfId="307" priority="232" stopIfTrue="1">
      <formula>$S$1198 = 1</formula>
    </cfRule>
  </conditionalFormatting>
  <conditionalFormatting sqref="M45">
    <cfRule type="expression" dxfId="306" priority="231" stopIfTrue="1">
      <formula>$T$1198 = 1</formula>
    </cfRule>
  </conditionalFormatting>
  <conditionalFormatting sqref="J46">
    <cfRule type="expression" dxfId="305" priority="230" stopIfTrue="1">
      <formula>$Q$1199 = 1</formula>
    </cfRule>
  </conditionalFormatting>
  <conditionalFormatting sqref="K46">
    <cfRule type="expression" dxfId="304" priority="229" stopIfTrue="1">
      <formula>$R$1199 = 1</formula>
    </cfRule>
  </conditionalFormatting>
  <conditionalFormatting sqref="L46">
    <cfRule type="expression" dxfId="303" priority="228" stopIfTrue="1">
      <formula>$S$1199 = 1</formula>
    </cfRule>
  </conditionalFormatting>
  <conditionalFormatting sqref="M46">
    <cfRule type="expression" dxfId="302" priority="227" stopIfTrue="1">
      <formula>$T$1199 = 1</formula>
    </cfRule>
  </conditionalFormatting>
  <conditionalFormatting sqref="J47">
    <cfRule type="expression" dxfId="301" priority="226" stopIfTrue="1">
      <formula>$Q$1200 = 1</formula>
    </cfRule>
  </conditionalFormatting>
  <conditionalFormatting sqref="K47">
    <cfRule type="expression" dxfId="300" priority="225" stopIfTrue="1">
      <formula>$R$1200 = 1</formula>
    </cfRule>
  </conditionalFormatting>
  <conditionalFormatting sqref="L47">
    <cfRule type="expression" dxfId="299" priority="224" stopIfTrue="1">
      <formula>$S$1200 = 1</formula>
    </cfRule>
  </conditionalFormatting>
  <conditionalFormatting sqref="M47">
    <cfRule type="expression" dxfId="298" priority="223" stopIfTrue="1">
      <formula>$T$1200 = 1</formula>
    </cfRule>
  </conditionalFormatting>
  <conditionalFormatting sqref="J48">
    <cfRule type="expression" dxfId="297" priority="222" stopIfTrue="1">
      <formula>$Q$1201 = 1</formula>
    </cfRule>
  </conditionalFormatting>
  <conditionalFormatting sqref="K48">
    <cfRule type="expression" dxfId="296" priority="221" stopIfTrue="1">
      <formula>$R$1201 = 1</formula>
    </cfRule>
  </conditionalFormatting>
  <conditionalFormatting sqref="L48">
    <cfRule type="expression" dxfId="295" priority="220" stopIfTrue="1">
      <formula>$S$1201 = 1</formula>
    </cfRule>
  </conditionalFormatting>
  <conditionalFormatting sqref="M48">
    <cfRule type="expression" dxfId="294" priority="219" stopIfTrue="1">
      <formula>$T$1201 = 1</formula>
    </cfRule>
  </conditionalFormatting>
  <conditionalFormatting sqref="J49">
    <cfRule type="expression" dxfId="293" priority="218" stopIfTrue="1">
      <formula>$Q$1202 = 1</formula>
    </cfRule>
  </conditionalFormatting>
  <conditionalFormatting sqref="K49">
    <cfRule type="expression" dxfId="292" priority="217" stopIfTrue="1">
      <formula>$R$1202 = 1</formula>
    </cfRule>
  </conditionalFormatting>
  <conditionalFormatting sqref="L49">
    <cfRule type="expression" dxfId="291" priority="216" stopIfTrue="1">
      <formula>$S$1202 = 1</formula>
    </cfRule>
  </conditionalFormatting>
  <conditionalFormatting sqref="M49">
    <cfRule type="expression" dxfId="290" priority="215" stopIfTrue="1">
      <formula>$T$1202 = 1</formula>
    </cfRule>
  </conditionalFormatting>
  <conditionalFormatting sqref="J50">
    <cfRule type="expression" dxfId="289" priority="214" stopIfTrue="1">
      <formula>$Q$1203 = 1</formula>
    </cfRule>
  </conditionalFormatting>
  <conditionalFormatting sqref="K50">
    <cfRule type="expression" dxfId="288" priority="213" stopIfTrue="1">
      <formula>$R$1203 = 1</formula>
    </cfRule>
  </conditionalFormatting>
  <conditionalFormatting sqref="L50">
    <cfRule type="expression" dxfId="287" priority="212" stopIfTrue="1">
      <formula>$S$1203 = 1</formula>
    </cfRule>
  </conditionalFormatting>
  <conditionalFormatting sqref="M50">
    <cfRule type="expression" dxfId="286" priority="211" stopIfTrue="1">
      <formula>$T$1203 = 1</formula>
    </cfRule>
  </conditionalFormatting>
  <conditionalFormatting sqref="J51">
    <cfRule type="expression" dxfId="285" priority="210" stopIfTrue="1">
      <formula>$Q$1204 = 1</formula>
    </cfRule>
  </conditionalFormatting>
  <conditionalFormatting sqref="K51">
    <cfRule type="expression" dxfId="284" priority="209" stopIfTrue="1">
      <formula>$R$1204 = 1</formula>
    </cfRule>
  </conditionalFormatting>
  <conditionalFormatting sqref="L51">
    <cfRule type="expression" dxfId="283" priority="208" stopIfTrue="1">
      <formula>$S$1204 = 1</formula>
    </cfRule>
  </conditionalFormatting>
  <conditionalFormatting sqref="M51">
    <cfRule type="expression" dxfId="282" priority="207" stopIfTrue="1">
      <formula>$T$1204 = 1</formula>
    </cfRule>
  </conditionalFormatting>
  <conditionalFormatting sqref="J52">
    <cfRule type="expression" dxfId="281" priority="206" stopIfTrue="1">
      <formula>$Q$1205 = 1</formula>
    </cfRule>
  </conditionalFormatting>
  <conditionalFormatting sqref="K52">
    <cfRule type="expression" dxfId="280" priority="205" stopIfTrue="1">
      <formula>$R$1205 = 1</formula>
    </cfRule>
  </conditionalFormatting>
  <conditionalFormatting sqref="L52">
    <cfRule type="expression" dxfId="279" priority="204" stopIfTrue="1">
      <formula>$S$1205 = 1</formula>
    </cfRule>
  </conditionalFormatting>
  <conditionalFormatting sqref="M52">
    <cfRule type="expression" dxfId="278" priority="203" stopIfTrue="1">
      <formula>$T$1205 = 1</formula>
    </cfRule>
  </conditionalFormatting>
  <conditionalFormatting sqref="J53">
    <cfRule type="expression" dxfId="277" priority="202" stopIfTrue="1">
      <formula>$Q$1206 = 1</formula>
    </cfRule>
  </conditionalFormatting>
  <conditionalFormatting sqref="K53">
    <cfRule type="expression" dxfId="276" priority="201" stopIfTrue="1">
      <formula>$R$1206 = 1</formula>
    </cfRule>
  </conditionalFormatting>
  <conditionalFormatting sqref="L53">
    <cfRule type="expression" dxfId="275" priority="200" stopIfTrue="1">
      <formula>$S$1206 = 1</formula>
    </cfRule>
  </conditionalFormatting>
  <conditionalFormatting sqref="M53">
    <cfRule type="expression" dxfId="274" priority="199" stopIfTrue="1">
      <formula>$T$1206 = 1</formula>
    </cfRule>
  </conditionalFormatting>
  <conditionalFormatting sqref="J54">
    <cfRule type="expression" dxfId="273" priority="198" stopIfTrue="1">
      <formula>$Q$1207 = 1</formula>
    </cfRule>
  </conditionalFormatting>
  <conditionalFormatting sqref="K54">
    <cfRule type="expression" dxfId="272" priority="197" stopIfTrue="1">
      <formula>$R$1207 = 1</formula>
    </cfRule>
  </conditionalFormatting>
  <conditionalFormatting sqref="L54">
    <cfRule type="expression" dxfId="271" priority="196" stopIfTrue="1">
      <formula>$S$1207 = 1</formula>
    </cfRule>
  </conditionalFormatting>
  <conditionalFormatting sqref="M54">
    <cfRule type="expression" dxfId="270" priority="195" stopIfTrue="1">
      <formula>$T$1207 = 1</formula>
    </cfRule>
  </conditionalFormatting>
  <conditionalFormatting sqref="J55">
    <cfRule type="expression" dxfId="269" priority="194" stopIfTrue="1">
      <formula>$Q$1208 = 1</formula>
    </cfRule>
  </conditionalFormatting>
  <conditionalFormatting sqref="K55">
    <cfRule type="expression" dxfId="268" priority="193" stopIfTrue="1">
      <formula>$R$1208 = 1</formula>
    </cfRule>
  </conditionalFormatting>
  <conditionalFormatting sqref="L55">
    <cfRule type="expression" dxfId="267" priority="192" stopIfTrue="1">
      <formula>$S$1208 = 1</formula>
    </cfRule>
  </conditionalFormatting>
  <conditionalFormatting sqref="M55">
    <cfRule type="expression" dxfId="266" priority="191" stopIfTrue="1">
      <formula>$T$1208 = 1</formula>
    </cfRule>
  </conditionalFormatting>
  <conditionalFormatting sqref="J56">
    <cfRule type="expression" dxfId="265" priority="190" stopIfTrue="1">
      <formula>$Q$1209 = 1</formula>
    </cfRule>
  </conditionalFormatting>
  <conditionalFormatting sqref="K56">
    <cfRule type="expression" dxfId="264" priority="189" stopIfTrue="1">
      <formula>$R$1209 = 1</formula>
    </cfRule>
  </conditionalFormatting>
  <conditionalFormatting sqref="L56">
    <cfRule type="expression" dxfId="263" priority="188" stopIfTrue="1">
      <formula>$S$1209 = 1</formula>
    </cfRule>
  </conditionalFormatting>
  <conditionalFormatting sqref="M56">
    <cfRule type="expression" dxfId="262" priority="187" stopIfTrue="1">
      <formula>$T$1209 = 1</formula>
    </cfRule>
  </conditionalFormatting>
  <conditionalFormatting sqref="J57">
    <cfRule type="expression" dxfId="261" priority="186" stopIfTrue="1">
      <formula>$Q$1210 = 1</formula>
    </cfRule>
  </conditionalFormatting>
  <conditionalFormatting sqref="K57">
    <cfRule type="expression" dxfId="260" priority="185" stopIfTrue="1">
      <formula>$R$1210 = 1</formula>
    </cfRule>
  </conditionalFormatting>
  <conditionalFormatting sqref="L57">
    <cfRule type="expression" dxfId="259" priority="184" stopIfTrue="1">
      <formula>$S$1210 = 1</formula>
    </cfRule>
  </conditionalFormatting>
  <conditionalFormatting sqref="M57">
    <cfRule type="expression" dxfId="258" priority="183" stopIfTrue="1">
      <formula>$T$1210 = 1</formula>
    </cfRule>
  </conditionalFormatting>
  <conditionalFormatting sqref="J58">
    <cfRule type="expression" dxfId="257" priority="182" stopIfTrue="1">
      <formula>$Q$1211 = 1</formula>
    </cfRule>
  </conditionalFormatting>
  <conditionalFormatting sqref="K58">
    <cfRule type="expression" dxfId="256" priority="181" stopIfTrue="1">
      <formula>$R$1211 = 1</formula>
    </cfRule>
  </conditionalFormatting>
  <conditionalFormatting sqref="L58">
    <cfRule type="expression" dxfId="255" priority="180" stopIfTrue="1">
      <formula>$S$1211 = 1</formula>
    </cfRule>
  </conditionalFormatting>
  <conditionalFormatting sqref="M58">
    <cfRule type="expression" dxfId="254" priority="179" stopIfTrue="1">
      <formula>$T$1211 = 1</formula>
    </cfRule>
  </conditionalFormatting>
  <conditionalFormatting sqref="J59">
    <cfRule type="expression" dxfId="253" priority="178" stopIfTrue="1">
      <formula>$Q$1212 = 1</formula>
    </cfRule>
  </conditionalFormatting>
  <conditionalFormatting sqref="K59">
    <cfRule type="expression" dxfId="252" priority="177" stopIfTrue="1">
      <formula>$R$1212 = 1</formula>
    </cfRule>
  </conditionalFormatting>
  <conditionalFormatting sqref="L59">
    <cfRule type="expression" dxfId="251" priority="176" stopIfTrue="1">
      <formula>$S$1212 = 1</formula>
    </cfRule>
  </conditionalFormatting>
  <conditionalFormatting sqref="M59">
    <cfRule type="expression" dxfId="250" priority="175" stopIfTrue="1">
      <formula>$T$1212 = 1</formula>
    </cfRule>
  </conditionalFormatting>
  <conditionalFormatting sqref="J60">
    <cfRule type="expression" dxfId="249" priority="174" stopIfTrue="1">
      <formula>$Q$1213 = 1</formula>
    </cfRule>
  </conditionalFormatting>
  <conditionalFormatting sqref="K60">
    <cfRule type="expression" dxfId="248" priority="173" stopIfTrue="1">
      <formula>$R$1213 = 1</formula>
    </cfRule>
  </conditionalFormatting>
  <conditionalFormatting sqref="L60">
    <cfRule type="expression" dxfId="247" priority="172" stopIfTrue="1">
      <formula>$S$1213 = 1</formula>
    </cfRule>
  </conditionalFormatting>
  <conditionalFormatting sqref="M60">
    <cfRule type="expression" dxfId="246" priority="171" stopIfTrue="1">
      <formula>$T$1213 = 1</formula>
    </cfRule>
  </conditionalFormatting>
  <conditionalFormatting sqref="J61">
    <cfRule type="expression" dxfId="245" priority="170" stopIfTrue="1">
      <formula>$Q$1214 = 1</formula>
    </cfRule>
  </conditionalFormatting>
  <conditionalFormatting sqref="K61">
    <cfRule type="expression" dxfId="244" priority="169" stopIfTrue="1">
      <formula>$R$1214 = 1</formula>
    </cfRule>
  </conditionalFormatting>
  <conditionalFormatting sqref="L61">
    <cfRule type="expression" dxfId="243" priority="168" stopIfTrue="1">
      <formula>$S$1214 = 1</formula>
    </cfRule>
  </conditionalFormatting>
  <conditionalFormatting sqref="M61">
    <cfRule type="expression" dxfId="242" priority="167" stopIfTrue="1">
      <formula>$T$1214 = 1</formula>
    </cfRule>
  </conditionalFormatting>
  <conditionalFormatting sqref="J62">
    <cfRule type="expression" dxfId="241" priority="166" stopIfTrue="1">
      <formula>$Q$1215 = 1</formula>
    </cfRule>
  </conditionalFormatting>
  <conditionalFormatting sqref="K62">
    <cfRule type="expression" dxfId="240" priority="165" stopIfTrue="1">
      <formula>$R$1215 = 1</formula>
    </cfRule>
  </conditionalFormatting>
  <conditionalFormatting sqref="L62">
    <cfRule type="expression" dxfId="239" priority="164" stopIfTrue="1">
      <formula>$S$1215 = 1</formula>
    </cfRule>
  </conditionalFormatting>
  <conditionalFormatting sqref="M62">
    <cfRule type="expression" dxfId="238" priority="163" stopIfTrue="1">
      <formula>$T$1215 = 1</formula>
    </cfRule>
  </conditionalFormatting>
  <conditionalFormatting sqref="J63">
    <cfRule type="expression" dxfId="237" priority="162" stopIfTrue="1">
      <formula>$Q$1216 = 1</formula>
    </cfRule>
  </conditionalFormatting>
  <conditionalFormatting sqref="K63">
    <cfRule type="expression" dxfId="236" priority="161" stopIfTrue="1">
      <formula>$R$1216 = 1</formula>
    </cfRule>
  </conditionalFormatting>
  <conditionalFormatting sqref="L63">
    <cfRule type="expression" dxfId="235" priority="160" stopIfTrue="1">
      <formula>$S$1216 = 1</formula>
    </cfRule>
  </conditionalFormatting>
  <conditionalFormatting sqref="M63">
    <cfRule type="expression" dxfId="234" priority="159" stopIfTrue="1">
      <formula>$T$1216 = 1</formula>
    </cfRule>
  </conditionalFormatting>
  <conditionalFormatting sqref="J64">
    <cfRule type="expression" dxfId="233" priority="158" stopIfTrue="1">
      <formula>$Q$1217 = 1</formula>
    </cfRule>
  </conditionalFormatting>
  <conditionalFormatting sqref="K64">
    <cfRule type="expression" dxfId="232" priority="157" stopIfTrue="1">
      <formula>$R$1217 = 1</formula>
    </cfRule>
  </conditionalFormatting>
  <conditionalFormatting sqref="L64">
    <cfRule type="expression" dxfId="231" priority="156" stopIfTrue="1">
      <formula>$S$1217 = 1</formula>
    </cfRule>
  </conditionalFormatting>
  <conditionalFormatting sqref="M64">
    <cfRule type="expression" dxfId="230" priority="155" stopIfTrue="1">
      <formula>$T$1217 = 1</formula>
    </cfRule>
  </conditionalFormatting>
  <conditionalFormatting sqref="J65">
    <cfRule type="expression" dxfId="229" priority="154" stopIfTrue="1">
      <formula>$Q$1218 = 1</formula>
    </cfRule>
  </conditionalFormatting>
  <conditionalFormatting sqref="K65">
    <cfRule type="expression" dxfId="228" priority="153" stopIfTrue="1">
      <formula>$R$1218 = 1</formula>
    </cfRule>
  </conditionalFormatting>
  <conditionalFormatting sqref="L65">
    <cfRule type="expression" dxfId="227" priority="152" stopIfTrue="1">
      <formula>$S$1218 = 1</formula>
    </cfRule>
  </conditionalFormatting>
  <conditionalFormatting sqref="M65">
    <cfRule type="expression" dxfId="226" priority="151" stopIfTrue="1">
      <formula>$T$1218 = 1</formula>
    </cfRule>
  </conditionalFormatting>
  <conditionalFormatting sqref="J66">
    <cfRule type="expression" dxfId="225" priority="150" stopIfTrue="1">
      <formula>$Q$1219 = 1</formula>
    </cfRule>
  </conditionalFormatting>
  <conditionalFormatting sqref="K66">
    <cfRule type="expression" dxfId="224" priority="149" stopIfTrue="1">
      <formula>$R$1219 = 1</formula>
    </cfRule>
  </conditionalFormatting>
  <conditionalFormatting sqref="L66">
    <cfRule type="expression" dxfId="223" priority="148" stopIfTrue="1">
      <formula>$S$1219 = 1</formula>
    </cfRule>
  </conditionalFormatting>
  <conditionalFormatting sqref="M66">
    <cfRule type="expression" dxfId="222" priority="147" stopIfTrue="1">
      <formula>$T$1219 = 1</formula>
    </cfRule>
  </conditionalFormatting>
  <conditionalFormatting sqref="R43">
    <cfRule type="expression" dxfId="221" priority="146" stopIfTrue="1">
      <formula>$V$1196 = 1</formula>
    </cfRule>
  </conditionalFormatting>
  <conditionalFormatting sqref="AL12:AM13">
    <cfRule type="expression" dxfId="220" priority="145" stopIfTrue="1">
      <formula>$AL$12 &lt; $AL$8</formula>
    </cfRule>
  </conditionalFormatting>
  <conditionalFormatting sqref="AL14:AM15">
    <cfRule type="expression" dxfId="219" priority="144" stopIfTrue="1">
      <formula>$AL$14 &lt; $AL$10</formula>
    </cfRule>
  </conditionalFormatting>
  <conditionalFormatting sqref="AW3 BA3">
    <cfRule type="cellIs" dxfId="218" priority="142" stopIfTrue="1" operator="equal">
      <formula>"なし"</formula>
    </cfRule>
    <cfRule type="cellIs" dxfId="217" priority="143" stopIfTrue="1" operator="equal">
      <formula>"あり"</formula>
    </cfRule>
  </conditionalFormatting>
  <conditionalFormatting sqref="AF39:AI39">
    <cfRule type="expression" dxfId="216" priority="141" stopIfTrue="1">
      <formula>$AL$8 = $AL$10</formula>
    </cfRule>
  </conditionalFormatting>
  <conditionalFormatting sqref="AD39:AE39 Z39:AA39">
    <cfRule type="expression" dxfId="215" priority="140" stopIfTrue="1">
      <formula>$AL$8 = $AL$10</formula>
    </cfRule>
  </conditionalFormatting>
  <conditionalFormatting sqref="X39:Y39 AB39:AC39">
    <cfRule type="expression" dxfId="214" priority="139" stopIfTrue="1">
      <formula>$AL$8 = $AL$10</formula>
    </cfRule>
  </conditionalFormatting>
  <conditionalFormatting sqref="AF35:AI35">
    <cfRule type="expression" dxfId="213" priority="138" stopIfTrue="1">
      <formula>$AL$8 = $AL$10</formula>
    </cfRule>
  </conditionalFormatting>
  <conditionalFormatting sqref="Z35:AA35 AD35:AE35">
    <cfRule type="expression" dxfId="212" priority="137" stopIfTrue="1">
      <formula>$AL$8 = $AL$10</formula>
    </cfRule>
  </conditionalFormatting>
  <conditionalFormatting sqref="X35:Y35 AB35:AC35">
    <cfRule type="expression" dxfId="211" priority="136" stopIfTrue="1">
      <formula>$AL$8 = $AL$10</formula>
    </cfRule>
  </conditionalFormatting>
  <conditionalFormatting sqref="AB30:AE30 AJ30:AM30">
    <cfRule type="expression" dxfId="210" priority="135" stopIfTrue="1">
      <formula>$L$1224 = 1</formula>
    </cfRule>
  </conditionalFormatting>
  <conditionalFormatting sqref="AB28:AC28">
    <cfRule type="expression" dxfId="209" priority="133" stopIfTrue="1">
      <formula>$AK$1235 &lt;&gt; 0</formula>
    </cfRule>
    <cfRule type="containsBlanks" dxfId="208" priority="134" stopIfTrue="1">
      <formula>LEN(TRIM(AB28))=0</formula>
    </cfRule>
  </conditionalFormatting>
  <conditionalFormatting sqref="AH28:AI28">
    <cfRule type="expression" dxfId="207" priority="131" stopIfTrue="1">
      <formula>$AK$1233 &lt;&gt; 0</formula>
    </cfRule>
    <cfRule type="containsBlanks" dxfId="206" priority="132" stopIfTrue="1">
      <formula>LEN(TRIM(AH28))=0</formula>
    </cfRule>
  </conditionalFormatting>
  <conditionalFormatting sqref="AD28:AE28">
    <cfRule type="expression" dxfId="205" priority="129" stopIfTrue="1">
      <formula>$AK$1235 &lt;&gt; 0</formula>
    </cfRule>
    <cfRule type="containsBlanks" dxfId="204" priority="130" stopIfTrue="1">
      <formula>LEN(TRIM(AD28))=0</formula>
    </cfRule>
  </conditionalFormatting>
  <conditionalFormatting sqref="AJ28:AK28">
    <cfRule type="expression" dxfId="203" priority="127" stopIfTrue="1">
      <formula>$AK$1233 &lt;&gt; 0</formula>
    </cfRule>
    <cfRule type="containsBlanks" dxfId="202" priority="128" stopIfTrue="1">
      <formula>LEN(TRIM(AJ28))=0</formula>
    </cfRule>
  </conditionalFormatting>
  <conditionalFormatting sqref="AF28:AG28">
    <cfRule type="expression" dxfId="201" priority="125" stopIfTrue="1">
      <formula>$AK$1235 &lt;&gt; 0</formula>
    </cfRule>
    <cfRule type="containsBlanks" dxfId="200" priority="126" stopIfTrue="1">
      <formula>LEN(TRIM(AF28))=0</formula>
    </cfRule>
  </conditionalFormatting>
  <conditionalFormatting sqref="AL28:AM28">
    <cfRule type="expression" dxfId="199" priority="123" stopIfTrue="1">
      <formula>$AK$1233 &lt;&gt; 0</formula>
    </cfRule>
    <cfRule type="containsBlanks" dxfId="198" priority="124" stopIfTrue="1">
      <formula>LEN(TRIM(AL28))=0</formula>
    </cfRule>
  </conditionalFormatting>
  <conditionalFormatting sqref="C73">
    <cfRule type="expression" dxfId="197" priority="122" stopIfTrue="1">
      <formula>K1368 = 1</formula>
    </cfRule>
  </conditionalFormatting>
  <conditionalFormatting sqref="D73">
    <cfRule type="expression" dxfId="196" priority="121" stopIfTrue="1">
      <formula>K1368 = 1</formula>
    </cfRule>
  </conditionalFormatting>
  <conditionalFormatting sqref="E73">
    <cfRule type="expression" dxfId="195" priority="120" stopIfTrue="1">
      <formula>K1368 = 1</formula>
    </cfRule>
  </conditionalFormatting>
  <conditionalFormatting sqref="F73">
    <cfRule type="expression" dxfId="194" priority="119" stopIfTrue="1">
      <formula>K1368 = 1</formula>
    </cfRule>
  </conditionalFormatting>
  <conditionalFormatting sqref="G73">
    <cfRule type="expression" dxfId="193" priority="118" stopIfTrue="1">
      <formula>K1368 = 1</formula>
    </cfRule>
  </conditionalFormatting>
  <conditionalFormatting sqref="H73">
    <cfRule type="expression" dxfId="192" priority="117" stopIfTrue="1">
      <formula>K1368 = 1</formula>
    </cfRule>
  </conditionalFormatting>
  <conditionalFormatting sqref="I73">
    <cfRule type="expression" dxfId="191" priority="116" stopIfTrue="1">
      <formula>K1368 = 1</formula>
    </cfRule>
  </conditionalFormatting>
  <conditionalFormatting sqref="J73">
    <cfRule type="expression" dxfId="190" priority="115" stopIfTrue="1">
      <formula>K1368 = 1</formula>
    </cfRule>
  </conditionalFormatting>
  <conditionalFormatting sqref="K73">
    <cfRule type="expression" dxfId="189" priority="114" stopIfTrue="1">
      <formula>K1368 = 1</formula>
    </cfRule>
  </conditionalFormatting>
  <conditionalFormatting sqref="L73">
    <cfRule type="expression" dxfId="188" priority="113" stopIfTrue="1">
      <formula>K1368 = 1</formula>
    </cfRule>
  </conditionalFormatting>
  <conditionalFormatting sqref="M73">
    <cfRule type="expression" dxfId="187" priority="112" stopIfTrue="1">
      <formula>K1368 = 1</formula>
    </cfRule>
  </conditionalFormatting>
  <conditionalFormatting sqref="N73">
    <cfRule type="expression" dxfId="186" priority="111" stopIfTrue="1">
      <formula>K1368 = 1</formula>
    </cfRule>
  </conditionalFormatting>
  <conditionalFormatting sqref="O73">
    <cfRule type="expression" dxfId="185" priority="110" stopIfTrue="1">
      <formula>K1368 = 1</formula>
    </cfRule>
  </conditionalFormatting>
  <conditionalFormatting sqref="P73">
    <cfRule type="expression" dxfId="184" priority="109" stopIfTrue="1">
      <formula>K1368 = 1</formula>
    </cfRule>
  </conditionalFormatting>
  <conditionalFormatting sqref="Q73">
    <cfRule type="expression" dxfId="183" priority="108" stopIfTrue="1">
      <formula>K1368 = 1</formula>
    </cfRule>
  </conditionalFormatting>
  <conditionalFormatting sqref="R73">
    <cfRule type="expression" dxfId="182" priority="107" stopIfTrue="1">
      <formula>K1368 = 1</formula>
    </cfRule>
  </conditionalFormatting>
  <conditionalFormatting sqref="S73">
    <cfRule type="expression" dxfId="181" priority="106" stopIfTrue="1">
      <formula>K1368 = 1</formula>
    </cfRule>
  </conditionalFormatting>
  <conditionalFormatting sqref="T73">
    <cfRule type="expression" dxfId="180" priority="105" stopIfTrue="1">
      <formula>K1368 = 1</formula>
    </cfRule>
  </conditionalFormatting>
  <conditionalFormatting sqref="U73">
    <cfRule type="expression" dxfId="179" priority="104" stopIfTrue="1">
      <formula>K1368 = 1</formula>
    </cfRule>
  </conditionalFormatting>
  <conditionalFormatting sqref="V73">
    <cfRule type="expression" dxfId="178" priority="103" stopIfTrue="1">
      <formula>K1368 = 1</formula>
    </cfRule>
  </conditionalFormatting>
  <conditionalFormatting sqref="W73">
    <cfRule type="expression" dxfId="177" priority="102" stopIfTrue="1">
      <formula>K1368 = 1</formula>
    </cfRule>
  </conditionalFormatting>
  <conditionalFormatting sqref="X73">
    <cfRule type="expression" dxfId="176" priority="101" stopIfTrue="1">
      <formula>K1368 = 1</formula>
    </cfRule>
  </conditionalFormatting>
  <conditionalFormatting sqref="Y73">
    <cfRule type="expression" dxfId="175" priority="100" stopIfTrue="1">
      <formula>K1368 = 1</formula>
    </cfRule>
  </conditionalFormatting>
  <conditionalFormatting sqref="Z73">
    <cfRule type="expression" dxfId="174" priority="99" stopIfTrue="1">
      <formula>K1368 = 1</formula>
    </cfRule>
  </conditionalFormatting>
  <conditionalFormatting sqref="AA73">
    <cfRule type="expression" dxfId="173" priority="98" stopIfTrue="1">
      <formula>K1368 = 1</formula>
    </cfRule>
  </conditionalFormatting>
  <conditionalFormatting sqref="AB73">
    <cfRule type="expression" dxfId="172" priority="97" stopIfTrue="1">
      <formula>K1368 = 1</formula>
    </cfRule>
  </conditionalFormatting>
  <conditionalFormatting sqref="AC73">
    <cfRule type="expression" dxfId="171" priority="96" stopIfTrue="1">
      <formula>K1368 = 1</formula>
    </cfRule>
  </conditionalFormatting>
  <conditionalFormatting sqref="AD73">
    <cfRule type="expression" dxfId="170" priority="95" stopIfTrue="1">
      <formula>K1368 = 1</formula>
    </cfRule>
  </conditionalFormatting>
  <conditionalFormatting sqref="AE73">
    <cfRule type="expression" dxfId="169" priority="94" stopIfTrue="1">
      <formula>K1368 = 1</formula>
    </cfRule>
  </conditionalFormatting>
  <conditionalFormatting sqref="AF73">
    <cfRule type="expression" dxfId="168" priority="93" stopIfTrue="1">
      <formula>K1368 = 1</formula>
    </cfRule>
  </conditionalFormatting>
  <conditionalFormatting sqref="AG73">
    <cfRule type="expression" dxfId="167" priority="92" stopIfTrue="1">
      <formula>K1368 = 1</formula>
    </cfRule>
  </conditionalFormatting>
  <conditionalFormatting sqref="AH73">
    <cfRule type="expression" dxfId="166" priority="91" stopIfTrue="1">
      <formula>K1368 = 1</formula>
    </cfRule>
  </conditionalFormatting>
  <conditionalFormatting sqref="AI73">
    <cfRule type="expression" dxfId="165" priority="90" stopIfTrue="1">
      <formula>K1368 = 1</formula>
    </cfRule>
  </conditionalFormatting>
  <conditionalFormatting sqref="AJ73">
    <cfRule type="expression" dxfId="164" priority="89" stopIfTrue="1">
      <formula>K1368 = 1</formula>
    </cfRule>
  </conditionalFormatting>
  <conditionalFormatting sqref="AK73">
    <cfRule type="expression" dxfId="163" priority="88" stopIfTrue="1">
      <formula>K1368 = 1</formula>
    </cfRule>
  </conditionalFormatting>
  <conditionalFormatting sqref="AL73">
    <cfRule type="expression" dxfId="162" priority="87" stopIfTrue="1">
      <formula>K1368 = 1</formula>
    </cfRule>
  </conditionalFormatting>
  <conditionalFormatting sqref="AM73">
    <cfRule type="expression" dxfId="161" priority="86" stopIfTrue="1">
      <formula>K1368 = 1</formula>
    </cfRule>
  </conditionalFormatting>
  <conditionalFormatting sqref="AN73">
    <cfRule type="expression" dxfId="160" priority="85" stopIfTrue="1">
      <formula>K1368 = 1</formula>
    </cfRule>
  </conditionalFormatting>
  <conditionalFormatting sqref="AO73">
    <cfRule type="expression" dxfId="159" priority="84" stopIfTrue="1">
      <formula>K1368 = 1</formula>
    </cfRule>
  </conditionalFormatting>
  <conditionalFormatting sqref="AP73">
    <cfRule type="expression" dxfId="158" priority="83" stopIfTrue="1">
      <formula>K1368 = 1</formula>
    </cfRule>
  </conditionalFormatting>
  <conditionalFormatting sqref="AQ73">
    <cfRule type="expression" dxfId="157" priority="82" stopIfTrue="1">
      <formula>K1368 = 1</formula>
    </cfRule>
  </conditionalFormatting>
  <conditionalFormatting sqref="AR73">
    <cfRule type="expression" dxfId="156" priority="81" stopIfTrue="1">
      <formula>K1368 = 1</formula>
    </cfRule>
  </conditionalFormatting>
  <conditionalFormatting sqref="AS73">
    <cfRule type="expression" dxfId="155" priority="80" stopIfTrue="1">
      <formula>K1368 = 1</formula>
    </cfRule>
  </conditionalFormatting>
  <conditionalFormatting sqref="AT73">
    <cfRule type="expression" dxfId="154" priority="79" stopIfTrue="1">
      <formula>K1368 = 1</formula>
    </cfRule>
  </conditionalFormatting>
  <conditionalFormatting sqref="AU73">
    <cfRule type="expression" dxfId="153" priority="78" stopIfTrue="1">
      <formula>K1368 = 1</formula>
    </cfRule>
  </conditionalFormatting>
  <conditionalFormatting sqref="AV73">
    <cfRule type="expression" dxfId="152" priority="77" stopIfTrue="1">
      <formula>K1368 = 1</formula>
    </cfRule>
  </conditionalFormatting>
  <conditionalFormatting sqref="AW73">
    <cfRule type="expression" dxfId="151" priority="76" stopIfTrue="1">
      <formula>K1368 = 1</formula>
    </cfRule>
  </conditionalFormatting>
  <conditionalFormatting sqref="AX73">
    <cfRule type="expression" dxfId="150" priority="75" stopIfTrue="1">
      <formula>K1368 = 1</formula>
    </cfRule>
  </conditionalFormatting>
  <conditionalFormatting sqref="AY73">
    <cfRule type="expression" dxfId="149" priority="74" stopIfTrue="1">
      <formula>K1368 = 1</formula>
    </cfRule>
  </conditionalFormatting>
  <conditionalFormatting sqref="AZ73">
    <cfRule type="expression" dxfId="148" priority="73" stopIfTrue="1">
      <formula>K1368 = 1</formula>
    </cfRule>
  </conditionalFormatting>
  <conditionalFormatting sqref="F77">
    <cfRule type="expression" dxfId="147" priority="72" stopIfTrue="1">
      <formula>K1368 = 1</formula>
    </cfRule>
  </conditionalFormatting>
  <conditionalFormatting sqref="G77">
    <cfRule type="expression" dxfId="146" priority="71" stopIfTrue="1">
      <formula>K1368 = 1</formula>
    </cfRule>
  </conditionalFormatting>
  <conditionalFormatting sqref="H77">
    <cfRule type="expression" dxfId="145" priority="70" stopIfTrue="1">
      <formula>K1368 = 1</formula>
    </cfRule>
  </conditionalFormatting>
  <conditionalFormatting sqref="I77">
    <cfRule type="expression" dxfId="144" priority="69" stopIfTrue="1">
      <formula>K1368 = 1</formula>
    </cfRule>
  </conditionalFormatting>
  <conditionalFormatting sqref="J77">
    <cfRule type="expression" dxfId="143" priority="68" stopIfTrue="1">
      <formula>K1368 = 1</formula>
    </cfRule>
  </conditionalFormatting>
  <conditionalFormatting sqref="K77">
    <cfRule type="expression" dxfId="142" priority="67" stopIfTrue="1">
      <formula>K1368 = 1</formula>
    </cfRule>
  </conditionalFormatting>
  <conditionalFormatting sqref="L77">
    <cfRule type="expression" dxfId="141" priority="66" stopIfTrue="1">
      <formula>K1368 = 1</formula>
    </cfRule>
  </conditionalFormatting>
  <conditionalFormatting sqref="M77">
    <cfRule type="expression" dxfId="140" priority="65" stopIfTrue="1">
      <formula>K1368 = 1</formula>
    </cfRule>
  </conditionalFormatting>
  <conditionalFormatting sqref="N77">
    <cfRule type="expression" dxfId="139" priority="64" stopIfTrue="1">
      <formula>K1368 = 1</formula>
    </cfRule>
  </conditionalFormatting>
  <conditionalFormatting sqref="O77">
    <cfRule type="expression" dxfId="138" priority="63" stopIfTrue="1">
      <formula>K1368 = 1</formula>
    </cfRule>
  </conditionalFormatting>
  <conditionalFormatting sqref="P77">
    <cfRule type="expression" dxfId="137" priority="62" stopIfTrue="1">
      <formula>K1368 = 1</formula>
    </cfRule>
  </conditionalFormatting>
  <conditionalFormatting sqref="Q77">
    <cfRule type="expression" dxfId="136" priority="61" stopIfTrue="1">
      <formula>K1368 = 1</formula>
    </cfRule>
  </conditionalFormatting>
  <conditionalFormatting sqref="R77">
    <cfRule type="expression" dxfId="135" priority="60" stopIfTrue="1">
      <formula>K1368 = 1</formula>
    </cfRule>
  </conditionalFormatting>
  <conditionalFormatting sqref="S77">
    <cfRule type="expression" dxfId="134" priority="59" stopIfTrue="1">
      <formula>K1368 = 1</formula>
    </cfRule>
  </conditionalFormatting>
  <conditionalFormatting sqref="T77">
    <cfRule type="expression" dxfId="133" priority="58" stopIfTrue="1">
      <formula>K1368 = 1</formula>
    </cfRule>
  </conditionalFormatting>
  <conditionalFormatting sqref="U77">
    <cfRule type="expression" dxfId="132" priority="57" stopIfTrue="1">
      <formula>K1368 = 1</formula>
    </cfRule>
  </conditionalFormatting>
  <conditionalFormatting sqref="V77">
    <cfRule type="expression" dxfId="131" priority="56" stopIfTrue="1">
      <formula>K1368 = 1</formula>
    </cfRule>
  </conditionalFormatting>
  <conditionalFormatting sqref="A73">
    <cfRule type="expression" dxfId="130" priority="55" stopIfTrue="1">
      <formula>K1368 = 1</formula>
    </cfRule>
  </conditionalFormatting>
  <conditionalFormatting sqref="B73">
    <cfRule type="expression" dxfId="129" priority="54" stopIfTrue="1">
      <formula>K1368 = 1</formula>
    </cfRule>
  </conditionalFormatting>
  <conditionalFormatting sqref="F78">
    <cfRule type="expression" dxfId="128" priority="53">
      <formula>K1368 = 1</formula>
    </cfRule>
  </conditionalFormatting>
  <conditionalFormatting sqref="G78">
    <cfRule type="expression" dxfId="127" priority="52">
      <formula>K1368 = 1</formula>
    </cfRule>
  </conditionalFormatting>
  <conditionalFormatting sqref="H78">
    <cfRule type="expression" dxfId="126" priority="51">
      <formula>K1368 = 1</formula>
    </cfRule>
  </conditionalFormatting>
  <conditionalFormatting sqref="I78">
    <cfRule type="expression" dxfId="125" priority="50">
      <formula>K1368 = 1</formula>
    </cfRule>
  </conditionalFormatting>
  <conditionalFormatting sqref="J78">
    <cfRule type="expression" dxfId="124" priority="49">
      <formula>K1368 = 1</formula>
    </cfRule>
  </conditionalFormatting>
  <conditionalFormatting sqref="K78">
    <cfRule type="expression" dxfId="123" priority="48">
      <formula>K1368 = 1</formula>
    </cfRule>
  </conditionalFormatting>
  <conditionalFormatting sqref="L78">
    <cfRule type="expression" dxfId="122" priority="47">
      <formula>K1368 = 1</formula>
    </cfRule>
  </conditionalFormatting>
  <conditionalFormatting sqref="M78">
    <cfRule type="expression" dxfId="121" priority="46">
      <formula>K1368 = 1</formula>
    </cfRule>
  </conditionalFormatting>
  <conditionalFormatting sqref="F79">
    <cfRule type="expression" dxfId="120" priority="45">
      <formula>K1368 = 1</formula>
    </cfRule>
  </conditionalFormatting>
  <conditionalFormatting sqref="G79">
    <cfRule type="expression" dxfId="119" priority="44">
      <formula>K1368 = 1</formula>
    </cfRule>
  </conditionalFormatting>
  <conditionalFormatting sqref="H79">
    <cfRule type="expression" dxfId="118" priority="43">
      <formula>K1368 = 1</formula>
    </cfRule>
  </conditionalFormatting>
  <conditionalFormatting sqref="I79">
    <cfRule type="expression" dxfId="117" priority="42">
      <formula>K1368 = 1</formula>
    </cfRule>
  </conditionalFormatting>
  <conditionalFormatting sqref="J79">
    <cfRule type="expression" dxfId="116" priority="41">
      <formula>K1368 = 1</formula>
    </cfRule>
  </conditionalFormatting>
  <conditionalFormatting sqref="K79">
    <cfRule type="expression" dxfId="115" priority="40">
      <formula>K1368 = 1</formula>
    </cfRule>
  </conditionalFormatting>
  <conditionalFormatting sqref="L79">
    <cfRule type="expression" dxfId="114" priority="39">
      <formula>K1368 = 1</formula>
    </cfRule>
  </conditionalFormatting>
  <conditionalFormatting sqref="M79">
    <cfRule type="expression" dxfId="113" priority="38">
      <formula>K1368 = 1</formula>
    </cfRule>
  </conditionalFormatting>
  <conditionalFormatting sqref="F80">
    <cfRule type="expression" dxfId="112" priority="37">
      <formula>K1368 = 1</formula>
    </cfRule>
  </conditionalFormatting>
  <conditionalFormatting sqref="G80">
    <cfRule type="expression" dxfId="111" priority="36">
      <formula>K1368 = 1</formula>
    </cfRule>
  </conditionalFormatting>
  <conditionalFormatting sqref="H80">
    <cfRule type="expression" dxfId="110" priority="35">
      <formula>K1368 = 1</formula>
    </cfRule>
  </conditionalFormatting>
  <conditionalFormatting sqref="I80">
    <cfRule type="expression" dxfId="109" priority="34">
      <formula>K1368 = 1</formula>
    </cfRule>
  </conditionalFormatting>
  <conditionalFormatting sqref="J80">
    <cfRule type="expression" dxfId="108" priority="33">
      <formula>K1368 = 1</formula>
    </cfRule>
  </conditionalFormatting>
  <conditionalFormatting sqref="K80">
    <cfRule type="expression" dxfId="107" priority="32">
      <formula>K1368 = 1</formula>
    </cfRule>
  </conditionalFormatting>
  <conditionalFormatting sqref="L80">
    <cfRule type="expression" dxfId="106" priority="31">
      <formula>K1368 = 1</formula>
    </cfRule>
  </conditionalFormatting>
  <conditionalFormatting sqref="M80">
    <cfRule type="expression" dxfId="105" priority="30">
      <formula>K1368 = 1</formula>
    </cfRule>
  </conditionalFormatting>
  <conditionalFormatting sqref="O78">
    <cfRule type="expression" dxfId="104" priority="29">
      <formula>K1368 = 1</formula>
    </cfRule>
  </conditionalFormatting>
  <conditionalFormatting sqref="P78">
    <cfRule type="expression" dxfId="103" priority="28">
      <formula>K1368 = 1</formula>
    </cfRule>
  </conditionalFormatting>
  <conditionalFormatting sqref="Q78">
    <cfRule type="expression" dxfId="102" priority="27">
      <formula>K1368 = 1</formula>
    </cfRule>
  </conditionalFormatting>
  <conditionalFormatting sqref="R78">
    <cfRule type="expression" dxfId="101" priority="26">
      <formula>K1368 = 1</formula>
    </cfRule>
  </conditionalFormatting>
  <conditionalFormatting sqref="S78">
    <cfRule type="expression" dxfId="100" priority="25">
      <formula>K1368 = 1</formula>
    </cfRule>
  </conditionalFormatting>
  <conditionalFormatting sqref="T78">
    <cfRule type="expression" dxfId="99" priority="24">
      <formula>K1368 = 1</formula>
    </cfRule>
  </conditionalFormatting>
  <conditionalFormatting sqref="U78">
    <cfRule type="expression" dxfId="98" priority="23">
      <formula>K1368 = 1</formula>
    </cfRule>
  </conditionalFormatting>
  <conditionalFormatting sqref="V78">
    <cfRule type="expression" dxfId="97" priority="22">
      <formula>K1368 = 1</formula>
    </cfRule>
  </conditionalFormatting>
  <conditionalFormatting sqref="N79">
    <cfRule type="expression" dxfId="96" priority="21">
      <formula>K1368 = 1</formula>
    </cfRule>
  </conditionalFormatting>
  <conditionalFormatting sqref="O79">
    <cfRule type="expression" dxfId="95" priority="20">
      <formula>K1368 = 1</formula>
    </cfRule>
  </conditionalFormatting>
  <conditionalFormatting sqref="P79">
    <cfRule type="expression" dxfId="94" priority="19">
      <formula>K1368 = 1</formula>
    </cfRule>
  </conditionalFormatting>
  <conditionalFormatting sqref="Q79">
    <cfRule type="expression" dxfId="93" priority="18">
      <formula>K1368 = 1</formula>
    </cfRule>
  </conditionalFormatting>
  <conditionalFormatting sqref="R79">
    <cfRule type="expression" dxfId="92" priority="17">
      <formula>K1368 = 1</formula>
    </cfRule>
  </conditionalFormatting>
  <conditionalFormatting sqref="S79">
    <cfRule type="expression" dxfId="91" priority="16">
      <formula>K1368 = 1</formula>
    </cfRule>
  </conditionalFormatting>
  <conditionalFormatting sqref="T79">
    <cfRule type="expression" dxfId="90" priority="15">
      <formula>K1368 = 1</formula>
    </cfRule>
  </conditionalFormatting>
  <conditionalFormatting sqref="U79">
    <cfRule type="expression" dxfId="89" priority="14">
      <formula>K1368 = 1</formula>
    </cfRule>
  </conditionalFormatting>
  <conditionalFormatting sqref="V79">
    <cfRule type="expression" dxfId="88" priority="13">
      <formula>K1368 = 1</formula>
    </cfRule>
  </conditionalFormatting>
  <conditionalFormatting sqref="N80">
    <cfRule type="expression" dxfId="87" priority="12">
      <formula>K1368 = 1</formula>
    </cfRule>
  </conditionalFormatting>
  <conditionalFormatting sqref="O80">
    <cfRule type="expression" dxfId="86" priority="11">
      <formula>K1368 = 1</formula>
    </cfRule>
  </conditionalFormatting>
  <conditionalFormatting sqref="P80">
    <cfRule type="expression" dxfId="85" priority="10">
      <formula>K1368 = 1</formula>
    </cfRule>
  </conditionalFormatting>
  <conditionalFormatting sqref="Q80">
    <cfRule type="expression" dxfId="84" priority="9">
      <formula>K1368 = 1</formula>
    </cfRule>
  </conditionalFormatting>
  <conditionalFormatting sqref="R80">
    <cfRule type="expression" dxfId="83" priority="8">
      <formula>K1368 = 1</formula>
    </cfRule>
  </conditionalFormatting>
  <conditionalFormatting sqref="S80">
    <cfRule type="expression" dxfId="82" priority="7">
      <formula>K1368 = 1</formula>
    </cfRule>
  </conditionalFormatting>
  <conditionalFormatting sqref="T80">
    <cfRule type="expression" dxfId="81" priority="6">
      <formula>K1368 = 1</formula>
    </cfRule>
  </conditionalFormatting>
  <conditionalFormatting sqref="U80">
    <cfRule type="expression" dxfId="80" priority="5">
      <formula>K1368 = 1</formula>
    </cfRule>
  </conditionalFormatting>
  <conditionalFormatting sqref="V80">
    <cfRule type="expression" dxfId="79" priority="4">
      <formula>K1368 = 1</formula>
    </cfRule>
  </conditionalFormatting>
  <conditionalFormatting sqref="N78">
    <cfRule type="expression" dxfId="78" priority="3">
      <formula>K1368 = 1</formula>
    </cfRule>
  </conditionalFormatting>
  <conditionalFormatting sqref="A74:AZ74">
    <cfRule type="expression" dxfId="77" priority="2" stopIfTrue="1">
      <formula>K1368 = 1</formula>
    </cfRule>
  </conditionalFormatting>
  <conditionalFormatting sqref="A75:AZ75">
    <cfRule type="expression" dxfId="76" priority="1" stopIfTrue="1">
      <formula>K1368 = 1</formula>
    </cfRule>
  </conditionalFormatting>
  <dataValidations count="46">
    <dataValidation type="list" allowBlank="1" showInputMessage="1" showErrorMessage="1" sqref="AE56:AM56">
      <formula1>$AU$1243:$AU$1343</formula1>
    </dataValidation>
    <dataValidation type="list" imeMode="disabled" showInputMessage="1" showErrorMessage="1" sqref="AB28:AM28">
      <formula1>GA</formula1>
    </dataValidation>
    <dataValidation type="list" showInputMessage="1" showErrorMessage="1" prompt="OverTime(延長戦)の有無を選択してください。" sqref="AW3:AZ3">
      <formula1>延長戦</formula1>
    </dataValidation>
    <dataValidation showInputMessage="1" showErrorMessage="1" prompt="時計の表示型式を選択してください。" sqref="BA3"/>
    <dataValidation imeMode="disabled" allowBlank="1" showInputMessage="1" showErrorMessage="1" sqref="AB8:AG11 AH8:AM15 AB16:AM19 AF23:AG26 AL23:AM26 AB27:AM27 N8:P35 E8:I35 E39:I66 N39:P66 AJ30:AM30 AB30:AE30"/>
    <dataValidation type="time" imeMode="disabled" operator="lessThanOrEqual" allowBlank="1" showInputMessage="1" showErrorMessage="1" error="&quot;00:00&quot; ～ &quot;20:00&quot; の値を入力してください。" sqref="BD8:BF8 AX8:AZ35 AR8:AT35 BD39:BF39 AX39:AZ66 AR39:AT66">
      <formula1>0.833333333333333</formula1>
    </dataValidation>
    <dataValidation type="list" imeMode="disabled" allowBlank="1" showInputMessage="1" showErrorMessage="1" sqref="S39:V66">
      <formula1>反則略語</formula1>
    </dataValidation>
    <dataValidation type="list" imeMode="disabled" allowBlank="1" showInputMessage="1" showErrorMessage="1" error="正しい背番号を入力してください。" sqref="Q39:Q66">
      <formula1>$DK$220:$DK$277</formula1>
    </dataValidation>
    <dataValidation type="list" imeMode="disabled" allowBlank="1" showInputMessage="1" showErrorMessage="1" error="正しい背番号を入力してください。" sqref="Q8:Q35">
      <formula1>$CW$220:$CW$277</formula1>
    </dataValidation>
    <dataValidation type="list" allowBlank="1" showInputMessage="1" showErrorMessage="1" sqref="D8:D35 D39:D66">
      <formula1>キャプテン</formula1>
    </dataValidation>
    <dataValidation imeMode="disabled" allowBlank="1" showInputMessage="1" showErrorMessage="1" prompt="観客数を入力してください。_x000a_記載しない場合は、&quot;－&quot;記号を手打ち入力してください。" sqref="AK3:AM3"/>
    <dataValidation type="list" imeMode="disabled" allowBlank="1" showInputMessage="1" showErrorMessage="1" prompt="試合終了時刻を入力してください。 (hh:mm)" sqref="AH3:AJ3">
      <formula1>CurrentTime</formula1>
    </dataValidation>
    <dataValidation type="list" imeMode="disabled" allowBlank="1" showInputMessage="1" showErrorMessage="1" prompt="試合開始時刻を入力してください。 (hh:mm)" sqref="AE3:AG3">
      <formula1>CurrentTime</formula1>
    </dataValidation>
    <dataValidation type="list" imeMode="disabled" allowBlank="1" showInputMessage="1" showErrorMessage="1" error="正しい背番号を入力してください。" sqref="J39:L66">
      <formula1>$CX$185:$CX$214</formula1>
    </dataValidation>
    <dataValidation type="list" imeMode="disabled" allowBlank="1" showInputMessage="1" showErrorMessage="1" error="正しい背番号を入力してください。" sqref="J8:L35">
      <formula1>$CP$185:$CP$214</formula1>
    </dataValidation>
    <dataValidation type="whole" errorStyle="warning" imeMode="disabled" allowBlank="1" showInputMessage="1" showErrorMessage="1" error="シュート数は正しいですか？" sqref="AB12:AG15">
      <formula1>0</formula1>
      <formula2>30</formula2>
    </dataValidation>
    <dataValidation type="list" imeMode="disabled" allowBlank="1" showInputMessage="1" showErrorMessage="1" error="正しい背番号を入力してください。" sqref="Z37:AA42 Z33:AA35">
      <formula1>$DM$282:$DM$339</formula1>
    </dataValidation>
    <dataValidation type="list" imeMode="disabled" allowBlank="1" showInputMessage="1" showErrorMessage="1" error="正しい背番号を入力してください。" sqref="X37:Y42 X33:Y35">
      <formula1>$CY$282:$CY$339</formula1>
    </dataValidation>
    <dataValidation type="list" imeMode="disabled" allowBlank="1" showInputMessage="1" showErrorMessage="1" sqref="AF33:AI35 AF37:AI42">
      <formula1>PSS_Result</formula1>
    </dataValidation>
    <dataValidation type="list" errorStyle="information" imeMode="disabled" allowBlank="1" showInputMessage="1" showErrorMessage="1" error="GKの背番号は正しいですか？" sqref="AD37:AE42 AD33:AE35">
      <formula1>$A$39:$A$41</formula1>
    </dataValidation>
    <dataValidation type="list" errorStyle="information" imeMode="disabled" allowBlank="1" showInputMessage="1" showErrorMessage="1" error="GKの背番号は正しいですか？" sqref="AB37:AC42 AB33:AC35">
      <formula1>$A$8:$A$10</formula1>
    </dataValidation>
    <dataValidation type="list" errorStyle="information" imeMode="disabled" allowBlank="1" showInputMessage="1" showErrorMessage="1" sqref="AF21:AG21">
      <formula1>$A$8:$A$35</formula1>
    </dataValidation>
    <dataValidation type="list" errorStyle="information" imeMode="disabled" allowBlank="1" showInputMessage="1" showErrorMessage="1" sqref="AL21:AM21">
      <formula1>$A$39:$A$66</formula1>
    </dataValidation>
    <dataValidation type="list" imeMode="disabled" allowBlank="1" showInputMessage="1" showErrorMessage="1" sqref="AE63:AM64">
      <formula1>Sign_1</formula1>
    </dataValidation>
    <dataValidation type="list" allowBlank="1" showInputMessage="1" showErrorMessage="1" sqref="AI68:AM68">
      <formula1>Notes_3</formula1>
    </dataValidation>
    <dataValidation type="list" errorStyle="information" allowBlank="1" showInputMessage="1" showErrorMessage="1" error="Game No. は正しいですか？" sqref="M3">
      <formula1>GameNo</formula1>
    </dataValidation>
    <dataValidation type="list" allowBlank="1" showInputMessage="1" showErrorMessage="1" sqref="AP8:AP35 AP39:AP66">
      <formula1>List!AA3:AA59</formula1>
    </dataValidation>
    <dataValidation type="time" errorStyle="information" imeMode="disabled" allowBlank="1" showInputMessage="1" showErrorMessage="1" error="&quot;分&quot;：&quot;秒&quot;の入力値は正しいですか？" sqref="AB23:AE26 AH23:AK26">
      <formula1>0</formula1>
      <formula2>0.833333333333333</formula2>
    </dataValidation>
    <dataValidation type="list" errorStyle="warning" imeMode="disabled" allowBlank="1" showInputMessage="1" showErrorMessage="1" error="GKの背番号は正しいですか？" sqref="AH21:AI21">
      <formula1>$A$39:$A$41</formula1>
    </dataValidation>
    <dataValidation type="list" errorStyle="warning" imeMode="disabled" allowBlank="1" showInputMessage="1" showErrorMessage="1" error="SUB.GKの背番号は正しいですか？" sqref="AJ21:AK21">
      <formula1>$A$39:$A$41</formula1>
    </dataValidation>
    <dataValidation type="list" errorStyle="warning" imeMode="disabled" allowBlank="1" showInputMessage="1" showErrorMessage="1" error="SUB.GKの背番号は正しいですか？" sqref="AD21:AE21">
      <formula1>$A$8:$A$10</formula1>
    </dataValidation>
    <dataValidation type="list" errorStyle="warning" imeMode="disabled" allowBlank="1" showInputMessage="1" showErrorMessage="1" error="GKの背番号は正しいですか？" sqref="AB21:AC21">
      <formula1>$A$8:$A$10</formula1>
    </dataValidation>
    <dataValidation type="list" imeMode="disabled" allowBlank="1" showInputMessage="1" showErrorMessage="1" sqref="AE65:AM66">
      <formula1>Sign_2</formula1>
    </dataValidation>
    <dataValidation type="list" imeMode="disabled" allowBlank="1" showInputMessage="1" showErrorMessage="1" error="正しいピリオド数、または&quot;OT&quot;を入力してください。" sqref="AW39:AW66 BC39 AW8:AW35 BC8">
      <formula1>$N$1361:$N$1364</formula1>
    </dataValidation>
    <dataValidation type="list" imeMode="disabled" allowBlank="1" showInputMessage="1" showErrorMessage="1" error="正しいピリオド数、または&quot;OT&quot;,&quot;PSS&quot;を入力してください。" sqref="AQ39:AQ66 AQ8:AQ35">
      <formula1>$N$1350:$N$1354</formula1>
    </dataValidation>
    <dataValidation type="list" allowBlank="1" showInputMessage="1" showErrorMessage="1" sqref="AG68:AH68">
      <formula1>Notes_2</formula1>
    </dataValidation>
    <dataValidation type="list" allowBlank="1" showInputMessage="1" showErrorMessage="1" sqref="AE68:AF68">
      <formula1>Notes_1</formula1>
    </dataValidation>
    <dataValidation type="list" allowBlank="1" showInputMessage="1" showErrorMessage="1" prompt="時計の表示型式を選択してください。" sqref="AP3:AT3">
      <formula1>Timer</formula1>
    </dataValidation>
    <dataValidation type="list" allowBlank="1" showInputMessage="1" showErrorMessage="1" sqref="AE59:AM62">
      <formula1>ON_ICE_OFFICIAL</formula1>
    </dataValidation>
    <dataValidation type="list" allowBlank="1" showInputMessage="1" showErrorMessage="1" sqref="AE47:AM55 AE57:AM57">
      <formula1>OFF_ICE_OFFICIAL</formula1>
    </dataValidation>
    <dataValidation type="list" allowBlank="1" showInputMessage="1" showErrorMessage="1" sqref="W3:AD3">
      <formula1>DATE</formula1>
    </dataValidation>
    <dataValidation type="list" allowBlank="1" showInputMessage="1" showErrorMessage="1" sqref="N3:V3">
      <formula1>PLACE</formula1>
    </dataValidation>
    <dataValidation type="list" imeMode="disabled" allowBlank="1" showInputMessage="1" showErrorMessage="1" sqref="R39:R66 R8:R35">
      <formula1>退場時間</formula1>
    </dataValidation>
    <dataValidation type="list" imeMode="disabled" allowBlank="1" sqref="M8:M35 M39:M66">
      <formula1>GS</formula1>
    </dataValidation>
    <dataValidation type="list" imeMode="disabled" allowBlank="1" showInputMessage="1" showErrorMessage="1" sqref="S8:V35">
      <formula1>反則略語</formula1>
    </dataValidation>
    <dataValidation type="list" allowBlank="1" showInputMessage="1" showErrorMessage="1" sqref="A3:L3">
      <formula1>EVENT</formula1>
    </dataValidation>
  </dataValidations>
  <printOptions horizontalCentered="1" verticalCentered="1"/>
  <pageMargins left="0" right="0" top="0.19685039370078741" bottom="0.11811023622047245" header="0" footer="0.15748031496062992"/>
  <pageSetup paperSize="9" scale="98"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pageSetUpPr fitToPage="1"/>
  </sheetPr>
  <dimension ref="A1:BJ280"/>
  <sheetViews>
    <sheetView showGridLines="0" showRowColHeaders="0" zoomScale="110" zoomScaleNormal="110" workbookViewId="0">
      <pane ySplit="1" topLeftCell="A2" activePane="bottomLeft" state="frozen"/>
      <selection pane="bottomLeft" activeCell="D60" sqref="D60:U60"/>
    </sheetView>
  </sheetViews>
  <sheetFormatPr defaultRowHeight="9"/>
  <cols>
    <col min="1" max="21" width="3.125" style="6" customWidth="1"/>
    <col min="22" max="22" width="2.25" style="6" customWidth="1"/>
    <col min="23" max="25" width="2.5" style="6" customWidth="1"/>
    <col min="26" max="26" width="19.5" style="6" customWidth="1"/>
    <col min="27" max="27" width="3.875" style="6" customWidth="1"/>
    <col min="28" max="32" width="3.125" style="6" customWidth="1"/>
    <col min="33" max="50" width="3" style="6" customWidth="1"/>
    <col min="51" max="62" width="3.375" style="6" customWidth="1"/>
    <col min="63" max="16384" width="9" style="6"/>
  </cols>
  <sheetData>
    <row r="1" spans="1:62" ht="13.35" customHeight="1">
      <c r="A1" s="1348" t="s">
        <v>36</v>
      </c>
      <c r="B1" s="1349"/>
      <c r="C1" s="1349"/>
      <c r="D1" s="1349"/>
      <c r="E1" s="1349"/>
      <c r="F1" s="1350"/>
      <c r="G1" s="120" t="s">
        <v>87</v>
      </c>
      <c r="H1" s="120"/>
      <c r="I1" s="120"/>
      <c r="J1" s="7"/>
      <c r="K1" s="7"/>
      <c r="L1" s="7"/>
      <c r="M1" s="7"/>
      <c r="N1" s="7"/>
      <c r="O1" s="7"/>
      <c r="P1" s="7"/>
      <c r="Q1" s="7"/>
      <c r="R1" s="7"/>
      <c r="S1" s="7"/>
      <c r="T1" s="7"/>
      <c r="U1" s="8"/>
      <c r="V1" s="60"/>
      <c r="W1" s="1455" t="s">
        <v>79</v>
      </c>
      <c r="X1" s="1456"/>
      <c r="Y1" s="1457"/>
      <c r="Z1" s="649" t="s">
        <v>80</v>
      </c>
      <c r="AA1" s="650" t="s">
        <v>2461</v>
      </c>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row>
    <row r="2" spans="1:62" ht="13.35" customHeight="1">
      <c r="A2" s="101" t="s">
        <v>13</v>
      </c>
      <c r="B2" s="102"/>
      <c r="C2" s="102"/>
      <c r="D2" s="102"/>
      <c r="E2" s="102"/>
      <c r="F2" s="103"/>
      <c r="G2" s="121" t="s">
        <v>88</v>
      </c>
      <c r="H2" s="121"/>
      <c r="I2" s="121"/>
      <c r="J2" s="121"/>
      <c r="K2" s="121"/>
      <c r="L2" s="121"/>
      <c r="M2" s="121"/>
      <c r="N2" s="121"/>
      <c r="O2" s="121"/>
      <c r="P2" s="121"/>
      <c r="Q2" s="121"/>
      <c r="R2" s="121"/>
      <c r="S2" s="121"/>
      <c r="T2" s="121"/>
      <c r="U2" s="122"/>
      <c r="V2" s="60"/>
      <c r="W2" s="1430" t="s">
        <v>37</v>
      </c>
      <c r="X2" s="1431"/>
      <c r="Y2" s="1432"/>
      <c r="Z2" s="789" t="s">
        <v>3038</v>
      </c>
      <c r="AA2" s="790" t="s">
        <v>3039</v>
      </c>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row>
    <row r="3" spans="1:62" ht="13.35" customHeight="1">
      <c r="A3" s="104" t="s">
        <v>42</v>
      </c>
      <c r="B3" s="105"/>
      <c r="C3" s="105"/>
      <c r="D3" s="105"/>
      <c r="E3" s="105"/>
      <c r="F3" s="106"/>
      <c r="G3" s="121" t="s">
        <v>344</v>
      </c>
      <c r="H3" s="121"/>
      <c r="I3" s="52"/>
      <c r="J3" s="52"/>
      <c r="K3" s="52"/>
      <c r="L3" s="52"/>
      <c r="M3" s="52"/>
      <c r="N3" s="52"/>
      <c r="O3" s="121"/>
      <c r="P3" s="121"/>
      <c r="Q3" s="121"/>
      <c r="R3" s="121"/>
      <c r="S3" s="121"/>
      <c r="T3" s="121"/>
      <c r="U3" s="122"/>
      <c r="V3" s="60"/>
      <c r="W3" s="1430" t="s">
        <v>145</v>
      </c>
      <c r="X3" s="1431"/>
      <c r="Y3" s="1432"/>
      <c r="Z3" s="789" t="s">
        <v>3040</v>
      </c>
      <c r="AA3" s="790" t="s">
        <v>3041</v>
      </c>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row>
    <row r="4" spans="1:62" ht="13.35" customHeight="1">
      <c r="A4" s="104" t="s">
        <v>2463</v>
      </c>
      <c r="B4" s="105"/>
      <c r="C4" s="105"/>
      <c r="D4" s="105"/>
      <c r="E4" s="105"/>
      <c r="F4" s="106"/>
      <c r="G4" s="121" t="s">
        <v>345</v>
      </c>
      <c r="H4" s="121"/>
      <c r="I4" s="121"/>
      <c r="J4" s="121"/>
      <c r="K4" s="121"/>
      <c r="L4" s="121"/>
      <c r="M4" s="121"/>
      <c r="N4" s="121"/>
      <c r="O4" s="121"/>
      <c r="P4" s="121"/>
      <c r="Q4" s="52"/>
      <c r="R4" s="52"/>
      <c r="S4" s="121"/>
      <c r="T4" s="121"/>
      <c r="U4" s="122"/>
      <c r="V4" s="60"/>
      <c r="W4" s="1430" t="s">
        <v>2464</v>
      </c>
      <c r="X4" s="1431"/>
      <c r="Y4" s="1432"/>
      <c r="Z4" s="789" t="s">
        <v>2156</v>
      </c>
      <c r="AA4" s="790" t="s">
        <v>3096</v>
      </c>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row>
    <row r="5" spans="1:62" ht="13.35" customHeight="1">
      <c r="A5" s="104" t="s">
        <v>14</v>
      </c>
      <c r="B5" s="105"/>
      <c r="C5" s="105"/>
      <c r="D5" s="105"/>
      <c r="E5" s="105"/>
      <c r="F5" s="106"/>
      <c r="G5" s="121" t="s">
        <v>346</v>
      </c>
      <c r="H5" s="121"/>
      <c r="I5" s="121"/>
      <c r="J5" s="121"/>
      <c r="K5" s="121"/>
      <c r="L5" s="121"/>
      <c r="M5" s="121"/>
      <c r="N5" s="121"/>
      <c r="O5" s="121"/>
      <c r="P5" s="121"/>
      <c r="Q5" s="121"/>
      <c r="R5" s="121"/>
      <c r="S5" s="121"/>
      <c r="T5" s="121"/>
      <c r="U5" s="122"/>
      <c r="V5" s="60"/>
      <c r="W5" s="1430" t="s">
        <v>43</v>
      </c>
      <c r="X5" s="1431"/>
      <c r="Y5" s="1432"/>
      <c r="Z5" s="791" t="s">
        <v>383</v>
      </c>
      <c r="AA5" s="790" t="s">
        <v>3042</v>
      </c>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row>
    <row r="6" spans="1:62" ht="13.35" customHeight="1">
      <c r="A6" s="104" t="s">
        <v>26</v>
      </c>
      <c r="B6" s="105"/>
      <c r="C6" s="105"/>
      <c r="D6" s="105"/>
      <c r="E6" s="105"/>
      <c r="F6" s="106"/>
      <c r="G6" s="121" t="s">
        <v>309</v>
      </c>
      <c r="H6" s="121"/>
      <c r="I6" s="121"/>
      <c r="J6" s="121"/>
      <c r="K6" s="121"/>
      <c r="L6" s="121"/>
      <c r="M6" s="121"/>
      <c r="N6" s="121"/>
      <c r="O6" s="121"/>
      <c r="P6" s="121"/>
      <c r="Q6" s="121"/>
      <c r="R6" s="121"/>
      <c r="S6" s="121"/>
      <c r="T6" s="121"/>
      <c r="U6" s="122"/>
      <c r="V6" s="60"/>
      <c r="W6" s="1430" t="s">
        <v>44</v>
      </c>
      <c r="X6" s="1431"/>
      <c r="Y6" s="1432"/>
      <c r="Z6" s="791" t="s">
        <v>3043</v>
      </c>
      <c r="AA6" s="790" t="s">
        <v>3044</v>
      </c>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row>
    <row r="7" spans="1:62" ht="13.35" customHeight="1">
      <c r="A7" s="104" t="s">
        <v>318</v>
      </c>
      <c r="B7" s="105"/>
      <c r="C7" s="105"/>
      <c r="D7" s="105"/>
      <c r="E7" s="105"/>
      <c r="F7" s="106"/>
      <c r="G7" s="121" t="s">
        <v>310</v>
      </c>
      <c r="H7" s="121"/>
      <c r="I7" s="121"/>
      <c r="J7" s="121"/>
      <c r="K7" s="121"/>
      <c r="L7" s="121"/>
      <c r="M7" s="121"/>
      <c r="N7" s="121"/>
      <c r="O7" s="121"/>
      <c r="P7" s="121"/>
      <c r="Q7" s="121"/>
      <c r="R7" s="121"/>
      <c r="S7" s="121"/>
      <c r="T7" s="121"/>
      <c r="U7" s="122"/>
      <c r="V7" s="60"/>
      <c r="W7" s="1430" t="s">
        <v>398</v>
      </c>
      <c r="X7" s="1431"/>
      <c r="Y7" s="1432"/>
      <c r="Z7" s="791" t="s">
        <v>2466</v>
      </c>
      <c r="AA7" s="790" t="s">
        <v>3045</v>
      </c>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row>
    <row r="8" spans="1:62" ht="13.35" customHeight="1">
      <c r="A8" s="104" t="s">
        <v>2706</v>
      </c>
      <c r="B8" s="105"/>
      <c r="C8" s="105"/>
      <c r="D8" s="105"/>
      <c r="E8" s="105"/>
      <c r="F8" s="106"/>
      <c r="G8" s="121" t="s">
        <v>2707</v>
      </c>
      <c r="H8" s="121"/>
      <c r="I8" s="121"/>
      <c r="J8" s="121"/>
      <c r="K8" s="121"/>
      <c r="L8" s="121"/>
      <c r="M8" s="121"/>
      <c r="N8" s="121"/>
      <c r="O8" s="121"/>
      <c r="P8" s="121"/>
      <c r="Q8" s="121"/>
      <c r="R8" s="121"/>
      <c r="S8" s="121"/>
      <c r="T8" s="121"/>
      <c r="U8" s="122"/>
      <c r="V8" s="60"/>
      <c r="W8" s="1430" t="s">
        <v>45</v>
      </c>
      <c r="X8" s="1431"/>
      <c r="Y8" s="1432"/>
      <c r="Z8" s="791" t="s">
        <v>384</v>
      </c>
      <c r="AA8" s="790" t="s">
        <v>3046</v>
      </c>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row>
    <row r="9" spans="1:62" ht="13.35" customHeight="1">
      <c r="A9" s="110" t="s">
        <v>319</v>
      </c>
      <c r="B9" s="111"/>
      <c r="C9" s="111"/>
      <c r="D9" s="111"/>
      <c r="E9" s="111"/>
      <c r="F9" s="112"/>
      <c r="G9" s="125" t="s">
        <v>347</v>
      </c>
      <c r="H9" s="125"/>
      <c r="I9" s="125"/>
      <c r="J9" s="125"/>
      <c r="K9" s="125"/>
      <c r="L9" s="125"/>
      <c r="M9" s="125"/>
      <c r="N9" s="125"/>
      <c r="O9" s="125"/>
      <c r="P9" s="125"/>
      <c r="Q9" s="125"/>
      <c r="R9" s="125"/>
      <c r="S9" s="125"/>
      <c r="T9" s="125"/>
      <c r="U9" s="126"/>
      <c r="V9" s="60"/>
      <c r="W9" s="1430" t="s">
        <v>47</v>
      </c>
      <c r="X9" s="1431"/>
      <c r="Y9" s="1432"/>
      <c r="Z9" s="791" t="s">
        <v>2467</v>
      </c>
      <c r="AA9" s="790" t="s">
        <v>3047</v>
      </c>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row>
    <row r="10" spans="1:62" ht="13.35" customHeight="1">
      <c r="A10" s="110" t="s">
        <v>320</v>
      </c>
      <c r="B10" s="111"/>
      <c r="C10" s="111"/>
      <c r="D10" s="111"/>
      <c r="E10" s="111"/>
      <c r="F10" s="112"/>
      <c r="G10" s="125" t="s">
        <v>348</v>
      </c>
      <c r="H10" s="125"/>
      <c r="I10" s="125"/>
      <c r="J10" s="125"/>
      <c r="K10" s="125"/>
      <c r="L10" s="125"/>
      <c r="M10" s="125"/>
      <c r="N10" s="125"/>
      <c r="O10" s="125"/>
      <c r="P10" s="125"/>
      <c r="Q10" s="125"/>
      <c r="R10" s="125"/>
      <c r="S10" s="125"/>
      <c r="T10" s="125"/>
      <c r="U10" s="126"/>
      <c r="V10" s="60"/>
      <c r="W10" s="1430" t="s">
        <v>48</v>
      </c>
      <c r="X10" s="1431"/>
      <c r="Y10" s="1432"/>
      <c r="Z10" s="791" t="s">
        <v>3048</v>
      </c>
      <c r="AA10" s="790" t="s">
        <v>3049</v>
      </c>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row>
    <row r="11" spans="1:62" ht="13.35" customHeight="1">
      <c r="A11" s="104" t="s">
        <v>17</v>
      </c>
      <c r="B11" s="9"/>
      <c r="C11" s="9"/>
      <c r="D11" s="9"/>
      <c r="E11" s="9"/>
      <c r="F11" s="10"/>
      <c r="G11" s="115" t="s">
        <v>349</v>
      </c>
      <c r="H11" s="115"/>
      <c r="I11" s="115"/>
      <c r="J11" s="115"/>
      <c r="K11" s="115"/>
      <c r="L11" s="115"/>
      <c r="M11" s="115"/>
      <c r="N11" s="115"/>
      <c r="O11" s="115"/>
      <c r="P11" s="115"/>
      <c r="Q11" s="115"/>
      <c r="R11" s="115"/>
      <c r="S11" s="115"/>
      <c r="T11" s="115"/>
      <c r="U11" s="116"/>
      <c r="V11" s="60"/>
      <c r="W11" s="1430" t="s">
        <v>49</v>
      </c>
      <c r="X11" s="1431"/>
      <c r="Y11" s="1432"/>
      <c r="Z11" s="789" t="s">
        <v>385</v>
      </c>
      <c r="AA11" s="790" t="s">
        <v>3050</v>
      </c>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row>
    <row r="12" spans="1:62" ht="13.35" customHeight="1">
      <c r="A12" s="1354" t="s">
        <v>46</v>
      </c>
      <c r="B12" s="1403"/>
      <c r="C12" s="1403"/>
      <c r="D12" s="1403"/>
      <c r="E12" s="1403"/>
      <c r="F12" s="1404"/>
      <c r="G12" s="1366" t="s">
        <v>2469</v>
      </c>
      <c r="H12" s="1407"/>
      <c r="I12" s="1407"/>
      <c r="J12" s="1407"/>
      <c r="K12" s="1407"/>
      <c r="L12" s="1407"/>
      <c r="M12" s="1407"/>
      <c r="N12" s="1407"/>
      <c r="O12" s="1407"/>
      <c r="P12" s="1407"/>
      <c r="Q12" s="1407"/>
      <c r="R12" s="1407"/>
      <c r="S12" s="1407"/>
      <c r="T12" s="1407"/>
      <c r="U12" s="1408"/>
      <c r="V12" s="60"/>
      <c r="W12" s="1430" t="s">
        <v>2471</v>
      </c>
      <c r="X12" s="1431"/>
      <c r="Y12" s="1432"/>
      <c r="Z12" s="789" t="s">
        <v>3051</v>
      </c>
      <c r="AA12" s="790" t="s">
        <v>3052</v>
      </c>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row>
    <row r="13" spans="1:62" ht="13.35" customHeight="1">
      <c r="A13" s="104" t="s">
        <v>18</v>
      </c>
      <c r="B13" s="9"/>
      <c r="C13" s="9"/>
      <c r="D13" s="9"/>
      <c r="E13" s="9"/>
      <c r="F13" s="10"/>
      <c r="G13" s="1360" t="s">
        <v>2470</v>
      </c>
      <c r="H13" s="1405"/>
      <c r="I13" s="1405"/>
      <c r="J13" s="1405"/>
      <c r="K13" s="1405"/>
      <c r="L13" s="1405"/>
      <c r="M13" s="1405"/>
      <c r="N13" s="1405"/>
      <c r="O13" s="1405"/>
      <c r="P13" s="1405"/>
      <c r="Q13" s="1405"/>
      <c r="R13" s="1405"/>
      <c r="S13" s="1405"/>
      <c r="T13" s="1405"/>
      <c r="U13" s="1406"/>
      <c r="V13" s="60"/>
      <c r="W13" s="1430" t="s">
        <v>50</v>
      </c>
      <c r="X13" s="1431"/>
      <c r="Y13" s="1432"/>
      <c r="Z13" s="791" t="s">
        <v>2473</v>
      </c>
      <c r="AA13" s="790" t="s">
        <v>3053</v>
      </c>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row>
    <row r="14" spans="1:62" ht="13.35" customHeight="1">
      <c r="A14" s="101" t="s">
        <v>19</v>
      </c>
      <c r="B14" s="102"/>
      <c r="C14" s="102"/>
      <c r="D14" s="102"/>
      <c r="E14" s="102"/>
      <c r="F14" s="103"/>
      <c r="G14" s="113" t="s">
        <v>351</v>
      </c>
      <c r="H14" s="113"/>
      <c r="I14" s="113"/>
      <c r="J14" s="113"/>
      <c r="K14" s="113"/>
      <c r="L14" s="113"/>
      <c r="M14" s="113"/>
      <c r="N14" s="113"/>
      <c r="O14" s="113"/>
      <c r="P14" s="113"/>
      <c r="Q14" s="113"/>
      <c r="R14" s="113"/>
      <c r="S14" s="113"/>
      <c r="T14" s="113"/>
      <c r="U14" s="117"/>
      <c r="V14" s="60"/>
      <c r="W14" s="1430" t="s">
        <v>2474</v>
      </c>
      <c r="X14" s="1431"/>
      <c r="Y14" s="1432"/>
      <c r="Z14" s="789" t="s">
        <v>3054</v>
      </c>
      <c r="AA14" s="790" t="s">
        <v>3055</v>
      </c>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row>
    <row r="15" spans="1:62" ht="13.35" customHeight="1">
      <c r="A15" s="104" t="s">
        <v>20</v>
      </c>
      <c r="B15" s="105"/>
      <c r="C15" s="105"/>
      <c r="D15" s="105"/>
      <c r="E15" s="105"/>
      <c r="F15" s="106"/>
      <c r="G15" s="115" t="s">
        <v>352</v>
      </c>
      <c r="H15" s="115"/>
      <c r="I15" s="115"/>
      <c r="J15" s="115"/>
      <c r="K15" s="115"/>
      <c r="L15" s="115"/>
      <c r="M15" s="115"/>
      <c r="N15" s="115"/>
      <c r="O15" s="115"/>
      <c r="P15" s="115"/>
      <c r="Q15" s="115"/>
      <c r="R15" s="115"/>
      <c r="S15" s="115"/>
      <c r="T15" s="115"/>
      <c r="U15" s="116"/>
      <c r="V15" s="60"/>
      <c r="W15" s="1446" t="s">
        <v>3056</v>
      </c>
      <c r="X15" s="1447"/>
      <c r="Y15" s="1448"/>
      <c r="Z15" s="789" t="s">
        <v>3057</v>
      </c>
      <c r="AA15" s="792">
        <v>63</v>
      </c>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row>
    <row r="16" spans="1:62" ht="13.35" customHeight="1">
      <c r="A16" s="104" t="s">
        <v>21</v>
      </c>
      <c r="B16" s="105"/>
      <c r="C16" s="105"/>
      <c r="D16" s="105"/>
      <c r="E16" s="105"/>
      <c r="F16" s="106"/>
      <c r="G16" s="115" t="s">
        <v>353</v>
      </c>
      <c r="H16" s="115"/>
      <c r="I16" s="115"/>
      <c r="J16" s="115"/>
      <c r="K16" s="115"/>
      <c r="L16" s="115"/>
      <c r="M16" s="115"/>
      <c r="N16" s="115"/>
      <c r="O16" s="115"/>
      <c r="P16" s="115"/>
      <c r="Q16" s="115"/>
      <c r="R16" s="115"/>
      <c r="S16" s="115"/>
      <c r="T16" s="115"/>
      <c r="U16" s="116"/>
      <c r="V16" s="60"/>
      <c r="W16" s="1449"/>
      <c r="X16" s="1450"/>
      <c r="Y16" s="1451"/>
      <c r="Z16" s="789" t="s">
        <v>2476</v>
      </c>
      <c r="AA16" s="792">
        <v>63</v>
      </c>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row>
    <row r="17" spans="1:62" ht="13.35" customHeight="1">
      <c r="A17" s="104" t="s">
        <v>22</v>
      </c>
      <c r="B17" s="105"/>
      <c r="C17" s="105"/>
      <c r="D17" s="105"/>
      <c r="E17" s="105"/>
      <c r="F17" s="106"/>
      <c r="G17" s="115" t="s">
        <v>354</v>
      </c>
      <c r="H17" s="115"/>
      <c r="I17" s="115"/>
      <c r="J17" s="115"/>
      <c r="K17" s="115"/>
      <c r="L17" s="115"/>
      <c r="M17" s="115"/>
      <c r="N17" s="115"/>
      <c r="O17" s="115"/>
      <c r="P17" s="115"/>
      <c r="Q17" s="115"/>
      <c r="R17" s="115"/>
      <c r="S17" s="115"/>
      <c r="T17" s="115"/>
      <c r="U17" s="116"/>
      <c r="V17" s="60"/>
      <c r="W17" s="1449"/>
      <c r="X17" s="1450"/>
      <c r="Y17" s="1451"/>
      <c r="Z17" s="789" t="s">
        <v>2477</v>
      </c>
      <c r="AA17" s="792">
        <v>63</v>
      </c>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row>
    <row r="18" spans="1:62" ht="13.35" customHeight="1">
      <c r="A18" s="104" t="s">
        <v>23</v>
      </c>
      <c r="B18" s="105"/>
      <c r="C18" s="105"/>
      <c r="D18" s="105"/>
      <c r="E18" s="105"/>
      <c r="F18" s="106"/>
      <c r="G18" s="115" t="s">
        <v>355</v>
      </c>
      <c r="H18" s="115"/>
      <c r="I18" s="115"/>
      <c r="J18" s="115"/>
      <c r="K18" s="115"/>
      <c r="L18" s="115"/>
      <c r="M18" s="115"/>
      <c r="N18" s="115"/>
      <c r="O18" s="115"/>
      <c r="P18" s="115"/>
      <c r="Q18" s="115"/>
      <c r="R18" s="115"/>
      <c r="S18" s="115"/>
      <c r="T18" s="115"/>
      <c r="U18" s="116"/>
      <c r="V18" s="60"/>
      <c r="W18" s="1449"/>
      <c r="X18" s="1450"/>
      <c r="Y18" s="1451"/>
      <c r="Z18" s="789" t="s">
        <v>2478</v>
      </c>
      <c r="AA18" s="792">
        <v>63</v>
      </c>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row>
    <row r="19" spans="1:62" ht="13.35" customHeight="1">
      <c r="A19" s="104" t="s">
        <v>102</v>
      </c>
      <c r="B19" s="105"/>
      <c r="C19" s="105"/>
      <c r="D19" s="105"/>
      <c r="E19" s="105"/>
      <c r="F19" s="106"/>
      <c r="G19" s="1366" t="s">
        <v>2708</v>
      </c>
      <c r="H19" s="1407"/>
      <c r="I19" s="1407"/>
      <c r="J19" s="1407"/>
      <c r="K19" s="1407"/>
      <c r="L19" s="1407"/>
      <c r="M19" s="1407"/>
      <c r="N19" s="1407"/>
      <c r="O19" s="1407"/>
      <c r="P19" s="1407"/>
      <c r="Q19" s="1407"/>
      <c r="R19" s="1407"/>
      <c r="S19" s="1407"/>
      <c r="T19" s="1407"/>
      <c r="U19" s="1408"/>
      <c r="V19" s="60"/>
      <c r="W19" s="1449"/>
      <c r="X19" s="1450"/>
      <c r="Y19" s="1451"/>
      <c r="Z19" s="789" t="s">
        <v>2480</v>
      </c>
      <c r="AA19" s="792">
        <v>63</v>
      </c>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row>
    <row r="20" spans="1:62" ht="13.35" customHeight="1">
      <c r="A20" s="101" t="s">
        <v>20</v>
      </c>
      <c r="B20" s="102"/>
      <c r="C20" s="102"/>
      <c r="D20" s="102"/>
      <c r="E20" s="102"/>
      <c r="F20" s="103"/>
      <c r="G20" s="113" t="s">
        <v>164</v>
      </c>
      <c r="H20" s="113"/>
      <c r="I20" s="113"/>
      <c r="J20" s="113"/>
      <c r="K20" s="113"/>
      <c r="L20" s="113"/>
      <c r="M20" s="113"/>
      <c r="N20" s="113"/>
      <c r="O20" s="113"/>
      <c r="P20" s="113"/>
      <c r="Q20" s="113"/>
      <c r="R20" s="113"/>
      <c r="S20" s="113"/>
      <c r="T20" s="113"/>
      <c r="U20" s="117"/>
      <c r="V20" s="60"/>
      <c r="W20" s="1449"/>
      <c r="X20" s="1450"/>
      <c r="Y20" s="1451"/>
      <c r="Z20" s="789" t="s">
        <v>2482</v>
      </c>
      <c r="AA20" s="792">
        <v>63</v>
      </c>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row>
    <row r="21" spans="1:62" ht="13.35" customHeight="1">
      <c r="A21" s="104" t="s">
        <v>17</v>
      </c>
      <c r="B21" s="105"/>
      <c r="C21" s="105"/>
      <c r="D21" s="105"/>
      <c r="E21" s="105"/>
      <c r="F21" s="106"/>
      <c r="G21" s="1366" t="s">
        <v>2479</v>
      </c>
      <c r="H21" s="1407"/>
      <c r="I21" s="1407"/>
      <c r="J21" s="1407"/>
      <c r="K21" s="1407"/>
      <c r="L21" s="1407"/>
      <c r="M21" s="1407"/>
      <c r="N21" s="1407"/>
      <c r="O21" s="1407"/>
      <c r="P21" s="1407"/>
      <c r="Q21" s="1407"/>
      <c r="R21" s="1407"/>
      <c r="S21" s="1407"/>
      <c r="T21" s="1407"/>
      <c r="U21" s="1408"/>
      <c r="V21" s="60"/>
      <c r="W21" s="1449"/>
      <c r="X21" s="1450"/>
      <c r="Y21" s="1451"/>
      <c r="Z21" s="789" t="s">
        <v>2483</v>
      </c>
      <c r="AA21" s="792">
        <v>63</v>
      </c>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row>
    <row r="22" spans="1:62" ht="13.35" customHeight="1">
      <c r="A22" s="104" t="s">
        <v>59</v>
      </c>
      <c r="B22" s="105"/>
      <c r="C22" s="105"/>
      <c r="D22" s="105"/>
      <c r="E22" s="105"/>
      <c r="F22" s="106"/>
      <c r="G22" s="1366" t="s">
        <v>2481</v>
      </c>
      <c r="H22" s="1407"/>
      <c r="I22" s="1407"/>
      <c r="J22" s="1407"/>
      <c r="K22" s="1407"/>
      <c r="L22" s="1407"/>
      <c r="M22" s="1407"/>
      <c r="N22" s="1407"/>
      <c r="O22" s="1407"/>
      <c r="P22" s="1407"/>
      <c r="Q22" s="1407"/>
      <c r="R22" s="1407"/>
      <c r="S22" s="1407"/>
      <c r="T22" s="1407"/>
      <c r="U22" s="1408"/>
      <c r="V22" s="60"/>
      <c r="W22" s="1449"/>
      <c r="X22" s="1450"/>
      <c r="Y22" s="1451"/>
      <c r="Z22" s="789" t="s">
        <v>2486</v>
      </c>
      <c r="AA22" s="792">
        <v>63</v>
      </c>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row>
    <row r="23" spans="1:62" ht="13.35" customHeight="1">
      <c r="A23" s="104" t="s">
        <v>25</v>
      </c>
      <c r="B23" s="105"/>
      <c r="C23" s="105"/>
      <c r="D23" s="105"/>
      <c r="E23" s="105"/>
      <c r="F23" s="106"/>
      <c r="G23" s="115" t="s">
        <v>90</v>
      </c>
      <c r="H23" s="115"/>
      <c r="I23" s="115"/>
      <c r="J23" s="115"/>
      <c r="K23" s="115"/>
      <c r="L23" s="115"/>
      <c r="M23" s="115"/>
      <c r="N23" s="115"/>
      <c r="O23" s="115"/>
      <c r="P23" s="115"/>
      <c r="Q23" s="115"/>
      <c r="R23" s="115"/>
      <c r="S23" s="115"/>
      <c r="T23" s="115"/>
      <c r="U23" s="116"/>
      <c r="V23" s="60"/>
      <c r="W23" s="1449"/>
      <c r="X23" s="1450"/>
      <c r="Y23" s="1451"/>
      <c r="Z23" s="789" t="s">
        <v>2487</v>
      </c>
      <c r="AA23" s="792">
        <v>63</v>
      </c>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row>
    <row r="24" spans="1:62" ht="13.35" customHeight="1">
      <c r="A24" s="101" t="s">
        <v>2484</v>
      </c>
      <c r="B24" s="102"/>
      <c r="C24" s="102"/>
      <c r="D24" s="102"/>
      <c r="E24" s="102"/>
      <c r="F24" s="103"/>
      <c r="G24" s="1363" t="s">
        <v>2485</v>
      </c>
      <c r="H24" s="1409"/>
      <c r="I24" s="1409"/>
      <c r="J24" s="1409"/>
      <c r="K24" s="1409"/>
      <c r="L24" s="1409"/>
      <c r="M24" s="1409"/>
      <c r="N24" s="1409"/>
      <c r="O24" s="1409"/>
      <c r="P24" s="1409"/>
      <c r="Q24" s="1409"/>
      <c r="R24" s="1409"/>
      <c r="S24" s="1409"/>
      <c r="T24" s="1409"/>
      <c r="U24" s="1410"/>
      <c r="V24" s="60"/>
      <c r="W24" s="1452"/>
      <c r="X24" s="1453"/>
      <c r="Y24" s="1454"/>
      <c r="Z24" s="789" t="s">
        <v>2488</v>
      </c>
      <c r="AA24" s="792">
        <v>63</v>
      </c>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row>
    <row r="25" spans="1:62" ht="13.35" customHeight="1">
      <c r="A25" s="104" t="s">
        <v>66</v>
      </c>
      <c r="B25" s="105"/>
      <c r="C25" s="105"/>
      <c r="D25" s="105"/>
      <c r="E25" s="105"/>
      <c r="F25" s="106"/>
      <c r="G25" s="115" t="s">
        <v>89</v>
      </c>
      <c r="H25" s="115"/>
      <c r="I25" s="115"/>
      <c r="J25" s="115"/>
      <c r="K25" s="115"/>
      <c r="L25" s="115"/>
      <c r="M25" s="115"/>
      <c r="N25" s="115"/>
      <c r="O25" s="115"/>
      <c r="P25" s="115"/>
      <c r="Q25" s="115"/>
      <c r="R25" s="115"/>
      <c r="S25" s="115"/>
      <c r="T25" s="115"/>
      <c r="U25" s="116"/>
      <c r="V25" s="60"/>
      <c r="W25" s="1430" t="s">
        <v>53</v>
      </c>
      <c r="X25" s="1431"/>
      <c r="Y25" s="1432"/>
      <c r="Z25" s="789" t="s">
        <v>386</v>
      </c>
      <c r="AA25" s="790" t="s">
        <v>3058</v>
      </c>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row>
    <row r="26" spans="1:62" ht="13.35" customHeight="1">
      <c r="A26" s="104" t="s">
        <v>322</v>
      </c>
      <c r="B26" s="105"/>
      <c r="C26" s="105"/>
      <c r="D26" s="105"/>
      <c r="E26" s="105"/>
      <c r="F26" s="106"/>
      <c r="G26" s="115" t="s">
        <v>165</v>
      </c>
      <c r="H26" s="115"/>
      <c r="I26" s="115"/>
      <c r="J26" s="115"/>
      <c r="K26" s="115"/>
      <c r="L26" s="115"/>
      <c r="M26" s="115"/>
      <c r="N26" s="115"/>
      <c r="O26" s="115"/>
      <c r="P26" s="115"/>
      <c r="Q26" s="115"/>
      <c r="R26" s="115"/>
      <c r="S26" s="115"/>
      <c r="T26" s="115"/>
      <c r="U26" s="116"/>
      <c r="V26" s="60"/>
      <c r="W26" s="1430" t="s">
        <v>2160</v>
      </c>
      <c r="X26" s="1431"/>
      <c r="Y26" s="1432"/>
      <c r="Z26" s="789" t="s">
        <v>3059</v>
      </c>
      <c r="AA26" s="790" t="s">
        <v>3060</v>
      </c>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row>
    <row r="27" spans="1:62" ht="13.35" customHeight="1">
      <c r="A27" s="104" t="s">
        <v>2489</v>
      </c>
      <c r="B27" s="105"/>
      <c r="C27" s="105"/>
      <c r="D27" s="105"/>
      <c r="E27" s="105"/>
      <c r="F27" s="106"/>
      <c r="G27" s="1366" t="s">
        <v>166</v>
      </c>
      <c r="H27" s="1407"/>
      <c r="I27" s="1407"/>
      <c r="J27" s="1407"/>
      <c r="K27" s="1407"/>
      <c r="L27" s="1407"/>
      <c r="M27" s="1407"/>
      <c r="N27" s="1407"/>
      <c r="O27" s="1407"/>
      <c r="P27" s="1407"/>
      <c r="Q27" s="1407"/>
      <c r="R27" s="1407"/>
      <c r="S27" s="1407"/>
      <c r="T27" s="1407"/>
      <c r="U27" s="1408"/>
      <c r="V27" s="60"/>
      <c r="W27" s="1430" t="s">
        <v>2161</v>
      </c>
      <c r="X27" s="1431"/>
      <c r="Y27" s="1432"/>
      <c r="Z27" s="789" t="s">
        <v>3061</v>
      </c>
      <c r="AA27" s="790" t="s">
        <v>3062</v>
      </c>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row>
    <row r="28" spans="1:62" ht="13.35" customHeight="1">
      <c r="A28" s="104" t="s">
        <v>2490</v>
      </c>
      <c r="B28" s="105"/>
      <c r="C28" s="105"/>
      <c r="D28" s="105"/>
      <c r="E28" s="105"/>
      <c r="F28" s="106"/>
      <c r="G28" s="115" t="s">
        <v>167</v>
      </c>
      <c r="H28" s="115"/>
      <c r="I28" s="115"/>
      <c r="J28" s="115"/>
      <c r="K28" s="115"/>
      <c r="L28" s="115"/>
      <c r="M28" s="115"/>
      <c r="N28" s="115"/>
      <c r="O28" s="115"/>
      <c r="P28" s="115"/>
      <c r="Q28" s="115"/>
      <c r="R28" s="115"/>
      <c r="S28" s="115"/>
      <c r="T28" s="115"/>
      <c r="U28" s="116"/>
      <c r="V28" s="60"/>
      <c r="W28" s="1430" t="s">
        <v>2162</v>
      </c>
      <c r="X28" s="1431"/>
      <c r="Y28" s="1432"/>
      <c r="Z28" s="789" t="s">
        <v>2163</v>
      </c>
      <c r="AA28" s="790" t="s">
        <v>3063</v>
      </c>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row>
    <row r="29" spans="1:62" ht="13.35" customHeight="1">
      <c r="A29" s="101" t="s">
        <v>2491</v>
      </c>
      <c r="B29" s="102"/>
      <c r="C29" s="102"/>
      <c r="D29" s="102"/>
      <c r="E29" s="102"/>
      <c r="F29" s="103"/>
      <c r="G29" s="113" t="s">
        <v>2492</v>
      </c>
      <c r="H29" s="113"/>
      <c r="I29" s="113"/>
      <c r="J29" s="113"/>
      <c r="K29" s="113"/>
      <c r="L29" s="113"/>
      <c r="M29" s="113"/>
      <c r="N29" s="113"/>
      <c r="O29" s="113"/>
      <c r="P29" s="113"/>
      <c r="Q29" s="113"/>
      <c r="R29" s="113"/>
      <c r="S29" s="113"/>
      <c r="T29" s="113"/>
      <c r="U29" s="117"/>
      <c r="V29" s="60"/>
      <c r="W29" s="1430" t="s">
        <v>149</v>
      </c>
      <c r="X29" s="1431"/>
      <c r="Y29" s="1432"/>
      <c r="Z29" s="789" t="s">
        <v>2495</v>
      </c>
      <c r="AA29" s="790" t="s">
        <v>3064</v>
      </c>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row>
    <row r="30" spans="1:62" ht="13.35" customHeight="1">
      <c r="A30" s="104" t="s">
        <v>2484</v>
      </c>
      <c r="B30" s="105"/>
      <c r="C30" s="105"/>
      <c r="D30" s="105"/>
      <c r="E30" s="105"/>
      <c r="F30" s="106"/>
      <c r="G30" s="115" t="s">
        <v>2493</v>
      </c>
      <c r="H30" s="115"/>
      <c r="I30" s="115"/>
      <c r="J30" s="115"/>
      <c r="K30" s="115"/>
      <c r="L30" s="115"/>
      <c r="M30" s="115"/>
      <c r="N30" s="115"/>
      <c r="O30" s="115"/>
      <c r="P30" s="115"/>
      <c r="Q30" s="115"/>
      <c r="R30" s="115"/>
      <c r="S30" s="115"/>
      <c r="T30" s="115"/>
      <c r="U30" s="116"/>
      <c r="V30" s="60"/>
      <c r="W30" s="1430" t="s">
        <v>2167</v>
      </c>
      <c r="X30" s="1431"/>
      <c r="Y30" s="1432"/>
      <c r="Z30" s="789" t="s">
        <v>3065</v>
      </c>
      <c r="AA30" s="790" t="s">
        <v>3066</v>
      </c>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row>
    <row r="31" spans="1:62" ht="13.35" customHeight="1">
      <c r="A31" s="104" t="s">
        <v>277</v>
      </c>
      <c r="B31" s="105"/>
      <c r="C31" s="105"/>
      <c r="D31" s="105"/>
      <c r="E31" s="105"/>
      <c r="F31" s="106"/>
      <c r="G31" s="1366" t="s">
        <v>2494</v>
      </c>
      <c r="H31" s="1407"/>
      <c r="I31" s="1407"/>
      <c r="J31" s="1407"/>
      <c r="K31" s="1407"/>
      <c r="L31" s="1407"/>
      <c r="M31" s="1407"/>
      <c r="N31" s="1407"/>
      <c r="O31" s="1407"/>
      <c r="P31" s="1407"/>
      <c r="Q31" s="1407"/>
      <c r="R31" s="1407"/>
      <c r="S31" s="1407"/>
      <c r="T31" s="1407"/>
      <c r="U31" s="1408"/>
      <c r="V31" s="60"/>
      <c r="W31" s="1446" t="s">
        <v>58</v>
      </c>
      <c r="X31" s="1447"/>
      <c r="Y31" s="1448"/>
      <c r="Z31" s="791" t="s">
        <v>3107</v>
      </c>
      <c r="AA31" s="792">
        <v>27</v>
      </c>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row>
    <row r="32" spans="1:62" ht="13.35" customHeight="1">
      <c r="A32" s="104" t="s">
        <v>30</v>
      </c>
      <c r="B32" s="105"/>
      <c r="C32" s="105"/>
      <c r="D32" s="105"/>
      <c r="E32" s="105"/>
      <c r="F32" s="106"/>
      <c r="G32" s="1366" t="s">
        <v>364</v>
      </c>
      <c r="H32" s="1407"/>
      <c r="I32" s="1407"/>
      <c r="J32" s="1407"/>
      <c r="K32" s="1407"/>
      <c r="L32" s="1407"/>
      <c r="M32" s="1407"/>
      <c r="N32" s="1407"/>
      <c r="O32" s="1407"/>
      <c r="P32" s="1407"/>
      <c r="Q32" s="1407"/>
      <c r="R32" s="1407"/>
      <c r="S32" s="1407"/>
      <c r="T32" s="1407"/>
      <c r="U32" s="1408"/>
      <c r="V32" s="60"/>
      <c r="W32" s="1449"/>
      <c r="X32" s="1450"/>
      <c r="Y32" s="1451"/>
      <c r="Z32" s="789" t="s">
        <v>3067</v>
      </c>
      <c r="AA32" s="792">
        <v>27.7</v>
      </c>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row>
    <row r="33" spans="1:62" ht="13.35" customHeight="1">
      <c r="A33" s="104" t="s">
        <v>31</v>
      </c>
      <c r="B33" s="105"/>
      <c r="C33" s="105"/>
      <c r="D33" s="105"/>
      <c r="E33" s="105"/>
      <c r="F33" s="106"/>
      <c r="G33" s="1366" t="s">
        <v>361</v>
      </c>
      <c r="H33" s="1407"/>
      <c r="I33" s="1407"/>
      <c r="J33" s="1407"/>
      <c r="K33" s="1407"/>
      <c r="L33" s="1407"/>
      <c r="M33" s="1407"/>
      <c r="N33" s="1407"/>
      <c r="O33" s="1407"/>
      <c r="P33" s="1407"/>
      <c r="Q33" s="1407"/>
      <c r="R33" s="1407"/>
      <c r="S33" s="1407"/>
      <c r="T33" s="1407"/>
      <c r="U33" s="1408"/>
      <c r="V33" s="60"/>
      <c r="W33" s="1449"/>
      <c r="X33" s="1450"/>
      <c r="Y33" s="1451"/>
      <c r="Z33" s="789" t="s">
        <v>3068</v>
      </c>
      <c r="AA33" s="792">
        <v>27</v>
      </c>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row>
    <row r="34" spans="1:62" ht="13.35" customHeight="1">
      <c r="A34" s="104" t="s">
        <v>32</v>
      </c>
      <c r="B34" s="105"/>
      <c r="C34" s="105"/>
      <c r="D34" s="105"/>
      <c r="E34" s="105"/>
      <c r="F34" s="106"/>
      <c r="G34" s="1366" t="s">
        <v>362</v>
      </c>
      <c r="H34" s="1407"/>
      <c r="I34" s="1407"/>
      <c r="J34" s="1407"/>
      <c r="K34" s="1407"/>
      <c r="L34" s="1407"/>
      <c r="M34" s="1407"/>
      <c r="N34" s="1407"/>
      <c r="O34" s="1407"/>
      <c r="P34" s="1407"/>
      <c r="Q34" s="1407"/>
      <c r="R34" s="1407"/>
      <c r="S34" s="1407"/>
      <c r="T34" s="1407"/>
      <c r="U34" s="1408"/>
      <c r="V34" s="60"/>
      <c r="W34" s="1449"/>
      <c r="X34" s="1450"/>
      <c r="Y34" s="1451"/>
      <c r="Z34" s="791" t="s">
        <v>2496</v>
      </c>
      <c r="AA34" s="792">
        <v>27</v>
      </c>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row>
    <row r="35" spans="1:62" ht="13.35" customHeight="1">
      <c r="A35" s="104" t="s">
        <v>2497</v>
      </c>
      <c r="B35" s="105"/>
      <c r="C35" s="105"/>
      <c r="D35" s="105"/>
      <c r="E35" s="105"/>
      <c r="F35" s="106"/>
      <c r="G35" s="651" t="s">
        <v>91</v>
      </c>
      <c r="H35" s="648"/>
      <c r="I35" s="648"/>
      <c r="J35" s="648"/>
      <c r="K35" s="648"/>
      <c r="L35" s="648"/>
      <c r="M35" s="648"/>
      <c r="N35" s="648"/>
      <c r="O35" s="648"/>
      <c r="P35" s="648"/>
      <c r="Q35" s="648"/>
      <c r="R35" s="648"/>
      <c r="S35" s="648"/>
      <c r="T35" s="648"/>
      <c r="U35" s="647"/>
      <c r="V35" s="60"/>
      <c r="W35" s="1449"/>
      <c r="X35" s="1450"/>
      <c r="Y35" s="1451"/>
      <c r="Z35" s="791" t="s">
        <v>2498</v>
      </c>
      <c r="AA35" s="792">
        <v>27.6</v>
      </c>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row>
    <row r="36" spans="1:62" ht="13.35" customHeight="1">
      <c r="A36" s="107" t="s">
        <v>2499</v>
      </c>
      <c r="B36" s="108"/>
      <c r="C36" s="108"/>
      <c r="D36" s="108"/>
      <c r="E36" s="108"/>
      <c r="F36" s="109"/>
      <c r="G36" s="1440" t="s">
        <v>2500</v>
      </c>
      <c r="H36" s="1441"/>
      <c r="I36" s="1441"/>
      <c r="J36" s="1441"/>
      <c r="K36" s="1441"/>
      <c r="L36" s="1441"/>
      <c r="M36" s="1441"/>
      <c r="N36" s="1441"/>
      <c r="O36" s="1441"/>
      <c r="P36" s="1441"/>
      <c r="Q36" s="1441"/>
      <c r="R36" s="1441"/>
      <c r="S36" s="1441"/>
      <c r="T36" s="1441"/>
      <c r="U36" s="1442"/>
      <c r="V36" s="60"/>
      <c r="W36" s="1430" t="s">
        <v>61</v>
      </c>
      <c r="X36" s="1431"/>
      <c r="Y36" s="1432"/>
      <c r="Z36" s="789" t="s">
        <v>2501</v>
      </c>
      <c r="AA36" s="790" t="s">
        <v>3069</v>
      </c>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row>
    <row r="37" spans="1:62" ht="13.35" customHeight="1">
      <c r="A37" s="104" t="s">
        <v>311</v>
      </c>
      <c r="B37" s="105"/>
      <c r="C37" s="105"/>
      <c r="D37" s="105"/>
      <c r="E37" s="105"/>
      <c r="F37" s="106"/>
      <c r="G37" s="115" t="s">
        <v>312</v>
      </c>
      <c r="H37" s="115"/>
      <c r="I37" s="115"/>
      <c r="J37" s="115"/>
      <c r="K37" s="115"/>
      <c r="L37" s="115"/>
      <c r="M37" s="115"/>
      <c r="N37" s="115"/>
      <c r="O37" s="115"/>
      <c r="P37" s="115"/>
      <c r="Q37" s="115"/>
      <c r="R37" s="115"/>
      <c r="S37" s="115"/>
      <c r="T37" s="115"/>
      <c r="U37" s="116"/>
      <c r="V37" s="60"/>
      <c r="W37" s="1430" t="s">
        <v>2164</v>
      </c>
      <c r="X37" s="1431"/>
      <c r="Y37" s="1432"/>
      <c r="Z37" s="791" t="s">
        <v>3070</v>
      </c>
      <c r="AA37" s="790" t="s">
        <v>3062</v>
      </c>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row>
    <row r="38" spans="1:62" ht="13.35" customHeight="1">
      <c r="A38" s="104" t="s">
        <v>313</v>
      </c>
      <c r="B38" s="105"/>
      <c r="C38" s="105"/>
      <c r="D38" s="105"/>
      <c r="E38" s="105"/>
      <c r="F38" s="106"/>
      <c r="G38" s="115" t="s">
        <v>314</v>
      </c>
      <c r="H38" s="115"/>
      <c r="I38" s="115"/>
      <c r="J38" s="115"/>
      <c r="K38" s="115"/>
      <c r="L38" s="115"/>
      <c r="M38" s="115"/>
      <c r="N38" s="115"/>
      <c r="O38" s="115"/>
      <c r="P38" s="115"/>
      <c r="Q38" s="115"/>
      <c r="R38" s="115"/>
      <c r="S38" s="115"/>
      <c r="T38" s="115"/>
      <c r="U38" s="116"/>
      <c r="V38" s="60"/>
      <c r="W38" s="1430" t="s">
        <v>62</v>
      </c>
      <c r="X38" s="1431"/>
      <c r="Y38" s="1432"/>
      <c r="Z38" s="791" t="s">
        <v>3071</v>
      </c>
      <c r="AA38" s="790" t="s">
        <v>3072</v>
      </c>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row>
    <row r="39" spans="1:62" ht="13.35" customHeight="1">
      <c r="A39" s="101" t="s">
        <v>8</v>
      </c>
      <c r="B39" s="102"/>
      <c r="C39" s="102"/>
      <c r="D39" s="102"/>
      <c r="E39" s="102"/>
      <c r="F39" s="103"/>
      <c r="G39" s="1443" t="s">
        <v>2502</v>
      </c>
      <c r="H39" s="1444"/>
      <c r="I39" s="1444"/>
      <c r="J39" s="1444"/>
      <c r="K39" s="1444"/>
      <c r="L39" s="1444"/>
      <c r="M39" s="1444"/>
      <c r="N39" s="1444"/>
      <c r="O39" s="1444"/>
      <c r="P39" s="1444"/>
      <c r="Q39" s="1444"/>
      <c r="R39" s="1444"/>
      <c r="S39" s="1444"/>
      <c r="T39" s="1444"/>
      <c r="U39" s="1445"/>
      <c r="V39" s="60"/>
      <c r="W39" s="1430" t="s">
        <v>64</v>
      </c>
      <c r="X39" s="1431"/>
      <c r="Y39" s="1432"/>
      <c r="Z39" s="791" t="s">
        <v>3073</v>
      </c>
      <c r="AA39" s="790" t="s">
        <v>3074</v>
      </c>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row>
    <row r="40" spans="1:62" ht="13.35" customHeight="1">
      <c r="A40" s="104" t="s">
        <v>9</v>
      </c>
      <c r="B40" s="105"/>
      <c r="C40" s="105"/>
      <c r="D40" s="105"/>
      <c r="E40" s="105"/>
      <c r="F40" s="106"/>
      <c r="G40" s="1357" t="s">
        <v>2504</v>
      </c>
      <c r="H40" s="1436"/>
      <c r="I40" s="1436"/>
      <c r="J40" s="1436"/>
      <c r="K40" s="1436"/>
      <c r="L40" s="1436"/>
      <c r="M40" s="1436"/>
      <c r="N40" s="1436"/>
      <c r="O40" s="1436"/>
      <c r="P40" s="1436"/>
      <c r="Q40" s="1436"/>
      <c r="R40" s="1436"/>
      <c r="S40" s="1436"/>
      <c r="T40" s="1436"/>
      <c r="U40" s="1437"/>
      <c r="V40" s="60"/>
      <c r="W40" s="1430" t="s">
        <v>63</v>
      </c>
      <c r="X40" s="1431"/>
      <c r="Y40" s="1432"/>
      <c r="Z40" s="791" t="s">
        <v>3075</v>
      </c>
      <c r="AA40" s="790" t="s">
        <v>3076</v>
      </c>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row>
    <row r="41" spans="1:62" ht="13.35" customHeight="1">
      <c r="A41" s="104" t="s">
        <v>33</v>
      </c>
      <c r="B41" s="105"/>
      <c r="C41" s="105"/>
      <c r="D41" s="105"/>
      <c r="E41" s="105"/>
      <c r="F41" s="106"/>
      <c r="G41" s="71" t="s">
        <v>2506</v>
      </c>
      <c r="H41" s="71"/>
      <c r="I41" s="71"/>
      <c r="J41" s="71"/>
      <c r="K41" s="71"/>
      <c r="L41" s="71"/>
      <c r="M41" s="71"/>
      <c r="N41" s="71"/>
      <c r="O41" s="71"/>
      <c r="P41" s="71"/>
      <c r="Q41" s="71"/>
      <c r="R41" s="71"/>
      <c r="S41" s="71"/>
      <c r="T41" s="71"/>
      <c r="U41" s="72"/>
      <c r="V41" s="60"/>
      <c r="W41" s="1430" t="s">
        <v>150</v>
      </c>
      <c r="X41" s="1431"/>
      <c r="Y41" s="1432"/>
      <c r="Z41" s="791" t="s">
        <v>388</v>
      </c>
      <c r="AA41" s="790" t="s">
        <v>3077</v>
      </c>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row>
    <row r="42" spans="1:62" ht="13.35" customHeight="1">
      <c r="A42" s="104" t="s">
        <v>34</v>
      </c>
      <c r="B42" s="105"/>
      <c r="C42" s="105"/>
      <c r="D42" s="105"/>
      <c r="E42" s="105"/>
      <c r="F42" s="106"/>
      <c r="G42" s="71" t="s">
        <v>2507</v>
      </c>
      <c r="H42" s="71"/>
      <c r="I42" s="71"/>
      <c r="J42" s="71"/>
      <c r="K42" s="71"/>
      <c r="L42" s="71"/>
      <c r="M42" s="71"/>
      <c r="N42" s="71"/>
      <c r="O42" s="71"/>
      <c r="P42" s="71"/>
      <c r="Q42" s="71"/>
      <c r="R42" s="71"/>
      <c r="S42" s="71"/>
      <c r="T42" s="71"/>
      <c r="U42" s="72"/>
      <c r="V42" s="60"/>
      <c r="W42" s="1430" t="s">
        <v>2175</v>
      </c>
      <c r="X42" s="1431"/>
      <c r="Y42" s="1432"/>
      <c r="Z42" s="791" t="s">
        <v>2508</v>
      </c>
      <c r="AA42" s="790" t="s">
        <v>3078</v>
      </c>
      <c r="AB42" s="61"/>
      <c r="AC42" s="61"/>
      <c r="AD42" s="61"/>
      <c r="AE42" s="61"/>
      <c r="AF42" s="652"/>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row>
    <row r="43" spans="1:62" ht="13.35" customHeight="1">
      <c r="A43" s="107" t="s">
        <v>10</v>
      </c>
      <c r="B43" s="108"/>
      <c r="C43" s="108"/>
      <c r="D43" s="108"/>
      <c r="E43" s="108"/>
      <c r="F43" s="109"/>
      <c r="G43" s="1383" t="s">
        <v>2509</v>
      </c>
      <c r="H43" s="1438"/>
      <c r="I43" s="1438"/>
      <c r="J43" s="1438"/>
      <c r="K43" s="1438"/>
      <c r="L43" s="1438"/>
      <c r="M43" s="1438"/>
      <c r="N43" s="1438"/>
      <c r="O43" s="1438"/>
      <c r="P43" s="1438"/>
      <c r="Q43" s="1438"/>
      <c r="R43" s="1438"/>
      <c r="S43" s="1438"/>
      <c r="T43" s="1438"/>
      <c r="U43" s="1439"/>
      <c r="V43" s="60"/>
      <c r="W43" s="1430" t="s">
        <v>2165</v>
      </c>
      <c r="X43" s="1431"/>
      <c r="Y43" s="1432"/>
      <c r="Z43" s="791" t="s">
        <v>2510</v>
      </c>
      <c r="AA43" s="790" t="s">
        <v>3079</v>
      </c>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row>
    <row r="44" spans="1:62" ht="13.35" customHeight="1">
      <c r="A44" s="101" t="s">
        <v>327</v>
      </c>
      <c r="B44" s="102"/>
      <c r="C44" s="102"/>
      <c r="D44" s="102"/>
      <c r="E44" s="102"/>
      <c r="F44" s="103"/>
      <c r="G44" s="113" t="s">
        <v>92</v>
      </c>
      <c r="H44" s="113"/>
      <c r="I44" s="113"/>
      <c r="J44" s="113"/>
      <c r="K44" s="113"/>
      <c r="L44" s="113"/>
      <c r="M44" s="113"/>
      <c r="N44" s="113"/>
      <c r="O44" s="113"/>
      <c r="P44" s="113"/>
      <c r="Q44" s="74"/>
      <c r="R44" s="74"/>
      <c r="S44" s="74"/>
      <c r="T44" s="74"/>
      <c r="U44" s="75"/>
      <c r="V44" s="60"/>
      <c r="W44" s="1430" t="s">
        <v>2166</v>
      </c>
      <c r="X44" s="1431"/>
      <c r="Y44" s="1432"/>
      <c r="Z44" s="791" t="s">
        <v>2511</v>
      </c>
      <c r="AA44" s="790" t="s">
        <v>3080</v>
      </c>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row>
    <row r="45" spans="1:62" ht="13.35" customHeight="1">
      <c r="A45" s="107" t="s">
        <v>328</v>
      </c>
      <c r="B45" s="108"/>
      <c r="C45" s="108"/>
      <c r="D45" s="108"/>
      <c r="E45" s="108"/>
      <c r="F45" s="109"/>
      <c r="G45" s="114" t="s">
        <v>162</v>
      </c>
      <c r="H45" s="114"/>
      <c r="I45" s="114"/>
      <c r="J45" s="114"/>
      <c r="K45" s="114"/>
      <c r="L45" s="114"/>
      <c r="M45" s="114"/>
      <c r="N45" s="114"/>
      <c r="O45" s="114"/>
      <c r="P45" s="114"/>
      <c r="Q45" s="94"/>
      <c r="R45" s="94"/>
      <c r="S45" s="94"/>
      <c r="T45" s="94"/>
      <c r="U45" s="73"/>
      <c r="V45" s="60"/>
      <c r="W45" s="1430" t="s">
        <v>65</v>
      </c>
      <c r="X45" s="1431"/>
      <c r="Y45" s="1432"/>
      <c r="Z45" s="791" t="s">
        <v>3081</v>
      </c>
      <c r="AA45" s="790" t="s">
        <v>3082</v>
      </c>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row>
    <row r="46" spans="1:62" ht="13.35" customHeight="1">
      <c r="A46" s="104" t="s">
        <v>5</v>
      </c>
      <c r="B46" s="105"/>
      <c r="C46" s="105"/>
      <c r="D46" s="105"/>
      <c r="E46" s="105"/>
      <c r="F46" s="106"/>
      <c r="G46" s="115" t="s">
        <v>335</v>
      </c>
      <c r="H46" s="115"/>
      <c r="I46" s="115"/>
      <c r="J46" s="115"/>
      <c r="K46" s="115"/>
      <c r="L46" s="115"/>
      <c r="M46" s="115"/>
      <c r="N46" s="115"/>
      <c r="O46" s="115"/>
      <c r="P46" s="115"/>
      <c r="Q46" s="71"/>
      <c r="R46" s="71"/>
      <c r="S46" s="71"/>
      <c r="T46" s="71"/>
      <c r="U46" s="72"/>
      <c r="V46" s="60"/>
      <c r="W46" s="1430" t="s">
        <v>68</v>
      </c>
      <c r="X46" s="1431"/>
      <c r="Y46" s="1432"/>
      <c r="Z46" s="791" t="s">
        <v>389</v>
      </c>
      <c r="AA46" s="790" t="s">
        <v>3083</v>
      </c>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row>
    <row r="47" spans="1:62" ht="13.35" customHeight="1">
      <c r="A47" s="104" t="s">
        <v>2512</v>
      </c>
      <c r="B47" s="105"/>
      <c r="C47" s="105"/>
      <c r="D47" s="105"/>
      <c r="E47" s="105"/>
      <c r="F47" s="106"/>
      <c r="G47" s="115" t="s">
        <v>2513</v>
      </c>
      <c r="H47" s="115"/>
      <c r="I47" s="115"/>
      <c r="J47" s="115"/>
      <c r="K47" s="115"/>
      <c r="L47" s="115"/>
      <c r="M47" s="115"/>
      <c r="N47" s="115"/>
      <c r="O47" s="115"/>
      <c r="P47" s="115"/>
      <c r="Q47" s="71"/>
      <c r="R47" s="71"/>
      <c r="S47" s="71"/>
      <c r="T47" s="71"/>
      <c r="U47" s="72"/>
      <c r="V47" s="60"/>
      <c r="W47" s="1430" t="s">
        <v>69</v>
      </c>
      <c r="X47" s="1431"/>
      <c r="Y47" s="1432"/>
      <c r="Z47" s="791" t="s">
        <v>390</v>
      </c>
      <c r="AA47" s="790" t="s">
        <v>3084</v>
      </c>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row>
    <row r="48" spans="1:62" ht="13.35" customHeight="1">
      <c r="A48" s="104" t="s">
        <v>329</v>
      </c>
      <c r="B48" s="105"/>
      <c r="C48" s="105"/>
      <c r="D48" s="105"/>
      <c r="E48" s="105"/>
      <c r="F48" s="106"/>
      <c r="G48" s="115" t="s">
        <v>336</v>
      </c>
      <c r="H48" s="115"/>
      <c r="I48" s="115"/>
      <c r="J48" s="115"/>
      <c r="K48" s="115"/>
      <c r="L48" s="115"/>
      <c r="M48" s="115"/>
      <c r="N48" s="115"/>
      <c r="O48" s="115"/>
      <c r="P48" s="115"/>
      <c r="Q48" s="71"/>
      <c r="R48" s="71"/>
      <c r="S48" s="71"/>
      <c r="T48" s="71"/>
      <c r="U48" s="72"/>
      <c r="V48" s="60"/>
      <c r="W48" s="1430" t="s">
        <v>70</v>
      </c>
      <c r="X48" s="1431"/>
      <c r="Y48" s="1432"/>
      <c r="Z48" s="791" t="s">
        <v>3085</v>
      </c>
      <c r="AA48" s="790" t="s">
        <v>3086</v>
      </c>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row>
    <row r="49" spans="1:62" ht="13.35" customHeight="1">
      <c r="A49" s="104" t="s">
        <v>366</v>
      </c>
      <c r="B49" s="105"/>
      <c r="C49" s="105"/>
      <c r="D49" s="105"/>
      <c r="E49" s="105"/>
      <c r="F49" s="106"/>
      <c r="G49" s="115" t="s">
        <v>337</v>
      </c>
      <c r="H49" s="115"/>
      <c r="I49" s="115"/>
      <c r="J49" s="115"/>
      <c r="K49" s="115"/>
      <c r="L49" s="115"/>
      <c r="M49" s="115"/>
      <c r="N49" s="115"/>
      <c r="O49" s="115"/>
      <c r="P49" s="115"/>
      <c r="Q49" s="71"/>
      <c r="R49" s="71"/>
      <c r="S49" s="71"/>
      <c r="T49" s="71"/>
      <c r="U49" s="72"/>
      <c r="V49" s="60"/>
      <c r="W49" s="1430" t="s">
        <v>71</v>
      </c>
      <c r="X49" s="1431"/>
      <c r="Y49" s="1432"/>
      <c r="Z49" s="791" t="s">
        <v>2514</v>
      </c>
      <c r="AA49" s="790" t="s">
        <v>3087</v>
      </c>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row>
    <row r="50" spans="1:62" ht="13.35" customHeight="1">
      <c r="A50" s="104" t="s">
        <v>330</v>
      </c>
      <c r="B50" s="105"/>
      <c r="C50" s="105"/>
      <c r="D50" s="105"/>
      <c r="E50" s="105"/>
      <c r="F50" s="106"/>
      <c r="G50" s="115" t="s">
        <v>338</v>
      </c>
      <c r="H50" s="115"/>
      <c r="I50" s="115"/>
      <c r="J50" s="115"/>
      <c r="K50" s="115"/>
      <c r="L50" s="115"/>
      <c r="M50" s="115"/>
      <c r="N50" s="115"/>
      <c r="O50" s="115"/>
      <c r="P50" s="115"/>
      <c r="Q50" s="71"/>
      <c r="R50" s="71"/>
      <c r="S50" s="71"/>
      <c r="T50" s="71"/>
      <c r="U50" s="72"/>
      <c r="V50" s="60"/>
      <c r="W50" s="1430" t="s">
        <v>72</v>
      </c>
      <c r="X50" s="1431"/>
      <c r="Y50" s="1432"/>
      <c r="Z50" s="791" t="s">
        <v>2516</v>
      </c>
      <c r="AA50" s="790" t="s">
        <v>3088</v>
      </c>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row>
    <row r="51" spans="1:62" ht="13.35" customHeight="1">
      <c r="A51" s="104" t="s">
        <v>93</v>
      </c>
      <c r="B51" s="105"/>
      <c r="C51" s="105"/>
      <c r="D51" s="105"/>
      <c r="E51" s="105"/>
      <c r="F51" s="106"/>
      <c r="G51" s="115" t="s">
        <v>339</v>
      </c>
      <c r="H51" s="115"/>
      <c r="I51" s="115"/>
      <c r="J51" s="115"/>
      <c r="K51" s="115"/>
      <c r="L51" s="115"/>
      <c r="M51" s="115"/>
      <c r="N51" s="115"/>
      <c r="O51" s="115"/>
      <c r="P51" s="115"/>
      <c r="Q51" s="71"/>
      <c r="R51" s="71"/>
      <c r="S51" s="71"/>
      <c r="T51" s="71"/>
      <c r="U51" s="72" t="s">
        <v>2515</v>
      </c>
      <c r="V51" s="60"/>
      <c r="W51" s="1430" t="s">
        <v>73</v>
      </c>
      <c r="X51" s="1431"/>
      <c r="Y51" s="1432"/>
      <c r="Z51" s="791" t="s">
        <v>2517</v>
      </c>
      <c r="AA51" s="790" t="s">
        <v>359</v>
      </c>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row>
    <row r="52" spans="1:62" ht="13.35" customHeight="1">
      <c r="A52" s="104" t="s">
        <v>331</v>
      </c>
      <c r="B52" s="105"/>
      <c r="C52" s="105"/>
      <c r="D52" s="105"/>
      <c r="E52" s="105"/>
      <c r="F52" s="106"/>
      <c r="G52" s="115" t="s">
        <v>340</v>
      </c>
      <c r="H52" s="115"/>
      <c r="I52" s="115"/>
      <c r="J52" s="115"/>
      <c r="K52" s="115"/>
      <c r="L52" s="115"/>
      <c r="M52" s="115"/>
      <c r="N52" s="115"/>
      <c r="O52" s="115"/>
      <c r="P52" s="115"/>
      <c r="Q52" s="71"/>
      <c r="R52" s="71"/>
      <c r="S52" s="71"/>
      <c r="T52" s="71"/>
      <c r="U52" s="72"/>
      <c r="V52" s="60"/>
      <c r="W52" s="1430" t="s">
        <v>2168</v>
      </c>
      <c r="X52" s="1431"/>
      <c r="Y52" s="1432"/>
      <c r="Z52" s="791" t="s">
        <v>3089</v>
      </c>
      <c r="AA52" s="790" t="s">
        <v>3090</v>
      </c>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row>
    <row r="53" spans="1:62" ht="13.35" customHeight="1">
      <c r="A53" s="104" t="s">
        <v>2873</v>
      </c>
      <c r="B53" s="105"/>
      <c r="C53" s="105"/>
      <c r="D53" s="105"/>
      <c r="E53" s="105"/>
      <c r="F53" s="106"/>
      <c r="G53" s="115" t="s">
        <v>341</v>
      </c>
      <c r="H53" s="115"/>
      <c r="I53" s="115"/>
      <c r="J53" s="115"/>
      <c r="K53" s="115"/>
      <c r="L53" s="115"/>
      <c r="M53" s="115"/>
      <c r="N53" s="115"/>
      <c r="O53" s="115"/>
      <c r="P53" s="115"/>
      <c r="Q53" s="71"/>
      <c r="R53" s="71"/>
      <c r="S53" s="71"/>
      <c r="T53" s="71"/>
      <c r="U53" s="72"/>
      <c r="V53" s="60"/>
      <c r="W53" s="1430" t="s">
        <v>74</v>
      </c>
      <c r="X53" s="1431"/>
      <c r="Y53" s="1432"/>
      <c r="Z53" s="791" t="s">
        <v>2519</v>
      </c>
      <c r="AA53" s="790" t="s">
        <v>3091</v>
      </c>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row>
    <row r="54" spans="1:62" ht="13.35" customHeight="1">
      <c r="A54" s="104" t="s">
        <v>333</v>
      </c>
      <c r="B54" s="105"/>
      <c r="C54" s="105"/>
      <c r="D54" s="105"/>
      <c r="E54" s="105"/>
      <c r="F54" s="106"/>
      <c r="G54" s="115" t="s">
        <v>342</v>
      </c>
      <c r="H54" s="115"/>
      <c r="I54" s="115"/>
      <c r="J54" s="115"/>
      <c r="K54" s="115"/>
      <c r="L54" s="115"/>
      <c r="M54" s="115"/>
      <c r="N54" s="115"/>
      <c r="O54" s="115"/>
      <c r="P54" s="115"/>
      <c r="Q54" s="71"/>
      <c r="R54" s="71"/>
      <c r="S54" s="71"/>
      <c r="T54" s="71"/>
      <c r="U54" s="72"/>
      <c r="V54" s="60"/>
      <c r="W54" s="1430" t="s">
        <v>75</v>
      </c>
      <c r="X54" s="1431"/>
      <c r="Y54" s="1432"/>
      <c r="Z54" s="791" t="s">
        <v>393</v>
      </c>
      <c r="AA54" s="790" t="s">
        <v>3092</v>
      </c>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row>
    <row r="55" spans="1:62" ht="13.35" customHeight="1">
      <c r="A55" s="101" t="s">
        <v>2875</v>
      </c>
      <c r="B55" s="102"/>
      <c r="C55" s="102"/>
      <c r="D55" s="102"/>
      <c r="E55" s="102"/>
      <c r="F55" s="103"/>
      <c r="G55" s="113" t="s">
        <v>2874</v>
      </c>
      <c r="H55" s="113"/>
      <c r="I55" s="113"/>
      <c r="J55" s="113"/>
      <c r="K55" s="113"/>
      <c r="L55" s="113"/>
      <c r="M55" s="113"/>
      <c r="N55" s="113"/>
      <c r="O55" s="113"/>
      <c r="P55" s="113"/>
      <c r="Q55" s="74"/>
      <c r="R55" s="74"/>
      <c r="S55" s="74"/>
      <c r="T55" s="74"/>
      <c r="U55" s="75"/>
      <c r="V55" s="60"/>
      <c r="W55" s="1430" t="s">
        <v>76</v>
      </c>
      <c r="X55" s="1431"/>
      <c r="Y55" s="1432"/>
      <c r="Z55" s="791" t="s">
        <v>394</v>
      </c>
      <c r="AA55" s="790" t="s">
        <v>3093</v>
      </c>
      <c r="AB55" s="61"/>
      <c r="AC55" s="61"/>
      <c r="AD55" s="653"/>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row>
    <row r="56" spans="1:62" ht="13.35" customHeight="1">
      <c r="A56" s="104" t="s">
        <v>6</v>
      </c>
      <c r="B56" s="105"/>
      <c r="C56" s="105"/>
      <c r="D56" s="105"/>
      <c r="E56" s="105"/>
      <c r="F56" s="106"/>
      <c r="G56" s="115" t="s">
        <v>94</v>
      </c>
      <c r="H56" s="115"/>
      <c r="I56" s="115"/>
      <c r="J56" s="115"/>
      <c r="K56" s="115"/>
      <c r="L56" s="115"/>
      <c r="M56" s="115"/>
      <c r="N56" s="115"/>
      <c r="O56" s="115"/>
      <c r="P56" s="115"/>
      <c r="Q56" s="71"/>
      <c r="R56" s="71"/>
      <c r="S56" s="71"/>
      <c r="T56" s="71"/>
      <c r="U56" s="72"/>
      <c r="V56" s="60"/>
      <c r="W56" s="1430" t="s">
        <v>2169</v>
      </c>
      <c r="X56" s="1431"/>
      <c r="Y56" s="1432"/>
      <c r="Z56" s="791" t="s">
        <v>2170</v>
      </c>
      <c r="AA56" s="790" t="s">
        <v>3094</v>
      </c>
      <c r="AB56" s="61"/>
      <c r="AC56" s="61"/>
      <c r="AD56" s="653"/>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row>
    <row r="57" spans="1:62" ht="13.35" customHeight="1">
      <c r="A57" s="107" t="s">
        <v>334</v>
      </c>
      <c r="B57" s="108"/>
      <c r="C57" s="108"/>
      <c r="D57" s="108"/>
      <c r="E57" s="108"/>
      <c r="F57" s="109"/>
      <c r="G57" s="114" t="s">
        <v>343</v>
      </c>
      <c r="H57" s="114"/>
      <c r="I57" s="114"/>
      <c r="J57" s="114"/>
      <c r="K57" s="114"/>
      <c r="L57" s="114"/>
      <c r="M57" s="114"/>
      <c r="N57" s="114"/>
      <c r="O57" s="114"/>
      <c r="P57" s="114"/>
      <c r="Q57" s="94"/>
      <c r="R57" s="94"/>
      <c r="S57" s="94"/>
      <c r="T57" s="94"/>
      <c r="U57" s="73"/>
      <c r="V57" s="60"/>
      <c r="W57" s="1430" t="s">
        <v>0</v>
      </c>
      <c r="X57" s="1431"/>
      <c r="Y57" s="1432"/>
      <c r="Z57" s="791" t="s">
        <v>395</v>
      </c>
      <c r="AA57" s="790" t="s">
        <v>3095</v>
      </c>
      <c r="AB57" s="61"/>
      <c r="AC57" s="61"/>
      <c r="AD57" s="653"/>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row>
    <row r="58" spans="1:62" ht="13.35" customHeight="1">
      <c r="A58" s="654"/>
      <c r="B58" s="655"/>
      <c r="C58" s="656"/>
      <c r="D58" s="656"/>
      <c r="E58" s="656"/>
      <c r="F58" s="656"/>
      <c r="G58" s="656"/>
      <c r="H58" s="656"/>
      <c r="I58" s="656"/>
      <c r="J58" s="656"/>
      <c r="K58" s="656"/>
      <c r="L58" s="656"/>
      <c r="M58" s="656"/>
      <c r="N58" s="656"/>
      <c r="O58" s="656"/>
      <c r="P58" s="656"/>
      <c r="Q58" s="656"/>
      <c r="R58" s="656"/>
      <c r="S58" s="656"/>
      <c r="T58" s="656"/>
      <c r="U58" s="656"/>
      <c r="V58" s="60"/>
      <c r="W58" s="1430" t="s">
        <v>2171</v>
      </c>
      <c r="X58" s="1431"/>
      <c r="Y58" s="1432"/>
      <c r="Z58" s="791" t="s">
        <v>2172</v>
      </c>
      <c r="AA58" s="790" t="s">
        <v>3096</v>
      </c>
      <c r="AB58" s="61"/>
      <c r="AC58" s="61"/>
      <c r="AD58" s="653"/>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row>
    <row r="59" spans="1:62" ht="13.35" customHeight="1">
      <c r="A59" s="1389" t="s">
        <v>35</v>
      </c>
      <c r="B59" s="1435"/>
      <c r="C59" s="670"/>
      <c r="D59" s="1433"/>
      <c r="E59" s="1433"/>
      <c r="F59" s="1433"/>
      <c r="G59" s="1433"/>
      <c r="H59" s="1433"/>
      <c r="I59" s="1433"/>
      <c r="J59" s="1433"/>
      <c r="K59" s="1433"/>
      <c r="L59" s="1433"/>
      <c r="M59" s="1433"/>
      <c r="N59" s="1433"/>
      <c r="O59" s="1433"/>
      <c r="P59" s="1433"/>
      <c r="Q59" s="1433"/>
      <c r="R59" s="1433"/>
      <c r="S59" s="1433"/>
      <c r="T59" s="1433"/>
      <c r="U59" s="1434"/>
      <c r="V59" s="60"/>
      <c r="W59" s="1430" t="s">
        <v>399</v>
      </c>
      <c r="X59" s="1431"/>
      <c r="Y59" s="1432"/>
      <c r="Z59" s="791" t="s">
        <v>3097</v>
      </c>
      <c r="AA59" s="790" t="s">
        <v>3080</v>
      </c>
      <c r="AB59" s="61"/>
      <c r="AC59" s="61"/>
      <c r="AD59" s="653"/>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row>
    <row r="60" spans="1:62" ht="13.35" customHeight="1">
      <c r="A60" s="670"/>
      <c r="B60" s="671"/>
      <c r="C60" s="671"/>
      <c r="D60" s="1433"/>
      <c r="E60" s="1433"/>
      <c r="F60" s="1433"/>
      <c r="G60" s="1433"/>
      <c r="H60" s="1433"/>
      <c r="I60" s="1433"/>
      <c r="J60" s="1433"/>
      <c r="K60" s="1433"/>
      <c r="L60" s="1433"/>
      <c r="M60" s="1433"/>
      <c r="N60" s="1433"/>
      <c r="O60" s="1433"/>
      <c r="P60" s="1433"/>
      <c r="Q60" s="1433"/>
      <c r="R60" s="1433"/>
      <c r="S60" s="1433"/>
      <c r="T60" s="1433"/>
      <c r="U60" s="1434"/>
      <c r="V60" s="60"/>
      <c r="W60" s="1430" t="s">
        <v>2173</v>
      </c>
      <c r="X60" s="1431"/>
      <c r="Y60" s="1432"/>
      <c r="Z60" s="791" t="s">
        <v>2174</v>
      </c>
      <c r="AA60" s="790" t="s">
        <v>3080</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row>
    <row r="61" spans="1:62" ht="13.35" customHeight="1">
      <c r="A61" s="670"/>
      <c r="B61" s="671"/>
      <c r="C61" s="671"/>
      <c r="D61" s="1433"/>
      <c r="E61" s="1433"/>
      <c r="F61" s="1433"/>
      <c r="G61" s="1433"/>
      <c r="H61" s="1433"/>
      <c r="I61" s="1433"/>
      <c r="J61" s="1433"/>
      <c r="K61" s="1433"/>
      <c r="L61" s="1433"/>
      <c r="M61" s="1433"/>
      <c r="N61" s="1433"/>
      <c r="O61" s="1433"/>
      <c r="P61" s="1433"/>
      <c r="Q61" s="1433"/>
      <c r="R61" s="1433"/>
      <c r="S61" s="1433"/>
      <c r="T61" s="1433"/>
      <c r="U61" s="1434"/>
      <c r="V61" s="60"/>
      <c r="W61" s="1430" t="s">
        <v>2521</v>
      </c>
      <c r="X61" s="1431"/>
      <c r="Y61" s="1432"/>
      <c r="Z61" s="791" t="s">
        <v>2522</v>
      </c>
      <c r="AA61" s="790" t="s">
        <v>359</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row>
    <row r="62" spans="1:62" ht="13.35" customHeight="1">
      <c r="A62" s="670"/>
      <c r="B62" s="671"/>
      <c r="C62" s="671"/>
      <c r="D62" s="1433"/>
      <c r="E62" s="1433"/>
      <c r="F62" s="1433"/>
      <c r="G62" s="1433"/>
      <c r="H62" s="1433"/>
      <c r="I62" s="1433"/>
      <c r="J62" s="1433"/>
      <c r="K62" s="1433"/>
      <c r="L62" s="1433"/>
      <c r="M62" s="1433"/>
      <c r="N62" s="1433"/>
      <c r="O62" s="1433"/>
      <c r="P62" s="1433"/>
      <c r="Q62" s="1433"/>
      <c r="R62" s="1433"/>
      <c r="S62" s="1433"/>
      <c r="T62" s="1433"/>
      <c r="U62" s="1434"/>
      <c r="V62" s="657"/>
      <c r="W62" s="1430" t="s">
        <v>1</v>
      </c>
      <c r="X62" s="1431"/>
      <c r="Y62" s="1432"/>
      <c r="Z62" s="791" t="s">
        <v>3098</v>
      </c>
      <c r="AA62" s="790" t="s">
        <v>3099</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row>
    <row r="63" spans="1:62" ht="13.35" customHeight="1">
      <c r="A63" s="670"/>
      <c r="B63" s="671"/>
      <c r="C63" s="671"/>
      <c r="D63" s="1433"/>
      <c r="E63" s="1433"/>
      <c r="F63" s="1433"/>
      <c r="G63" s="1433"/>
      <c r="H63" s="1433"/>
      <c r="I63" s="1433"/>
      <c r="J63" s="1433"/>
      <c r="K63" s="1433"/>
      <c r="L63" s="1433"/>
      <c r="M63" s="1433"/>
      <c r="N63" s="1433"/>
      <c r="O63" s="1433"/>
      <c r="P63" s="1433"/>
      <c r="Q63" s="1433"/>
      <c r="R63" s="1433"/>
      <c r="S63" s="1433"/>
      <c r="T63" s="1433"/>
      <c r="U63" s="1434"/>
      <c r="V63" s="658"/>
      <c r="W63" s="1430" t="s">
        <v>2</v>
      </c>
      <c r="X63" s="1431"/>
      <c r="Y63" s="1432"/>
      <c r="Z63" s="791" t="s">
        <v>3100</v>
      </c>
      <c r="AA63" s="790" t="s">
        <v>3101</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row>
    <row r="64" spans="1:62" ht="13.35" customHeight="1">
      <c r="A64" s="670"/>
      <c r="B64" s="671"/>
      <c r="C64" s="671"/>
      <c r="D64" s="1433"/>
      <c r="E64" s="1433"/>
      <c r="F64" s="1433"/>
      <c r="G64" s="1433"/>
      <c r="H64" s="1433"/>
      <c r="I64" s="1433"/>
      <c r="J64" s="1433"/>
      <c r="K64" s="1433"/>
      <c r="L64" s="1433"/>
      <c r="M64" s="1433"/>
      <c r="N64" s="1433"/>
      <c r="O64" s="1433"/>
      <c r="P64" s="1433"/>
      <c r="Q64" s="1433"/>
      <c r="R64" s="1433"/>
      <c r="S64" s="1433"/>
      <c r="T64" s="1433"/>
      <c r="U64" s="1434"/>
      <c r="V64" s="658"/>
      <c r="W64" s="1430" t="s">
        <v>3</v>
      </c>
      <c r="X64" s="1431"/>
      <c r="Y64" s="1432"/>
      <c r="Z64" s="791" t="s">
        <v>396</v>
      </c>
      <c r="AA64" s="790" t="s">
        <v>3102</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row>
    <row r="65" spans="1:62" ht="13.35" customHeight="1">
      <c r="A65" s="670"/>
      <c r="B65" s="671"/>
      <c r="C65" s="671"/>
      <c r="D65" s="1433"/>
      <c r="E65" s="1433"/>
      <c r="F65" s="1433"/>
      <c r="G65" s="1433"/>
      <c r="H65" s="1433"/>
      <c r="I65" s="1433"/>
      <c r="J65" s="1433"/>
      <c r="K65" s="1433"/>
      <c r="L65" s="1433"/>
      <c r="M65" s="1433"/>
      <c r="N65" s="1433"/>
      <c r="O65" s="1433"/>
      <c r="P65" s="1433"/>
      <c r="Q65" s="1433"/>
      <c r="R65" s="1433"/>
      <c r="S65" s="1433"/>
      <c r="T65" s="1433"/>
      <c r="U65" s="1434"/>
      <c r="V65" s="658"/>
      <c r="W65" s="1430" t="s">
        <v>4</v>
      </c>
      <c r="X65" s="1431"/>
      <c r="Y65" s="1432"/>
      <c r="Z65" s="791" t="s">
        <v>2524</v>
      </c>
      <c r="AA65" s="790" t="s">
        <v>3103</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row>
    <row r="66" spans="1:62" ht="13.35" customHeight="1">
      <c r="A66" s="670"/>
      <c r="B66" s="671"/>
      <c r="C66" s="671"/>
      <c r="D66" s="1433"/>
      <c r="E66" s="1433"/>
      <c r="F66" s="1433"/>
      <c r="G66" s="1433"/>
      <c r="H66" s="1433"/>
      <c r="I66" s="1433"/>
      <c r="J66" s="1433"/>
      <c r="K66" s="1433"/>
      <c r="L66" s="1433"/>
      <c r="M66" s="1433"/>
      <c r="N66" s="1433"/>
      <c r="O66" s="1433"/>
      <c r="P66" s="1433"/>
      <c r="Q66" s="1434"/>
      <c r="R66" s="1422" t="s">
        <v>2681</v>
      </c>
      <c r="S66" s="1423"/>
      <c r="T66" s="1426" t="str">
        <f>IF(AND('GameSheet (PSS5)'!M3="", 'GameSheet (PSS3)'!M3=""),"",IF('GameSheet (PSS5)'!M3="",'GameSheet (PSS3)'!M3,'GameSheet (PSS5)'!M3))</f>
        <v/>
      </c>
      <c r="U66" s="1427"/>
      <c r="V66" s="658"/>
      <c r="W66" s="1430" t="s">
        <v>2525</v>
      </c>
      <c r="X66" s="1431"/>
      <c r="Y66" s="1432"/>
      <c r="Z66" s="791" t="s">
        <v>2526</v>
      </c>
      <c r="AA66" s="790" t="s">
        <v>3104</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row>
    <row r="67" spans="1:62" ht="13.35" customHeight="1">
      <c r="A67" s="670"/>
      <c r="B67" s="671"/>
      <c r="C67" s="671"/>
      <c r="D67" s="1433"/>
      <c r="E67" s="1433"/>
      <c r="F67" s="1433"/>
      <c r="G67" s="1433"/>
      <c r="H67" s="1433"/>
      <c r="I67" s="1433"/>
      <c r="J67" s="1433"/>
      <c r="K67" s="1433"/>
      <c r="L67" s="1433"/>
      <c r="M67" s="1433"/>
      <c r="N67" s="1433"/>
      <c r="O67" s="1433"/>
      <c r="P67" s="1433"/>
      <c r="Q67" s="1434"/>
      <c r="R67" s="1424"/>
      <c r="S67" s="1425"/>
      <c r="T67" s="1428"/>
      <c r="U67" s="1429"/>
      <c r="V67" s="658"/>
      <c r="W67" s="1430"/>
      <c r="X67" s="1431"/>
      <c r="Y67" s="1432"/>
      <c r="Z67" s="791"/>
      <c r="AA67" s="790"/>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row>
    <row r="68" spans="1:62" ht="14.1"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row>
    <row r="69" spans="1:62" ht="14.1"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row>
    <row r="70" spans="1:62" ht="14.1"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row>
    <row r="71" spans="1:62" ht="14.1"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row>
    <row r="72" spans="1:62" ht="14.1"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row>
    <row r="73" spans="1:62" ht="14.1"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row>
    <row r="74" spans="1:62" ht="14.1"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row>
    <row r="75" spans="1:62" ht="14.1"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row>
    <row r="76" spans="1:62" ht="14.1"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row>
    <row r="77" spans="1:62" s="653" customFormat="1" ht="14.1" hidden="1" customHeight="1" thickBot="1"/>
    <row r="78" spans="1:62" s="653" customFormat="1" ht="14.1" hidden="1" customHeight="1" thickTop="1">
      <c r="A78" s="674"/>
      <c r="B78" s="675"/>
      <c r="C78" s="675"/>
      <c r="D78" s="675"/>
      <c r="E78" s="675"/>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6"/>
    </row>
    <row r="79" spans="1:62" s="653" customFormat="1" ht="14.1" hidden="1" customHeight="1">
      <c r="A79" s="677"/>
      <c r="B79" s="678"/>
      <c r="C79" s="679" t="s">
        <v>483</v>
      </c>
      <c r="D79" s="680"/>
      <c r="E79" s="680"/>
      <c r="F79" s="680"/>
      <c r="G79" s="680"/>
      <c r="H79" s="680"/>
      <c r="I79" s="680"/>
      <c r="J79" s="680"/>
      <c r="K79" s="680"/>
      <c r="L79" s="678"/>
      <c r="M79" s="678"/>
      <c r="N79" s="678"/>
      <c r="O79" s="678"/>
      <c r="P79" s="678"/>
      <c r="Q79" s="678"/>
      <c r="R79" s="678"/>
      <c r="S79" s="678"/>
      <c r="T79" s="678"/>
      <c r="U79" s="678"/>
      <c r="V79" s="678"/>
      <c r="W79" s="678"/>
      <c r="X79" s="678"/>
      <c r="Y79" s="678"/>
      <c r="Z79" s="678"/>
      <c r="AA79" s="678"/>
      <c r="AB79" s="678"/>
      <c r="AC79" s="678"/>
      <c r="AD79" s="678"/>
      <c r="AE79" s="681"/>
    </row>
    <row r="80" spans="1:62" s="653" customFormat="1" ht="14.1" hidden="1" customHeight="1">
      <c r="A80" s="1411" t="s">
        <v>35</v>
      </c>
      <c r="B80" s="1412"/>
      <c r="C80" s="1413" t="str">
        <f>CONCATENATE(C92,C93,C94,C95,C96,C97,C98,C99,C100)</f>
        <v/>
      </c>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5"/>
      <c r="AE80" s="681"/>
    </row>
    <row r="81" spans="1:31" s="653" customFormat="1" ht="14.1" hidden="1" customHeight="1">
      <c r="A81" s="677"/>
      <c r="B81" s="678"/>
      <c r="C81" s="1416"/>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8"/>
      <c r="AE81" s="681"/>
    </row>
    <row r="82" spans="1:31" s="653" customFormat="1" ht="14.1" hidden="1" customHeight="1">
      <c r="A82" s="677"/>
      <c r="B82" s="678"/>
      <c r="C82" s="1416"/>
      <c r="D82" s="1417"/>
      <c r="E82" s="1417"/>
      <c r="F82" s="1417"/>
      <c r="G82" s="1417"/>
      <c r="H82" s="1417"/>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8"/>
      <c r="AE82" s="681"/>
    </row>
    <row r="83" spans="1:31" s="653" customFormat="1" ht="14.1" hidden="1" customHeight="1">
      <c r="A83" s="677"/>
      <c r="B83" s="678"/>
      <c r="C83" s="1416"/>
      <c r="D83" s="1417"/>
      <c r="E83" s="1417"/>
      <c r="F83" s="1417"/>
      <c r="G83" s="1417"/>
      <c r="H83" s="1417"/>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8"/>
      <c r="AE83" s="681"/>
    </row>
    <row r="84" spans="1:31" s="653" customFormat="1" ht="14.1" hidden="1" customHeight="1">
      <c r="A84" s="677"/>
      <c r="B84" s="678"/>
      <c r="C84" s="1416"/>
      <c r="D84" s="1417"/>
      <c r="E84" s="1417"/>
      <c r="F84" s="1417"/>
      <c r="G84" s="1417"/>
      <c r="H84" s="1417"/>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8"/>
      <c r="AE84" s="681"/>
    </row>
    <row r="85" spans="1:31" s="653" customFormat="1" ht="14.1" hidden="1" customHeight="1">
      <c r="A85" s="677"/>
      <c r="B85" s="678"/>
      <c r="C85" s="1416"/>
      <c r="D85" s="1417"/>
      <c r="E85" s="1417"/>
      <c r="F85" s="1417"/>
      <c r="G85" s="1417"/>
      <c r="H85" s="1417"/>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8"/>
      <c r="AE85" s="681"/>
    </row>
    <row r="86" spans="1:31" s="653" customFormat="1" ht="14.1" hidden="1" customHeight="1">
      <c r="A86" s="677"/>
      <c r="B86" s="678"/>
      <c r="C86" s="1416"/>
      <c r="D86" s="1417"/>
      <c r="E86" s="1417"/>
      <c r="F86" s="1417"/>
      <c r="G86" s="1417"/>
      <c r="H86" s="1417"/>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8"/>
      <c r="AE86" s="681"/>
    </row>
    <row r="87" spans="1:31" s="653" customFormat="1" ht="14.1" hidden="1" customHeight="1">
      <c r="A87" s="677"/>
      <c r="B87" s="678"/>
      <c r="C87" s="1416"/>
      <c r="D87" s="1417"/>
      <c r="E87" s="1417"/>
      <c r="F87" s="1417"/>
      <c r="G87" s="1417"/>
      <c r="H87" s="1417"/>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8"/>
      <c r="AE87" s="681"/>
    </row>
    <row r="88" spans="1:31" s="653" customFormat="1" ht="14.1" hidden="1" customHeight="1">
      <c r="A88" s="677"/>
      <c r="B88" s="678"/>
      <c r="C88" s="1416"/>
      <c r="D88" s="1417"/>
      <c r="E88" s="1417"/>
      <c r="F88" s="1417"/>
      <c r="G88" s="1417"/>
      <c r="H88" s="1417"/>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8"/>
      <c r="AE88" s="681"/>
    </row>
    <row r="89" spans="1:31" s="653" customFormat="1" ht="14.1" hidden="1" customHeight="1">
      <c r="A89" s="677"/>
      <c r="B89" s="678"/>
      <c r="C89" s="1416"/>
      <c r="D89" s="1417"/>
      <c r="E89" s="1417"/>
      <c r="F89" s="1417"/>
      <c r="G89" s="1417"/>
      <c r="H89" s="1417"/>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8"/>
      <c r="AE89" s="681"/>
    </row>
    <row r="90" spans="1:31" s="653" customFormat="1" ht="14.1" hidden="1" customHeight="1">
      <c r="A90" s="677"/>
      <c r="B90" s="678"/>
      <c r="C90" s="1419"/>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1"/>
      <c r="AE90" s="681"/>
    </row>
    <row r="91" spans="1:31" s="653" customFormat="1" ht="14.1" hidden="1" customHeight="1">
      <c r="A91" s="677"/>
      <c r="B91" s="678"/>
      <c r="C91" s="682"/>
      <c r="D91" s="682"/>
      <c r="E91" s="682"/>
      <c r="F91" s="682"/>
      <c r="G91" s="682"/>
      <c r="H91" s="682"/>
      <c r="I91" s="682"/>
      <c r="J91" s="682"/>
      <c r="K91" s="682"/>
      <c r="L91" s="682"/>
      <c r="M91" s="682"/>
      <c r="N91" s="682"/>
      <c r="O91" s="682"/>
      <c r="P91" s="682"/>
      <c r="Q91" s="682"/>
      <c r="R91" s="682"/>
      <c r="S91" s="682"/>
      <c r="T91" s="682"/>
      <c r="U91" s="682"/>
      <c r="V91" s="682"/>
      <c r="W91" s="682"/>
      <c r="X91" s="682"/>
      <c r="Y91" s="682"/>
      <c r="Z91" s="682"/>
      <c r="AA91" s="682"/>
      <c r="AB91" s="682"/>
      <c r="AC91" s="682"/>
      <c r="AD91" s="682"/>
      <c r="AE91" s="681"/>
    </row>
    <row r="92" spans="1:31" s="653" customFormat="1" ht="14.1" hidden="1" customHeight="1">
      <c r="A92" s="677"/>
      <c r="B92" s="683" t="s">
        <v>2682</v>
      </c>
      <c r="C92" s="1402" t="str">
        <f>CONCATENATE(C59,D59,E59,F59,G59,H59,I59,J59,K59,L59,M59,N59,O59,P59,Q59,R59,S59,T59,U59)</f>
        <v/>
      </c>
      <c r="D92" s="1402"/>
      <c r="E92" s="1402"/>
      <c r="F92" s="1402"/>
      <c r="G92" s="1402"/>
      <c r="H92" s="1402"/>
      <c r="I92" s="1402"/>
      <c r="J92" s="1402"/>
      <c r="K92" s="1402"/>
      <c r="L92" s="1402"/>
      <c r="M92" s="1402"/>
      <c r="N92" s="1402"/>
      <c r="O92" s="1402"/>
      <c r="P92" s="1402"/>
      <c r="Q92" s="1402"/>
      <c r="R92" s="1402"/>
      <c r="S92" s="1402"/>
      <c r="T92" s="1402"/>
      <c r="U92" s="1402"/>
      <c r="V92" s="1402"/>
      <c r="W92" s="1402"/>
      <c r="X92" s="1402"/>
      <c r="Y92" s="1402"/>
      <c r="Z92" s="1402"/>
      <c r="AA92" s="1402"/>
      <c r="AB92" s="1402"/>
      <c r="AC92" s="1402"/>
      <c r="AD92" s="1402"/>
      <c r="AE92" s="681"/>
    </row>
    <row r="93" spans="1:31" s="653" customFormat="1" ht="14.1" hidden="1" customHeight="1">
      <c r="A93" s="677"/>
      <c r="B93" s="683" t="s">
        <v>2683</v>
      </c>
      <c r="C93" s="1402" t="str">
        <f t="shared" ref="C93:C98" si="0">CONCATENATE(A60,B60,C60,D60,E60,F60,G60,H60,I60,J60,K60,L60,M60,N60,O60,P60,Q60,R60,S60,T60,U60)</f>
        <v/>
      </c>
      <c r="D93" s="1402"/>
      <c r="E93" s="1402"/>
      <c r="F93" s="1402"/>
      <c r="G93" s="1402"/>
      <c r="H93" s="1402"/>
      <c r="I93" s="1402"/>
      <c r="J93" s="1402"/>
      <c r="K93" s="1402"/>
      <c r="L93" s="1402"/>
      <c r="M93" s="1402"/>
      <c r="N93" s="1402"/>
      <c r="O93" s="1402"/>
      <c r="P93" s="1402"/>
      <c r="Q93" s="1402"/>
      <c r="R93" s="1402"/>
      <c r="S93" s="1402"/>
      <c r="T93" s="1402"/>
      <c r="U93" s="1402"/>
      <c r="V93" s="1402"/>
      <c r="W93" s="1402"/>
      <c r="X93" s="1402"/>
      <c r="Y93" s="1402"/>
      <c r="Z93" s="1402"/>
      <c r="AA93" s="1402"/>
      <c r="AB93" s="1402"/>
      <c r="AC93" s="1402"/>
      <c r="AD93" s="1402"/>
      <c r="AE93" s="681"/>
    </row>
    <row r="94" spans="1:31" s="653" customFormat="1" ht="14.1" hidden="1" customHeight="1">
      <c r="A94" s="677"/>
      <c r="B94" s="683" t="s">
        <v>2684</v>
      </c>
      <c r="C94" s="1402" t="str">
        <f t="shared" si="0"/>
        <v/>
      </c>
      <c r="D94" s="1402"/>
      <c r="E94" s="1402"/>
      <c r="F94" s="1402"/>
      <c r="G94" s="1402"/>
      <c r="H94" s="1402"/>
      <c r="I94" s="1402"/>
      <c r="J94" s="1402"/>
      <c r="K94" s="1402"/>
      <c r="L94" s="1402"/>
      <c r="M94" s="1402"/>
      <c r="N94" s="1402"/>
      <c r="O94" s="1402"/>
      <c r="P94" s="1402"/>
      <c r="Q94" s="1402"/>
      <c r="R94" s="1402"/>
      <c r="S94" s="1402"/>
      <c r="T94" s="1402"/>
      <c r="U94" s="1402"/>
      <c r="V94" s="1402"/>
      <c r="W94" s="1402"/>
      <c r="X94" s="1402"/>
      <c r="Y94" s="1402"/>
      <c r="Z94" s="1402"/>
      <c r="AA94" s="1402"/>
      <c r="AB94" s="1402"/>
      <c r="AC94" s="1402"/>
      <c r="AD94" s="1402"/>
      <c r="AE94" s="681"/>
    </row>
    <row r="95" spans="1:31" s="653" customFormat="1" ht="14.1" hidden="1" customHeight="1">
      <c r="A95" s="677"/>
      <c r="B95" s="683" t="s">
        <v>2685</v>
      </c>
      <c r="C95" s="1402" t="str">
        <f t="shared" si="0"/>
        <v/>
      </c>
      <c r="D95" s="1402"/>
      <c r="E95" s="1402"/>
      <c r="F95" s="1402"/>
      <c r="G95" s="1402"/>
      <c r="H95" s="1402"/>
      <c r="I95" s="1402"/>
      <c r="J95" s="1402"/>
      <c r="K95" s="1402"/>
      <c r="L95" s="1402"/>
      <c r="M95" s="1402"/>
      <c r="N95" s="1402"/>
      <c r="O95" s="1402"/>
      <c r="P95" s="1402"/>
      <c r="Q95" s="1402"/>
      <c r="R95" s="1402"/>
      <c r="S95" s="1402"/>
      <c r="T95" s="1402"/>
      <c r="U95" s="1402"/>
      <c r="V95" s="1402"/>
      <c r="W95" s="1402"/>
      <c r="X95" s="1402"/>
      <c r="Y95" s="1402"/>
      <c r="Z95" s="1402"/>
      <c r="AA95" s="1402"/>
      <c r="AB95" s="1402"/>
      <c r="AC95" s="1402"/>
      <c r="AD95" s="1402"/>
      <c r="AE95" s="681"/>
    </row>
    <row r="96" spans="1:31" s="653" customFormat="1" ht="14.1" hidden="1" customHeight="1">
      <c r="A96" s="677"/>
      <c r="B96" s="683" t="s">
        <v>2686</v>
      </c>
      <c r="C96" s="1402" t="str">
        <f t="shared" si="0"/>
        <v/>
      </c>
      <c r="D96" s="1402"/>
      <c r="E96" s="1402"/>
      <c r="F96" s="1402"/>
      <c r="G96" s="1402"/>
      <c r="H96" s="1402"/>
      <c r="I96" s="1402"/>
      <c r="J96" s="1402"/>
      <c r="K96" s="1402"/>
      <c r="L96" s="1402"/>
      <c r="M96" s="1402"/>
      <c r="N96" s="1402"/>
      <c r="O96" s="1402"/>
      <c r="P96" s="1402"/>
      <c r="Q96" s="1402"/>
      <c r="R96" s="1402"/>
      <c r="S96" s="1402"/>
      <c r="T96" s="1402"/>
      <c r="U96" s="1402"/>
      <c r="V96" s="1402"/>
      <c r="W96" s="1402"/>
      <c r="X96" s="1402"/>
      <c r="Y96" s="1402"/>
      <c r="Z96" s="1402"/>
      <c r="AA96" s="1402"/>
      <c r="AB96" s="1402"/>
      <c r="AC96" s="1402"/>
      <c r="AD96" s="1402"/>
      <c r="AE96" s="681"/>
    </row>
    <row r="97" spans="1:62" s="653" customFormat="1" ht="14.1" hidden="1" customHeight="1">
      <c r="A97" s="677"/>
      <c r="B97" s="683" t="s">
        <v>2687</v>
      </c>
      <c r="C97" s="1402" t="str">
        <f t="shared" si="0"/>
        <v/>
      </c>
      <c r="D97" s="1402"/>
      <c r="E97" s="1402"/>
      <c r="F97" s="1402"/>
      <c r="G97" s="1402"/>
      <c r="H97" s="1402"/>
      <c r="I97" s="1402"/>
      <c r="J97" s="1402"/>
      <c r="K97" s="1402"/>
      <c r="L97" s="1402"/>
      <c r="M97" s="1402"/>
      <c r="N97" s="1402"/>
      <c r="O97" s="1402"/>
      <c r="P97" s="1402"/>
      <c r="Q97" s="1402"/>
      <c r="R97" s="1402"/>
      <c r="S97" s="1402"/>
      <c r="T97" s="1402"/>
      <c r="U97" s="1402"/>
      <c r="V97" s="1402"/>
      <c r="W97" s="1402"/>
      <c r="X97" s="1402"/>
      <c r="Y97" s="1402"/>
      <c r="Z97" s="1402"/>
      <c r="AA97" s="1402"/>
      <c r="AB97" s="1402"/>
      <c r="AC97" s="1402"/>
      <c r="AD97" s="1402"/>
      <c r="AE97" s="681"/>
    </row>
    <row r="98" spans="1:62" s="653" customFormat="1" ht="14.1" hidden="1" customHeight="1">
      <c r="A98" s="677"/>
      <c r="B98" s="683" t="s">
        <v>2688</v>
      </c>
      <c r="C98" s="1402" t="str">
        <f t="shared" si="0"/>
        <v/>
      </c>
      <c r="D98" s="1402"/>
      <c r="E98" s="1402"/>
      <c r="F98" s="1402"/>
      <c r="G98" s="1402"/>
      <c r="H98" s="1402"/>
      <c r="I98" s="1402"/>
      <c r="J98" s="1402"/>
      <c r="K98" s="1402"/>
      <c r="L98" s="1402"/>
      <c r="M98" s="1402"/>
      <c r="N98" s="1402"/>
      <c r="O98" s="1402"/>
      <c r="P98" s="1402"/>
      <c r="Q98" s="1402"/>
      <c r="R98" s="1402"/>
      <c r="S98" s="1402"/>
      <c r="T98" s="1402"/>
      <c r="U98" s="1402"/>
      <c r="V98" s="1402"/>
      <c r="W98" s="1402"/>
      <c r="X98" s="1402"/>
      <c r="Y98" s="1402"/>
      <c r="Z98" s="1402"/>
      <c r="AA98" s="1402"/>
      <c r="AB98" s="1402"/>
      <c r="AC98" s="1402"/>
      <c r="AD98" s="1402"/>
      <c r="AE98" s="681"/>
    </row>
    <row r="99" spans="1:62" s="653" customFormat="1" ht="14.1" hidden="1" customHeight="1">
      <c r="A99" s="677"/>
      <c r="B99" s="683" t="s">
        <v>2689</v>
      </c>
      <c r="C99" s="1402" t="str">
        <f>CONCATENATE(A66,B66,C66,D66,E66,F66,G66,H66,I66,J66,K66,L66,M66,N66,O66,P66,Q66)</f>
        <v/>
      </c>
      <c r="D99" s="1402"/>
      <c r="E99" s="1402"/>
      <c r="F99" s="1402"/>
      <c r="G99" s="1402"/>
      <c r="H99" s="1402"/>
      <c r="I99" s="1402"/>
      <c r="J99" s="1402"/>
      <c r="K99" s="1402"/>
      <c r="L99" s="1402"/>
      <c r="M99" s="1402"/>
      <c r="N99" s="1402"/>
      <c r="O99" s="1402"/>
      <c r="P99" s="1402"/>
      <c r="Q99" s="1402"/>
      <c r="R99" s="1402"/>
      <c r="S99" s="1402"/>
      <c r="T99" s="1402"/>
      <c r="U99" s="1402"/>
      <c r="V99" s="1402"/>
      <c r="W99" s="1402"/>
      <c r="X99" s="1402"/>
      <c r="Y99" s="1402"/>
      <c r="Z99" s="1402"/>
      <c r="AA99" s="1402"/>
      <c r="AB99" s="1402"/>
      <c r="AC99" s="1402"/>
      <c r="AD99" s="1402"/>
      <c r="AE99" s="681"/>
    </row>
    <row r="100" spans="1:62" s="653" customFormat="1" ht="14.1" hidden="1" customHeight="1">
      <c r="A100" s="677"/>
      <c r="B100" s="683" t="s">
        <v>2690</v>
      </c>
      <c r="C100" s="1402" t="str">
        <f>CONCATENATE(A67,B67,C67,D67,E67,F67,G67,H67,I67,J67,K67,L67,M67,N67,O67,P67,Q67)</f>
        <v/>
      </c>
      <c r="D100" s="1402"/>
      <c r="E100" s="1402"/>
      <c r="F100" s="1402"/>
      <c r="G100" s="1402"/>
      <c r="H100" s="1402"/>
      <c r="I100" s="1402"/>
      <c r="J100" s="1402"/>
      <c r="K100" s="1402"/>
      <c r="L100" s="1402"/>
      <c r="M100" s="1402"/>
      <c r="N100" s="1402"/>
      <c r="O100" s="1402"/>
      <c r="P100" s="1402"/>
      <c r="Q100" s="1402"/>
      <c r="R100" s="1402"/>
      <c r="S100" s="1402"/>
      <c r="T100" s="1402"/>
      <c r="U100" s="1402"/>
      <c r="V100" s="1402"/>
      <c r="W100" s="1402"/>
      <c r="X100" s="1402"/>
      <c r="Y100" s="1402"/>
      <c r="Z100" s="1402"/>
      <c r="AA100" s="1402"/>
      <c r="AB100" s="1402"/>
      <c r="AC100" s="1402"/>
      <c r="AD100" s="1402"/>
      <c r="AE100" s="681"/>
    </row>
    <row r="101" spans="1:62" s="653" customFormat="1" ht="14.1" hidden="1" customHeight="1" thickBot="1">
      <c r="A101" s="684"/>
      <c r="B101" s="685"/>
      <c r="C101" s="685"/>
      <c r="D101" s="685"/>
      <c r="E101" s="685"/>
      <c r="F101" s="685"/>
      <c r="G101" s="685"/>
      <c r="H101" s="685"/>
      <c r="I101" s="685"/>
      <c r="J101" s="685"/>
      <c r="K101" s="685"/>
      <c r="L101" s="685"/>
      <c r="M101" s="685"/>
      <c r="N101" s="685"/>
      <c r="O101" s="685"/>
      <c r="P101" s="685"/>
      <c r="Q101" s="685"/>
      <c r="R101" s="685"/>
      <c r="S101" s="685"/>
      <c r="T101" s="685"/>
      <c r="U101" s="685"/>
      <c r="V101" s="685"/>
      <c r="W101" s="685"/>
      <c r="X101" s="685"/>
      <c r="Y101" s="685"/>
      <c r="Z101" s="685"/>
      <c r="AA101" s="685"/>
      <c r="AB101" s="685"/>
      <c r="AC101" s="685"/>
      <c r="AD101" s="685"/>
      <c r="AE101" s="686"/>
    </row>
    <row r="102" spans="1:62" s="653" customFormat="1" ht="14.1" hidden="1" customHeight="1" thickTop="1"/>
    <row r="103" spans="1:62" ht="1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row>
    <row r="104" spans="1:62" ht="1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row>
    <row r="105" spans="1:62" ht="1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row>
    <row r="106" spans="1:62" ht="1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row>
    <row r="107" spans="1:62" ht="1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row>
    <row r="108" spans="1:62" ht="1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row>
    <row r="109" spans="1:62" ht="1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row>
    <row r="110" spans="1:62" ht="1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row>
    <row r="111" spans="1:62" ht="1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row>
    <row r="112" spans="1:62" ht="1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row>
    <row r="113" spans="1:62" ht="1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row>
    <row r="114" spans="1:62" ht="1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row>
    <row r="115" spans="1:62" ht="1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row>
    <row r="116" spans="1:62" ht="1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row>
    <row r="117" spans="1:62" ht="1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row>
    <row r="118" spans="1:62" ht="1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row>
    <row r="119" spans="1:62" ht="1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row>
    <row r="120" spans="1:62" ht="1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row>
    <row r="121" spans="1:62" ht="1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row>
    <row r="122" spans="1:62" ht="1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row>
    <row r="123" spans="1:62" ht="1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row>
    <row r="124" spans="1:62" ht="1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row>
    <row r="125" spans="1:62" ht="1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row>
    <row r="126" spans="1:62" ht="1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row>
    <row r="127" spans="1:62" ht="1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row>
    <row r="128" spans="1:62" ht="1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row>
    <row r="129" spans="1:62" ht="1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row>
    <row r="130" spans="1:62"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row>
    <row r="131" spans="1:62" ht="1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row>
    <row r="132" spans="1:62" ht="1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row>
    <row r="133" spans="1:62" ht="1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row>
    <row r="134" spans="1:62" ht="1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row>
    <row r="135" spans="1:62" ht="1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row>
    <row r="136" spans="1:62" ht="1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row>
    <row r="137" spans="1:62" ht="1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row>
    <row r="138" spans="1:62" ht="1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row>
    <row r="139" spans="1:62" ht="1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row>
    <row r="140" spans="1:62">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row>
    <row r="141" spans="1:62">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row>
    <row r="142" spans="1:62">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row>
    <row r="143" spans="1:62">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row>
    <row r="144" spans="1:62">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row>
    <row r="145" spans="1:62">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row>
    <row r="146" spans="1:62">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row>
    <row r="147" spans="1:62">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row>
    <row r="148" spans="1:62">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row>
    <row r="149" spans="1:62">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row>
    <row r="150" spans="1:62">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row>
    <row r="151" spans="1:62">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row>
    <row r="152" spans="1:62">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row>
    <row r="153" spans="1:62">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row>
    <row r="154" spans="1:62">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row>
    <row r="155" spans="1:62">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row>
    <row r="156" spans="1:62">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row>
    <row r="157" spans="1:62">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row>
    <row r="158" spans="1:62">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row>
    <row r="159" spans="1:62">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row>
    <row r="160" spans="1:62">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row>
    <row r="161" spans="1:62">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row>
    <row r="162" spans="1:62">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row>
    <row r="163" spans="1:62">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row>
    <row r="164" spans="1:62">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row>
    <row r="165" spans="1:62">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row>
    <row r="166" spans="1:62">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row>
    <row r="167" spans="1:62">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row>
    <row r="168" spans="1:62">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row>
    <row r="169" spans="1:62">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row>
    <row r="170" spans="1:62">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row>
    <row r="171" spans="1:62">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row>
    <row r="172" spans="1:62">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row>
    <row r="173" spans="1:62">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row>
    <row r="174" spans="1:62">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row>
    <row r="175" spans="1:62">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row>
    <row r="176" spans="1:62">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row>
    <row r="177" spans="1:62">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row>
    <row r="178" spans="1:62">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row>
    <row r="179" spans="1:62">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row>
    <row r="180" spans="1:62">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row>
    <row r="181" spans="1:62">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row>
    <row r="182" spans="1:62">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row>
    <row r="183" spans="1:62">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row>
    <row r="184" spans="1:62">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row>
    <row r="185" spans="1:62">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row>
    <row r="186" spans="1:62">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row>
    <row r="187" spans="1:62">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row>
    <row r="188" spans="1:62">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row>
    <row r="189" spans="1:62">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row>
    <row r="190" spans="1:62">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row>
    <row r="191" spans="1:62">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row>
    <row r="192" spans="1:62">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row>
    <row r="193" spans="1:62">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row>
    <row r="194" spans="1:62">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row>
    <row r="195" spans="1:62">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row>
    <row r="196" spans="1:62">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row>
    <row r="197" spans="1:62">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row>
    <row r="198" spans="1:62">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row>
    <row r="199" spans="1:62">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row>
    <row r="200" spans="1:62">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row>
    <row r="201" spans="1:62">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row>
    <row r="202" spans="1:62">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row>
    <row r="203" spans="1:62">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row>
    <row r="204" spans="1:62">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row>
    <row r="205" spans="1:62">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row>
    <row r="206" spans="1:62">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row>
    <row r="207" spans="1:62">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row>
    <row r="208" spans="1:62">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row>
    <row r="209" spans="1:62">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row>
    <row r="210" spans="1:62">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row>
    <row r="211" spans="1:62">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row>
    <row r="212" spans="1:62">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row>
    <row r="213" spans="1:62">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row>
    <row r="214" spans="1:62">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row>
    <row r="215" spans="1:62">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row>
    <row r="216" spans="1:62">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row>
    <row r="217" spans="1:62">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row>
    <row r="218" spans="1:62">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row>
    <row r="219" spans="1:62">
      <c r="A219" s="61"/>
      <c r="B219" s="61"/>
      <c r="C219" s="61"/>
      <c r="D219" s="61"/>
      <c r="E219" s="61"/>
      <c r="F219" s="61"/>
      <c r="G219" s="61"/>
      <c r="H219" s="61"/>
      <c r="I219" s="61"/>
      <c r="J219" s="61"/>
      <c r="K219" s="61"/>
      <c r="L219" s="61"/>
      <c r="M219" s="61"/>
      <c r="N219" s="61"/>
      <c r="O219" s="61"/>
      <c r="P219" s="61"/>
      <c r="Q219" s="61"/>
      <c r="R219" s="61"/>
      <c r="S219" s="61"/>
      <c r="T219" s="61"/>
      <c r="U219" s="61"/>
      <c r="V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row>
    <row r="220" spans="1:62">
      <c r="A220" s="61"/>
      <c r="B220" s="61"/>
      <c r="C220" s="61"/>
      <c r="D220" s="61"/>
      <c r="E220" s="61"/>
      <c r="F220" s="61"/>
      <c r="G220" s="61"/>
      <c r="H220" s="61"/>
      <c r="I220" s="61"/>
      <c r="J220" s="61"/>
      <c r="K220" s="61"/>
      <c r="L220" s="61"/>
      <c r="M220" s="61"/>
      <c r="N220" s="61"/>
      <c r="O220" s="61"/>
      <c r="P220" s="61"/>
      <c r="Q220" s="61"/>
      <c r="U220" s="61"/>
      <c r="V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row>
    <row r="221" spans="1:62">
      <c r="A221" s="61"/>
      <c r="B221" s="61"/>
      <c r="C221" s="61"/>
      <c r="D221" s="61"/>
      <c r="E221" s="61"/>
      <c r="F221" s="61"/>
      <c r="G221" s="61"/>
      <c r="H221" s="61"/>
      <c r="I221" s="61"/>
      <c r="J221" s="61"/>
      <c r="K221" s="61"/>
      <c r="L221" s="61"/>
      <c r="M221" s="61"/>
      <c r="N221" s="61"/>
      <c r="O221" s="61"/>
      <c r="P221" s="61"/>
      <c r="Q221" s="61"/>
      <c r="U221" s="61"/>
      <c r="V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row>
    <row r="222" spans="1:62">
      <c r="A222" s="61"/>
      <c r="B222" s="61"/>
      <c r="C222" s="61"/>
      <c r="D222" s="61"/>
      <c r="E222" s="61"/>
      <c r="F222" s="61"/>
      <c r="G222" s="61"/>
      <c r="H222" s="61"/>
      <c r="I222" s="61"/>
      <c r="J222" s="61"/>
      <c r="K222" s="61"/>
      <c r="L222" s="61"/>
      <c r="M222" s="61"/>
      <c r="N222" s="61"/>
      <c r="O222" s="61"/>
      <c r="P222" s="61"/>
      <c r="Q222" s="61"/>
      <c r="V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row>
    <row r="223" spans="1:62">
      <c r="A223" s="61"/>
      <c r="B223" s="61"/>
      <c r="C223" s="61"/>
      <c r="D223" s="61"/>
      <c r="E223" s="61"/>
      <c r="F223" s="61"/>
      <c r="G223" s="61"/>
      <c r="H223" s="61"/>
      <c r="I223" s="61"/>
      <c r="J223" s="61"/>
      <c r="K223" s="61"/>
      <c r="L223" s="61"/>
      <c r="M223" s="61"/>
      <c r="N223" s="61"/>
      <c r="O223" s="61"/>
      <c r="P223" s="61"/>
      <c r="Q223" s="61"/>
      <c r="V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row>
    <row r="224" spans="1:62">
      <c r="A224" s="61"/>
      <c r="B224" s="61"/>
      <c r="C224" s="61"/>
      <c r="D224" s="61"/>
      <c r="E224" s="61"/>
      <c r="F224" s="61"/>
      <c r="G224" s="61"/>
      <c r="H224" s="61"/>
      <c r="I224" s="61"/>
      <c r="J224" s="61"/>
      <c r="K224" s="61"/>
      <c r="L224" s="61"/>
      <c r="M224" s="61"/>
      <c r="N224" s="61"/>
      <c r="O224" s="61"/>
      <c r="P224" s="61"/>
      <c r="Q224" s="61"/>
      <c r="V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row>
    <row r="225" spans="1:62">
      <c r="A225" s="61"/>
      <c r="B225" s="61"/>
      <c r="C225" s="61"/>
      <c r="D225" s="61"/>
      <c r="E225" s="61"/>
      <c r="F225" s="61"/>
      <c r="G225" s="61"/>
      <c r="H225" s="61"/>
      <c r="I225" s="61"/>
      <c r="J225" s="61"/>
      <c r="K225" s="61"/>
      <c r="L225" s="61"/>
      <c r="M225" s="61"/>
      <c r="N225" s="61"/>
      <c r="O225" s="61"/>
      <c r="P225" s="61"/>
      <c r="Q225" s="61"/>
      <c r="V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row>
    <row r="226" spans="1:62">
      <c r="A226" s="61"/>
      <c r="B226" s="61"/>
      <c r="C226" s="61"/>
      <c r="D226" s="61"/>
      <c r="E226" s="61"/>
      <c r="F226" s="61"/>
      <c r="G226" s="61"/>
      <c r="H226" s="61"/>
      <c r="I226" s="61"/>
      <c r="J226" s="61"/>
      <c r="K226" s="61"/>
      <c r="L226" s="61"/>
      <c r="M226" s="61"/>
      <c r="N226" s="61"/>
      <c r="O226" s="61"/>
      <c r="P226" s="61"/>
      <c r="Q226" s="61"/>
      <c r="V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row>
    <row r="227" spans="1:62">
      <c r="A227" s="61"/>
      <c r="B227" s="61"/>
      <c r="C227" s="61"/>
      <c r="D227" s="61"/>
      <c r="E227" s="61"/>
      <c r="F227" s="61"/>
      <c r="G227" s="61"/>
      <c r="H227" s="61"/>
      <c r="I227" s="61"/>
      <c r="J227" s="61"/>
      <c r="K227" s="61"/>
      <c r="L227" s="61"/>
      <c r="M227" s="61"/>
      <c r="N227" s="61"/>
      <c r="O227" s="61"/>
      <c r="P227" s="61"/>
      <c r="Q227" s="61"/>
      <c r="V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row>
    <row r="228" spans="1:62">
      <c r="A228" s="61"/>
      <c r="B228" s="61"/>
      <c r="C228" s="61"/>
      <c r="D228" s="61"/>
      <c r="E228" s="61"/>
      <c r="F228" s="61"/>
      <c r="G228" s="61"/>
      <c r="H228" s="61"/>
      <c r="I228" s="61"/>
      <c r="J228" s="61"/>
      <c r="K228" s="61"/>
      <c r="L228" s="61"/>
      <c r="M228" s="61"/>
      <c r="N228" s="61"/>
      <c r="O228" s="61"/>
      <c r="P228" s="61"/>
      <c r="Q228" s="61"/>
      <c r="V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row>
    <row r="229" spans="1:62">
      <c r="V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row>
    <row r="230" spans="1:62">
      <c r="V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row>
    <row r="231" spans="1:62">
      <c r="V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row>
    <row r="232" spans="1:62">
      <c r="V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row>
    <row r="233" spans="1:62">
      <c r="V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row>
    <row r="234" spans="1:62">
      <c r="V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row>
    <row r="235" spans="1:62">
      <c r="V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row>
    <row r="236" spans="1:62">
      <c r="V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row>
    <row r="237" spans="1:62">
      <c r="V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row>
    <row r="238" spans="1:62">
      <c r="V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row>
    <row r="239" spans="1:62">
      <c r="V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row>
    <row r="240" spans="1:62">
      <c r="V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row>
    <row r="241" spans="22:62">
      <c r="V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row>
    <row r="242" spans="22:62">
      <c r="V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row>
    <row r="243" spans="22:62">
      <c r="V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row>
    <row r="244" spans="22:62">
      <c r="V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row>
    <row r="245" spans="22:62">
      <c r="V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row>
    <row r="246" spans="22:62">
      <c r="V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row>
    <row r="247" spans="22:62">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row>
    <row r="248" spans="22:62">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row>
    <row r="249" spans="22:62">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row>
    <row r="250" spans="22:62">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row>
    <row r="251" spans="22:62">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row>
    <row r="252" spans="22:62">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row>
    <row r="253" spans="22:62">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row>
    <row r="254" spans="22:62">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row>
    <row r="255" spans="22:62">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row>
    <row r="256" spans="22:62">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row>
    <row r="257" spans="28:62">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row>
    <row r="258" spans="28:62">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row>
    <row r="259" spans="28:62">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row>
    <row r="260" spans="28:62">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row>
    <row r="261" spans="28:62">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row>
    <row r="262" spans="28:62">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row>
    <row r="263" spans="28:62">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row>
    <row r="264" spans="28:62">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row>
    <row r="265" spans="28:62">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row>
    <row r="266" spans="28:62">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row>
    <row r="267" spans="28:62">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row>
    <row r="268" spans="28:62">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row>
    <row r="269" spans="28:62">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row>
    <row r="270" spans="28:62">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row>
    <row r="271" spans="28:62">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row>
    <row r="272" spans="28:62">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row>
    <row r="273" spans="28:62">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row>
    <row r="274" spans="28:62">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row>
    <row r="275" spans="28:62">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row>
    <row r="276" spans="28:62">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row>
    <row r="277" spans="28:62">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row>
    <row r="278" spans="28:62">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row>
    <row r="279" spans="28:62">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row>
    <row r="280" spans="28:62">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row>
  </sheetData>
  <sheetProtection sheet="1" objects="1" scenarios="1" selectLockedCells="1"/>
  <mergeCells count="94">
    <mergeCell ref="A1:F1"/>
    <mergeCell ref="W1:Y1"/>
    <mergeCell ref="W2:Y2"/>
    <mergeCell ref="W3:Y3"/>
    <mergeCell ref="W4:Y4"/>
    <mergeCell ref="W5:Y5"/>
    <mergeCell ref="G19:U19"/>
    <mergeCell ref="G22:U22"/>
    <mergeCell ref="W6:Y6"/>
    <mergeCell ref="W7:Y7"/>
    <mergeCell ref="W8:Y8"/>
    <mergeCell ref="W9:Y9"/>
    <mergeCell ref="W10:Y10"/>
    <mergeCell ref="W11:Y11"/>
    <mergeCell ref="G12:U12"/>
    <mergeCell ref="W12:Y12"/>
    <mergeCell ref="W13:Y13"/>
    <mergeCell ref="W14:Y14"/>
    <mergeCell ref="W15:Y24"/>
    <mergeCell ref="W25:Y25"/>
    <mergeCell ref="W26:Y26"/>
    <mergeCell ref="W27:Y27"/>
    <mergeCell ref="W28:Y28"/>
    <mergeCell ref="W29:Y29"/>
    <mergeCell ref="W30:Y30"/>
    <mergeCell ref="G31:U31"/>
    <mergeCell ref="W31:Y35"/>
    <mergeCell ref="G32:U32"/>
    <mergeCell ref="G33:U33"/>
    <mergeCell ref="G34:U34"/>
    <mergeCell ref="G36:U36"/>
    <mergeCell ref="W36:Y36"/>
    <mergeCell ref="W37:Y37"/>
    <mergeCell ref="W38:Y38"/>
    <mergeCell ref="G39:U39"/>
    <mergeCell ref="W39:Y39"/>
    <mergeCell ref="G40:U40"/>
    <mergeCell ref="W40:Y40"/>
    <mergeCell ref="W41:Y41"/>
    <mergeCell ref="W42:Y42"/>
    <mergeCell ref="G43:U43"/>
    <mergeCell ref="W43:Y43"/>
    <mergeCell ref="W44:Y44"/>
    <mergeCell ref="W45:Y45"/>
    <mergeCell ref="W46:Y46"/>
    <mergeCell ref="W47:Y47"/>
    <mergeCell ref="W48:Y48"/>
    <mergeCell ref="W49:Y49"/>
    <mergeCell ref="W50:Y50"/>
    <mergeCell ref="W51:Y51"/>
    <mergeCell ref="W52:Y52"/>
    <mergeCell ref="W53:Y53"/>
    <mergeCell ref="W54:Y54"/>
    <mergeCell ref="W55:Y55"/>
    <mergeCell ref="W56:Y56"/>
    <mergeCell ref="W57:Y57"/>
    <mergeCell ref="W58:Y58"/>
    <mergeCell ref="A59:B59"/>
    <mergeCell ref="W59:Y59"/>
    <mergeCell ref="D59:U59"/>
    <mergeCell ref="W60:Y60"/>
    <mergeCell ref="W61:Y61"/>
    <mergeCell ref="W62:Y62"/>
    <mergeCell ref="D60:U60"/>
    <mergeCell ref="D61:U61"/>
    <mergeCell ref="D62:U62"/>
    <mergeCell ref="W63:Y63"/>
    <mergeCell ref="W64:Y64"/>
    <mergeCell ref="W65:Y65"/>
    <mergeCell ref="D63:U63"/>
    <mergeCell ref="D64:U64"/>
    <mergeCell ref="D65:U65"/>
    <mergeCell ref="R66:S67"/>
    <mergeCell ref="T66:U67"/>
    <mergeCell ref="W66:Y66"/>
    <mergeCell ref="W67:Y67"/>
    <mergeCell ref="D66:Q66"/>
    <mergeCell ref="D67:Q67"/>
    <mergeCell ref="C100:AD100"/>
    <mergeCell ref="A12:F12"/>
    <mergeCell ref="G13:U13"/>
    <mergeCell ref="G21:U21"/>
    <mergeCell ref="G24:U24"/>
    <mergeCell ref="G27:U27"/>
    <mergeCell ref="C95:AD95"/>
    <mergeCell ref="C96:AD96"/>
    <mergeCell ref="C97:AD97"/>
    <mergeCell ref="C98:AD98"/>
    <mergeCell ref="C99:AD99"/>
    <mergeCell ref="A80:B80"/>
    <mergeCell ref="C80:AD90"/>
    <mergeCell ref="C92:AD92"/>
    <mergeCell ref="C93:AD93"/>
    <mergeCell ref="C94:AD94"/>
  </mergeCells>
  <phoneticPr fontId="14"/>
  <dataValidations count="1">
    <dataValidation operator="notEqual" allowBlank="1" showInputMessage="1" showErrorMessage="1" sqref="AD57"/>
  </dataValidations>
  <printOptions horizontalCentered="1" verticalCentered="1"/>
  <pageMargins left="0.39370078740157483" right="0.3" top="0.35433070866141736" bottom="0.19685039370078741" header="0.35433070866141736" footer="0.19685039370078741"/>
  <pageSetup paperSize="9" scale="98" orientation="portrait"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pageSetUpPr fitToPage="1"/>
  </sheetPr>
  <dimension ref="A1:AO144"/>
  <sheetViews>
    <sheetView showGridLines="0" showRowColHeaders="0" zoomScale="90" zoomScaleNormal="90" workbookViewId="0">
      <pane xSplit="30" ySplit="1" topLeftCell="GA2" activePane="bottomRight" state="frozen"/>
      <selection pane="topRight" activeCell="AE1" sqref="AE1"/>
      <selection pane="bottomLeft" activeCell="A2" sqref="A2"/>
      <selection pane="bottomRight" activeCell="D1" sqref="D1:AC1"/>
    </sheetView>
  </sheetViews>
  <sheetFormatPr defaultRowHeight="9"/>
  <cols>
    <col min="1" max="40" width="3.125" style="511" customWidth="1"/>
    <col min="41" max="58" width="3" style="511" customWidth="1"/>
    <col min="59" max="70" width="3.375" style="511" customWidth="1"/>
    <col min="71" max="16384" width="9" style="511"/>
  </cols>
  <sheetData>
    <row r="1" spans="1:30" ht="14.1" customHeight="1">
      <c r="A1" s="1460" t="s">
        <v>35</v>
      </c>
      <c r="B1" s="1412"/>
      <c r="C1" s="525"/>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526"/>
    </row>
    <row r="2" spans="1:30" ht="14.1" customHeight="1">
      <c r="A2" s="1461"/>
      <c r="B2" s="1462"/>
      <c r="C2" s="1462"/>
      <c r="D2" s="1458"/>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526"/>
    </row>
    <row r="3" spans="1:30" ht="14.1" customHeight="1">
      <c r="A3" s="527"/>
      <c r="B3" s="528"/>
      <c r="C3" s="528"/>
      <c r="D3" s="1458" t="s">
        <v>2179</v>
      </c>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526"/>
    </row>
    <row r="4" spans="1:30" ht="14.1" customHeight="1">
      <c r="A4" s="527"/>
      <c r="B4" s="528"/>
      <c r="C4" s="528"/>
      <c r="D4" s="1458" t="s">
        <v>2180</v>
      </c>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526"/>
    </row>
    <row r="5" spans="1:30" ht="14.1" customHeight="1">
      <c r="A5" s="527"/>
      <c r="B5" s="528"/>
      <c r="C5" s="528"/>
      <c r="D5" s="1458" t="s">
        <v>2181</v>
      </c>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c r="AD5" s="526"/>
    </row>
    <row r="6" spans="1:30" ht="14.1" customHeight="1">
      <c r="A6" s="527"/>
      <c r="B6" s="528"/>
      <c r="C6" s="528"/>
      <c r="D6" s="1458"/>
      <c r="E6" s="1459"/>
      <c r="F6" s="1459"/>
      <c r="G6" s="1459"/>
      <c r="H6" s="1459"/>
      <c r="I6" s="1459"/>
      <c r="J6" s="1459"/>
      <c r="K6" s="1459"/>
      <c r="L6" s="1459"/>
      <c r="M6" s="1459"/>
      <c r="N6" s="1459"/>
      <c r="O6" s="1459"/>
      <c r="P6" s="1459"/>
      <c r="Q6" s="1459"/>
      <c r="R6" s="1459"/>
      <c r="S6" s="1459"/>
      <c r="T6" s="1459"/>
      <c r="U6" s="1459"/>
      <c r="V6" s="1459"/>
      <c r="W6" s="1459"/>
      <c r="X6" s="1459"/>
      <c r="Y6" s="1459"/>
      <c r="Z6" s="1459"/>
      <c r="AA6" s="1459"/>
      <c r="AB6" s="1459"/>
      <c r="AC6" s="1459"/>
      <c r="AD6" s="526"/>
    </row>
    <row r="7" spans="1:30" ht="14.1" customHeight="1">
      <c r="A7" s="527"/>
      <c r="B7" s="528"/>
      <c r="C7" s="528"/>
      <c r="D7" s="1458" t="s">
        <v>3111</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526"/>
    </row>
    <row r="8" spans="1:30" ht="14.1" customHeight="1">
      <c r="A8" s="527"/>
      <c r="B8" s="528"/>
      <c r="C8" s="528"/>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793"/>
    </row>
    <row r="9" spans="1:30" ht="14.1" customHeight="1">
      <c r="A9" s="527"/>
      <c r="B9" s="528"/>
      <c r="C9" s="528"/>
      <c r="D9" s="1458" t="s">
        <v>2178</v>
      </c>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526"/>
    </row>
    <row r="10" spans="1:30" ht="14.1" customHeight="1">
      <c r="A10" s="527"/>
      <c r="B10" s="528"/>
      <c r="C10" s="528"/>
      <c r="D10" s="1458" t="s">
        <v>2182</v>
      </c>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526"/>
    </row>
    <row r="11" spans="1:30" ht="14.1" customHeight="1">
      <c r="A11" s="527"/>
      <c r="B11" s="528"/>
      <c r="C11" s="528"/>
      <c r="D11" s="1458" t="s">
        <v>2183</v>
      </c>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526"/>
    </row>
    <row r="12" spans="1:30" ht="14.1" customHeight="1">
      <c r="A12" s="527"/>
      <c r="B12" s="528"/>
      <c r="C12" s="528"/>
      <c r="D12" s="1458" t="s">
        <v>2184</v>
      </c>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526"/>
    </row>
    <row r="13" spans="1:30" ht="14.1" customHeight="1">
      <c r="A13" s="527"/>
      <c r="B13" s="528"/>
      <c r="C13" s="528"/>
      <c r="D13" s="1458" t="s">
        <v>2185</v>
      </c>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526"/>
    </row>
    <row r="14" spans="1:30" ht="14.1" customHeight="1">
      <c r="A14" s="527"/>
      <c r="B14" s="528"/>
      <c r="C14" s="528"/>
      <c r="D14" s="1458" t="s">
        <v>2186</v>
      </c>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526"/>
    </row>
    <row r="15" spans="1:30" ht="14.1" customHeight="1">
      <c r="A15" s="527"/>
      <c r="B15" s="528"/>
      <c r="C15" s="528"/>
      <c r="D15" s="1458" t="s">
        <v>2208</v>
      </c>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526"/>
    </row>
    <row r="16" spans="1:30" ht="14.1" customHeight="1">
      <c r="A16" s="527"/>
      <c r="B16" s="528"/>
      <c r="C16" s="528"/>
      <c r="D16" s="1458" t="s">
        <v>2187</v>
      </c>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526"/>
    </row>
    <row r="17" spans="1:30" ht="14.1" customHeight="1">
      <c r="A17" s="527"/>
      <c r="B17" s="528"/>
      <c r="C17" s="528"/>
      <c r="D17" s="1458" t="s">
        <v>2188</v>
      </c>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526"/>
    </row>
    <row r="18" spans="1:30" ht="14.1" customHeight="1">
      <c r="A18" s="527"/>
      <c r="B18" s="528"/>
      <c r="C18" s="528"/>
      <c r="D18" s="1458" t="s">
        <v>3132</v>
      </c>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526"/>
    </row>
    <row r="19" spans="1:30" ht="14.1" customHeight="1">
      <c r="A19" s="527"/>
      <c r="B19" s="528"/>
      <c r="C19" s="528"/>
      <c r="D19" s="1458"/>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526"/>
    </row>
    <row r="20" spans="1:30" ht="14.1" customHeight="1">
      <c r="A20" s="527"/>
      <c r="B20" s="528"/>
      <c r="C20" s="528"/>
      <c r="D20" s="1458" t="s">
        <v>2189</v>
      </c>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526"/>
    </row>
    <row r="21" spans="1:30" ht="14.1" customHeight="1">
      <c r="A21" s="527"/>
      <c r="B21" s="528"/>
      <c r="C21" s="528"/>
      <c r="D21" s="1458" t="s">
        <v>2198</v>
      </c>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526"/>
    </row>
    <row r="22" spans="1:30" ht="14.1" customHeight="1">
      <c r="A22" s="527"/>
      <c r="B22" s="528"/>
      <c r="C22" s="528"/>
      <c r="D22" s="1458" t="s">
        <v>2190</v>
      </c>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526"/>
    </row>
    <row r="23" spans="1:30" ht="14.1" customHeight="1">
      <c r="A23" s="527"/>
      <c r="B23" s="528"/>
      <c r="C23" s="528"/>
      <c r="D23" s="1458" t="s">
        <v>2191</v>
      </c>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526"/>
    </row>
    <row r="24" spans="1:30" ht="14.1" customHeight="1">
      <c r="A24" s="527"/>
      <c r="B24" s="528"/>
      <c r="C24" s="528"/>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526"/>
    </row>
    <row r="25" spans="1:30" ht="14.1" customHeight="1">
      <c r="A25" s="527"/>
      <c r="B25" s="528"/>
      <c r="C25" s="528"/>
      <c r="D25" s="1458" t="s">
        <v>2192</v>
      </c>
      <c r="E25" s="1458"/>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526"/>
    </row>
    <row r="26" spans="1:30" ht="14.1" customHeight="1">
      <c r="A26" s="527"/>
      <c r="B26" s="528"/>
      <c r="C26" s="528"/>
      <c r="D26" s="1458"/>
      <c r="E26" s="1458"/>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526"/>
    </row>
    <row r="27" spans="1:30" ht="14.1" customHeight="1">
      <c r="A27" s="527"/>
      <c r="B27" s="528"/>
      <c r="C27" s="528"/>
      <c r="D27" s="1458" t="s">
        <v>2193</v>
      </c>
      <c r="E27" s="1458"/>
      <c r="F27" s="1458"/>
      <c r="G27" s="1458"/>
      <c r="H27" s="1458"/>
      <c r="I27" s="1458"/>
      <c r="J27" s="1458"/>
      <c r="K27" s="1458"/>
      <c r="L27" s="1458"/>
      <c r="M27" s="1458"/>
      <c r="N27" s="1458"/>
      <c r="O27" s="1458"/>
      <c r="P27" s="1458"/>
      <c r="Q27" s="1458"/>
      <c r="R27" s="1458"/>
      <c r="S27" s="1458"/>
      <c r="T27" s="1458"/>
      <c r="U27" s="1458"/>
      <c r="V27" s="1458"/>
      <c r="W27" s="1458"/>
      <c r="X27" s="1458"/>
      <c r="Y27" s="1458"/>
      <c r="Z27" s="1458"/>
      <c r="AA27" s="1458"/>
      <c r="AB27" s="1458"/>
      <c r="AC27" s="1458"/>
      <c r="AD27" s="526"/>
    </row>
    <row r="28" spans="1:30" ht="14.1" customHeight="1">
      <c r="A28" s="527"/>
      <c r="B28" s="528"/>
      <c r="C28" s="528"/>
      <c r="D28" s="1458"/>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526"/>
    </row>
    <row r="29" spans="1:30" ht="14.1" customHeight="1">
      <c r="A29" s="527"/>
      <c r="B29" s="528"/>
      <c r="C29" s="528"/>
      <c r="D29" s="1458" t="s">
        <v>2177</v>
      </c>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526"/>
    </row>
    <row r="30" spans="1:30" ht="14.1" customHeight="1">
      <c r="A30" s="1461"/>
      <c r="B30" s="1462"/>
      <c r="C30" s="1462"/>
      <c r="D30" s="1458" t="s">
        <v>2176</v>
      </c>
      <c r="E30" s="1458"/>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526"/>
    </row>
    <row r="31" spans="1:30" ht="14.1" customHeight="1">
      <c r="A31" s="527"/>
      <c r="B31" s="528"/>
      <c r="C31" s="528"/>
      <c r="D31" s="1458"/>
      <c r="E31" s="1458"/>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526"/>
    </row>
    <row r="32" spans="1:30" ht="14.1" customHeight="1">
      <c r="A32" s="527"/>
      <c r="B32" s="528"/>
      <c r="C32" s="528"/>
      <c r="D32" s="1458" t="s">
        <v>2197</v>
      </c>
      <c r="E32" s="1458"/>
      <c r="F32" s="1458"/>
      <c r="G32" s="1458"/>
      <c r="H32" s="1458"/>
      <c r="I32" s="1458"/>
      <c r="J32" s="1458"/>
      <c r="K32" s="1458"/>
      <c r="L32" s="1458"/>
      <c r="M32" s="1458"/>
      <c r="N32" s="1458"/>
      <c r="O32" s="1458"/>
      <c r="P32" s="1458"/>
      <c r="Q32" s="1458"/>
      <c r="R32" s="1458"/>
      <c r="S32" s="1458"/>
      <c r="T32" s="1458"/>
      <c r="U32" s="1458"/>
      <c r="V32" s="1458"/>
      <c r="W32" s="1458"/>
      <c r="X32" s="1458"/>
      <c r="Y32" s="1458"/>
      <c r="Z32" s="1458"/>
      <c r="AA32" s="1458"/>
      <c r="AB32" s="1458"/>
      <c r="AC32" s="1458"/>
      <c r="AD32" s="526"/>
    </row>
    <row r="33" spans="1:41" ht="14.1" customHeight="1">
      <c r="A33" s="527"/>
      <c r="B33" s="528"/>
      <c r="C33" s="528"/>
      <c r="D33" s="1458"/>
      <c r="E33" s="1458"/>
      <c r="F33" s="1458"/>
      <c r="G33" s="1458"/>
      <c r="H33" s="1458"/>
      <c r="I33" s="1458"/>
      <c r="J33" s="1458"/>
      <c r="K33" s="1458"/>
      <c r="L33" s="1458"/>
      <c r="M33" s="1458"/>
      <c r="N33" s="1458"/>
      <c r="O33" s="1458"/>
      <c r="P33" s="1458"/>
      <c r="Q33" s="1458"/>
      <c r="R33" s="1458"/>
      <c r="S33" s="1458"/>
      <c r="T33" s="1458"/>
      <c r="U33" s="1458"/>
      <c r="V33" s="1458"/>
      <c r="W33" s="1458"/>
      <c r="X33" s="1458"/>
      <c r="Y33" s="1458"/>
      <c r="Z33" s="1458"/>
      <c r="AA33" s="1458"/>
      <c r="AB33" s="1458"/>
      <c r="AC33" s="1458"/>
      <c r="AD33" s="526"/>
    </row>
    <row r="34" spans="1:41" ht="14.1" customHeight="1">
      <c r="A34" s="527"/>
      <c r="B34" s="528"/>
      <c r="C34" s="528"/>
      <c r="D34" s="1458" t="s">
        <v>2199</v>
      </c>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526"/>
    </row>
    <row r="35" spans="1:41" ht="14.1" customHeight="1">
      <c r="A35" s="1461"/>
      <c r="B35" s="1462"/>
      <c r="C35" s="1462"/>
      <c r="D35" s="1458"/>
      <c r="E35" s="1458"/>
      <c r="F35" s="1458"/>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526"/>
    </row>
    <row r="36" spans="1:41" ht="14.1" customHeight="1">
      <c r="A36" s="1461"/>
      <c r="B36" s="1462"/>
      <c r="C36" s="1462"/>
      <c r="D36" s="1458" t="s">
        <v>2194</v>
      </c>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526"/>
    </row>
    <row r="37" spans="1:41" ht="14.1" customHeight="1">
      <c r="A37" s="1461"/>
      <c r="B37" s="1462"/>
      <c r="C37" s="1462"/>
      <c r="D37" s="1458" t="s">
        <v>2195</v>
      </c>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526"/>
      <c r="AI37" s="512"/>
      <c r="AJ37" s="512"/>
      <c r="AK37" s="512"/>
      <c r="AL37" s="512"/>
      <c r="AM37" s="512"/>
      <c r="AN37" s="512"/>
      <c r="AO37" s="513"/>
    </row>
    <row r="38" spans="1:41" ht="14.1" customHeight="1">
      <c r="A38" s="1461"/>
      <c r="B38" s="1462"/>
      <c r="C38" s="1462"/>
      <c r="D38" s="1459"/>
      <c r="E38" s="1459"/>
      <c r="F38" s="1459"/>
      <c r="G38" s="1459"/>
      <c r="H38" s="1459"/>
      <c r="I38" s="1459"/>
      <c r="J38" s="1459"/>
      <c r="K38" s="1459"/>
      <c r="L38" s="1459"/>
      <c r="M38" s="1459"/>
      <c r="N38" s="1459"/>
      <c r="O38" s="1459"/>
      <c r="P38" s="1459"/>
      <c r="Q38" s="1459"/>
      <c r="R38" s="1459"/>
      <c r="S38" s="1459"/>
      <c r="T38" s="1459"/>
      <c r="U38" s="1459"/>
      <c r="V38" s="1459"/>
      <c r="W38" s="1459"/>
      <c r="X38" s="1459"/>
      <c r="Y38" s="1459"/>
      <c r="Z38" s="1459"/>
      <c r="AA38" s="1459"/>
      <c r="AB38" s="1459"/>
      <c r="AC38" s="1459"/>
      <c r="AD38" s="526"/>
      <c r="AI38" s="514"/>
      <c r="AJ38" s="514"/>
      <c r="AK38" s="514"/>
      <c r="AL38" s="514"/>
      <c r="AM38" s="514"/>
      <c r="AN38" s="514"/>
      <c r="AO38" s="513"/>
    </row>
    <row r="39" spans="1:41" ht="14.1" customHeight="1">
      <c r="A39" s="1461"/>
      <c r="B39" s="1462"/>
      <c r="C39" s="1462"/>
      <c r="D39" s="1459" t="s">
        <v>2196</v>
      </c>
      <c r="E39" s="1459"/>
      <c r="F39" s="1459"/>
      <c r="G39" s="1459"/>
      <c r="H39" s="1459"/>
      <c r="I39" s="1459"/>
      <c r="J39" s="1459"/>
      <c r="K39" s="1459"/>
      <c r="L39" s="1459"/>
      <c r="M39" s="1459"/>
      <c r="N39" s="1459"/>
      <c r="O39" s="1459"/>
      <c r="P39" s="1459"/>
      <c r="Q39" s="1459"/>
      <c r="R39" s="1459"/>
      <c r="S39" s="1459"/>
      <c r="T39" s="1459"/>
      <c r="U39" s="1459"/>
      <c r="V39" s="1459"/>
      <c r="W39" s="1459"/>
      <c r="X39" s="1459"/>
      <c r="Y39" s="1459"/>
      <c r="Z39" s="1459"/>
      <c r="AA39" s="1459"/>
      <c r="AB39" s="1459"/>
      <c r="AC39" s="1459"/>
      <c r="AD39" s="526"/>
      <c r="AI39" s="514"/>
      <c r="AJ39" s="514"/>
      <c r="AK39" s="514"/>
      <c r="AL39" s="514"/>
      <c r="AM39" s="514"/>
      <c r="AN39" s="514"/>
      <c r="AO39" s="513"/>
    </row>
    <row r="40" spans="1:41" ht="14.1" customHeight="1">
      <c r="A40" s="527"/>
      <c r="B40" s="528"/>
      <c r="C40" s="528"/>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59"/>
      <c r="AA40" s="1459"/>
      <c r="AB40" s="1459"/>
      <c r="AC40" s="1459"/>
      <c r="AD40" s="526"/>
      <c r="AI40" s="514"/>
      <c r="AJ40" s="514"/>
      <c r="AK40" s="514"/>
      <c r="AL40" s="514"/>
      <c r="AM40" s="514"/>
      <c r="AN40" s="514"/>
      <c r="AO40" s="513"/>
    </row>
    <row r="41" spans="1:41" ht="14.1" customHeight="1">
      <c r="A41" s="527"/>
      <c r="B41" s="528"/>
      <c r="C41" s="528"/>
      <c r="D41" s="1459" t="s">
        <v>3130</v>
      </c>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526"/>
      <c r="AI41" s="514"/>
      <c r="AJ41" s="514"/>
      <c r="AK41" s="514"/>
      <c r="AL41" s="514"/>
      <c r="AM41" s="514"/>
      <c r="AN41" s="514"/>
      <c r="AO41" s="513"/>
    </row>
    <row r="42" spans="1:41" ht="14.1" customHeight="1">
      <c r="A42" s="527"/>
      <c r="B42" s="528"/>
      <c r="C42" s="528"/>
      <c r="D42" s="1459" t="s">
        <v>3133</v>
      </c>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526"/>
      <c r="AI42" s="514"/>
      <c r="AJ42" s="514"/>
      <c r="AK42" s="514"/>
      <c r="AL42" s="514"/>
      <c r="AM42" s="514"/>
      <c r="AN42" s="514"/>
      <c r="AO42" s="513"/>
    </row>
    <row r="43" spans="1:41" ht="14.1" customHeight="1">
      <c r="A43" s="527"/>
      <c r="B43" s="528"/>
      <c r="C43" s="528"/>
      <c r="D43" s="1459" t="s">
        <v>3130</v>
      </c>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526"/>
      <c r="AI43" s="514"/>
      <c r="AJ43" s="514"/>
      <c r="AK43" s="514"/>
      <c r="AL43" s="514"/>
      <c r="AM43" s="514"/>
      <c r="AN43" s="514"/>
      <c r="AO43" s="513"/>
    </row>
    <row r="44" spans="1:41" ht="14.1" customHeight="1">
      <c r="A44" s="527"/>
      <c r="B44" s="528"/>
      <c r="C44" s="528"/>
      <c r="D44" s="1459" t="s">
        <v>3131</v>
      </c>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59"/>
      <c r="AA44" s="1459"/>
      <c r="AB44" s="1459"/>
      <c r="AC44" s="1459"/>
      <c r="AD44" s="526"/>
      <c r="AI44" s="514"/>
      <c r="AJ44" s="514"/>
      <c r="AK44" s="514"/>
      <c r="AL44" s="514"/>
      <c r="AM44" s="514"/>
      <c r="AN44" s="514"/>
      <c r="AO44" s="513"/>
    </row>
    <row r="45" spans="1:41" ht="14.1" customHeight="1">
      <c r="A45" s="527"/>
      <c r="B45" s="528"/>
      <c r="C45" s="52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526"/>
      <c r="AI45" s="514"/>
      <c r="AJ45" s="514"/>
      <c r="AK45" s="514"/>
      <c r="AL45" s="514"/>
      <c r="AM45" s="514"/>
      <c r="AN45" s="514"/>
      <c r="AO45" s="513"/>
    </row>
    <row r="46" spans="1:41" ht="14.1" customHeight="1">
      <c r="A46" s="527"/>
      <c r="B46" s="528"/>
      <c r="C46" s="528"/>
      <c r="D46" s="1459" t="s">
        <v>2864</v>
      </c>
      <c r="E46" s="1459"/>
      <c r="F46" s="1459"/>
      <c r="G46" s="1459"/>
      <c r="H46" s="1459"/>
      <c r="I46" s="1459"/>
      <c r="J46" s="1459"/>
      <c r="K46" s="1459"/>
      <c r="L46" s="1459"/>
      <c r="M46" s="1459"/>
      <c r="N46" s="1459"/>
      <c r="O46" s="1459"/>
      <c r="P46" s="1459"/>
      <c r="Q46" s="1459"/>
      <c r="R46" s="1459"/>
      <c r="S46" s="1459"/>
      <c r="T46" s="1459"/>
      <c r="U46" s="1459"/>
      <c r="V46" s="1459"/>
      <c r="W46" s="1459"/>
      <c r="X46" s="1459"/>
      <c r="Y46" s="1459"/>
      <c r="Z46" s="1459"/>
      <c r="AA46" s="1459"/>
      <c r="AB46" s="1459"/>
      <c r="AC46" s="1459"/>
      <c r="AD46" s="526"/>
      <c r="AI46" s="514"/>
      <c r="AJ46" s="514"/>
      <c r="AK46" s="514"/>
      <c r="AL46" s="514"/>
      <c r="AM46" s="514"/>
      <c r="AN46" s="514"/>
      <c r="AO46" s="513"/>
    </row>
    <row r="47" spans="1:41" ht="14.1" customHeight="1">
      <c r="A47" s="527"/>
      <c r="B47" s="528"/>
      <c r="C47" s="528"/>
      <c r="D47" s="1458" t="s">
        <v>3134</v>
      </c>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526"/>
      <c r="AI47" s="514"/>
      <c r="AJ47" s="514"/>
      <c r="AK47" s="514"/>
      <c r="AL47" s="514"/>
      <c r="AM47" s="514"/>
      <c r="AN47" s="514"/>
      <c r="AO47" s="513"/>
    </row>
    <row r="48" spans="1:41" ht="14.1" customHeight="1">
      <c r="A48" s="527"/>
      <c r="B48" s="528"/>
      <c r="C48" s="528"/>
      <c r="D48" s="1459" t="s">
        <v>2865</v>
      </c>
      <c r="E48" s="1459"/>
      <c r="F48" s="1459"/>
      <c r="G48" s="1459"/>
      <c r="H48" s="1459"/>
      <c r="I48" s="1459"/>
      <c r="J48" s="1459"/>
      <c r="K48" s="1459"/>
      <c r="L48" s="1459"/>
      <c r="M48" s="1459"/>
      <c r="N48" s="1459"/>
      <c r="O48" s="1459"/>
      <c r="P48" s="1459"/>
      <c r="Q48" s="1459"/>
      <c r="R48" s="1459"/>
      <c r="S48" s="1459"/>
      <c r="T48" s="1459"/>
      <c r="U48" s="1459"/>
      <c r="V48" s="1459"/>
      <c r="W48" s="1459"/>
      <c r="X48" s="1459"/>
      <c r="Y48" s="1459"/>
      <c r="Z48" s="1459"/>
      <c r="AA48" s="1459"/>
      <c r="AB48" s="1459"/>
      <c r="AC48" s="1459"/>
      <c r="AD48" s="526"/>
      <c r="AI48" s="514"/>
      <c r="AJ48" s="514"/>
      <c r="AK48" s="514"/>
      <c r="AL48" s="514"/>
      <c r="AM48" s="514"/>
      <c r="AN48" s="514"/>
      <c r="AO48" s="513"/>
    </row>
    <row r="49" spans="1:41" ht="14.1" customHeight="1">
      <c r="A49" s="527"/>
      <c r="B49" s="528"/>
      <c r="C49" s="528"/>
      <c r="D49" s="1459" t="s">
        <v>3135</v>
      </c>
      <c r="E49" s="1459"/>
      <c r="F49" s="1459"/>
      <c r="G49" s="1459"/>
      <c r="H49" s="1459"/>
      <c r="I49" s="1459"/>
      <c r="J49" s="1459"/>
      <c r="K49" s="1459"/>
      <c r="L49" s="1459"/>
      <c r="M49" s="1459"/>
      <c r="N49" s="1459"/>
      <c r="O49" s="1459"/>
      <c r="P49" s="1459"/>
      <c r="Q49" s="1459"/>
      <c r="R49" s="1459"/>
      <c r="S49" s="1459"/>
      <c r="T49" s="1459"/>
      <c r="U49" s="1459"/>
      <c r="V49" s="1459"/>
      <c r="W49" s="1459"/>
      <c r="X49" s="1459"/>
      <c r="Y49" s="1459"/>
      <c r="Z49" s="1459"/>
      <c r="AA49" s="1459"/>
      <c r="AB49" s="1459"/>
      <c r="AC49" s="1459"/>
      <c r="AD49" s="526"/>
      <c r="AI49" s="514"/>
      <c r="AJ49" s="514"/>
      <c r="AK49" s="514"/>
      <c r="AL49" s="514"/>
      <c r="AM49" s="514"/>
      <c r="AN49" s="514"/>
      <c r="AO49" s="513"/>
    </row>
    <row r="50" spans="1:41" ht="14.1" customHeight="1">
      <c r="A50" s="527"/>
      <c r="B50" s="528"/>
      <c r="C50" s="528"/>
      <c r="D50" s="1458"/>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526"/>
      <c r="AI50" s="514"/>
      <c r="AJ50" s="514"/>
      <c r="AK50" s="514"/>
      <c r="AL50" s="514"/>
      <c r="AM50" s="514"/>
      <c r="AN50" s="514"/>
      <c r="AO50" s="513"/>
    </row>
    <row r="51" spans="1:41" ht="14.1" customHeight="1">
      <c r="A51" s="527"/>
      <c r="B51" s="528"/>
      <c r="C51" s="528"/>
      <c r="D51" s="1458" t="s">
        <v>2879</v>
      </c>
      <c r="E51" s="1458"/>
      <c r="F51" s="1458"/>
      <c r="G51" s="1458"/>
      <c r="H51" s="1458"/>
      <c r="I51" s="1458"/>
      <c r="J51" s="1458"/>
      <c r="K51" s="1458"/>
      <c r="L51" s="1458"/>
      <c r="M51" s="1458"/>
      <c r="N51" s="1458"/>
      <c r="O51" s="1458"/>
      <c r="P51" s="1458"/>
      <c r="Q51" s="1458"/>
      <c r="R51" s="1458"/>
      <c r="S51" s="1458"/>
      <c r="T51" s="1458"/>
      <c r="U51" s="1458"/>
      <c r="V51" s="1458"/>
      <c r="W51" s="1458"/>
      <c r="X51" s="1458"/>
      <c r="Y51" s="1458"/>
      <c r="Z51" s="1458"/>
      <c r="AA51" s="1458"/>
      <c r="AB51" s="1458"/>
      <c r="AC51" s="1458"/>
      <c r="AD51" s="526"/>
      <c r="AI51" s="514"/>
      <c r="AJ51" s="514"/>
      <c r="AK51" s="514"/>
      <c r="AL51" s="514"/>
      <c r="AM51" s="514"/>
      <c r="AN51" s="514"/>
      <c r="AO51" s="513"/>
    </row>
    <row r="52" spans="1:41" ht="14.1" customHeight="1">
      <c r="A52" s="527"/>
      <c r="B52" s="528"/>
      <c r="C52" s="528"/>
      <c r="D52" s="1458" t="s">
        <v>2881</v>
      </c>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526"/>
      <c r="AI52" s="514"/>
      <c r="AJ52" s="514"/>
      <c r="AK52" s="514"/>
      <c r="AL52" s="514"/>
      <c r="AM52" s="514"/>
      <c r="AN52" s="514"/>
      <c r="AO52" s="513"/>
    </row>
    <row r="53" spans="1:41" ht="14.1" customHeight="1">
      <c r="A53" s="527"/>
      <c r="B53" s="528"/>
      <c r="C53" s="528"/>
      <c r="D53" s="1459" t="s">
        <v>2880</v>
      </c>
      <c r="E53" s="1459"/>
      <c r="F53" s="1459"/>
      <c r="G53" s="1459"/>
      <c r="H53" s="1459"/>
      <c r="I53" s="1459"/>
      <c r="J53" s="1459"/>
      <c r="K53" s="1459"/>
      <c r="L53" s="1459"/>
      <c r="M53" s="1459"/>
      <c r="N53" s="1459"/>
      <c r="O53" s="1459"/>
      <c r="P53" s="1459"/>
      <c r="Q53" s="1459"/>
      <c r="R53" s="1459"/>
      <c r="S53" s="1459"/>
      <c r="T53" s="1459"/>
      <c r="U53" s="1459"/>
      <c r="V53" s="1459"/>
      <c r="W53" s="1459"/>
      <c r="X53" s="1459"/>
      <c r="Y53" s="1459"/>
      <c r="Z53" s="1459"/>
      <c r="AA53" s="1459"/>
      <c r="AB53" s="1459"/>
      <c r="AC53" s="1459"/>
      <c r="AD53" s="526"/>
      <c r="AI53" s="514"/>
      <c r="AJ53" s="514"/>
      <c r="AK53" s="514"/>
      <c r="AL53" s="514"/>
      <c r="AM53" s="514"/>
      <c r="AN53" s="514"/>
      <c r="AO53" s="513"/>
    </row>
    <row r="54" spans="1:41" ht="14.1" customHeight="1">
      <c r="A54" s="1461"/>
      <c r="B54" s="1462"/>
      <c r="C54" s="1462"/>
      <c r="D54" s="1459"/>
      <c r="E54" s="1459"/>
      <c r="F54" s="1459"/>
      <c r="G54" s="1459"/>
      <c r="H54" s="1459"/>
      <c r="I54" s="1459"/>
      <c r="J54" s="1459"/>
      <c r="K54" s="1459"/>
      <c r="L54" s="1459"/>
      <c r="M54" s="1459"/>
      <c r="N54" s="1459"/>
      <c r="O54" s="1459"/>
      <c r="P54" s="1459"/>
      <c r="Q54" s="1459"/>
      <c r="R54" s="1459"/>
      <c r="S54" s="1459"/>
      <c r="T54" s="1459"/>
      <c r="U54" s="1459"/>
      <c r="V54" s="1459"/>
      <c r="W54" s="1459"/>
      <c r="X54" s="1459"/>
      <c r="Y54" s="1459"/>
      <c r="Z54" s="1459"/>
      <c r="AA54" s="1459"/>
      <c r="AB54" s="1459"/>
      <c r="AC54" s="1459"/>
      <c r="AD54" s="526"/>
      <c r="AI54" s="514"/>
      <c r="AJ54" s="514"/>
      <c r="AK54" s="514"/>
      <c r="AL54" s="514"/>
      <c r="AM54" s="514"/>
      <c r="AN54" s="514"/>
      <c r="AO54" s="513"/>
    </row>
    <row r="55" spans="1:41" ht="14.1" customHeight="1">
      <c r="A55" s="1461"/>
      <c r="B55" s="1462"/>
      <c r="C55" s="1462"/>
      <c r="D55" s="1459"/>
      <c r="E55" s="1459"/>
      <c r="F55" s="1459"/>
      <c r="G55" s="1459"/>
      <c r="H55" s="1459"/>
      <c r="I55" s="1459"/>
      <c r="J55" s="1459"/>
      <c r="K55" s="1459"/>
      <c r="L55" s="1459"/>
      <c r="M55" s="1459"/>
      <c r="N55" s="1459"/>
      <c r="O55" s="1459"/>
      <c r="P55" s="1459"/>
      <c r="Q55" s="1459"/>
      <c r="R55" s="1459"/>
      <c r="S55" s="1459"/>
      <c r="T55" s="1459"/>
      <c r="U55" s="1459"/>
      <c r="V55" s="1459"/>
      <c r="W55" s="1459"/>
      <c r="X55" s="1459"/>
      <c r="Y55" s="1459"/>
      <c r="Z55" s="1459"/>
      <c r="AA55" s="1459"/>
      <c r="AB55" s="1459"/>
      <c r="AC55" s="1459"/>
      <c r="AD55" s="526"/>
      <c r="AI55" s="514"/>
      <c r="AJ55" s="514"/>
      <c r="AK55" s="514"/>
      <c r="AL55" s="514"/>
      <c r="AM55" s="514"/>
      <c r="AN55" s="514"/>
      <c r="AO55" s="513"/>
    </row>
    <row r="56" spans="1:41" ht="14.1" customHeight="1">
      <c r="A56" s="1461"/>
      <c r="B56" s="1462"/>
      <c r="C56" s="1462"/>
      <c r="D56" s="1459"/>
      <c r="E56" s="1459"/>
      <c r="F56" s="1459"/>
      <c r="G56" s="1459"/>
      <c r="H56" s="1459"/>
      <c r="I56" s="1459"/>
      <c r="J56" s="1459"/>
      <c r="K56" s="1459"/>
      <c r="L56" s="1459"/>
      <c r="M56" s="1459"/>
      <c r="N56" s="1459"/>
      <c r="O56" s="1459"/>
      <c r="P56" s="1459"/>
      <c r="Q56" s="1459"/>
      <c r="R56" s="1459"/>
      <c r="S56" s="1459"/>
      <c r="T56" s="1459"/>
      <c r="U56" s="1459"/>
      <c r="V56" s="1459"/>
      <c r="W56" s="1459"/>
      <c r="X56" s="1459"/>
      <c r="Y56" s="1459"/>
      <c r="Z56" s="1459"/>
      <c r="AA56" s="1459"/>
      <c r="AB56" s="1459"/>
      <c r="AC56" s="1459"/>
      <c r="AD56" s="529"/>
      <c r="AI56" s="514"/>
      <c r="AJ56" s="514"/>
      <c r="AK56" s="514"/>
      <c r="AL56" s="514"/>
      <c r="AM56" s="514"/>
      <c r="AN56" s="514"/>
      <c r="AO56" s="513"/>
    </row>
    <row r="57" spans="1:41" ht="14.1" customHeight="1"/>
    <row r="58" spans="1:41" ht="14.1" customHeight="1"/>
    <row r="59" spans="1:41" ht="14.1" customHeight="1"/>
    <row r="60" spans="1:41" ht="14.1" customHeight="1"/>
    <row r="61" spans="1:41" ht="14.1" customHeight="1"/>
    <row r="62" spans="1:41" ht="14.1" customHeight="1"/>
    <row r="63" spans="1:41" ht="14.1" customHeight="1"/>
    <row r="64" spans="1:41" ht="14.1" hidden="1" customHeight="1" thickBot="1"/>
    <row r="65" spans="1:31" ht="14.1" hidden="1" customHeight="1" thickTop="1">
      <c r="A65" s="515"/>
      <c r="B65" s="516"/>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c r="AE65" s="517"/>
    </row>
    <row r="66" spans="1:31" ht="14.1" hidden="1" customHeight="1">
      <c r="A66" s="518"/>
      <c r="B66" s="513"/>
      <c r="C66" s="519" t="s">
        <v>483</v>
      </c>
      <c r="D66" s="520"/>
      <c r="E66" s="520"/>
      <c r="F66" s="520"/>
      <c r="G66" s="520"/>
      <c r="H66" s="520"/>
      <c r="I66" s="520"/>
      <c r="J66" s="520"/>
      <c r="K66" s="520"/>
      <c r="L66" s="513"/>
      <c r="M66" s="513"/>
      <c r="N66" s="513"/>
      <c r="O66" s="513"/>
      <c r="P66" s="513"/>
      <c r="Q66" s="513"/>
      <c r="R66" s="513"/>
      <c r="S66" s="513"/>
      <c r="T66" s="513"/>
      <c r="U66" s="513"/>
      <c r="V66" s="513"/>
      <c r="W66" s="513"/>
      <c r="X66" s="513"/>
      <c r="Y66" s="513"/>
      <c r="Z66" s="513"/>
      <c r="AA66" s="513"/>
      <c r="AB66" s="513"/>
      <c r="AC66" s="513"/>
      <c r="AD66" s="513"/>
      <c r="AE66" s="521"/>
    </row>
    <row r="67" spans="1:31" ht="14.1" hidden="1" customHeight="1">
      <c r="A67" s="1463" t="s">
        <v>35</v>
      </c>
      <c r="B67" s="1464"/>
      <c r="C67" s="1465" t="str">
        <f>CONCATENATE(C1,D1,AD1,A2,D2,AD2,A30,D30,AD30,A35,D35,AD35,A36,D36,AD36,A37,D37,AD37,A38,D38,AD38,A39,D39,AD39,A54,D54,AD54,A55,D55,AD55)</f>
        <v>50:00 (第3ピリオド 10:00 経過)  照明設備一部不良のため、サイドチェンジ実施。23:30  チーム○○○  監督  大阪 三郎  "Throwing a Stick or Object"により、          "Bench minor Penalty" および "Game Misconduct Penalty"  (№99 大阪 四郎 が代行)16:50  ラインズマン  大阪 一郎  →  大阪 二郎  右足首負傷のため</v>
      </c>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7"/>
      <c r="AE67" s="521"/>
    </row>
    <row r="68" spans="1:31" ht="14.1" hidden="1" customHeight="1">
      <c r="A68" s="518"/>
      <c r="B68" s="513"/>
      <c r="C68" s="1468"/>
      <c r="D68" s="1469"/>
      <c r="E68" s="1469"/>
      <c r="F68" s="1469"/>
      <c r="G68" s="1469"/>
      <c r="H68" s="1469"/>
      <c r="I68" s="1469"/>
      <c r="J68" s="1469"/>
      <c r="K68" s="1469"/>
      <c r="L68" s="1469"/>
      <c r="M68" s="1469"/>
      <c r="N68" s="1469"/>
      <c r="O68" s="1469"/>
      <c r="P68" s="1469"/>
      <c r="Q68" s="1469"/>
      <c r="R68" s="1469"/>
      <c r="S68" s="1469"/>
      <c r="T68" s="1469"/>
      <c r="U68" s="1469"/>
      <c r="V68" s="1469"/>
      <c r="W68" s="1469"/>
      <c r="X68" s="1469"/>
      <c r="Y68" s="1469"/>
      <c r="Z68" s="1469"/>
      <c r="AA68" s="1469"/>
      <c r="AB68" s="1469"/>
      <c r="AC68" s="1469"/>
      <c r="AD68" s="1470"/>
      <c r="AE68" s="521"/>
    </row>
    <row r="69" spans="1:31" ht="14.1" hidden="1" customHeight="1">
      <c r="A69" s="518"/>
      <c r="B69" s="513"/>
      <c r="C69" s="1468"/>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70"/>
      <c r="AE69" s="521"/>
    </row>
    <row r="70" spans="1:31" ht="14.1" hidden="1" customHeight="1">
      <c r="A70" s="518"/>
      <c r="B70" s="513"/>
      <c r="C70" s="1468"/>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70"/>
      <c r="AE70" s="521"/>
    </row>
    <row r="71" spans="1:31" ht="14.1" hidden="1" customHeight="1">
      <c r="A71" s="518"/>
      <c r="B71" s="513"/>
      <c r="C71" s="1468"/>
      <c r="D71" s="1469"/>
      <c r="E71" s="1469"/>
      <c r="F71" s="1469"/>
      <c r="G71" s="1469"/>
      <c r="H71" s="1469"/>
      <c r="I71" s="1469"/>
      <c r="J71" s="1469"/>
      <c r="K71" s="1469"/>
      <c r="L71" s="1469"/>
      <c r="M71" s="1469"/>
      <c r="N71" s="1469"/>
      <c r="O71" s="1469"/>
      <c r="P71" s="1469"/>
      <c r="Q71" s="1469"/>
      <c r="R71" s="1469"/>
      <c r="S71" s="1469"/>
      <c r="T71" s="1469"/>
      <c r="U71" s="1469"/>
      <c r="V71" s="1469"/>
      <c r="W71" s="1469"/>
      <c r="X71" s="1469"/>
      <c r="Y71" s="1469"/>
      <c r="Z71" s="1469"/>
      <c r="AA71" s="1469"/>
      <c r="AB71" s="1469"/>
      <c r="AC71" s="1469"/>
      <c r="AD71" s="1470"/>
      <c r="AE71" s="521"/>
    </row>
    <row r="72" spans="1:31" ht="14.1" hidden="1" customHeight="1">
      <c r="A72" s="518"/>
      <c r="B72" s="513"/>
      <c r="C72" s="1468"/>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70"/>
      <c r="AE72" s="521"/>
    </row>
    <row r="73" spans="1:31" ht="14.1" hidden="1" customHeight="1">
      <c r="A73" s="518"/>
      <c r="B73" s="513"/>
      <c r="C73" s="1468"/>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c r="AA73" s="1469"/>
      <c r="AB73" s="1469"/>
      <c r="AC73" s="1469"/>
      <c r="AD73" s="1470"/>
      <c r="AE73" s="521"/>
    </row>
    <row r="74" spans="1:31" ht="14.1" hidden="1" customHeight="1">
      <c r="A74" s="518"/>
      <c r="B74" s="513"/>
      <c r="C74" s="1468"/>
      <c r="D74" s="1469"/>
      <c r="E74" s="1469"/>
      <c r="F74" s="1469"/>
      <c r="G74" s="1469"/>
      <c r="H74" s="1469"/>
      <c r="I74" s="1469"/>
      <c r="J74" s="1469"/>
      <c r="K74" s="1469"/>
      <c r="L74" s="1469"/>
      <c r="M74" s="1469"/>
      <c r="N74" s="1469"/>
      <c r="O74" s="1469"/>
      <c r="P74" s="1469"/>
      <c r="Q74" s="1469"/>
      <c r="R74" s="1469"/>
      <c r="S74" s="1469"/>
      <c r="T74" s="1469"/>
      <c r="U74" s="1469"/>
      <c r="V74" s="1469"/>
      <c r="W74" s="1469"/>
      <c r="X74" s="1469"/>
      <c r="Y74" s="1469"/>
      <c r="Z74" s="1469"/>
      <c r="AA74" s="1469"/>
      <c r="AB74" s="1469"/>
      <c r="AC74" s="1469"/>
      <c r="AD74" s="1470"/>
      <c r="AE74" s="521"/>
    </row>
    <row r="75" spans="1:31" ht="14.1" hidden="1" customHeight="1">
      <c r="A75" s="518"/>
      <c r="B75" s="513"/>
      <c r="C75" s="1468"/>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70"/>
      <c r="AE75" s="521"/>
    </row>
    <row r="76" spans="1:31" ht="14.1" hidden="1" customHeight="1">
      <c r="A76" s="518"/>
      <c r="B76" s="513"/>
      <c r="C76" s="1468"/>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70"/>
      <c r="AE76" s="521"/>
    </row>
    <row r="77" spans="1:31" ht="14.1" hidden="1" customHeight="1">
      <c r="A77" s="518"/>
      <c r="B77" s="513"/>
      <c r="C77" s="1471"/>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C77" s="1472"/>
      <c r="AD77" s="1473"/>
      <c r="AE77" s="521"/>
    </row>
    <row r="78" spans="1:31" ht="14.1" hidden="1" customHeight="1" thickBot="1">
      <c r="A78" s="522"/>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4"/>
    </row>
    <row r="79" spans="1:31" ht="14.1" hidden="1" customHeight="1" thickTop="1"/>
    <row r="80" spans="1:31" ht="14.1" customHeight="1"/>
    <row r="81" ht="14.1" customHeight="1"/>
    <row r="82" ht="14.1" customHeight="1"/>
    <row r="83" ht="14.1" customHeight="1"/>
    <row r="84" ht="14.1" customHeight="1"/>
    <row r="85" ht="14.1" customHeight="1"/>
    <row r="86" ht="9.1999999999999993" customHeight="1"/>
    <row r="87" ht="9.1999999999999993" customHeight="1"/>
    <row r="88" ht="9.1999999999999993" customHeight="1"/>
    <row r="89" ht="9.1999999999999993" customHeight="1"/>
    <row r="90" ht="9.1999999999999993" customHeight="1"/>
    <row r="91" ht="9.1999999999999993" customHeight="1"/>
    <row r="92" ht="9.1999999999999993" customHeight="1"/>
    <row r="93" ht="9.1999999999999993" customHeight="1"/>
    <row r="94" ht="9.1999999999999993" customHeight="1"/>
    <row r="95" ht="9.1999999999999993" customHeight="1"/>
    <row r="96" ht="9.1999999999999993" customHeight="1"/>
    <row r="97" ht="9.1999999999999993" customHeight="1"/>
    <row r="98" ht="9.1999999999999993" customHeight="1"/>
    <row r="99" ht="9.1999999999999993" customHeight="1"/>
    <row r="100" ht="9.1999999999999993" customHeight="1"/>
    <row r="101" ht="9.1999999999999993" customHeight="1"/>
    <row r="102" ht="9.1999999999999993" customHeight="1"/>
    <row r="103" ht="9.1999999999999993" customHeight="1"/>
    <row r="104" ht="9.1999999999999993"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sheetData>
  <sheetProtection selectLockedCells="1"/>
  <mergeCells count="69">
    <mergeCell ref="D49:AC49"/>
    <mergeCell ref="D50:AC50"/>
    <mergeCell ref="D51:AC51"/>
    <mergeCell ref="D40:AC40"/>
    <mergeCell ref="D41:AC41"/>
    <mergeCell ref="D42:AC42"/>
    <mergeCell ref="D43:AC43"/>
    <mergeCell ref="D44:AC44"/>
    <mergeCell ref="D48:AC48"/>
    <mergeCell ref="D45:AC45"/>
    <mergeCell ref="D46:AC46"/>
    <mergeCell ref="D47:AC47"/>
    <mergeCell ref="A67:B67"/>
    <mergeCell ref="C67:AD77"/>
    <mergeCell ref="D31:AC31"/>
    <mergeCell ref="D32:AC32"/>
    <mergeCell ref="D33:AC33"/>
    <mergeCell ref="D34:AC34"/>
    <mergeCell ref="A54:C54"/>
    <mergeCell ref="D54:AC54"/>
    <mergeCell ref="D52:AC52"/>
    <mergeCell ref="D53:AC53"/>
    <mergeCell ref="A55:C55"/>
    <mergeCell ref="D55:AC55"/>
    <mergeCell ref="A56:C56"/>
    <mergeCell ref="D56:AC56"/>
    <mergeCell ref="A37:C37"/>
    <mergeCell ref="D37:AC37"/>
    <mergeCell ref="A38:C38"/>
    <mergeCell ref="D38:AC38"/>
    <mergeCell ref="A39:C39"/>
    <mergeCell ref="D39:AC39"/>
    <mergeCell ref="A30:C30"/>
    <mergeCell ref="D30:AC30"/>
    <mergeCell ref="A35:C35"/>
    <mergeCell ref="D35:AC35"/>
    <mergeCell ref="A36:C36"/>
    <mergeCell ref="D36:AC36"/>
    <mergeCell ref="A1:B1"/>
    <mergeCell ref="D1:AC1"/>
    <mergeCell ref="A2:C2"/>
    <mergeCell ref="D2:AC2"/>
    <mergeCell ref="D21:AC21"/>
    <mergeCell ref="D3:AC3"/>
    <mergeCell ref="D6:AC6"/>
    <mergeCell ref="D9:AC9"/>
    <mergeCell ref="D4:AC4"/>
    <mergeCell ref="D16:AC16"/>
    <mergeCell ref="D8:AC8"/>
    <mergeCell ref="D7:AC7"/>
    <mergeCell ref="D5:AC5"/>
    <mergeCell ref="D10:AC10"/>
    <mergeCell ref="D11:AC11"/>
    <mergeCell ref="D12:AC12"/>
    <mergeCell ref="D26:AC26"/>
    <mergeCell ref="D29:AC29"/>
    <mergeCell ref="D27:AC27"/>
    <mergeCell ref="D28:AC28"/>
    <mergeCell ref="D25:AC25"/>
    <mergeCell ref="D13:AC13"/>
    <mergeCell ref="D14:AC14"/>
    <mergeCell ref="D15:AC15"/>
    <mergeCell ref="D23:AC23"/>
    <mergeCell ref="D24:AC24"/>
    <mergeCell ref="D22:AC22"/>
    <mergeCell ref="D19:AC19"/>
    <mergeCell ref="D20:AC20"/>
    <mergeCell ref="D17:AC17"/>
    <mergeCell ref="D18:AC18"/>
  </mergeCells>
  <phoneticPr fontId="14"/>
  <printOptions horizontalCentered="1" verticalCentered="1"/>
  <pageMargins left="0.39370078740157483" right="0.39370078740157483" top="0.35433070866141736" bottom="0.19685039370078741" header="0.35433070866141736" footer="0.19685039370078741"/>
  <pageSetup paperSize="9" orientation="portrait"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dimension ref="A1:N31"/>
  <sheetViews>
    <sheetView showGridLines="0" showRowColHeaders="0" workbookViewId="0">
      <pane xSplit="8" ySplit="3" topLeftCell="I4" activePane="bottomRight" state="frozen"/>
      <selection pane="topRight" activeCell="I1" sqref="I1"/>
      <selection pane="bottomLeft" activeCell="A4" sqref="A4"/>
      <selection pane="bottomRight" activeCell="D1" sqref="D1:F1"/>
    </sheetView>
  </sheetViews>
  <sheetFormatPr defaultRowHeight="13.5"/>
  <cols>
    <col min="1" max="2" width="3.625" customWidth="1"/>
    <col min="3" max="4" width="6.625" customWidth="1"/>
    <col min="5" max="5" width="16.625" customWidth="1"/>
    <col min="6" max="6" width="4.625" customWidth="1"/>
    <col min="7" max="8" width="12.625" customWidth="1"/>
    <col min="10" max="10" width="13.875" hidden="1" customWidth="1"/>
    <col min="11" max="11" width="21.875" hidden="1" customWidth="1"/>
    <col min="12" max="12" width="3.125" hidden="1" customWidth="1"/>
    <col min="13" max="13" width="20.625" hidden="1" customWidth="1"/>
    <col min="14" max="14" width="7.875" hidden="1" customWidth="1"/>
  </cols>
  <sheetData>
    <row r="1" spans="1:14" ht="14.25">
      <c r="A1" s="1474" t="s">
        <v>2228</v>
      </c>
      <c r="B1" s="1474"/>
      <c r="C1" s="1474"/>
      <c r="D1" s="1475"/>
      <c r="E1" s="1476"/>
      <c r="F1" s="1476"/>
      <c r="G1" s="12" t="s">
        <v>128</v>
      </c>
      <c r="H1" s="13" t="s">
        <v>129</v>
      </c>
      <c r="J1" s="642" t="s">
        <v>2421</v>
      </c>
      <c r="K1" s="642" t="str">
        <f>IF(D1="","",LEFT(D1,(N1 - (List!BF3+List!BE3))))</f>
        <v/>
      </c>
      <c r="L1" s="637"/>
      <c r="M1" s="643" t="s">
        <v>2422</v>
      </c>
      <c r="N1" s="644" t="e">
        <f>VLOOKUP(D1,List!BG4:BI102,3,FALSE)</f>
        <v>#N/A</v>
      </c>
    </row>
    <row r="2" spans="1:14" ht="15">
      <c r="A2" s="1477" t="s">
        <v>130</v>
      </c>
      <c r="B2" s="1477"/>
      <c r="C2" s="1477"/>
      <c r="D2" s="1478" t="str">
        <f>IF(D1="","",VLOOKUP(D1,List!BG4:BI102,2,FALSE))</f>
        <v/>
      </c>
      <c r="E2" s="1479"/>
      <c r="F2" s="1479"/>
      <c r="G2" s="803" t="str">
        <f>IF(D2 = "","",CONCATENATE(" ",D2))</f>
        <v/>
      </c>
      <c r="H2" s="14"/>
      <c r="J2" s="1480" t="s">
        <v>2445</v>
      </c>
      <c r="K2" s="1480"/>
      <c r="L2" s="1480"/>
      <c r="M2" s="1480"/>
      <c r="N2" s="1480"/>
    </row>
    <row r="3" spans="1:14" ht="15">
      <c r="A3" s="15"/>
      <c r="B3" s="16" t="s">
        <v>131</v>
      </c>
      <c r="C3" s="17" t="s">
        <v>132</v>
      </c>
      <c r="D3" s="17" t="s">
        <v>133</v>
      </c>
      <c r="E3" s="17" t="s">
        <v>134</v>
      </c>
      <c r="F3" s="17" t="s">
        <v>135</v>
      </c>
      <c r="G3" s="17" t="s">
        <v>136</v>
      </c>
      <c r="H3" s="18"/>
      <c r="K3" s="635"/>
    </row>
    <row r="4" spans="1:14" ht="15">
      <c r="A4" s="37">
        <v>1</v>
      </c>
      <c r="B4" s="346"/>
      <c r="C4" s="19" t="str">
        <f>IF(B4="","",VLOOKUP(B4,'Player List'!$A$2:$E$1059,2,FALSE))</f>
        <v/>
      </c>
      <c r="D4" s="45" t="str">
        <f>IF(B4="","",VLOOKUP(B4,'Player List'!$A$2:$E$1059,5,FALSE))</f>
        <v/>
      </c>
      <c r="E4" s="800" t="str">
        <f>IF(B4="","",VLOOKUP(B4,'Player List'!$A$2:$P$1059,16,FALSE))</f>
        <v/>
      </c>
      <c r="F4" s="19" t="str">
        <f>IF(B4="","",VLOOKUP(B4,'Player List'!$A$2:$E$1059,3,FALSE))</f>
        <v/>
      </c>
      <c r="G4" s="350"/>
      <c r="H4" s="351"/>
    </row>
    <row r="5" spans="1:14" ht="15">
      <c r="A5" s="82">
        <v>2</v>
      </c>
      <c r="B5" s="347"/>
      <c r="C5" s="83" t="str">
        <f>IF(B5="","",VLOOKUP(B5,'Player List'!$A$2:$E$1059,2,FALSE))</f>
        <v/>
      </c>
      <c r="D5" s="84" t="str">
        <f>IF(B5="","",VLOOKUP(B5,'Player List'!$A$2:$E$1059,5,FALSE))</f>
        <v/>
      </c>
      <c r="E5" s="22" t="str">
        <f>IF(B5="","",VLOOKUP(B5,'Player List'!$A$2:$P$1059,16,FALSE))</f>
        <v/>
      </c>
      <c r="F5" s="83" t="str">
        <f>IF(B5="","",VLOOKUP(B5,'Player List'!$A$2:$E$1059,3,FALSE))</f>
        <v/>
      </c>
      <c r="G5" s="352"/>
      <c r="H5" s="353"/>
    </row>
    <row r="6" spans="1:14" ht="15">
      <c r="A6" s="38">
        <v>3</v>
      </c>
      <c r="B6" s="348"/>
      <c r="C6" s="20" t="str">
        <f>IF(B6="","",VLOOKUP(B6,'Player List'!$A$2:$E$1059,2,FALSE))</f>
        <v/>
      </c>
      <c r="D6" s="44" t="str">
        <f>IF(B6="","",VLOOKUP(B6,'Player List'!$A$2:$E$1059,5,FALSE))</f>
        <v/>
      </c>
      <c r="E6" s="801" t="str">
        <f>IF(B6="","",VLOOKUP(B6,'Player List'!$A$2:$P$1059,16,FALSE))</f>
        <v/>
      </c>
      <c r="F6" s="20" t="str">
        <f>IF(B6="","",VLOOKUP(B6,'Player List'!$A$2:$E$1059,3,FALSE))</f>
        <v/>
      </c>
      <c r="G6" s="354"/>
      <c r="H6" s="355"/>
    </row>
    <row r="7" spans="1:14" ht="15">
      <c r="A7" s="37">
        <v>4</v>
      </c>
      <c r="B7" s="346"/>
      <c r="C7" s="19" t="str">
        <f>IF(B7="","",VLOOKUP(B7,'Player List'!$A$2:$E$1059,2,FALSE))</f>
        <v/>
      </c>
      <c r="D7" s="45" t="str">
        <f>IF(B7="","",VLOOKUP(B7,'Player List'!$A$2:$E$1059,5,FALSE))</f>
        <v/>
      </c>
      <c r="E7" s="800" t="str">
        <f>IF(B7="","",VLOOKUP(B7,'Player List'!$A$2:$P$1059,16,FALSE))</f>
        <v/>
      </c>
      <c r="F7" s="19" t="str">
        <f>IF(B7="","",VLOOKUP(B7,'Player List'!$A$2:$E$1059,3,FALSE))</f>
        <v/>
      </c>
      <c r="G7" s="350"/>
      <c r="H7" s="351"/>
    </row>
    <row r="8" spans="1:14" ht="15">
      <c r="A8" s="39">
        <v>5</v>
      </c>
      <c r="B8" s="349"/>
      <c r="C8" s="21" t="str">
        <f>IF(B8="","",VLOOKUP(B8,'Player List'!$A$2:$E$1059,2,FALSE))</f>
        <v/>
      </c>
      <c r="D8" s="46" t="str">
        <f>IF(B8="","",VLOOKUP(B8,'Player List'!$A$2:$E$1059,5,FALSE))</f>
        <v/>
      </c>
      <c r="E8" s="22" t="str">
        <f>IF(B8="","",VLOOKUP(B8,'Player List'!$A$2:$P$1059,16,FALSE))</f>
        <v/>
      </c>
      <c r="F8" s="21" t="str">
        <f>IF(B8="","",VLOOKUP(B8,'Player List'!$A$2:$E$1059,3,FALSE))</f>
        <v/>
      </c>
      <c r="G8" s="356"/>
      <c r="H8" s="357"/>
    </row>
    <row r="9" spans="1:14" ht="15">
      <c r="A9" s="39">
        <v>6</v>
      </c>
      <c r="B9" s="349"/>
      <c r="C9" s="21" t="str">
        <f>IF(B9="","",VLOOKUP(B9,'Player List'!$A$2:$E$1059,2,FALSE))</f>
        <v/>
      </c>
      <c r="D9" s="46" t="str">
        <f>IF(B9="","",VLOOKUP(B9,'Player List'!$A$2:$E$1059,5,FALSE))</f>
        <v/>
      </c>
      <c r="E9" s="22" t="str">
        <f>IF(B9="","",VLOOKUP(B9,'Player List'!$A$2:$P$1059,16,FALSE))</f>
        <v/>
      </c>
      <c r="F9" s="21" t="str">
        <f>IF(B9="","",VLOOKUP(B9,'Player List'!$A$2:$E$1059,3,FALSE))</f>
        <v/>
      </c>
      <c r="G9" s="356"/>
      <c r="H9" s="357"/>
    </row>
    <row r="10" spans="1:14" ht="15">
      <c r="A10" s="39">
        <v>7</v>
      </c>
      <c r="B10" s="349"/>
      <c r="C10" s="21" t="str">
        <f>IF(B10="","",VLOOKUP(B10,'Player List'!$A$2:$E$1059,2,FALSE))</f>
        <v/>
      </c>
      <c r="D10" s="46" t="str">
        <f>IF(B10="","",VLOOKUP(B10,'Player List'!$A$2:$E$1059,5,FALSE))</f>
        <v/>
      </c>
      <c r="E10" s="22" t="str">
        <f>IF(B10="","",VLOOKUP(B10,'Player List'!$A$2:$P$1059,16,FALSE))</f>
        <v/>
      </c>
      <c r="F10" s="21" t="str">
        <f>IF(B10="","",VLOOKUP(B10,'Player List'!$A$2:$E$1059,3,FALSE))</f>
        <v/>
      </c>
      <c r="G10" s="356"/>
      <c r="H10" s="357"/>
    </row>
    <row r="11" spans="1:14" ht="15">
      <c r="A11" s="38">
        <v>8</v>
      </c>
      <c r="B11" s="348"/>
      <c r="C11" s="23" t="str">
        <f>IF(B11="","",VLOOKUP(B11,'Player List'!$A$2:$E$1059,2,FALSE))</f>
        <v/>
      </c>
      <c r="D11" s="47" t="str">
        <f>IF(B11="","",VLOOKUP(B11,'Player List'!$A$2:$E$1059,5,FALSE))</f>
        <v/>
      </c>
      <c r="E11" s="801" t="str">
        <f>IF(B11="","",VLOOKUP(B11,'Player List'!$A$2:$P$1059,16,FALSE))</f>
        <v/>
      </c>
      <c r="F11" s="23" t="str">
        <f>IF(B11="","",VLOOKUP(B11,'Player List'!$A$2:$E$1059,3,FALSE))</f>
        <v/>
      </c>
      <c r="G11" s="354"/>
      <c r="H11" s="355"/>
    </row>
    <row r="12" spans="1:14" ht="15">
      <c r="A12" s="37">
        <v>9</v>
      </c>
      <c r="B12" s="346"/>
      <c r="C12" s="19" t="str">
        <f>IF(B12="","",VLOOKUP(B12,'Player List'!$A$2:$E$1059,2,FALSE))</f>
        <v/>
      </c>
      <c r="D12" s="45" t="str">
        <f>IF(B12="","",VLOOKUP(B12,'Player List'!$A$2:$E$1059,5,FALSE))</f>
        <v/>
      </c>
      <c r="E12" s="800" t="str">
        <f>IF(B12="","",VLOOKUP(B12,'Player List'!$A$2:$P$1059,16,FALSE))</f>
        <v/>
      </c>
      <c r="F12" s="19" t="str">
        <f>IF(B12="","",VLOOKUP(B12,'Player List'!$A$2:$E$1059,3,FALSE))</f>
        <v/>
      </c>
      <c r="G12" s="350"/>
      <c r="H12" s="351"/>
    </row>
    <row r="13" spans="1:14" ht="15">
      <c r="A13" s="39">
        <v>10</v>
      </c>
      <c r="B13" s="349"/>
      <c r="C13" s="21" t="str">
        <f>IF(B13="","",VLOOKUP(B13,'Player List'!$A$2:$E$1059,2,FALSE))</f>
        <v/>
      </c>
      <c r="D13" s="46" t="str">
        <f>IF(B13="","",VLOOKUP(B13,'Player List'!$A$2:$E$1059,5,FALSE))</f>
        <v/>
      </c>
      <c r="E13" s="22" t="str">
        <f>IF(B13="","",VLOOKUP(B13,'Player List'!$A$2:$P$1059,16,FALSE))</f>
        <v/>
      </c>
      <c r="F13" s="21" t="str">
        <f>IF(B13="","",VLOOKUP(B13,'Player List'!$A$2:$E$1059,3,FALSE))</f>
        <v/>
      </c>
      <c r="G13" s="356"/>
      <c r="H13" s="357"/>
    </row>
    <row r="14" spans="1:14" ht="15">
      <c r="A14" s="39">
        <v>11</v>
      </c>
      <c r="B14" s="349"/>
      <c r="C14" s="21" t="str">
        <f>IF(B14="","",VLOOKUP(B14,'Player List'!$A$2:$E$1059,2,FALSE))</f>
        <v/>
      </c>
      <c r="D14" s="46" t="str">
        <f>IF(B14="","",VLOOKUP(B14,'Player List'!$A$2:$E$1059,5,FALSE))</f>
        <v/>
      </c>
      <c r="E14" s="22" t="str">
        <f>IF(B14="","",VLOOKUP(B14,'Player List'!$A$2:$P$1059,16,FALSE))</f>
        <v/>
      </c>
      <c r="F14" s="21" t="str">
        <f>IF(B14="","",VLOOKUP(B14,'Player List'!$A$2:$E$1059,3,FALSE))</f>
        <v/>
      </c>
      <c r="G14" s="356"/>
      <c r="H14" s="357"/>
    </row>
    <row r="15" spans="1:14" ht="15">
      <c r="A15" s="39">
        <v>12</v>
      </c>
      <c r="B15" s="349"/>
      <c r="C15" s="21" t="str">
        <f>IF(B15="","",VLOOKUP(B15,'Player List'!$A$2:$E$1059,2,FALSE))</f>
        <v/>
      </c>
      <c r="D15" s="46" t="str">
        <f>IF(B15="","",VLOOKUP(B15,'Player List'!$A$2:$E$1059,5,FALSE))</f>
        <v/>
      </c>
      <c r="E15" s="22" t="str">
        <f>IF(B15="","",VLOOKUP(B15,'Player List'!$A$2:$P$1059,16,FALSE))</f>
        <v/>
      </c>
      <c r="F15" s="21" t="str">
        <f>IF(B15="","",VLOOKUP(B15,'Player List'!$A$2:$E$1059,3,FALSE))</f>
        <v/>
      </c>
      <c r="G15" s="356"/>
      <c r="H15" s="357"/>
    </row>
    <row r="16" spans="1:14" ht="15">
      <c r="A16" s="38">
        <v>13</v>
      </c>
      <c r="B16" s="348"/>
      <c r="C16" s="23" t="str">
        <f>IF(B16="","",VLOOKUP(B16,'Player List'!$A$2:$E$1059,2,FALSE))</f>
        <v/>
      </c>
      <c r="D16" s="47" t="str">
        <f>IF(B16="","",VLOOKUP(B16,'Player List'!$A$2:$E$1059,5,FALSE))</f>
        <v/>
      </c>
      <c r="E16" s="801" t="str">
        <f>IF(B16="","",VLOOKUP(B16,'Player List'!$A$2:$P$1059,16,FALSE))</f>
        <v/>
      </c>
      <c r="F16" s="23" t="str">
        <f>IF(B16="","",VLOOKUP(B16,'Player List'!$A$2:$E$1059,3,FALSE))</f>
        <v/>
      </c>
      <c r="G16" s="354"/>
      <c r="H16" s="355"/>
    </row>
    <row r="17" spans="1:8" ht="15">
      <c r="A17" s="37">
        <v>14</v>
      </c>
      <c r="B17" s="346"/>
      <c r="C17" s="19" t="str">
        <f>IF(B17="","",VLOOKUP(B17,'Player List'!$A$2:$E$1059,2,FALSE))</f>
        <v/>
      </c>
      <c r="D17" s="45" t="str">
        <f>IF(B17="","",VLOOKUP(B17,'Player List'!$A$2:$E$1059,5,FALSE))</f>
        <v/>
      </c>
      <c r="E17" s="800" t="str">
        <f>IF(B17="","",VLOOKUP(B17,'Player List'!$A$2:$P$1059,16,FALSE))</f>
        <v/>
      </c>
      <c r="F17" s="19" t="str">
        <f>IF(B17="","",VLOOKUP(B17,'Player List'!$A$2:$E$1059,3,FALSE))</f>
        <v/>
      </c>
      <c r="G17" s="350"/>
      <c r="H17" s="351"/>
    </row>
    <row r="18" spans="1:8" ht="15">
      <c r="A18" s="39">
        <v>15</v>
      </c>
      <c r="B18" s="349"/>
      <c r="C18" s="21" t="str">
        <f>IF(B18="","",VLOOKUP(B18,'Player List'!$A$2:$E$1059,2,FALSE))</f>
        <v/>
      </c>
      <c r="D18" s="46" t="str">
        <f>IF(B18="","",VLOOKUP(B18,'Player List'!$A$2:$E$1059,5,FALSE))</f>
        <v/>
      </c>
      <c r="E18" s="22" t="str">
        <f>IF(B18="","",VLOOKUP(B18,'Player List'!$A$2:$P$1059,16,FALSE))</f>
        <v/>
      </c>
      <c r="F18" s="21" t="str">
        <f>IF(B18="","",VLOOKUP(B18,'Player List'!$A$2:$E$1059,3,FALSE))</f>
        <v/>
      </c>
      <c r="G18" s="356"/>
      <c r="H18" s="357"/>
    </row>
    <row r="19" spans="1:8" ht="15">
      <c r="A19" s="39">
        <v>16</v>
      </c>
      <c r="B19" s="349"/>
      <c r="C19" s="21" t="str">
        <f>IF(B19="","",VLOOKUP(B19,'Player List'!$A$2:$E$1059,2,FALSE))</f>
        <v/>
      </c>
      <c r="D19" s="46" t="str">
        <f>IF(B19="","",VLOOKUP(B19,'Player List'!$A$2:$E$1059,5,FALSE))</f>
        <v/>
      </c>
      <c r="E19" s="22" t="str">
        <f>IF(B19="","",VLOOKUP(B19,'Player List'!$A$2:$P$1059,16,FALSE))</f>
        <v/>
      </c>
      <c r="F19" s="21" t="str">
        <f>IF(B19="","",VLOOKUP(B19,'Player List'!$A$2:$E$1059,3,FALSE))</f>
        <v/>
      </c>
      <c r="G19" s="356"/>
      <c r="H19" s="357"/>
    </row>
    <row r="20" spans="1:8" ht="15">
      <c r="A20" s="39">
        <v>17</v>
      </c>
      <c r="B20" s="349"/>
      <c r="C20" s="21" t="str">
        <f>IF(B20="","",VLOOKUP(B20,'Player List'!$A$2:$E$1059,2,FALSE))</f>
        <v/>
      </c>
      <c r="D20" s="46" t="str">
        <f>IF(B20="","",VLOOKUP(B20,'Player List'!$A$2:$E$1059,5,FALSE))</f>
        <v/>
      </c>
      <c r="E20" s="22" t="str">
        <f>IF(B20="","",VLOOKUP(B20,'Player List'!$A$2:$P$1059,16,FALSE))</f>
        <v/>
      </c>
      <c r="F20" s="21" t="str">
        <f>IF(B20="","",VLOOKUP(B20,'Player List'!$A$2:$E$1059,3,FALSE))</f>
        <v/>
      </c>
      <c r="G20" s="356"/>
      <c r="H20" s="357"/>
    </row>
    <row r="21" spans="1:8" ht="15">
      <c r="A21" s="38">
        <v>18</v>
      </c>
      <c r="B21" s="348"/>
      <c r="C21" s="23" t="str">
        <f>IF(B21="","",VLOOKUP(B21,'Player List'!$A$2:$E$1059,2,FALSE))</f>
        <v/>
      </c>
      <c r="D21" s="47" t="str">
        <f>IF(B21="","",VLOOKUP(B21,'Player List'!$A$2:$E$1059,5,FALSE))</f>
        <v/>
      </c>
      <c r="E21" s="801" t="str">
        <f>IF(B21="","",VLOOKUP(B21,'Player List'!$A$2:$P$1059,16,FALSE))</f>
        <v/>
      </c>
      <c r="F21" s="23" t="str">
        <f>IF(B21="","",VLOOKUP(B21,'Player List'!$A$2:$E$1059,3,FALSE))</f>
        <v/>
      </c>
      <c r="G21" s="354"/>
      <c r="H21" s="355"/>
    </row>
    <row r="22" spans="1:8" ht="15">
      <c r="A22" s="37">
        <v>19</v>
      </c>
      <c r="B22" s="346"/>
      <c r="C22" s="19" t="str">
        <f>IF(B22="","",VLOOKUP(B22,'Player List'!$A$2:$E$1059,2,FALSE))</f>
        <v/>
      </c>
      <c r="D22" s="45" t="str">
        <f>IF(B22="","",VLOOKUP(B22,'Player List'!$A$2:$E$1059,5,FALSE))</f>
        <v/>
      </c>
      <c r="E22" s="800" t="str">
        <f>IF(B22="","",VLOOKUP(B22,'Player List'!$A$2:$P$1059,16,FALSE))</f>
        <v/>
      </c>
      <c r="F22" s="19" t="str">
        <f>IF(B22="","",VLOOKUP(B22,'Player List'!$A$2:$E$1059,3,FALSE))</f>
        <v/>
      </c>
      <c r="G22" s="350"/>
      <c r="H22" s="358"/>
    </row>
    <row r="23" spans="1:8" ht="15">
      <c r="A23" s="39">
        <v>20</v>
      </c>
      <c r="B23" s="349"/>
      <c r="C23" s="21" t="str">
        <f>IF(B23="","",VLOOKUP(B23,'Player List'!$A$2:$E$1059,2,FALSE))</f>
        <v/>
      </c>
      <c r="D23" s="46" t="str">
        <f>IF(B23="","",VLOOKUP(B23,'Player List'!$A$2:$E$1059,5,FALSE))</f>
        <v/>
      </c>
      <c r="E23" s="22" t="str">
        <f>IF(B23="","",VLOOKUP(B23,'Player List'!$A$2:$P$1059,16,FALSE))</f>
        <v/>
      </c>
      <c r="F23" s="21" t="str">
        <f>IF(B23="","",VLOOKUP(B23,'Player List'!$A$2:$E$1059,3,FALSE))</f>
        <v/>
      </c>
      <c r="G23" s="356"/>
      <c r="H23" s="357"/>
    </row>
    <row r="24" spans="1:8" ht="15">
      <c r="A24" s="39">
        <v>21</v>
      </c>
      <c r="B24" s="349"/>
      <c r="C24" s="21" t="str">
        <f>IF(B24="","",VLOOKUP(B24,'Player List'!$A$2:$E$1059,2,FALSE))</f>
        <v/>
      </c>
      <c r="D24" s="46" t="str">
        <f>IF(B24="","",VLOOKUP(B24,'Player List'!$A$2:$E$1059,5,FALSE))</f>
        <v/>
      </c>
      <c r="E24" s="22" t="str">
        <f>IF(B24="","",VLOOKUP(B24,'Player List'!$A$2:$P$1059,16,FALSE))</f>
        <v/>
      </c>
      <c r="F24" s="21" t="str">
        <f>IF(B24="","",VLOOKUP(B24,'Player List'!$A$2:$E$1059,3,FALSE))</f>
        <v/>
      </c>
      <c r="G24" s="356"/>
      <c r="H24" s="357"/>
    </row>
    <row r="25" spans="1:8" ht="15">
      <c r="A25" s="39">
        <v>22</v>
      </c>
      <c r="B25" s="349"/>
      <c r="C25" s="21" t="str">
        <f>IF(B25="","",VLOOKUP(B25,'Player List'!$A$2:$E$1059,2,FALSE))</f>
        <v/>
      </c>
      <c r="D25" s="46" t="str">
        <f>IF(B25="","",VLOOKUP(B25,'Player List'!$A$2:$E$1059,5,FALSE))</f>
        <v/>
      </c>
      <c r="E25" s="22" t="str">
        <f>IF(B25="","",VLOOKUP(B25,'Player List'!$A$2:$P$1059,16,FALSE))</f>
        <v/>
      </c>
      <c r="F25" s="21" t="str">
        <f>IF(B25="","",VLOOKUP(B25,'Player List'!$A$2:$E$1059,3,FALSE))</f>
        <v/>
      </c>
      <c r="G25" s="356"/>
      <c r="H25" s="357"/>
    </row>
    <row r="26" spans="1:8" ht="15">
      <c r="A26" s="38">
        <v>23</v>
      </c>
      <c r="B26" s="348"/>
      <c r="C26" s="23" t="str">
        <f>IF(B26="","",VLOOKUP(B26,'Player List'!$A$2:$E$1059,2,FALSE))</f>
        <v/>
      </c>
      <c r="D26" s="47" t="str">
        <f>IF(B26="","",VLOOKUP(B26,'Player List'!$A$2:$E$1059,5,FALSE))</f>
        <v/>
      </c>
      <c r="E26" s="801" t="str">
        <f>IF(B26="","",VLOOKUP(B26,'Player List'!$A$2:$P$1059,16,FALSE))</f>
        <v/>
      </c>
      <c r="F26" s="23" t="str">
        <f>IF(B26="","",VLOOKUP(B26,'Player List'!$A$2:$E$1059,3,FALSE))</f>
        <v/>
      </c>
      <c r="G26" s="354"/>
      <c r="H26" s="355"/>
    </row>
    <row r="27" spans="1:8" ht="15">
      <c r="A27" s="37">
        <v>24</v>
      </c>
      <c r="B27" s="346"/>
      <c r="C27" s="19" t="str">
        <f>IF(B27="","",VLOOKUP(B27,'Player List'!$A$2:$E$1059,2,FALSE))</f>
        <v/>
      </c>
      <c r="D27" s="45" t="str">
        <f>IF(B27="","",VLOOKUP(B27,'Player List'!$A$2:$E$1059,5,FALSE))</f>
        <v/>
      </c>
      <c r="E27" s="800" t="str">
        <f>IF(B27="","",VLOOKUP(B27,'Player List'!$A$2:$P$1059,16,FALSE))</f>
        <v/>
      </c>
      <c r="F27" s="19" t="str">
        <f>IF(B27="","",VLOOKUP(B27,'Player List'!$A$2:$E$1059,3,FALSE))</f>
        <v/>
      </c>
      <c r="G27" s="350"/>
      <c r="H27" s="351"/>
    </row>
    <row r="28" spans="1:8" ht="15">
      <c r="A28" s="39">
        <v>25</v>
      </c>
      <c r="B28" s="349"/>
      <c r="C28" s="21" t="str">
        <f>IF(B28="","",VLOOKUP(B28,'Player List'!$A$2:$E$1059,2,FALSE))</f>
        <v/>
      </c>
      <c r="D28" s="46" t="str">
        <f>IF(B28="","",VLOOKUP(B28,'Player List'!$A$2:$E$1059,5,FALSE))</f>
        <v/>
      </c>
      <c r="E28" s="22" t="str">
        <f>IF(B28="","",VLOOKUP(B28,'Player List'!$A$2:$P$1059,16,FALSE))</f>
        <v/>
      </c>
      <c r="F28" s="21" t="str">
        <f>IF(B28="","",VLOOKUP(B28,'Player List'!$A$2:$E$1059,3,FALSE))</f>
        <v/>
      </c>
      <c r="G28" s="356"/>
      <c r="H28" s="357"/>
    </row>
    <row r="29" spans="1:8" ht="15">
      <c r="A29" s="39">
        <v>26</v>
      </c>
      <c r="B29" s="349"/>
      <c r="C29" s="21" t="str">
        <f>IF(B29="","",VLOOKUP(B29,'Player List'!$A$2:$E$1059,2,FALSE))</f>
        <v/>
      </c>
      <c r="D29" s="46" t="str">
        <f>IF(B29="","",VLOOKUP(B29,'Player List'!$A$2:$E$1059,5,FALSE))</f>
        <v/>
      </c>
      <c r="E29" s="22" t="str">
        <f>IF(B29="","",VLOOKUP(B29,'Player List'!$A$2:$P$1059,16,FALSE))</f>
        <v/>
      </c>
      <c r="F29" s="21" t="str">
        <f>IF(B29="","",VLOOKUP(B29,'Player List'!$A$2:$E$1059,3,FALSE))</f>
        <v/>
      </c>
      <c r="G29" s="356"/>
      <c r="H29" s="357"/>
    </row>
    <row r="30" spans="1:8" ht="15">
      <c r="A30" s="39">
        <v>27</v>
      </c>
      <c r="B30" s="349"/>
      <c r="C30" s="21" t="str">
        <f>IF(B30="","",VLOOKUP(B30,'Player List'!$A$2:$E$1059,2,FALSE))</f>
        <v/>
      </c>
      <c r="D30" s="46" t="str">
        <f>IF(B30="","",VLOOKUP(B30,'Player List'!$A$2:$E$1059,5,FALSE))</f>
        <v/>
      </c>
      <c r="E30" s="22" t="str">
        <f>IF(B30="","",VLOOKUP(B30,'Player List'!$A$2:$P$1059,16,FALSE))</f>
        <v/>
      </c>
      <c r="F30" s="21" t="str">
        <f>IF(B30="","",VLOOKUP(B30,'Player List'!$A$2:$E$1059,3,FALSE))</f>
        <v/>
      </c>
      <c r="G30" s="356"/>
      <c r="H30" s="357"/>
    </row>
    <row r="31" spans="1:8" ht="15">
      <c r="A31" s="38">
        <v>28</v>
      </c>
      <c r="B31" s="348"/>
      <c r="C31" s="23" t="str">
        <f>IF(B31="","",VLOOKUP(B31,'Player List'!$A$2:$E$1059,2,FALSE))</f>
        <v/>
      </c>
      <c r="D31" s="47" t="str">
        <f>IF(B31="","",VLOOKUP(B31,'Player List'!$A$2:$E$1059,5,FALSE))</f>
        <v/>
      </c>
      <c r="E31" s="24" t="str">
        <f>IF(B31="","",VLOOKUP(B31,'Player List'!$A$2:$P$1059,16,FALSE))</f>
        <v/>
      </c>
      <c r="F31" s="23" t="str">
        <f>IF(B31="","",VLOOKUP(B31,'Player List'!$A$2:$E$1059,3,FALSE))</f>
        <v/>
      </c>
      <c r="G31" s="354"/>
      <c r="H31" s="355"/>
    </row>
  </sheetData>
  <sheetProtection sheet="1" objects="1" scenarios="1" selectLockedCells="1"/>
  <mergeCells count="5">
    <mergeCell ref="A1:C1"/>
    <mergeCell ref="D1:F1"/>
    <mergeCell ref="A2:C2"/>
    <mergeCell ref="D2:F2"/>
    <mergeCell ref="J2:N2"/>
  </mergeCells>
  <phoneticPr fontId="14"/>
  <conditionalFormatting sqref="D1:F1">
    <cfRule type="expression" dxfId="75" priority="29" stopIfTrue="1">
      <formula>$D$1 &lt;&gt; ""</formula>
    </cfRule>
  </conditionalFormatting>
  <conditionalFormatting sqref="B4">
    <cfRule type="expression" dxfId="74" priority="28" stopIfTrue="1">
      <formula>$B$4 &lt;&gt; ""</formula>
    </cfRule>
  </conditionalFormatting>
  <conditionalFormatting sqref="B5">
    <cfRule type="expression" dxfId="73" priority="27" stopIfTrue="1">
      <formula>$B$5 &lt;&gt; ""</formula>
    </cfRule>
  </conditionalFormatting>
  <conditionalFormatting sqref="B6">
    <cfRule type="expression" dxfId="72" priority="26" stopIfTrue="1">
      <formula>$B$6 &lt;&gt; ""</formula>
    </cfRule>
  </conditionalFormatting>
  <conditionalFormatting sqref="B7">
    <cfRule type="expression" dxfId="71" priority="25" stopIfTrue="1">
      <formula>$B$7 &lt;&gt; ""</formula>
    </cfRule>
  </conditionalFormatting>
  <conditionalFormatting sqref="B8">
    <cfRule type="expression" dxfId="70" priority="24" stopIfTrue="1">
      <formula>$B$8 &lt;&gt; ""</formula>
    </cfRule>
  </conditionalFormatting>
  <conditionalFormatting sqref="B9">
    <cfRule type="expression" dxfId="69" priority="23" stopIfTrue="1">
      <formula>$B$9 &lt;&gt; ""</formula>
    </cfRule>
  </conditionalFormatting>
  <conditionalFormatting sqref="B10">
    <cfRule type="expression" dxfId="68" priority="22" stopIfTrue="1">
      <formula>$B$10 &lt;&gt; ""</formula>
    </cfRule>
  </conditionalFormatting>
  <conditionalFormatting sqref="B11">
    <cfRule type="expression" dxfId="67" priority="21" stopIfTrue="1">
      <formula>$B$11 &lt;&gt; ""</formula>
    </cfRule>
  </conditionalFormatting>
  <conditionalFormatting sqref="B12">
    <cfRule type="expression" dxfId="66" priority="20" stopIfTrue="1">
      <formula>$B$12 &lt;&gt; ""</formula>
    </cfRule>
  </conditionalFormatting>
  <conditionalFormatting sqref="B13">
    <cfRule type="expression" dxfId="65" priority="19" stopIfTrue="1">
      <formula>$B$13 &lt;&gt; ""</formula>
    </cfRule>
  </conditionalFormatting>
  <conditionalFormatting sqref="B14">
    <cfRule type="expression" dxfId="64" priority="18" stopIfTrue="1">
      <formula>$B$14 &lt;&gt; ""</formula>
    </cfRule>
  </conditionalFormatting>
  <conditionalFormatting sqref="B15">
    <cfRule type="expression" dxfId="63" priority="17" stopIfTrue="1">
      <formula>$B$15 &lt;&gt; ""</formula>
    </cfRule>
  </conditionalFormatting>
  <conditionalFormatting sqref="B16">
    <cfRule type="expression" dxfId="62" priority="16" stopIfTrue="1">
      <formula>$B$16 &lt;&gt; ""</formula>
    </cfRule>
  </conditionalFormatting>
  <conditionalFormatting sqref="B17">
    <cfRule type="expression" dxfId="61" priority="15" stopIfTrue="1">
      <formula>$B$17 &lt;&gt; ""</formula>
    </cfRule>
  </conditionalFormatting>
  <conditionalFormatting sqref="B18">
    <cfRule type="expression" dxfId="60" priority="14" stopIfTrue="1">
      <formula>$B$18 &lt;&gt; ""</formula>
    </cfRule>
  </conditionalFormatting>
  <conditionalFormatting sqref="B19">
    <cfRule type="expression" dxfId="59" priority="13" stopIfTrue="1">
      <formula>$B$19 &lt;&gt; ""</formula>
    </cfRule>
  </conditionalFormatting>
  <conditionalFormatting sqref="B20">
    <cfRule type="expression" dxfId="58" priority="12" stopIfTrue="1">
      <formula>$B$20 &lt;&gt; ""</formula>
    </cfRule>
  </conditionalFormatting>
  <conditionalFormatting sqref="B21">
    <cfRule type="expression" dxfId="57" priority="11" stopIfTrue="1">
      <formula>$B$21 &lt;&gt; ""</formula>
    </cfRule>
  </conditionalFormatting>
  <conditionalFormatting sqref="B22">
    <cfRule type="expression" dxfId="56" priority="10" stopIfTrue="1">
      <formula>$B$22 &lt;&gt; ""</formula>
    </cfRule>
  </conditionalFormatting>
  <conditionalFormatting sqref="B23">
    <cfRule type="expression" dxfId="55" priority="9" stopIfTrue="1">
      <formula>$B$23 &lt;&gt; ""</formula>
    </cfRule>
  </conditionalFormatting>
  <conditionalFormatting sqref="B24">
    <cfRule type="expression" dxfId="54" priority="8" stopIfTrue="1">
      <formula>$B$24 &lt;&gt; ""</formula>
    </cfRule>
  </conditionalFormatting>
  <conditionalFormatting sqref="B25">
    <cfRule type="expression" dxfId="53" priority="7" stopIfTrue="1">
      <formula>$B$25 &lt;&gt; ""</formula>
    </cfRule>
  </conditionalFormatting>
  <conditionalFormatting sqref="B26">
    <cfRule type="expression" dxfId="52" priority="6" stopIfTrue="1">
      <formula>$B$26 &lt;&gt; ""</formula>
    </cfRule>
  </conditionalFormatting>
  <conditionalFormatting sqref="B27">
    <cfRule type="expression" dxfId="51" priority="5" stopIfTrue="1">
      <formula>$B$27 &lt;&gt; ""</formula>
    </cfRule>
  </conditionalFormatting>
  <conditionalFormatting sqref="B28">
    <cfRule type="expression" dxfId="50" priority="4" stopIfTrue="1">
      <formula>$B$28 &lt;&gt; ""</formula>
    </cfRule>
  </conditionalFormatting>
  <conditionalFormatting sqref="B29">
    <cfRule type="expression" dxfId="49" priority="3" stopIfTrue="1">
      <formula>$B$29 &lt;&gt; ""</formula>
    </cfRule>
  </conditionalFormatting>
  <conditionalFormatting sqref="B30">
    <cfRule type="expression" dxfId="48" priority="2" stopIfTrue="1">
      <formula>$B$30 &lt;&gt; ""</formula>
    </cfRule>
  </conditionalFormatting>
  <conditionalFormatting sqref="B31">
    <cfRule type="expression" dxfId="47" priority="1" stopIfTrue="1">
      <formula>$B$31 &lt;&gt; ""</formula>
    </cfRule>
  </conditionalFormatting>
  <dataValidations count="1">
    <dataValidation type="list" allowBlank="1" showInputMessage="1" showErrorMessage="1" sqref="D1:F1">
      <formula1>Team</formula1>
    </dataValidation>
  </dataValidations>
  <pageMargins left="0.7" right="0.7" top="0.75" bottom="0.75" header="0.3" footer="0.3"/>
  <pageSetup paperSize="9" orientation="portrait" verticalDpi="1200" r:id="rId1"/>
  <legacyDrawing r:id="rId2"/>
</worksheet>
</file>

<file path=xl/worksheets/sheet7.xml><?xml version="1.0" encoding="utf-8"?>
<worksheet xmlns="http://schemas.openxmlformats.org/spreadsheetml/2006/main" xmlns:r="http://schemas.openxmlformats.org/officeDocument/2006/relationships">
  <dimension ref="A1:IJ975"/>
  <sheetViews>
    <sheetView showRowColHeaders="0" workbookViewId="0">
      <pane xSplit="8" ySplit="3" topLeftCell="I4" activePane="bottomRight" state="frozen"/>
      <selection pane="topRight" activeCell="I1" sqref="I1"/>
      <selection pane="bottomLeft" activeCell="A4" sqref="A4"/>
      <selection pane="bottomRight" activeCell="D1" sqref="D1:F1"/>
    </sheetView>
  </sheetViews>
  <sheetFormatPr defaultRowHeight="13.5"/>
  <cols>
    <col min="1" max="2" width="3.625" customWidth="1"/>
    <col min="3" max="4" width="6.625" customWidth="1"/>
    <col min="5" max="5" width="16.625" customWidth="1"/>
    <col min="6" max="6" width="4.625" customWidth="1"/>
    <col min="7" max="8" width="12.625" customWidth="1"/>
    <col min="10" max="10" width="13.875" style="638" hidden="1" customWidth="1"/>
    <col min="11" max="11" width="21.875" style="638" hidden="1" customWidth="1"/>
    <col min="12" max="12" width="3.125" style="638" hidden="1" customWidth="1"/>
    <col min="13" max="13" width="20.625" style="638" hidden="1" customWidth="1"/>
    <col min="14" max="14" width="7.875" style="638" hidden="1" customWidth="1"/>
  </cols>
  <sheetData>
    <row r="1" spans="1:244" ht="14.25">
      <c r="A1" s="1481" t="s">
        <v>2229</v>
      </c>
      <c r="B1" s="1481"/>
      <c r="C1" s="1481"/>
      <c r="D1" s="1482"/>
      <c r="E1" s="1483"/>
      <c r="F1" s="1483"/>
      <c r="G1" s="91" t="s">
        <v>137</v>
      </c>
      <c r="H1" s="92" t="s">
        <v>138</v>
      </c>
      <c r="I1" s="87"/>
      <c r="J1" s="642" t="s">
        <v>2421</v>
      </c>
      <c r="K1" s="642" t="str">
        <f>IF(D1="","",LEFT(D1,(N1 - (List!BF3+List!BE3))))</f>
        <v/>
      </c>
      <c r="L1" s="637"/>
      <c r="M1" s="643" t="s">
        <v>2422</v>
      </c>
      <c r="N1" s="644" t="e">
        <f>VLOOKUP(D1,List!BG4:BI102,3,FALSE)</f>
        <v>#N/A</v>
      </c>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row>
    <row r="2" spans="1:244" ht="15">
      <c r="A2" s="1484" t="s">
        <v>139</v>
      </c>
      <c r="B2" s="1484"/>
      <c r="C2" s="1484"/>
      <c r="D2" s="1485" t="str">
        <f>IF(D1="","",VLOOKUP(D1,List!BG4:BI102,2,FALSE))</f>
        <v/>
      </c>
      <c r="E2" s="1485"/>
      <c r="F2" s="1485"/>
      <c r="G2" s="804" t="str">
        <f>IF(D2 = "","",CONCATENATE(" ",D2))</f>
        <v/>
      </c>
      <c r="H2" s="93"/>
      <c r="I2" s="87"/>
      <c r="J2" s="1480" t="s">
        <v>2445</v>
      </c>
      <c r="K2" s="1480"/>
      <c r="L2" s="1480"/>
      <c r="M2" s="1480"/>
      <c r="N2" s="1480"/>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row>
    <row r="3" spans="1:244" ht="15">
      <c r="A3" s="25"/>
      <c r="B3" s="26" t="s">
        <v>140</v>
      </c>
      <c r="C3" s="27" t="s">
        <v>141</v>
      </c>
      <c r="D3" s="27" t="s">
        <v>159</v>
      </c>
      <c r="E3" s="27" t="s">
        <v>142</v>
      </c>
      <c r="F3" s="27" t="s">
        <v>143</v>
      </c>
      <c r="G3" s="27" t="s">
        <v>144</v>
      </c>
      <c r="H3" s="28"/>
      <c r="I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row>
    <row r="4" spans="1:244" ht="15">
      <c r="A4" s="40">
        <v>1</v>
      </c>
      <c r="B4" s="365"/>
      <c r="C4" s="29" t="str">
        <f>IF(B4="","",VLOOKUP(B4,'Player List'!$A$2:$E$1059,2,FALSE))</f>
        <v/>
      </c>
      <c r="D4" s="45" t="str">
        <f>IF(B4="","",VLOOKUP(B4,'Player List'!$A$2:$E$1059,5,FALSE))</f>
        <v/>
      </c>
      <c r="E4" s="802" t="str">
        <f>IF(B4="","",VLOOKUP(B4,'Player List'!$A$2:$P$1059,16,FALSE))</f>
        <v/>
      </c>
      <c r="F4" s="29" t="str">
        <f>IF(B4="","",VLOOKUP(B4,'Player List'!$A$2:$E$1059,3,FALSE))</f>
        <v/>
      </c>
      <c r="G4" s="320"/>
      <c r="H4" s="359"/>
      <c r="I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row>
    <row r="5" spans="1:244" ht="15">
      <c r="A5" s="85">
        <v>2</v>
      </c>
      <c r="B5" s="366"/>
      <c r="C5" s="86" t="str">
        <f>IF(B5="","",VLOOKUP(B5,'Player List'!$A$2:$E$1059,2,FALSE))</f>
        <v/>
      </c>
      <c r="D5" s="84" t="str">
        <f>IF(B5="","",VLOOKUP(B5,'Player List'!$A$2:$E$1059,5,FALSE))</f>
        <v/>
      </c>
      <c r="E5" s="32" t="str">
        <f>IF(B5="","",VLOOKUP(B5,'Player List'!$A$2:$P$1059,16,FALSE))</f>
        <v/>
      </c>
      <c r="F5" s="86" t="str">
        <f>IF(B5="","",VLOOKUP(B5,'Player List'!$A$2:$E$1059,3,FALSE))</f>
        <v/>
      </c>
      <c r="G5" s="360"/>
      <c r="H5" s="361"/>
      <c r="I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row>
    <row r="6" spans="1:244" ht="15">
      <c r="A6" s="41">
        <v>3</v>
      </c>
      <c r="B6" s="367"/>
      <c r="C6" s="30" t="str">
        <f>IF(B6="","",VLOOKUP(B6,'Player List'!$A$2:$E$1059,2,FALSE))</f>
        <v/>
      </c>
      <c r="D6" s="44" t="str">
        <f>IF(B6="","",VLOOKUP(B6,'Player List'!$A$2:$E$1059,5,FALSE))</f>
        <v/>
      </c>
      <c r="E6" s="36" t="str">
        <f>IF(B6="","",VLOOKUP(B6,'Player List'!$A$2:$P$1059,16,FALSE))</f>
        <v/>
      </c>
      <c r="F6" s="30" t="str">
        <f>IF(B6="","",VLOOKUP(B6,'Player List'!$A$2:$E$1059,3,FALSE))</f>
        <v/>
      </c>
      <c r="G6" s="321"/>
      <c r="H6" s="362"/>
      <c r="I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row>
    <row r="7" spans="1:244" ht="15">
      <c r="A7" s="40">
        <v>4</v>
      </c>
      <c r="B7" s="365"/>
      <c r="C7" s="29" t="str">
        <f>IF(B7="","",VLOOKUP(B7,'Player List'!$A$2:$E$1059,2,FALSE))</f>
        <v/>
      </c>
      <c r="D7" s="45" t="str">
        <f>IF(B7="","",VLOOKUP(B7,'Player List'!$A$2:$E$1059,5,FALSE))</f>
        <v/>
      </c>
      <c r="E7" s="802" t="str">
        <f>IF(B7="","",VLOOKUP(B7,'Player List'!$A$2:$P$1059,16,FALSE))</f>
        <v/>
      </c>
      <c r="F7" s="29" t="str">
        <f>IF(B7="","",VLOOKUP(B7,'Player List'!$A$2:$E$1059,3,FALSE))</f>
        <v/>
      </c>
      <c r="G7" s="320"/>
      <c r="H7" s="359"/>
      <c r="I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row>
    <row r="8" spans="1:244" ht="15">
      <c r="A8" s="42">
        <v>5</v>
      </c>
      <c r="B8" s="368"/>
      <c r="C8" s="31" t="str">
        <f>IF(B8="","",VLOOKUP(B8,'Player List'!$A$2:$E$1059,2,FALSE))</f>
        <v/>
      </c>
      <c r="D8" s="46" t="str">
        <f>IF(B8="","",VLOOKUP(B8,'Player List'!$A$2:$E$1059,5,FALSE))</f>
        <v/>
      </c>
      <c r="E8" s="32" t="str">
        <f>IF(B8="","",VLOOKUP(B8,'Player List'!$A$2:$P$1059,16,FALSE))</f>
        <v/>
      </c>
      <c r="F8" s="31" t="str">
        <f>IF(B8="","",VLOOKUP(B8,'Player List'!$A$2:$E$1059,3,FALSE))</f>
        <v/>
      </c>
      <c r="G8" s="319"/>
      <c r="H8" s="363"/>
      <c r="I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row>
    <row r="9" spans="1:244" ht="15">
      <c r="A9" s="42">
        <v>6</v>
      </c>
      <c r="B9" s="368"/>
      <c r="C9" s="31" t="str">
        <f>IF(B9="","",VLOOKUP(B9,'Player List'!$A$2:$E$1059,2,FALSE))</f>
        <v/>
      </c>
      <c r="D9" s="46" t="str">
        <f>IF(B9="","",VLOOKUP(B9,'Player List'!$A$2:$E$1059,5,FALSE))</f>
        <v/>
      </c>
      <c r="E9" s="32" t="str">
        <f>IF(B9="","",VLOOKUP(B9,'Player List'!$A$2:$P$1059,16,FALSE))</f>
        <v/>
      </c>
      <c r="F9" s="31" t="str">
        <f>IF(B9="","",VLOOKUP(B9,'Player List'!$A$2:$E$1059,3,FALSE))</f>
        <v/>
      </c>
      <c r="G9" s="319"/>
      <c r="H9" s="363"/>
      <c r="I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row>
    <row r="10" spans="1:244" ht="15">
      <c r="A10" s="42">
        <v>7</v>
      </c>
      <c r="B10" s="368"/>
      <c r="C10" s="31" t="str">
        <f>IF(B10="","",VLOOKUP(B10,'Player List'!$A$2:$E$1059,2,FALSE))</f>
        <v/>
      </c>
      <c r="D10" s="46" t="str">
        <f>IF(B10="","",VLOOKUP(B10,'Player List'!$A$2:$E$1059,5,FALSE))</f>
        <v/>
      </c>
      <c r="E10" s="32" t="str">
        <f>IF(B10="","",VLOOKUP(B10,'Player List'!$A$2:$P$1059,16,FALSE))</f>
        <v/>
      </c>
      <c r="F10" s="31" t="str">
        <f>IF(B10="","",VLOOKUP(B10,'Player List'!$A$2:$E$1059,3,FALSE))</f>
        <v/>
      </c>
      <c r="G10" s="319"/>
      <c r="H10" s="363"/>
      <c r="I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row>
    <row r="11" spans="1:244" ht="15">
      <c r="A11" s="41">
        <v>8</v>
      </c>
      <c r="B11" s="367"/>
      <c r="C11" s="33" t="str">
        <f>IF(B11="","",VLOOKUP(B11,'Player List'!$A$2:$E$1059,2,FALSE))</f>
        <v/>
      </c>
      <c r="D11" s="47" t="str">
        <f>IF(B11="","",VLOOKUP(B11,'Player List'!$A$2:$E$1059,5,FALSE))</f>
        <v/>
      </c>
      <c r="E11" s="36" t="str">
        <f>IF(B11="","",VLOOKUP(B11,'Player List'!$A$2:$P$1059,16,FALSE))</f>
        <v/>
      </c>
      <c r="F11" s="33" t="str">
        <f>IF(B11="","",VLOOKUP(B11,'Player List'!$A$2:$E$1059,3,FALSE))</f>
        <v/>
      </c>
      <c r="G11" s="321"/>
      <c r="H11" s="362"/>
      <c r="I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row>
    <row r="12" spans="1:244" ht="15">
      <c r="A12" s="40">
        <v>9</v>
      </c>
      <c r="B12" s="365"/>
      <c r="C12" s="35" t="str">
        <f>IF(B12="","",VLOOKUP(B12,'Player List'!$A$2:$E$1059,2,FALSE))</f>
        <v/>
      </c>
      <c r="D12" s="48" t="str">
        <f>IF(B12="","",VLOOKUP(B12,'Player List'!$A$2:$E$1059,5,FALSE))</f>
        <v/>
      </c>
      <c r="E12" s="802" t="str">
        <f>IF(B12="","",VLOOKUP(B12,'Player List'!$A$2:$P$1059,16,FALSE))</f>
        <v/>
      </c>
      <c r="F12" s="35" t="str">
        <f>IF(B12="","",VLOOKUP(B12,'Player List'!$A$2:$E$1059,3,FALSE))</f>
        <v/>
      </c>
      <c r="G12" s="320"/>
      <c r="H12" s="359"/>
      <c r="I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row>
    <row r="13" spans="1:244" ht="15">
      <c r="A13" s="42">
        <v>10</v>
      </c>
      <c r="B13" s="368"/>
      <c r="C13" s="31" t="str">
        <f>IF(B13="","",VLOOKUP(B13,'Player List'!$A$2:$E$1059,2,FALSE))</f>
        <v/>
      </c>
      <c r="D13" s="46" t="str">
        <f>IF(B13="","",VLOOKUP(B13,'Player List'!$A$2:$E$1059,5,FALSE))</f>
        <v/>
      </c>
      <c r="E13" s="32" t="str">
        <f>IF(B13="","",VLOOKUP(B13,'Player List'!$A$2:$P$1059,16,FALSE))</f>
        <v/>
      </c>
      <c r="F13" s="31" t="str">
        <f>IF(B13="","",VLOOKUP(B13,'Player List'!$A$2:$E$1059,3,FALSE))</f>
        <v/>
      </c>
      <c r="G13" s="319"/>
      <c r="H13" s="363"/>
      <c r="I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row>
    <row r="14" spans="1:244" ht="15">
      <c r="A14" s="42">
        <v>11</v>
      </c>
      <c r="B14" s="368"/>
      <c r="C14" s="31" t="str">
        <f>IF(B14="","",VLOOKUP(B14,'Player List'!$A$2:$E$1059,2,FALSE))</f>
        <v/>
      </c>
      <c r="D14" s="46" t="str">
        <f>IF(B14="","",VLOOKUP(B14,'Player List'!$A$2:$E$1059,5,FALSE))</f>
        <v/>
      </c>
      <c r="E14" s="32" t="str">
        <f>IF(B14="","",VLOOKUP(B14,'Player List'!$A$2:$P$1059,16,FALSE))</f>
        <v/>
      </c>
      <c r="F14" s="31" t="str">
        <f>IF(B14="","",VLOOKUP(B14,'Player List'!$A$2:$E$1059,3,FALSE))</f>
        <v/>
      </c>
      <c r="G14" s="319"/>
      <c r="H14" s="363"/>
      <c r="I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row>
    <row r="15" spans="1:244" ht="15">
      <c r="A15" s="42">
        <v>12</v>
      </c>
      <c r="B15" s="368"/>
      <c r="C15" s="31" t="str">
        <f>IF(B15="","",VLOOKUP(B15,'Player List'!$A$2:$E$1059,2,FALSE))</f>
        <v/>
      </c>
      <c r="D15" s="46" t="str">
        <f>IF(B15="","",VLOOKUP(B15,'Player List'!$A$2:$E$1059,5,FALSE))</f>
        <v/>
      </c>
      <c r="E15" s="32" t="str">
        <f>IF(B15="","",VLOOKUP(B15,'Player List'!$A$2:$P$1059,16,FALSE))</f>
        <v/>
      </c>
      <c r="F15" s="31" t="str">
        <f>IF(B15="","",VLOOKUP(B15,'Player List'!$A$2:$E$1059,3,FALSE))</f>
        <v/>
      </c>
      <c r="G15" s="319"/>
      <c r="H15" s="363"/>
      <c r="I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row>
    <row r="16" spans="1:244" ht="15">
      <c r="A16" s="41">
        <v>13</v>
      </c>
      <c r="B16" s="367"/>
      <c r="C16" s="30" t="str">
        <f>IF(B16="","",VLOOKUP(B16,'Player List'!$A$2:$E$1059,2,FALSE))</f>
        <v/>
      </c>
      <c r="D16" s="44" t="str">
        <f>IF(B16="","",VLOOKUP(B16,'Player List'!$A$2:$E$1059,5,FALSE))</f>
        <v/>
      </c>
      <c r="E16" s="36" t="str">
        <f>IF(B16="","",VLOOKUP(B16,'Player List'!$A$2:$P$1059,16,FALSE))</f>
        <v/>
      </c>
      <c r="F16" s="30" t="str">
        <f>IF(B16="","",VLOOKUP(B16,'Player List'!$A$2:$E$1059,3,FALSE))</f>
        <v/>
      </c>
      <c r="G16" s="322"/>
      <c r="H16" s="362"/>
      <c r="I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row>
    <row r="17" spans="1:217" ht="15">
      <c r="A17" s="40">
        <v>14</v>
      </c>
      <c r="B17" s="365"/>
      <c r="C17" s="29" t="str">
        <f>IF(B17="","",VLOOKUP(B17,'Player List'!$A$2:$E$1059,2,FALSE))</f>
        <v/>
      </c>
      <c r="D17" s="45" t="str">
        <f>IF(B17="","",VLOOKUP(B17,'Player List'!$A$2:$E$1059,5,FALSE))</f>
        <v/>
      </c>
      <c r="E17" s="802" t="str">
        <f>IF(B17="","",VLOOKUP(B17,'Player List'!$A$2:$P$1059,16,FALSE))</f>
        <v/>
      </c>
      <c r="F17" s="29" t="str">
        <f>IF(B17="","",VLOOKUP(B17,'Player List'!$A$2:$E$1059,3,FALSE))</f>
        <v/>
      </c>
      <c r="G17" s="320"/>
      <c r="H17" s="359"/>
      <c r="I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row>
    <row r="18" spans="1:217" ht="15">
      <c r="A18" s="42">
        <v>15</v>
      </c>
      <c r="B18" s="368"/>
      <c r="C18" s="31" t="str">
        <f>IF(B18="","",VLOOKUP(B18,'Player List'!$A$2:$E$1059,2,FALSE))</f>
        <v/>
      </c>
      <c r="D18" s="46" t="str">
        <f>IF(B18="","",VLOOKUP(B18,'Player List'!$A$2:$E$1059,5,FALSE))</f>
        <v/>
      </c>
      <c r="E18" s="32" t="str">
        <f>IF(B18="","",VLOOKUP(B18,'Player List'!$A$2:$P$1059,16,FALSE))</f>
        <v/>
      </c>
      <c r="F18" s="31" t="str">
        <f>IF(B18="","",VLOOKUP(B18,'Player List'!$A$2:$E$1059,3,FALSE))</f>
        <v/>
      </c>
      <c r="G18" s="319"/>
      <c r="H18" s="363"/>
      <c r="I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row>
    <row r="19" spans="1:217" ht="15">
      <c r="A19" s="42">
        <v>16</v>
      </c>
      <c r="B19" s="368"/>
      <c r="C19" s="31" t="str">
        <f>IF(B19="","",VLOOKUP(B19,'Player List'!$A$2:$E$1059,2,FALSE))</f>
        <v/>
      </c>
      <c r="D19" s="46" t="str">
        <f>IF(B19="","",VLOOKUP(B19,'Player List'!$A$2:$E$1059,5,FALSE))</f>
        <v/>
      </c>
      <c r="E19" s="32" t="str">
        <f>IF(B19="","",VLOOKUP(B19,'Player List'!$A$2:$P$1059,16,FALSE))</f>
        <v/>
      </c>
      <c r="F19" s="31" t="str">
        <f>IF(B19="","",VLOOKUP(B19,'Player List'!$A$2:$E$1059,3,FALSE))</f>
        <v/>
      </c>
      <c r="G19" s="319"/>
      <c r="H19" s="363"/>
      <c r="I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row>
    <row r="20" spans="1:217" ht="15">
      <c r="A20" s="42">
        <v>17</v>
      </c>
      <c r="B20" s="368"/>
      <c r="C20" s="31" t="str">
        <f>IF(B20="","",VLOOKUP(B20,'Player List'!$A$2:$E$1059,2,FALSE))</f>
        <v/>
      </c>
      <c r="D20" s="46" t="str">
        <f>IF(B20="","",VLOOKUP(B20,'Player List'!$A$2:$E$1059,5,FALSE))</f>
        <v/>
      </c>
      <c r="E20" s="32" t="str">
        <f>IF(B20="","",VLOOKUP(B20,'Player List'!$A$2:$P$1059,16,FALSE))</f>
        <v/>
      </c>
      <c r="F20" s="31" t="str">
        <f>IF(B20="","",VLOOKUP(B20,'Player List'!$A$2:$E$1059,3,FALSE))</f>
        <v/>
      </c>
      <c r="G20" s="319"/>
      <c r="H20" s="363"/>
      <c r="I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row>
    <row r="21" spans="1:217" ht="15">
      <c r="A21" s="41">
        <v>18</v>
      </c>
      <c r="B21" s="367"/>
      <c r="C21" s="33" t="str">
        <f>IF(B21="","",VLOOKUP(B21,'Player List'!$A$2:$E$1059,2,FALSE))</f>
        <v/>
      </c>
      <c r="D21" s="47" t="str">
        <f>IF(B21="","",VLOOKUP(B21,'Player List'!$A$2:$E$1059,5,FALSE))</f>
        <v/>
      </c>
      <c r="E21" s="36" t="str">
        <f>IF(B21="","",VLOOKUP(B21,'Player List'!$A$2:$P$1059,16,FALSE))</f>
        <v/>
      </c>
      <c r="F21" s="33" t="str">
        <f>IF(B21="","",VLOOKUP(B21,'Player List'!$A$2:$E$1059,3,FALSE))</f>
        <v/>
      </c>
      <c r="G21" s="321"/>
      <c r="H21" s="362"/>
      <c r="I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row>
    <row r="22" spans="1:217" ht="15">
      <c r="A22" s="40">
        <v>19</v>
      </c>
      <c r="B22" s="365"/>
      <c r="C22" s="35" t="str">
        <f>IF(B22="","",VLOOKUP(B22,'Player List'!$A$2:$E$1059,2,FALSE))</f>
        <v/>
      </c>
      <c r="D22" s="48" t="str">
        <f>IF(B22="","",VLOOKUP(B22,'Player List'!$A$2:$E$1059,5,FALSE))</f>
        <v/>
      </c>
      <c r="E22" s="802" t="str">
        <f>IF(B22="","",VLOOKUP(B22,'Player List'!$A$2:$P$1059,16,FALSE))</f>
        <v/>
      </c>
      <c r="F22" s="35" t="str">
        <f>IF(B22="","",VLOOKUP(B22,'Player List'!$A$2:$E$1059,3,FALSE))</f>
        <v/>
      </c>
      <c r="G22" s="323"/>
      <c r="H22" s="364"/>
      <c r="I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row>
    <row r="23" spans="1:217" ht="15">
      <c r="A23" s="42">
        <v>20</v>
      </c>
      <c r="B23" s="368"/>
      <c r="C23" s="31" t="str">
        <f>IF(B23="","",VLOOKUP(B23,'Player List'!$A$2:$E$1059,2,FALSE))</f>
        <v/>
      </c>
      <c r="D23" s="46" t="str">
        <f>IF(B23="","",VLOOKUP(B23,'Player List'!$A$2:$E$1059,5,FALSE))</f>
        <v/>
      </c>
      <c r="E23" s="32" t="str">
        <f>IF(B23="","",VLOOKUP(B23,'Player List'!$A$2:$P$1059,16,FALSE))</f>
        <v/>
      </c>
      <c r="F23" s="31" t="str">
        <f>IF(B23="","",VLOOKUP(B23,'Player List'!$A$2:$E$1059,3,FALSE))</f>
        <v/>
      </c>
      <c r="G23" s="319"/>
      <c r="H23" s="363"/>
      <c r="I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row>
    <row r="24" spans="1:217" ht="15">
      <c r="A24" s="42">
        <v>21</v>
      </c>
      <c r="B24" s="368"/>
      <c r="C24" s="31" t="str">
        <f>IF(B24="","",VLOOKUP(B24,'Player List'!$A$2:$E$1059,2,FALSE))</f>
        <v/>
      </c>
      <c r="D24" s="46" t="str">
        <f>IF(B24="","",VLOOKUP(B24,'Player List'!$A$2:$E$1059,5,FALSE))</f>
        <v/>
      </c>
      <c r="E24" s="32" t="str">
        <f>IF(B24="","",VLOOKUP(B24,'Player List'!$A$2:$P$1059,16,FALSE))</f>
        <v/>
      </c>
      <c r="F24" s="31" t="str">
        <f>IF(B24="","",VLOOKUP(B24,'Player List'!$A$2:$E$1059,3,FALSE))</f>
        <v/>
      </c>
      <c r="G24" s="319"/>
      <c r="H24" s="363"/>
      <c r="I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c r="FP24" s="87"/>
      <c r="FQ24" s="87"/>
      <c r="FR24" s="87"/>
      <c r="FS24" s="87"/>
      <c r="FT24" s="87"/>
      <c r="FU24" s="87"/>
      <c r="FV24" s="87"/>
      <c r="FW24" s="87"/>
      <c r="FX24" s="87"/>
      <c r="FY24" s="87"/>
      <c r="FZ24" s="87"/>
      <c r="GA24" s="87"/>
      <c r="GB24" s="87"/>
      <c r="GC24" s="87"/>
      <c r="GD24" s="87"/>
      <c r="GE24" s="87"/>
      <c r="GF24" s="87"/>
      <c r="GG24" s="87"/>
      <c r="GH24" s="87"/>
      <c r="GI24" s="87"/>
      <c r="GJ24" s="87"/>
      <c r="GK24" s="87"/>
      <c r="GL24" s="87"/>
      <c r="GM24" s="87"/>
      <c r="GN24" s="87"/>
      <c r="GO24" s="87"/>
      <c r="GP24" s="87"/>
      <c r="GQ24" s="87"/>
      <c r="GR24" s="87"/>
      <c r="GS24" s="87"/>
      <c r="GT24" s="87"/>
      <c r="GU24" s="87"/>
      <c r="GV24" s="87"/>
      <c r="GW24" s="87"/>
      <c r="GX24" s="87"/>
      <c r="GY24" s="87"/>
      <c r="GZ24" s="87"/>
      <c r="HA24" s="87"/>
      <c r="HB24" s="87"/>
      <c r="HC24" s="87"/>
      <c r="HD24" s="87"/>
      <c r="HE24" s="87"/>
      <c r="HF24" s="87"/>
      <c r="HG24" s="87"/>
      <c r="HH24" s="87"/>
      <c r="HI24" s="87"/>
    </row>
    <row r="25" spans="1:217" ht="15">
      <c r="A25" s="42">
        <v>22</v>
      </c>
      <c r="B25" s="368"/>
      <c r="C25" s="31" t="str">
        <f>IF(B25="","",VLOOKUP(B25,'Player List'!$A$2:$E$1059,2,FALSE))</f>
        <v/>
      </c>
      <c r="D25" s="46" t="str">
        <f>IF(B25="","",VLOOKUP(B25,'Player List'!$A$2:$E$1059,5,FALSE))</f>
        <v/>
      </c>
      <c r="E25" s="32" t="str">
        <f>IF(B25="","",VLOOKUP(B25,'Player List'!$A$2:$P$1059,16,FALSE))</f>
        <v/>
      </c>
      <c r="F25" s="31" t="str">
        <f>IF(B25="","",VLOOKUP(B25,'Player List'!$A$2:$E$1059,3,FALSE))</f>
        <v/>
      </c>
      <c r="G25" s="319"/>
      <c r="H25" s="363"/>
      <c r="I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87"/>
      <c r="GC25" s="87"/>
      <c r="GD25" s="87"/>
      <c r="GE25" s="87"/>
      <c r="GF25" s="87"/>
      <c r="GG25" s="87"/>
      <c r="GH25" s="87"/>
      <c r="GI25" s="87"/>
      <c r="GJ25" s="87"/>
      <c r="GK25" s="87"/>
      <c r="GL25" s="87"/>
      <c r="GM25" s="87"/>
      <c r="GN25" s="87"/>
      <c r="GO25" s="87"/>
      <c r="GP25" s="87"/>
      <c r="GQ25" s="87"/>
      <c r="GR25" s="87"/>
      <c r="GS25" s="87"/>
      <c r="GT25" s="87"/>
      <c r="GU25" s="87"/>
      <c r="GV25" s="87"/>
      <c r="GW25" s="87"/>
      <c r="GX25" s="87"/>
      <c r="GY25" s="87"/>
      <c r="GZ25" s="87"/>
      <c r="HA25" s="87"/>
      <c r="HB25" s="87"/>
      <c r="HC25" s="87"/>
      <c r="HD25" s="87"/>
      <c r="HE25" s="87"/>
      <c r="HF25" s="87"/>
      <c r="HG25" s="87"/>
      <c r="HH25" s="87"/>
      <c r="HI25" s="87"/>
    </row>
    <row r="26" spans="1:217" ht="15">
      <c r="A26" s="41">
        <v>23</v>
      </c>
      <c r="B26" s="367"/>
      <c r="C26" s="30" t="str">
        <f>IF(B26="","",VLOOKUP(B26,'Player List'!$A$2:$E$1059,2,FALSE))</f>
        <v/>
      </c>
      <c r="D26" s="44" t="str">
        <f>IF(B26="","",VLOOKUP(B26,'Player List'!$A$2:$E$1059,5,FALSE))</f>
        <v/>
      </c>
      <c r="E26" s="36" t="str">
        <f>IF(B26="","",VLOOKUP(B26,'Player List'!$A$2:$P$1059,16,FALSE))</f>
        <v/>
      </c>
      <c r="F26" s="30" t="str">
        <f>IF(B26="","",VLOOKUP(B26,'Player List'!$A$2:$E$1059,3,FALSE))</f>
        <v/>
      </c>
      <c r="G26" s="321"/>
      <c r="H26" s="362"/>
      <c r="I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c r="FP26" s="87"/>
      <c r="FQ26" s="87"/>
      <c r="FR26" s="87"/>
      <c r="FS26" s="87"/>
      <c r="FT26" s="87"/>
      <c r="FU26" s="87"/>
      <c r="FV26" s="87"/>
      <c r="FW26" s="87"/>
      <c r="FX26" s="87"/>
      <c r="FY26" s="87"/>
      <c r="FZ26" s="87"/>
      <c r="GA26" s="87"/>
      <c r="GB26" s="87"/>
      <c r="GC26" s="87"/>
      <c r="GD26" s="87"/>
      <c r="GE26" s="87"/>
      <c r="GF26" s="87"/>
      <c r="GG26" s="87"/>
      <c r="GH26" s="87"/>
      <c r="GI26" s="87"/>
      <c r="GJ26" s="87"/>
      <c r="GK26" s="87"/>
      <c r="GL26" s="87"/>
      <c r="GM26" s="87"/>
      <c r="GN26" s="87"/>
      <c r="GO26" s="87"/>
      <c r="GP26" s="87"/>
      <c r="GQ26" s="87"/>
      <c r="GR26" s="87"/>
      <c r="GS26" s="87"/>
      <c r="GT26" s="87"/>
      <c r="GU26" s="87"/>
      <c r="GV26" s="87"/>
      <c r="GW26" s="87"/>
      <c r="GX26" s="87"/>
      <c r="GY26" s="87"/>
      <c r="GZ26" s="87"/>
      <c r="HA26" s="87"/>
      <c r="HB26" s="87"/>
      <c r="HC26" s="87"/>
      <c r="HD26" s="87"/>
      <c r="HE26" s="87"/>
      <c r="HF26" s="87"/>
      <c r="HG26" s="87"/>
      <c r="HH26" s="87"/>
      <c r="HI26" s="87"/>
    </row>
    <row r="27" spans="1:217" ht="15">
      <c r="A27" s="40">
        <v>24</v>
      </c>
      <c r="B27" s="365"/>
      <c r="C27" s="29" t="str">
        <f>IF(B27="","",VLOOKUP(B27,'Player List'!$A$2:$E$1059,2,FALSE))</f>
        <v/>
      </c>
      <c r="D27" s="45" t="str">
        <f>IF(B27="","",VLOOKUP(B27,'Player List'!$A$2:$E$1059,5,FALSE))</f>
        <v/>
      </c>
      <c r="E27" s="802" t="str">
        <f>IF(B27="","",VLOOKUP(B27,'Player List'!$A$2:$P$1059,16,FALSE))</f>
        <v/>
      </c>
      <c r="F27" s="29" t="str">
        <f>IF(B27="","",VLOOKUP(B27,'Player List'!$A$2:$E$1059,3,FALSE))</f>
        <v/>
      </c>
      <c r="G27" s="320"/>
      <c r="H27" s="359"/>
      <c r="I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87"/>
      <c r="HH27" s="87"/>
      <c r="HI27" s="87"/>
    </row>
    <row r="28" spans="1:217" ht="15">
      <c r="A28" s="42">
        <v>25</v>
      </c>
      <c r="B28" s="368"/>
      <c r="C28" s="31" t="str">
        <f>IF(B28="","",VLOOKUP(B28,'Player List'!$A$2:$E$1059,2,FALSE))</f>
        <v/>
      </c>
      <c r="D28" s="46" t="str">
        <f>IF(B28="","",VLOOKUP(B28,'Player List'!$A$2:$E$1059,5,FALSE))</f>
        <v/>
      </c>
      <c r="E28" s="32" t="str">
        <f>IF(B28="","",VLOOKUP(B28,'Player List'!$A$2:$P$1059,16,FALSE))</f>
        <v/>
      </c>
      <c r="F28" s="31" t="str">
        <f>IF(B28="","",VLOOKUP(B28,'Player List'!$A$2:$E$1059,3,FALSE))</f>
        <v/>
      </c>
      <c r="G28" s="319"/>
      <c r="H28" s="363"/>
      <c r="I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87"/>
      <c r="GV28" s="87"/>
      <c r="GW28" s="87"/>
      <c r="GX28" s="87"/>
      <c r="GY28" s="87"/>
      <c r="GZ28" s="87"/>
      <c r="HA28" s="87"/>
      <c r="HB28" s="87"/>
      <c r="HC28" s="87"/>
      <c r="HD28" s="87"/>
      <c r="HE28" s="87"/>
      <c r="HF28" s="87"/>
      <c r="HG28" s="87"/>
      <c r="HH28" s="87"/>
      <c r="HI28" s="87"/>
    </row>
    <row r="29" spans="1:217" ht="15">
      <c r="A29" s="42">
        <v>26</v>
      </c>
      <c r="B29" s="368"/>
      <c r="C29" s="31" t="str">
        <f>IF(B29="","",VLOOKUP(B29,'Player List'!$A$2:$E$1059,2,FALSE))</f>
        <v/>
      </c>
      <c r="D29" s="46" t="str">
        <f>IF(B29="","",VLOOKUP(B29,'Player List'!$A$2:$E$1059,5,FALSE))</f>
        <v/>
      </c>
      <c r="E29" s="32" t="str">
        <f>IF(B29="","",VLOOKUP(B29,'Player List'!$A$2:$P$1059,16,FALSE))</f>
        <v/>
      </c>
      <c r="F29" s="31" t="str">
        <f>IF(B29="","",VLOOKUP(B29,'Player List'!$A$2:$E$1059,3,FALSE))</f>
        <v/>
      </c>
      <c r="G29" s="319"/>
      <c r="H29" s="363"/>
      <c r="I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row>
    <row r="30" spans="1:217" ht="15">
      <c r="A30" s="42">
        <v>27</v>
      </c>
      <c r="B30" s="368"/>
      <c r="C30" s="31" t="str">
        <f>IF(B30="","",VLOOKUP(B30,'Player List'!$A$2:$E$1059,2,FALSE))</f>
        <v/>
      </c>
      <c r="D30" s="46" t="str">
        <f>IF(B30="","",VLOOKUP(B30,'Player List'!$A$2:$E$1059,5,FALSE))</f>
        <v/>
      </c>
      <c r="E30" s="32" t="str">
        <f>IF(B30="","",VLOOKUP(B30,'Player List'!$A$2:$P$1059,16,FALSE))</f>
        <v/>
      </c>
      <c r="F30" s="31" t="str">
        <f>IF(B30="","",VLOOKUP(B30,'Player List'!$A$2:$E$1059,3,FALSE))</f>
        <v/>
      </c>
      <c r="G30" s="319"/>
      <c r="H30" s="363"/>
      <c r="I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row>
    <row r="31" spans="1:217" ht="15">
      <c r="A31" s="41">
        <v>28</v>
      </c>
      <c r="B31" s="367"/>
      <c r="C31" s="33" t="str">
        <f>IF(B31="","",VLOOKUP(B31,'Player List'!$A$2:$E$1059,2,FALSE))</f>
        <v/>
      </c>
      <c r="D31" s="47" t="str">
        <f>IF(B31="","",VLOOKUP(B31,'Player List'!$A$2:$E$1059,5,FALSE))</f>
        <v/>
      </c>
      <c r="E31" s="34" t="str">
        <f>IF(B31="","",VLOOKUP(B31,'Player List'!$A$2:$P$1059,16,FALSE))</f>
        <v/>
      </c>
      <c r="F31" s="33" t="str">
        <f>IF(B31="","",VLOOKUP(B31,'Player List'!$A$2:$E$1059,3,FALSE))</f>
        <v/>
      </c>
      <c r="G31" s="321"/>
      <c r="H31" s="362"/>
      <c r="I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row>
    <row r="32" spans="1:217" s="87" customFormat="1">
      <c r="J32" s="638"/>
      <c r="K32" s="638"/>
      <c r="L32" s="638"/>
      <c r="M32" s="638"/>
      <c r="N32" s="638"/>
    </row>
    <row r="33" spans="10:14" s="87" customFormat="1">
      <c r="J33" s="638"/>
      <c r="K33" s="638"/>
      <c r="L33" s="638"/>
      <c r="M33" s="638"/>
      <c r="N33" s="638"/>
    </row>
    <row r="34" spans="10:14" s="87" customFormat="1">
      <c r="J34" s="638"/>
      <c r="K34" s="638"/>
      <c r="L34" s="638"/>
      <c r="M34" s="638"/>
      <c r="N34" s="638"/>
    </row>
    <row r="35" spans="10:14" s="87" customFormat="1">
      <c r="J35" s="638"/>
      <c r="K35" s="638"/>
      <c r="L35" s="638"/>
      <c r="M35" s="638"/>
      <c r="N35" s="638"/>
    </row>
    <row r="36" spans="10:14" s="87" customFormat="1">
      <c r="J36" s="638"/>
      <c r="K36" s="638"/>
      <c r="L36" s="638"/>
      <c r="M36" s="638"/>
      <c r="N36" s="638"/>
    </row>
    <row r="37" spans="10:14" s="87" customFormat="1">
      <c r="J37" s="638"/>
      <c r="K37" s="638"/>
      <c r="L37" s="638"/>
      <c r="M37" s="638"/>
      <c r="N37" s="638"/>
    </row>
    <row r="38" spans="10:14" s="87" customFormat="1">
      <c r="J38" s="638"/>
      <c r="K38" s="638"/>
      <c r="L38" s="638"/>
      <c r="M38" s="638"/>
      <c r="N38" s="638"/>
    </row>
    <row r="39" spans="10:14" s="87" customFormat="1">
      <c r="J39" s="638"/>
      <c r="K39" s="638"/>
      <c r="L39" s="638"/>
      <c r="M39" s="638"/>
      <c r="N39" s="638"/>
    </row>
    <row r="40" spans="10:14" s="87" customFormat="1">
      <c r="J40" s="638"/>
      <c r="K40" s="638"/>
      <c r="L40" s="638"/>
      <c r="M40" s="638"/>
      <c r="N40" s="638"/>
    </row>
    <row r="41" spans="10:14" s="87" customFormat="1">
      <c r="J41" s="638"/>
      <c r="K41" s="638"/>
      <c r="L41" s="638"/>
      <c r="M41" s="638"/>
      <c r="N41" s="638"/>
    </row>
    <row r="42" spans="10:14" s="87" customFormat="1">
      <c r="J42" s="638"/>
      <c r="K42" s="638"/>
      <c r="L42" s="638"/>
      <c r="M42" s="638"/>
      <c r="N42" s="638"/>
    </row>
    <row r="43" spans="10:14" s="87" customFormat="1">
      <c r="J43" s="638"/>
      <c r="K43" s="638"/>
      <c r="L43" s="638"/>
      <c r="M43" s="638"/>
      <c r="N43" s="638"/>
    </row>
    <row r="44" spans="10:14" s="87" customFormat="1">
      <c r="J44" s="638"/>
      <c r="K44" s="638"/>
      <c r="L44" s="638"/>
      <c r="M44" s="638"/>
      <c r="N44" s="638"/>
    </row>
    <row r="45" spans="10:14" s="87" customFormat="1">
      <c r="J45" s="638"/>
      <c r="K45" s="638"/>
      <c r="L45" s="638"/>
      <c r="M45" s="638"/>
      <c r="N45" s="638"/>
    </row>
    <row r="46" spans="10:14" s="87" customFormat="1">
      <c r="J46" s="638"/>
      <c r="K46" s="638"/>
      <c r="L46" s="638"/>
      <c r="M46" s="638"/>
      <c r="N46" s="638"/>
    </row>
    <row r="47" spans="10:14" s="87" customFormat="1">
      <c r="J47" s="638"/>
      <c r="K47" s="638"/>
      <c r="L47" s="638"/>
      <c r="M47" s="638"/>
      <c r="N47" s="638"/>
    </row>
    <row r="48" spans="10:14" s="87" customFormat="1">
      <c r="J48" s="638"/>
      <c r="K48" s="638"/>
      <c r="L48" s="638"/>
      <c r="M48" s="638"/>
      <c r="N48" s="638"/>
    </row>
    <row r="49" spans="10:14" s="87" customFormat="1">
      <c r="J49" s="638"/>
      <c r="K49" s="638"/>
      <c r="L49" s="638"/>
      <c r="M49" s="638"/>
      <c r="N49" s="638"/>
    </row>
    <row r="50" spans="10:14" s="87" customFormat="1">
      <c r="J50" s="638"/>
      <c r="K50" s="638"/>
      <c r="L50" s="638"/>
      <c r="M50" s="638"/>
      <c r="N50" s="638"/>
    </row>
    <row r="51" spans="10:14" s="87" customFormat="1">
      <c r="J51" s="638"/>
      <c r="K51" s="638"/>
      <c r="L51" s="638"/>
      <c r="M51" s="638"/>
      <c r="N51" s="638"/>
    </row>
    <row r="52" spans="10:14" s="87" customFormat="1">
      <c r="J52" s="638"/>
      <c r="K52" s="638"/>
      <c r="L52" s="638"/>
      <c r="M52" s="638"/>
      <c r="N52" s="638"/>
    </row>
    <row r="53" spans="10:14" s="87" customFormat="1">
      <c r="J53" s="638"/>
      <c r="K53" s="638"/>
      <c r="L53" s="638"/>
      <c r="M53" s="638"/>
      <c r="N53" s="638"/>
    </row>
    <row r="54" spans="10:14" s="87" customFormat="1">
      <c r="J54" s="638"/>
      <c r="K54" s="638"/>
      <c r="L54" s="638"/>
      <c r="M54" s="638"/>
      <c r="N54" s="638"/>
    </row>
    <row r="55" spans="10:14" s="87" customFormat="1">
      <c r="J55" s="638"/>
      <c r="K55" s="638"/>
      <c r="L55" s="638"/>
      <c r="M55" s="638"/>
      <c r="N55" s="638"/>
    </row>
    <row r="56" spans="10:14" s="87" customFormat="1">
      <c r="J56" s="638"/>
      <c r="K56" s="638"/>
      <c r="L56" s="638"/>
      <c r="M56" s="638"/>
      <c r="N56" s="638"/>
    </row>
    <row r="57" spans="10:14" s="87" customFormat="1">
      <c r="J57" s="638"/>
      <c r="K57" s="638"/>
      <c r="L57" s="638"/>
      <c r="M57" s="638"/>
      <c r="N57" s="638"/>
    </row>
    <row r="58" spans="10:14" s="87" customFormat="1">
      <c r="J58" s="638"/>
      <c r="K58" s="638"/>
      <c r="L58" s="638"/>
      <c r="M58" s="638"/>
      <c r="N58" s="638"/>
    </row>
    <row r="59" spans="10:14" s="87" customFormat="1">
      <c r="J59" s="638"/>
      <c r="K59" s="638"/>
      <c r="L59" s="638"/>
      <c r="M59" s="638"/>
      <c r="N59" s="638"/>
    </row>
    <row r="60" spans="10:14" s="87" customFormat="1">
      <c r="J60" s="638"/>
      <c r="K60" s="638"/>
      <c r="L60" s="638"/>
      <c r="M60" s="638"/>
      <c r="N60" s="638"/>
    </row>
    <row r="61" spans="10:14" s="87" customFormat="1">
      <c r="J61" s="638"/>
      <c r="K61" s="638"/>
      <c r="L61" s="638"/>
      <c r="M61" s="638"/>
      <c r="N61" s="638"/>
    </row>
    <row r="62" spans="10:14" s="87" customFormat="1">
      <c r="J62" s="638"/>
      <c r="K62" s="638"/>
      <c r="L62" s="638"/>
      <c r="M62" s="638"/>
      <c r="N62" s="638"/>
    </row>
    <row r="63" spans="10:14" s="87" customFormat="1">
      <c r="J63" s="638"/>
      <c r="K63" s="638"/>
      <c r="L63" s="638"/>
      <c r="M63" s="638"/>
      <c r="N63" s="638"/>
    </row>
    <row r="64" spans="10:14" s="87" customFormat="1">
      <c r="J64" s="638"/>
      <c r="K64" s="638"/>
      <c r="L64" s="638"/>
      <c r="M64" s="638"/>
      <c r="N64" s="638"/>
    </row>
    <row r="65" spans="10:14" s="87" customFormat="1">
      <c r="J65" s="638"/>
      <c r="K65" s="638"/>
      <c r="L65" s="638"/>
      <c r="M65" s="638"/>
      <c r="N65" s="638"/>
    </row>
    <row r="66" spans="10:14" s="87" customFormat="1">
      <c r="J66" s="638"/>
      <c r="K66" s="638"/>
      <c r="L66" s="638"/>
      <c r="M66" s="638"/>
      <c r="N66" s="638"/>
    </row>
    <row r="67" spans="10:14" s="87" customFormat="1">
      <c r="J67" s="638"/>
      <c r="K67" s="638"/>
      <c r="L67" s="638"/>
      <c r="M67" s="638"/>
      <c r="N67" s="638"/>
    </row>
    <row r="68" spans="10:14" s="87" customFormat="1">
      <c r="J68" s="638"/>
      <c r="K68" s="638"/>
      <c r="L68" s="638"/>
      <c r="M68" s="638"/>
      <c r="N68" s="638"/>
    </row>
    <row r="69" spans="10:14" s="87" customFormat="1">
      <c r="J69" s="638"/>
      <c r="K69" s="638"/>
      <c r="L69" s="638"/>
      <c r="M69" s="638"/>
      <c r="N69" s="638"/>
    </row>
    <row r="70" spans="10:14" s="87" customFormat="1">
      <c r="J70" s="638"/>
      <c r="K70" s="638"/>
      <c r="L70" s="638"/>
      <c r="M70" s="638"/>
      <c r="N70" s="638"/>
    </row>
    <row r="71" spans="10:14" s="87" customFormat="1">
      <c r="J71" s="638"/>
      <c r="K71" s="638"/>
      <c r="L71" s="638"/>
      <c r="M71" s="638"/>
      <c r="N71" s="638"/>
    </row>
    <row r="72" spans="10:14" s="87" customFormat="1">
      <c r="J72" s="638"/>
      <c r="K72" s="638"/>
      <c r="L72" s="638"/>
      <c r="M72" s="638"/>
      <c r="N72" s="638"/>
    </row>
    <row r="73" spans="10:14" s="87" customFormat="1">
      <c r="J73" s="638"/>
      <c r="K73" s="638"/>
      <c r="L73" s="638"/>
      <c r="M73" s="638"/>
      <c r="N73" s="638"/>
    </row>
    <row r="74" spans="10:14" s="87" customFormat="1">
      <c r="J74" s="638"/>
      <c r="K74" s="638"/>
      <c r="L74" s="638"/>
      <c r="M74" s="638"/>
      <c r="N74" s="638"/>
    </row>
    <row r="75" spans="10:14" s="87" customFormat="1">
      <c r="J75" s="638"/>
      <c r="K75" s="638"/>
      <c r="L75" s="638"/>
      <c r="M75" s="638"/>
      <c r="N75" s="638"/>
    </row>
    <row r="76" spans="10:14" s="87" customFormat="1">
      <c r="J76" s="638"/>
      <c r="K76" s="638"/>
      <c r="L76" s="638"/>
      <c r="M76" s="638"/>
      <c r="N76" s="638"/>
    </row>
    <row r="77" spans="10:14" s="87" customFormat="1">
      <c r="J77" s="638"/>
      <c r="K77" s="638"/>
      <c r="L77" s="638"/>
      <c r="M77" s="638"/>
      <c r="N77" s="638"/>
    </row>
    <row r="78" spans="10:14" s="87" customFormat="1">
      <c r="J78" s="638"/>
      <c r="K78" s="638"/>
      <c r="L78" s="638"/>
      <c r="M78" s="638"/>
      <c r="N78" s="638"/>
    </row>
    <row r="79" spans="10:14" s="87" customFormat="1">
      <c r="J79" s="638"/>
      <c r="K79" s="638"/>
      <c r="L79" s="638"/>
      <c r="M79" s="638"/>
      <c r="N79" s="638"/>
    </row>
    <row r="80" spans="10:14" s="87" customFormat="1">
      <c r="J80" s="638"/>
      <c r="K80" s="638"/>
      <c r="L80" s="638"/>
      <c r="M80" s="638"/>
      <c r="N80" s="638"/>
    </row>
    <row r="81" spans="10:14" s="87" customFormat="1">
      <c r="J81" s="638"/>
      <c r="K81" s="638"/>
      <c r="L81" s="638"/>
      <c r="M81" s="638"/>
      <c r="N81" s="638"/>
    </row>
    <row r="82" spans="10:14" s="87" customFormat="1">
      <c r="J82" s="638"/>
      <c r="K82" s="638"/>
      <c r="L82" s="638"/>
      <c r="M82" s="638"/>
      <c r="N82" s="638"/>
    </row>
    <row r="83" spans="10:14" s="87" customFormat="1">
      <c r="J83" s="638"/>
      <c r="K83" s="638"/>
      <c r="L83" s="638"/>
      <c r="M83" s="638"/>
      <c r="N83" s="638"/>
    </row>
    <row r="84" spans="10:14" s="87" customFormat="1">
      <c r="J84" s="638"/>
      <c r="K84" s="638"/>
      <c r="L84" s="638"/>
      <c r="M84" s="638"/>
      <c r="N84" s="638"/>
    </row>
    <row r="85" spans="10:14" s="87" customFormat="1">
      <c r="J85" s="638"/>
      <c r="K85" s="638"/>
      <c r="L85" s="638"/>
      <c r="M85" s="638"/>
      <c r="N85" s="638"/>
    </row>
    <row r="86" spans="10:14" s="87" customFormat="1">
      <c r="J86" s="638"/>
      <c r="K86" s="638"/>
      <c r="L86" s="638"/>
      <c r="M86" s="638"/>
      <c r="N86" s="638"/>
    </row>
    <row r="87" spans="10:14" s="87" customFormat="1">
      <c r="J87" s="638"/>
      <c r="K87" s="638"/>
      <c r="L87" s="638"/>
      <c r="M87" s="638"/>
      <c r="N87" s="638"/>
    </row>
    <row r="88" spans="10:14" s="87" customFormat="1">
      <c r="J88" s="638"/>
      <c r="K88" s="638"/>
      <c r="L88" s="638"/>
      <c r="M88" s="638"/>
      <c r="N88" s="638"/>
    </row>
    <row r="89" spans="10:14" s="87" customFormat="1">
      <c r="J89" s="638"/>
      <c r="K89" s="638"/>
      <c r="L89" s="638"/>
      <c r="M89" s="638"/>
      <c r="N89" s="638"/>
    </row>
    <row r="90" spans="10:14" s="87" customFormat="1">
      <c r="J90" s="638"/>
      <c r="K90" s="638"/>
      <c r="L90" s="638"/>
      <c r="M90" s="638"/>
      <c r="N90" s="638"/>
    </row>
    <row r="91" spans="10:14" s="87" customFormat="1">
      <c r="J91" s="638"/>
      <c r="K91" s="638"/>
      <c r="L91" s="638"/>
      <c r="M91" s="638"/>
      <c r="N91" s="638"/>
    </row>
    <row r="92" spans="10:14" s="87" customFormat="1">
      <c r="J92" s="638"/>
      <c r="K92" s="638"/>
      <c r="L92" s="638"/>
      <c r="M92" s="638"/>
      <c r="N92" s="638"/>
    </row>
    <row r="93" spans="10:14" s="87" customFormat="1">
      <c r="J93" s="638"/>
      <c r="K93" s="638"/>
      <c r="L93" s="638"/>
      <c r="M93" s="638"/>
      <c r="N93" s="638"/>
    </row>
    <row r="94" spans="10:14" s="87" customFormat="1">
      <c r="J94" s="638"/>
      <c r="K94" s="638"/>
      <c r="L94" s="638"/>
      <c r="M94" s="638"/>
      <c r="N94" s="638"/>
    </row>
    <row r="95" spans="10:14" s="87" customFormat="1">
      <c r="J95" s="638"/>
      <c r="K95" s="638"/>
      <c r="L95" s="638"/>
      <c r="M95" s="638"/>
      <c r="N95" s="638"/>
    </row>
    <row r="96" spans="10:14" s="87" customFormat="1">
      <c r="J96" s="638"/>
      <c r="K96" s="638"/>
      <c r="L96" s="638"/>
      <c r="M96" s="638"/>
      <c r="N96" s="638"/>
    </row>
    <row r="97" spans="10:14" s="87" customFormat="1">
      <c r="J97" s="638"/>
      <c r="K97" s="638"/>
      <c r="L97" s="638"/>
      <c r="M97" s="638"/>
      <c r="N97" s="638"/>
    </row>
    <row r="98" spans="10:14" s="87" customFormat="1">
      <c r="J98" s="638"/>
      <c r="K98" s="638"/>
      <c r="L98" s="638"/>
      <c r="M98" s="638"/>
      <c r="N98" s="638"/>
    </row>
    <row r="99" spans="10:14" s="87" customFormat="1">
      <c r="J99" s="638"/>
      <c r="K99" s="638"/>
      <c r="L99" s="638"/>
      <c r="M99" s="638"/>
      <c r="N99" s="638"/>
    </row>
    <row r="100" spans="10:14" s="87" customFormat="1">
      <c r="J100" s="638"/>
      <c r="K100" s="638"/>
      <c r="L100" s="638"/>
      <c r="M100" s="638"/>
      <c r="N100" s="638"/>
    </row>
    <row r="101" spans="10:14" s="87" customFormat="1">
      <c r="J101" s="638"/>
      <c r="K101" s="638"/>
      <c r="L101" s="638"/>
      <c r="M101" s="638"/>
      <c r="N101" s="638"/>
    </row>
    <row r="102" spans="10:14" s="87" customFormat="1">
      <c r="J102" s="638"/>
      <c r="K102" s="638"/>
      <c r="L102" s="638"/>
      <c r="M102" s="638"/>
      <c r="N102" s="638"/>
    </row>
    <row r="103" spans="10:14" s="87" customFormat="1">
      <c r="J103" s="638"/>
      <c r="K103" s="638"/>
      <c r="L103" s="638"/>
      <c r="M103" s="638"/>
      <c r="N103" s="638"/>
    </row>
    <row r="104" spans="10:14" s="87" customFormat="1">
      <c r="J104" s="638"/>
      <c r="K104" s="638"/>
      <c r="L104" s="638"/>
      <c r="M104" s="638"/>
      <c r="N104" s="638"/>
    </row>
    <row r="105" spans="10:14" s="87" customFormat="1">
      <c r="J105" s="638"/>
      <c r="K105" s="638"/>
      <c r="L105" s="638"/>
      <c r="M105" s="638"/>
      <c r="N105" s="638"/>
    </row>
    <row r="106" spans="10:14" s="87" customFormat="1">
      <c r="J106" s="638"/>
      <c r="K106" s="638"/>
      <c r="L106" s="638"/>
      <c r="M106" s="638"/>
      <c r="N106" s="638"/>
    </row>
    <row r="107" spans="10:14" s="87" customFormat="1">
      <c r="J107" s="638"/>
      <c r="K107" s="638"/>
      <c r="L107" s="638"/>
      <c r="M107" s="638"/>
      <c r="N107" s="638"/>
    </row>
    <row r="108" spans="10:14" s="87" customFormat="1">
      <c r="J108" s="638"/>
      <c r="K108" s="638"/>
      <c r="L108" s="638"/>
      <c r="M108" s="638"/>
      <c r="N108" s="638"/>
    </row>
    <row r="109" spans="10:14" s="87" customFormat="1">
      <c r="J109" s="638"/>
      <c r="K109" s="638"/>
      <c r="L109" s="638"/>
      <c r="M109" s="638"/>
      <c r="N109" s="638"/>
    </row>
    <row r="110" spans="10:14" s="87" customFormat="1">
      <c r="J110" s="638"/>
      <c r="K110" s="638"/>
      <c r="L110" s="638"/>
      <c r="M110" s="638"/>
      <c r="N110" s="638"/>
    </row>
    <row r="111" spans="10:14" s="87" customFormat="1">
      <c r="J111" s="638"/>
      <c r="K111" s="638"/>
      <c r="L111" s="638"/>
      <c r="M111" s="638"/>
      <c r="N111" s="638"/>
    </row>
    <row r="112" spans="10:14" s="87" customFormat="1">
      <c r="J112" s="638"/>
      <c r="K112" s="638"/>
      <c r="L112" s="638"/>
      <c r="M112" s="638"/>
      <c r="N112" s="638"/>
    </row>
    <row r="113" spans="10:14" s="87" customFormat="1">
      <c r="J113" s="638"/>
      <c r="K113" s="638"/>
      <c r="L113" s="638"/>
      <c r="M113" s="638"/>
      <c r="N113" s="638"/>
    </row>
    <row r="114" spans="10:14" s="87" customFormat="1">
      <c r="J114" s="638"/>
      <c r="K114" s="638"/>
      <c r="L114" s="638"/>
      <c r="M114" s="638"/>
      <c r="N114" s="638"/>
    </row>
    <row r="115" spans="10:14" s="87" customFormat="1">
      <c r="J115" s="638"/>
      <c r="K115" s="638"/>
      <c r="L115" s="638"/>
      <c r="M115" s="638"/>
      <c r="N115" s="638"/>
    </row>
    <row r="116" spans="10:14" s="87" customFormat="1">
      <c r="J116" s="638"/>
      <c r="K116" s="638"/>
      <c r="L116" s="638"/>
      <c r="M116" s="638"/>
      <c r="N116" s="638"/>
    </row>
    <row r="117" spans="10:14" s="87" customFormat="1">
      <c r="J117" s="638"/>
      <c r="K117" s="638"/>
      <c r="L117" s="638"/>
      <c r="M117" s="638"/>
      <c r="N117" s="638"/>
    </row>
    <row r="118" spans="10:14" s="87" customFormat="1">
      <c r="J118" s="638"/>
      <c r="K118" s="638"/>
      <c r="L118" s="638"/>
      <c r="M118" s="638"/>
      <c r="N118" s="638"/>
    </row>
    <row r="119" spans="10:14" s="87" customFormat="1">
      <c r="J119" s="638"/>
      <c r="K119" s="638"/>
      <c r="L119" s="638"/>
      <c r="M119" s="638"/>
      <c r="N119" s="638"/>
    </row>
    <row r="120" spans="10:14" s="87" customFormat="1">
      <c r="J120" s="638"/>
      <c r="K120" s="638"/>
      <c r="L120" s="638"/>
      <c r="M120" s="638"/>
      <c r="N120" s="638"/>
    </row>
    <row r="121" spans="10:14" s="87" customFormat="1">
      <c r="J121" s="638"/>
      <c r="K121" s="638"/>
      <c r="L121" s="638"/>
      <c r="M121" s="638"/>
      <c r="N121" s="638"/>
    </row>
    <row r="122" spans="10:14" s="87" customFormat="1">
      <c r="J122" s="638"/>
      <c r="K122" s="638"/>
      <c r="L122" s="638"/>
      <c r="M122" s="638"/>
      <c r="N122" s="638"/>
    </row>
    <row r="123" spans="10:14" s="87" customFormat="1">
      <c r="J123" s="638"/>
      <c r="K123" s="638"/>
      <c r="L123" s="638"/>
      <c r="M123" s="638"/>
      <c r="N123" s="638"/>
    </row>
    <row r="124" spans="10:14" s="87" customFormat="1">
      <c r="J124" s="638"/>
      <c r="K124" s="638"/>
      <c r="L124" s="638"/>
      <c r="M124" s="638"/>
      <c r="N124" s="638"/>
    </row>
    <row r="125" spans="10:14" s="87" customFormat="1">
      <c r="J125" s="638"/>
      <c r="K125" s="638"/>
      <c r="L125" s="638"/>
      <c r="M125" s="638"/>
      <c r="N125" s="638"/>
    </row>
    <row r="126" spans="10:14" s="87" customFormat="1">
      <c r="J126" s="638"/>
      <c r="K126" s="638"/>
      <c r="L126" s="638"/>
      <c r="M126" s="638"/>
      <c r="N126" s="638"/>
    </row>
    <row r="127" spans="10:14" s="87" customFormat="1">
      <c r="J127" s="638"/>
      <c r="K127" s="638"/>
      <c r="L127" s="638"/>
      <c r="M127" s="638"/>
      <c r="N127" s="638"/>
    </row>
    <row r="128" spans="10:14" s="87" customFormat="1">
      <c r="J128" s="638"/>
      <c r="K128" s="638"/>
      <c r="L128" s="638"/>
      <c r="M128" s="638"/>
      <c r="N128" s="638"/>
    </row>
    <row r="129" spans="10:14" s="87" customFormat="1">
      <c r="J129" s="638"/>
      <c r="K129" s="638"/>
      <c r="L129" s="638"/>
      <c r="M129" s="638"/>
      <c r="N129" s="638"/>
    </row>
    <row r="130" spans="10:14" s="87" customFormat="1">
      <c r="J130" s="638"/>
      <c r="K130" s="638"/>
      <c r="L130" s="638"/>
      <c r="M130" s="638"/>
      <c r="N130" s="638"/>
    </row>
    <row r="131" spans="10:14" s="87" customFormat="1">
      <c r="J131" s="638"/>
      <c r="K131" s="638"/>
      <c r="L131" s="638"/>
      <c r="M131" s="638"/>
      <c r="N131" s="638"/>
    </row>
    <row r="132" spans="10:14" s="87" customFormat="1">
      <c r="J132" s="638"/>
      <c r="K132" s="638"/>
      <c r="L132" s="638"/>
      <c r="M132" s="638"/>
      <c r="N132" s="638"/>
    </row>
    <row r="133" spans="10:14" s="87" customFormat="1">
      <c r="J133" s="638"/>
      <c r="K133" s="638"/>
      <c r="L133" s="638"/>
      <c r="M133" s="638"/>
      <c r="N133" s="638"/>
    </row>
    <row r="134" spans="10:14" s="87" customFormat="1">
      <c r="J134" s="638"/>
      <c r="K134" s="638"/>
      <c r="L134" s="638"/>
      <c r="M134" s="638"/>
      <c r="N134" s="638"/>
    </row>
    <row r="135" spans="10:14" s="87" customFormat="1">
      <c r="J135" s="638"/>
      <c r="K135" s="638"/>
      <c r="L135" s="638"/>
      <c r="M135" s="638"/>
      <c r="N135" s="638"/>
    </row>
    <row r="136" spans="10:14" s="87" customFormat="1">
      <c r="J136" s="638"/>
      <c r="K136" s="638"/>
      <c r="L136" s="638"/>
      <c r="M136" s="638"/>
      <c r="N136" s="638"/>
    </row>
    <row r="137" spans="10:14" s="87" customFormat="1">
      <c r="J137" s="638"/>
      <c r="K137" s="638"/>
      <c r="L137" s="638"/>
      <c r="M137" s="638"/>
      <c r="N137" s="638"/>
    </row>
    <row r="138" spans="10:14" s="87" customFormat="1">
      <c r="J138" s="638"/>
      <c r="K138" s="638"/>
      <c r="L138" s="638"/>
      <c r="M138" s="638"/>
      <c r="N138" s="638"/>
    </row>
    <row r="139" spans="10:14" s="87" customFormat="1">
      <c r="J139" s="638"/>
      <c r="K139" s="638"/>
      <c r="L139" s="638"/>
      <c r="M139" s="638"/>
      <c r="N139" s="638"/>
    </row>
    <row r="140" spans="10:14" s="87" customFormat="1">
      <c r="J140" s="638"/>
      <c r="K140" s="638"/>
      <c r="L140" s="638"/>
      <c r="M140" s="638"/>
      <c r="N140" s="638"/>
    </row>
    <row r="141" spans="10:14" s="87" customFormat="1">
      <c r="J141" s="638"/>
      <c r="K141" s="638"/>
      <c r="L141" s="638"/>
      <c r="M141" s="638"/>
      <c r="N141" s="638"/>
    </row>
    <row r="142" spans="10:14" s="87" customFormat="1">
      <c r="J142" s="638"/>
      <c r="K142" s="638"/>
      <c r="L142" s="638"/>
      <c r="M142" s="638"/>
      <c r="N142" s="638"/>
    </row>
    <row r="143" spans="10:14" s="87" customFormat="1">
      <c r="J143" s="638"/>
      <c r="K143" s="638"/>
      <c r="L143" s="638"/>
      <c r="M143" s="638"/>
      <c r="N143" s="638"/>
    </row>
    <row r="144" spans="10:14" s="87" customFormat="1">
      <c r="J144" s="638"/>
      <c r="K144" s="638"/>
      <c r="L144" s="638"/>
      <c r="M144" s="638"/>
      <c r="N144" s="638"/>
    </row>
    <row r="145" spans="10:14" s="87" customFormat="1">
      <c r="J145" s="638"/>
      <c r="K145" s="638"/>
      <c r="L145" s="638"/>
      <c r="M145" s="638"/>
      <c r="N145" s="638"/>
    </row>
    <row r="146" spans="10:14" s="87" customFormat="1">
      <c r="J146" s="638"/>
      <c r="K146" s="638"/>
      <c r="L146" s="638"/>
      <c r="M146" s="638"/>
      <c r="N146" s="638"/>
    </row>
    <row r="147" spans="10:14" s="87" customFormat="1">
      <c r="J147" s="638"/>
      <c r="K147" s="638"/>
      <c r="L147" s="638"/>
      <c r="M147" s="638"/>
      <c r="N147" s="638"/>
    </row>
    <row r="148" spans="10:14" s="87" customFormat="1">
      <c r="J148" s="638"/>
      <c r="K148" s="638"/>
      <c r="L148" s="638"/>
      <c r="M148" s="638"/>
      <c r="N148" s="638"/>
    </row>
    <row r="149" spans="10:14" s="87" customFormat="1">
      <c r="J149" s="638"/>
      <c r="K149" s="638"/>
      <c r="L149" s="638"/>
      <c r="M149" s="638"/>
      <c r="N149" s="638"/>
    </row>
    <row r="150" spans="10:14" s="87" customFormat="1">
      <c r="J150" s="638"/>
      <c r="K150" s="638"/>
      <c r="L150" s="638"/>
      <c r="M150" s="638"/>
      <c r="N150" s="638"/>
    </row>
    <row r="151" spans="10:14" s="87" customFormat="1">
      <c r="J151" s="638"/>
      <c r="K151" s="638"/>
      <c r="L151" s="638"/>
      <c r="M151" s="638"/>
      <c r="N151" s="638"/>
    </row>
    <row r="152" spans="10:14" s="87" customFormat="1">
      <c r="J152" s="638"/>
      <c r="K152" s="638"/>
      <c r="L152" s="638"/>
      <c r="M152" s="638"/>
      <c r="N152" s="638"/>
    </row>
    <row r="153" spans="10:14" s="87" customFormat="1">
      <c r="J153" s="638"/>
      <c r="K153" s="638"/>
      <c r="L153" s="638"/>
      <c r="M153" s="638"/>
      <c r="N153" s="638"/>
    </row>
    <row r="154" spans="10:14" s="87" customFormat="1">
      <c r="J154" s="638"/>
      <c r="K154" s="638"/>
      <c r="L154" s="638"/>
      <c r="M154" s="638"/>
      <c r="N154" s="638"/>
    </row>
    <row r="155" spans="10:14" s="87" customFormat="1">
      <c r="J155" s="638"/>
      <c r="K155" s="638"/>
      <c r="L155" s="638"/>
      <c r="M155" s="638"/>
      <c r="N155" s="638"/>
    </row>
    <row r="156" spans="10:14" s="87" customFormat="1">
      <c r="J156" s="638"/>
      <c r="K156" s="638"/>
      <c r="L156" s="638"/>
      <c r="M156" s="638"/>
      <c r="N156" s="638"/>
    </row>
    <row r="157" spans="10:14" s="87" customFormat="1">
      <c r="J157" s="638"/>
      <c r="K157" s="638"/>
      <c r="L157" s="638"/>
      <c r="M157" s="638"/>
      <c r="N157" s="638"/>
    </row>
    <row r="158" spans="10:14" s="87" customFormat="1">
      <c r="J158" s="638"/>
      <c r="K158" s="638"/>
      <c r="L158" s="638"/>
      <c r="M158" s="638"/>
      <c r="N158" s="638"/>
    </row>
    <row r="159" spans="10:14" s="87" customFormat="1">
      <c r="J159" s="638"/>
      <c r="K159" s="638"/>
      <c r="L159" s="638"/>
      <c r="M159" s="638"/>
      <c r="N159" s="638"/>
    </row>
    <row r="160" spans="10:14" s="87" customFormat="1">
      <c r="J160" s="638"/>
      <c r="K160" s="638"/>
      <c r="L160" s="638"/>
      <c r="M160" s="638"/>
      <c r="N160" s="638"/>
    </row>
    <row r="161" spans="10:14" s="87" customFormat="1">
      <c r="J161" s="638"/>
      <c r="K161" s="638"/>
      <c r="L161" s="638"/>
      <c r="M161" s="638"/>
      <c r="N161" s="638"/>
    </row>
    <row r="162" spans="10:14" s="87" customFormat="1">
      <c r="J162" s="638"/>
      <c r="K162" s="638"/>
      <c r="L162" s="638"/>
      <c r="M162" s="638"/>
      <c r="N162" s="638"/>
    </row>
    <row r="163" spans="10:14" s="87" customFormat="1">
      <c r="J163" s="638"/>
      <c r="K163" s="638"/>
      <c r="L163" s="638"/>
      <c r="M163" s="638"/>
      <c r="N163" s="638"/>
    </row>
    <row r="164" spans="10:14" s="87" customFormat="1">
      <c r="J164" s="638"/>
      <c r="K164" s="638"/>
      <c r="L164" s="638"/>
      <c r="M164" s="638"/>
      <c r="N164" s="638"/>
    </row>
    <row r="165" spans="10:14" s="87" customFormat="1">
      <c r="J165" s="638"/>
      <c r="K165" s="638"/>
      <c r="L165" s="638"/>
      <c r="M165" s="638"/>
      <c r="N165" s="638"/>
    </row>
    <row r="166" spans="10:14" s="87" customFormat="1">
      <c r="J166" s="638"/>
      <c r="K166" s="638"/>
      <c r="L166" s="638"/>
      <c r="M166" s="638"/>
      <c r="N166" s="638"/>
    </row>
    <row r="167" spans="10:14" s="87" customFormat="1">
      <c r="J167" s="638"/>
      <c r="K167" s="638"/>
      <c r="L167" s="638"/>
      <c r="M167" s="638"/>
      <c r="N167" s="638"/>
    </row>
    <row r="168" spans="10:14" s="87" customFormat="1">
      <c r="J168" s="638"/>
      <c r="K168" s="638"/>
      <c r="L168" s="638"/>
      <c r="M168" s="638"/>
      <c r="N168" s="638"/>
    </row>
    <row r="169" spans="10:14" s="87" customFormat="1">
      <c r="J169" s="638"/>
      <c r="K169" s="638"/>
      <c r="L169" s="638"/>
      <c r="M169" s="638"/>
      <c r="N169" s="638"/>
    </row>
    <row r="170" spans="10:14" s="87" customFormat="1">
      <c r="J170" s="638"/>
      <c r="K170" s="638"/>
      <c r="L170" s="638"/>
      <c r="M170" s="638"/>
      <c r="N170" s="638"/>
    </row>
    <row r="171" spans="10:14" s="87" customFormat="1">
      <c r="J171" s="638"/>
      <c r="K171" s="638"/>
      <c r="L171" s="638"/>
      <c r="M171" s="638"/>
      <c r="N171" s="638"/>
    </row>
    <row r="172" spans="10:14" s="87" customFormat="1">
      <c r="J172" s="638"/>
      <c r="K172" s="638"/>
      <c r="L172" s="638"/>
      <c r="M172" s="638"/>
      <c r="N172" s="638"/>
    </row>
    <row r="173" spans="10:14" s="87" customFormat="1">
      <c r="J173" s="638"/>
      <c r="K173" s="638"/>
      <c r="L173" s="638"/>
      <c r="M173" s="638"/>
      <c r="N173" s="638"/>
    </row>
    <row r="174" spans="10:14" s="87" customFormat="1">
      <c r="J174" s="638"/>
      <c r="K174" s="638"/>
      <c r="L174" s="638"/>
      <c r="M174" s="638"/>
      <c r="N174" s="638"/>
    </row>
    <row r="175" spans="10:14" s="87" customFormat="1">
      <c r="J175" s="638"/>
      <c r="K175" s="638"/>
      <c r="L175" s="638"/>
      <c r="M175" s="638"/>
      <c r="N175" s="638"/>
    </row>
    <row r="176" spans="10:14" s="87" customFormat="1">
      <c r="J176" s="638"/>
      <c r="K176" s="638"/>
      <c r="L176" s="638"/>
      <c r="M176" s="638"/>
      <c r="N176" s="638"/>
    </row>
    <row r="177" spans="10:14" s="87" customFormat="1">
      <c r="J177" s="638"/>
      <c r="K177" s="638"/>
      <c r="L177" s="638"/>
      <c r="M177" s="638"/>
      <c r="N177" s="638"/>
    </row>
    <row r="178" spans="10:14" s="87" customFormat="1">
      <c r="J178" s="638"/>
      <c r="K178" s="638"/>
      <c r="L178" s="638"/>
      <c r="M178" s="638"/>
      <c r="N178" s="638"/>
    </row>
    <row r="179" spans="10:14" s="87" customFormat="1">
      <c r="J179" s="638"/>
      <c r="K179" s="638"/>
      <c r="L179" s="638"/>
      <c r="M179" s="638"/>
      <c r="N179" s="638"/>
    </row>
    <row r="180" spans="10:14" s="87" customFormat="1">
      <c r="J180" s="638"/>
      <c r="K180" s="638"/>
      <c r="L180" s="638"/>
      <c r="M180" s="638"/>
      <c r="N180" s="638"/>
    </row>
    <row r="181" spans="10:14" s="87" customFormat="1">
      <c r="J181" s="638"/>
      <c r="K181" s="638"/>
      <c r="L181" s="638"/>
      <c r="M181" s="638"/>
      <c r="N181" s="638"/>
    </row>
    <row r="182" spans="10:14" s="87" customFormat="1">
      <c r="J182" s="638"/>
      <c r="K182" s="638"/>
      <c r="L182" s="638"/>
      <c r="M182" s="638"/>
      <c r="N182" s="638"/>
    </row>
    <row r="183" spans="10:14" s="87" customFormat="1">
      <c r="J183" s="638"/>
      <c r="K183" s="638"/>
      <c r="L183" s="638"/>
      <c r="M183" s="638"/>
      <c r="N183" s="638"/>
    </row>
    <row r="184" spans="10:14" s="87" customFormat="1">
      <c r="J184" s="638"/>
      <c r="K184" s="638"/>
      <c r="L184" s="638"/>
      <c r="M184" s="638"/>
      <c r="N184" s="638"/>
    </row>
    <row r="185" spans="10:14" s="87" customFormat="1">
      <c r="J185" s="638"/>
      <c r="K185" s="638"/>
      <c r="L185" s="638"/>
      <c r="M185" s="638"/>
      <c r="N185" s="638"/>
    </row>
    <row r="186" spans="10:14" s="87" customFormat="1">
      <c r="J186" s="638"/>
      <c r="K186" s="638"/>
      <c r="L186" s="638"/>
      <c r="M186" s="638"/>
      <c r="N186" s="638"/>
    </row>
    <row r="187" spans="10:14" s="87" customFormat="1">
      <c r="J187" s="638"/>
      <c r="K187" s="638"/>
      <c r="L187" s="638"/>
      <c r="M187" s="638"/>
      <c r="N187" s="638"/>
    </row>
    <row r="188" spans="10:14" s="87" customFormat="1">
      <c r="J188" s="638"/>
      <c r="K188" s="638"/>
      <c r="L188" s="638"/>
      <c r="M188" s="638"/>
      <c r="N188" s="638"/>
    </row>
    <row r="189" spans="10:14" s="87" customFormat="1">
      <c r="J189" s="638"/>
      <c r="K189" s="638"/>
      <c r="L189" s="638"/>
      <c r="M189" s="638"/>
      <c r="N189" s="638"/>
    </row>
    <row r="190" spans="10:14" s="87" customFormat="1">
      <c r="J190" s="638"/>
      <c r="K190" s="638"/>
      <c r="L190" s="638"/>
      <c r="M190" s="638"/>
      <c r="N190" s="638"/>
    </row>
    <row r="191" spans="10:14" s="87" customFormat="1">
      <c r="J191" s="638"/>
      <c r="K191" s="638"/>
      <c r="L191" s="638"/>
      <c r="M191" s="638"/>
      <c r="N191" s="638"/>
    </row>
    <row r="192" spans="10:14" s="87" customFormat="1">
      <c r="J192" s="638"/>
      <c r="K192" s="638"/>
      <c r="L192" s="638"/>
      <c r="M192" s="638"/>
      <c r="N192" s="638"/>
    </row>
    <row r="193" spans="10:14" s="87" customFormat="1">
      <c r="J193" s="638"/>
      <c r="K193" s="638"/>
      <c r="L193" s="638"/>
      <c r="M193" s="638"/>
      <c r="N193" s="638"/>
    </row>
    <row r="194" spans="10:14" s="87" customFormat="1">
      <c r="J194" s="638"/>
      <c r="K194" s="638"/>
      <c r="L194" s="638"/>
      <c r="M194" s="638"/>
      <c r="N194" s="638"/>
    </row>
    <row r="195" spans="10:14" s="87" customFormat="1">
      <c r="J195" s="638"/>
      <c r="K195" s="638"/>
      <c r="L195" s="638"/>
      <c r="M195" s="638"/>
      <c r="N195" s="638"/>
    </row>
    <row r="196" spans="10:14" s="87" customFormat="1">
      <c r="J196" s="638"/>
      <c r="K196" s="638"/>
      <c r="L196" s="638"/>
      <c r="M196" s="638"/>
      <c r="N196" s="638"/>
    </row>
    <row r="197" spans="10:14" s="87" customFormat="1">
      <c r="J197" s="638"/>
      <c r="K197" s="638"/>
      <c r="L197" s="638"/>
      <c r="M197" s="638"/>
      <c r="N197" s="638"/>
    </row>
    <row r="198" spans="10:14" s="87" customFormat="1">
      <c r="J198" s="638"/>
      <c r="K198" s="638"/>
      <c r="L198" s="638"/>
      <c r="M198" s="638"/>
      <c r="N198" s="638"/>
    </row>
    <row r="199" spans="10:14" s="87" customFormat="1">
      <c r="J199" s="638"/>
      <c r="K199" s="638"/>
      <c r="L199" s="638"/>
      <c r="M199" s="638"/>
      <c r="N199" s="638"/>
    </row>
    <row r="200" spans="10:14" s="87" customFormat="1">
      <c r="J200" s="638"/>
      <c r="K200" s="638"/>
      <c r="L200" s="638"/>
      <c r="M200" s="638"/>
      <c r="N200" s="638"/>
    </row>
    <row r="201" spans="10:14" s="87" customFormat="1">
      <c r="J201" s="638"/>
      <c r="K201" s="638"/>
      <c r="L201" s="638"/>
      <c r="M201" s="638"/>
      <c r="N201" s="638"/>
    </row>
    <row r="202" spans="10:14" s="87" customFormat="1">
      <c r="J202" s="638"/>
      <c r="K202" s="638"/>
      <c r="L202" s="638"/>
      <c r="M202" s="638"/>
      <c r="N202" s="638"/>
    </row>
    <row r="203" spans="10:14" s="87" customFormat="1">
      <c r="J203" s="638"/>
      <c r="K203" s="638"/>
      <c r="L203" s="638"/>
      <c r="M203" s="638"/>
      <c r="N203" s="638"/>
    </row>
    <row r="204" spans="10:14" s="87" customFormat="1">
      <c r="J204" s="638"/>
      <c r="K204" s="638"/>
      <c r="L204" s="638"/>
      <c r="M204" s="638"/>
      <c r="N204" s="638"/>
    </row>
    <row r="205" spans="10:14" s="87" customFormat="1">
      <c r="J205" s="638"/>
      <c r="K205" s="638"/>
      <c r="L205" s="638"/>
      <c r="M205" s="638"/>
      <c r="N205" s="638"/>
    </row>
    <row r="206" spans="10:14" s="87" customFormat="1">
      <c r="J206" s="638"/>
      <c r="K206" s="638"/>
      <c r="L206" s="638"/>
      <c r="M206" s="638"/>
      <c r="N206" s="638"/>
    </row>
    <row r="207" spans="10:14" s="87" customFormat="1">
      <c r="J207" s="638"/>
      <c r="K207" s="638"/>
      <c r="L207" s="638"/>
      <c r="M207" s="638"/>
      <c r="N207" s="638"/>
    </row>
    <row r="208" spans="10:14" s="87" customFormat="1">
      <c r="J208" s="638"/>
      <c r="K208" s="638"/>
      <c r="L208" s="638"/>
      <c r="M208" s="638"/>
      <c r="N208" s="638"/>
    </row>
    <row r="209" spans="10:14" s="87" customFormat="1">
      <c r="J209" s="638"/>
      <c r="K209" s="638"/>
      <c r="L209" s="638"/>
      <c r="M209" s="638"/>
      <c r="N209" s="638"/>
    </row>
    <row r="210" spans="10:14" s="87" customFormat="1">
      <c r="J210" s="638"/>
      <c r="K210" s="638"/>
      <c r="L210" s="638"/>
      <c r="M210" s="638"/>
      <c r="N210" s="638"/>
    </row>
    <row r="211" spans="10:14" s="87" customFormat="1">
      <c r="J211" s="638"/>
      <c r="K211" s="638"/>
      <c r="L211" s="638"/>
      <c r="M211" s="638"/>
      <c r="N211" s="638"/>
    </row>
    <row r="212" spans="10:14" s="87" customFormat="1">
      <c r="J212" s="638"/>
      <c r="K212" s="638"/>
      <c r="L212" s="638"/>
      <c r="M212" s="638"/>
      <c r="N212" s="638"/>
    </row>
    <row r="213" spans="10:14" s="87" customFormat="1">
      <c r="J213" s="638"/>
      <c r="K213" s="638"/>
      <c r="L213" s="638"/>
      <c r="M213" s="638"/>
      <c r="N213" s="638"/>
    </row>
    <row r="214" spans="10:14" s="87" customFormat="1">
      <c r="J214" s="638"/>
      <c r="K214" s="638"/>
      <c r="L214" s="638"/>
      <c r="M214" s="638"/>
      <c r="N214" s="638"/>
    </row>
    <row r="215" spans="10:14" s="87" customFormat="1">
      <c r="J215" s="638"/>
      <c r="K215" s="638"/>
      <c r="L215" s="638"/>
      <c r="M215" s="638"/>
      <c r="N215" s="638"/>
    </row>
    <row r="216" spans="10:14" s="87" customFormat="1">
      <c r="J216" s="638"/>
      <c r="K216" s="638"/>
      <c r="L216" s="638"/>
      <c r="M216" s="638"/>
      <c r="N216" s="638"/>
    </row>
    <row r="217" spans="10:14" s="87" customFormat="1">
      <c r="J217" s="638"/>
      <c r="K217" s="638"/>
      <c r="L217" s="638"/>
      <c r="M217" s="638"/>
      <c r="N217" s="638"/>
    </row>
    <row r="218" spans="10:14" s="87" customFormat="1">
      <c r="J218" s="638"/>
      <c r="K218" s="638"/>
      <c r="L218" s="638"/>
      <c r="M218" s="638"/>
      <c r="N218" s="638"/>
    </row>
    <row r="219" spans="10:14" s="87" customFormat="1">
      <c r="J219" s="638"/>
      <c r="K219" s="638"/>
      <c r="L219" s="638"/>
      <c r="M219" s="638"/>
      <c r="N219" s="638"/>
    </row>
    <row r="220" spans="10:14" s="87" customFormat="1">
      <c r="J220" s="638"/>
      <c r="K220" s="638"/>
      <c r="L220" s="638"/>
      <c r="M220" s="638"/>
      <c r="N220" s="638"/>
    </row>
    <row r="221" spans="10:14" s="87" customFormat="1">
      <c r="J221" s="638"/>
      <c r="K221" s="638"/>
      <c r="L221" s="638"/>
      <c r="M221" s="638"/>
      <c r="N221" s="638"/>
    </row>
    <row r="222" spans="10:14" s="87" customFormat="1">
      <c r="J222" s="638"/>
      <c r="K222" s="638"/>
      <c r="L222" s="638"/>
      <c r="M222" s="638"/>
      <c r="N222" s="638"/>
    </row>
    <row r="223" spans="10:14" s="87" customFormat="1">
      <c r="J223" s="638"/>
      <c r="K223" s="638"/>
      <c r="L223" s="638"/>
      <c r="M223" s="638"/>
      <c r="N223" s="638"/>
    </row>
    <row r="224" spans="10:14" s="87" customFormat="1">
      <c r="J224" s="638"/>
      <c r="K224" s="638"/>
      <c r="L224" s="638"/>
      <c r="M224" s="638"/>
      <c r="N224" s="638"/>
    </row>
    <row r="225" spans="10:14" s="87" customFormat="1">
      <c r="J225" s="638"/>
      <c r="K225" s="638"/>
      <c r="L225" s="638"/>
      <c r="M225" s="638"/>
      <c r="N225" s="638"/>
    </row>
    <row r="226" spans="10:14" s="87" customFormat="1">
      <c r="J226" s="638"/>
      <c r="K226" s="638"/>
      <c r="L226" s="638"/>
      <c r="M226" s="638"/>
      <c r="N226" s="638"/>
    </row>
    <row r="227" spans="10:14" s="87" customFormat="1">
      <c r="J227" s="638"/>
      <c r="K227" s="638"/>
      <c r="L227" s="638"/>
      <c r="M227" s="638"/>
      <c r="N227" s="638"/>
    </row>
    <row r="228" spans="10:14" s="87" customFormat="1">
      <c r="J228" s="638"/>
      <c r="K228" s="638"/>
      <c r="L228" s="638"/>
      <c r="M228" s="638"/>
      <c r="N228" s="638"/>
    </row>
    <row r="229" spans="10:14" s="87" customFormat="1">
      <c r="J229" s="638"/>
      <c r="K229" s="638"/>
      <c r="L229" s="638"/>
      <c r="M229" s="638"/>
      <c r="N229" s="638"/>
    </row>
    <row r="230" spans="10:14" s="87" customFormat="1">
      <c r="J230" s="638"/>
      <c r="K230" s="638"/>
      <c r="L230" s="638"/>
      <c r="M230" s="638"/>
      <c r="N230" s="638"/>
    </row>
    <row r="231" spans="10:14" s="87" customFormat="1">
      <c r="J231" s="638"/>
      <c r="K231" s="638"/>
      <c r="L231" s="638"/>
      <c r="M231" s="638"/>
      <c r="N231" s="638"/>
    </row>
    <row r="232" spans="10:14" s="87" customFormat="1">
      <c r="J232" s="638"/>
      <c r="K232" s="638"/>
      <c r="L232" s="638"/>
      <c r="M232" s="638"/>
      <c r="N232" s="638"/>
    </row>
    <row r="233" spans="10:14" s="87" customFormat="1">
      <c r="J233" s="638"/>
      <c r="K233" s="638"/>
      <c r="L233" s="638"/>
      <c r="M233" s="638"/>
      <c r="N233" s="638"/>
    </row>
    <row r="234" spans="10:14" s="87" customFormat="1">
      <c r="J234" s="638"/>
      <c r="K234" s="638"/>
      <c r="L234" s="638"/>
      <c r="M234" s="638"/>
      <c r="N234" s="638"/>
    </row>
    <row r="235" spans="10:14" s="87" customFormat="1">
      <c r="J235" s="638"/>
      <c r="K235" s="638"/>
      <c r="L235" s="638"/>
      <c r="M235" s="638"/>
      <c r="N235" s="638"/>
    </row>
    <row r="236" spans="10:14" s="87" customFormat="1">
      <c r="J236" s="638"/>
      <c r="K236" s="638"/>
      <c r="L236" s="638"/>
      <c r="M236" s="638"/>
      <c r="N236" s="638"/>
    </row>
    <row r="237" spans="10:14" s="87" customFormat="1">
      <c r="J237" s="638"/>
      <c r="K237" s="638"/>
      <c r="L237" s="638"/>
      <c r="M237" s="638"/>
      <c r="N237" s="638"/>
    </row>
    <row r="238" spans="10:14" s="87" customFormat="1">
      <c r="J238" s="638"/>
      <c r="K238" s="638"/>
      <c r="L238" s="638"/>
      <c r="M238" s="638"/>
      <c r="N238" s="638"/>
    </row>
    <row r="239" spans="10:14" s="87" customFormat="1">
      <c r="J239" s="638"/>
      <c r="K239" s="638"/>
      <c r="L239" s="638"/>
      <c r="M239" s="638"/>
      <c r="N239" s="638"/>
    </row>
    <row r="240" spans="10:14" s="87" customFormat="1">
      <c r="J240" s="638"/>
      <c r="K240" s="638"/>
      <c r="L240" s="638"/>
      <c r="M240" s="638"/>
      <c r="N240" s="638"/>
    </row>
    <row r="241" spans="10:14" s="87" customFormat="1">
      <c r="J241" s="638"/>
      <c r="K241" s="638"/>
      <c r="L241" s="638"/>
      <c r="M241" s="638"/>
      <c r="N241" s="638"/>
    </row>
    <row r="242" spans="10:14" s="87" customFormat="1">
      <c r="J242" s="638"/>
      <c r="K242" s="638"/>
      <c r="L242" s="638"/>
      <c r="M242" s="638"/>
      <c r="N242" s="638"/>
    </row>
    <row r="243" spans="10:14" s="87" customFormat="1">
      <c r="J243" s="638"/>
      <c r="K243" s="638"/>
      <c r="L243" s="638"/>
      <c r="M243" s="638"/>
      <c r="N243" s="638"/>
    </row>
    <row r="244" spans="10:14" s="87" customFormat="1">
      <c r="J244" s="638"/>
      <c r="K244" s="638"/>
      <c r="L244" s="638"/>
      <c r="M244" s="638"/>
      <c r="N244" s="638"/>
    </row>
    <row r="245" spans="10:14" s="87" customFormat="1">
      <c r="J245" s="638"/>
      <c r="K245" s="638"/>
      <c r="L245" s="638"/>
      <c r="M245" s="638"/>
      <c r="N245" s="638"/>
    </row>
    <row r="246" spans="10:14" s="87" customFormat="1">
      <c r="J246" s="638"/>
      <c r="K246" s="638"/>
      <c r="L246" s="638"/>
      <c r="M246" s="638"/>
      <c r="N246" s="638"/>
    </row>
    <row r="247" spans="10:14" s="87" customFormat="1">
      <c r="J247" s="638"/>
      <c r="K247" s="638"/>
      <c r="L247" s="638"/>
      <c r="M247" s="638"/>
      <c r="N247" s="638"/>
    </row>
    <row r="248" spans="10:14" s="87" customFormat="1">
      <c r="J248" s="638"/>
      <c r="K248" s="638"/>
      <c r="L248" s="638"/>
      <c r="M248" s="638"/>
      <c r="N248" s="638"/>
    </row>
    <row r="249" spans="10:14" s="87" customFormat="1">
      <c r="J249" s="638"/>
      <c r="K249" s="638"/>
      <c r="L249" s="638"/>
      <c r="M249" s="638"/>
      <c r="N249" s="638"/>
    </row>
    <row r="250" spans="10:14" s="87" customFormat="1">
      <c r="J250" s="638"/>
      <c r="K250" s="638"/>
      <c r="L250" s="638"/>
      <c r="M250" s="638"/>
      <c r="N250" s="638"/>
    </row>
    <row r="251" spans="10:14" s="87" customFormat="1">
      <c r="J251" s="638"/>
      <c r="K251" s="638"/>
      <c r="L251" s="638"/>
      <c r="M251" s="638"/>
      <c r="N251" s="638"/>
    </row>
    <row r="252" spans="10:14" s="87" customFormat="1">
      <c r="J252" s="638"/>
      <c r="K252" s="638"/>
      <c r="L252" s="638"/>
      <c r="M252" s="638"/>
      <c r="N252" s="638"/>
    </row>
    <row r="253" spans="10:14" s="87" customFormat="1">
      <c r="J253" s="638"/>
      <c r="K253" s="638"/>
      <c r="L253" s="638"/>
      <c r="M253" s="638"/>
      <c r="N253" s="638"/>
    </row>
    <row r="254" spans="10:14" s="87" customFormat="1">
      <c r="J254" s="638"/>
      <c r="K254" s="638"/>
      <c r="L254" s="638"/>
      <c r="M254" s="638"/>
      <c r="N254" s="638"/>
    </row>
    <row r="255" spans="10:14" s="87" customFormat="1">
      <c r="J255" s="638"/>
      <c r="K255" s="638"/>
      <c r="L255" s="638"/>
      <c r="M255" s="638"/>
      <c r="N255" s="638"/>
    </row>
    <row r="256" spans="10:14" s="87" customFormat="1">
      <c r="J256" s="638"/>
      <c r="K256" s="638"/>
      <c r="L256" s="638"/>
      <c r="M256" s="638"/>
      <c r="N256" s="638"/>
    </row>
    <row r="257" spans="10:14" s="87" customFormat="1">
      <c r="J257" s="638"/>
      <c r="K257" s="638"/>
      <c r="L257" s="638"/>
      <c r="M257" s="638"/>
      <c r="N257" s="638"/>
    </row>
    <row r="258" spans="10:14" s="87" customFormat="1">
      <c r="J258" s="638"/>
      <c r="K258" s="638"/>
      <c r="L258" s="638"/>
      <c r="M258" s="638"/>
      <c r="N258" s="638"/>
    </row>
    <row r="259" spans="10:14" s="87" customFormat="1">
      <c r="J259" s="638"/>
      <c r="K259" s="638"/>
      <c r="L259" s="638"/>
      <c r="M259" s="638"/>
      <c r="N259" s="638"/>
    </row>
    <row r="260" spans="10:14" s="87" customFormat="1">
      <c r="J260" s="638"/>
      <c r="K260" s="638"/>
      <c r="L260" s="638"/>
      <c r="M260" s="638"/>
      <c r="N260" s="638"/>
    </row>
    <row r="261" spans="10:14" s="87" customFormat="1">
      <c r="J261" s="638"/>
      <c r="K261" s="638"/>
      <c r="L261" s="638"/>
      <c r="M261" s="638"/>
      <c r="N261" s="638"/>
    </row>
    <row r="262" spans="10:14" s="87" customFormat="1">
      <c r="J262" s="638"/>
      <c r="K262" s="638"/>
      <c r="L262" s="638"/>
      <c r="M262" s="638"/>
      <c r="N262" s="638"/>
    </row>
    <row r="263" spans="10:14" s="87" customFormat="1">
      <c r="J263" s="638"/>
      <c r="K263" s="638"/>
      <c r="L263" s="638"/>
      <c r="M263" s="638"/>
      <c r="N263" s="638"/>
    </row>
    <row r="264" spans="10:14" s="87" customFormat="1">
      <c r="J264" s="638"/>
      <c r="K264" s="638"/>
      <c r="L264" s="638"/>
      <c r="M264" s="638"/>
      <c r="N264" s="638"/>
    </row>
    <row r="265" spans="10:14" s="87" customFormat="1">
      <c r="J265" s="638"/>
      <c r="K265" s="638"/>
      <c r="L265" s="638"/>
      <c r="M265" s="638"/>
      <c r="N265" s="638"/>
    </row>
    <row r="266" spans="10:14" s="87" customFormat="1">
      <c r="J266" s="638"/>
      <c r="K266" s="638"/>
      <c r="L266" s="638"/>
      <c r="M266" s="638"/>
      <c r="N266" s="638"/>
    </row>
    <row r="267" spans="10:14" s="87" customFormat="1">
      <c r="J267" s="638"/>
      <c r="K267" s="638"/>
      <c r="L267" s="638"/>
      <c r="M267" s="638"/>
      <c r="N267" s="638"/>
    </row>
    <row r="268" spans="10:14" s="87" customFormat="1">
      <c r="J268" s="638"/>
      <c r="K268" s="638"/>
      <c r="L268" s="638"/>
      <c r="M268" s="638"/>
      <c r="N268" s="638"/>
    </row>
    <row r="269" spans="10:14" s="87" customFormat="1">
      <c r="J269" s="638"/>
      <c r="K269" s="638"/>
      <c r="L269" s="638"/>
      <c r="M269" s="638"/>
      <c r="N269" s="638"/>
    </row>
    <row r="270" spans="10:14" s="87" customFormat="1">
      <c r="J270" s="638"/>
      <c r="K270" s="638"/>
      <c r="L270" s="638"/>
      <c r="M270" s="638"/>
      <c r="N270" s="638"/>
    </row>
    <row r="271" spans="10:14" s="87" customFormat="1">
      <c r="J271" s="638"/>
      <c r="K271" s="638"/>
      <c r="L271" s="638"/>
      <c r="M271" s="638"/>
      <c r="N271" s="638"/>
    </row>
    <row r="272" spans="10:14" s="87" customFormat="1">
      <c r="J272" s="638"/>
      <c r="K272" s="638"/>
      <c r="L272" s="638"/>
      <c r="M272" s="638"/>
      <c r="N272" s="638"/>
    </row>
    <row r="273" spans="10:14" s="87" customFormat="1">
      <c r="J273" s="638"/>
      <c r="K273" s="638"/>
      <c r="L273" s="638"/>
      <c r="M273" s="638"/>
      <c r="N273" s="638"/>
    </row>
    <row r="274" spans="10:14" s="87" customFormat="1">
      <c r="J274" s="638"/>
      <c r="K274" s="638"/>
      <c r="L274" s="638"/>
      <c r="M274" s="638"/>
      <c r="N274" s="638"/>
    </row>
    <row r="275" spans="10:14" s="87" customFormat="1">
      <c r="J275" s="638"/>
      <c r="K275" s="638"/>
      <c r="L275" s="638"/>
      <c r="M275" s="638"/>
      <c r="N275" s="638"/>
    </row>
    <row r="276" spans="10:14" s="87" customFormat="1">
      <c r="J276" s="638"/>
      <c r="K276" s="638"/>
      <c r="L276" s="638"/>
      <c r="M276" s="638"/>
      <c r="N276" s="638"/>
    </row>
    <row r="277" spans="10:14" s="87" customFormat="1">
      <c r="J277" s="638"/>
      <c r="K277" s="638"/>
      <c r="L277" s="638"/>
      <c r="M277" s="638"/>
      <c r="N277" s="638"/>
    </row>
    <row r="278" spans="10:14" s="87" customFormat="1">
      <c r="J278" s="638"/>
      <c r="K278" s="638"/>
      <c r="L278" s="638"/>
      <c r="M278" s="638"/>
      <c r="N278" s="638"/>
    </row>
    <row r="279" spans="10:14" s="87" customFormat="1">
      <c r="J279" s="638"/>
      <c r="K279" s="638"/>
      <c r="L279" s="638"/>
      <c r="M279" s="638"/>
      <c r="N279" s="638"/>
    </row>
    <row r="280" spans="10:14" s="87" customFormat="1">
      <c r="J280" s="638"/>
      <c r="K280" s="638"/>
      <c r="L280" s="638"/>
      <c r="M280" s="638"/>
      <c r="N280" s="638"/>
    </row>
    <row r="281" spans="10:14" s="87" customFormat="1">
      <c r="J281" s="638"/>
      <c r="K281" s="638"/>
      <c r="L281" s="638"/>
      <c r="M281" s="638"/>
      <c r="N281" s="638"/>
    </row>
    <row r="282" spans="10:14" s="87" customFormat="1">
      <c r="J282" s="638"/>
      <c r="K282" s="638"/>
      <c r="L282" s="638"/>
      <c r="M282" s="638"/>
      <c r="N282" s="638"/>
    </row>
    <row r="283" spans="10:14" s="87" customFormat="1">
      <c r="J283" s="638"/>
      <c r="K283" s="638"/>
      <c r="L283" s="638"/>
      <c r="M283" s="638"/>
      <c r="N283" s="638"/>
    </row>
    <row r="284" spans="10:14" s="87" customFormat="1">
      <c r="J284" s="638"/>
      <c r="K284" s="638"/>
      <c r="L284" s="638"/>
      <c r="M284" s="638"/>
      <c r="N284" s="638"/>
    </row>
    <row r="285" spans="10:14" s="87" customFormat="1">
      <c r="J285" s="638"/>
      <c r="K285" s="638"/>
      <c r="L285" s="638"/>
      <c r="M285" s="638"/>
      <c r="N285" s="638"/>
    </row>
    <row r="286" spans="10:14" s="87" customFormat="1">
      <c r="J286" s="638"/>
      <c r="K286" s="638"/>
      <c r="L286" s="638"/>
      <c r="M286" s="638"/>
      <c r="N286" s="638"/>
    </row>
    <row r="287" spans="10:14" s="87" customFormat="1">
      <c r="J287" s="638"/>
      <c r="K287" s="638"/>
      <c r="L287" s="638"/>
      <c r="M287" s="638"/>
      <c r="N287" s="638"/>
    </row>
    <row r="288" spans="10:14" s="87" customFormat="1">
      <c r="J288" s="638"/>
      <c r="K288" s="638"/>
      <c r="L288" s="638"/>
      <c r="M288" s="638"/>
      <c r="N288" s="638"/>
    </row>
    <row r="289" spans="10:14" s="87" customFormat="1">
      <c r="J289" s="638"/>
      <c r="K289" s="638"/>
      <c r="L289" s="638"/>
      <c r="M289" s="638"/>
      <c r="N289" s="638"/>
    </row>
    <row r="290" spans="10:14" s="87" customFormat="1">
      <c r="J290" s="638"/>
      <c r="K290" s="638"/>
      <c r="L290" s="638"/>
      <c r="M290" s="638"/>
      <c r="N290" s="638"/>
    </row>
    <row r="291" spans="10:14" s="87" customFormat="1">
      <c r="J291" s="638"/>
      <c r="K291" s="638"/>
      <c r="L291" s="638"/>
      <c r="M291" s="638"/>
      <c r="N291" s="638"/>
    </row>
    <row r="292" spans="10:14" s="87" customFormat="1">
      <c r="J292" s="638"/>
      <c r="K292" s="638"/>
      <c r="L292" s="638"/>
      <c r="M292" s="638"/>
      <c r="N292" s="638"/>
    </row>
    <row r="293" spans="10:14" s="87" customFormat="1">
      <c r="J293" s="638"/>
      <c r="K293" s="638"/>
      <c r="L293" s="638"/>
      <c r="M293" s="638"/>
      <c r="N293" s="638"/>
    </row>
    <row r="294" spans="10:14" s="87" customFormat="1">
      <c r="J294" s="638"/>
      <c r="K294" s="638"/>
      <c r="L294" s="638"/>
      <c r="M294" s="638"/>
      <c r="N294" s="638"/>
    </row>
    <row r="295" spans="10:14" s="87" customFormat="1">
      <c r="J295" s="638"/>
      <c r="K295" s="638"/>
      <c r="L295" s="638"/>
      <c r="M295" s="638"/>
      <c r="N295" s="638"/>
    </row>
    <row r="296" spans="10:14" s="87" customFormat="1">
      <c r="J296" s="638"/>
      <c r="K296" s="638"/>
      <c r="L296" s="638"/>
      <c r="M296" s="638"/>
      <c r="N296" s="638"/>
    </row>
    <row r="297" spans="10:14" s="87" customFormat="1">
      <c r="J297" s="638"/>
      <c r="K297" s="638"/>
      <c r="L297" s="638"/>
      <c r="M297" s="638"/>
      <c r="N297" s="638"/>
    </row>
    <row r="298" spans="10:14" s="87" customFormat="1">
      <c r="J298" s="638"/>
      <c r="K298" s="638"/>
      <c r="L298" s="638"/>
      <c r="M298" s="638"/>
      <c r="N298" s="638"/>
    </row>
    <row r="299" spans="10:14" s="87" customFormat="1">
      <c r="J299" s="638"/>
      <c r="K299" s="638"/>
      <c r="L299" s="638"/>
      <c r="M299" s="638"/>
      <c r="N299" s="638"/>
    </row>
    <row r="300" spans="10:14" s="87" customFormat="1">
      <c r="J300" s="638"/>
      <c r="K300" s="638"/>
      <c r="L300" s="638"/>
      <c r="M300" s="638"/>
      <c r="N300" s="638"/>
    </row>
    <row r="301" spans="10:14" s="87" customFormat="1">
      <c r="J301" s="638"/>
      <c r="K301" s="638"/>
      <c r="L301" s="638"/>
      <c r="M301" s="638"/>
      <c r="N301" s="638"/>
    </row>
    <row r="302" spans="10:14" s="87" customFormat="1">
      <c r="J302" s="638"/>
      <c r="K302" s="638"/>
      <c r="L302" s="638"/>
      <c r="M302" s="638"/>
      <c r="N302" s="638"/>
    </row>
    <row r="303" spans="10:14" s="87" customFormat="1">
      <c r="J303" s="638"/>
      <c r="K303" s="638"/>
      <c r="L303" s="638"/>
      <c r="M303" s="638"/>
      <c r="N303" s="638"/>
    </row>
    <row r="304" spans="10:14" s="87" customFormat="1">
      <c r="J304" s="638"/>
      <c r="K304" s="638"/>
      <c r="L304" s="638"/>
      <c r="M304" s="638"/>
      <c r="N304" s="638"/>
    </row>
    <row r="305" spans="10:14" s="87" customFormat="1">
      <c r="J305" s="638"/>
      <c r="K305" s="638"/>
      <c r="L305" s="638"/>
      <c r="M305" s="638"/>
      <c r="N305" s="638"/>
    </row>
    <row r="306" spans="10:14" s="87" customFormat="1">
      <c r="J306" s="638"/>
      <c r="K306" s="638"/>
      <c r="L306" s="638"/>
      <c r="M306" s="638"/>
      <c r="N306" s="638"/>
    </row>
    <row r="307" spans="10:14" s="87" customFormat="1">
      <c r="J307" s="638"/>
      <c r="K307" s="638"/>
      <c r="L307" s="638"/>
      <c r="M307" s="638"/>
      <c r="N307" s="638"/>
    </row>
    <row r="308" spans="10:14" s="87" customFormat="1">
      <c r="J308" s="638"/>
      <c r="K308" s="638"/>
      <c r="L308" s="638"/>
      <c r="M308" s="638"/>
      <c r="N308" s="638"/>
    </row>
    <row r="309" spans="10:14" s="87" customFormat="1">
      <c r="J309" s="638"/>
      <c r="K309" s="638"/>
      <c r="L309" s="638"/>
      <c r="M309" s="638"/>
      <c r="N309" s="638"/>
    </row>
    <row r="310" spans="10:14" s="87" customFormat="1">
      <c r="J310" s="638"/>
      <c r="K310" s="638"/>
      <c r="L310" s="638"/>
      <c r="M310" s="638"/>
      <c r="N310" s="638"/>
    </row>
    <row r="311" spans="10:14" s="87" customFormat="1">
      <c r="J311" s="638"/>
      <c r="K311" s="638"/>
      <c r="L311" s="638"/>
      <c r="M311" s="638"/>
      <c r="N311" s="638"/>
    </row>
    <row r="312" spans="10:14" s="87" customFormat="1">
      <c r="J312" s="638"/>
      <c r="K312" s="638"/>
      <c r="L312" s="638"/>
      <c r="M312" s="638"/>
      <c r="N312" s="638"/>
    </row>
    <row r="313" spans="10:14" s="87" customFormat="1">
      <c r="J313" s="638"/>
      <c r="K313" s="638"/>
      <c r="L313" s="638"/>
      <c r="M313" s="638"/>
      <c r="N313" s="638"/>
    </row>
    <row r="314" spans="10:14" s="87" customFormat="1">
      <c r="J314" s="638"/>
      <c r="K314" s="638"/>
      <c r="L314" s="638"/>
      <c r="M314" s="638"/>
      <c r="N314" s="638"/>
    </row>
    <row r="315" spans="10:14" s="87" customFormat="1">
      <c r="J315" s="638"/>
      <c r="K315" s="638"/>
      <c r="L315" s="638"/>
      <c r="M315" s="638"/>
      <c r="N315" s="638"/>
    </row>
    <row r="316" spans="10:14" s="87" customFormat="1">
      <c r="J316" s="638"/>
      <c r="K316" s="638"/>
      <c r="L316" s="638"/>
      <c r="M316" s="638"/>
      <c r="N316" s="638"/>
    </row>
    <row r="317" spans="10:14" s="87" customFormat="1">
      <c r="J317" s="638"/>
      <c r="K317" s="638"/>
      <c r="L317" s="638"/>
      <c r="M317" s="638"/>
      <c r="N317" s="638"/>
    </row>
    <row r="318" spans="10:14" s="87" customFormat="1">
      <c r="J318" s="638"/>
      <c r="K318" s="638"/>
      <c r="L318" s="638"/>
      <c r="M318" s="638"/>
      <c r="N318" s="638"/>
    </row>
    <row r="319" spans="10:14" s="87" customFormat="1">
      <c r="J319" s="638"/>
      <c r="K319" s="638"/>
      <c r="L319" s="638"/>
      <c r="M319" s="638"/>
      <c r="N319" s="638"/>
    </row>
    <row r="320" spans="10:14" s="87" customFormat="1">
      <c r="J320" s="638"/>
      <c r="K320" s="638"/>
      <c r="L320" s="638"/>
      <c r="M320" s="638"/>
      <c r="N320" s="638"/>
    </row>
    <row r="321" spans="10:14" s="87" customFormat="1">
      <c r="J321" s="638"/>
      <c r="K321" s="638"/>
      <c r="L321" s="638"/>
      <c r="M321" s="638"/>
      <c r="N321" s="638"/>
    </row>
    <row r="322" spans="10:14" s="87" customFormat="1">
      <c r="J322" s="638"/>
      <c r="K322" s="638"/>
      <c r="L322" s="638"/>
      <c r="M322" s="638"/>
      <c r="N322" s="638"/>
    </row>
    <row r="323" spans="10:14" s="87" customFormat="1">
      <c r="J323" s="638"/>
      <c r="K323" s="638"/>
      <c r="L323" s="638"/>
      <c r="M323" s="638"/>
      <c r="N323" s="638"/>
    </row>
    <row r="324" spans="10:14" s="87" customFormat="1">
      <c r="J324" s="638"/>
      <c r="K324" s="638"/>
      <c r="L324" s="638"/>
      <c r="M324" s="638"/>
      <c r="N324" s="638"/>
    </row>
    <row r="325" spans="10:14" s="87" customFormat="1">
      <c r="J325" s="638"/>
      <c r="K325" s="638"/>
      <c r="L325" s="638"/>
      <c r="M325" s="638"/>
      <c r="N325" s="638"/>
    </row>
    <row r="326" spans="10:14" s="87" customFormat="1">
      <c r="J326" s="638"/>
      <c r="K326" s="638"/>
      <c r="L326" s="638"/>
      <c r="M326" s="638"/>
      <c r="N326" s="638"/>
    </row>
    <row r="327" spans="10:14" s="87" customFormat="1">
      <c r="J327" s="638"/>
      <c r="K327" s="638"/>
      <c r="L327" s="638"/>
      <c r="M327" s="638"/>
      <c r="N327" s="638"/>
    </row>
    <row r="328" spans="10:14" s="87" customFormat="1">
      <c r="J328" s="638"/>
      <c r="K328" s="638"/>
      <c r="L328" s="638"/>
      <c r="M328" s="638"/>
      <c r="N328" s="638"/>
    </row>
    <row r="329" spans="10:14" s="87" customFormat="1">
      <c r="J329" s="638"/>
      <c r="K329" s="638"/>
      <c r="L329" s="638"/>
      <c r="M329" s="638"/>
      <c r="N329" s="638"/>
    </row>
    <row r="330" spans="10:14" s="87" customFormat="1">
      <c r="J330" s="638"/>
      <c r="K330" s="638"/>
      <c r="L330" s="638"/>
      <c r="M330" s="638"/>
      <c r="N330" s="638"/>
    </row>
    <row r="331" spans="10:14" s="87" customFormat="1">
      <c r="J331" s="638"/>
      <c r="K331" s="638"/>
      <c r="L331" s="638"/>
      <c r="M331" s="638"/>
      <c r="N331" s="638"/>
    </row>
    <row r="332" spans="10:14" s="87" customFormat="1">
      <c r="J332" s="638"/>
      <c r="K332" s="638"/>
      <c r="L332" s="638"/>
      <c r="M332" s="638"/>
      <c r="N332" s="638"/>
    </row>
    <row r="333" spans="10:14" s="87" customFormat="1">
      <c r="J333" s="638"/>
      <c r="K333" s="638"/>
      <c r="L333" s="638"/>
      <c r="M333" s="638"/>
      <c r="N333" s="638"/>
    </row>
    <row r="334" spans="10:14" s="87" customFormat="1">
      <c r="J334" s="638"/>
      <c r="K334" s="638"/>
      <c r="L334" s="638"/>
      <c r="M334" s="638"/>
      <c r="N334" s="638"/>
    </row>
    <row r="335" spans="10:14" s="87" customFormat="1">
      <c r="J335" s="638"/>
      <c r="K335" s="638"/>
      <c r="L335" s="638"/>
      <c r="M335" s="638"/>
      <c r="N335" s="638"/>
    </row>
    <row r="336" spans="10:14" s="87" customFormat="1">
      <c r="J336" s="638"/>
      <c r="K336" s="638"/>
      <c r="L336" s="638"/>
      <c r="M336" s="638"/>
      <c r="N336" s="638"/>
    </row>
    <row r="337" spans="10:14" s="87" customFormat="1">
      <c r="J337" s="638"/>
      <c r="K337" s="638"/>
      <c r="L337" s="638"/>
      <c r="M337" s="638"/>
      <c r="N337" s="638"/>
    </row>
    <row r="338" spans="10:14" s="87" customFormat="1">
      <c r="J338" s="638"/>
      <c r="K338" s="638"/>
      <c r="L338" s="638"/>
      <c r="M338" s="638"/>
      <c r="N338" s="638"/>
    </row>
    <row r="339" spans="10:14" s="87" customFormat="1">
      <c r="J339" s="638"/>
      <c r="K339" s="638"/>
      <c r="L339" s="638"/>
      <c r="M339" s="638"/>
      <c r="N339" s="638"/>
    </row>
    <row r="340" spans="10:14" s="87" customFormat="1">
      <c r="J340" s="638"/>
      <c r="K340" s="638"/>
      <c r="L340" s="638"/>
      <c r="M340" s="638"/>
      <c r="N340" s="638"/>
    </row>
    <row r="341" spans="10:14" s="87" customFormat="1">
      <c r="J341" s="638"/>
      <c r="K341" s="638"/>
      <c r="L341" s="638"/>
      <c r="M341" s="638"/>
      <c r="N341" s="638"/>
    </row>
    <row r="342" spans="10:14" s="87" customFormat="1">
      <c r="J342" s="638"/>
      <c r="K342" s="638"/>
      <c r="L342" s="638"/>
      <c r="M342" s="638"/>
      <c r="N342" s="638"/>
    </row>
    <row r="343" spans="10:14" s="87" customFormat="1">
      <c r="J343" s="638"/>
      <c r="K343" s="638"/>
      <c r="L343" s="638"/>
      <c r="M343" s="638"/>
      <c r="N343" s="638"/>
    </row>
    <row r="344" spans="10:14" s="87" customFormat="1">
      <c r="J344" s="638"/>
      <c r="K344" s="638"/>
      <c r="L344" s="638"/>
      <c r="M344" s="638"/>
      <c r="N344" s="638"/>
    </row>
    <row r="345" spans="10:14" s="87" customFormat="1">
      <c r="J345" s="638"/>
      <c r="K345" s="638"/>
      <c r="L345" s="638"/>
      <c r="M345" s="638"/>
      <c r="N345" s="638"/>
    </row>
    <row r="346" spans="10:14" s="87" customFormat="1">
      <c r="J346" s="638"/>
      <c r="K346" s="638"/>
      <c r="L346" s="638"/>
      <c r="M346" s="638"/>
      <c r="N346" s="638"/>
    </row>
    <row r="347" spans="10:14" s="87" customFormat="1">
      <c r="J347" s="638"/>
      <c r="K347" s="638"/>
      <c r="L347" s="638"/>
      <c r="M347" s="638"/>
      <c r="N347" s="638"/>
    </row>
    <row r="348" spans="10:14" s="87" customFormat="1">
      <c r="J348" s="638"/>
      <c r="K348" s="638"/>
      <c r="L348" s="638"/>
      <c r="M348" s="638"/>
      <c r="N348" s="638"/>
    </row>
    <row r="349" spans="10:14" s="87" customFormat="1">
      <c r="J349" s="638"/>
      <c r="K349" s="638"/>
      <c r="L349" s="638"/>
      <c r="M349" s="638"/>
      <c r="N349" s="638"/>
    </row>
    <row r="350" spans="10:14" s="87" customFormat="1">
      <c r="J350" s="638"/>
      <c r="K350" s="638"/>
      <c r="L350" s="638"/>
      <c r="M350" s="638"/>
      <c r="N350" s="638"/>
    </row>
    <row r="351" spans="10:14" s="87" customFormat="1">
      <c r="J351" s="638"/>
      <c r="K351" s="638"/>
      <c r="L351" s="638"/>
      <c r="M351" s="638"/>
      <c r="N351" s="638"/>
    </row>
    <row r="352" spans="10:14" s="87" customFormat="1">
      <c r="J352" s="638"/>
      <c r="K352" s="638"/>
      <c r="L352" s="638"/>
      <c r="M352" s="638"/>
      <c r="N352" s="638"/>
    </row>
    <row r="353" spans="10:14" s="87" customFormat="1">
      <c r="J353" s="638"/>
      <c r="K353" s="638"/>
      <c r="L353" s="638"/>
      <c r="M353" s="638"/>
      <c r="N353" s="638"/>
    </row>
    <row r="354" spans="10:14" s="87" customFormat="1">
      <c r="J354" s="638"/>
      <c r="K354" s="638"/>
      <c r="L354" s="638"/>
      <c r="M354" s="638"/>
      <c r="N354" s="638"/>
    </row>
    <row r="355" spans="10:14" s="87" customFormat="1">
      <c r="J355" s="638"/>
      <c r="K355" s="638"/>
      <c r="L355" s="638"/>
      <c r="M355" s="638"/>
      <c r="N355" s="638"/>
    </row>
    <row r="356" spans="10:14" s="87" customFormat="1">
      <c r="J356" s="638"/>
      <c r="K356" s="638"/>
      <c r="L356" s="638"/>
      <c r="M356" s="638"/>
      <c r="N356" s="638"/>
    </row>
    <row r="357" spans="10:14" s="87" customFormat="1">
      <c r="J357" s="638"/>
      <c r="K357" s="638"/>
      <c r="L357" s="638"/>
      <c r="M357" s="638"/>
      <c r="N357" s="638"/>
    </row>
    <row r="358" spans="10:14" s="87" customFormat="1">
      <c r="J358" s="638"/>
      <c r="K358" s="638"/>
      <c r="L358" s="638"/>
      <c r="M358" s="638"/>
      <c r="N358" s="638"/>
    </row>
    <row r="359" spans="10:14" s="87" customFormat="1">
      <c r="J359" s="638"/>
      <c r="K359" s="638"/>
      <c r="L359" s="638"/>
      <c r="M359" s="638"/>
      <c r="N359" s="638"/>
    </row>
    <row r="360" spans="10:14" s="87" customFormat="1">
      <c r="J360" s="638"/>
      <c r="K360" s="638"/>
      <c r="L360" s="638"/>
      <c r="M360" s="638"/>
      <c r="N360" s="638"/>
    </row>
    <row r="361" spans="10:14" s="87" customFormat="1">
      <c r="J361" s="638"/>
      <c r="K361" s="638"/>
      <c r="L361" s="638"/>
      <c r="M361" s="638"/>
      <c r="N361" s="638"/>
    </row>
    <row r="362" spans="10:14" s="87" customFormat="1">
      <c r="J362" s="638"/>
      <c r="K362" s="638"/>
      <c r="L362" s="638"/>
      <c r="M362" s="638"/>
      <c r="N362" s="638"/>
    </row>
    <row r="363" spans="10:14" s="87" customFormat="1">
      <c r="J363" s="638"/>
      <c r="K363" s="638"/>
      <c r="L363" s="638"/>
      <c r="M363" s="638"/>
      <c r="N363" s="638"/>
    </row>
    <row r="364" spans="10:14" s="87" customFormat="1">
      <c r="J364" s="638"/>
      <c r="K364" s="638"/>
      <c r="L364" s="638"/>
      <c r="M364" s="638"/>
      <c r="N364" s="638"/>
    </row>
    <row r="365" spans="10:14" s="87" customFormat="1">
      <c r="J365" s="638"/>
      <c r="K365" s="638"/>
      <c r="L365" s="638"/>
      <c r="M365" s="638"/>
      <c r="N365" s="638"/>
    </row>
    <row r="366" spans="10:14" s="87" customFormat="1">
      <c r="J366" s="638"/>
      <c r="K366" s="638"/>
      <c r="L366" s="638"/>
      <c r="M366" s="638"/>
      <c r="N366" s="638"/>
    </row>
    <row r="367" spans="10:14" s="87" customFormat="1">
      <c r="J367" s="638"/>
      <c r="K367" s="638"/>
      <c r="L367" s="638"/>
      <c r="M367" s="638"/>
      <c r="N367" s="638"/>
    </row>
    <row r="368" spans="10:14" s="87" customFormat="1">
      <c r="J368" s="638"/>
      <c r="K368" s="638"/>
      <c r="L368" s="638"/>
      <c r="M368" s="638"/>
      <c r="N368" s="638"/>
    </row>
    <row r="369" spans="10:14" s="87" customFormat="1">
      <c r="J369" s="638"/>
      <c r="K369" s="638"/>
      <c r="L369" s="638"/>
      <c r="M369" s="638"/>
      <c r="N369" s="638"/>
    </row>
    <row r="370" spans="10:14" s="87" customFormat="1">
      <c r="J370" s="638"/>
      <c r="K370" s="638"/>
      <c r="L370" s="638"/>
      <c r="M370" s="638"/>
      <c r="N370" s="638"/>
    </row>
    <row r="371" spans="10:14" s="87" customFormat="1">
      <c r="J371" s="638"/>
      <c r="K371" s="638"/>
      <c r="L371" s="638"/>
      <c r="M371" s="638"/>
      <c r="N371" s="638"/>
    </row>
    <row r="372" spans="10:14" s="87" customFormat="1">
      <c r="J372" s="638"/>
      <c r="K372" s="638"/>
      <c r="L372" s="638"/>
      <c r="M372" s="638"/>
      <c r="N372" s="638"/>
    </row>
    <row r="373" spans="10:14" s="87" customFormat="1">
      <c r="J373" s="638"/>
      <c r="K373" s="638"/>
      <c r="L373" s="638"/>
      <c r="M373" s="638"/>
      <c r="N373" s="638"/>
    </row>
    <row r="374" spans="10:14" s="87" customFormat="1">
      <c r="J374" s="638"/>
      <c r="K374" s="638"/>
      <c r="L374" s="638"/>
      <c r="M374" s="638"/>
      <c r="N374" s="638"/>
    </row>
    <row r="375" spans="10:14" s="87" customFormat="1">
      <c r="J375" s="638"/>
      <c r="K375" s="638"/>
      <c r="L375" s="638"/>
      <c r="M375" s="638"/>
      <c r="N375" s="638"/>
    </row>
    <row r="376" spans="10:14" s="87" customFormat="1">
      <c r="J376" s="638"/>
      <c r="K376" s="638"/>
      <c r="L376" s="638"/>
      <c r="M376" s="638"/>
      <c r="N376" s="638"/>
    </row>
    <row r="377" spans="10:14" s="87" customFormat="1">
      <c r="J377" s="638"/>
      <c r="K377" s="638"/>
      <c r="L377" s="638"/>
      <c r="M377" s="638"/>
      <c r="N377" s="638"/>
    </row>
    <row r="378" spans="10:14" s="87" customFormat="1">
      <c r="J378" s="638"/>
      <c r="K378" s="638"/>
      <c r="L378" s="638"/>
      <c r="M378" s="638"/>
      <c r="N378" s="638"/>
    </row>
    <row r="379" spans="10:14" s="87" customFormat="1">
      <c r="J379" s="638"/>
      <c r="K379" s="638"/>
      <c r="L379" s="638"/>
      <c r="M379" s="638"/>
      <c r="N379" s="638"/>
    </row>
    <row r="380" spans="10:14" s="87" customFormat="1">
      <c r="J380" s="638"/>
      <c r="K380" s="638"/>
      <c r="L380" s="638"/>
      <c r="M380" s="638"/>
      <c r="N380" s="638"/>
    </row>
    <row r="381" spans="10:14" s="87" customFormat="1">
      <c r="J381" s="638"/>
      <c r="K381" s="638"/>
      <c r="L381" s="638"/>
      <c r="M381" s="638"/>
      <c r="N381" s="638"/>
    </row>
    <row r="382" spans="10:14" s="87" customFormat="1">
      <c r="J382" s="638"/>
      <c r="K382" s="638"/>
      <c r="L382" s="638"/>
      <c r="M382" s="638"/>
      <c r="N382" s="638"/>
    </row>
    <row r="383" spans="10:14" s="87" customFormat="1">
      <c r="J383" s="638"/>
      <c r="K383" s="638"/>
      <c r="L383" s="638"/>
      <c r="M383" s="638"/>
      <c r="N383" s="638"/>
    </row>
    <row r="384" spans="10:14" s="87" customFormat="1">
      <c r="J384" s="638"/>
      <c r="K384" s="638"/>
      <c r="L384" s="638"/>
      <c r="M384" s="638"/>
      <c r="N384" s="638"/>
    </row>
    <row r="385" spans="10:14" s="87" customFormat="1">
      <c r="J385" s="638"/>
      <c r="K385" s="638"/>
      <c r="L385" s="638"/>
      <c r="M385" s="638"/>
      <c r="N385" s="638"/>
    </row>
    <row r="386" spans="10:14" s="87" customFormat="1">
      <c r="J386" s="638"/>
      <c r="K386" s="638"/>
      <c r="L386" s="638"/>
      <c r="M386" s="638"/>
      <c r="N386" s="638"/>
    </row>
    <row r="387" spans="10:14" s="87" customFormat="1">
      <c r="J387" s="638"/>
      <c r="K387" s="638"/>
      <c r="L387" s="638"/>
      <c r="M387" s="638"/>
      <c r="N387" s="638"/>
    </row>
    <row r="388" spans="10:14" s="87" customFormat="1">
      <c r="J388" s="638"/>
      <c r="K388" s="638"/>
      <c r="L388" s="638"/>
      <c r="M388" s="638"/>
      <c r="N388" s="638"/>
    </row>
    <row r="389" spans="10:14" s="87" customFormat="1">
      <c r="J389" s="638"/>
      <c r="K389" s="638"/>
      <c r="L389" s="638"/>
      <c r="M389" s="638"/>
      <c r="N389" s="638"/>
    </row>
    <row r="390" spans="10:14" s="87" customFormat="1">
      <c r="J390" s="638"/>
      <c r="K390" s="638"/>
      <c r="L390" s="638"/>
      <c r="M390" s="638"/>
      <c r="N390" s="638"/>
    </row>
    <row r="391" spans="10:14" s="87" customFormat="1">
      <c r="J391" s="638"/>
      <c r="K391" s="638"/>
      <c r="L391" s="638"/>
      <c r="M391" s="638"/>
      <c r="N391" s="638"/>
    </row>
    <row r="392" spans="10:14" s="87" customFormat="1">
      <c r="J392" s="638"/>
      <c r="K392" s="638"/>
      <c r="L392" s="638"/>
      <c r="M392" s="638"/>
      <c r="N392" s="638"/>
    </row>
    <row r="393" spans="10:14" s="87" customFormat="1">
      <c r="J393" s="638"/>
      <c r="K393" s="638"/>
      <c r="L393" s="638"/>
      <c r="M393" s="638"/>
      <c r="N393" s="638"/>
    </row>
    <row r="394" spans="10:14" s="87" customFormat="1">
      <c r="J394" s="638"/>
      <c r="K394" s="638"/>
      <c r="L394" s="638"/>
      <c r="M394" s="638"/>
      <c r="N394" s="638"/>
    </row>
    <row r="395" spans="10:14" s="87" customFormat="1">
      <c r="J395" s="638"/>
      <c r="K395" s="638"/>
      <c r="L395" s="638"/>
      <c r="M395" s="638"/>
      <c r="N395" s="638"/>
    </row>
    <row r="396" spans="10:14" s="87" customFormat="1">
      <c r="J396" s="638"/>
      <c r="K396" s="638"/>
      <c r="L396" s="638"/>
      <c r="M396" s="638"/>
      <c r="N396" s="638"/>
    </row>
    <row r="397" spans="10:14" s="87" customFormat="1">
      <c r="J397" s="638"/>
      <c r="K397" s="638"/>
      <c r="L397" s="638"/>
      <c r="M397" s="638"/>
      <c r="N397" s="638"/>
    </row>
    <row r="398" spans="10:14" s="87" customFormat="1">
      <c r="J398" s="638"/>
      <c r="K398" s="638"/>
      <c r="L398" s="638"/>
      <c r="M398" s="638"/>
      <c r="N398" s="638"/>
    </row>
    <row r="399" spans="10:14" s="87" customFormat="1">
      <c r="J399" s="638"/>
      <c r="K399" s="638"/>
      <c r="L399" s="638"/>
      <c r="M399" s="638"/>
      <c r="N399" s="638"/>
    </row>
    <row r="400" spans="10:14" s="87" customFormat="1">
      <c r="J400" s="638"/>
      <c r="K400" s="638"/>
      <c r="L400" s="638"/>
      <c r="M400" s="638"/>
      <c r="N400" s="638"/>
    </row>
    <row r="401" spans="10:14" s="87" customFormat="1">
      <c r="J401" s="638"/>
      <c r="K401" s="638"/>
      <c r="L401" s="638"/>
      <c r="M401" s="638"/>
      <c r="N401" s="638"/>
    </row>
    <row r="402" spans="10:14" s="87" customFormat="1">
      <c r="J402" s="638"/>
      <c r="K402" s="638"/>
      <c r="L402" s="638"/>
      <c r="M402" s="638"/>
      <c r="N402" s="638"/>
    </row>
    <row r="403" spans="10:14" s="87" customFormat="1">
      <c r="J403" s="638"/>
      <c r="K403" s="638"/>
      <c r="L403" s="638"/>
      <c r="M403" s="638"/>
      <c r="N403" s="638"/>
    </row>
    <row r="404" spans="10:14" s="87" customFormat="1">
      <c r="J404" s="638"/>
      <c r="K404" s="638"/>
      <c r="L404" s="638"/>
      <c r="M404" s="638"/>
      <c r="N404" s="638"/>
    </row>
    <row r="405" spans="10:14" s="87" customFormat="1">
      <c r="J405" s="638"/>
      <c r="K405" s="638"/>
      <c r="L405" s="638"/>
      <c r="M405" s="638"/>
      <c r="N405" s="638"/>
    </row>
    <row r="406" spans="10:14" s="87" customFormat="1">
      <c r="J406" s="638"/>
      <c r="K406" s="638"/>
      <c r="L406" s="638"/>
      <c r="M406" s="638"/>
      <c r="N406" s="638"/>
    </row>
    <row r="407" spans="10:14" s="87" customFormat="1">
      <c r="J407" s="638"/>
      <c r="K407" s="638"/>
      <c r="L407" s="638"/>
      <c r="M407" s="638"/>
      <c r="N407" s="638"/>
    </row>
    <row r="408" spans="10:14" s="87" customFormat="1">
      <c r="J408" s="638"/>
      <c r="K408" s="638"/>
      <c r="L408" s="638"/>
      <c r="M408" s="638"/>
      <c r="N408" s="638"/>
    </row>
    <row r="409" spans="10:14" s="87" customFormat="1">
      <c r="J409" s="638"/>
      <c r="K409" s="638"/>
      <c r="L409" s="638"/>
      <c r="M409" s="638"/>
      <c r="N409" s="638"/>
    </row>
    <row r="410" spans="10:14" s="87" customFormat="1">
      <c r="J410" s="638"/>
      <c r="K410" s="638"/>
      <c r="L410" s="638"/>
      <c r="M410" s="638"/>
      <c r="N410" s="638"/>
    </row>
    <row r="411" spans="10:14" s="87" customFormat="1">
      <c r="J411" s="638"/>
      <c r="K411" s="638"/>
      <c r="L411" s="638"/>
      <c r="M411" s="638"/>
      <c r="N411" s="638"/>
    </row>
    <row r="412" spans="10:14" s="87" customFormat="1">
      <c r="J412" s="638"/>
      <c r="K412" s="638"/>
      <c r="L412" s="638"/>
      <c r="M412" s="638"/>
      <c r="N412" s="638"/>
    </row>
    <row r="413" spans="10:14" s="87" customFormat="1">
      <c r="J413" s="638"/>
      <c r="K413" s="638"/>
      <c r="L413" s="638"/>
      <c r="M413" s="638"/>
      <c r="N413" s="638"/>
    </row>
    <row r="414" spans="10:14" s="87" customFormat="1">
      <c r="J414" s="638"/>
      <c r="K414" s="638"/>
      <c r="L414" s="638"/>
      <c r="M414" s="638"/>
      <c r="N414" s="638"/>
    </row>
    <row r="415" spans="10:14" s="87" customFormat="1">
      <c r="J415" s="638"/>
      <c r="K415" s="638"/>
      <c r="L415" s="638"/>
      <c r="M415" s="638"/>
      <c r="N415" s="638"/>
    </row>
    <row r="416" spans="10:14" s="87" customFormat="1">
      <c r="J416" s="638"/>
      <c r="K416" s="638"/>
      <c r="L416" s="638"/>
      <c r="M416" s="638"/>
      <c r="N416" s="638"/>
    </row>
    <row r="417" spans="10:14" s="87" customFormat="1">
      <c r="J417" s="638"/>
      <c r="K417" s="638"/>
      <c r="L417" s="638"/>
      <c r="M417" s="638"/>
      <c r="N417" s="638"/>
    </row>
    <row r="418" spans="10:14" s="87" customFormat="1">
      <c r="J418" s="638"/>
      <c r="K418" s="638"/>
      <c r="L418" s="638"/>
      <c r="M418" s="638"/>
      <c r="N418" s="638"/>
    </row>
    <row r="419" spans="10:14" s="87" customFormat="1">
      <c r="J419" s="638"/>
      <c r="K419" s="638"/>
      <c r="L419" s="638"/>
      <c r="M419" s="638"/>
      <c r="N419" s="638"/>
    </row>
    <row r="420" spans="10:14" s="87" customFormat="1">
      <c r="J420" s="638"/>
      <c r="K420" s="638"/>
      <c r="L420" s="638"/>
      <c r="M420" s="638"/>
      <c r="N420" s="638"/>
    </row>
    <row r="421" spans="10:14" s="87" customFormat="1">
      <c r="J421" s="638"/>
      <c r="K421" s="638"/>
      <c r="L421" s="638"/>
      <c r="M421" s="638"/>
      <c r="N421" s="638"/>
    </row>
    <row r="422" spans="10:14" s="87" customFormat="1">
      <c r="J422" s="638"/>
      <c r="K422" s="638"/>
      <c r="L422" s="638"/>
      <c r="M422" s="638"/>
      <c r="N422" s="638"/>
    </row>
    <row r="423" spans="10:14" s="87" customFormat="1">
      <c r="J423" s="638"/>
      <c r="K423" s="638"/>
      <c r="L423" s="638"/>
      <c r="M423" s="638"/>
      <c r="N423" s="638"/>
    </row>
    <row r="424" spans="10:14" s="87" customFormat="1">
      <c r="J424" s="638"/>
      <c r="K424" s="638"/>
      <c r="L424" s="638"/>
      <c r="M424" s="638"/>
      <c r="N424" s="638"/>
    </row>
    <row r="425" spans="10:14" s="87" customFormat="1">
      <c r="J425" s="638"/>
      <c r="K425" s="638"/>
      <c r="L425" s="638"/>
      <c r="M425" s="638"/>
      <c r="N425" s="638"/>
    </row>
    <row r="426" spans="10:14" s="87" customFormat="1">
      <c r="J426" s="638"/>
      <c r="K426" s="638"/>
      <c r="L426" s="638"/>
      <c r="M426" s="638"/>
      <c r="N426" s="638"/>
    </row>
    <row r="427" spans="10:14" s="87" customFormat="1">
      <c r="J427" s="638"/>
      <c r="K427" s="638"/>
      <c r="L427" s="638"/>
      <c r="M427" s="638"/>
      <c r="N427" s="638"/>
    </row>
    <row r="428" spans="10:14" s="87" customFormat="1">
      <c r="J428" s="638"/>
      <c r="K428" s="638"/>
      <c r="L428" s="638"/>
      <c r="M428" s="638"/>
      <c r="N428" s="638"/>
    </row>
    <row r="429" spans="10:14" s="87" customFormat="1">
      <c r="J429" s="638"/>
      <c r="K429" s="638"/>
      <c r="L429" s="638"/>
      <c r="M429" s="638"/>
      <c r="N429" s="638"/>
    </row>
    <row r="430" spans="10:14" s="87" customFormat="1">
      <c r="J430" s="638"/>
      <c r="K430" s="638"/>
      <c r="L430" s="638"/>
      <c r="M430" s="638"/>
      <c r="N430" s="638"/>
    </row>
    <row r="431" spans="10:14" s="87" customFormat="1">
      <c r="J431" s="638"/>
      <c r="K431" s="638"/>
      <c r="L431" s="638"/>
      <c r="M431" s="638"/>
      <c r="N431" s="638"/>
    </row>
    <row r="432" spans="10:14" s="87" customFormat="1">
      <c r="J432" s="638"/>
      <c r="K432" s="638"/>
      <c r="L432" s="638"/>
      <c r="M432" s="638"/>
      <c r="N432" s="638"/>
    </row>
    <row r="433" spans="10:14" s="87" customFormat="1">
      <c r="J433" s="638"/>
      <c r="K433" s="638"/>
      <c r="L433" s="638"/>
      <c r="M433" s="638"/>
      <c r="N433" s="638"/>
    </row>
    <row r="434" spans="10:14" s="87" customFormat="1">
      <c r="J434" s="638"/>
      <c r="K434" s="638"/>
      <c r="L434" s="638"/>
      <c r="M434" s="638"/>
      <c r="N434" s="638"/>
    </row>
    <row r="435" spans="10:14" s="87" customFormat="1">
      <c r="J435" s="638"/>
      <c r="K435" s="638"/>
      <c r="L435" s="638"/>
      <c r="M435" s="638"/>
      <c r="N435" s="638"/>
    </row>
    <row r="436" spans="10:14" s="87" customFormat="1">
      <c r="J436" s="638"/>
      <c r="K436" s="638"/>
      <c r="L436" s="638"/>
      <c r="M436" s="638"/>
      <c r="N436" s="638"/>
    </row>
    <row r="437" spans="10:14" s="87" customFormat="1">
      <c r="J437" s="638"/>
      <c r="K437" s="638"/>
      <c r="L437" s="638"/>
      <c r="M437" s="638"/>
      <c r="N437" s="638"/>
    </row>
    <row r="438" spans="10:14" s="87" customFormat="1">
      <c r="J438" s="638"/>
      <c r="K438" s="638"/>
      <c r="L438" s="638"/>
      <c r="M438" s="638"/>
      <c r="N438" s="638"/>
    </row>
    <row r="439" spans="10:14" s="87" customFormat="1">
      <c r="J439" s="638"/>
      <c r="K439" s="638"/>
      <c r="L439" s="638"/>
      <c r="M439" s="638"/>
      <c r="N439" s="638"/>
    </row>
    <row r="440" spans="10:14" s="87" customFormat="1">
      <c r="J440" s="638"/>
      <c r="K440" s="638"/>
      <c r="L440" s="638"/>
      <c r="M440" s="638"/>
      <c r="N440" s="638"/>
    </row>
    <row r="441" spans="10:14" s="87" customFormat="1">
      <c r="J441" s="638"/>
      <c r="K441" s="638"/>
      <c r="L441" s="638"/>
      <c r="M441" s="638"/>
      <c r="N441" s="638"/>
    </row>
    <row r="442" spans="10:14" s="87" customFormat="1">
      <c r="J442" s="638"/>
      <c r="K442" s="638"/>
      <c r="L442" s="638"/>
      <c r="M442" s="638"/>
      <c r="N442" s="638"/>
    </row>
    <row r="443" spans="10:14" s="87" customFormat="1">
      <c r="J443" s="638"/>
      <c r="K443" s="638"/>
      <c r="L443" s="638"/>
      <c r="M443" s="638"/>
      <c r="N443" s="638"/>
    </row>
    <row r="444" spans="10:14" s="87" customFormat="1">
      <c r="J444" s="638"/>
      <c r="K444" s="638"/>
      <c r="L444" s="638"/>
      <c r="M444" s="638"/>
      <c r="N444" s="638"/>
    </row>
    <row r="445" spans="10:14" s="87" customFormat="1">
      <c r="J445" s="638"/>
      <c r="K445" s="638"/>
      <c r="L445" s="638"/>
      <c r="M445" s="638"/>
      <c r="N445" s="638"/>
    </row>
    <row r="446" spans="10:14" s="87" customFormat="1">
      <c r="J446" s="638"/>
      <c r="K446" s="638"/>
      <c r="L446" s="638"/>
      <c r="M446" s="638"/>
      <c r="N446" s="638"/>
    </row>
    <row r="447" spans="10:14" s="87" customFormat="1">
      <c r="J447" s="638"/>
      <c r="K447" s="638"/>
      <c r="L447" s="638"/>
      <c r="M447" s="638"/>
      <c r="N447" s="638"/>
    </row>
    <row r="448" spans="10:14" s="87" customFormat="1">
      <c r="J448" s="638"/>
      <c r="K448" s="638"/>
      <c r="L448" s="638"/>
      <c r="M448" s="638"/>
      <c r="N448" s="638"/>
    </row>
    <row r="449" spans="10:14" s="87" customFormat="1">
      <c r="J449" s="638"/>
      <c r="K449" s="638"/>
      <c r="L449" s="638"/>
      <c r="M449" s="638"/>
      <c r="N449" s="638"/>
    </row>
    <row r="450" spans="10:14" s="87" customFormat="1">
      <c r="J450" s="638"/>
      <c r="K450" s="638"/>
      <c r="L450" s="638"/>
      <c r="M450" s="638"/>
      <c r="N450" s="638"/>
    </row>
    <row r="451" spans="10:14" s="87" customFormat="1">
      <c r="J451" s="638"/>
      <c r="K451" s="638"/>
      <c r="L451" s="638"/>
      <c r="M451" s="638"/>
      <c r="N451" s="638"/>
    </row>
    <row r="452" spans="10:14" s="87" customFormat="1">
      <c r="J452" s="638"/>
      <c r="K452" s="638"/>
      <c r="L452" s="638"/>
      <c r="M452" s="638"/>
      <c r="N452" s="638"/>
    </row>
    <row r="453" spans="10:14" s="87" customFormat="1">
      <c r="J453" s="638"/>
      <c r="K453" s="638"/>
      <c r="L453" s="638"/>
      <c r="M453" s="638"/>
      <c r="N453" s="638"/>
    </row>
    <row r="454" spans="10:14" s="87" customFormat="1">
      <c r="J454" s="638"/>
      <c r="K454" s="638"/>
      <c r="L454" s="638"/>
      <c r="M454" s="638"/>
      <c r="N454" s="638"/>
    </row>
    <row r="455" spans="10:14" s="87" customFormat="1">
      <c r="J455" s="638"/>
      <c r="K455" s="638"/>
      <c r="L455" s="638"/>
      <c r="M455" s="638"/>
      <c r="N455" s="638"/>
    </row>
    <row r="456" spans="10:14" s="87" customFormat="1">
      <c r="J456" s="638"/>
      <c r="K456" s="638"/>
      <c r="L456" s="638"/>
      <c r="M456" s="638"/>
      <c r="N456" s="638"/>
    </row>
    <row r="457" spans="10:14" s="87" customFormat="1">
      <c r="J457" s="638"/>
      <c r="K457" s="638"/>
      <c r="L457" s="638"/>
      <c r="M457" s="638"/>
      <c r="N457" s="638"/>
    </row>
    <row r="458" spans="10:14" s="87" customFormat="1">
      <c r="J458" s="638"/>
      <c r="K458" s="638"/>
      <c r="L458" s="638"/>
      <c r="M458" s="638"/>
      <c r="N458" s="638"/>
    </row>
    <row r="459" spans="10:14" s="87" customFormat="1">
      <c r="J459" s="638"/>
      <c r="K459" s="638"/>
      <c r="L459" s="638"/>
      <c r="M459" s="638"/>
      <c r="N459" s="638"/>
    </row>
    <row r="460" spans="10:14" s="87" customFormat="1">
      <c r="J460" s="638"/>
      <c r="K460" s="638"/>
      <c r="L460" s="638"/>
      <c r="M460" s="638"/>
      <c r="N460" s="638"/>
    </row>
    <row r="461" spans="10:14" s="87" customFormat="1">
      <c r="J461" s="638"/>
      <c r="K461" s="638"/>
      <c r="L461" s="638"/>
      <c r="M461" s="638"/>
      <c r="N461" s="638"/>
    </row>
    <row r="462" spans="10:14" s="87" customFormat="1">
      <c r="J462" s="638"/>
      <c r="K462" s="638"/>
      <c r="L462" s="638"/>
      <c r="M462" s="638"/>
      <c r="N462" s="638"/>
    </row>
    <row r="463" spans="10:14" s="87" customFormat="1">
      <c r="J463" s="638"/>
      <c r="K463" s="638"/>
      <c r="L463" s="638"/>
      <c r="M463" s="638"/>
      <c r="N463" s="638"/>
    </row>
    <row r="464" spans="10:14" s="87" customFormat="1">
      <c r="J464" s="638"/>
      <c r="K464" s="638"/>
      <c r="L464" s="638"/>
      <c r="M464" s="638"/>
      <c r="N464" s="638"/>
    </row>
    <row r="465" spans="10:14" s="87" customFormat="1">
      <c r="J465" s="638"/>
      <c r="K465" s="638"/>
      <c r="L465" s="638"/>
      <c r="M465" s="638"/>
      <c r="N465" s="638"/>
    </row>
    <row r="466" spans="10:14" s="87" customFormat="1">
      <c r="J466" s="638"/>
      <c r="K466" s="638"/>
      <c r="L466" s="638"/>
      <c r="M466" s="638"/>
      <c r="N466" s="638"/>
    </row>
    <row r="467" spans="10:14" s="87" customFormat="1">
      <c r="J467" s="638"/>
      <c r="K467" s="638"/>
      <c r="L467" s="638"/>
      <c r="M467" s="638"/>
      <c r="N467" s="638"/>
    </row>
    <row r="468" spans="10:14" s="87" customFormat="1">
      <c r="J468" s="638"/>
      <c r="K468" s="638"/>
      <c r="L468" s="638"/>
      <c r="M468" s="638"/>
      <c r="N468" s="638"/>
    </row>
    <row r="469" spans="10:14" s="87" customFormat="1">
      <c r="J469" s="638"/>
      <c r="K469" s="638"/>
      <c r="L469" s="638"/>
      <c r="M469" s="638"/>
      <c r="N469" s="638"/>
    </row>
    <row r="470" spans="10:14" s="87" customFormat="1">
      <c r="J470" s="638"/>
      <c r="K470" s="638"/>
      <c r="L470" s="638"/>
      <c r="M470" s="638"/>
      <c r="N470" s="638"/>
    </row>
    <row r="471" spans="10:14" s="87" customFormat="1">
      <c r="J471" s="638"/>
      <c r="K471" s="638"/>
      <c r="L471" s="638"/>
      <c r="M471" s="638"/>
      <c r="N471" s="638"/>
    </row>
    <row r="472" spans="10:14" s="87" customFormat="1">
      <c r="J472" s="638"/>
      <c r="K472" s="638"/>
      <c r="L472" s="638"/>
      <c r="M472" s="638"/>
      <c r="N472" s="638"/>
    </row>
    <row r="473" spans="10:14" s="87" customFormat="1">
      <c r="J473" s="638"/>
      <c r="K473" s="638"/>
      <c r="L473" s="638"/>
      <c r="M473" s="638"/>
      <c r="N473" s="638"/>
    </row>
    <row r="474" spans="10:14" s="87" customFormat="1">
      <c r="J474" s="638"/>
      <c r="K474" s="638"/>
      <c r="L474" s="638"/>
      <c r="M474" s="638"/>
      <c r="N474" s="638"/>
    </row>
    <row r="475" spans="10:14" s="87" customFormat="1">
      <c r="J475" s="638"/>
      <c r="K475" s="638"/>
      <c r="L475" s="638"/>
      <c r="M475" s="638"/>
      <c r="N475" s="638"/>
    </row>
    <row r="476" spans="10:14" s="87" customFormat="1">
      <c r="J476" s="638"/>
      <c r="K476" s="638"/>
      <c r="L476" s="638"/>
      <c r="M476" s="638"/>
      <c r="N476" s="638"/>
    </row>
    <row r="477" spans="10:14" s="87" customFormat="1">
      <c r="J477" s="638"/>
      <c r="K477" s="638"/>
      <c r="L477" s="638"/>
      <c r="M477" s="638"/>
      <c r="N477" s="638"/>
    </row>
    <row r="478" spans="10:14" s="87" customFormat="1">
      <c r="J478" s="638"/>
      <c r="K478" s="638"/>
      <c r="L478" s="638"/>
      <c r="M478" s="638"/>
      <c r="N478" s="638"/>
    </row>
    <row r="479" spans="10:14" s="87" customFormat="1">
      <c r="J479" s="638"/>
      <c r="K479" s="638"/>
      <c r="L479" s="638"/>
      <c r="M479" s="638"/>
      <c r="N479" s="638"/>
    </row>
    <row r="480" spans="10:14" s="87" customFormat="1">
      <c r="J480" s="638"/>
      <c r="K480" s="638"/>
      <c r="L480" s="638"/>
      <c r="M480" s="638"/>
      <c r="N480" s="638"/>
    </row>
    <row r="481" spans="10:14" s="87" customFormat="1">
      <c r="J481" s="638"/>
      <c r="K481" s="638"/>
      <c r="L481" s="638"/>
      <c r="M481" s="638"/>
      <c r="N481" s="638"/>
    </row>
    <row r="482" spans="10:14" s="87" customFormat="1">
      <c r="J482" s="638"/>
      <c r="K482" s="638"/>
      <c r="L482" s="638"/>
      <c r="M482" s="638"/>
      <c r="N482" s="638"/>
    </row>
    <row r="483" spans="10:14" s="87" customFormat="1">
      <c r="J483" s="638"/>
      <c r="K483" s="638"/>
      <c r="L483" s="638"/>
      <c r="M483" s="638"/>
      <c r="N483" s="638"/>
    </row>
    <row r="484" spans="10:14" s="87" customFormat="1">
      <c r="J484" s="638"/>
      <c r="K484" s="638"/>
      <c r="L484" s="638"/>
      <c r="M484" s="638"/>
      <c r="N484" s="638"/>
    </row>
    <row r="485" spans="10:14" s="87" customFormat="1">
      <c r="J485" s="638"/>
      <c r="K485" s="638"/>
      <c r="L485" s="638"/>
      <c r="M485" s="638"/>
      <c r="N485" s="638"/>
    </row>
    <row r="486" spans="10:14" s="87" customFormat="1">
      <c r="J486" s="638"/>
      <c r="K486" s="638"/>
      <c r="L486" s="638"/>
      <c r="M486" s="638"/>
      <c r="N486" s="638"/>
    </row>
    <row r="487" spans="10:14" s="87" customFormat="1">
      <c r="J487" s="638"/>
      <c r="K487" s="638"/>
      <c r="L487" s="638"/>
      <c r="M487" s="638"/>
      <c r="N487" s="638"/>
    </row>
    <row r="488" spans="10:14" s="87" customFormat="1">
      <c r="J488" s="638"/>
      <c r="K488" s="638"/>
      <c r="L488" s="638"/>
      <c r="M488" s="638"/>
      <c r="N488" s="638"/>
    </row>
    <row r="489" spans="10:14" s="87" customFormat="1">
      <c r="J489" s="638"/>
      <c r="K489" s="638"/>
      <c r="L489" s="638"/>
      <c r="M489" s="638"/>
      <c r="N489" s="638"/>
    </row>
    <row r="490" spans="10:14" s="87" customFormat="1">
      <c r="J490" s="638"/>
      <c r="K490" s="638"/>
      <c r="L490" s="638"/>
      <c r="M490" s="638"/>
      <c r="N490" s="638"/>
    </row>
    <row r="491" spans="10:14" s="87" customFormat="1">
      <c r="J491" s="638"/>
      <c r="K491" s="638"/>
      <c r="L491" s="638"/>
      <c r="M491" s="638"/>
      <c r="N491" s="638"/>
    </row>
    <row r="492" spans="10:14" s="87" customFormat="1">
      <c r="J492" s="638"/>
      <c r="K492" s="638"/>
      <c r="L492" s="638"/>
      <c r="M492" s="638"/>
      <c r="N492" s="638"/>
    </row>
    <row r="493" spans="10:14" s="87" customFormat="1">
      <c r="J493" s="638"/>
      <c r="K493" s="638"/>
      <c r="L493" s="638"/>
      <c r="M493" s="638"/>
      <c r="N493" s="638"/>
    </row>
    <row r="494" spans="10:14" s="87" customFormat="1">
      <c r="J494" s="638"/>
      <c r="K494" s="638"/>
      <c r="L494" s="638"/>
      <c r="M494" s="638"/>
      <c r="N494" s="638"/>
    </row>
    <row r="495" spans="10:14" s="87" customFormat="1">
      <c r="J495" s="638"/>
      <c r="K495" s="638"/>
      <c r="L495" s="638"/>
      <c r="M495" s="638"/>
      <c r="N495" s="638"/>
    </row>
    <row r="496" spans="10:14" s="87" customFormat="1">
      <c r="J496" s="638"/>
      <c r="K496" s="638"/>
      <c r="L496" s="638"/>
      <c r="M496" s="638"/>
      <c r="N496" s="638"/>
    </row>
    <row r="497" spans="10:14" s="87" customFormat="1">
      <c r="J497" s="638"/>
      <c r="K497" s="638"/>
      <c r="L497" s="638"/>
      <c r="M497" s="638"/>
      <c r="N497" s="638"/>
    </row>
    <row r="498" spans="10:14" s="87" customFormat="1">
      <c r="J498" s="638"/>
      <c r="K498" s="638"/>
      <c r="L498" s="638"/>
      <c r="M498" s="638"/>
      <c r="N498" s="638"/>
    </row>
    <row r="499" spans="10:14" s="87" customFormat="1">
      <c r="J499" s="638"/>
      <c r="K499" s="638"/>
      <c r="L499" s="638"/>
      <c r="M499" s="638"/>
      <c r="N499" s="638"/>
    </row>
    <row r="500" spans="10:14" s="87" customFormat="1">
      <c r="J500" s="638"/>
      <c r="K500" s="638"/>
      <c r="L500" s="638"/>
      <c r="M500" s="638"/>
      <c r="N500" s="638"/>
    </row>
    <row r="501" spans="10:14" s="87" customFormat="1">
      <c r="J501" s="638"/>
      <c r="K501" s="638"/>
      <c r="L501" s="638"/>
      <c r="M501" s="638"/>
      <c r="N501" s="638"/>
    </row>
    <row r="502" spans="10:14" s="87" customFormat="1">
      <c r="J502" s="638"/>
      <c r="K502" s="638"/>
      <c r="L502" s="638"/>
      <c r="M502" s="638"/>
      <c r="N502" s="638"/>
    </row>
    <row r="503" spans="10:14" s="87" customFormat="1">
      <c r="J503" s="638"/>
      <c r="K503" s="638"/>
      <c r="L503" s="638"/>
      <c r="M503" s="638"/>
      <c r="N503" s="638"/>
    </row>
    <row r="504" spans="10:14" s="87" customFormat="1">
      <c r="J504" s="638"/>
      <c r="K504" s="638"/>
      <c r="L504" s="638"/>
      <c r="M504" s="638"/>
      <c r="N504" s="638"/>
    </row>
    <row r="505" spans="10:14" s="87" customFormat="1">
      <c r="J505" s="638"/>
      <c r="K505" s="638"/>
      <c r="L505" s="638"/>
      <c r="M505" s="638"/>
      <c r="N505" s="638"/>
    </row>
    <row r="506" spans="10:14" s="87" customFormat="1">
      <c r="J506" s="638"/>
      <c r="K506" s="638"/>
      <c r="L506" s="638"/>
      <c r="M506" s="638"/>
      <c r="N506" s="638"/>
    </row>
    <row r="507" spans="10:14" s="87" customFormat="1">
      <c r="J507" s="638"/>
      <c r="K507" s="638"/>
      <c r="L507" s="638"/>
      <c r="M507" s="638"/>
      <c r="N507" s="638"/>
    </row>
    <row r="508" spans="10:14" s="87" customFormat="1">
      <c r="J508" s="638"/>
      <c r="K508" s="638"/>
      <c r="L508" s="638"/>
      <c r="M508" s="638"/>
      <c r="N508" s="638"/>
    </row>
    <row r="509" spans="10:14" s="87" customFormat="1">
      <c r="J509" s="638"/>
      <c r="K509" s="638"/>
      <c r="L509" s="638"/>
      <c r="M509" s="638"/>
      <c r="N509" s="638"/>
    </row>
    <row r="510" spans="10:14" s="87" customFormat="1">
      <c r="J510" s="638"/>
      <c r="K510" s="638"/>
      <c r="L510" s="638"/>
      <c r="M510" s="638"/>
      <c r="N510" s="638"/>
    </row>
    <row r="511" spans="10:14" s="87" customFormat="1">
      <c r="J511" s="638"/>
      <c r="K511" s="638"/>
      <c r="L511" s="638"/>
      <c r="M511" s="638"/>
      <c r="N511" s="638"/>
    </row>
    <row r="512" spans="10:14" s="87" customFormat="1">
      <c r="J512" s="638"/>
      <c r="K512" s="638"/>
      <c r="L512" s="638"/>
      <c r="M512" s="638"/>
      <c r="N512" s="638"/>
    </row>
    <row r="513" spans="10:14" s="87" customFormat="1">
      <c r="J513" s="638"/>
      <c r="K513" s="638"/>
      <c r="L513" s="638"/>
      <c r="M513" s="638"/>
      <c r="N513" s="638"/>
    </row>
    <row r="514" spans="10:14" s="87" customFormat="1">
      <c r="J514" s="638"/>
      <c r="K514" s="638"/>
      <c r="L514" s="638"/>
      <c r="M514" s="638"/>
      <c r="N514" s="638"/>
    </row>
    <row r="515" spans="10:14" s="87" customFormat="1">
      <c r="J515" s="638"/>
      <c r="K515" s="638"/>
      <c r="L515" s="638"/>
      <c r="M515" s="638"/>
      <c r="N515" s="638"/>
    </row>
    <row r="516" spans="10:14" s="87" customFormat="1">
      <c r="J516" s="638"/>
      <c r="K516" s="638"/>
      <c r="L516" s="638"/>
      <c r="M516" s="638"/>
      <c r="N516" s="638"/>
    </row>
    <row r="517" spans="10:14" s="87" customFormat="1">
      <c r="J517" s="638"/>
      <c r="K517" s="638"/>
      <c r="L517" s="638"/>
      <c r="M517" s="638"/>
      <c r="N517" s="638"/>
    </row>
    <row r="518" spans="10:14" s="87" customFormat="1">
      <c r="J518" s="638"/>
      <c r="K518" s="638"/>
      <c r="L518" s="638"/>
      <c r="M518" s="638"/>
      <c r="N518" s="638"/>
    </row>
    <row r="519" spans="10:14" s="87" customFormat="1">
      <c r="J519" s="638"/>
      <c r="K519" s="638"/>
      <c r="L519" s="638"/>
      <c r="M519" s="638"/>
      <c r="N519" s="638"/>
    </row>
    <row r="520" spans="10:14" s="87" customFormat="1">
      <c r="J520" s="638"/>
      <c r="K520" s="638"/>
      <c r="L520" s="638"/>
      <c r="M520" s="638"/>
      <c r="N520" s="638"/>
    </row>
    <row r="521" spans="10:14" s="87" customFormat="1">
      <c r="J521" s="638"/>
      <c r="K521" s="638"/>
      <c r="L521" s="638"/>
      <c r="M521" s="638"/>
      <c r="N521" s="638"/>
    </row>
    <row r="522" spans="10:14" s="87" customFormat="1">
      <c r="J522" s="638"/>
      <c r="K522" s="638"/>
      <c r="L522" s="638"/>
      <c r="M522" s="638"/>
      <c r="N522" s="638"/>
    </row>
    <row r="523" spans="10:14" s="87" customFormat="1">
      <c r="J523" s="638"/>
      <c r="K523" s="638"/>
      <c r="L523" s="638"/>
      <c r="M523" s="638"/>
      <c r="N523" s="638"/>
    </row>
    <row r="524" spans="10:14" s="87" customFormat="1">
      <c r="J524" s="638"/>
      <c r="K524" s="638"/>
      <c r="L524" s="638"/>
      <c r="M524" s="638"/>
      <c r="N524" s="638"/>
    </row>
    <row r="525" spans="10:14" s="87" customFormat="1">
      <c r="J525" s="638"/>
      <c r="K525" s="638"/>
      <c r="L525" s="638"/>
      <c r="M525" s="638"/>
      <c r="N525" s="638"/>
    </row>
    <row r="526" spans="10:14" s="87" customFormat="1">
      <c r="J526" s="638"/>
      <c r="K526" s="638"/>
      <c r="L526" s="638"/>
      <c r="M526" s="638"/>
      <c r="N526" s="638"/>
    </row>
    <row r="527" spans="10:14" s="87" customFormat="1">
      <c r="J527" s="638"/>
      <c r="K527" s="638"/>
      <c r="L527" s="638"/>
      <c r="M527" s="638"/>
      <c r="N527" s="638"/>
    </row>
    <row r="528" spans="10:14" s="87" customFormat="1">
      <c r="J528" s="638"/>
      <c r="K528" s="638"/>
      <c r="L528" s="638"/>
      <c r="M528" s="638"/>
      <c r="N528" s="638"/>
    </row>
    <row r="529" spans="10:14" s="87" customFormat="1">
      <c r="J529" s="638"/>
      <c r="K529" s="638"/>
      <c r="L529" s="638"/>
      <c r="M529" s="638"/>
      <c r="N529" s="638"/>
    </row>
    <row r="530" spans="10:14" s="87" customFormat="1">
      <c r="J530" s="638"/>
      <c r="K530" s="638"/>
      <c r="L530" s="638"/>
      <c r="M530" s="638"/>
      <c r="N530" s="638"/>
    </row>
    <row r="531" spans="10:14" s="87" customFormat="1">
      <c r="J531" s="638"/>
      <c r="K531" s="638"/>
      <c r="L531" s="638"/>
      <c r="M531" s="638"/>
      <c r="N531" s="638"/>
    </row>
    <row r="532" spans="10:14" s="87" customFormat="1">
      <c r="J532" s="638"/>
      <c r="K532" s="638"/>
      <c r="L532" s="638"/>
      <c r="M532" s="638"/>
      <c r="N532" s="638"/>
    </row>
    <row r="533" spans="10:14" s="87" customFormat="1">
      <c r="J533" s="638"/>
      <c r="K533" s="638"/>
      <c r="L533" s="638"/>
      <c r="M533" s="638"/>
      <c r="N533" s="638"/>
    </row>
    <row r="534" spans="10:14" s="87" customFormat="1">
      <c r="J534" s="638"/>
      <c r="K534" s="638"/>
      <c r="L534" s="638"/>
      <c r="M534" s="638"/>
      <c r="N534" s="638"/>
    </row>
    <row r="535" spans="10:14" s="87" customFormat="1">
      <c r="J535" s="638"/>
      <c r="K535" s="638"/>
      <c r="L535" s="638"/>
      <c r="M535" s="638"/>
      <c r="N535" s="638"/>
    </row>
    <row r="536" spans="10:14" s="87" customFormat="1">
      <c r="J536" s="638"/>
      <c r="K536" s="638"/>
      <c r="L536" s="638"/>
      <c r="M536" s="638"/>
      <c r="N536" s="638"/>
    </row>
    <row r="537" spans="10:14" s="87" customFormat="1">
      <c r="J537" s="638"/>
      <c r="K537" s="638"/>
      <c r="L537" s="638"/>
      <c r="M537" s="638"/>
      <c r="N537" s="638"/>
    </row>
    <row r="538" spans="10:14" s="87" customFormat="1">
      <c r="J538" s="638"/>
      <c r="K538" s="638"/>
      <c r="L538" s="638"/>
      <c r="M538" s="638"/>
      <c r="N538" s="638"/>
    </row>
    <row r="539" spans="10:14" s="87" customFormat="1">
      <c r="J539" s="638"/>
      <c r="K539" s="638"/>
      <c r="L539" s="638"/>
      <c r="M539" s="638"/>
      <c r="N539" s="638"/>
    </row>
    <row r="540" spans="10:14" s="87" customFormat="1">
      <c r="J540" s="638"/>
      <c r="K540" s="638"/>
      <c r="L540" s="638"/>
      <c r="M540" s="638"/>
      <c r="N540" s="638"/>
    </row>
    <row r="541" spans="10:14" s="87" customFormat="1">
      <c r="J541" s="638"/>
      <c r="K541" s="638"/>
      <c r="L541" s="638"/>
      <c r="M541" s="638"/>
      <c r="N541" s="638"/>
    </row>
    <row r="542" spans="10:14" s="87" customFormat="1">
      <c r="J542" s="638"/>
      <c r="K542" s="638"/>
      <c r="L542" s="638"/>
      <c r="M542" s="638"/>
      <c r="N542" s="638"/>
    </row>
    <row r="543" spans="10:14" s="87" customFormat="1">
      <c r="J543" s="638"/>
      <c r="K543" s="638"/>
      <c r="L543" s="638"/>
      <c r="M543" s="638"/>
      <c r="N543" s="638"/>
    </row>
    <row r="544" spans="10:14" s="87" customFormat="1">
      <c r="J544" s="638"/>
      <c r="K544" s="638"/>
      <c r="L544" s="638"/>
      <c r="M544" s="638"/>
      <c r="N544" s="638"/>
    </row>
    <row r="545" spans="10:14" s="87" customFormat="1">
      <c r="J545" s="638"/>
      <c r="K545" s="638"/>
      <c r="L545" s="638"/>
      <c r="M545" s="638"/>
      <c r="N545" s="638"/>
    </row>
    <row r="546" spans="10:14" s="87" customFormat="1">
      <c r="J546" s="638"/>
      <c r="K546" s="638"/>
      <c r="L546" s="638"/>
      <c r="M546" s="638"/>
      <c r="N546" s="638"/>
    </row>
    <row r="547" spans="10:14" s="87" customFormat="1">
      <c r="J547" s="638"/>
      <c r="K547" s="638"/>
      <c r="L547" s="638"/>
      <c r="M547" s="638"/>
      <c r="N547" s="638"/>
    </row>
    <row r="548" spans="10:14" s="87" customFormat="1">
      <c r="J548" s="638"/>
      <c r="K548" s="638"/>
      <c r="L548" s="638"/>
      <c r="M548" s="638"/>
      <c r="N548" s="638"/>
    </row>
    <row r="549" spans="10:14" s="87" customFormat="1">
      <c r="J549" s="638"/>
      <c r="K549" s="638"/>
      <c r="L549" s="638"/>
      <c r="M549" s="638"/>
      <c r="N549" s="638"/>
    </row>
    <row r="550" spans="10:14" s="87" customFormat="1">
      <c r="J550" s="638"/>
      <c r="K550" s="638"/>
      <c r="L550" s="638"/>
      <c r="M550" s="638"/>
      <c r="N550" s="638"/>
    </row>
    <row r="551" spans="10:14" s="87" customFormat="1">
      <c r="J551" s="638"/>
      <c r="K551" s="638"/>
      <c r="L551" s="638"/>
      <c r="M551" s="638"/>
      <c r="N551" s="638"/>
    </row>
    <row r="552" spans="10:14" s="87" customFormat="1">
      <c r="J552" s="638"/>
      <c r="K552" s="638"/>
      <c r="L552" s="638"/>
      <c r="M552" s="638"/>
      <c r="N552" s="638"/>
    </row>
    <row r="553" spans="10:14" s="87" customFormat="1">
      <c r="J553" s="638"/>
      <c r="K553" s="638"/>
      <c r="L553" s="638"/>
      <c r="M553" s="638"/>
      <c r="N553" s="638"/>
    </row>
    <row r="554" spans="10:14" s="87" customFormat="1">
      <c r="J554" s="638"/>
      <c r="K554" s="638"/>
      <c r="L554" s="638"/>
      <c r="M554" s="638"/>
      <c r="N554" s="638"/>
    </row>
    <row r="555" spans="10:14" s="87" customFormat="1">
      <c r="J555" s="638"/>
      <c r="K555" s="638"/>
      <c r="L555" s="638"/>
      <c r="M555" s="638"/>
      <c r="N555" s="638"/>
    </row>
    <row r="556" spans="10:14" s="87" customFormat="1">
      <c r="J556" s="638"/>
      <c r="K556" s="638"/>
      <c r="L556" s="638"/>
      <c r="M556" s="638"/>
      <c r="N556" s="638"/>
    </row>
    <row r="557" spans="10:14" s="87" customFormat="1">
      <c r="J557" s="638"/>
      <c r="K557" s="638"/>
      <c r="L557" s="638"/>
      <c r="M557" s="638"/>
      <c r="N557" s="638"/>
    </row>
    <row r="558" spans="10:14" s="87" customFormat="1">
      <c r="J558" s="638"/>
      <c r="K558" s="638"/>
      <c r="L558" s="638"/>
      <c r="M558" s="638"/>
      <c r="N558" s="638"/>
    </row>
    <row r="559" spans="10:14" s="87" customFormat="1">
      <c r="J559" s="638"/>
      <c r="K559" s="638"/>
      <c r="L559" s="638"/>
      <c r="M559" s="638"/>
      <c r="N559" s="638"/>
    </row>
    <row r="560" spans="10:14" s="87" customFormat="1">
      <c r="J560" s="638"/>
      <c r="K560" s="638"/>
      <c r="L560" s="638"/>
      <c r="M560" s="638"/>
      <c r="N560" s="638"/>
    </row>
    <row r="561" spans="10:14" s="87" customFormat="1">
      <c r="J561" s="638"/>
      <c r="K561" s="638"/>
      <c r="L561" s="638"/>
      <c r="M561" s="638"/>
      <c r="N561" s="638"/>
    </row>
    <row r="562" spans="10:14" s="87" customFormat="1">
      <c r="J562" s="638"/>
      <c r="K562" s="638"/>
      <c r="L562" s="638"/>
      <c r="M562" s="638"/>
      <c r="N562" s="638"/>
    </row>
    <row r="563" spans="10:14" s="87" customFormat="1">
      <c r="J563" s="638"/>
      <c r="K563" s="638"/>
      <c r="L563" s="638"/>
      <c r="M563" s="638"/>
      <c r="N563" s="638"/>
    </row>
    <row r="564" spans="10:14" s="87" customFormat="1">
      <c r="J564" s="638"/>
      <c r="K564" s="638"/>
      <c r="L564" s="638"/>
      <c r="M564" s="638"/>
      <c r="N564" s="638"/>
    </row>
    <row r="565" spans="10:14" s="87" customFormat="1">
      <c r="J565" s="638"/>
      <c r="K565" s="638"/>
      <c r="L565" s="638"/>
      <c r="M565" s="638"/>
      <c r="N565" s="638"/>
    </row>
    <row r="566" spans="10:14" s="87" customFormat="1">
      <c r="J566" s="638"/>
      <c r="K566" s="638"/>
      <c r="L566" s="638"/>
      <c r="M566" s="638"/>
      <c r="N566" s="638"/>
    </row>
    <row r="567" spans="10:14" s="87" customFormat="1">
      <c r="J567" s="638"/>
      <c r="K567" s="638"/>
      <c r="L567" s="638"/>
      <c r="M567" s="638"/>
      <c r="N567" s="638"/>
    </row>
    <row r="568" spans="10:14" s="87" customFormat="1">
      <c r="J568" s="638"/>
      <c r="K568" s="638"/>
      <c r="L568" s="638"/>
      <c r="M568" s="638"/>
      <c r="N568" s="638"/>
    </row>
    <row r="569" spans="10:14" s="87" customFormat="1">
      <c r="J569" s="638"/>
      <c r="K569" s="638"/>
      <c r="L569" s="638"/>
      <c r="M569" s="638"/>
      <c r="N569" s="638"/>
    </row>
    <row r="570" spans="10:14" s="87" customFormat="1">
      <c r="J570" s="638"/>
      <c r="K570" s="638"/>
      <c r="L570" s="638"/>
      <c r="M570" s="638"/>
      <c r="N570" s="638"/>
    </row>
    <row r="571" spans="10:14" s="87" customFormat="1">
      <c r="J571" s="638"/>
      <c r="K571" s="638"/>
      <c r="L571" s="638"/>
      <c r="M571" s="638"/>
      <c r="N571" s="638"/>
    </row>
    <row r="572" spans="10:14" s="87" customFormat="1">
      <c r="J572" s="638"/>
      <c r="K572" s="638"/>
      <c r="L572" s="638"/>
      <c r="M572" s="638"/>
      <c r="N572" s="638"/>
    </row>
    <row r="573" spans="10:14" s="87" customFormat="1">
      <c r="J573" s="638"/>
      <c r="K573" s="638"/>
      <c r="L573" s="638"/>
      <c r="M573" s="638"/>
      <c r="N573" s="638"/>
    </row>
    <row r="574" spans="10:14" s="87" customFormat="1">
      <c r="J574" s="638"/>
      <c r="K574" s="638"/>
      <c r="L574" s="638"/>
      <c r="M574" s="638"/>
      <c r="N574" s="638"/>
    </row>
    <row r="575" spans="10:14" s="87" customFormat="1">
      <c r="J575" s="638"/>
      <c r="K575" s="638"/>
      <c r="L575" s="638"/>
      <c r="M575" s="638"/>
      <c r="N575" s="638"/>
    </row>
    <row r="576" spans="10:14" s="87" customFormat="1">
      <c r="J576" s="638"/>
      <c r="K576" s="638"/>
      <c r="L576" s="638"/>
      <c r="M576" s="638"/>
      <c r="N576" s="638"/>
    </row>
    <row r="577" spans="10:14" s="87" customFormat="1">
      <c r="J577" s="638"/>
      <c r="K577" s="638"/>
      <c r="L577" s="638"/>
      <c r="M577" s="638"/>
      <c r="N577" s="638"/>
    </row>
    <row r="578" spans="10:14" s="87" customFormat="1">
      <c r="J578" s="638"/>
      <c r="K578" s="638"/>
      <c r="L578" s="638"/>
      <c r="M578" s="638"/>
      <c r="N578" s="638"/>
    </row>
    <row r="579" spans="10:14" s="87" customFormat="1">
      <c r="J579" s="638"/>
      <c r="K579" s="638"/>
      <c r="L579" s="638"/>
      <c r="M579" s="638"/>
      <c r="N579" s="638"/>
    </row>
    <row r="580" spans="10:14" s="87" customFormat="1">
      <c r="J580" s="638"/>
      <c r="K580" s="638"/>
      <c r="L580" s="638"/>
      <c r="M580" s="638"/>
      <c r="N580" s="638"/>
    </row>
    <row r="581" spans="10:14" s="87" customFormat="1">
      <c r="J581" s="638"/>
      <c r="K581" s="638"/>
      <c r="L581" s="638"/>
      <c r="M581" s="638"/>
      <c r="N581" s="638"/>
    </row>
    <row r="582" spans="10:14" s="87" customFormat="1">
      <c r="J582" s="638"/>
      <c r="K582" s="638"/>
      <c r="L582" s="638"/>
      <c r="M582" s="638"/>
      <c r="N582" s="638"/>
    </row>
    <row r="583" spans="10:14" s="87" customFormat="1">
      <c r="J583" s="638"/>
      <c r="K583" s="638"/>
      <c r="L583" s="638"/>
      <c r="M583" s="638"/>
      <c r="N583" s="638"/>
    </row>
    <row r="584" spans="10:14" s="87" customFormat="1">
      <c r="J584" s="638"/>
      <c r="K584" s="638"/>
      <c r="L584" s="638"/>
      <c r="M584" s="638"/>
      <c r="N584" s="638"/>
    </row>
    <row r="585" spans="10:14" s="87" customFormat="1">
      <c r="J585" s="638"/>
      <c r="K585" s="638"/>
      <c r="L585" s="638"/>
      <c r="M585" s="638"/>
      <c r="N585" s="638"/>
    </row>
    <row r="586" spans="10:14" s="87" customFormat="1">
      <c r="J586" s="638"/>
      <c r="K586" s="638"/>
      <c r="L586" s="638"/>
      <c r="M586" s="638"/>
      <c r="N586" s="638"/>
    </row>
    <row r="587" spans="10:14" s="87" customFormat="1">
      <c r="J587" s="638"/>
      <c r="K587" s="638"/>
      <c r="L587" s="638"/>
      <c r="M587" s="638"/>
      <c r="N587" s="638"/>
    </row>
    <row r="588" spans="10:14" s="87" customFormat="1">
      <c r="J588" s="638"/>
      <c r="K588" s="638"/>
      <c r="L588" s="638"/>
      <c r="M588" s="638"/>
      <c r="N588" s="638"/>
    </row>
    <row r="589" spans="10:14" s="87" customFormat="1">
      <c r="J589" s="638"/>
      <c r="K589" s="638"/>
      <c r="L589" s="638"/>
      <c r="M589" s="638"/>
      <c r="N589" s="638"/>
    </row>
    <row r="590" spans="10:14" s="87" customFormat="1">
      <c r="J590" s="638"/>
      <c r="K590" s="638"/>
      <c r="L590" s="638"/>
      <c r="M590" s="638"/>
      <c r="N590" s="638"/>
    </row>
    <row r="591" spans="10:14" s="87" customFormat="1">
      <c r="J591" s="638"/>
      <c r="K591" s="638"/>
      <c r="L591" s="638"/>
      <c r="M591" s="638"/>
      <c r="N591" s="638"/>
    </row>
    <row r="592" spans="10:14" s="87" customFormat="1">
      <c r="J592" s="638"/>
      <c r="K592" s="638"/>
      <c r="L592" s="638"/>
      <c r="M592" s="638"/>
      <c r="N592" s="638"/>
    </row>
    <row r="593" spans="10:14" s="87" customFormat="1">
      <c r="J593" s="638"/>
      <c r="K593" s="638"/>
      <c r="L593" s="638"/>
      <c r="M593" s="638"/>
      <c r="N593" s="638"/>
    </row>
    <row r="594" spans="10:14" s="87" customFormat="1">
      <c r="J594" s="638"/>
      <c r="K594" s="638"/>
      <c r="L594" s="638"/>
      <c r="M594" s="638"/>
      <c r="N594" s="638"/>
    </row>
    <row r="595" spans="10:14" s="87" customFormat="1">
      <c r="J595" s="638"/>
      <c r="K595" s="638"/>
      <c r="L595" s="638"/>
      <c r="M595" s="638"/>
      <c r="N595" s="638"/>
    </row>
    <row r="596" spans="10:14" s="87" customFormat="1">
      <c r="J596" s="638"/>
      <c r="K596" s="638"/>
      <c r="L596" s="638"/>
      <c r="M596" s="638"/>
      <c r="N596" s="638"/>
    </row>
    <row r="597" spans="10:14" s="87" customFormat="1">
      <c r="J597" s="638"/>
      <c r="K597" s="638"/>
      <c r="L597" s="638"/>
      <c r="M597" s="638"/>
      <c r="N597" s="638"/>
    </row>
    <row r="598" spans="10:14" s="87" customFormat="1">
      <c r="J598" s="638"/>
      <c r="K598" s="638"/>
      <c r="L598" s="638"/>
      <c r="M598" s="638"/>
      <c r="N598" s="638"/>
    </row>
    <row r="599" spans="10:14" s="87" customFormat="1">
      <c r="J599" s="638"/>
      <c r="K599" s="638"/>
      <c r="L599" s="638"/>
      <c r="M599" s="638"/>
      <c r="N599" s="638"/>
    </row>
    <row r="600" spans="10:14" s="87" customFormat="1">
      <c r="J600" s="638"/>
      <c r="K600" s="638"/>
      <c r="L600" s="638"/>
      <c r="M600" s="638"/>
      <c r="N600" s="638"/>
    </row>
    <row r="601" spans="10:14" s="87" customFormat="1">
      <c r="J601" s="638"/>
      <c r="K601" s="638"/>
      <c r="L601" s="638"/>
      <c r="M601" s="638"/>
      <c r="N601" s="638"/>
    </row>
    <row r="602" spans="10:14" s="87" customFormat="1">
      <c r="J602" s="638"/>
      <c r="K602" s="638"/>
      <c r="L602" s="638"/>
      <c r="M602" s="638"/>
      <c r="N602" s="638"/>
    </row>
    <row r="603" spans="10:14" s="87" customFormat="1">
      <c r="J603" s="638"/>
      <c r="K603" s="638"/>
      <c r="L603" s="638"/>
      <c r="M603" s="638"/>
      <c r="N603" s="638"/>
    </row>
    <row r="604" spans="10:14" s="87" customFormat="1">
      <c r="J604" s="638"/>
      <c r="K604" s="638"/>
      <c r="L604" s="638"/>
      <c r="M604" s="638"/>
      <c r="N604" s="638"/>
    </row>
    <row r="605" spans="10:14" s="87" customFormat="1">
      <c r="J605" s="638"/>
      <c r="K605" s="638"/>
      <c r="L605" s="638"/>
      <c r="M605" s="638"/>
      <c r="N605" s="638"/>
    </row>
    <row r="606" spans="10:14" s="87" customFormat="1">
      <c r="J606" s="638"/>
      <c r="K606" s="638"/>
      <c r="L606" s="638"/>
      <c r="M606" s="638"/>
      <c r="N606" s="638"/>
    </row>
    <row r="607" spans="10:14" s="87" customFormat="1">
      <c r="J607" s="638"/>
      <c r="K607" s="638"/>
      <c r="L607" s="638"/>
      <c r="M607" s="638"/>
      <c r="N607" s="638"/>
    </row>
    <row r="608" spans="10:14" s="87" customFormat="1">
      <c r="J608" s="638"/>
      <c r="K608" s="638"/>
      <c r="L608" s="638"/>
      <c r="M608" s="638"/>
      <c r="N608" s="638"/>
    </row>
    <row r="609" spans="10:14" s="87" customFormat="1">
      <c r="J609" s="638"/>
      <c r="K609" s="638"/>
      <c r="L609" s="638"/>
      <c r="M609" s="638"/>
      <c r="N609" s="638"/>
    </row>
    <row r="610" spans="10:14" s="87" customFormat="1">
      <c r="J610" s="638"/>
      <c r="K610" s="638"/>
      <c r="L610" s="638"/>
      <c r="M610" s="638"/>
      <c r="N610" s="638"/>
    </row>
    <row r="611" spans="10:14" s="87" customFormat="1">
      <c r="J611" s="638"/>
      <c r="K611" s="638"/>
      <c r="L611" s="638"/>
      <c r="M611" s="638"/>
      <c r="N611" s="638"/>
    </row>
    <row r="612" spans="10:14" s="87" customFormat="1">
      <c r="J612" s="638"/>
      <c r="K612" s="638"/>
      <c r="L612" s="638"/>
      <c r="M612" s="638"/>
      <c r="N612" s="638"/>
    </row>
    <row r="613" spans="10:14" s="87" customFormat="1">
      <c r="J613" s="638"/>
      <c r="K613" s="638"/>
      <c r="L613" s="638"/>
      <c r="M613" s="638"/>
      <c r="N613" s="638"/>
    </row>
    <row r="614" spans="10:14" s="87" customFormat="1">
      <c r="J614" s="638"/>
      <c r="K614" s="638"/>
      <c r="L614" s="638"/>
      <c r="M614" s="638"/>
      <c r="N614" s="638"/>
    </row>
    <row r="615" spans="10:14" s="87" customFormat="1">
      <c r="J615" s="638"/>
      <c r="K615" s="638"/>
      <c r="L615" s="638"/>
      <c r="M615" s="638"/>
      <c r="N615" s="638"/>
    </row>
    <row r="616" spans="10:14" s="87" customFormat="1">
      <c r="J616" s="638"/>
      <c r="K616" s="638"/>
      <c r="L616" s="638"/>
      <c r="M616" s="638"/>
      <c r="N616" s="638"/>
    </row>
    <row r="617" spans="10:14" s="87" customFormat="1">
      <c r="J617" s="638"/>
      <c r="K617" s="638"/>
      <c r="L617" s="638"/>
      <c r="M617" s="638"/>
      <c r="N617" s="638"/>
    </row>
    <row r="618" spans="10:14" s="87" customFormat="1">
      <c r="J618" s="638"/>
      <c r="K618" s="638"/>
      <c r="L618" s="638"/>
      <c r="M618" s="638"/>
      <c r="N618" s="638"/>
    </row>
    <row r="619" spans="10:14" s="87" customFormat="1">
      <c r="J619" s="638"/>
      <c r="K619" s="638"/>
      <c r="L619" s="638"/>
      <c r="M619" s="638"/>
      <c r="N619" s="638"/>
    </row>
    <row r="620" spans="10:14" s="87" customFormat="1">
      <c r="J620" s="638"/>
      <c r="K620" s="638"/>
      <c r="L620" s="638"/>
      <c r="M620" s="638"/>
      <c r="N620" s="638"/>
    </row>
    <row r="621" spans="10:14" s="87" customFormat="1">
      <c r="J621" s="638"/>
      <c r="K621" s="638"/>
      <c r="L621" s="638"/>
      <c r="M621" s="638"/>
      <c r="N621" s="638"/>
    </row>
    <row r="622" spans="10:14" s="87" customFormat="1">
      <c r="J622" s="638"/>
      <c r="K622" s="638"/>
      <c r="L622" s="638"/>
      <c r="M622" s="638"/>
      <c r="N622" s="638"/>
    </row>
    <row r="623" spans="10:14" s="87" customFormat="1">
      <c r="J623" s="638"/>
      <c r="K623" s="638"/>
      <c r="L623" s="638"/>
      <c r="M623" s="638"/>
      <c r="N623" s="638"/>
    </row>
    <row r="624" spans="10:14" s="87" customFormat="1">
      <c r="J624" s="638"/>
      <c r="K624" s="638"/>
      <c r="L624" s="638"/>
      <c r="M624" s="638"/>
      <c r="N624" s="638"/>
    </row>
    <row r="625" spans="10:14" s="87" customFormat="1">
      <c r="J625" s="638"/>
      <c r="K625" s="638"/>
      <c r="L625" s="638"/>
      <c r="M625" s="638"/>
      <c r="N625" s="638"/>
    </row>
    <row r="626" spans="10:14" s="87" customFormat="1">
      <c r="J626" s="638"/>
      <c r="K626" s="638"/>
      <c r="L626" s="638"/>
      <c r="M626" s="638"/>
      <c r="N626" s="638"/>
    </row>
    <row r="627" spans="10:14" s="87" customFormat="1">
      <c r="J627" s="638"/>
      <c r="K627" s="638"/>
      <c r="L627" s="638"/>
      <c r="M627" s="638"/>
      <c r="N627" s="638"/>
    </row>
    <row r="628" spans="10:14" s="87" customFormat="1">
      <c r="J628" s="638"/>
      <c r="K628" s="638"/>
      <c r="L628" s="638"/>
      <c r="M628" s="638"/>
      <c r="N628" s="638"/>
    </row>
    <row r="629" spans="10:14" s="87" customFormat="1">
      <c r="J629" s="638"/>
      <c r="K629" s="638"/>
      <c r="L629" s="638"/>
      <c r="M629" s="638"/>
      <c r="N629" s="638"/>
    </row>
    <row r="630" spans="10:14" s="87" customFormat="1">
      <c r="J630" s="638"/>
      <c r="K630" s="638"/>
      <c r="L630" s="638"/>
      <c r="M630" s="638"/>
      <c r="N630" s="638"/>
    </row>
    <row r="631" spans="10:14" s="87" customFormat="1">
      <c r="J631" s="638"/>
      <c r="K631" s="638"/>
      <c r="L631" s="638"/>
      <c r="M631" s="638"/>
      <c r="N631" s="638"/>
    </row>
    <row r="632" spans="10:14" s="87" customFormat="1">
      <c r="J632" s="638"/>
      <c r="K632" s="638"/>
      <c r="L632" s="638"/>
      <c r="M632" s="638"/>
      <c r="N632" s="638"/>
    </row>
    <row r="633" spans="10:14" s="87" customFormat="1">
      <c r="J633" s="638"/>
      <c r="K633" s="638"/>
      <c r="L633" s="638"/>
      <c r="M633" s="638"/>
      <c r="N633" s="638"/>
    </row>
    <row r="634" spans="10:14" s="87" customFormat="1">
      <c r="J634" s="638"/>
      <c r="K634" s="638"/>
      <c r="L634" s="638"/>
      <c r="M634" s="638"/>
      <c r="N634" s="638"/>
    </row>
    <row r="635" spans="10:14" s="87" customFormat="1">
      <c r="J635" s="638"/>
      <c r="K635" s="638"/>
      <c r="L635" s="638"/>
      <c r="M635" s="638"/>
      <c r="N635" s="638"/>
    </row>
    <row r="636" spans="10:14" s="87" customFormat="1">
      <c r="J636" s="638"/>
      <c r="K636" s="638"/>
      <c r="L636" s="638"/>
      <c r="M636" s="638"/>
      <c r="N636" s="638"/>
    </row>
    <row r="637" spans="10:14" s="87" customFormat="1">
      <c r="J637" s="638"/>
      <c r="K637" s="638"/>
      <c r="L637" s="638"/>
      <c r="M637" s="638"/>
      <c r="N637" s="638"/>
    </row>
    <row r="638" spans="10:14" s="87" customFormat="1">
      <c r="J638" s="638"/>
      <c r="K638" s="638"/>
      <c r="L638" s="638"/>
      <c r="M638" s="638"/>
      <c r="N638" s="638"/>
    </row>
    <row r="639" spans="10:14" s="87" customFormat="1">
      <c r="J639" s="638"/>
      <c r="K639" s="638"/>
      <c r="L639" s="638"/>
      <c r="M639" s="638"/>
      <c r="N639" s="638"/>
    </row>
    <row r="640" spans="10:14" s="87" customFormat="1">
      <c r="J640" s="638"/>
      <c r="K640" s="638"/>
      <c r="L640" s="638"/>
      <c r="M640" s="638"/>
      <c r="N640" s="638"/>
    </row>
    <row r="641" spans="10:14" s="87" customFormat="1">
      <c r="J641" s="638"/>
      <c r="K641" s="638"/>
      <c r="L641" s="638"/>
      <c r="M641" s="638"/>
      <c r="N641" s="638"/>
    </row>
    <row r="642" spans="10:14" s="87" customFormat="1">
      <c r="J642" s="638"/>
      <c r="K642" s="638"/>
      <c r="L642" s="638"/>
      <c r="M642" s="638"/>
      <c r="N642" s="638"/>
    </row>
    <row r="643" spans="10:14" s="87" customFormat="1">
      <c r="J643" s="638"/>
      <c r="K643" s="638"/>
      <c r="L643" s="638"/>
      <c r="M643" s="638"/>
      <c r="N643" s="638"/>
    </row>
    <row r="644" spans="10:14" s="87" customFormat="1">
      <c r="J644" s="638"/>
      <c r="K644" s="638"/>
      <c r="L644" s="638"/>
      <c r="M644" s="638"/>
      <c r="N644" s="638"/>
    </row>
    <row r="645" spans="10:14" s="87" customFormat="1">
      <c r="J645" s="638"/>
      <c r="K645" s="638"/>
      <c r="L645" s="638"/>
      <c r="M645" s="638"/>
      <c r="N645" s="638"/>
    </row>
    <row r="646" spans="10:14" s="87" customFormat="1">
      <c r="J646" s="638"/>
      <c r="K646" s="638"/>
      <c r="L646" s="638"/>
      <c r="M646" s="638"/>
      <c r="N646" s="638"/>
    </row>
    <row r="647" spans="10:14" s="87" customFormat="1">
      <c r="J647" s="638"/>
      <c r="K647" s="638"/>
      <c r="L647" s="638"/>
      <c r="M647" s="638"/>
      <c r="N647" s="638"/>
    </row>
    <row r="648" spans="10:14" s="87" customFormat="1">
      <c r="J648" s="638"/>
      <c r="K648" s="638"/>
      <c r="L648" s="638"/>
      <c r="M648" s="638"/>
      <c r="N648" s="638"/>
    </row>
    <row r="649" spans="10:14" s="87" customFormat="1">
      <c r="J649" s="638"/>
      <c r="K649" s="638"/>
      <c r="L649" s="638"/>
      <c r="M649" s="638"/>
      <c r="N649" s="638"/>
    </row>
    <row r="650" spans="10:14" s="87" customFormat="1">
      <c r="J650" s="638"/>
      <c r="K650" s="638"/>
      <c r="L650" s="638"/>
      <c r="M650" s="638"/>
      <c r="N650" s="638"/>
    </row>
    <row r="651" spans="10:14" s="87" customFormat="1">
      <c r="J651" s="638"/>
      <c r="K651" s="638"/>
      <c r="L651" s="638"/>
      <c r="M651" s="638"/>
      <c r="N651" s="638"/>
    </row>
    <row r="652" spans="10:14" s="87" customFormat="1">
      <c r="J652" s="638"/>
      <c r="K652" s="638"/>
      <c r="L652" s="638"/>
      <c r="M652" s="638"/>
      <c r="N652" s="638"/>
    </row>
    <row r="653" spans="10:14" s="87" customFormat="1">
      <c r="J653" s="638"/>
      <c r="K653" s="638"/>
      <c r="L653" s="638"/>
      <c r="M653" s="638"/>
      <c r="N653" s="638"/>
    </row>
    <row r="654" spans="10:14" s="87" customFormat="1">
      <c r="J654" s="638"/>
      <c r="K654" s="638"/>
      <c r="L654" s="638"/>
      <c r="M654" s="638"/>
      <c r="N654" s="638"/>
    </row>
    <row r="655" spans="10:14" s="87" customFormat="1">
      <c r="J655" s="638"/>
      <c r="K655" s="638"/>
      <c r="L655" s="638"/>
      <c r="M655" s="638"/>
      <c r="N655" s="638"/>
    </row>
    <row r="656" spans="10:14" s="87" customFormat="1">
      <c r="J656" s="638"/>
      <c r="K656" s="638"/>
      <c r="L656" s="638"/>
      <c r="M656" s="638"/>
      <c r="N656" s="638"/>
    </row>
    <row r="657" spans="10:14" s="87" customFormat="1">
      <c r="J657" s="638"/>
      <c r="K657" s="638"/>
      <c r="L657" s="638"/>
      <c r="M657" s="638"/>
      <c r="N657" s="638"/>
    </row>
    <row r="658" spans="10:14" s="87" customFormat="1">
      <c r="J658" s="638"/>
      <c r="K658" s="638"/>
      <c r="L658" s="638"/>
      <c r="M658" s="638"/>
      <c r="N658" s="638"/>
    </row>
    <row r="659" spans="10:14" s="87" customFormat="1">
      <c r="J659" s="638"/>
      <c r="K659" s="638"/>
      <c r="L659" s="638"/>
      <c r="M659" s="638"/>
      <c r="N659" s="638"/>
    </row>
    <row r="660" spans="10:14" s="87" customFormat="1">
      <c r="J660" s="638"/>
      <c r="K660" s="638"/>
      <c r="L660" s="638"/>
      <c r="M660" s="638"/>
      <c r="N660" s="638"/>
    </row>
    <row r="661" spans="10:14" s="87" customFormat="1">
      <c r="J661" s="638"/>
      <c r="K661" s="638"/>
      <c r="L661" s="638"/>
      <c r="M661" s="638"/>
      <c r="N661" s="638"/>
    </row>
    <row r="662" spans="10:14" s="87" customFormat="1">
      <c r="J662" s="638"/>
      <c r="K662" s="638"/>
      <c r="L662" s="638"/>
      <c r="M662" s="638"/>
      <c r="N662" s="638"/>
    </row>
    <row r="663" spans="10:14" s="87" customFormat="1">
      <c r="J663" s="638"/>
      <c r="K663" s="638"/>
      <c r="L663" s="638"/>
      <c r="M663" s="638"/>
      <c r="N663" s="638"/>
    </row>
    <row r="664" spans="10:14" s="87" customFormat="1">
      <c r="J664" s="638"/>
      <c r="K664" s="638"/>
      <c r="L664" s="638"/>
      <c r="M664" s="638"/>
      <c r="N664" s="638"/>
    </row>
    <row r="665" spans="10:14" s="87" customFormat="1">
      <c r="J665" s="638"/>
      <c r="K665" s="638"/>
      <c r="L665" s="638"/>
      <c r="M665" s="638"/>
      <c r="N665" s="638"/>
    </row>
    <row r="666" spans="10:14" s="87" customFormat="1">
      <c r="J666" s="638"/>
      <c r="K666" s="638"/>
      <c r="L666" s="638"/>
      <c r="M666" s="638"/>
      <c r="N666" s="638"/>
    </row>
    <row r="667" spans="10:14" s="87" customFormat="1">
      <c r="J667" s="638"/>
      <c r="K667" s="638"/>
      <c r="L667" s="638"/>
      <c r="M667" s="638"/>
      <c r="N667" s="638"/>
    </row>
    <row r="668" spans="10:14" s="87" customFormat="1">
      <c r="J668" s="638"/>
      <c r="K668" s="638"/>
      <c r="L668" s="638"/>
      <c r="M668" s="638"/>
      <c r="N668" s="638"/>
    </row>
    <row r="669" spans="10:14" s="87" customFormat="1">
      <c r="J669" s="638"/>
      <c r="K669" s="638"/>
      <c r="L669" s="638"/>
      <c r="M669" s="638"/>
      <c r="N669" s="638"/>
    </row>
    <row r="670" spans="10:14" s="87" customFormat="1">
      <c r="J670" s="638"/>
      <c r="K670" s="638"/>
      <c r="L670" s="638"/>
      <c r="M670" s="638"/>
      <c r="N670" s="638"/>
    </row>
    <row r="671" spans="10:14" s="87" customFormat="1">
      <c r="J671" s="638"/>
      <c r="K671" s="638"/>
      <c r="L671" s="638"/>
      <c r="M671" s="638"/>
      <c r="N671" s="638"/>
    </row>
    <row r="672" spans="10:14" s="87" customFormat="1">
      <c r="J672" s="638"/>
      <c r="K672" s="638"/>
      <c r="L672" s="638"/>
      <c r="M672" s="638"/>
      <c r="N672" s="638"/>
    </row>
    <row r="673" spans="10:14" s="87" customFormat="1">
      <c r="J673" s="638"/>
      <c r="K673" s="638"/>
      <c r="L673" s="638"/>
      <c r="M673" s="638"/>
      <c r="N673" s="638"/>
    </row>
    <row r="674" spans="10:14" s="87" customFormat="1">
      <c r="J674" s="638"/>
      <c r="K674" s="638"/>
      <c r="L674" s="638"/>
      <c r="M674" s="638"/>
      <c r="N674" s="638"/>
    </row>
    <row r="675" spans="10:14" s="87" customFormat="1">
      <c r="J675" s="638"/>
      <c r="K675" s="638"/>
      <c r="L675" s="638"/>
      <c r="M675" s="638"/>
      <c r="N675" s="638"/>
    </row>
    <row r="676" spans="10:14" s="87" customFormat="1">
      <c r="J676" s="638"/>
      <c r="K676" s="638"/>
      <c r="L676" s="638"/>
      <c r="M676" s="638"/>
      <c r="N676" s="638"/>
    </row>
    <row r="677" spans="10:14" s="87" customFormat="1">
      <c r="J677" s="638"/>
      <c r="K677" s="638"/>
      <c r="L677" s="638"/>
      <c r="M677" s="638"/>
      <c r="N677" s="638"/>
    </row>
    <row r="678" spans="10:14" s="87" customFormat="1">
      <c r="J678" s="638"/>
      <c r="K678" s="638"/>
      <c r="L678" s="638"/>
      <c r="M678" s="638"/>
      <c r="N678" s="638"/>
    </row>
    <row r="679" spans="10:14" s="87" customFormat="1">
      <c r="J679" s="638"/>
      <c r="K679" s="638"/>
      <c r="L679" s="638"/>
      <c r="M679" s="638"/>
      <c r="N679" s="638"/>
    </row>
    <row r="680" spans="10:14" s="87" customFormat="1">
      <c r="J680" s="638"/>
      <c r="K680" s="638"/>
      <c r="L680" s="638"/>
      <c r="M680" s="638"/>
      <c r="N680" s="638"/>
    </row>
    <row r="681" spans="10:14" s="87" customFormat="1">
      <c r="J681" s="638"/>
      <c r="K681" s="638"/>
      <c r="L681" s="638"/>
      <c r="M681" s="638"/>
      <c r="N681" s="638"/>
    </row>
    <row r="682" spans="10:14" s="87" customFormat="1">
      <c r="J682" s="638"/>
      <c r="K682" s="638"/>
      <c r="L682" s="638"/>
      <c r="M682" s="638"/>
      <c r="N682" s="638"/>
    </row>
    <row r="683" spans="10:14" s="87" customFormat="1">
      <c r="J683" s="638"/>
      <c r="K683" s="638"/>
      <c r="L683" s="638"/>
      <c r="M683" s="638"/>
      <c r="N683" s="638"/>
    </row>
    <row r="684" spans="10:14" s="87" customFormat="1">
      <c r="J684" s="638"/>
      <c r="K684" s="638"/>
      <c r="L684" s="638"/>
      <c r="M684" s="638"/>
      <c r="N684" s="638"/>
    </row>
    <row r="685" spans="10:14" s="87" customFormat="1">
      <c r="J685" s="638"/>
      <c r="K685" s="638"/>
      <c r="L685" s="638"/>
      <c r="M685" s="638"/>
      <c r="N685" s="638"/>
    </row>
    <row r="686" spans="10:14" s="87" customFormat="1">
      <c r="J686" s="638"/>
      <c r="K686" s="638"/>
      <c r="L686" s="638"/>
      <c r="M686" s="638"/>
      <c r="N686" s="638"/>
    </row>
    <row r="687" spans="10:14" s="87" customFormat="1">
      <c r="J687" s="638"/>
      <c r="K687" s="638"/>
      <c r="L687" s="638"/>
      <c r="M687" s="638"/>
      <c r="N687" s="638"/>
    </row>
    <row r="688" spans="10:14" s="87" customFormat="1">
      <c r="J688" s="638"/>
      <c r="K688" s="638"/>
      <c r="L688" s="638"/>
      <c r="M688" s="638"/>
      <c r="N688" s="638"/>
    </row>
    <row r="689" spans="10:14" s="87" customFormat="1">
      <c r="J689" s="638"/>
      <c r="K689" s="638"/>
      <c r="L689" s="638"/>
      <c r="M689" s="638"/>
      <c r="N689" s="638"/>
    </row>
    <row r="690" spans="10:14" s="87" customFormat="1">
      <c r="J690" s="638"/>
      <c r="K690" s="638"/>
      <c r="L690" s="638"/>
      <c r="M690" s="638"/>
      <c r="N690" s="638"/>
    </row>
    <row r="691" spans="10:14" s="87" customFormat="1">
      <c r="J691" s="638"/>
      <c r="K691" s="638"/>
      <c r="L691" s="638"/>
      <c r="M691" s="638"/>
      <c r="N691" s="638"/>
    </row>
    <row r="692" spans="10:14" s="87" customFormat="1">
      <c r="J692" s="638"/>
      <c r="K692" s="638"/>
      <c r="L692" s="638"/>
      <c r="M692" s="638"/>
      <c r="N692" s="638"/>
    </row>
    <row r="693" spans="10:14" s="87" customFormat="1">
      <c r="J693" s="638"/>
      <c r="K693" s="638"/>
      <c r="L693" s="638"/>
      <c r="M693" s="638"/>
      <c r="N693" s="638"/>
    </row>
    <row r="694" spans="10:14" s="87" customFormat="1">
      <c r="J694" s="638"/>
      <c r="K694" s="638"/>
      <c r="L694" s="638"/>
      <c r="M694" s="638"/>
      <c r="N694" s="638"/>
    </row>
    <row r="695" spans="10:14" s="87" customFormat="1">
      <c r="J695" s="638"/>
      <c r="K695" s="638"/>
      <c r="L695" s="638"/>
      <c r="M695" s="638"/>
      <c r="N695" s="638"/>
    </row>
    <row r="696" spans="10:14" s="87" customFormat="1">
      <c r="J696" s="638"/>
      <c r="K696" s="638"/>
      <c r="L696" s="638"/>
      <c r="M696" s="638"/>
      <c r="N696" s="638"/>
    </row>
    <row r="697" spans="10:14" s="87" customFormat="1">
      <c r="J697" s="638"/>
      <c r="K697" s="638"/>
      <c r="L697" s="638"/>
      <c r="M697" s="638"/>
      <c r="N697" s="638"/>
    </row>
    <row r="698" spans="10:14" s="87" customFormat="1">
      <c r="J698" s="638"/>
      <c r="K698" s="638"/>
      <c r="L698" s="638"/>
      <c r="M698" s="638"/>
      <c r="N698" s="638"/>
    </row>
    <row r="699" spans="10:14" s="87" customFormat="1">
      <c r="J699" s="638"/>
      <c r="K699" s="638"/>
      <c r="L699" s="638"/>
      <c r="M699" s="638"/>
      <c r="N699" s="638"/>
    </row>
    <row r="700" spans="10:14" s="87" customFormat="1">
      <c r="J700" s="638"/>
      <c r="K700" s="638"/>
      <c r="L700" s="638"/>
      <c r="M700" s="638"/>
      <c r="N700" s="638"/>
    </row>
    <row r="701" spans="10:14" s="87" customFormat="1">
      <c r="J701" s="638"/>
      <c r="K701" s="638"/>
      <c r="L701" s="638"/>
      <c r="M701" s="638"/>
      <c r="N701" s="638"/>
    </row>
    <row r="702" spans="10:14" s="87" customFormat="1">
      <c r="J702" s="638"/>
      <c r="K702" s="638"/>
      <c r="L702" s="638"/>
      <c r="M702" s="638"/>
      <c r="N702" s="638"/>
    </row>
    <row r="703" spans="10:14" s="87" customFormat="1">
      <c r="J703" s="638"/>
      <c r="K703" s="638"/>
      <c r="L703" s="638"/>
      <c r="M703" s="638"/>
      <c r="N703" s="638"/>
    </row>
    <row r="704" spans="10:14" s="87" customFormat="1">
      <c r="J704" s="638"/>
      <c r="K704" s="638"/>
      <c r="L704" s="638"/>
      <c r="M704" s="638"/>
      <c r="N704" s="638"/>
    </row>
    <row r="705" spans="10:14" s="87" customFormat="1">
      <c r="J705" s="638"/>
      <c r="K705" s="638"/>
      <c r="L705" s="638"/>
      <c r="M705" s="638"/>
      <c r="N705" s="638"/>
    </row>
    <row r="706" spans="10:14" s="87" customFormat="1">
      <c r="J706" s="638"/>
      <c r="K706" s="638"/>
      <c r="L706" s="638"/>
      <c r="M706" s="638"/>
      <c r="N706" s="638"/>
    </row>
    <row r="707" spans="10:14" s="87" customFormat="1">
      <c r="J707" s="638"/>
      <c r="K707" s="638"/>
      <c r="L707" s="638"/>
      <c r="M707" s="638"/>
      <c r="N707" s="638"/>
    </row>
    <row r="708" spans="10:14" s="87" customFormat="1">
      <c r="J708" s="638"/>
      <c r="K708" s="638"/>
      <c r="L708" s="638"/>
      <c r="M708" s="638"/>
      <c r="N708" s="638"/>
    </row>
    <row r="709" spans="10:14" s="87" customFormat="1">
      <c r="J709" s="638"/>
      <c r="K709" s="638"/>
      <c r="L709" s="638"/>
      <c r="M709" s="638"/>
      <c r="N709" s="638"/>
    </row>
    <row r="710" spans="10:14" s="87" customFormat="1">
      <c r="J710" s="638"/>
      <c r="K710" s="638"/>
      <c r="L710" s="638"/>
      <c r="M710" s="638"/>
      <c r="N710" s="638"/>
    </row>
    <row r="711" spans="10:14" s="87" customFormat="1">
      <c r="J711" s="638"/>
      <c r="K711" s="638"/>
      <c r="L711" s="638"/>
      <c r="M711" s="638"/>
      <c r="N711" s="638"/>
    </row>
    <row r="712" spans="10:14" s="87" customFormat="1">
      <c r="J712" s="638"/>
      <c r="K712" s="638"/>
      <c r="L712" s="638"/>
      <c r="M712" s="638"/>
      <c r="N712" s="638"/>
    </row>
    <row r="713" spans="10:14" s="87" customFormat="1">
      <c r="J713" s="638"/>
      <c r="K713" s="638"/>
      <c r="L713" s="638"/>
      <c r="M713" s="638"/>
      <c r="N713" s="638"/>
    </row>
    <row r="714" spans="10:14" s="87" customFormat="1">
      <c r="J714" s="638"/>
      <c r="K714" s="638"/>
      <c r="L714" s="638"/>
      <c r="M714" s="638"/>
      <c r="N714" s="638"/>
    </row>
    <row r="715" spans="10:14" s="87" customFormat="1">
      <c r="J715" s="638"/>
      <c r="K715" s="638"/>
      <c r="L715" s="638"/>
      <c r="M715" s="638"/>
      <c r="N715" s="638"/>
    </row>
    <row r="716" spans="10:14" s="87" customFormat="1">
      <c r="J716" s="638"/>
      <c r="K716" s="638"/>
      <c r="L716" s="638"/>
      <c r="M716" s="638"/>
      <c r="N716" s="638"/>
    </row>
    <row r="717" spans="10:14" s="87" customFormat="1">
      <c r="J717" s="638"/>
      <c r="K717" s="638"/>
      <c r="L717" s="638"/>
      <c r="M717" s="638"/>
      <c r="N717" s="638"/>
    </row>
    <row r="718" spans="10:14" s="87" customFormat="1">
      <c r="J718" s="638"/>
      <c r="K718" s="638"/>
      <c r="L718" s="638"/>
      <c r="M718" s="638"/>
      <c r="N718" s="638"/>
    </row>
    <row r="719" spans="10:14" s="87" customFormat="1">
      <c r="J719" s="638"/>
      <c r="K719" s="638"/>
      <c r="L719" s="638"/>
      <c r="M719" s="638"/>
      <c r="N719" s="638"/>
    </row>
    <row r="720" spans="10:14" s="87" customFormat="1">
      <c r="J720" s="638"/>
      <c r="K720" s="638"/>
      <c r="L720" s="638"/>
      <c r="M720" s="638"/>
      <c r="N720" s="638"/>
    </row>
    <row r="721" spans="10:14" s="87" customFormat="1">
      <c r="J721" s="638"/>
      <c r="K721" s="638"/>
      <c r="L721" s="638"/>
      <c r="M721" s="638"/>
      <c r="N721" s="638"/>
    </row>
    <row r="722" spans="10:14" s="87" customFormat="1">
      <c r="J722" s="638"/>
      <c r="K722" s="638"/>
      <c r="L722" s="638"/>
      <c r="M722" s="638"/>
      <c r="N722" s="638"/>
    </row>
    <row r="723" spans="10:14" s="87" customFormat="1">
      <c r="J723" s="638"/>
      <c r="K723" s="638"/>
      <c r="L723" s="638"/>
      <c r="M723" s="638"/>
      <c r="N723" s="638"/>
    </row>
    <row r="724" spans="10:14" s="87" customFormat="1">
      <c r="J724" s="638"/>
      <c r="K724" s="638"/>
      <c r="L724" s="638"/>
      <c r="M724" s="638"/>
      <c r="N724" s="638"/>
    </row>
    <row r="725" spans="10:14" s="87" customFormat="1">
      <c r="J725" s="638"/>
      <c r="K725" s="638"/>
      <c r="L725" s="638"/>
      <c r="M725" s="638"/>
      <c r="N725" s="638"/>
    </row>
    <row r="726" spans="10:14" s="87" customFormat="1">
      <c r="J726" s="638"/>
      <c r="K726" s="638"/>
      <c r="L726" s="638"/>
      <c r="M726" s="638"/>
      <c r="N726" s="638"/>
    </row>
    <row r="727" spans="10:14" s="87" customFormat="1">
      <c r="J727" s="638"/>
      <c r="K727" s="638"/>
      <c r="L727" s="638"/>
      <c r="M727" s="638"/>
      <c r="N727" s="638"/>
    </row>
    <row r="728" spans="10:14" s="87" customFormat="1">
      <c r="J728" s="638"/>
      <c r="K728" s="638"/>
      <c r="L728" s="638"/>
      <c r="M728" s="638"/>
      <c r="N728" s="638"/>
    </row>
    <row r="729" spans="10:14" s="87" customFormat="1">
      <c r="J729" s="638"/>
      <c r="K729" s="638"/>
      <c r="L729" s="638"/>
      <c r="M729" s="638"/>
      <c r="N729" s="638"/>
    </row>
    <row r="730" spans="10:14" s="87" customFormat="1">
      <c r="J730" s="638"/>
      <c r="K730" s="638"/>
      <c r="L730" s="638"/>
      <c r="M730" s="638"/>
      <c r="N730" s="638"/>
    </row>
    <row r="731" spans="10:14" s="87" customFormat="1">
      <c r="J731" s="638"/>
      <c r="K731" s="638"/>
      <c r="L731" s="638"/>
      <c r="M731" s="638"/>
      <c r="N731" s="638"/>
    </row>
    <row r="732" spans="10:14" s="87" customFormat="1">
      <c r="J732" s="638"/>
      <c r="K732" s="638"/>
      <c r="L732" s="638"/>
      <c r="M732" s="638"/>
      <c r="N732" s="638"/>
    </row>
    <row r="733" spans="10:14" s="87" customFormat="1">
      <c r="J733" s="638"/>
      <c r="K733" s="638"/>
      <c r="L733" s="638"/>
      <c r="M733" s="638"/>
      <c r="N733" s="638"/>
    </row>
    <row r="734" spans="10:14" s="87" customFormat="1">
      <c r="J734" s="638"/>
      <c r="K734" s="638"/>
      <c r="L734" s="638"/>
      <c r="M734" s="638"/>
      <c r="N734" s="638"/>
    </row>
    <row r="735" spans="10:14" s="87" customFormat="1">
      <c r="J735" s="638"/>
      <c r="K735" s="638"/>
      <c r="L735" s="638"/>
      <c r="M735" s="638"/>
      <c r="N735" s="638"/>
    </row>
    <row r="736" spans="10:14" s="87" customFormat="1">
      <c r="J736" s="638"/>
      <c r="K736" s="638"/>
      <c r="L736" s="638"/>
      <c r="M736" s="638"/>
      <c r="N736" s="638"/>
    </row>
    <row r="737" spans="10:14" s="87" customFormat="1">
      <c r="J737" s="638"/>
      <c r="K737" s="638"/>
      <c r="L737" s="638"/>
      <c r="M737" s="638"/>
      <c r="N737" s="638"/>
    </row>
    <row r="738" spans="10:14" s="87" customFormat="1">
      <c r="J738" s="638"/>
      <c r="K738" s="638"/>
      <c r="L738" s="638"/>
      <c r="M738" s="638"/>
      <c r="N738" s="638"/>
    </row>
    <row r="739" spans="10:14" s="87" customFormat="1">
      <c r="J739" s="638"/>
      <c r="K739" s="638"/>
      <c r="L739" s="638"/>
      <c r="M739" s="638"/>
      <c r="N739" s="638"/>
    </row>
    <row r="740" spans="10:14" s="87" customFormat="1">
      <c r="J740" s="638"/>
      <c r="K740" s="638"/>
      <c r="L740" s="638"/>
      <c r="M740" s="638"/>
      <c r="N740" s="638"/>
    </row>
    <row r="741" spans="10:14" s="87" customFormat="1">
      <c r="J741" s="638"/>
      <c r="K741" s="638"/>
      <c r="L741" s="638"/>
      <c r="M741" s="638"/>
      <c r="N741" s="638"/>
    </row>
    <row r="742" spans="10:14" s="87" customFormat="1">
      <c r="J742" s="638"/>
      <c r="K742" s="638"/>
      <c r="L742" s="638"/>
      <c r="M742" s="638"/>
      <c r="N742" s="638"/>
    </row>
    <row r="743" spans="10:14" s="87" customFormat="1">
      <c r="J743" s="638"/>
      <c r="K743" s="638"/>
      <c r="L743" s="638"/>
      <c r="M743" s="638"/>
      <c r="N743" s="638"/>
    </row>
    <row r="744" spans="10:14" s="87" customFormat="1">
      <c r="J744" s="638"/>
      <c r="K744" s="638"/>
      <c r="L744" s="638"/>
      <c r="M744" s="638"/>
      <c r="N744" s="638"/>
    </row>
    <row r="745" spans="10:14" s="87" customFormat="1">
      <c r="J745" s="638"/>
      <c r="K745" s="638"/>
      <c r="L745" s="638"/>
      <c r="M745" s="638"/>
      <c r="N745" s="638"/>
    </row>
    <row r="746" spans="10:14" s="87" customFormat="1">
      <c r="J746" s="638"/>
      <c r="K746" s="638"/>
      <c r="L746" s="638"/>
      <c r="M746" s="638"/>
      <c r="N746" s="638"/>
    </row>
    <row r="747" spans="10:14" s="87" customFormat="1">
      <c r="J747" s="638"/>
      <c r="K747" s="638"/>
      <c r="L747" s="638"/>
      <c r="M747" s="638"/>
      <c r="N747" s="638"/>
    </row>
    <row r="748" spans="10:14" s="87" customFormat="1">
      <c r="J748" s="638"/>
      <c r="K748" s="638"/>
      <c r="L748" s="638"/>
      <c r="M748" s="638"/>
      <c r="N748" s="638"/>
    </row>
    <row r="749" spans="10:14" s="87" customFormat="1">
      <c r="J749" s="638"/>
      <c r="K749" s="638"/>
      <c r="L749" s="638"/>
      <c r="M749" s="638"/>
      <c r="N749" s="638"/>
    </row>
    <row r="750" spans="10:14" s="87" customFormat="1">
      <c r="J750" s="638"/>
      <c r="K750" s="638"/>
      <c r="L750" s="638"/>
      <c r="M750" s="638"/>
      <c r="N750" s="638"/>
    </row>
    <row r="751" spans="10:14" s="87" customFormat="1">
      <c r="J751" s="638"/>
      <c r="K751" s="638"/>
      <c r="L751" s="638"/>
      <c r="M751" s="638"/>
      <c r="N751" s="638"/>
    </row>
    <row r="752" spans="10:14" s="87" customFormat="1">
      <c r="J752" s="638"/>
      <c r="K752" s="638"/>
      <c r="L752" s="638"/>
      <c r="M752" s="638"/>
      <c r="N752" s="638"/>
    </row>
    <row r="753" spans="10:14" s="87" customFormat="1">
      <c r="J753" s="638"/>
      <c r="K753" s="638"/>
      <c r="L753" s="638"/>
      <c r="M753" s="638"/>
      <c r="N753" s="638"/>
    </row>
    <row r="754" spans="10:14" s="87" customFormat="1">
      <c r="J754" s="638"/>
      <c r="K754" s="638"/>
      <c r="L754" s="638"/>
      <c r="M754" s="638"/>
      <c r="N754" s="638"/>
    </row>
    <row r="755" spans="10:14" s="87" customFormat="1">
      <c r="J755" s="638"/>
      <c r="K755" s="638"/>
      <c r="L755" s="638"/>
      <c r="M755" s="638"/>
      <c r="N755" s="638"/>
    </row>
    <row r="756" spans="10:14" s="87" customFormat="1">
      <c r="J756" s="638"/>
      <c r="K756" s="638"/>
      <c r="L756" s="638"/>
      <c r="M756" s="638"/>
      <c r="N756" s="638"/>
    </row>
    <row r="757" spans="10:14" s="87" customFormat="1">
      <c r="J757" s="638"/>
      <c r="K757" s="638"/>
      <c r="L757" s="638"/>
      <c r="M757" s="638"/>
      <c r="N757" s="638"/>
    </row>
    <row r="758" spans="10:14" s="87" customFormat="1">
      <c r="J758" s="638"/>
      <c r="K758" s="638"/>
      <c r="L758" s="638"/>
      <c r="M758" s="638"/>
      <c r="N758" s="638"/>
    </row>
    <row r="759" spans="10:14" s="87" customFormat="1">
      <c r="J759" s="638"/>
      <c r="K759" s="638"/>
      <c r="L759" s="638"/>
      <c r="M759" s="638"/>
      <c r="N759" s="638"/>
    </row>
    <row r="760" spans="10:14" s="87" customFormat="1">
      <c r="J760" s="638"/>
      <c r="K760" s="638"/>
      <c r="L760" s="638"/>
      <c r="M760" s="638"/>
      <c r="N760" s="638"/>
    </row>
    <row r="761" spans="10:14" s="87" customFormat="1">
      <c r="J761" s="638"/>
      <c r="K761" s="638"/>
      <c r="L761" s="638"/>
      <c r="M761" s="638"/>
      <c r="N761" s="638"/>
    </row>
    <row r="762" spans="10:14" s="87" customFormat="1">
      <c r="J762" s="638"/>
      <c r="K762" s="638"/>
      <c r="L762" s="638"/>
      <c r="M762" s="638"/>
      <c r="N762" s="638"/>
    </row>
    <row r="763" spans="10:14" s="87" customFormat="1">
      <c r="J763" s="638"/>
      <c r="K763" s="638"/>
      <c r="L763" s="638"/>
      <c r="M763" s="638"/>
      <c r="N763" s="638"/>
    </row>
    <row r="764" spans="10:14" s="87" customFormat="1">
      <c r="J764" s="638"/>
      <c r="K764" s="638"/>
      <c r="L764" s="638"/>
      <c r="M764" s="638"/>
      <c r="N764" s="638"/>
    </row>
    <row r="765" spans="10:14" s="87" customFormat="1">
      <c r="J765" s="638"/>
      <c r="K765" s="638"/>
      <c r="L765" s="638"/>
      <c r="M765" s="638"/>
      <c r="N765" s="638"/>
    </row>
    <row r="766" spans="10:14" s="87" customFormat="1">
      <c r="J766" s="638"/>
      <c r="K766" s="638"/>
      <c r="L766" s="638"/>
      <c r="M766" s="638"/>
      <c r="N766" s="638"/>
    </row>
    <row r="767" spans="10:14" s="87" customFormat="1">
      <c r="J767" s="638"/>
      <c r="K767" s="638"/>
      <c r="L767" s="638"/>
      <c r="M767" s="638"/>
      <c r="N767" s="638"/>
    </row>
    <row r="768" spans="10:14" s="87" customFormat="1">
      <c r="J768" s="638"/>
      <c r="K768" s="638"/>
      <c r="L768" s="638"/>
      <c r="M768" s="638"/>
      <c r="N768" s="638"/>
    </row>
    <row r="769" spans="10:14" s="87" customFormat="1">
      <c r="J769" s="638"/>
      <c r="K769" s="638"/>
      <c r="L769" s="638"/>
      <c r="M769" s="638"/>
      <c r="N769" s="638"/>
    </row>
    <row r="770" spans="10:14" s="87" customFormat="1">
      <c r="J770" s="638"/>
      <c r="K770" s="638"/>
      <c r="L770" s="638"/>
      <c r="M770" s="638"/>
      <c r="N770" s="638"/>
    </row>
    <row r="771" spans="10:14" s="87" customFormat="1">
      <c r="J771" s="638"/>
      <c r="K771" s="638"/>
      <c r="L771" s="638"/>
      <c r="M771" s="638"/>
      <c r="N771" s="638"/>
    </row>
    <row r="772" spans="10:14" s="87" customFormat="1">
      <c r="J772" s="638"/>
      <c r="K772" s="638"/>
      <c r="L772" s="638"/>
      <c r="M772" s="638"/>
      <c r="N772" s="638"/>
    </row>
    <row r="773" spans="10:14" s="87" customFormat="1">
      <c r="J773" s="638"/>
      <c r="K773" s="638"/>
      <c r="L773" s="638"/>
      <c r="M773" s="638"/>
      <c r="N773" s="638"/>
    </row>
    <row r="774" spans="10:14" s="87" customFormat="1">
      <c r="J774" s="638"/>
      <c r="K774" s="638"/>
      <c r="L774" s="638"/>
      <c r="M774" s="638"/>
      <c r="N774" s="638"/>
    </row>
    <row r="775" spans="10:14" s="87" customFormat="1">
      <c r="J775" s="638"/>
      <c r="K775" s="638"/>
      <c r="L775" s="638"/>
      <c r="M775" s="638"/>
      <c r="N775" s="638"/>
    </row>
    <row r="776" spans="10:14" s="87" customFormat="1">
      <c r="J776" s="638"/>
      <c r="K776" s="638"/>
      <c r="L776" s="638"/>
      <c r="M776" s="638"/>
      <c r="N776" s="638"/>
    </row>
    <row r="777" spans="10:14" s="87" customFormat="1">
      <c r="J777" s="638"/>
      <c r="K777" s="638"/>
      <c r="L777" s="638"/>
      <c r="M777" s="638"/>
      <c r="N777" s="638"/>
    </row>
    <row r="778" spans="10:14" s="87" customFormat="1">
      <c r="J778" s="638"/>
      <c r="K778" s="638"/>
      <c r="L778" s="638"/>
      <c r="M778" s="638"/>
      <c r="N778" s="638"/>
    </row>
    <row r="779" spans="10:14" s="87" customFormat="1">
      <c r="J779" s="638"/>
      <c r="K779" s="638"/>
      <c r="L779" s="638"/>
      <c r="M779" s="638"/>
      <c r="N779" s="638"/>
    </row>
    <row r="780" spans="10:14" s="87" customFormat="1">
      <c r="J780" s="638"/>
      <c r="K780" s="638"/>
      <c r="L780" s="638"/>
      <c r="M780" s="638"/>
      <c r="N780" s="638"/>
    </row>
    <row r="781" spans="10:14" s="87" customFormat="1">
      <c r="J781" s="638"/>
      <c r="K781" s="638"/>
      <c r="L781" s="638"/>
      <c r="M781" s="638"/>
      <c r="N781" s="638"/>
    </row>
    <row r="782" spans="10:14" s="87" customFormat="1">
      <c r="J782" s="638"/>
      <c r="K782" s="638"/>
      <c r="L782" s="638"/>
      <c r="M782" s="638"/>
      <c r="N782" s="638"/>
    </row>
    <row r="783" spans="10:14" s="87" customFormat="1">
      <c r="J783" s="638"/>
      <c r="K783" s="638"/>
      <c r="L783" s="638"/>
      <c r="M783" s="638"/>
      <c r="N783" s="638"/>
    </row>
    <row r="784" spans="10:14" s="87" customFormat="1">
      <c r="J784" s="638"/>
      <c r="K784" s="638"/>
      <c r="L784" s="638"/>
      <c r="M784" s="638"/>
      <c r="N784" s="638"/>
    </row>
    <row r="785" spans="10:14" s="87" customFormat="1">
      <c r="J785" s="638"/>
      <c r="K785" s="638"/>
      <c r="L785" s="638"/>
      <c r="M785" s="638"/>
      <c r="N785" s="638"/>
    </row>
    <row r="786" spans="10:14" s="87" customFormat="1">
      <c r="J786" s="638"/>
      <c r="K786" s="638"/>
      <c r="L786" s="638"/>
      <c r="M786" s="638"/>
      <c r="N786" s="638"/>
    </row>
    <row r="787" spans="10:14" s="87" customFormat="1">
      <c r="J787" s="638"/>
      <c r="K787" s="638"/>
      <c r="L787" s="638"/>
      <c r="M787" s="638"/>
      <c r="N787" s="638"/>
    </row>
    <row r="788" spans="10:14" s="87" customFormat="1">
      <c r="J788" s="638"/>
      <c r="K788" s="638"/>
      <c r="L788" s="638"/>
      <c r="M788" s="638"/>
      <c r="N788" s="638"/>
    </row>
    <row r="789" spans="10:14" s="87" customFormat="1">
      <c r="J789" s="638"/>
      <c r="K789" s="638"/>
      <c r="L789" s="638"/>
      <c r="M789" s="638"/>
      <c r="N789" s="638"/>
    </row>
    <row r="790" spans="10:14" s="87" customFormat="1">
      <c r="J790" s="638"/>
      <c r="K790" s="638"/>
      <c r="L790" s="638"/>
      <c r="M790" s="638"/>
      <c r="N790" s="638"/>
    </row>
    <row r="791" spans="10:14" s="87" customFormat="1">
      <c r="J791" s="638"/>
      <c r="K791" s="638"/>
      <c r="L791" s="638"/>
      <c r="M791" s="638"/>
      <c r="N791" s="638"/>
    </row>
    <row r="792" spans="10:14" s="87" customFormat="1">
      <c r="J792" s="638"/>
      <c r="K792" s="638"/>
      <c r="L792" s="638"/>
      <c r="M792" s="638"/>
      <c r="N792" s="638"/>
    </row>
    <row r="793" spans="10:14" s="87" customFormat="1">
      <c r="J793" s="638"/>
      <c r="K793" s="638"/>
      <c r="L793" s="638"/>
      <c r="M793" s="638"/>
      <c r="N793" s="638"/>
    </row>
    <row r="794" spans="10:14" s="87" customFormat="1">
      <c r="J794" s="638"/>
      <c r="K794" s="638"/>
      <c r="L794" s="638"/>
      <c r="M794" s="638"/>
      <c r="N794" s="638"/>
    </row>
    <row r="795" spans="10:14" s="87" customFormat="1">
      <c r="J795" s="638"/>
      <c r="K795" s="638"/>
      <c r="L795" s="638"/>
      <c r="M795" s="638"/>
      <c r="N795" s="638"/>
    </row>
    <row r="796" spans="10:14" s="87" customFormat="1">
      <c r="J796" s="638"/>
      <c r="K796" s="638"/>
      <c r="L796" s="638"/>
      <c r="M796" s="638"/>
      <c r="N796" s="638"/>
    </row>
    <row r="797" spans="10:14" s="87" customFormat="1">
      <c r="J797" s="638"/>
      <c r="K797" s="638"/>
      <c r="L797" s="638"/>
      <c r="M797" s="638"/>
      <c r="N797" s="638"/>
    </row>
    <row r="798" spans="10:14" s="87" customFormat="1">
      <c r="J798" s="638"/>
      <c r="K798" s="638"/>
      <c r="L798" s="638"/>
      <c r="M798" s="638"/>
      <c r="N798" s="638"/>
    </row>
    <row r="799" spans="10:14" s="87" customFormat="1">
      <c r="J799" s="638"/>
      <c r="K799" s="638"/>
      <c r="L799" s="638"/>
      <c r="M799" s="638"/>
      <c r="N799" s="638"/>
    </row>
    <row r="800" spans="10:14" s="87" customFormat="1">
      <c r="J800" s="638"/>
      <c r="K800" s="638"/>
      <c r="L800" s="638"/>
      <c r="M800" s="638"/>
      <c r="N800" s="638"/>
    </row>
    <row r="801" spans="10:14" s="87" customFormat="1">
      <c r="J801" s="638"/>
      <c r="K801" s="638"/>
      <c r="L801" s="638"/>
      <c r="M801" s="638"/>
      <c r="N801" s="638"/>
    </row>
    <row r="802" spans="10:14" s="87" customFormat="1">
      <c r="J802" s="638"/>
      <c r="K802" s="638"/>
      <c r="L802" s="638"/>
      <c r="M802" s="638"/>
      <c r="N802" s="638"/>
    </row>
    <row r="803" spans="10:14" s="87" customFormat="1">
      <c r="J803" s="638"/>
      <c r="K803" s="638"/>
      <c r="L803" s="638"/>
      <c r="M803" s="638"/>
      <c r="N803" s="638"/>
    </row>
    <row r="804" spans="10:14" s="87" customFormat="1">
      <c r="J804" s="638"/>
      <c r="K804" s="638"/>
      <c r="L804" s="638"/>
      <c r="M804" s="638"/>
      <c r="N804" s="638"/>
    </row>
    <row r="805" spans="10:14" s="87" customFormat="1">
      <c r="J805" s="638"/>
      <c r="K805" s="638"/>
      <c r="L805" s="638"/>
      <c r="M805" s="638"/>
      <c r="N805" s="638"/>
    </row>
    <row r="806" spans="10:14" s="87" customFormat="1">
      <c r="J806" s="638"/>
      <c r="K806" s="638"/>
      <c r="L806" s="638"/>
      <c r="M806" s="638"/>
      <c r="N806" s="638"/>
    </row>
    <row r="807" spans="10:14" s="87" customFormat="1">
      <c r="J807" s="638"/>
      <c r="K807" s="638"/>
      <c r="L807" s="638"/>
      <c r="M807" s="638"/>
      <c r="N807" s="638"/>
    </row>
    <row r="808" spans="10:14" s="87" customFormat="1">
      <c r="J808" s="638"/>
      <c r="K808" s="638"/>
      <c r="L808" s="638"/>
      <c r="M808" s="638"/>
      <c r="N808" s="638"/>
    </row>
    <row r="809" spans="10:14" s="87" customFormat="1">
      <c r="J809" s="638"/>
      <c r="K809" s="638"/>
      <c r="L809" s="638"/>
      <c r="M809" s="638"/>
      <c r="N809" s="638"/>
    </row>
    <row r="810" spans="10:14" s="87" customFormat="1">
      <c r="J810" s="638"/>
      <c r="K810" s="638"/>
      <c r="L810" s="638"/>
      <c r="M810" s="638"/>
      <c r="N810" s="638"/>
    </row>
    <row r="811" spans="10:14" s="87" customFormat="1">
      <c r="J811" s="638"/>
      <c r="K811" s="638"/>
      <c r="L811" s="638"/>
      <c r="M811" s="638"/>
      <c r="N811" s="638"/>
    </row>
    <row r="812" spans="10:14" s="87" customFormat="1">
      <c r="J812" s="638"/>
      <c r="K812" s="638"/>
      <c r="L812" s="638"/>
      <c r="M812" s="638"/>
      <c r="N812" s="638"/>
    </row>
    <row r="813" spans="10:14" s="87" customFormat="1">
      <c r="J813" s="638"/>
      <c r="K813" s="638"/>
      <c r="L813" s="638"/>
      <c r="M813" s="638"/>
      <c r="N813" s="638"/>
    </row>
    <row r="814" spans="10:14" s="87" customFormat="1">
      <c r="J814" s="638"/>
      <c r="K814" s="638"/>
      <c r="L814" s="638"/>
      <c r="M814" s="638"/>
      <c r="N814" s="638"/>
    </row>
    <row r="815" spans="10:14" s="87" customFormat="1">
      <c r="J815" s="638"/>
      <c r="K815" s="638"/>
      <c r="L815" s="638"/>
      <c r="M815" s="638"/>
      <c r="N815" s="638"/>
    </row>
    <row r="816" spans="10:14" s="87" customFormat="1">
      <c r="J816" s="638"/>
      <c r="K816" s="638"/>
      <c r="L816" s="638"/>
      <c r="M816" s="638"/>
      <c r="N816" s="638"/>
    </row>
    <row r="817" spans="10:14" s="87" customFormat="1">
      <c r="J817" s="638"/>
      <c r="K817" s="638"/>
      <c r="L817" s="638"/>
      <c r="M817" s="638"/>
      <c r="N817" s="638"/>
    </row>
    <row r="818" spans="10:14" s="87" customFormat="1">
      <c r="J818" s="638"/>
      <c r="K818" s="638"/>
      <c r="L818" s="638"/>
      <c r="M818" s="638"/>
      <c r="N818" s="638"/>
    </row>
    <row r="819" spans="10:14" s="87" customFormat="1">
      <c r="J819" s="638"/>
      <c r="K819" s="638"/>
      <c r="L819" s="638"/>
      <c r="M819" s="638"/>
      <c r="N819" s="638"/>
    </row>
    <row r="820" spans="10:14" s="87" customFormat="1">
      <c r="J820" s="638"/>
      <c r="K820" s="638"/>
      <c r="L820" s="638"/>
      <c r="M820" s="638"/>
      <c r="N820" s="638"/>
    </row>
    <row r="821" spans="10:14" s="87" customFormat="1">
      <c r="J821" s="638"/>
      <c r="K821" s="638"/>
      <c r="L821" s="638"/>
      <c r="M821" s="638"/>
      <c r="N821" s="638"/>
    </row>
    <row r="822" spans="10:14" s="87" customFormat="1">
      <c r="J822" s="638"/>
      <c r="K822" s="638"/>
      <c r="L822" s="638"/>
      <c r="M822" s="638"/>
      <c r="N822" s="638"/>
    </row>
    <row r="823" spans="10:14" s="87" customFormat="1">
      <c r="J823" s="638"/>
      <c r="K823" s="638"/>
      <c r="L823" s="638"/>
      <c r="M823" s="638"/>
      <c r="N823" s="638"/>
    </row>
    <row r="824" spans="10:14" s="87" customFormat="1">
      <c r="J824" s="638"/>
      <c r="K824" s="638"/>
      <c r="L824" s="638"/>
      <c r="M824" s="638"/>
      <c r="N824" s="638"/>
    </row>
    <row r="825" spans="10:14" s="87" customFormat="1">
      <c r="J825" s="638"/>
      <c r="K825" s="638"/>
      <c r="L825" s="638"/>
      <c r="M825" s="638"/>
      <c r="N825" s="638"/>
    </row>
    <row r="826" spans="10:14" s="87" customFormat="1">
      <c r="J826" s="638"/>
      <c r="K826" s="638"/>
      <c r="L826" s="638"/>
      <c r="M826" s="638"/>
      <c r="N826" s="638"/>
    </row>
    <row r="827" spans="10:14" s="87" customFormat="1">
      <c r="J827" s="638"/>
      <c r="K827" s="638"/>
      <c r="L827" s="638"/>
      <c r="M827" s="638"/>
      <c r="N827" s="638"/>
    </row>
    <row r="828" spans="10:14" s="87" customFormat="1">
      <c r="J828" s="638"/>
      <c r="K828" s="638"/>
      <c r="L828" s="638"/>
      <c r="M828" s="638"/>
      <c r="N828" s="638"/>
    </row>
    <row r="829" spans="10:14" s="87" customFormat="1">
      <c r="J829" s="638"/>
      <c r="K829" s="638"/>
      <c r="L829" s="638"/>
      <c r="M829" s="638"/>
      <c r="N829" s="638"/>
    </row>
    <row r="830" spans="10:14" s="87" customFormat="1">
      <c r="J830" s="638"/>
      <c r="K830" s="638"/>
      <c r="L830" s="638"/>
      <c r="M830" s="638"/>
      <c r="N830" s="638"/>
    </row>
    <row r="831" spans="10:14" s="87" customFormat="1">
      <c r="J831" s="638"/>
      <c r="K831" s="638"/>
      <c r="L831" s="638"/>
      <c r="M831" s="638"/>
      <c r="N831" s="638"/>
    </row>
    <row r="832" spans="10:14" s="87" customFormat="1">
      <c r="J832" s="638"/>
      <c r="K832" s="638"/>
      <c r="L832" s="638"/>
      <c r="M832" s="638"/>
      <c r="N832" s="638"/>
    </row>
    <row r="833" spans="10:14" s="87" customFormat="1">
      <c r="J833" s="638"/>
      <c r="K833" s="638"/>
      <c r="L833" s="638"/>
      <c r="M833" s="638"/>
      <c r="N833" s="638"/>
    </row>
    <row r="834" spans="10:14" s="87" customFormat="1">
      <c r="J834" s="638"/>
      <c r="K834" s="638"/>
      <c r="L834" s="638"/>
      <c r="M834" s="638"/>
      <c r="N834" s="638"/>
    </row>
    <row r="835" spans="10:14" s="87" customFormat="1">
      <c r="J835" s="638"/>
      <c r="K835" s="638"/>
      <c r="L835" s="638"/>
      <c r="M835" s="638"/>
      <c r="N835" s="638"/>
    </row>
    <row r="836" spans="10:14" s="87" customFormat="1">
      <c r="J836" s="638"/>
      <c r="K836" s="638"/>
      <c r="L836" s="638"/>
      <c r="M836" s="638"/>
      <c r="N836" s="638"/>
    </row>
    <row r="837" spans="10:14" s="87" customFormat="1">
      <c r="J837" s="638"/>
      <c r="K837" s="638"/>
      <c r="L837" s="638"/>
      <c r="M837" s="638"/>
      <c r="N837" s="638"/>
    </row>
    <row r="838" spans="10:14" s="87" customFormat="1">
      <c r="J838" s="638"/>
      <c r="K838" s="638"/>
      <c r="L838" s="638"/>
      <c r="M838" s="638"/>
      <c r="N838" s="638"/>
    </row>
    <row r="839" spans="10:14" s="87" customFormat="1">
      <c r="J839" s="638"/>
      <c r="K839" s="638"/>
      <c r="L839" s="638"/>
      <c r="M839" s="638"/>
      <c r="N839" s="638"/>
    </row>
    <row r="840" spans="10:14" s="87" customFormat="1">
      <c r="J840" s="638"/>
      <c r="K840" s="638"/>
      <c r="L840" s="638"/>
      <c r="M840" s="638"/>
      <c r="N840" s="638"/>
    </row>
    <row r="841" spans="10:14" s="87" customFormat="1">
      <c r="J841" s="638"/>
      <c r="K841" s="638"/>
      <c r="L841" s="638"/>
      <c r="M841" s="638"/>
      <c r="N841" s="638"/>
    </row>
    <row r="842" spans="10:14" s="87" customFormat="1">
      <c r="J842" s="638"/>
      <c r="K842" s="638"/>
      <c r="L842" s="638"/>
      <c r="M842" s="638"/>
      <c r="N842" s="638"/>
    </row>
    <row r="843" spans="10:14" s="87" customFormat="1">
      <c r="J843" s="638"/>
      <c r="K843" s="638"/>
      <c r="L843" s="638"/>
      <c r="M843" s="638"/>
      <c r="N843" s="638"/>
    </row>
    <row r="844" spans="10:14" s="87" customFormat="1">
      <c r="J844" s="638"/>
      <c r="K844" s="638"/>
      <c r="L844" s="638"/>
      <c r="M844" s="638"/>
      <c r="N844" s="638"/>
    </row>
    <row r="845" spans="10:14" s="87" customFormat="1">
      <c r="J845" s="638"/>
      <c r="K845" s="638"/>
      <c r="L845" s="638"/>
      <c r="M845" s="638"/>
      <c r="N845" s="638"/>
    </row>
    <row r="846" spans="10:14" s="87" customFormat="1">
      <c r="J846" s="638"/>
      <c r="K846" s="638"/>
      <c r="L846" s="638"/>
      <c r="M846" s="638"/>
      <c r="N846" s="638"/>
    </row>
    <row r="847" spans="10:14" s="87" customFormat="1">
      <c r="J847" s="638"/>
      <c r="K847" s="638"/>
      <c r="L847" s="638"/>
      <c r="M847" s="638"/>
      <c r="N847" s="638"/>
    </row>
    <row r="848" spans="10:14" s="87" customFormat="1">
      <c r="J848" s="638"/>
      <c r="K848" s="638"/>
      <c r="L848" s="638"/>
      <c r="M848" s="638"/>
      <c r="N848" s="638"/>
    </row>
    <row r="849" spans="10:14" s="87" customFormat="1">
      <c r="J849" s="638"/>
      <c r="K849" s="638"/>
      <c r="L849" s="638"/>
      <c r="M849" s="638"/>
      <c r="N849" s="638"/>
    </row>
    <row r="850" spans="10:14" s="87" customFormat="1">
      <c r="J850" s="638"/>
      <c r="K850" s="638"/>
      <c r="L850" s="638"/>
      <c r="M850" s="638"/>
      <c r="N850" s="638"/>
    </row>
    <row r="851" spans="10:14" s="87" customFormat="1">
      <c r="J851" s="638"/>
      <c r="K851" s="638"/>
      <c r="L851" s="638"/>
      <c r="M851" s="638"/>
      <c r="N851" s="638"/>
    </row>
    <row r="852" spans="10:14" s="87" customFormat="1">
      <c r="J852" s="638"/>
      <c r="K852" s="638"/>
      <c r="L852" s="638"/>
      <c r="M852" s="638"/>
      <c r="N852" s="638"/>
    </row>
    <row r="853" spans="10:14" s="87" customFormat="1">
      <c r="J853" s="638"/>
      <c r="K853" s="638"/>
      <c r="L853" s="638"/>
      <c r="M853" s="638"/>
      <c r="N853" s="638"/>
    </row>
    <row r="854" spans="10:14" s="87" customFormat="1">
      <c r="J854" s="638"/>
      <c r="K854" s="638"/>
      <c r="L854" s="638"/>
      <c r="M854" s="638"/>
      <c r="N854" s="638"/>
    </row>
    <row r="855" spans="10:14" s="87" customFormat="1">
      <c r="J855" s="638"/>
      <c r="K855" s="638"/>
      <c r="L855" s="638"/>
      <c r="M855" s="638"/>
      <c r="N855" s="638"/>
    </row>
    <row r="856" spans="10:14" s="87" customFormat="1">
      <c r="J856" s="638"/>
      <c r="K856" s="638"/>
      <c r="L856" s="638"/>
      <c r="M856" s="638"/>
      <c r="N856" s="638"/>
    </row>
    <row r="857" spans="10:14" s="87" customFormat="1">
      <c r="J857" s="638"/>
      <c r="K857" s="638"/>
      <c r="L857" s="638"/>
      <c r="M857" s="638"/>
      <c r="N857" s="638"/>
    </row>
    <row r="858" spans="10:14" s="87" customFormat="1">
      <c r="J858" s="638"/>
      <c r="K858" s="638"/>
      <c r="L858" s="638"/>
      <c r="M858" s="638"/>
      <c r="N858" s="638"/>
    </row>
    <row r="859" spans="10:14" s="87" customFormat="1">
      <c r="J859" s="638"/>
      <c r="K859" s="638"/>
      <c r="L859" s="638"/>
      <c r="M859" s="638"/>
      <c r="N859" s="638"/>
    </row>
    <row r="860" spans="10:14" s="87" customFormat="1">
      <c r="J860" s="638"/>
      <c r="K860" s="638"/>
      <c r="L860" s="638"/>
      <c r="M860" s="638"/>
      <c r="N860" s="638"/>
    </row>
    <row r="861" spans="10:14" s="87" customFormat="1">
      <c r="J861" s="638"/>
      <c r="K861" s="638"/>
      <c r="L861" s="638"/>
      <c r="M861" s="638"/>
      <c r="N861" s="638"/>
    </row>
    <row r="862" spans="10:14" s="87" customFormat="1">
      <c r="J862" s="638"/>
      <c r="K862" s="638"/>
      <c r="L862" s="638"/>
      <c r="M862" s="638"/>
      <c r="N862" s="638"/>
    </row>
    <row r="863" spans="10:14" s="87" customFormat="1">
      <c r="J863" s="638"/>
      <c r="K863" s="638"/>
      <c r="L863" s="638"/>
      <c r="M863" s="638"/>
      <c r="N863" s="638"/>
    </row>
    <row r="864" spans="10:14" s="87" customFormat="1">
      <c r="J864" s="638"/>
      <c r="K864" s="638"/>
      <c r="L864" s="638"/>
      <c r="M864" s="638"/>
      <c r="N864" s="638"/>
    </row>
    <row r="865" spans="10:14" s="87" customFormat="1">
      <c r="J865" s="638"/>
      <c r="K865" s="638"/>
      <c r="L865" s="638"/>
      <c r="M865" s="638"/>
      <c r="N865" s="638"/>
    </row>
    <row r="866" spans="10:14" s="87" customFormat="1">
      <c r="J866" s="638"/>
      <c r="K866" s="638"/>
      <c r="L866" s="638"/>
      <c r="M866" s="638"/>
      <c r="N866" s="638"/>
    </row>
    <row r="867" spans="10:14" s="87" customFormat="1">
      <c r="J867" s="638"/>
      <c r="K867" s="638"/>
      <c r="L867" s="638"/>
      <c r="M867" s="638"/>
      <c r="N867" s="638"/>
    </row>
    <row r="868" spans="10:14" s="87" customFormat="1">
      <c r="J868" s="638"/>
      <c r="K868" s="638"/>
      <c r="L868" s="638"/>
      <c r="M868" s="638"/>
      <c r="N868" s="638"/>
    </row>
    <row r="869" spans="10:14" s="87" customFormat="1">
      <c r="J869" s="638"/>
      <c r="K869" s="638"/>
      <c r="L869" s="638"/>
      <c r="M869" s="638"/>
      <c r="N869" s="638"/>
    </row>
    <row r="870" spans="10:14" s="87" customFormat="1">
      <c r="J870" s="638"/>
      <c r="K870" s="638"/>
      <c r="L870" s="638"/>
      <c r="M870" s="638"/>
      <c r="N870" s="638"/>
    </row>
    <row r="871" spans="10:14" s="87" customFormat="1">
      <c r="J871" s="638"/>
      <c r="K871" s="638"/>
      <c r="L871" s="638"/>
      <c r="M871" s="638"/>
      <c r="N871" s="638"/>
    </row>
    <row r="872" spans="10:14" s="87" customFormat="1">
      <c r="J872" s="638"/>
      <c r="K872" s="638"/>
      <c r="L872" s="638"/>
      <c r="M872" s="638"/>
      <c r="N872" s="638"/>
    </row>
    <row r="873" spans="10:14" s="87" customFormat="1">
      <c r="J873" s="638"/>
      <c r="K873" s="638"/>
      <c r="L873" s="638"/>
      <c r="M873" s="638"/>
      <c r="N873" s="638"/>
    </row>
    <row r="874" spans="10:14" s="87" customFormat="1">
      <c r="J874" s="638"/>
      <c r="K874" s="638"/>
      <c r="L874" s="638"/>
      <c r="M874" s="638"/>
      <c r="N874" s="638"/>
    </row>
    <row r="875" spans="10:14" s="87" customFormat="1">
      <c r="J875" s="638"/>
      <c r="K875" s="638"/>
      <c r="L875" s="638"/>
      <c r="M875" s="638"/>
      <c r="N875" s="638"/>
    </row>
    <row r="876" spans="10:14" s="87" customFormat="1">
      <c r="J876" s="638"/>
      <c r="K876" s="638"/>
      <c r="L876" s="638"/>
      <c r="M876" s="638"/>
      <c r="N876" s="638"/>
    </row>
    <row r="877" spans="10:14" s="87" customFormat="1">
      <c r="J877" s="638"/>
      <c r="K877" s="638"/>
      <c r="L877" s="638"/>
      <c r="M877" s="638"/>
      <c r="N877" s="638"/>
    </row>
    <row r="878" spans="10:14" s="87" customFormat="1">
      <c r="J878" s="638"/>
      <c r="K878" s="638"/>
      <c r="L878" s="638"/>
      <c r="M878" s="638"/>
      <c r="N878" s="638"/>
    </row>
    <row r="879" spans="10:14" s="87" customFormat="1">
      <c r="J879" s="638"/>
      <c r="K879" s="638"/>
      <c r="L879" s="638"/>
      <c r="M879" s="638"/>
      <c r="N879" s="638"/>
    </row>
    <row r="880" spans="10:14" s="87" customFormat="1">
      <c r="J880" s="638"/>
      <c r="K880" s="638"/>
      <c r="L880" s="638"/>
      <c r="M880" s="638"/>
      <c r="N880" s="638"/>
    </row>
    <row r="881" spans="10:14" s="87" customFormat="1">
      <c r="J881" s="638"/>
      <c r="K881" s="638"/>
      <c r="L881" s="638"/>
      <c r="M881" s="638"/>
      <c r="N881" s="638"/>
    </row>
    <row r="882" spans="10:14" s="87" customFormat="1">
      <c r="J882" s="638"/>
      <c r="K882" s="638"/>
      <c r="L882" s="638"/>
      <c r="M882" s="638"/>
      <c r="N882" s="638"/>
    </row>
    <row r="883" spans="10:14" s="87" customFormat="1">
      <c r="J883" s="638"/>
      <c r="K883" s="638"/>
      <c r="L883" s="638"/>
      <c r="M883" s="638"/>
      <c r="N883" s="638"/>
    </row>
    <row r="884" spans="10:14" s="87" customFormat="1">
      <c r="J884" s="638"/>
      <c r="K884" s="638"/>
      <c r="L884" s="638"/>
      <c r="M884" s="638"/>
      <c r="N884" s="638"/>
    </row>
    <row r="885" spans="10:14" s="87" customFormat="1">
      <c r="J885" s="638"/>
      <c r="K885" s="638"/>
      <c r="L885" s="638"/>
      <c r="M885" s="638"/>
      <c r="N885" s="638"/>
    </row>
    <row r="886" spans="10:14" s="87" customFormat="1">
      <c r="J886" s="638"/>
      <c r="K886" s="638"/>
      <c r="L886" s="638"/>
      <c r="M886" s="638"/>
      <c r="N886" s="638"/>
    </row>
    <row r="887" spans="10:14" s="87" customFormat="1">
      <c r="J887" s="638"/>
      <c r="K887" s="638"/>
      <c r="L887" s="638"/>
      <c r="M887" s="638"/>
      <c r="N887" s="638"/>
    </row>
    <row r="888" spans="10:14" s="87" customFormat="1">
      <c r="J888" s="638"/>
      <c r="K888" s="638"/>
      <c r="L888" s="638"/>
      <c r="M888" s="638"/>
      <c r="N888" s="638"/>
    </row>
    <row r="889" spans="10:14" s="87" customFormat="1">
      <c r="J889" s="638"/>
      <c r="K889" s="638"/>
      <c r="L889" s="638"/>
      <c r="M889" s="638"/>
      <c r="N889" s="638"/>
    </row>
    <row r="890" spans="10:14" s="87" customFormat="1">
      <c r="J890" s="638"/>
      <c r="K890" s="638"/>
      <c r="L890" s="638"/>
      <c r="M890" s="638"/>
      <c r="N890" s="638"/>
    </row>
    <row r="891" spans="10:14" s="87" customFormat="1">
      <c r="J891" s="638"/>
      <c r="K891" s="638"/>
      <c r="L891" s="638"/>
      <c r="M891" s="638"/>
      <c r="N891" s="638"/>
    </row>
    <row r="892" spans="10:14" s="87" customFormat="1">
      <c r="J892" s="638"/>
      <c r="K892" s="638"/>
      <c r="L892" s="638"/>
      <c r="M892" s="638"/>
      <c r="N892" s="638"/>
    </row>
    <row r="893" spans="10:14" s="87" customFormat="1">
      <c r="J893" s="638"/>
      <c r="K893" s="638"/>
      <c r="L893" s="638"/>
      <c r="M893" s="638"/>
      <c r="N893" s="638"/>
    </row>
    <row r="894" spans="10:14" s="87" customFormat="1">
      <c r="J894" s="638"/>
      <c r="K894" s="638"/>
      <c r="L894" s="638"/>
      <c r="M894" s="638"/>
      <c r="N894" s="638"/>
    </row>
    <row r="895" spans="10:14" s="87" customFormat="1">
      <c r="J895" s="638"/>
      <c r="K895" s="638"/>
      <c r="L895" s="638"/>
      <c r="M895" s="638"/>
      <c r="N895" s="638"/>
    </row>
    <row r="896" spans="10:14" s="87" customFormat="1">
      <c r="J896" s="638"/>
      <c r="K896" s="638"/>
      <c r="L896" s="638"/>
      <c r="M896" s="638"/>
      <c r="N896" s="638"/>
    </row>
    <row r="897" spans="10:14" s="87" customFormat="1">
      <c r="J897" s="638"/>
      <c r="K897" s="638"/>
      <c r="L897" s="638"/>
      <c r="M897" s="638"/>
      <c r="N897" s="638"/>
    </row>
    <row r="898" spans="10:14" s="87" customFormat="1">
      <c r="J898" s="638"/>
      <c r="K898" s="638"/>
      <c r="L898" s="638"/>
      <c r="M898" s="638"/>
      <c r="N898" s="638"/>
    </row>
    <row r="899" spans="10:14" s="87" customFormat="1">
      <c r="J899" s="638"/>
      <c r="K899" s="638"/>
      <c r="L899" s="638"/>
      <c r="M899" s="638"/>
      <c r="N899" s="638"/>
    </row>
    <row r="900" spans="10:14" s="87" customFormat="1">
      <c r="J900" s="638"/>
      <c r="K900" s="638"/>
      <c r="L900" s="638"/>
      <c r="M900" s="638"/>
      <c r="N900" s="638"/>
    </row>
    <row r="901" spans="10:14" s="87" customFormat="1">
      <c r="J901" s="638"/>
      <c r="K901" s="638"/>
      <c r="L901" s="638"/>
      <c r="M901" s="638"/>
      <c r="N901" s="638"/>
    </row>
    <row r="902" spans="10:14" s="87" customFormat="1">
      <c r="J902" s="638"/>
      <c r="K902" s="638"/>
      <c r="L902" s="638"/>
      <c r="M902" s="638"/>
      <c r="N902" s="638"/>
    </row>
    <row r="903" spans="10:14" s="87" customFormat="1">
      <c r="J903" s="638"/>
      <c r="K903" s="638"/>
      <c r="L903" s="638"/>
      <c r="M903" s="638"/>
      <c r="N903" s="638"/>
    </row>
    <row r="904" spans="10:14" s="87" customFormat="1">
      <c r="J904" s="638"/>
      <c r="K904" s="638"/>
      <c r="L904" s="638"/>
      <c r="M904" s="638"/>
      <c r="N904" s="638"/>
    </row>
    <row r="905" spans="10:14" s="87" customFormat="1">
      <c r="J905" s="638"/>
      <c r="K905" s="638"/>
      <c r="L905" s="638"/>
      <c r="M905" s="638"/>
      <c r="N905" s="638"/>
    </row>
    <row r="906" spans="10:14" s="87" customFormat="1">
      <c r="J906" s="638"/>
      <c r="K906" s="638"/>
      <c r="L906" s="638"/>
      <c r="M906" s="638"/>
      <c r="N906" s="638"/>
    </row>
    <row r="907" spans="10:14" s="87" customFormat="1">
      <c r="J907" s="638"/>
      <c r="K907" s="638"/>
      <c r="L907" s="638"/>
      <c r="M907" s="638"/>
      <c r="N907" s="638"/>
    </row>
    <row r="908" spans="10:14" s="87" customFormat="1">
      <c r="J908" s="638"/>
      <c r="K908" s="638"/>
      <c r="L908" s="638"/>
      <c r="M908" s="638"/>
      <c r="N908" s="638"/>
    </row>
    <row r="909" spans="10:14" s="87" customFormat="1">
      <c r="J909" s="638"/>
      <c r="K909" s="638"/>
      <c r="L909" s="638"/>
      <c r="M909" s="638"/>
      <c r="N909" s="638"/>
    </row>
    <row r="910" spans="10:14" s="87" customFormat="1">
      <c r="J910" s="638"/>
      <c r="K910" s="638"/>
      <c r="L910" s="638"/>
      <c r="M910" s="638"/>
      <c r="N910" s="638"/>
    </row>
    <row r="911" spans="10:14" s="87" customFormat="1">
      <c r="J911" s="638"/>
      <c r="K911" s="638"/>
      <c r="L911" s="638"/>
      <c r="M911" s="638"/>
      <c r="N911" s="638"/>
    </row>
    <row r="912" spans="10:14" s="87" customFormat="1">
      <c r="J912" s="638"/>
      <c r="K912" s="638"/>
      <c r="L912" s="638"/>
      <c r="M912" s="638"/>
      <c r="N912" s="638"/>
    </row>
    <row r="913" spans="10:14" s="87" customFormat="1">
      <c r="J913" s="638"/>
      <c r="K913" s="638"/>
      <c r="L913" s="638"/>
      <c r="M913" s="638"/>
      <c r="N913" s="638"/>
    </row>
    <row r="914" spans="10:14" s="87" customFormat="1">
      <c r="J914" s="638"/>
      <c r="K914" s="638"/>
      <c r="L914" s="638"/>
      <c r="M914" s="638"/>
      <c r="N914" s="638"/>
    </row>
    <row r="915" spans="10:14" s="87" customFormat="1">
      <c r="J915" s="638"/>
      <c r="K915" s="638"/>
      <c r="L915" s="638"/>
      <c r="M915" s="638"/>
      <c r="N915" s="638"/>
    </row>
    <row r="916" spans="10:14" s="87" customFormat="1">
      <c r="J916" s="638"/>
      <c r="K916" s="638"/>
      <c r="L916" s="638"/>
      <c r="M916" s="638"/>
      <c r="N916" s="638"/>
    </row>
    <row r="917" spans="10:14" s="87" customFormat="1">
      <c r="J917" s="638"/>
      <c r="K917" s="638"/>
      <c r="L917" s="638"/>
      <c r="M917" s="638"/>
      <c r="N917" s="638"/>
    </row>
    <row r="918" spans="10:14" s="87" customFormat="1">
      <c r="J918" s="638"/>
      <c r="K918" s="638"/>
      <c r="L918" s="638"/>
      <c r="M918" s="638"/>
      <c r="N918" s="638"/>
    </row>
    <row r="919" spans="10:14" s="87" customFormat="1">
      <c r="J919" s="638"/>
      <c r="K919" s="638"/>
      <c r="L919" s="638"/>
      <c r="M919" s="638"/>
      <c r="N919" s="638"/>
    </row>
    <row r="920" spans="10:14" s="87" customFormat="1">
      <c r="J920" s="638"/>
      <c r="K920" s="638"/>
      <c r="L920" s="638"/>
      <c r="M920" s="638"/>
      <c r="N920" s="638"/>
    </row>
    <row r="921" spans="10:14" s="87" customFormat="1">
      <c r="J921" s="638"/>
      <c r="K921" s="638"/>
      <c r="L921" s="638"/>
      <c r="M921" s="638"/>
      <c r="N921" s="638"/>
    </row>
    <row r="922" spans="10:14" s="87" customFormat="1">
      <c r="J922" s="638"/>
      <c r="K922" s="638"/>
      <c r="L922" s="638"/>
      <c r="M922" s="638"/>
      <c r="N922" s="638"/>
    </row>
    <row r="923" spans="10:14" s="87" customFormat="1">
      <c r="J923" s="638"/>
      <c r="K923" s="638"/>
      <c r="L923" s="638"/>
      <c r="M923" s="638"/>
      <c r="N923" s="638"/>
    </row>
    <row r="924" spans="10:14" s="87" customFormat="1">
      <c r="J924" s="638"/>
      <c r="K924" s="638"/>
      <c r="L924" s="638"/>
      <c r="M924" s="638"/>
      <c r="N924" s="638"/>
    </row>
    <row r="925" spans="10:14" s="87" customFormat="1">
      <c r="J925" s="638"/>
      <c r="K925" s="638"/>
      <c r="L925" s="638"/>
      <c r="M925" s="638"/>
      <c r="N925" s="638"/>
    </row>
    <row r="926" spans="10:14" s="87" customFormat="1">
      <c r="J926" s="638"/>
      <c r="K926" s="638"/>
      <c r="L926" s="638"/>
      <c r="M926" s="638"/>
      <c r="N926" s="638"/>
    </row>
    <row r="927" spans="10:14" s="87" customFormat="1">
      <c r="J927" s="638"/>
      <c r="K927" s="638"/>
      <c r="L927" s="638"/>
      <c r="M927" s="638"/>
      <c r="N927" s="638"/>
    </row>
    <row r="928" spans="10:14" s="87" customFormat="1">
      <c r="J928" s="638"/>
      <c r="K928" s="638"/>
      <c r="L928" s="638"/>
      <c r="M928" s="638"/>
      <c r="N928" s="638"/>
    </row>
    <row r="929" spans="10:14" s="87" customFormat="1">
      <c r="J929" s="638"/>
      <c r="K929" s="638"/>
      <c r="L929" s="638"/>
      <c r="M929" s="638"/>
      <c r="N929" s="638"/>
    </row>
    <row r="930" spans="10:14" s="87" customFormat="1">
      <c r="J930" s="638"/>
      <c r="K930" s="638"/>
      <c r="L930" s="638"/>
      <c r="M930" s="638"/>
      <c r="N930" s="638"/>
    </row>
    <row r="931" spans="10:14" s="87" customFormat="1">
      <c r="J931" s="638"/>
      <c r="K931" s="638"/>
      <c r="L931" s="638"/>
      <c r="M931" s="638"/>
      <c r="N931" s="638"/>
    </row>
    <row r="932" spans="10:14" s="87" customFormat="1">
      <c r="J932" s="638"/>
      <c r="K932" s="638"/>
      <c r="L932" s="638"/>
      <c r="M932" s="638"/>
      <c r="N932" s="638"/>
    </row>
    <row r="933" spans="10:14" s="87" customFormat="1">
      <c r="J933" s="638"/>
      <c r="K933" s="638"/>
      <c r="L933" s="638"/>
      <c r="M933" s="638"/>
      <c r="N933" s="638"/>
    </row>
    <row r="934" spans="10:14" s="87" customFormat="1">
      <c r="J934" s="638"/>
      <c r="K934" s="638"/>
      <c r="L934" s="638"/>
      <c r="M934" s="638"/>
      <c r="N934" s="638"/>
    </row>
    <row r="935" spans="10:14" s="87" customFormat="1">
      <c r="J935" s="638"/>
      <c r="K935" s="638"/>
      <c r="L935" s="638"/>
      <c r="M935" s="638"/>
      <c r="N935" s="638"/>
    </row>
    <row r="936" spans="10:14" s="87" customFormat="1">
      <c r="J936" s="638"/>
      <c r="K936" s="638"/>
      <c r="L936" s="638"/>
      <c r="M936" s="638"/>
      <c r="N936" s="638"/>
    </row>
    <row r="937" spans="10:14" s="87" customFormat="1">
      <c r="J937" s="638"/>
      <c r="K937" s="638"/>
      <c r="L937" s="638"/>
      <c r="M937" s="638"/>
      <c r="N937" s="638"/>
    </row>
    <row r="938" spans="10:14" s="87" customFormat="1">
      <c r="J938" s="638"/>
      <c r="K938" s="638"/>
      <c r="L938" s="638"/>
      <c r="M938" s="638"/>
      <c r="N938" s="638"/>
    </row>
    <row r="939" spans="10:14" s="87" customFormat="1">
      <c r="J939" s="638"/>
      <c r="K939" s="638"/>
      <c r="L939" s="638"/>
      <c r="M939" s="638"/>
      <c r="N939" s="638"/>
    </row>
    <row r="940" spans="10:14" s="87" customFormat="1">
      <c r="J940" s="638"/>
      <c r="K940" s="638"/>
      <c r="L940" s="638"/>
      <c r="M940" s="638"/>
      <c r="N940" s="638"/>
    </row>
    <row r="941" spans="10:14" s="87" customFormat="1">
      <c r="J941" s="638"/>
      <c r="K941" s="638"/>
      <c r="L941" s="638"/>
      <c r="M941" s="638"/>
      <c r="N941" s="638"/>
    </row>
    <row r="942" spans="10:14" s="87" customFormat="1">
      <c r="J942" s="638"/>
      <c r="K942" s="638"/>
      <c r="L942" s="638"/>
      <c r="M942" s="638"/>
      <c r="N942" s="638"/>
    </row>
    <row r="943" spans="10:14" s="87" customFormat="1">
      <c r="J943" s="638"/>
      <c r="K943" s="638"/>
      <c r="L943" s="638"/>
      <c r="M943" s="638"/>
      <c r="N943" s="638"/>
    </row>
    <row r="944" spans="10:14" s="87" customFormat="1">
      <c r="J944" s="638"/>
      <c r="K944" s="638"/>
      <c r="L944" s="638"/>
      <c r="M944" s="638"/>
      <c r="N944" s="638"/>
    </row>
    <row r="945" spans="10:14" s="87" customFormat="1">
      <c r="J945" s="638"/>
      <c r="K945" s="638"/>
      <c r="L945" s="638"/>
      <c r="M945" s="638"/>
      <c r="N945" s="638"/>
    </row>
    <row r="946" spans="10:14" s="87" customFormat="1">
      <c r="J946" s="638"/>
      <c r="K946" s="638"/>
      <c r="L946" s="638"/>
      <c r="M946" s="638"/>
      <c r="N946" s="638"/>
    </row>
    <row r="947" spans="10:14" s="87" customFormat="1">
      <c r="J947" s="638"/>
      <c r="K947" s="638"/>
      <c r="L947" s="638"/>
      <c r="M947" s="638"/>
      <c r="N947" s="638"/>
    </row>
    <row r="948" spans="10:14" s="87" customFormat="1">
      <c r="J948" s="638"/>
      <c r="K948" s="638"/>
      <c r="L948" s="638"/>
      <c r="M948" s="638"/>
      <c r="N948" s="638"/>
    </row>
    <row r="949" spans="10:14" s="87" customFormat="1">
      <c r="J949" s="638"/>
      <c r="K949" s="638"/>
      <c r="L949" s="638"/>
      <c r="M949" s="638"/>
      <c r="N949" s="638"/>
    </row>
    <row r="950" spans="10:14" s="87" customFormat="1">
      <c r="J950" s="638"/>
      <c r="K950" s="638"/>
      <c r="L950" s="638"/>
      <c r="M950" s="638"/>
      <c r="N950" s="638"/>
    </row>
    <row r="951" spans="10:14" s="87" customFormat="1">
      <c r="J951" s="638"/>
      <c r="K951" s="638"/>
      <c r="L951" s="638"/>
      <c r="M951" s="638"/>
      <c r="N951" s="638"/>
    </row>
    <row r="952" spans="10:14" s="87" customFormat="1">
      <c r="J952" s="638"/>
      <c r="K952" s="638"/>
      <c r="L952" s="638"/>
      <c r="M952" s="638"/>
      <c r="N952" s="638"/>
    </row>
    <row r="953" spans="10:14" s="87" customFormat="1">
      <c r="J953" s="638"/>
      <c r="K953" s="638"/>
      <c r="L953" s="638"/>
      <c r="M953" s="638"/>
      <c r="N953" s="638"/>
    </row>
    <row r="954" spans="10:14" s="87" customFormat="1">
      <c r="J954" s="638"/>
      <c r="K954" s="638"/>
      <c r="L954" s="638"/>
      <c r="M954" s="638"/>
      <c r="N954" s="638"/>
    </row>
    <row r="955" spans="10:14" s="87" customFormat="1">
      <c r="J955" s="638"/>
      <c r="K955" s="638"/>
      <c r="L955" s="638"/>
      <c r="M955" s="638"/>
      <c r="N955" s="638"/>
    </row>
    <row r="956" spans="10:14" s="87" customFormat="1">
      <c r="J956" s="638"/>
      <c r="K956" s="638"/>
      <c r="L956" s="638"/>
      <c r="M956" s="638"/>
      <c r="N956" s="638"/>
    </row>
    <row r="957" spans="10:14" s="87" customFormat="1">
      <c r="J957" s="638"/>
      <c r="K957" s="638"/>
      <c r="L957" s="638"/>
      <c r="M957" s="638"/>
      <c r="N957" s="638"/>
    </row>
    <row r="958" spans="10:14" s="87" customFormat="1">
      <c r="J958" s="638"/>
      <c r="K958" s="638"/>
      <c r="L958" s="638"/>
      <c r="M958" s="638"/>
      <c r="N958" s="638"/>
    </row>
    <row r="959" spans="10:14" s="87" customFormat="1">
      <c r="J959" s="638"/>
      <c r="K959" s="638"/>
      <c r="L959" s="638"/>
      <c r="M959" s="638"/>
      <c r="N959" s="638"/>
    </row>
    <row r="960" spans="10:14" s="87" customFormat="1">
      <c r="J960" s="638"/>
      <c r="K960" s="638"/>
      <c r="L960" s="638"/>
      <c r="M960" s="638"/>
      <c r="N960" s="638"/>
    </row>
    <row r="961" spans="10:14" s="87" customFormat="1">
      <c r="J961" s="638"/>
      <c r="K961" s="638"/>
      <c r="L961" s="638"/>
      <c r="M961" s="638"/>
      <c r="N961" s="638"/>
    </row>
    <row r="962" spans="10:14" s="87" customFormat="1">
      <c r="J962" s="638"/>
      <c r="K962" s="638"/>
      <c r="L962" s="638"/>
      <c r="M962" s="638"/>
      <c r="N962" s="638"/>
    </row>
    <row r="963" spans="10:14" s="87" customFormat="1">
      <c r="J963" s="638"/>
      <c r="K963" s="638"/>
      <c r="L963" s="638"/>
      <c r="M963" s="638"/>
      <c r="N963" s="638"/>
    </row>
    <row r="964" spans="10:14" s="87" customFormat="1">
      <c r="J964" s="638"/>
      <c r="K964" s="638"/>
      <c r="L964" s="638"/>
      <c r="M964" s="638"/>
      <c r="N964" s="638"/>
    </row>
    <row r="965" spans="10:14" s="87" customFormat="1">
      <c r="J965" s="638"/>
      <c r="K965" s="638"/>
      <c r="L965" s="638"/>
      <c r="M965" s="638"/>
      <c r="N965" s="638"/>
    </row>
    <row r="966" spans="10:14" s="87" customFormat="1">
      <c r="J966" s="638"/>
      <c r="K966" s="638"/>
      <c r="L966" s="638"/>
      <c r="M966" s="638"/>
      <c r="N966" s="638"/>
    </row>
    <row r="967" spans="10:14" s="87" customFormat="1">
      <c r="J967" s="638"/>
      <c r="K967" s="638"/>
      <c r="L967" s="638"/>
      <c r="M967" s="638"/>
      <c r="N967" s="638"/>
    </row>
    <row r="968" spans="10:14" s="87" customFormat="1">
      <c r="J968" s="638"/>
      <c r="K968" s="638"/>
      <c r="L968" s="638"/>
      <c r="M968" s="638"/>
      <c r="N968" s="638"/>
    </row>
    <row r="969" spans="10:14" s="87" customFormat="1">
      <c r="J969" s="638"/>
      <c r="K969" s="638"/>
      <c r="L969" s="638"/>
      <c r="M969" s="638"/>
      <c r="N969" s="638"/>
    </row>
    <row r="970" spans="10:14" s="87" customFormat="1">
      <c r="J970" s="638"/>
      <c r="K970" s="638"/>
      <c r="L970" s="638"/>
      <c r="M970" s="638"/>
      <c r="N970" s="638"/>
    </row>
    <row r="971" spans="10:14" s="87" customFormat="1">
      <c r="J971" s="638"/>
      <c r="K971" s="638"/>
      <c r="L971" s="638"/>
      <c r="M971" s="638"/>
      <c r="N971" s="638"/>
    </row>
    <row r="972" spans="10:14" s="87" customFormat="1">
      <c r="J972" s="638"/>
      <c r="K972" s="638"/>
      <c r="L972" s="638"/>
      <c r="M972" s="638"/>
      <c r="N972" s="638"/>
    </row>
    <row r="973" spans="10:14" s="87" customFormat="1">
      <c r="J973" s="638"/>
      <c r="K973" s="638"/>
      <c r="L973" s="638"/>
      <c r="M973" s="638"/>
      <c r="N973" s="638"/>
    </row>
    <row r="974" spans="10:14" s="87" customFormat="1">
      <c r="J974" s="638"/>
      <c r="K974" s="638"/>
      <c r="L974" s="638"/>
      <c r="M974" s="638"/>
      <c r="N974" s="638"/>
    </row>
    <row r="975" spans="10:14" s="87" customFormat="1">
      <c r="J975" s="638"/>
      <c r="K975" s="638"/>
      <c r="L975" s="638"/>
      <c r="M975" s="638"/>
      <c r="N975" s="638"/>
    </row>
  </sheetData>
  <sheetProtection sheet="1" objects="1" scenarios="1" selectLockedCells="1"/>
  <mergeCells count="5">
    <mergeCell ref="A1:C1"/>
    <mergeCell ref="D1:F1"/>
    <mergeCell ref="A2:C2"/>
    <mergeCell ref="D2:F2"/>
    <mergeCell ref="J2:N2"/>
  </mergeCells>
  <phoneticPr fontId="14"/>
  <conditionalFormatting sqref="D1:F1">
    <cfRule type="expression" dxfId="46" priority="29" stopIfTrue="1">
      <formula>$D$1 &lt;&gt; ""</formula>
    </cfRule>
  </conditionalFormatting>
  <conditionalFormatting sqref="B4">
    <cfRule type="expression" dxfId="45" priority="28" stopIfTrue="1">
      <formula>$B$4 &lt;&gt; ""</formula>
    </cfRule>
  </conditionalFormatting>
  <conditionalFormatting sqref="B5">
    <cfRule type="expression" dxfId="44" priority="27" stopIfTrue="1">
      <formula>$B$5 &lt;&gt; ""</formula>
    </cfRule>
  </conditionalFormatting>
  <conditionalFormatting sqref="B6">
    <cfRule type="expression" dxfId="43" priority="26" stopIfTrue="1">
      <formula>$B$6 &lt;&gt; ""</formula>
    </cfRule>
  </conditionalFormatting>
  <conditionalFormatting sqref="B7">
    <cfRule type="expression" dxfId="42" priority="25" stopIfTrue="1">
      <formula>$B$7 &lt;&gt; ""</formula>
    </cfRule>
  </conditionalFormatting>
  <conditionalFormatting sqref="B8">
    <cfRule type="expression" dxfId="41" priority="24" stopIfTrue="1">
      <formula>$B$8 &lt;&gt; ""</formula>
    </cfRule>
  </conditionalFormatting>
  <conditionalFormatting sqref="B9">
    <cfRule type="expression" dxfId="40" priority="23" stopIfTrue="1">
      <formula>$B$9 &lt;&gt; ""</formula>
    </cfRule>
  </conditionalFormatting>
  <conditionalFormatting sqref="B10">
    <cfRule type="expression" dxfId="39" priority="22" stopIfTrue="1">
      <formula>$B$10 &lt;&gt; ""</formula>
    </cfRule>
  </conditionalFormatting>
  <conditionalFormatting sqref="B11">
    <cfRule type="expression" dxfId="38" priority="21" stopIfTrue="1">
      <formula>$B$11 &lt;&gt; ""</formula>
    </cfRule>
  </conditionalFormatting>
  <conditionalFormatting sqref="B12">
    <cfRule type="expression" dxfId="37" priority="20" stopIfTrue="1">
      <formula>$B$12 &lt;&gt; ""</formula>
    </cfRule>
  </conditionalFormatting>
  <conditionalFormatting sqref="B13">
    <cfRule type="expression" dxfId="36" priority="19" stopIfTrue="1">
      <formula>$B$13 &lt;&gt; ""</formula>
    </cfRule>
  </conditionalFormatting>
  <conditionalFormatting sqref="B14">
    <cfRule type="expression" dxfId="35" priority="18" stopIfTrue="1">
      <formula>$B$14 &lt;&gt; ""</formula>
    </cfRule>
  </conditionalFormatting>
  <conditionalFormatting sqref="B15">
    <cfRule type="expression" dxfId="34" priority="17" stopIfTrue="1">
      <formula>$B$15 &lt;&gt; ""</formula>
    </cfRule>
  </conditionalFormatting>
  <conditionalFormatting sqref="B16">
    <cfRule type="expression" dxfId="33" priority="16" stopIfTrue="1">
      <formula>$B$16 &lt;&gt; ""</formula>
    </cfRule>
  </conditionalFormatting>
  <conditionalFormatting sqref="B17">
    <cfRule type="expression" dxfId="32" priority="15" stopIfTrue="1">
      <formula>$B$17 &lt;&gt; ""</formula>
    </cfRule>
  </conditionalFormatting>
  <conditionalFormatting sqref="B18">
    <cfRule type="expression" dxfId="31" priority="14" stopIfTrue="1">
      <formula>$B$18 &lt;&gt; ""</formula>
    </cfRule>
  </conditionalFormatting>
  <conditionalFormatting sqref="B19">
    <cfRule type="expression" dxfId="30" priority="13" stopIfTrue="1">
      <formula>$B$19 &lt;&gt; ""</formula>
    </cfRule>
  </conditionalFormatting>
  <conditionalFormatting sqref="B20">
    <cfRule type="expression" dxfId="29" priority="12" stopIfTrue="1">
      <formula>$B$20 &lt;&gt; ""</formula>
    </cfRule>
  </conditionalFormatting>
  <conditionalFormatting sqref="B21">
    <cfRule type="expression" dxfId="28" priority="11" stopIfTrue="1">
      <formula>$B$21 &lt;&gt; ""</formula>
    </cfRule>
  </conditionalFormatting>
  <conditionalFormatting sqref="B22">
    <cfRule type="expression" dxfId="27" priority="10" stopIfTrue="1">
      <formula>$B$22 &lt;&gt; ""</formula>
    </cfRule>
  </conditionalFormatting>
  <conditionalFormatting sqref="B23">
    <cfRule type="expression" dxfId="26" priority="9" stopIfTrue="1">
      <formula>$B$23 &lt;&gt; ""</formula>
    </cfRule>
  </conditionalFormatting>
  <conditionalFormatting sqref="B24">
    <cfRule type="expression" dxfId="25" priority="8" stopIfTrue="1">
      <formula>$B$24 &lt;&gt; ""</formula>
    </cfRule>
  </conditionalFormatting>
  <conditionalFormatting sqref="B25">
    <cfRule type="expression" dxfId="24" priority="7" stopIfTrue="1">
      <formula>$B$25 &lt;&gt; ""</formula>
    </cfRule>
  </conditionalFormatting>
  <conditionalFormatting sqref="B26">
    <cfRule type="expression" dxfId="23" priority="6" stopIfTrue="1">
      <formula>$B$26 &lt;&gt; ""</formula>
    </cfRule>
  </conditionalFormatting>
  <conditionalFormatting sqref="B27">
    <cfRule type="expression" dxfId="22" priority="5" stopIfTrue="1">
      <formula>$B$27 &lt;&gt; ""</formula>
    </cfRule>
  </conditionalFormatting>
  <conditionalFormatting sqref="B28">
    <cfRule type="expression" dxfId="21" priority="4" stopIfTrue="1">
      <formula>$B$28 &lt;&gt; ""</formula>
    </cfRule>
  </conditionalFormatting>
  <conditionalFormatting sqref="B29">
    <cfRule type="expression" dxfId="20" priority="3" stopIfTrue="1">
      <formula>$B$29 &lt;&gt; ""</formula>
    </cfRule>
  </conditionalFormatting>
  <conditionalFormatting sqref="B30">
    <cfRule type="expression" dxfId="19" priority="2" stopIfTrue="1">
      <formula>$B$30 &lt;&gt; ""</formula>
    </cfRule>
  </conditionalFormatting>
  <conditionalFormatting sqref="B31">
    <cfRule type="expression" dxfId="18" priority="1" stopIfTrue="1">
      <formula>$B$31 &lt;&gt; ""</formula>
    </cfRule>
  </conditionalFormatting>
  <dataValidations count="1">
    <dataValidation type="list" allowBlank="1" showInputMessage="1" showErrorMessage="1" sqref="D1:F1">
      <formula1>Team</formula1>
    </dataValidation>
  </dataValidations>
  <pageMargins left="0.7" right="0.7" top="0.75" bottom="0.75"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dimension ref="A1:P1060"/>
  <sheetViews>
    <sheetView showRowColHeaders="0" workbookViewId="0">
      <pane xSplit="13" ySplit="2" topLeftCell="N3" activePane="bottomRight" state="frozen"/>
      <selection pane="topRight" activeCell="N1" sqref="N1"/>
      <selection pane="bottomLeft" activeCell="A3" sqref="A3"/>
      <selection pane="bottomRight" activeCell="D4" sqref="D4"/>
    </sheetView>
  </sheetViews>
  <sheetFormatPr defaultColWidth="0.875" defaultRowHeight="15"/>
  <cols>
    <col min="1" max="1" width="5.125" style="404" customWidth="1"/>
    <col min="2" max="2" width="5.125" style="385" customWidth="1"/>
    <col min="3" max="3" width="4.625" style="386" customWidth="1"/>
    <col min="4" max="4" width="20.625" style="387" customWidth="1"/>
    <col min="5" max="5" width="4.625" style="387" customWidth="1"/>
    <col min="6" max="6" width="6.625" style="401" hidden="1" customWidth="1"/>
    <col min="7" max="8" width="0.875" style="387" customWidth="1"/>
    <col min="9" max="10" width="5" style="387" customWidth="1"/>
    <col min="11" max="11" width="28.5" style="387" customWidth="1"/>
    <col min="12" max="12" width="5.625" style="387" customWidth="1"/>
    <col min="13" max="13" width="0.875" style="387"/>
    <col min="14" max="15" width="0.875" style="402"/>
    <col min="16" max="16" width="16.875" style="798" hidden="1" customWidth="1"/>
    <col min="17" max="16384" width="0.875" style="402"/>
  </cols>
  <sheetData>
    <row r="1" spans="1:16" ht="14.25">
      <c r="A1" s="388" t="s">
        <v>1739</v>
      </c>
      <c r="B1" s="389" t="s">
        <v>151</v>
      </c>
      <c r="C1" s="389" t="s">
        <v>135</v>
      </c>
      <c r="D1" s="390" t="s">
        <v>134</v>
      </c>
      <c r="E1" s="389" t="s">
        <v>133</v>
      </c>
      <c r="F1" s="1486" t="s">
        <v>1740</v>
      </c>
      <c r="G1" s="43"/>
      <c r="H1" s="402"/>
      <c r="I1" s="402"/>
      <c r="J1" s="402"/>
      <c r="K1" s="402"/>
      <c r="L1" s="402"/>
      <c r="M1" s="402"/>
      <c r="P1" s="796"/>
    </row>
    <row r="2" spans="1:16">
      <c r="A2" s="391" t="s">
        <v>401</v>
      </c>
      <c r="B2" s="392" t="s">
        <v>126</v>
      </c>
      <c r="C2" s="392" t="s">
        <v>126</v>
      </c>
      <c r="D2" s="392" t="s">
        <v>1741</v>
      </c>
      <c r="E2" s="392" t="s">
        <v>126</v>
      </c>
      <c r="F2" s="1487"/>
      <c r="G2" s="403"/>
      <c r="H2" s="402"/>
      <c r="I2" s="402"/>
      <c r="J2" s="402"/>
      <c r="K2" s="402"/>
      <c r="L2" s="402"/>
      <c r="M2" s="402"/>
      <c r="P2" s="797"/>
    </row>
    <row r="3" spans="1:16" ht="17.25">
      <c r="A3" s="564" t="str">
        <f t="shared" ref="A3:A33" si="0">F3&amp;B3</f>
        <v>a</v>
      </c>
      <c r="B3" s="369"/>
      <c r="C3" s="370"/>
      <c r="D3" s="395" t="s">
        <v>1742</v>
      </c>
      <c r="E3" s="371"/>
      <c r="F3" s="396" t="s">
        <v>404</v>
      </c>
      <c r="G3" s="397"/>
      <c r="P3" s="799" t="str">
        <f>IF(D3="","",CONCATENATE(" ",D3))</f>
        <v xml:space="preserve"> 大阪府</v>
      </c>
    </row>
    <row r="4" spans="1:16">
      <c r="A4" s="564" t="str">
        <f t="shared" si="0"/>
        <v>a55</v>
      </c>
      <c r="B4" s="372" t="s">
        <v>1743</v>
      </c>
      <c r="C4" s="373" t="s">
        <v>21</v>
      </c>
      <c r="D4" s="374" t="s">
        <v>1744</v>
      </c>
      <c r="E4" s="375"/>
      <c r="F4" s="396" t="s">
        <v>404</v>
      </c>
      <c r="G4" s="397"/>
      <c r="P4" s="799" t="str">
        <f t="shared" ref="P4:P67" si="1">IF(D4="","",CONCATENATE(" ",D4))</f>
        <v xml:space="preserve"> 大阪 一郎</v>
      </c>
    </row>
    <row r="5" spans="1:16">
      <c r="A5" s="564" t="str">
        <f t="shared" si="0"/>
        <v>a</v>
      </c>
      <c r="B5" s="372"/>
      <c r="C5" s="373" t="s">
        <v>21</v>
      </c>
      <c r="D5" s="374"/>
      <c r="E5" s="375"/>
      <c r="F5" s="396" t="s">
        <v>404</v>
      </c>
      <c r="G5" s="397"/>
      <c r="P5" s="799" t="str">
        <f t="shared" si="1"/>
        <v/>
      </c>
    </row>
    <row r="6" spans="1:16">
      <c r="A6" s="564" t="str">
        <f t="shared" si="0"/>
        <v>a</v>
      </c>
      <c r="B6" s="372"/>
      <c r="C6" s="373" t="s">
        <v>21</v>
      </c>
      <c r="D6" s="374"/>
      <c r="E6" s="375"/>
      <c r="F6" s="396" t="s">
        <v>404</v>
      </c>
      <c r="G6" s="397"/>
      <c r="P6" s="799" t="str">
        <f t="shared" si="1"/>
        <v/>
      </c>
    </row>
    <row r="7" spans="1:16">
      <c r="A7" s="564" t="str">
        <f t="shared" si="0"/>
        <v>a15</v>
      </c>
      <c r="B7" s="372" t="s">
        <v>1745</v>
      </c>
      <c r="C7" s="373" t="s">
        <v>2679</v>
      </c>
      <c r="D7" s="374" t="s">
        <v>1746</v>
      </c>
      <c r="E7" s="375"/>
      <c r="F7" s="396" t="s">
        <v>404</v>
      </c>
      <c r="G7" s="397"/>
      <c r="P7" s="799" t="str">
        <f t="shared" si="1"/>
        <v xml:space="preserve"> 大阪 二郎</v>
      </c>
    </row>
    <row r="8" spans="1:16">
      <c r="A8" s="564" t="str">
        <f t="shared" si="0"/>
        <v>a39</v>
      </c>
      <c r="B8" s="372" t="s">
        <v>1747</v>
      </c>
      <c r="C8" s="373" t="s">
        <v>2679</v>
      </c>
      <c r="D8" s="374" t="s">
        <v>1748</v>
      </c>
      <c r="E8" s="375"/>
      <c r="F8" s="396" t="s">
        <v>404</v>
      </c>
      <c r="G8" s="397"/>
      <c r="P8" s="799" t="str">
        <f t="shared" si="1"/>
        <v xml:space="preserve"> 大阪 三郎</v>
      </c>
    </row>
    <row r="9" spans="1:16">
      <c r="A9" s="564" t="str">
        <f t="shared" si="0"/>
        <v>a37</v>
      </c>
      <c r="B9" s="372" t="s">
        <v>1749</v>
      </c>
      <c r="C9" s="373" t="s">
        <v>2679</v>
      </c>
      <c r="D9" s="374" t="s">
        <v>1750</v>
      </c>
      <c r="E9" s="375" t="s">
        <v>2860</v>
      </c>
      <c r="F9" s="396" t="s">
        <v>404</v>
      </c>
      <c r="G9" s="397"/>
      <c r="P9" s="799" t="str">
        <f t="shared" si="1"/>
        <v xml:space="preserve"> 大阪 四郎</v>
      </c>
    </row>
    <row r="10" spans="1:16">
      <c r="A10" s="564" t="str">
        <f t="shared" si="0"/>
        <v>a23</v>
      </c>
      <c r="B10" s="372" t="s">
        <v>402</v>
      </c>
      <c r="C10" s="373" t="s">
        <v>2679</v>
      </c>
      <c r="D10" s="374" t="s">
        <v>1751</v>
      </c>
      <c r="E10" s="375"/>
      <c r="F10" s="396" t="s">
        <v>404</v>
      </c>
      <c r="G10" s="397"/>
      <c r="P10" s="799" t="str">
        <f t="shared" si="1"/>
        <v xml:space="preserve"> 大阪 五郎</v>
      </c>
    </row>
    <row r="11" spans="1:16">
      <c r="A11" s="564" t="str">
        <f t="shared" si="0"/>
        <v>a66</v>
      </c>
      <c r="B11" s="372" t="s">
        <v>397</v>
      </c>
      <c r="C11" s="373" t="s">
        <v>2679</v>
      </c>
      <c r="D11" s="374" t="s">
        <v>1752</v>
      </c>
      <c r="E11" s="375"/>
      <c r="F11" s="396" t="s">
        <v>404</v>
      </c>
      <c r="G11" s="397"/>
      <c r="P11" s="799" t="str">
        <f t="shared" si="1"/>
        <v xml:space="preserve"> 大阪 六郎</v>
      </c>
    </row>
    <row r="12" spans="1:16">
      <c r="A12" s="564" t="str">
        <f t="shared" si="0"/>
        <v>a10</v>
      </c>
      <c r="B12" s="372" t="s">
        <v>1790</v>
      </c>
      <c r="C12" s="373" t="s">
        <v>2679</v>
      </c>
      <c r="D12" s="374" t="s">
        <v>1753</v>
      </c>
      <c r="E12" s="375"/>
      <c r="F12" s="396" t="s">
        <v>1791</v>
      </c>
      <c r="G12" s="397"/>
      <c r="P12" s="799" t="str">
        <f t="shared" si="1"/>
        <v xml:space="preserve"> 大阪 七郎</v>
      </c>
    </row>
    <row r="13" spans="1:16">
      <c r="A13" s="564" t="str">
        <f t="shared" si="0"/>
        <v>a64</v>
      </c>
      <c r="B13" s="372" t="s">
        <v>1792</v>
      </c>
      <c r="C13" s="373" t="s">
        <v>2679</v>
      </c>
      <c r="D13" s="374" t="s">
        <v>1754</v>
      </c>
      <c r="E13" s="375"/>
      <c r="F13" s="396" t="s">
        <v>1791</v>
      </c>
      <c r="G13" s="397"/>
      <c r="P13" s="799" t="str">
        <f t="shared" si="1"/>
        <v xml:space="preserve"> 大阪 八郎</v>
      </c>
    </row>
    <row r="14" spans="1:16">
      <c r="A14" s="564" t="str">
        <f t="shared" si="0"/>
        <v>a12</v>
      </c>
      <c r="B14" s="372" t="s">
        <v>1852</v>
      </c>
      <c r="C14" s="373" t="s">
        <v>2679</v>
      </c>
      <c r="D14" s="374" t="s">
        <v>1755</v>
      </c>
      <c r="E14" s="375"/>
      <c r="F14" s="396" t="s">
        <v>1791</v>
      </c>
      <c r="G14" s="397"/>
      <c r="P14" s="799" t="str">
        <f t="shared" si="1"/>
        <v xml:space="preserve"> 大阪 九郎</v>
      </c>
    </row>
    <row r="15" spans="1:16">
      <c r="A15" s="564" t="str">
        <f t="shared" si="0"/>
        <v>a62</v>
      </c>
      <c r="B15" s="372" t="s">
        <v>1793</v>
      </c>
      <c r="C15" s="373" t="s">
        <v>2680</v>
      </c>
      <c r="D15" s="374" t="s">
        <v>1756</v>
      </c>
      <c r="E15" s="375"/>
      <c r="F15" s="396" t="s">
        <v>1791</v>
      </c>
      <c r="G15" s="397"/>
      <c r="P15" s="799" t="str">
        <f t="shared" si="1"/>
        <v xml:space="preserve"> 大阪 十郎</v>
      </c>
    </row>
    <row r="16" spans="1:16">
      <c r="A16" s="564" t="str">
        <f t="shared" si="0"/>
        <v>a61</v>
      </c>
      <c r="B16" s="372" t="s">
        <v>1794</v>
      </c>
      <c r="C16" s="373" t="s">
        <v>2680</v>
      </c>
      <c r="D16" s="374" t="s">
        <v>1757</v>
      </c>
      <c r="E16" s="375"/>
      <c r="F16" s="396" t="s">
        <v>1791</v>
      </c>
      <c r="G16" s="397"/>
      <c r="P16" s="799" t="str">
        <f t="shared" si="1"/>
        <v xml:space="preserve"> 浪花 一郎</v>
      </c>
    </row>
    <row r="17" spans="1:16">
      <c r="A17" s="564" t="str">
        <f t="shared" si="0"/>
        <v>a70</v>
      </c>
      <c r="B17" s="372" t="s">
        <v>1795</v>
      </c>
      <c r="C17" s="373" t="s">
        <v>2680</v>
      </c>
      <c r="D17" s="374" t="s">
        <v>1758</v>
      </c>
      <c r="E17" s="375" t="s">
        <v>2861</v>
      </c>
      <c r="F17" s="396" t="s">
        <v>1791</v>
      </c>
      <c r="G17" s="397"/>
      <c r="P17" s="799" t="str">
        <f t="shared" si="1"/>
        <v xml:space="preserve"> 浪花 二郎</v>
      </c>
    </row>
    <row r="18" spans="1:16">
      <c r="A18" s="564" t="str">
        <f t="shared" si="0"/>
        <v>a9</v>
      </c>
      <c r="B18" s="372" t="s">
        <v>1796</v>
      </c>
      <c r="C18" s="373" t="s">
        <v>2680</v>
      </c>
      <c r="D18" s="374" t="s">
        <v>1759</v>
      </c>
      <c r="E18" s="375"/>
      <c r="F18" s="396" t="s">
        <v>1791</v>
      </c>
      <c r="G18" s="397"/>
      <c r="P18" s="799" t="str">
        <f t="shared" si="1"/>
        <v xml:space="preserve"> 浪花 三郎</v>
      </c>
    </row>
    <row r="19" spans="1:16">
      <c r="A19" s="564" t="str">
        <f t="shared" si="0"/>
        <v>a8</v>
      </c>
      <c r="B19" s="372" t="s">
        <v>1797</v>
      </c>
      <c r="C19" s="373" t="s">
        <v>2680</v>
      </c>
      <c r="D19" s="374" t="s">
        <v>1760</v>
      </c>
      <c r="E19" s="375"/>
      <c r="F19" s="396" t="s">
        <v>1791</v>
      </c>
      <c r="G19" s="398"/>
      <c r="P19" s="799" t="str">
        <f t="shared" si="1"/>
        <v xml:space="preserve"> 浪花 四郎</v>
      </c>
    </row>
    <row r="20" spans="1:16">
      <c r="A20" s="564" t="str">
        <f t="shared" si="0"/>
        <v>a7</v>
      </c>
      <c r="B20" s="372" t="s">
        <v>1798</v>
      </c>
      <c r="C20" s="373" t="s">
        <v>2680</v>
      </c>
      <c r="D20" s="374" t="s">
        <v>1761</v>
      </c>
      <c r="E20" s="375"/>
      <c r="F20" s="396" t="s">
        <v>1791</v>
      </c>
      <c r="G20" s="398"/>
      <c r="P20" s="799" t="str">
        <f t="shared" si="1"/>
        <v xml:space="preserve"> 浪花 五郎</v>
      </c>
    </row>
    <row r="21" spans="1:16">
      <c r="A21" s="564" t="str">
        <f t="shared" si="0"/>
        <v>a6</v>
      </c>
      <c r="B21" s="372" t="s">
        <v>1799</v>
      </c>
      <c r="C21" s="373" t="s">
        <v>2680</v>
      </c>
      <c r="D21" s="374" t="s">
        <v>1762</v>
      </c>
      <c r="E21" s="375"/>
      <c r="F21" s="396" t="s">
        <v>1791</v>
      </c>
      <c r="G21" s="398"/>
      <c r="P21" s="799" t="str">
        <f t="shared" si="1"/>
        <v xml:space="preserve"> 浪花 六郎</v>
      </c>
    </row>
    <row r="22" spans="1:16">
      <c r="A22" s="564" t="str">
        <f t="shared" si="0"/>
        <v>a20</v>
      </c>
      <c r="B22" s="372" t="s">
        <v>1800</v>
      </c>
      <c r="C22" s="373" t="s">
        <v>2680</v>
      </c>
      <c r="D22" s="374" t="s">
        <v>1763</v>
      </c>
      <c r="E22" s="375"/>
      <c r="F22" s="396" t="s">
        <v>1791</v>
      </c>
      <c r="G22" s="398"/>
      <c r="P22" s="799" t="str">
        <f t="shared" si="1"/>
        <v xml:space="preserve"> 浪花 七郎</v>
      </c>
    </row>
    <row r="23" spans="1:16">
      <c r="A23" s="564" t="str">
        <f t="shared" si="0"/>
        <v>a4</v>
      </c>
      <c r="B23" s="372" t="s">
        <v>1801</v>
      </c>
      <c r="C23" s="373" t="s">
        <v>2680</v>
      </c>
      <c r="D23" s="374" t="s">
        <v>1764</v>
      </c>
      <c r="E23" s="375"/>
      <c r="F23" s="396" t="s">
        <v>1791</v>
      </c>
      <c r="G23" s="398"/>
      <c r="P23" s="799" t="str">
        <f t="shared" si="1"/>
        <v xml:space="preserve"> 浪花 八郎</v>
      </c>
    </row>
    <row r="24" spans="1:16">
      <c r="A24" s="564" t="str">
        <f t="shared" si="0"/>
        <v>a13</v>
      </c>
      <c r="B24" s="372" t="s">
        <v>1802</v>
      </c>
      <c r="C24" s="373" t="s">
        <v>2680</v>
      </c>
      <c r="D24" s="374" t="s">
        <v>1765</v>
      </c>
      <c r="E24" s="375"/>
      <c r="F24" s="396" t="s">
        <v>1791</v>
      </c>
      <c r="G24" s="398"/>
      <c r="P24" s="799" t="str">
        <f t="shared" si="1"/>
        <v xml:space="preserve"> 浪花 九郎</v>
      </c>
    </row>
    <row r="25" spans="1:16">
      <c r="A25" s="564" t="str">
        <f t="shared" si="0"/>
        <v>a2</v>
      </c>
      <c r="B25" s="372" t="s">
        <v>1803</v>
      </c>
      <c r="C25" s="373" t="s">
        <v>2680</v>
      </c>
      <c r="D25" s="374" t="s">
        <v>1766</v>
      </c>
      <c r="E25" s="375"/>
      <c r="F25" s="396" t="s">
        <v>1791</v>
      </c>
      <c r="G25" s="398"/>
      <c r="P25" s="799" t="str">
        <f t="shared" si="1"/>
        <v xml:space="preserve"> 浪花 十郎</v>
      </c>
    </row>
    <row r="26" spans="1:16">
      <c r="A26" s="564" t="str">
        <f t="shared" si="0"/>
        <v>a29</v>
      </c>
      <c r="B26" s="372" t="s">
        <v>1854</v>
      </c>
      <c r="C26" s="373" t="s">
        <v>2680</v>
      </c>
      <c r="D26" s="374" t="s">
        <v>1850</v>
      </c>
      <c r="E26" s="375" t="s">
        <v>2861</v>
      </c>
      <c r="F26" s="396" t="s">
        <v>1791</v>
      </c>
      <c r="G26" s="398"/>
      <c r="P26" s="799" t="str">
        <f t="shared" si="1"/>
        <v xml:space="preserve"> 寝屋川 太郎</v>
      </c>
    </row>
    <row r="27" spans="1:16">
      <c r="A27" s="564" t="str">
        <f t="shared" si="0"/>
        <v>a74</v>
      </c>
      <c r="B27" s="372" t="s">
        <v>1853</v>
      </c>
      <c r="C27" s="373" t="s">
        <v>2680</v>
      </c>
      <c r="D27" s="374" t="s">
        <v>1851</v>
      </c>
      <c r="E27" s="375"/>
      <c r="F27" s="396" t="s">
        <v>1791</v>
      </c>
      <c r="G27" s="398"/>
      <c r="P27" s="799" t="str">
        <f t="shared" si="1"/>
        <v xml:space="preserve"> 寝屋川 次郎</v>
      </c>
    </row>
    <row r="28" spans="1:16">
      <c r="A28" s="564" t="str">
        <f t="shared" si="0"/>
        <v>a</v>
      </c>
      <c r="B28" s="372"/>
      <c r="C28" s="373" t="s">
        <v>2680</v>
      </c>
      <c r="D28" s="374"/>
      <c r="E28" s="375"/>
      <c r="F28" s="396" t="s">
        <v>1791</v>
      </c>
      <c r="G28" s="398"/>
      <c r="P28" s="799" t="str">
        <f t="shared" si="1"/>
        <v/>
      </c>
    </row>
    <row r="29" spans="1:16">
      <c r="A29" s="564" t="str">
        <f t="shared" si="0"/>
        <v>a</v>
      </c>
      <c r="B29" s="372"/>
      <c r="C29" s="373" t="s">
        <v>2680</v>
      </c>
      <c r="D29" s="374"/>
      <c r="E29" s="375"/>
      <c r="F29" s="396" t="s">
        <v>1791</v>
      </c>
      <c r="G29" s="398"/>
      <c r="P29" s="799" t="str">
        <f t="shared" si="1"/>
        <v/>
      </c>
    </row>
    <row r="30" spans="1:16">
      <c r="A30" s="564" t="str">
        <f t="shared" si="0"/>
        <v>a</v>
      </c>
      <c r="B30" s="372"/>
      <c r="C30" s="373" t="s">
        <v>2680</v>
      </c>
      <c r="D30" s="374"/>
      <c r="E30" s="375"/>
      <c r="F30" s="396" t="s">
        <v>1791</v>
      </c>
      <c r="G30" s="398"/>
      <c r="P30" s="799" t="str">
        <f t="shared" si="1"/>
        <v/>
      </c>
    </row>
    <row r="31" spans="1:16">
      <c r="A31" s="564" t="str">
        <f t="shared" si="0"/>
        <v>a</v>
      </c>
      <c r="B31" s="372"/>
      <c r="C31" s="373" t="s">
        <v>2680</v>
      </c>
      <c r="D31" s="374"/>
      <c r="E31" s="375"/>
      <c r="F31" s="396" t="s">
        <v>1791</v>
      </c>
      <c r="G31" s="398"/>
      <c r="P31" s="799" t="str">
        <f t="shared" si="1"/>
        <v/>
      </c>
    </row>
    <row r="32" spans="1:16">
      <c r="A32" s="564" t="str">
        <f t="shared" si="0"/>
        <v>a</v>
      </c>
      <c r="B32" s="372"/>
      <c r="C32" s="373" t="s">
        <v>2680</v>
      </c>
      <c r="D32" s="374"/>
      <c r="E32" s="375"/>
      <c r="F32" s="396" t="s">
        <v>1791</v>
      </c>
      <c r="G32" s="398"/>
      <c r="P32" s="799" t="str">
        <f t="shared" si="1"/>
        <v/>
      </c>
    </row>
    <row r="33" spans="1:16">
      <c r="A33" s="564" t="str">
        <f t="shared" si="0"/>
        <v>a</v>
      </c>
      <c r="B33" s="372"/>
      <c r="C33" s="373" t="s">
        <v>2680</v>
      </c>
      <c r="D33" s="374"/>
      <c r="E33" s="375"/>
      <c r="F33" s="396" t="s">
        <v>1791</v>
      </c>
      <c r="G33" s="398"/>
      <c r="P33" s="799" t="str">
        <f t="shared" si="1"/>
        <v/>
      </c>
    </row>
    <row r="34" spans="1:16">
      <c r="A34" s="565"/>
      <c r="B34" s="376"/>
      <c r="C34" s="377"/>
      <c r="D34" s="378"/>
      <c r="E34" s="379"/>
      <c r="F34" s="399"/>
      <c r="G34" s="398"/>
      <c r="P34" s="799" t="str">
        <f t="shared" si="1"/>
        <v/>
      </c>
    </row>
    <row r="35" spans="1:16">
      <c r="A35" s="565"/>
      <c r="B35" s="376"/>
      <c r="C35" s="377"/>
      <c r="D35" s="378"/>
      <c r="E35" s="379"/>
      <c r="F35" s="399"/>
      <c r="G35" s="398"/>
      <c r="P35" s="799" t="str">
        <f t="shared" si="1"/>
        <v/>
      </c>
    </row>
    <row r="36" spans="1:16">
      <c r="A36" s="565"/>
      <c r="B36" s="376"/>
      <c r="C36" s="377"/>
      <c r="D36" s="378"/>
      <c r="E36" s="379"/>
      <c r="F36" s="399"/>
      <c r="G36" s="398"/>
      <c r="P36" s="799" t="str">
        <f t="shared" si="1"/>
        <v/>
      </c>
    </row>
    <row r="37" spans="1:16" ht="17.25">
      <c r="A37" s="564" t="str">
        <f t="shared" ref="A37:A67" si="2">F37&amp;B37</f>
        <v>b</v>
      </c>
      <c r="B37" s="369"/>
      <c r="C37" s="370"/>
      <c r="D37" s="395" t="s">
        <v>1767</v>
      </c>
      <c r="E37" s="371"/>
      <c r="F37" s="396" t="s">
        <v>1804</v>
      </c>
      <c r="G37" s="398"/>
      <c r="P37" s="799" t="str">
        <f t="shared" si="1"/>
        <v xml:space="preserve"> 全大阪幼稚園選抜</v>
      </c>
    </row>
    <row r="38" spans="1:16">
      <c r="A38" s="564" t="str">
        <f t="shared" si="2"/>
        <v>b1</v>
      </c>
      <c r="B38" s="372" t="s">
        <v>1805</v>
      </c>
      <c r="C38" s="373" t="s">
        <v>21</v>
      </c>
      <c r="D38" s="374" t="s">
        <v>1768</v>
      </c>
      <c r="E38" s="375"/>
      <c r="F38" s="396" t="s">
        <v>1806</v>
      </c>
      <c r="G38" s="398"/>
      <c r="P38" s="799" t="str">
        <f t="shared" si="1"/>
        <v xml:space="preserve"> 大阪 園児01</v>
      </c>
    </row>
    <row r="39" spans="1:16">
      <c r="A39" s="564" t="str">
        <f t="shared" si="2"/>
        <v>b33</v>
      </c>
      <c r="B39" s="372" t="s">
        <v>1807</v>
      </c>
      <c r="C39" s="373" t="s">
        <v>21</v>
      </c>
      <c r="D39" s="374" t="s">
        <v>1769</v>
      </c>
      <c r="E39" s="375"/>
      <c r="F39" s="396" t="s">
        <v>1804</v>
      </c>
      <c r="G39" s="398"/>
      <c r="P39" s="799" t="str">
        <f t="shared" si="1"/>
        <v xml:space="preserve"> 大阪 園児02</v>
      </c>
    </row>
    <row r="40" spans="1:16">
      <c r="A40" s="564" t="str">
        <f t="shared" si="2"/>
        <v>b</v>
      </c>
      <c r="B40" s="372"/>
      <c r="C40" s="373" t="s">
        <v>21</v>
      </c>
      <c r="D40" s="374"/>
      <c r="E40" s="375"/>
      <c r="F40" s="396" t="s">
        <v>1804</v>
      </c>
      <c r="G40" s="398"/>
      <c r="P40" s="799" t="str">
        <f t="shared" si="1"/>
        <v/>
      </c>
    </row>
    <row r="41" spans="1:16">
      <c r="A41" s="564" t="str">
        <f t="shared" si="2"/>
        <v>b9</v>
      </c>
      <c r="B41" s="372" t="s">
        <v>1796</v>
      </c>
      <c r="C41" s="373" t="s">
        <v>2679</v>
      </c>
      <c r="D41" s="374" t="s">
        <v>1770</v>
      </c>
      <c r="E41" s="375"/>
      <c r="F41" s="396" t="s">
        <v>1804</v>
      </c>
      <c r="G41" s="398"/>
      <c r="P41" s="799" t="str">
        <f t="shared" si="1"/>
        <v xml:space="preserve"> 大阪 園児03</v>
      </c>
    </row>
    <row r="42" spans="1:16">
      <c r="A42" s="564" t="str">
        <f t="shared" si="2"/>
        <v>b16</v>
      </c>
      <c r="B42" s="372" t="s">
        <v>1808</v>
      </c>
      <c r="C42" s="373" t="s">
        <v>2679</v>
      </c>
      <c r="D42" s="374" t="s">
        <v>1771</v>
      </c>
      <c r="E42" s="375"/>
      <c r="F42" s="396" t="s">
        <v>1804</v>
      </c>
      <c r="G42" s="398"/>
      <c r="P42" s="799" t="str">
        <f t="shared" si="1"/>
        <v xml:space="preserve"> 大阪 園児04</v>
      </c>
    </row>
    <row r="43" spans="1:16">
      <c r="A43" s="564" t="str">
        <f t="shared" si="2"/>
        <v>b13</v>
      </c>
      <c r="B43" s="372" t="s">
        <v>1802</v>
      </c>
      <c r="C43" s="373" t="s">
        <v>2679</v>
      </c>
      <c r="D43" s="374" t="s">
        <v>1772</v>
      </c>
      <c r="E43" s="375"/>
      <c r="F43" s="396" t="s">
        <v>1804</v>
      </c>
      <c r="G43" s="398"/>
      <c r="P43" s="799" t="str">
        <f t="shared" si="1"/>
        <v xml:space="preserve"> 大阪 園児05</v>
      </c>
    </row>
    <row r="44" spans="1:16">
      <c r="A44" s="564" t="str">
        <f t="shared" si="2"/>
        <v>b27</v>
      </c>
      <c r="B44" s="372" t="s">
        <v>1809</v>
      </c>
      <c r="C44" s="373" t="s">
        <v>2679</v>
      </c>
      <c r="D44" s="374" t="s">
        <v>1773</v>
      </c>
      <c r="E44" s="375" t="s">
        <v>2861</v>
      </c>
      <c r="F44" s="396" t="s">
        <v>1804</v>
      </c>
      <c r="G44" s="398"/>
      <c r="P44" s="799" t="str">
        <f t="shared" si="1"/>
        <v xml:space="preserve"> 大阪 園児06</v>
      </c>
    </row>
    <row r="45" spans="1:16">
      <c r="A45" s="564" t="str">
        <f t="shared" si="2"/>
        <v>b5</v>
      </c>
      <c r="B45" s="372" t="s">
        <v>1810</v>
      </c>
      <c r="C45" s="373" t="s">
        <v>2679</v>
      </c>
      <c r="D45" s="374" t="s">
        <v>1774</v>
      </c>
      <c r="E45" s="375"/>
      <c r="F45" s="396" t="s">
        <v>1804</v>
      </c>
      <c r="G45" s="398"/>
      <c r="P45" s="799" t="str">
        <f t="shared" si="1"/>
        <v xml:space="preserve"> 大阪 園児07</v>
      </c>
    </row>
    <row r="46" spans="1:16">
      <c r="A46" s="564" t="str">
        <f t="shared" si="2"/>
        <v>b90</v>
      </c>
      <c r="B46" s="372" t="s">
        <v>1811</v>
      </c>
      <c r="C46" s="373" t="s">
        <v>2679</v>
      </c>
      <c r="D46" s="374" t="s">
        <v>1775</v>
      </c>
      <c r="E46" s="375"/>
      <c r="F46" s="396" t="s">
        <v>1804</v>
      </c>
      <c r="G46" s="398"/>
      <c r="P46" s="799" t="str">
        <f t="shared" si="1"/>
        <v xml:space="preserve"> 大阪 園児08</v>
      </c>
    </row>
    <row r="47" spans="1:16">
      <c r="A47" s="564" t="str">
        <f t="shared" si="2"/>
        <v>b2</v>
      </c>
      <c r="B47" s="372" t="s">
        <v>1803</v>
      </c>
      <c r="C47" s="373" t="s">
        <v>2679</v>
      </c>
      <c r="D47" s="374" t="s">
        <v>1776</v>
      </c>
      <c r="E47" s="375"/>
      <c r="F47" s="396" t="s">
        <v>1804</v>
      </c>
      <c r="G47" s="398"/>
      <c r="P47" s="799" t="str">
        <f t="shared" si="1"/>
        <v xml:space="preserve"> 大阪 園児09</v>
      </c>
    </row>
    <row r="48" spans="1:16">
      <c r="A48" s="564" t="str">
        <f t="shared" si="2"/>
        <v>b32</v>
      </c>
      <c r="B48" s="372" t="s">
        <v>1812</v>
      </c>
      <c r="C48" s="373" t="s">
        <v>2679</v>
      </c>
      <c r="D48" s="374" t="s">
        <v>1777</v>
      </c>
      <c r="E48" s="375"/>
      <c r="F48" s="396" t="s">
        <v>1804</v>
      </c>
      <c r="G48" s="398"/>
      <c r="P48" s="799" t="str">
        <f t="shared" si="1"/>
        <v xml:space="preserve"> 大阪 園児10</v>
      </c>
    </row>
    <row r="49" spans="1:16">
      <c r="A49" s="564" t="str">
        <f t="shared" si="2"/>
        <v>b47</v>
      </c>
      <c r="B49" s="372" t="s">
        <v>1813</v>
      </c>
      <c r="C49" s="373" t="s">
        <v>2680</v>
      </c>
      <c r="D49" s="374" t="s">
        <v>1778</v>
      </c>
      <c r="E49" s="375" t="s">
        <v>2861</v>
      </c>
      <c r="F49" s="396" t="s">
        <v>1804</v>
      </c>
      <c r="G49" s="398"/>
      <c r="P49" s="799" t="str">
        <f t="shared" si="1"/>
        <v xml:space="preserve"> 大阪 園児11</v>
      </c>
    </row>
    <row r="50" spans="1:16">
      <c r="A50" s="564" t="str">
        <f t="shared" si="2"/>
        <v>b29</v>
      </c>
      <c r="B50" s="372" t="s">
        <v>1814</v>
      </c>
      <c r="C50" s="373" t="s">
        <v>2680</v>
      </c>
      <c r="D50" s="374" t="s">
        <v>1779</v>
      </c>
      <c r="E50" s="375"/>
      <c r="F50" s="396" t="s">
        <v>1804</v>
      </c>
      <c r="G50" s="398"/>
      <c r="P50" s="799" t="str">
        <f t="shared" si="1"/>
        <v xml:space="preserve"> 大阪 園児12</v>
      </c>
    </row>
    <row r="51" spans="1:16">
      <c r="A51" s="564" t="str">
        <f t="shared" si="2"/>
        <v>b10</v>
      </c>
      <c r="B51" s="372" t="s">
        <v>1790</v>
      </c>
      <c r="C51" s="373" t="s">
        <v>2680</v>
      </c>
      <c r="D51" s="374" t="s">
        <v>1780</v>
      </c>
      <c r="E51" s="375"/>
      <c r="F51" s="396" t="s">
        <v>1804</v>
      </c>
      <c r="G51" s="398"/>
      <c r="P51" s="799" t="str">
        <f t="shared" si="1"/>
        <v xml:space="preserve"> 大阪 園児13</v>
      </c>
    </row>
    <row r="52" spans="1:16">
      <c r="A52" s="564" t="str">
        <f t="shared" si="2"/>
        <v>b7</v>
      </c>
      <c r="B52" s="372" t="s">
        <v>1798</v>
      </c>
      <c r="C52" s="373" t="s">
        <v>2680</v>
      </c>
      <c r="D52" s="374" t="s">
        <v>1781</v>
      </c>
      <c r="E52" s="375"/>
      <c r="F52" s="396" t="s">
        <v>1804</v>
      </c>
      <c r="G52" s="398"/>
      <c r="P52" s="799" t="str">
        <f t="shared" si="1"/>
        <v xml:space="preserve"> 大阪 園児14</v>
      </c>
    </row>
    <row r="53" spans="1:16">
      <c r="A53" s="564" t="str">
        <f t="shared" si="2"/>
        <v>b6</v>
      </c>
      <c r="B53" s="372" t="s">
        <v>1799</v>
      </c>
      <c r="C53" s="373" t="s">
        <v>2680</v>
      </c>
      <c r="D53" s="374" t="s">
        <v>1782</v>
      </c>
      <c r="E53" s="375"/>
      <c r="F53" s="396" t="s">
        <v>1804</v>
      </c>
      <c r="G53" s="398"/>
      <c r="P53" s="799" t="str">
        <f t="shared" si="1"/>
        <v xml:space="preserve"> 大阪 園児15</v>
      </c>
    </row>
    <row r="54" spans="1:16">
      <c r="A54" s="564" t="str">
        <f t="shared" si="2"/>
        <v>b11</v>
      </c>
      <c r="B54" s="372" t="s">
        <v>1815</v>
      </c>
      <c r="C54" s="373" t="s">
        <v>2680</v>
      </c>
      <c r="D54" s="374" t="s">
        <v>1783</v>
      </c>
      <c r="E54" s="375"/>
      <c r="F54" s="396" t="s">
        <v>1804</v>
      </c>
      <c r="G54" s="398"/>
      <c r="P54" s="799" t="str">
        <f t="shared" si="1"/>
        <v xml:space="preserve"> 大阪 園児16</v>
      </c>
    </row>
    <row r="55" spans="1:16">
      <c r="A55" s="564" t="str">
        <f t="shared" si="2"/>
        <v>b87</v>
      </c>
      <c r="B55" s="372" t="s">
        <v>1816</v>
      </c>
      <c r="C55" s="373" t="s">
        <v>2680</v>
      </c>
      <c r="D55" s="374" t="s">
        <v>1784</v>
      </c>
      <c r="E55" s="375"/>
      <c r="F55" s="396" t="s">
        <v>1804</v>
      </c>
      <c r="G55" s="398"/>
      <c r="P55" s="799" t="str">
        <f t="shared" si="1"/>
        <v xml:space="preserve"> 大阪 園児17</v>
      </c>
    </row>
    <row r="56" spans="1:16">
      <c r="A56" s="564" t="str">
        <f t="shared" si="2"/>
        <v>b85</v>
      </c>
      <c r="B56" s="372" t="s">
        <v>1817</v>
      </c>
      <c r="C56" s="373" t="s">
        <v>2680</v>
      </c>
      <c r="D56" s="374" t="s">
        <v>1785</v>
      </c>
      <c r="E56" s="375" t="s">
        <v>2860</v>
      </c>
      <c r="F56" s="396" t="s">
        <v>1804</v>
      </c>
      <c r="G56" s="398"/>
      <c r="P56" s="799" t="str">
        <f t="shared" si="1"/>
        <v xml:space="preserve"> 大阪 園児18</v>
      </c>
    </row>
    <row r="57" spans="1:16">
      <c r="A57" s="564" t="str">
        <f t="shared" si="2"/>
        <v>b42</v>
      </c>
      <c r="B57" s="372" t="s">
        <v>1818</v>
      </c>
      <c r="C57" s="373" t="s">
        <v>2680</v>
      </c>
      <c r="D57" s="374" t="s">
        <v>1786</v>
      </c>
      <c r="E57" s="375"/>
      <c r="F57" s="396" t="s">
        <v>1804</v>
      </c>
      <c r="G57" s="398"/>
      <c r="P57" s="799" t="str">
        <f t="shared" si="1"/>
        <v xml:space="preserve"> 大阪 園児19</v>
      </c>
    </row>
    <row r="58" spans="1:16">
      <c r="A58" s="564" t="str">
        <f t="shared" si="2"/>
        <v>b28</v>
      </c>
      <c r="B58" s="372" t="s">
        <v>1819</v>
      </c>
      <c r="C58" s="373" t="s">
        <v>2680</v>
      </c>
      <c r="D58" s="374" t="s">
        <v>1787</v>
      </c>
      <c r="E58" s="375"/>
      <c r="F58" s="396" t="s">
        <v>1804</v>
      </c>
      <c r="G58" s="398"/>
      <c r="P58" s="799" t="str">
        <f t="shared" si="1"/>
        <v xml:space="preserve"> 大阪 園児20</v>
      </c>
    </row>
    <row r="59" spans="1:16">
      <c r="A59" s="564" t="str">
        <f t="shared" si="2"/>
        <v>b49</v>
      </c>
      <c r="B59" s="372" t="s">
        <v>1820</v>
      </c>
      <c r="C59" s="373" t="s">
        <v>2680</v>
      </c>
      <c r="D59" s="374" t="s">
        <v>1788</v>
      </c>
      <c r="E59" s="375"/>
      <c r="F59" s="396" t="s">
        <v>1804</v>
      </c>
      <c r="G59" s="398"/>
      <c r="P59" s="799" t="str">
        <f t="shared" si="1"/>
        <v xml:space="preserve"> 大阪 園児21</v>
      </c>
    </row>
    <row r="60" spans="1:16">
      <c r="A60" s="564" t="str">
        <f t="shared" si="2"/>
        <v>b8</v>
      </c>
      <c r="B60" s="372" t="s">
        <v>1797</v>
      </c>
      <c r="C60" s="373" t="s">
        <v>2680</v>
      </c>
      <c r="D60" s="374" t="s">
        <v>1789</v>
      </c>
      <c r="E60" s="375"/>
      <c r="F60" s="396" t="s">
        <v>1804</v>
      </c>
      <c r="G60" s="398"/>
      <c r="P60" s="799" t="str">
        <f t="shared" si="1"/>
        <v xml:space="preserve"> 大阪 園児22</v>
      </c>
    </row>
    <row r="61" spans="1:16">
      <c r="A61" s="564" t="str">
        <f t="shared" si="2"/>
        <v>b</v>
      </c>
      <c r="B61" s="372"/>
      <c r="C61" s="373" t="s">
        <v>2680</v>
      </c>
      <c r="D61" s="374"/>
      <c r="E61" s="375"/>
      <c r="F61" s="396" t="s">
        <v>1804</v>
      </c>
      <c r="G61" s="398"/>
      <c r="P61" s="799" t="str">
        <f t="shared" si="1"/>
        <v/>
      </c>
    </row>
    <row r="62" spans="1:16">
      <c r="A62" s="564" t="str">
        <f t="shared" si="2"/>
        <v>b</v>
      </c>
      <c r="B62" s="372"/>
      <c r="C62" s="373" t="s">
        <v>2680</v>
      </c>
      <c r="D62" s="374"/>
      <c r="E62" s="375"/>
      <c r="F62" s="396" t="s">
        <v>1804</v>
      </c>
      <c r="G62" s="398"/>
      <c r="P62" s="799" t="str">
        <f t="shared" si="1"/>
        <v/>
      </c>
    </row>
    <row r="63" spans="1:16">
      <c r="A63" s="564" t="str">
        <f t="shared" si="2"/>
        <v>b</v>
      </c>
      <c r="B63" s="372"/>
      <c r="C63" s="373" t="s">
        <v>2680</v>
      </c>
      <c r="D63" s="374"/>
      <c r="E63" s="375"/>
      <c r="F63" s="396" t="s">
        <v>1804</v>
      </c>
      <c r="G63" s="398"/>
      <c r="P63" s="799" t="str">
        <f t="shared" si="1"/>
        <v/>
      </c>
    </row>
    <row r="64" spans="1:16">
      <c r="A64" s="564" t="str">
        <f t="shared" si="2"/>
        <v>b</v>
      </c>
      <c r="B64" s="372"/>
      <c r="C64" s="373" t="s">
        <v>2680</v>
      </c>
      <c r="D64" s="374"/>
      <c r="E64" s="375"/>
      <c r="F64" s="396" t="s">
        <v>1804</v>
      </c>
      <c r="G64" s="398"/>
      <c r="P64" s="799" t="str">
        <f t="shared" si="1"/>
        <v/>
      </c>
    </row>
    <row r="65" spans="1:16">
      <c r="A65" s="564" t="str">
        <f t="shared" si="2"/>
        <v>b</v>
      </c>
      <c r="B65" s="372"/>
      <c r="C65" s="373" t="s">
        <v>2680</v>
      </c>
      <c r="D65" s="374"/>
      <c r="E65" s="375"/>
      <c r="F65" s="396" t="s">
        <v>1804</v>
      </c>
      <c r="G65" s="398"/>
      <c r="P65" s="799" t="str">
        <f t="shared" si="1"/>
        <v/>
      </c>
    </row>
    <row r="66" spans="1:16">
      <c r="A66" s="564" t="str">
        <f t="shared" si="2"/>
        <v>b</v>
      </c>
      <c r="B66" s="372"/>
      <c r="C66" s="373" t="s">
        <v>2680</v>
      </c>
      <c r="D66" s="374"/>
      <c r="E66" s="375"/>
      <c r="F66" s="396" t="s">
        <v>1804</v>
      </c>
      <c r="G66" s="398"/>
      <c r="P66" s="799" t="str">
        <f t="shared" si="1"/>
        <v/>
      </c>
    </row>
    <row r="67" spans="1:16">
      <c r="A67" s="564" t="str">
        <f t="shared" si="2"/>
        <v>b</v>
      </c>
      <c r="B67" s="372"/>
      <c r="C67" s="373" t="s">
        <v>2680</v>
      </c>
      <c r="D67" s="374"/>
      <c r="E67" s="375"/>
      <c r="F67" s="396" t="s">
        <v>1804</v>
      </c>
      <c r="G67" s="398"/>
      <c r="P67" s="799" t="str">
        <f t="shared" si="1"/>
        <v/>
      </c>
    </row>
    <row r="68" spans="1:16">
      <c r="A68" s="565"/>
      <c r="B68" s="376"/>
      <c r="C68" s="377"/>
      <c r="D68" s="378"/>
      <c r="E68" s="379"/>
      <c r="F68" s="399"/>
      <c r="G68" s="398"/>
      <c r="P68" s="799" t="str">
        <f t="shared" ref="P68:P131" si="3">IF(D68="","",CONCATENATE(" ",D68))</f>
        <v/>
      </c>
    </row>
    <row r="69" spans="1:16">
      <c r="A69" s="565"/>
      <c r="B69" s="376"/>
      <c r="C69" s="377"/>
      <c r="D69" s="378"/>
      <c r="E69" s="379"/>
      <c r="F69" s="399"/>
      <c r="G69" s="398"/>
      <c r="P69" s="799" t="str">
        <f t="shared" si="3"/>
        <v/>
      </c>
    </row>
    <row r="70" spans="1:16">
      <c r="A70" s="565"/>
      <c r="B70" s="376"/>
      <c r="C70" s="377"/>
      <c r="D70" s="378"/>
      <c r="E70" s="379"/>
      <c r="F70" s="399"/>
      <c r="G70" s="398"/>
      <c r="P70" s="799" t="str">
        <f t="shared" si="3"/>
        <v/>
      </c>
    </row>
    <row r="71" spans="1:16" ht="17.25">
      <c r="A71" s="564" t="str">
        <f t="shared" ref="A71:A101" si="4">F71&amp;B71</f>
        <v>c</v>
      </c>
      <c r="B71" s="369"/>
      <c r="C71" s="370"/>
      <c r="D71" s="395"/>
      <c r="E71" s="371"/>
      <c r="F71" s="396" t="s">
        <v>1821</v>
      </c>
      <c r="G71" s="398"/>
      <c r="P71" s="799" t="str">
        <f t="shared" si="3"/>
        <v/>
      </c>
    </row>
    <row r="72" spans="1:16">
      <c r="A72" s="564" t="str">
        <f t="shared" si="4"/>
        <v>c</v>
      </c>
      <c r="B72" s="372"/>
      <c r="C72" s="373" t="s">
        <v>21</v>
      </c>
      <c r="D72" s="374"/>
      <c r="E72" s="375"/>
      <c r="F72" s="396" t="s">
        <v>1821</v>
      </c>
      <c r="G72" s="398"/>
      <c r="P72" s="799" t="str">
        <f t="shared" si="3"/>
        <v/>
      </c>
    </row>
    <row r="73" spans="1:16">
      <c r="A73" s="564" t="str">
        <f t="shared" si="4"/>
        <v>c</v>
      </c>
      <c r="B73" s="372"/>
      <c r="C73" s="373" t="s">
        <v>21</v>
      </c>
      <c r="D73" s="380"/>
      <c r="E73" s="375"/>
      <c r="F73" s="396" t="s">
        <v>1821</v>
      </c>
      <c r="G73" s="398"/>
      <c r="P73" s="799" t="str">
        <f t="shared" si="3"/>
        <v/>
      </c>
    </row>
    <row r="74" spans="1:16">
      <c r="A74" s="564" t="str">
        <f t="shared" si="4"/>
        <v>c</v>
      </c>
      <c r="B74" s="372"/>
      <c r="C74" s="373" t="s">
        <v>21</v>
      </c>
      <c r="D74" s="380"/>
      <c r="E74" s="375"/>
      <c r="F74" s="396" t="s">
        <v>1821</v>
      </c>
      <c r="G74" s="398"/>
      <c r="P74" s="799" t="str">
        <f t="shared" si="3"/>
        <v/>
      </c>
    </row>
    <row r="75" spans="1:16">
      <c r="A75" s="564" t="str">
        <f t="shared" si="4"/>
        <v>c</v>
      </c>
      <c r="B75" s="372"/>
      <c r="C75" s="373" t="s">
        <v>2679</v>
      </c>
      <c r="D75" s="380"/>
      <c r="E75" s="375"/>
      <c r="F75" s="396" t="s">
        <v>1821</v>
      </c>
      <c r="G75" s="398"/>
      <c r="P75" s="799" t="str">
        <f t="shared" si="3"/>
        <v/>
      </c>
    </row>
    <row r="76" spans="1:16">
      <c r="A76" s="564" t="str">
        <f t="shared" si="4"/>
        <v>c</v>
      </c>
      <c r="B76" s="372"/>
      <c r="C76" s="373" t="s">
        <v>2679</v>
      </c>
      <c r="D76" s="374"/>
      <c r="E76" s="375"/>
      <c r="F76" s="396" t="s">
        <v>1821</v>
      </c>
      <c r="G76" s="398"/>
      <c r="P76" s="799" t="str">
        <f t="shared" si="3"/>
        <v/>
      </c>
    </row>
    <row r="77" spans="1:16">
      <c r="A77" s="564" t="str">
        <f t="shared" si="4"/>
        <v>c</v>
      </c>
      <c r="B77" s="372"/>
      <c r="C77" s="373" t="s">
        <v>2679</v>
      </c>
      <c r="D77" s="380"/>
      <c r="E77" s="375"/>
      <c r="F77" s="396" t="s">
        <v>1821</v>
      </c>
      <c r="G77" s="398"/>
      <c r="P77" s="799" t="str">
        <f t="shared" si="3"/>
        <v/>
      </c>
    </row>
    <row r="78" spans="1:16">
      <c r="A78" s="564" t="str">
        <f t="shared" si="4"/>
        <v>c</v>
      </c>
      <c r="B78" s="372"/>
      <c r="C78" s="373" t="s">
        <v>2679</v>
      </c>
      <c r="D78" s="380"/>
      <c r="E78" s="375"/>
      <c r="F78" s="396" t="s">
        <v>1821</v>
      </c>
      <c r="G78" s="398"/>
      <c r="P78" s="799" t="str">
        <f t="shared" si="3"/>
        <v/>
      </c>
    </row>
    <row r="79" spans="1:16">
      <c r="A79" s="564" t="str">
        <f t="shared" si="4"/>
        <v>c</v>
      </c>
      <c r="B79" s="372"/>
      <c r="C79" s="373" t="s">
        <v>2679</v>
      </c>
      <c r="D79" s="380"/>
      <c r="E79" s="375"/>
      <c r="F79" s="396" t="s">
        <v>1821</v>
      </c>
      <c r="G79" s="398"/>
      <c r="P79" s="799" t="str">
        <f t="shared" si="3"/>
        <v/>
      </c>
    </row>
    <row r="80" spans="1:16">
      <c r="A80" s="564" t="str">
        <f t="shared" si="4"/>
        <v>c</v>
      </c>
      <c r="B80" s="372"/>
      <c r="C80" s="373" t="s">
        <v>2679</v>
      </c>
      <c r="D80" s="380"/>
      <c r="E80" s="375"/>
      <c r="F80" s="396" t="s">
        <v>1821</v>
      </c>
      <c r="G80" s="398"/>
      <c r="P80" s="799" t="str">
        <f t="shared" si="3"/>
        <v/>
      </c>
    </row>
    <row r="81" spans="1:16">
      <c r="A81" s="564" t="str">
        <f t="shared" si="4"/>
        <v>c</v>
      </c>
      <c r="B81" s="372"/>
      <c r="C81" s="373" t="s">
        <v>2679</v>
      </c>
      <c r="D81" s="380"/>
      <c r="E81" s="375"/>
      <c r="F81" s="396" t="s">
        <v>1821</v>
      </c>
      <c r="G81" s="398"/>
      <c r="P81" s="799" t="str">
        <f t="shared" si="3"/>
        <v/>
      </c>
    </row>
    <row r="82" spans="1:16">
      <c r="A82" s="564" t="str">
        <f t="shared" si="4"/>
        <v>c</v>
      </c>
      <c r="B82" s="372"/>
      <c r="C82" s="373" t="s">
        <v>2679</v>
      </c>
      <c r="D82" s="380"/>
      <c r="E82" s="375"/>
      <c r="F82" s="396" t="s">
        <v>1821</v>
      </c>
      <c r="G82" s="398"/>
      <c r="P82" s="799" t="str">
        <f t="shared" si="3"/>
        <v/>
      </c>
    </row>
    <row r="83" spans="1:16">
      <c r="A83" s="564" t="str">
        <f t="shared" si="4"/>
        <v>c</v>
      </c>
      <c r="B83" s="372"/>
      <c r="C83" s="373" t="s">
        <v>2680</v>
      </c>
      <c r="D83" s="380"/>
      <c r="E83" s="375"/>
      <c r="F83" s="396" t="s">
        <v>1821</v>
      </c>
      <c r="G83" s="398"/>
      <c r="P83" s="799" t="str">
        <f t="shared" si="3"/>
        <v/>
      </c>
    </row>
    <row r="84" spans="1:16">
      <c r="A84" s="564" t="str">
        <f t="shared" si="4"/>
        <v>c</v>
      </c>
      <c r="B84" s="372"/>
      <c r="C84" s="373" t="s">
        <v>2680</v>
      </c>
      <c r="D84" s="380"/>
      <c r="E84" s="375"/>
      <c r="F84" s="396" t="s">
        <v>1821</v>
      </c>
      <c r="G84" s="398"/>
      <c r="P84" s="799" t="str">
        <f t="shared" si="3"/>
        <v/>
      </c>
    </row>
    <row r="85" spans="1:16">
      <c r="A85" s="564" t="str">
        <f t="shared" si="4"/>
        <v>c</v>
      </c>
      <c r="B85" s="372"/>
      <c r="C85" s="373" t="s">
        <v>2680</v>
      </c>
      <c r="D85" s="380"/>
      <c r="E85" s="375"/>
      <c r="F85" s="396" t="s">
        <v>1821</v>
      </c>
      <c r="G85" s="398"/>
      <c r="P85" s="799" t="str">
        <f t="shared" si="3"/>
        <v/>
      </c>
    </row>
    <row r="86" spans="1:16">
      <c r="A86" s="564" t="str">
        <f t="shared" si="4"/>
        <v>c</v>
      </c>
      <c r="B86" s="372"/>
      <c r="C86" s="373" t="s">
        <v>2680</v>
      </c>
      <c r="D86" s="380"/>
      <c r="E86" s="375"/>
      <c r="F86" s="396" t="s">
        <v>1821</v>
      </c>
      <c r="G86" s="398"/>
      <c r="P86" s="799" t="str">
        <f t="shared" si="3"/>
        <v/>
      </c>
    </row>
    <row r="87" spans="1:16">
      <c r="A87" s="564" t="str">
        <f t="shared" si="4"/>
        <v>c</v>
      </c>
      <c r="B87" s="372"/>
      <c r="C87" s="373" t="s">
        <v>2680</v>
      </c>
      <c r="D87" s="380"/>
      <c r="E87" s="375"/>
      <c r="F87" s="396" t="s">
        <v>1821</v>
      </c>
      <c r="G87" s="398"/>
      <c r="P87" s="799" t="str">
        <f t="shared" si="3"/>
        <v/>
      </c>
    </row>
    <row r="88" spans="1:16">
      <c r="A88" s="564" t="str">
        <f t="shared" si="4"/>
        <v>c</v>
      </c>
      <c r="B88" s="372"/>
      <c r="C88" s="373" t="s">
        <v>2680</v>
      </c>
      <c r="D88" s="380"/>
      <c r="E88" s="375"/>
      <c r="F88" s="396" t="s">
        <v>1821</v>
      </c>
      <c r="G88" s="398"/>
      <c r="P88" s="799" t="str">
        <f t="shared" si="3"/>
        <v/>
      </c>
    </row>
    <row r="89" spans="1:16">
      <c r="A89" s="564" t="str">
        <f t="shared" si="4"/>
        <v>c</v>
      </c>
      <c r="B89" s="372"/>
      <c r="C89" s="373" t="s">
        <v>2680</v>
      </c>
      <c r="D89" s="380"/>
      <c r="E89" s="375"/>
      <c r="F89" s="396" t="s">
        <v>1821</v>
      </c>
      <c r="G89" s="398"/>
      <c r="P89" s="799" t="str">
        <f t="shared" si="3"/>
        <v/>
      </c>
    </row>
    <row r="90" spans="1:16">
      <c r="A90" s="564" t="str">
        <f t="shared" si="4"/>
        <v>c</v>
      </c>
      <c r="B90" s="372"/>
      <c r="C90" s="373" t="s">
        <v>2680</v>
      </c>
      <c r="D90" s="380"/>
      <c r="E90" s="375"/>
      <c r="F90" s="396" t="s">
        <v>1821</v>
      </c>
      <c r="G90" s="398"/>
      <c r="P90" s="799" t="str">
        <f t="shared" si="3"/>
        <v/>
      </c>
    </row>
    <row r="91" spans="1:16">
      <c r="A91" s="564" t="str">
        <f t="shared" si="4"/>
        <v>c</v>
      </c>
      <c r="B91" s="372"/>
      <c r="C91" s="373" t="s">
        <v>2680</v>
      </c>
      <c r="D91" s="380"/>
      <c r="E91" s="375"/>
      <c r="F91" s="396" t="s">
        <v>1821</v>
      </c>
      <c r="G91" s="398"/>
      <c r="P91" s="799" t="str">
        <f t="shared" si="3"/>
        <v/>
      </c>
    </row>
    <row r="92" spans="1:16">
      <c r="A92" s="564" t="str">
        <f t="shared" si="4"/>
        <v>c</v>
      </c>
      <c r="B92" s="372"/>
      <c r="C92" s="373" t="s">
        <v>2680</v>
      </c>
      <c r="D92" s="380"/>
      <c r="E92" s="375"/>
      <c r="F92" s="396" t="s">
        <v>1821</v>
      </c>
      <c r="G92" s="398"/>
      <c r="P92" s="799" t="str">
        <f t="shared" si="3"/>
        <v/>
      </c>
    </row>
    <row r="93" spans="1:16">
      <c r="A93" s="564" t="str">
        <f t="shared" si="4"/>
        <v>c</v>
      </c>
      <c r="B93" s="372"/>
      <c r="C93" s="373" t="s">
        <v>2680</v>
      </c>
      <c r="D93" s="380"/>
      <c r="E93" s="375"/>
      <c r="F93" s="396" t="s">
        <v>1821</v>
      </c>
      <c r="G93" s="398"/>
      <c r="P93" s="799" t="str">
        <f t="shared" si="3"/>
        <v/>
      </c>
    </row>
    <row r="94" spans="1:16">
      <c r="A94" s="564" t="str">
        <f t="shared" si="4"/>
        <v>c</v>
      </c>
      <c r="B94" s="372"/>
      <c r="C94" s="373" t="s">
        <v>2680</v>
      </c>
      <c r="D94" s="380"/>
      <c r="E94" s="375"/>
      <c r="F94" s="396" t="s">
        <v>1821</v>
      </c>
      <c r="G94" s="398"/>
      <c r="P94" s="799" t="str">
        <f t="shared" si="3"/>
        <v/>
      </c>
    </row>
    <row r="95" spans="1:16">
      <c r="A95" s="564" t="str">
        <f t="shared" si="4"/>
        <v>c</v>
      </c>
      <c r="B95" s="372"/>
      <c r="C95" s="373" t="s">
        <v>2680</v>
      </c>
      <c r="D95" s="380"/>
      <c r="E95" s="375"/>
      <c r="F95" s="396" t="s">
        <v>1821</v>
      </c>
      <c r="G95" s="398"/>
      <c r="P95" s="799" t="str">
        <f t="shared" si="3"/>
        <v/>
      </c>
    </row>
    <row r="96" spans="1:16">
      <c r="A96" s="564" t="str">
        <f t="shared" si="4"/>
        <v>c</v>
      </c>
      <c r="B96" s="372"/>
      <c r="C96" s="373" t="s">
        <v>2680</v>
      </c>
      <c r="D96" s="380"/>
      <c r="E96" s="375"/>
      <c r="F96" s="396" t="s">
        <v>1821</v>
      </c>
      <c r="G96" s="398"/>
      <c r="P96" s="799" t="str">
        <f t="shared" si="3"/>
        <v/>
      </c>
    </row>
    <row r="97" spans="1:16">
      <c r="A97" s="564" t="str">
        <f t="shared" si="4"/>
        <v>c</v>
      </c>
      <c r="B97" s="372"/>
      <c r="C97" s="373" t="s">
        <v>2680</v>
      </c>
      <c r="D97" s="380"/>
      <c r="E97" s="375"/>
      <c r="F97" s="396" t="s">
        <v>1821</v>
      </c>
      <c r="G97" s="398"/>
      <c r="P97" s="799" t="str">
        <f t="shared" si="3"/>
        <v/>
      </c>
    </row>
    <row r="98" spans="1:16">
      <c r="A98" s="564" t="str">
        <f t="shared" si="4"/>
        <v>c</v>
      </c>
      <c r="B98" s="372"/>
      <c r="C98" s="373" t="s">
        <v>2680</v>
      </c>
      <c r="D98" s="380"/>
      <c r="E98" s="375"/>
      <c r="F98" s="396" t="s">
        <v>1821</v>
      </c>
      <c r="G98" s="398"/>
      <c r="P98" s="799" t="str">
        <f t="shared" si="3"/>
        <v/>
      </c>
    </row>
    <row r="99" spans="1:16">
      <c r="A99" s="564" t="str">
        <f t="shared" si="4"/>
        <v>c</v>
      </c>
      <c r="B99" s="372"/>
      <c r="C99" s="373" t="s">
        <v>2680</v>
      </c>
      <c r="D99" s="380"/>
      <c r="E99" s="375"/>
      <c r="F99" s="396" t="s">
        <v>1821</v>
      </c>
      <c r="G99" s="398"/>
      <c r="P99" s="799" t="str">
        <f t="shared" si="3"/>
        <v/>
      </c>
    </row>
    <row r="100" spans="1:16">
      <c r="A100" s="564" t="str">
        <f t="shared" si="4"/>
        <v>c</v>
      </c>
      <c r="B100" s="372"/>
      <c r="C100" s="373" t="s">
        <v>2680</v>
      </c>
      <c r="D100" s="374"/>
      <c r="E100" s="375"/>
      <c r="F100" s="396" t="s">
        <v>1821</v>
      </c>
      <c r="G100" s="398"/>
      <c r="P100" s="799" t="str">
        <f t="shared" si="3"/>
        <v/>
      </c>
    </row>
    <row r="101" spans="1:16">
      <c r="A101" s="564" t="str">
        <f t="shared" si="4"/>
        <v>c</v>
      </c>
      <c r="B101" s="372"/>
      <c r="C101" s="373" t="s">
        <v>2680</v>
      </c>
      <c r="D101" s="374"/>
      <c r="E101" s="375"/>
      <c r="F101" s="396" t="s">
        <v>1821</v>
      </c>
      <c r="G101" s="398"/>
      <c r="P101" s="799" t="str">
        <f t="shared" si="3"/>
        <v/>
      </c>
    </row>
    <row r="102" spans="1:16">
      <c r="A102" s="565"/>
      <c r="B102" s="376"/>
      <c r="C102" s="377"/>
      <c r="D102" s="378"/>
      <c r="E102" s="379"/>
      <c r="F102" s="399"/>
      <c r="G102" s="398"/>
      <c r="P102" s="799" t="str">
        <f t="shared" si="3"/>
        <v/>
      </c>
    </row>
    <row r="103" spans="1:16">
      <c r="A103" s="565"/>
      <c r="B103" s="376"/>
      <c r="C103" s="377"/>
      <c r="D103" s="378"/>
      <c r="E103" s="379"/>
      <c r="F103" s="399"/>
      <c r="G103" s="398"/>
      <c r="P103" s="799" t="str">
        <f t="shared" si="3"/>
        <v/>
      </c>
    </row>
    <row r="104" spans="1:16">
      <c r="A104" s="565"/>
      <c r="B104" s="376"/>
      <c r="C104" s="377"/>
      <c r="D104" s="378"/>
      <c r="E104" s="379"/>
      <c r="F104" s="399"/>
      <c r="G104" s="398"/>
      <c r="P104" s="799" t="str">
        <f t="shared" si="3"/>
        <v/>
      </c>
    </row>
    <row r="105" spans="1:16" ht="17.25">
      <c r="A105" s="564" t="str">
        <f t="shared" ref="A105:A135" si="5">F105&amp;B105</f>
        <v>d</v>
      </c>
      <c r="B105" s="369"/>
      <c r="C105" s="370"/>
      <c r="D105" s="395"/>
      <c r="E105" s="371"/>
      <c r="F105" s="396" t="s">
        <v>1822</v>
      </c>
      <c r="G105" s="398"/>
      <c r="P105" s="799" t="str">
        <f t="shared" si="3"/>
        <v/>
      </c>
    </row>
    <row r="106" spans="1:16">
      <c r="A106" s="564" t="str">
        <f t="shared" si="5"/>
        <v>d</v>
      </c>
      <c r="B106" s="372"/>
      <c r="C106" s="373" t="s">
        <v>21</v>
      </c>
      <c r="D106" s="374"/>
      <c r="E106" s="375"/>
      <c r="F106" s="396" t="s">
        <v>1822</v>
      </c>
      <c r="G106" s="398"/>
      <c r="P106" s="799" t="str">
        <f t="shared" si="3"/>
        <v/>
      </c>
    </row>
    <row r="107" spans="1:16">
      <c r="A107" s="564" t="str">
        <f t="shared" si="5"/>
        <v>d</v>
      </c>
      <c r="B107" s="372"/>
      <c r="C107" s="373" t="s">
        <v>21</v>
      </c>
      <c r="D107" s="380"/>
      <c r="E107" s="375"/>
      <c r="F107" s="396" t="s">
        <v>1822</v>
      </c>
      <c r="G107" s="398"/>
      <c r="P107" s="799" t="str">
        <f t="shared" si="3"/>
        <v/>
      </c>
    </row>
    <row r="108" spans="1:16">
      <c r="A108" s="564" t="str">
        <f t="shared" si="5"/>
        <v>d</v>
      </c>
      <c r="B108" s="372"/>
      <c r="C108" s="373" t="s">
        <v>21</v>
      </c>
      <c r="D108" s="380"/>
      <c r="E108" s="375"/>
      <c r="F108" s="396" t="s">
        <v>1822</v>
      </c>
      <c r="G108" s="398"/>
      <c r="P108" s="799" t="str">
        <f t="shared" si="3"/>
        <v/>
      </c>
    </row>
    <row r="109" spans="1:16">
      <c r="A109" s="564" t="str">
        <f t="shared" si="5"/>
        <v>d</v>
      </c>
      <c r="B109" s="372"/>
      <c r="C109" s="373" t="s">
        <v>2679</v>
      </c>
      <c r="D109" s="380"/>
      <c r="E109" s="375"/>
      <c r="F109" s="396" t="s">
        <v>1822</v>
      </c>
      <c r="G109" s="398"/>
      <c r="P109" s="799" t="str">
        <f t="shared" si="3"/>
        <v/>
      </c>
    </row>
    <row r="110" spans="1:16">
      <c r="A110" s="564" t="str">
        <f t="shared" si="5"/>
        <v>d</v>
      </c>
      <c r="B110" s="372"/>
      <c r="C110" s="373" t="s">
        <v>2679</v>
      </c>
      <c r="D110" s="374"/>
      <c r="E110" s="375"/>
      <c r="F110" s="396" t="s">
        <v>1822</v>
      </c>
      <c r="G110" s="398"/>
      <c r="P110" s="799" t="str">
        <f t="shared" si="3"/>
        <v/>
      </c>
    </row>
    <row r="111" spans="1:16">
      <c r="A111" s="564" t="str">
        <f t="shared" si="5"/>
        <v>d</v>
      </c>
      <c r="B111" s="372"/>
      <c r="C111" s="373" t="s">
        <v>2679</v>
      </c>
      <c r="D111" s="380"/>
      <c r="E111" s="375"/>
      <c r="F111" s="396" t="s">
        <v>1822</v>
      </c>
      <c r="G111" s="398"/>
      <c r="P111" s="799" t="str">
        <f t="shared" si="3"/>
        <v/>
      </c>
    </row>
    <row r="112" spans="1:16">
      <c r="A112" s="564" t="str">
        <f t="shared" si="5"/>
        <v>d</v>
      </c>
      <c r="B112" s="372"/>
      <c r="C112" s="373" t="s">
        <v>2679</v>
      </c>
      <c r="D112" s="380"/>
      <c r="E112" s="375"/>
      <c r="F112" s="396" t="s">
        <v>1822</v>
      </c>
      <c r="G112" s="398"/>
      <c r="P112" s="799" t="str">
        <f t="shared" si="3"/>
        <v/>
      </c>
    </row>
    <row r="113" spans="1:16">
      <c r="A113" s="564" t="str">
        <f t="shared" si="5"/>
        <v>d</v>
      </c>
      <c r="B113" s="372"/>
      <c r="C113" s="373" t="s">
        <v>2679</v>
      </c>
      <c r="D113" s="380"/>
      <c r="E113" s="375"/>
      <c r="F113" s="396" t="s">
        <v>1822</v>
      </c>
      <c r="G113" s="398"/>
      <c r="P113" s="799" t="str">
        <f t="shared" si="3"/>
        <v/>
      </c>
    </row>
    <row r="114" spans="1:16">
      <c r="A114" s="564" t="str">
        <f t="shared" si="5"/>
        <v>d</v>
      </c>
      <c r="B114" s="372"/>
      <c r="C114" s="373" t="s">
        <v>2679</v>
      </c>
      <c r="D114" s="380"/>
      <c r="E114" s="375"/>
      <c r="F114" s="396" t="s">
        <v>1822</v>
      </c>
      <c r="G114" s="398"/>
      <c r="P114" s="799" t="str">
        <f t="shared" si="3"/>
        <v/>
      </c>
    </row>
    <row r="115" spans="1:16">
      <c r="A115" s="564" t="str">
        <f t="shared" si="5"/>
        <v>d</v>
      </c>
      <c r="B115" s="372"/>
      <c r="C115" s="373" t="s">
        <v>2679</v>
      </c>
      <c r="D115" s="380"/>
      <c r="E115" s="375"/>
      <c r="F115" s="396" t="s">
        <v>1822</v>
      </c>
      <c r="G115" s="398"/>
      <c r="P115" s="799" t="str">
        <f t="shared" si="3"/>
        <v/>
      </c>
    </row>
    <row r="116" spans="1:16">
      <c r="A116" s="564" t="str">
        <f t="shared" si="5"/>
        <v>d</v>
      </c>
      <c r="B116" s="372"/>
      <c r="C116" s="373" t="s">
        <v>2679</v>
      </c>
      <c r="D116" s="380"/>
      <c r="E116" s="375"/>
      <c r="F116" s="396" t="s">
        <v>1822</v>
      </c>
      <c r="G116" s="398"/>
      <c r="P116" s="799" t="str">
        <f t="shared" si="3"/>
        <v/>
      </c>
    </row>
    <row r="117" spans="1:16">
      <c r="A117" s="564" t="str">
        <f t="shared" si="5"/>
        <v>d</v>
      </c>
      <c r="B117" s="372"/>
      <c r="C117" s="373" t="s">
        <v>2680</v>
      </c>
      <c r="D117" s="380"/>
      <c r="E117" s="375"/>
      <c r="F117" s="396" t="s">
        <v>1822</v>
      </c>
      <c r="G117" s="398"/>
      <c r="P117" s="799" t="str">
        <f t="shared" si="3"/>
        <v/>
      </c>
    </row>
    <row r="118" spans="1:16">
      <c r="A118" s="564" t="str">
        <f t="shared" si="5"/>
        <v>d</v>
      </c>
      <c r="B118" s="372"/>
      <c r="C118" s="373" t="s">
        <v>2680</v>
      </c>
      <c r="D118" s="380"/>
      <c r="E118" s="375"/>
      <c r="F118" s="396" t="s">
        <v>1822</v>
      </c>
      <c r="G118" s="398"/>
      <c r="P118" s="799" t="str">
        <f t="shared" si="3"/>
        <v/>
      </c>
    </row>
    <row r="119" spans="1:16">
      <c r="A119" s="564" t="str">
        <f t="shared" si="5"/>
        <v>d</v>
      </c>
      <c r="B119" s="372"/>
      <c r="C119" s="373" t="s">
        <v>2680</v>
      </c>
      <c r="D119" s="380"/>
      <c r="E119" s="375"/>
      <c r="F119" s="396" t="s">
        <v>1822</v>
      </c>
      <c r="G119" s="398"/>
      <c r="P119" s="799" t="str">
        <f t="shared" si="3"/>
        <v/>
      </c>
    </row>
    <row r="120" spans="1:16">
      <c r="A120" s="564" t="str">
        <f t="shared" si="5"/>
        <v>d</v>
      </c>
      <c r="B120" s="372"/>
      <c r="C120" s="373" t="s">
        <v>2680</v>
      </c>
      <c r="D120" s="380"/>
      <c r="E120" s="375"/>
      <c r="F120" s="396" t="s">
        <v>1822</v>
      </c>
      <c r="G120" s="398"/>
      <c r="P120" s="799" t="str">
        <f t="shared" si="3"/>
        <v/>
      </c>
    </row>
    <row r="121" spans="1:16">
      <c r="A121" s="564" t="str">
        <f t="shared" si="5"/>
        <v>d</v>
      </c>
      <c r="B121" s="372"/>
      <c r="C121" s="373" t="s">
        <v>2680</v>
      </c>
      <c r="D121" s="380"/>
      <c r="E121" s="375"/>
      <c r="F121" s="396" t="s">
        <v>1822</v>
      </c>
      <c r="G121" s="398"/>
      <c r="P121" s="799" t="str">
        <f t="shared" si="3"/>
        <v/>
      </c>
    </row>
    <row r="122" spans="1:16">
      <c r="A122" s="564" t="str">
        <f t="shared" si="5"/>
        <v>d</v>
      </c>
      <c r="B122" s="372"/>
      <c r="C122" s="373" t="s">
        <v>2680</v>
      </c>
      <c r="D122" s="380"/>
      <c r="E122" s="375"/>
      <c r="F122" s="396" t="s">
        <v>1822</v>
      </c>
      <c r="G122" s="398"/>
      <c r="P122" s="799" t="str">
        <f t="shared" si="3"/>
        <v/>
      </c>
    </row>
    <row r="123" spans="1:16">
      <c r="A123" s="564" t="str">
        <f t="shared" si="5"/>
        <v>d</v>
      </c>
      <c r="B123" s="372"/>
      <c r="C123" s="373" t="s">
        <v>2680</v>
      </c>
      <c r="D123" s="380"/>
      <c r="E123" s="375"/>
      <c r="F123" s="396" t="s">
        <v>1822</v>
      </c>
      <c r="G123" s="398"/>
      <c r="P123" s="799" t="str">
        <f t="shared" si="3"/>
        <v/>
      </c>
    </row>
    <row r="124" spans="1:16">
      <c r="A124" s="564" t="str">
        <f t="shared" si="5"/>
        <v>d</v>
      </c>
      <c r="B124" s="372"/>
      <c r="C124" s="373" t="s">
        <v>2680</v>
      </c>
      <c r="D124" s="380"/>
      <c r="E124" s="375"/>
      <c r="F124" s="396" t="s">
        <v>1822</v>
      </c>
      <c r="G124" s="398"/>
      <c r="P124" s="799" t="str">
        <f t="shared" si="3"/>
        <v/>
      </c>
    </row>
    <row r="125" spans="1:16">
      <c r="A125" s="564" t="str">
        <f t="shared" si="5"/>
        <v>d</v>
      </c>
      <c r="B125" s="372"/>
      <c r="C125" s="373" t="s">
        <v>2680</v>
      </c>
      <c r="D125" s="380"/>
      <c r="E125" s="375"/>
      <c r="F125" s="396" t="s">
        <v>1822</v>
      </c>
      <c r="G125" s="398"/>
      <c r="P125" s="799" t="str">
        <f t="shared" si="3"/>
        <v/>
      </c>
    </row>
    <row r="126" spans="1:16">
      <c r="A126" s="564" t="str">
        <f t="shared" si="5"/>
        <v>d</v>
      </c>
      <c r="B126" s="372"/>
      <c r="C126" s="373" t="s">
        <v>2680</v>
      </c>
      <c r="D126" s="380"/>
      <c r="E126" s="375"/>
      <c r="F126" s="396" t="s">
        <v>1822</v>
      </c>
      <c r="G126" s="398"/>
      <c r="P126" s="799" t="str">
        <f t="shared" si="3"/>
        <v/>
      </c>
    </row>
    <row r="127" spans="1:16">
      <c r="A127" s="564" t="str">
        <f t="shared" si="5"/>
        <v>d</v>
      </c>
      <c r="B127" s="372"/>
      <c r="C127" s="373" t="s">
        <v>2680</v>
      </c>
      <c r="D127" s="380"/>
      <c r="E127" s="375"/>
      <c r="F127" s="396" t="s">
        <v>1822</v>
      </c>
      <c r="G127" s="398"/>
      <c r="P127" s="799" t="str">
        <f t="shared" si="3"/>
        <v/>
      </c>
    </row>
    <row r="128" spans="1:16">
      <c r="A128" s="564" t="str">
        <f t="shared" si="5"/>
        <v>d</v>
      </c>
      <c r="B128" s="372"/>
      <c r="C128" s="373" t="s">
        <v>2680</v>
      </c>
      <c r="D128" s="380"/>
      <c r="E128" s="375"/>
      <c r="F128" s="396" t="s">
        <v>1822</v>
      </c>
      <c r="G128" s="398"/>
      <c r="P128" s="799" t="str">
        <f t="shared" si="3"/>
        <v/>
      </c>
    </row>
    <row r="129" spans="1:16">
      <c r="A129" s="564" t="str">
        <f t="shared" si="5"/>
        <v>d</v>
      </c>
      <c r="B129" s="372"/>
      <c r="C129" s="373" t="s">
        <v>2680</v>
      </c>
      <c r="D129" s="380"/>
      <c r="E129" s="375"/>
      <c r="F129" s="396" t="s">
        <v>1822</v>
      </c>
      <c r="G129" s="398"/>
      <c r="P129" s="799" t="str">
        <f t="shared" si="3"/>
        <v/>
      </c>
    </row>
    <row r="130" spans="1:16">
      <c r="A130" s="564" t="str">
        <f t="shared" si="5"/>
        <v>d</v>
      </c>
      <c r="B130" s="372"/>
      <c r="C130" s="373" t="s">
        <v>2680</v>
      </c>
      <c r="D130" s="380"/>
      <c r="E130" s="375"/>
      <c r="F130" s="396" t="s">
        <v>1822</v>
      </c>
      <c r="G130" s="398"/>
      <c r="P130" s="799" t="str">
        <f t="shared" si="3"/>
        <v/>
      </c>
    </row>
    <row r="131" spans="1:16">
      <c r="A131" s="564" t="str">
        <f t="shared" si="5"/>
        <v>d</v>
      </c>
      <c r="B131" s="372"/>
      <c r="C131" s="373" t="s">
        <v>2680</v>
      </c>
      <c r="D131" s="380"/>
      <c r="E131" s="375"/>
      <c r="F131" s="396" t="s">
        <v>1822</v>
      </c>
      <c r="G131" s="398"/>
      <c r="P131" s="799" t="str">
        <f t="shared" si="3"/>
        <v/>
      </c>
    </row>
    <row r="132" spans="1:16">
      <c r="A132" s="566" t="str">
        <f t="shared" si="5"/>
        <v>d</v>
      </c>
      <c r="B132" s="372"/>
      <c r="C132" s="373" t="s">
        <v>2680</v>
      </c>
      <c r="D132" s="380"/>
      <c r="E132" s="375"/>
      <c r="F132" s="396" t="s">
        <v>1822</v>
      </c>
      <c r="G132" s="398"/>
      <c r="P132" s="799" t="str">
        <f t="shared" ref="P132:P195" si="6">IF(D132="","",CONCATENATE(" ",D132))</f>
        <v/>
      </c>
    </row>
    <row r="133" spans="1:16">
      <c r="A133" s="566" t="str">
        <f t="shared" si="5"/>
        <v>d</v>
      </c>
      <c r="B133" s="372"/>
      <c r="C133" s="373" t="s">
        <v>2680</v>
      </c>
      <c r="D133" s="380"/>
      <c r="E133" s="375"/>
      <c r="F133" s="396" t="s">
        <v>1822</v>
      </c>
      <c r="G133" s="398"/>
      <c r="P133" s="799" t="str">
        <f t="shared" si="6"/>
        <v/>
      </c>
    </row>
    <row r="134" spans="1:16">
      <c r="A134" s="566" t="str">
        <f t="shared" si="5"/>
        <v>d</v>
      </c>
      <c r="B134" s="372"/>
      <c r="C134" s="373" t="s">
        <v>2680</v>
      </c>
      <c r="D134" s="374"/>
      <c r="E134" s="375"/>
      <c r="F134" s="396" t="s">
        <v>1822</v>
      </c>
      <c r="G134" s="398"/>
      <c r="P134" s="799" t="str">
        <f t="shared" si="6"/>
        <v/>
      </c>
    </row>
    <row r="135" spans="1:16">
      <c r="A135" s="566" t="str">
        <f t="shared" si="5"/>
        <v>d</v>
      </c>
      <c r="B135" s="372"/>
      <c r="C135" s="373" t="s">
        <v>2680</v>
      </c>
      <c r="D135" s="374"/>
      <c r="E135" s="375"/>
      <c r="F135" s="396" t="s">
        <v>1822</v>
      </c>
      <c r="G135" s="398"/>
      <c r="P135" s="799" t="str">
        <f t="shared" si="6"/>
        <v/>
      </c>
    </row>
    <row r="136" spans="1:16">
      <c r="A136" s="565"/>
      <c r="B136" s="376"/>
      <c r="C136" s="377"/>
      <c r="D136" s="378"/>
      <c r="E136" s="379"/>
      <c r="F136" s="399"/>
      <c r="G136" s="398"/>
      <c r="P136" s="799" t="str">
        <f t="shared" si="6"/>
        <v/>
      </c>
    </row>
    <row r="137" spans="1:16">
      <c r="A137" s="565"/>
      <c r="B137" s="376"/>
      <c r="C137" s="377"/>
      <c r="D137" s="378"/>
      <c r="E137" s="379"/>
      <c r="F137" s="399"/>
      <c r="G137" s="398"/>
      <c r="P137" s="799" t="str">
        <f t="shared" si="6"/>
        <v/>
      </c>
    </row>
    <row r="138" spans="1:16">
      <c r="A138" s="565"/>
      <c r="B138" s="376"/>
      <c r="C138" s="377"/>
      <c r="D138" s="378"/>
      <c r="E138" s="379"/>
      <c r="F138" s="399"/>
      <c r="G138" s="398"/>
      <c r="P138" s="799" t="str">
        <f t="shared" si="6"/>
        <v/>
      </c>
    </row>
    <row r="139" spans="1:16" ht="17.25">
      <c r="A139" s="564" t="str">
        <f t="shared" ref="A139:A169" si="7">F139&amp;B139</f>
        <v>e</v>
      </c>
      <c r="B139" s="369"/>
      <c r="C139" s="370"/>
      <c r="D139" s="395"/>
      <c r="E139" s="371"/>
      <c r="F139" s="396" t="s">
        <v>1823</v>
      </c>
      <c r="G139" s="398"/>
      <c r="P139" s="799" t="str">
        <f t="shared" si="6"/>
        <v/>
      </c>
    </row>
    <row r="140" spans="1:16">
      <c r="A140" s="564" t="str">
        <f t="shared" si="7"/>
        <v>e</v>
      </c>
      <c r="B140" s="372"/>
      <c r="C140" s="373" t="s">
        <v>21</v>
      </c>
      <c r="D140" s="374"/>
      <c r="E140" s="375"/>
      <c r="F140" s="396" t="s">
        <v>1823</v>
      </c>
      <c r="G140" s="398"/>
      <c r="P140" s="799" t="str">
        <f t="shared" si="6"/>
        <v/>
      </c>
    </row>
    <row r="141" spans="1:16">
      <c r="A141" s="564" t="str">
        <f t="shared" si="7"/>
        <v>e</v>
      </c>
      <c r="B141" s="372"/>
      <c r="C141" s="373" t="s">
        <v>21</v>
      </c>
      <c r="D141" s="380"/>
      <c r="E141" s="375"/>
      <c r="F141" s="396" t="s">
        <v>1823</v>
      </c>
      <c r="G141" s="398"/>
      <c r="P141" s="799" t="str">
        <f t="shared" si="6"/>
        <v/>
      </c>
    </row>
    <row r="142" spans="1:16">
      <c r="A142" s="564" t="str">
        <f t="shared" si="7"/>
        <v>e</v>
      </c>
      <c r="B142" s="372"/>
      <c r="C142" s="373" t="s">
        <v>21</v>
      </c>
      <c r="D142" s="380"/>
      <c r="E142" s="375"/>
      <c r="F142" s="396" t="s">
        <v>1823</v>
      </c>
      <c r="G142" s="398"/>
      <c r="P142" s="799" t="str">
        <f t="shared" si="6"/>
        <v/>
      </c>
    </row>
    <row r="143" spans="1:16">
      <c r="A143" s="564" t="str">
        <f t="shared" si="7"/>
        <v>e</v>
      </c>
      <c r="B143" s="372"/>
      <c r="C143" s="373" t="s">
        <v>2679</v>
      </c>
      <c r="D143" s="380"/>
      <c r="E143" s="375"/>
      <c r="F143" s="396" t="s">
        <v>1823</v>
      </c>
      <c r="G143" s="398"/>
      <c r="P143" s="799" t="str">
        <f t="shared" si="6"/>
        <v/>
      </c>
    </row>
    <row r="144" spans="1:16">
      <c r="A144" s="564" t="str">
        <f t="shared" si="7"/>
        <v>e</v>
      </c>
      <c r="B144" s="372"/>
      <c r="C144" s="373" t="s">
        <v>2679</v>
      </c>
      <c r="D144" s="374"/>
      <c r="E144" s="375"/>
      <c r="F144" s="396" t="s">
        <v>1823</v>
      </c>
      <c r="G144" s="398"/>
      <c r="P144" s="799" t="str">
        <f t="shared" si="6"/>
        <v/>
      </c>
    </row>
    <row r="145" spans="1:16">
      <c r="A145" s="564" t="str">
        <f t="shared" si="7"/>
        <v>e</v>
      </c>
      <c r="B145" s="372"/>
      <c r="C145" s="373" t="s">
        <v>2679</v>
      </c>
      <c r="D145" s="380"/>
      <c r="E145" s="375"/>
      <c r="F145" s="396" t="s">
        <v>1823</v>
      </c>
      <c r="G145" s="398"/>
      <c r="P145" s="799" t="str">
        <f t="shared" si="6"/>
        <v/>
      </c>
    </row>
    <row r="146" spans="1:16">
      <c r="A146" s="564" t="str">
        <f t="shared" si="7"/>
        <v>e</v>
      </c>
      <c r="B146" s="372"/>
      <c r="C146" s="373" t="s">
        <v>2679</v>
      </c>
      <c r="D146" s="380"/>
      <c r="E146" s="375"/>
      <c r="F146" s="396" t="s">
        <v>1823</v>
      </c>
      <c r="G146" s="398"/>
      <c r="P146" s="799" t="str">
        <f t="shared" si="6"/>
        <v/>
      </c>
    </row>
    <row r="147" spans="1:16">
      <c r="A147" s="564" t="str">
        <f t="shared" si="7"/>
        <v>e</v>
      </c>
      <c r="B147" s="372"/>
      <c r="C147" s="373" t="s">
        <v>2679</v>
      </c>
      <c r="D147" s="380"/>
      <c r="E147" s="375"/>
      <c r="F147" s="396" t="s">
        <v>1823</v>
      </c>
      <c r="G147" s="398"/>
      <c r="P147" s="799" t="str">
        <f t="shared" si="6"/>
        <v/>
      </c>
    </row>
    <row r="148" spans="1:16">
      <c r="A148" s="564" t="str">
        <f t="shared" si="7"/>
        <v>e</v>
      </c>
      <c r="B148" s="372"/>
      <c r="C148" s="373" t="s">
        <v>2679</v>
      </c>
      <c r="D148" s="380"/>
      <c r="E148" s="375"/>
      <c r="F148" s="396" t="s">
        <v>1823</v>
      </c>
      <c r="G148" s="398"/>
      <c r="P148" s="799" t="str">
        <f t="shared" si="6"/>
        <v/>
      </c>
    </row>
    <row r="149" spans="1:16">
      <c r="A149" s="564" t="str">
        <f t="shared" si="7"/>
        <v>e</v>
      </c>
      <c r="B149" s="372"/>
      <c r="C149" s="373" t="s">
        <v>2679</v>
      </c>
      <c r="D149" s="380"/>
      <c r="E149" s="375"/>
      <c r="F149" s="396" t="s">
        <v>1823</v>
      </c>
      <c r="G149" s="398"/>
      <c r="P149" s="799" t="str">
        <f t="shared" si="6"/>
        <v/>
      </c>
    </row>
    <row r="150" spans="1:16">
      <c r="A150" s="564" t="str">
        <f t="shared" si="7"/>
        <v>e</v>
      </c>
      <c r="B150" s="372"/>
      <c r="C150" s="373" t="s">
        <v>2679</v>
      </c>
      <c r="D150" s="380"/>
      <c r="E150" s="375"/>
      <c r="F150" s="396" t="s">
        <v>1823</v>
      </c>
      <c r="G150" s="398"/>
      <c r="P150" s="799" t="str">
        <f t="shared" si="6"/>
        <v/>
      </c>
    </row>
    <row r="151" spans="1:16">
      <c r="A151" s="564" t="str">
        <f t="shared" si="7"/>
        <v>e</v>
      </c>
      <c r="B151" s="372"/>
      <c r="C151" s="373" t="s">
        <v>2680</v>
      </c>
      <c r="D151" s="380"/>
      <c r="E151" s="375"/>
      <c r="F151" s="396" t="s">
        <v>1823</v>
      </c>
      <c r="G151" s="398"/>
      <c r="P151" s="799" t="str">
        <f t="shared" si="6"/>
        <v/>
      </c>
    </row>
    <row r="152" spans="1:16">
      <c r="A152" s="564" t="str">
        <f t="shared" si="7"/>
        <v>e</v>
      </c>
      <c r="B152" s="372"/>
      <c r="C152" s="373" t="s">
        <v>2680</v>
      </c>
      <c r="D152" s="380"/>
      <c r="E152" s="375"/>
      <c r="F152" s="396" t="s">
        <v>1823</v>
      </c>
      <c r="G152" s="398"/>
      <c r="P152" s="799" t="str">
        <f t="shared" si="6"/>
        <v/>
      </c>
    </row>
    <row r="153" spans="1:16">
      <c r="A153" s="564" t="str">
        <f t="shared" si="7"/>
        <v>e</v>
      </c>
      <c r="B153" s="372"/>
      <c r="C153" s="373" t="s">
        <v>2680</v>
      </c>
      <c r="D153" s="380"/>
      <c r="E153" s="375"/>
      <c r="F153" s="396" t="s">
        <v>1823</v>
      </c>
      <c r="G153" s="398"/>
      <c r="P153" s="799" t="str">
        <f t="shared" si="6"/>
        <v/>
      </c>
    </row>
    <row r="154" spans="1:16">
      <c r="A154" s="564" t="str">
        <f t="shared" si="7"/>
        <v>e</v>
      </c>
      <c r="B154" s="372"/>
      <c r="C154" s="373" t="s">
        <v>2680</v>
      </c>
      <c r="D154" s="380"/>
      <c r="E154" s="375"/>
      <c r="F154" s="396" t="s">
        <v>1823</v>
      </c>
      <c r="G154" s="398"/>
      <c r="P154" s="799" t="str">
        <f t="shared" si="6"/>
        <v/>
      </c>
    </row>
    <row r="155" spans="1:16">
      <c r="A155" s="564" t="str">
        <f t="shared" si="7"/>
        <v>e</v>
      </c>
      <c r="B155" s="372"/>
      <c r="C155" s="373" t="s">
        <v>2680</v>
      </c>
      <c r="D155" s="380"/>
      <c r="E155" s="375"/>
      <c r="F155" s="396" t="s">
        <v>1823</v>
      </c>
      <c r="G155" s="398"/>
      <c r="P155" s="799" t="str">
        <f t="shared" si="6"/>
        <v/>
      </c>
    </row>
    <row r="156" spans="1:16">
      <c r="A156" s="564" t="str">
        <f t="shared" si="7"/>
        <v>e</v>
      </c>
      <c r="B156" s="372"/>
      <c r="C156" s="373" t="s">
        <v>2680</v>
      </c>
      <c r="D156" s="380"/>
      <c r="E156" s="375"/>
      <c r="F156" s="396" t="s">
        <v>1823</v>
      </c>
      <c r="G156" s="398"/>
      <c r="P156" s="799" t="str">
        <f t="shared" si="6"/>
        <v/>
      </c>
    </row>
    <row r="157" spans="1:16">
      <c r="A157" s="564" t="str">
        <f t="shared" si="7"/>
        <v>e</v>
      </c>
      <c r="B157" s="372"/>
      <c r="C157" s="373" t="s">
        <v>2680</v>
      </c>
      <c r="D157" s="380"/>
      <c r="E157" s="375"/>
      <c r="F157" s="396" t="s">
        <v>1823</v>
      </c>
      <c r="G157" s="398"/>
      <c r="P157" s="799" t="str">
        <f t="shared" si="6"/>
        <v/>
      </c>
    </row>
    <row r="158" spans="1:16">
      <c r="A158" s="564" t="str">
        <f t="shared" si="7"/>
        <v>e</v>
      </c>
      <c r="B158" s="372"/>
      <c r="C158" s="373" t="s">
        <v>2680</v>
      </c>
      <c r="D158" s="380"/>
      <c r="E158" s="375"/>
      <c r="F158" s="396" t="s">
        <v>1823</v>
      </c>
      <c r="G158" s="398"/>
      <c r="P158" s="799" t="str">
        <f t="shared" si="6"/>
        <v/>
      </c>
    </row>
    <row r="159" spans="1:16">
      <c r="A159" s="564" t="str">
        <f t="shared" si="7"/>
        <v>e</v>
      </c>
      <c r="B159" s="372"/>
      <c r="C159" s="373" t="s">
        <v>2680</v>
      </c>
      <c r="D159" s="380"/>
      <c r="E159" s="375"/>
      <c r="F159" s="396" t="s">
        <v>1823</v>
      </c>
      <c r="G159" s="398"/>
      <c r="P159" s="799" t="str">
        <f t="shared" si="6"/>
        <v/>
      </c>
    </row>
    <row r="160" spans="1:16">
      <c r="A160" s="564" t="str">
        <f t="shared" si="7"/>
        <v>e</v>
      </c>
      <c r="B160" s="372"/>
      <c r="C160" s="373" t="s">
        <v>2680</v>
      </c>
      <c r="D160" s="380"/>
      <c r="E160" s="375"/>
      <c r="F160" s="396" t="s">
        <v>1823</v>
      </c>
      <c r="G160" s="398"/>
      <c r="P160" s="799" t="str">
        <f t="shared" si="6"/>
        <v/>
      </c>
    </row>
    <row r="161" spans="1:16">
      <c r="A161" s="564" t="str">
        <f t="shared" si="7"/>
        <v>e</v>
      </c>
      <c r="B161" s="372"/>
      <c r="C161" s="373" t="s">
        <v>2680</v>
      </c>
      <c r="D161" s="380"/>
      <c r="E161" s="375"/>
      <c r="F161" s="396" t="s">
        <v>1823</v>
      </c>
      <c r="G161" s="398"/>
      <c r="P161" s="799" t="str">
        <f t="shared" si="6"/>
        <v/>
      </c>
    </row>
    <row r="162" spans="1:16">
      <c r="A162" s="564" t="str">
        <f t="shared" si="7"/>
        <v>e</v>
      </c>
      <c r="B162" s="372"/>
      <c r="C162" s="373" t="s">
        <v>2680</v>
      </c>
      <c r="D162" s="380"/>
      <c r="E162" s="375"/>
      <c r="F162" s="396" t="s">
        <v>1823</v>
      </c>
      <c r="G162" s="398"/>
      <c r="P162" s="799" t="str">
        <f t="shared" si="6"/>
        <v/>
      </c>
    </row>
    <row r="163" spans="1:16">
      <c r="A163" s="564" t="str">
        <f t="shared" si="7"/>
        <v>e</v>
      </c>
      <c r="B163" s="372"/>
      <c r="C163" s="373" t="s">
        <v>2680</v>
      </c>
      <c r="D163" s="380"/>
      <c r="E163" s="375"/>
      <c r="F163" s="396" t="s">
        <v>1823</v>
      </c>
      <c r="G163" s="398"/>
      <c r="P163" s="799" t="str">
        <f t="shared" si="6"/>
        <v/>
      </c>
    </row>
    <row r="164" spans="1:16">
      <c r="A164" s="564" t="str">
        <f t="shared" si="7"/>
        <v>e</v>
      </c>
      <c r="B164" s="372"/>
      <c r="C164" s="373" t="s">
        <v>2680</v>
      </c>
      <c r="D164" s="380"/>
      <c r="E164" s="375"/>
      <c r="F164" s="396" t="s">
        <v>1823</v>
      </c>
      <c r="G164" s="398"/>
      <c r="P164" s="799" t="str">
        <f t="shared" si="6"/>
        <v/>
      </c>
    </row>
    <row r="165" spans="1:16">
      <c r="A165" s="564" t="str">
        <f t="shared" si="7"/>
        <v>e</v>
      </c>
      <c r="B165" s="372"/>
      <c r="C165" s="373" t="s">
        <v>2680</v>
      </c>
      <c r="D165" s="380"/>
      <c r="E165" s="375"/>
      <c r="F165" s="396" t="s">
        <v>1823</v>
      </c>
      <c r="G165" s="398"/>
      <c r="P165" s="799" t="str">
        <f t="shared" si="6"/>
        <v/>
      </c>
    </row>
    <row r="166" spans="1:16">
      <c r="A166" s="564" t="str">
        <f t="shared" si="7"/>
        <v>e</v>
      </c>
      <c r="B166" s="372"/>
      <c r="C166" s="373" t="s">
        <v>2680</v>
      </c>
      <c r="D166" s="380"/>
      <c r="E166" s="375"/>
      <c r="F166" s="396" t="s">
        <v>1823</v>
      </c>
      <c r="G166" s="398"/>
      <c r="P166" s="799" t="str">
        <f t="shared" si="6"/>
        <v/>
      </c>
    </row>
    <row r="167" spans="1:16">
      <c r="A167" s="564" t="str">
        <f t="shared" si="7"/>
        <v>e</v>
      </c>
      <c r="B167" s="372"/>
      <c r="C167" s="373" t="s">
        <v>2680</v>
      </c>
      <c r="D167" s="380"/>
      <c r="E167" s="375"/>
      <c r="F167" s="396" t="s">
        <v>1823</v>
      </c>
      <c r="G167" s="398"/>
      <c r="P167" s="799" t="str">
        <f t="shared" si="6"/>
        <v/>
      </c>
    </row>
    <row r="168" spans="1:16">
      <c r="A168" s="564" t="str">
        <f t="shared" si="7"/>
        <v>e</v>
      </c>
      <c r="B168" s="372"/>
      <c r="C168" s="373" t="s">
        <v>2680</v>
      </c>
      <c r="D168" s="374"/>
      <c r="E168" s="375"/>
      <c r="F168" s="396" t="s">
        <v>1823</v>
      </c>
      <c r="G168" s="398"/>
      <c r="P168" s="799" t="str">
        <f t="shared" si="6"/>
        <v/>
      </c>
    </row>
    <row r="169" spans="1:16">
      <c r="A169" s="564" t="str">
        <f t="shared" si="7"/>
        <v>e</v>
      </c>
      <c r="B169" s="372"/>
      <c r="C169" s="373" t="s">
        <v>2680</v>
      </c>
      <c r="D169" s="374"/>
      <c r="E169" s="375"/>
      <c r="F169" s="396" t="s">
        <v>1823</v>
      </c>
      <c r="G169" s="398"/>
      <c r="P169" s="799" t="str">
        <f t="shared" si="6"/>
        <v/>
      </c>
    </row>
    <row r="170" spans="1:16">
      <c r="A170" s="565"/>
      <c r="B170" s="376"/>
      <c r="C170" s="377"/>
      <c r="D170" s="378"/>
      <c r="E170" s="379"/>
      <c r="F170" s="399"/>
      <c r="G170" s="398"/>
      <c r="P170" s="799" t="str">
        <f t="shared" si="6"/>
        <v/>
      </c>
    </row>
    <row r="171" spans="1:16">
      <c r="A171" s="565"/>
      <c r="B171" s="376"/>
      <c r="C171" s="377"/>
      <c r="D171" s="378"/>
      <c r="E171" s="379"/>
      <c r="F171" s="399"/>
      <c r="G171" s="398"/>
      <c r="P171" s="799" t="str">
        <f t="shared" si="6"/>
        <v/>
      </c>
    </row>
    <row r="172" spans="1:16">
      <c r="A172" s="565"/>
      <c r="B172" s="376"/>
      <c r="C172" s="377"/>
      <c r="D172" s="378"/>
      <c r="E172" s="379"/>
      <c r="F172" s="399"/>
      <c r="G172" s="398"/>
      <c r="P172" s="799" t="str">
        <f t="shared" si="6"/>
        <v/>
      </c>
    </row>
    <row r="173" spans="1:16" ht="17.25">
      <c r="A173" s="564" t="str">
        <f t="shared" ref="A173:A203" si="8">F173&amp;B173</f>
        <v>f</v>
      </c>
      <c r="B173" s="369"/>
      <c r="C173" s="370"/>
      <c r="D173" s="395"/>
      <c r="E173" s="371"/>
      <c r="F173" s="396" t="s">
        <v>1824</v>
      </c>
      <c r="G173" s="398"/>
      <c r="P173" s="799" t="str">
        <f t="shared" si="6"/>
        <v/>
      </c>
    </row>
    <row r="174" spans="1:16">
      <c r="A174" s="564" t="str">
        <f t="shared" si="8"/>
        <v>f</v>
      </c>
      <c r="B174" s="372"/>
      <c r="C174" s="373" t="s">
        <v>21</v>
      </c>
      <c r="D174" s="374"/>
      <c r="E174" s="375"/>
      <c r="F174" s="396" t="s">
        <v>1824</v>
      </c>
      <c r="G174" s="398"/>
      <c r="P174" s="799" t="str">
        <f t="shared" si="6"/>
        <v/>
      </c>
    </row>
    <row r="175" spans="1:16">
      <c r="A175" s="564" t="str">
        <f t="shared" si="8"/>
        <v>f</v>
      </c>
      <c r="B175" s="372"/>
      <c r="C175" s="373" t="s">
        <v>21</v>
      </c>
      <c r="D175" s="380"/>
      <c r="E175" s="375"/>
      <c r="F175" s="396" t="s">
        <v>1824</v>
      </c>
      <c r="G175" s="398"/>
      <c r="P175" s="799" t="str">
        <f t="shared" si="6"/>
        <v/>
      </c>
    </row>
    <row r="176" spans="1:16">
      <c r="A176" s="564" t="str">
        <f t="shared" si="8"/>
        <v>f</v>
      </c>
      <c r="B176" s="372"/>
      <c r="C176" s="373" t="s">
        <v>21</v>
      </c>
      <c r="D176" s="380"/>
      <c r="E176" s="375"/>
      <c r="F176" s="396" t="s">
        <v>1824</v>
      </c>
      <c r="G176" s="398"/>
      <c r="P176" s="799" t="str">
        <f t="shared" si="6"/>
        <v/>
      </c>
    </row>
    <row r="177" spans="1:16">
      <c r="A177" s="564" t="str">
        <f t="shared" si="8"/>
        <v>f</v>
      </c>
      <c r="B177" s="372"/>
      <c r="C177" s="373" t="s">
        <v>2679</v>
      </c>
      <c r="D177" s="380"/>
      <c r="E177" s="375"/>
      <c r="F177" s="396" t="s">
        <v>1824</v>
      </c>
      <c r="G177" s="398"/>
      <c r="P177" s="799" t="str">
        <f t="shared" si="6"/>
        <v/>
      </c>
    </row>
    <row r="178" spans="1:16">
      <c r="A178" s="564" t="str">
        <f t="shared" si="8"/>
        <v>f</v>
      </c>
      <c r="B178" s="372"/>
      <c r="C178" s="373" t="s">
        <v>2679</v>
      </c>
      <c r="D178" s="374"/>
      <c r="E178" s="375"/>
      <c r="F178" s="396" t="s">
        <v>1824</v>
      </c>
      <c r="G178" s="398"/>
      <c r="P178" s="799" t="str">
        <f t="shared" si="6"/>
        <v/>
      </c>
    </row>
    <row r="179" spans="1:16">
      <c r="A179" s="564" t="str">
        <f t="shared" si="8"/>
        <v>f</v>
      </c>
      <c r="B179" s="372"/>
      <c r="C179" s="373" t="s">
        <v>2679</v>
      </c>
      <c r="D179" s="380"/>
      <c r="E179" s="375"/>
      <c r="F179" s="396" t="s">
        <v>1824</v>
      </c>
      <c r="G179" s="398"/>
      <c r="P179" s="799" t="str">
        <f t="shared" si="6"/>
        <v/>
      </c>
    </row>
    <row r="180" spans="1:16">
      <c r="A180" s="564" t="str">
        <f t="shared" si="8"/>
        <v>f</v>
      </c>
      <c r="B180" s="372"/>
      <c r="C180" s="373" t="s">
        <v>2679</v>
      </c>
      <c r="D180" s="380"/>
      <c r="E180" s="375"/>
      <c r="F180" s="396" t="s">
        <v>1824</v>
      </c>
      <c r="G180" s="398"/>
      <c r="P180" s="799" t="str">
        <f t="shared" si="6"/>
        <v/>
      </c>
    </row>
    <row r="181" spans="1:16">
      <c r="A181" s="564" t="str">
        <f t="shared" si="8"/>
        <v>f</v>
      </c>
      <c r="B181" s="372"/>
      <c r="C181" s="373" t="s">
        <v>2679</v>
      </c>
      <c r="D181" s="380"/>
      <c r="E181" s="375"/>
      <c r="F181" s="396" t="s">
        <v>1824</v>
      </c>
      <c r="G181" s="398"/>
      <c r="P181" s="799" t="str">
        <f t="shared" si="6"/>
        <v/>
      </c>
    </row>
    <row r="182" spans="1:16">
      <c r="A182" s="564" t="str">
        <f t="shared" si="8"/>
        <v>f</v>
      </c>
      <c r="B182" s="372"/>
      <c r="C182" s="373" t="s">
        <v>2679</v>
      </c>
      <c r="D182" s="380"/>
      <c r="E182" s="375"/>
      <c r="F182" s="396" t="s">
        <v>1824</v>
      </c>
      <c r="G182" s="398"/>
      <c r="P182" s="799" t="str">
        <f t="shared" si="6"/>
        <v/>
      </c>
    </row>
    <row r="183" spans="1:16">
      <c r="A183" s="564" t="str">
        <f t="shared" si="8"/>
        <v>f</v>
      </c>
      <c r="B183" s="372"/>
      <c r="C183" s="373" t="s">
        <v>2679</v>
      </c>
      <c r="D183" s="380"/>
      <c r="E183" s="375"/>
      <c r="F183" s="396" t="s">
        <v>1824</v>
      </c>
      <c r="G183" s="398"/>
      <c r="P183" s="799" t="str">
        <f t="shared" si="6"/>
        <v/>
      </c>
    </row>
    <row r="184" spans="1:16">
      <c r="A184" s="564" t="str">
        <f t="shared" si="8"/>
        <v>f</v>
      </c>
      <c r="B184" s="372"/>
      <c r="C184" s="373" t="s">
        <v>2679</v>
      </c>
      <c r="D184" s="380"/>
      <c r="E184" s="375"/>
      <c r="F184" s="396" t="s">
        <v>1824</v>
      </c>
      <c r="G184" s="398"/>
      <c r="P184" s="799" t="str">
        <f t="shared" si="6"/>
        <v/>
      </c>
    </row>
    <row r="185" spans="1:16">
      <c r="A185" s="564" t="str">
        <f t="shared" si="8"/>
        <v>f</v>
      </c>
      <c r="B185" s="372"/>
      <c r="C185" s="373" t="s">
        <v>2680</v>
      </c>
      <c r="D185" s="380"/>
      <c r="E185" s="375"/>
      <c r="F185" s="396" t="s">
        <v>1824</v>
      </c>
      <c r="G185" s="398"/>
      <c r="P185" s="799" t="str">
        <f t="shared" si="6"/>
        <v/>
      </c>
    </row>
    <row r="186" spans="1:16">
      <c r="A186" s="564" t="str">
        <f t="shared" si="8"/>
        <v>f</v>
      </c>
      <c r="B186" s="372"/>
      <c r="C186" s="373" t="s">
        <v>2680</v>
      </c>
      <c r="D186" s="380"/>
      <c r="E186" s="375"/>
      <c r="F186" s="396" t="s">
        <v>1824</v>
      </c>
      <c r="G186" s="398"/>
      <c r="P186" s="799" t="str">
        <f t="shared" si="6"/>
        <v/>
      </c>
    </row>
    <row r="187" spans="1:16">
      <c r="A187" s="564" t="str">
        <f t="shared" si="8"/>
        <v>f</v>
      </c>
      <c r="B187" s="372"/>
      <c r="C187" s="373" t="s">
        <v>2680</v>
      </c>
      <c r="D187" s="380"/>
      <c r="E187" s="375"/>
      <c r="F187" s="396" t="s">
        <v>1824</v>
      </c>
      <c r="G187" s="398"/>
      <c r="P187" s="799" t="str">
        <f t="shared" si="6"/>
        <v/>
      </c>
    </row>
    <row r="188" spans="1:16">
      <c r="A188" s="564" t="str">
        <f t="shared" si="8"/>
        <v>f</v>
      </c>
      <c r="B188" s="372"/>
      <c r="C188" s="373" t="s">
        <v>2680</v>
      </c>
      <c r="D188" s="380"/>
      <c r="E188" s="375"/>
      <c r="F188" s="396" t="s">
        <v>1824</v>
      </c>
      <c r="G188" s="398"/>
      <c r="P188" s="799" t="str">
        <f t="shared" si="6"/>
        <v/>
      </c>
    </row>
    <row r="189" spans="1:16">
      <c r="A189" s="564" t="str">
        <f t="shared" si="8"/>
        <v>f</v>
      </c>
      <c r="B189" s="372"/>
      <c r="C189" s="373" t="s">
        <v>2680</v>
      </c>
      <c r="D189" s="380"/>
      <c r="E189" s="375"/>
      <c r="F189" s="396" t="s">
        <v>1824</v>
      </c>
      <c r="G189" s="398"/>
      <c r="P189" s="799" t="str">
        <f t="shared" si="6"/>
        <v/>
      </c>
    </row>
    <row r="190" spans="1:16">
      <c r="A190" s="564" t="str">
        <f t="shared" si="8"/>
        <v>f</v>
      </c>
      <c r="B190" s="372"/>
      <c r="C190" s="373" t="s">
        <v>2680</v>
      </c>
      <c r="D190" s="380"/>
      <c r="E190" s="375"/>
      <c r="F190" s="396" t="s">
        <v>1824</v>
      </c>
      <c r="G190" s="398"/>
      <c r="P190" s="799" t="str">
        <f t="shared" si="6"/>
        <v/>
      </c>
    </row>
    <row r="191" spans="1:16">
      <c r="A191" s="564" t="str">
        <f t="shared" si="8"/>
        <v>f</v>
      </c>
      <c r="B191" s="372"/>
      <c r="C191" s="373" t="s">
        <v>2680</v>
      </c>
      <c r="D191" s="380"/>
      <c r="E191" s="375"/>
      <c r="F191" s="396" t="s">
        <v>1824</v>
      </c>
      <c r="G191" s="398"/>
      <c r="P191" s="799" t="str">
        <f t="shared" si="6"/>
        <v/>
      </c>
    </row>
    <row r="192" spans="1:16">
      <c r="A192" s="564" t="str">
        <f t="shared" si="8"/>
        <v>f</v>
      </c>
      <c r="B192" s="372"/>
      <c r="C192" s="373" t="s">
        <v>2680</v>
      </c>
      <c r="D192" s="380"/>
      <c r="E192" s="375"/>
      <c r="F192" s="396" t="s">
        <v>1824</v>
      </c>
      <c r="G192" s="398"/>
      <c r="P192" s="799" t="str">
        <f t="shared" si="6"/>
        <v/>
      </c>
    </row>
    <row r="193" spans="1:16">
      <c r="A193" s="564" t="str">
        <f t="shared" si="8"/>
        <v>f</v>
      </c>
      <c r="B193" s="372"/>
      <c r="C193" s="373" t="s">
        <v>2680</v>
      </c>
      <c r="D193" s="380"/>
      <c r="E193" s="375"/>
      <c r="F193" s="396" t="s">
        <v>1824</v>
      </c>
      <c r="G193" s="398"/>
      <c r="P193" s="799" t="str">
        <f t="shared" si="6"/>
        <v/>
      </c>
    </row>
    <row r="194" spans="1:16">
      <c r="A194" s="564" t="str">
        <f t="shared" si="8"/>
        <v>f</v>
      </c>
      <c r="B194" s="372"/>
      <c r="C194" s="373" t="s">
        <v>2680</v>
      </c>
      <c r="D194" s="380"/>
      <c r="E194" s="375"/>
      <c r="F194" s="396" t="s">
        <v>1824</v>
      </c>
      <c r="G194" s="398"/>
      <c r="P194" s="799" t="str">
        <f t="shared" si="6"/>
        <v/>
      </c>
    </row>
    <row r="195" spans="1:16">
      <c r="A195" s="564" t="str">
        <f t="shared" si="8"/>
        <v>f</v>
      </c>
      <c r="B195" s="372"/>
      <c r="C195" s="373" t="s">
        <v>2680</v>
      </c>
      <c r="D195" s="380"/>
      <c r="E195" s="375"/>
      <c r="F195" s="396" t="s">
        <v>1824</v>
      </c>
      <c r="G195" s="398"/>
      <c r="P195" s="799" t="str">
        <f t="shared" si="6"/>
        <v/>
      </c>
    </row>
    <row r="196" spans="1:16">
      <c r="A196" s="564" t="str">
        <f t="shared" si="8"/>
        <v>f</v>
      </c>
      <c r="B196" s="372"/>
      <c r="C196" s="373" t="s">
        <v>2680</v>
      </c>
      <c r="D196" s="380"/>
      <c r="E196" s="375"/>
      <c r="F196" s="396" t="s">
        <v>1824</v>
      </c>
      <c r="G196" s="398"/>
      <c r="P196" s="799" t="str">
        <f t="shared" ref="P196:P259" si="9">IF(D196="","",CONCATENATE(" ",D196))</f>
        <v/>
      </c>
    </row>
    <row r="197" spans="1:16">
      <c r="A197" s="564" t="str">
        <f t="shared" si="8"/>
        <v>f</v>
      </c>
      <c r="B197" s="372"/>
      <c r="C197" s="373" t="s">
        <v>2680</v>
      </c>
      <c r="D197" s="380"/>
      <c r="E197" s="375"/>
      <c r="F197" s="396" t="s">
        <v>1824</v>
      </c>
      <c r="G197" s="398"/>
      <c r="P197" s="799" t="str">
        <f t="shared" si="9"/>
        <v/>
      </c>
    </row>
    <row r="198" spans="1:16">
      <c r="A198" s="564" t="str">
        <f t="shared" si="8"/>
        <v>f</v>
      </c>
      <c r="B198" s="372"/>
      <c r="C198" s="373" t="s">
        <v>2680</v>
      </c>
      <c r="D198" s="380"/>
      <c r="E198" s="375"/>
      <c r="F198" s="396" t="s">
        <v>1824</v>
      </c>
      <c r="G198" s="398"/>
      <c r="P198" s="799" t="str">
        <f t="shared" si="9"/>
        <v/>
      </c>
    </row>
    <row r="199" spans="1:16">
      <c r="A199" s="564" t="str">
        <f t="shared" si="8"/>
        <v>f</v>
      </c>
      <c r="B199" s="372"/>
      <c r="C199" s="373" t="s">
        <v>2680</v>
      </c>
      <c r="D199" s="380"/>
      <c r="E199" s="375"/>
      <c r="F199" s="396" t="s">
        <v>1824</v>
      </c>
      <c r="G199" s="398"/>
      <c r="P199" s="799" t="str">
        <f t="shared" si="9"/>
        <v/>
      </c>
    </row>
    <row r="200" spans="1:16">
      <c r="A200" s="564" t="str">
        <f t="shared" si="8"/>
        <v>f</v>
      </c>
      <c r="B200" s="372"/>
      <c r="C200" s="373" t="s">
        <v>2680</v>
      </c>
      <c r="D200" s="380"/>
      <c r="E200" s="375"/>
      <c r="F200" s="396" t="s">
        <v>1824</v>
      </c>
      <c r="G200" s="398"/>
      <c r="P200" s="799" t="str">
        <f t="shared" si="9"/>
        <v/>
      </c>
    </row>
    <row r="201" spans="1:16">
      <c r="A201" s="564" t="str">
        <f t="shared" si="8"/>
        <v>f</v>
      </c>
      <c r="B201" s="372"/>
      <c r="C201" s="373" t="s">
        <v>2680</v>
      </c>
      <c r="D201" s="380"/>
      <c r="E201" s="375"/>
      <c r="F201" s="396" t="s">
        <v>1824</v>
      </c>
      <c r="G201" s="398"/>
      <c r="P201" s="799" t="str">
        <f t="shared" si="9"/>
        <v/>
      </c>
    </row>
    <row r="202" spans="1:16">
      <c r="A202" s="564" t="str">
        <f t="shared" si="8"/>
        <v>f</v>
      </c>
      <c r="B202" s="372"/>
      <c r="C202" s="373" t="s">
        <v>2680</v>
      </c>
      <c r="D202" s="374"/>
      <c r="E202" s="375"/>
      <c r="F202" s="396" t="s">
        <v>1824</v>
      </c>
      <c r="G202" s="398"/>
      <c r="P202" s="799" t="str">
        <f t="shared" si="9"/>
        <v/>
      </c>
    </row>
    <row r="203" spans="1:16">
      <c r="A203" s="564" t="str">
        <f t="shared" si="8"/>
        <v>f</v>
      </c>
      <c r="B203" s="372"/>
      <c r="C203" s="373" t="s">
        <v>2680</v>
      </c>
      <c r="D203" s="374"/>
      <c r="E203" s="375"/>
      <c r="F203" s="396" t="s">
        <v>1824</v>
      </c>
      <c r="G203" s="398"/>
      <c r="P203" s="799" t="str">
        <f t="shared" si="9"/>
        <v/>
      </c>
    </row>
    <row r="204" spans="1:16">
      <c r="A204" s="565"/>
      <c r="B204" s="376"/>
      <c r="C204" s="377"/>
      <c r="D204" s="378"/>
      <c r="E204" s="379"/>
      <c r="F204" s="399"/>
      <c r="G204" s="398"/>
      <c r="P204" s="799" t="str">
        <f t="shared" si="9"/>
        <v/>
      </c>
    </row>
    <row r="205" spans="1:16">
      <c r="A205" s="565"/>
      <c r="B205" s="376"/>
      <c r="C205" s="377"/>
      <c r="D205" s="378"/>
      <c r="E205" s="379"/>
      <c r="F205" s="399"/>
      <c r="G205" s="398"/>
      <c r="P205" s="799" t="str">
        <f t="shared" si="9"/>
        <v/>
      </c>
    </row>
    <row r="206" spans="1:16">
      <c r="A206" s="565"/>
      <c r="B206" s="376"/>
      <c r="C206" s="377"/>
      <c r="D206" s="378"/>
      <c r="E206" s="379"/>
      <c r="F206" s="399"/>
      <c r="G206" s="398"/>
      <c r="P206" s="799" t="str">
        <f t="shared" si="9"/>
        <v/>
      </c>
    </row>
    <row r="207" spans="1:16" ht="17.25">
      <c r="A207" s="564" t="str">
        <f t="shared" ref="A207:A237" si="10">F207&amp;B207</f>
        <v>g</v>
      </c>
      <c r="B207" s="369"/>
      <c r="C207" s="370"/>
      <c r="D207" s="395"/>
      <c r="E207" s="371"/>
      <c r="F207" s="396" t="s">
        <v>1825</v>
      </c>
      <c r="G207" s="398"/>
      <c r="P207" s="799" t="str">
        <f t="shared" si="9"/>
        <v/>
      </c>
    </row>
    <row r="208" spans="1:16">
      <c r="A208" s="564" t="str">
        <f t="shared" si="10"/>
        <v>g</v>
      </c>
      <c r="B208" s="372"/>
      <c r="C208" s="373" t="s">
        <v>21</v>
      </c>
      <c r="D208" s="374"/>
      <c r="E208" s="375"/>
      <c r="F208" s="396" t="s">
        <v>1825</v>
      </c>
      <c r="G208" s="398"/>
      <c r="P208" s="799" t="str">
        <f t="shared" si="9"/>
        <v/>
      </c>
    </row>
    <row r="209" spans="1:16">
      <c r="A209" s="564" t="str">
        <f t="shared" si="10"/>
        <v>g</v>
      </c>
      <c r="B209" s="372"/>
      <c r="C209" s="373" t="s">
        <v>21</v>
      </c>
      <c r="D209" s="380"/>
      <c r="E209" s="375"/>
      <c r="F209" s="396" t="s">
        <v>1825</v>
      </c>
      <c r="G209" s="398"/>
      <c r="P209" s="799" t="str">
        <f t="shared" si="9"/>
        <v/>
      </c>
    </row>
    <row r="210" spans="1:16">
      <c r="A210" s="564" t="str">
        <f t="shared" si="10"/>
        <v>g</v>
      </c>
      <c r="B210" s="372"/>
      <c r="C210" s="373" t="s">
        <v>21</v>
      </c>
      <c r="D210" s="380"/>
      <c r="E210" s="375"/>
      <c r="F210" s="396" t="s">
        <v>1825</v>
      </c>
      <c r="G210" s="398"/>
      <c r="P210" s="799" t="str">
        <f t="shared" si="9"/>
        <v/>
      </c>
    </row>
    <row r="211" spans="1:16">
      <c r="A211" s="564" t="str">
        <f t="shared" si="10"/>
        <v>g</v>
      </c>
      <c r="B211" s="372"/>
      <c r="C211" s="373" t="s">
        <v>2679</v>
      </c>
      <c r="D211" s="380"/>
      <c r="E211" s="375"/>
      <c r="F211" s="396" t="s">
        <v>1825</v>
      </c>
      <c r="G211" s="398"/>
      <c r="P211" s="799" t="str">
        <f t="shared" si="9"/>
        <v/>
      </c>
    </row>
    <row r="212" spans="1:16">
      <c r="A212" s="564" t="str">
        <f t="shared" si="10"/>
        <v>g</v>
      </c>
      <c r="B212" s="372"/>
      <c r="C212" s="373" t="s">
        <v>2679</v>
      </c>
      <c r="D212" s="374"/>
      <c r="E212" s="375"/>
      <c r="F212" s="396" t="s">
        <v>1825</v>
      </c>
      <c r="G212" s="398"/>
      <c r="P212" s="799" t="str">
        <f t="shared" si="9"/>
        <v/>
      </c>
    </row>
    <row r="213" spans="1:16">
      <c r="A213" s="564" t="str">
        <f t="shared" si="10"/>
        <v>g</v>
      </c>
      <c r="B213" s="372"/>
      <c r="C213" s="373" t="s">
        <v>2679</v>
      </c>
      <c r="D213" s="380"/>
      <c r="E213" s="375"/>
      <c r="F213" s="396" t="s">
        <v>1825</v>
      </c>
      <c r="G213" s="398"/>
      <c r="P213" s="799" t="str">
        <f t="shared" si="9"/>
        <v/>
      </c>
    </row>
    <row r="214" spans="1:16">
      <c r="A214" s="564" t="str">
        <f t="shared" si="10"/>
        <v>g</v>
      </c>
      <c r="B214" s="372"/>
      <c r="C214" s="373" t="s">
        <v>2679</v>
      </c>
      <c r="D214" s="380"/>
      <c r="E214" s="375"/>
      <c r="F214" s="396" t="s">
        <v>1825</v>
      </c>
      <c r="G214" s="398"/>
      <c r="P214" s="799" t="str">
        <f t="shared" si="9"/>
        <v/>
      </c>
    </row>
    <row r="215" spans="1:16">
      <c r="A215" s="564" t="str">
        <f t="shared" si="10"/>
        <v>g</v>
      </c>
      <c r="B215" s="372"/>
      <c r="C215" s="373" t="s">
        <v>2679</v>
      </c>
      <c r="D215" s="380"/>
      <c r="E215" s="375"/>
      <c r="F215" s="396" t="s">
        <v>1825</v>
      </c>
      <c r="G215" s="398"/>
      <c r="P215" s="799" t="str">
        <f t="shared" si="9"/>
        <v/>
      </c>
    </row>
    <row r="216" spans="1:16">
      <c r="A216" s="564" t="str">
        <f t="shared" si="10"/>
        <v>g</v>
      </c>
      <c r="B216" s="372"/>
      <c r="C216" s="373" t="s">
        <v>2679</v>
      </c>
      <c r="D216" s="380"/>
      <c r="E216" s="375"/>
      <c r="F216" s="396" t="s">
        <v>1825</v>
      </c>
      <c r="G216" s="398"/>
      <c r="P216" s="799" t="str">
        <f t="shared" si="9"/>
        <v/>
      </c>
    </row>
    <row r="217" spans="1:16">
      <c r="A217" s="564" t="str">
        <f t="shared" si="10"/>
        <v>g</v>
      </c>
      <c r="B217" s="372"/>
      <c r="C217" s="373" t="s">
        <v>2679</v>
      </c>
      <c r="D217" s="380"/>
      <c r="E217" s="375"/>
      <c r="F217" s="396" t="s">
        <v>1825</v>
      </c>
      <c r="G217" s="398"/>
      <c r="P217" s="799" t="str">
        <f t="shared" si="9"/>
        <v/>
      </c>
    </row>
    <row r="218" spans="1:16">
      <c r="A218" s="564" t="str">
        <f t="shared" si="10"/>
        <v>g</v>
      </c>
      <c r="B218" s="372"/>
      <c r="C218" s="373" t="s">
        <v>2679</v>
      </c>
      <c r="D218" s="380"/>
      <c r="E218" s="375"/>
      <c r="F218" s="396" t="s">
        <v>1825</v>
      </c>
      <c r="G218" s="398"/>
      <c r="P218" s="799" t="str">
        <f t="shared" si="9"/>
        <v/>
      </c>
    </row>
    <row r="219" spans="1:16">
      <c r="A219" s="564" t="str">
        <f t="shared" si="10"/>
        <v>g</v>
      </c>
      <c r="B219" s="372"/>
      <c r="C219" s="373" t="s">
        <v>2680</v>
      </c>
      <c r="D219" s="380"/>
      <c r="E219" s="375"/>
      <c r="F219" s="396" t="s">
        <v>1825</v>
      </c>
      <c r="G219" s="398"/>
      <c r="P219" s="799" t="str">
        <f t="shared" si="9"/>
        <v/>
      </c>
    </row>
    <row r="220" spans="1:16">
      <c r="A220" s="564" t="str">
        <f t="shared" si="10"/>
        <v>g</v>
      </c>
      <c r="B220" s="372"/>
      <c r="C220" s="373" t="s">
        <v>2680</v>
      </c>
      <c r="D220" s="380"/>
      <c r="E220" s="375"/>
      <c r="F220" s="396" t="s">
        <v>1825</v>
      </c>
      <c r="G220" s="398"/>
      <c r="P220" s="799" t="str">
        <f t="shared" si="9"/>
        <v/>
      </c>
    </row>
    <row r="221" spans="1:16">
      <c r="A221" s="564" t="str">
        <f t="shared" si="10"/>
        <v>g</v>
      </c>
      <c r="B221" s="372"/>
      <c r="C221" s="373" t="s">
        <v>2680</v>
      </c>
      <c r="D221" s="380"/>
      <c r="E221" s="375"/>
      <c r="F221" s="396" t="s">
        <v>1825</v>
      </c>
      <c r="G221" s="398"/>
      <c r="P221" s="799" t="str">
        <f t="shared" si="9"/>
        <v/>
      </c>
    </row>
    <row r="222" spans="1:16">
      <c r="A222" s="564" t="str">
        <f t="shared" si="10"/>
        <v>g</v>
      </c>
      <c r="B222" s="372"/>
      <c r="C222" s="373" t="s">
        <v>2680</v>
      </c>
      <c r="D222" s="380"/>
      <c r="E222" s="375"/>
      <c r="F222" s="396" t="s">
        <v>1825</v>
      </c>
      <c r="G222" s="398"/>
      <c r="P222" s="799" t="str">
        <f t="shared" si="9"/>
        <v/>
      </c>
    </row>
    <row r="223" spans="1:16">
      <c r="A223" s="564" t="str">
        <f t="shared" si="10"/>
        <v>g</v>
      </c>
      <c r="B223" s="372"/>
      <c r="C223" s="373" t="s">
        <v>2680</v>
      </c>
      <c r="D223" s="380"/>
      <c r="E223" s="375"/>
      <c r="F223" s="396" t="s">
        <v>1825</v>
      </c>
      <c r="G223" s="398"/>
      <c r="P223" s="799" t="str">
        <f t="shared" si="9"/>
        <v/>
      </c>
    </row>
    <row r="224" spans="1:16">
      <c r="A224" s="564" t="str">
        <f t="shared" si="10"/>
        <v>g</v>
      </c>
      <c r="B224" s="372"/>
      <c r="C224" s="373" t="s">
        <v>2680</v>
      </c>
      <c r="D224" s="380"/>
      <c r="E224" s="375"/>
      <c r="F224" s="396" t="s">
        <v>1825</v>
      </c>
      <c r="G224" s="398"/>
      <c r="P224" s="799" t="str">
        <f t="shared" si="9"/>
        <v/>
      </c>
    </row>
    <row r="225" spans="1:16">
      <c r="A225" s="564" t="str">
        <f t="shared" si="10"/>
        <v>g</v>
      </c>
      <c r="B225" s="372"/>
      <c r="C225" s="373" t="s">
        <v>2680</v>
      </c>
      <c r="D225" s="380"/>
      <c r="E225" s="375"/>
      <c r="F225" s="396" t="s">
        <v>1825</v>
      </c>
      <c r="G225" s="398"/>
      <c r="P225" s="799" t="str">
        <f t="shared" si="9"/>
        <v/>
      </c>
    </row>
    <row r="226" spans="1:16">
      <c r="A226" s="564" t="str">
        <f t="shared" si="10"/>
        <v>g</v>
      </c>
      <c r="B226" s="372"/>
      <c r="C226" s="373" t="s">
        <v>2680</v>
      </c>
      <c r="D226" s="380"/>
      <c r="E226" s="375"/>
      <c r="F226" s="396" t="s">
        <v>1825</v>
      </c>
      <c r="G226" s="398"/>
      <c r="P226" s="799" t="str">
        <f t="shared" si="9"/>
        <v/>
      </c>
    </row>
    <row r="227" spans="1:16">
      <c r="A227" s="564" t="str">
        <f t="shared" si="10"/>
        <v>g</v>
      </c>
      <c r="B227" s="372"/>
      <c r="C227" s="373" t="s">
        <v>2680</v>
      </c>
      <c r="D227" s="380"/>
      <c r="E227" s="375"/>
      <c r="F227" s="396" t="s">
        <v>1825</v>
      </c>
      <c r="G227" s="398"/>
      <c r="P227" s="799" t="str">
        <f t="shared" si="9"/>
        <v/>
      </c>
    </row>
    <row r="228" spans="1:16">
      <c r="A228" s="564" t="str">
        <f t="shared" si="10"/>
        <v>g</v>
      </c>
      <c r="B228" s="372"/>
      <c r="C228" s="373" t="s">
        <v>2680</v>
      </c>
      <c r="D228" s="380"/>
      <c r="E228" s="375"/>
      <c r="F228" s="396" t="s">
        <v>1825</v>
      </c>
      <c r="G228" s="398"/>
      <c r="P228" s="799" t="str">
        <f t="shared" si="9"/>
        <v/>
      </c>
    </row>
    <row r="229" spans="1:16">
      <c r="A229" s="564" t="str">
        <f t="shared" si="10"/>
        <v>g</v>
      </c>
      <c r="B229" s="372"/>
      <c r="C229" s="373" t="s">
        <v>2680</v>
      </c>
      <c r="D229" s="380"/>
      <c r="E229" s="375"/>
      <c r="F229" s="396" t="s">
        <v>1825</v>
      </c>
      <c r="G229" s="398"/>
      <c r="P229" s="799" t="str">
        <f t="shared" si="9"/>
        <v/>
      </c>
    </row>
    <row r="230" spans="1:16">
      <c r="A230" s="564" t="str">
        <f t="shared" si="10"/>
        <v>g</v>
      </c>
      <c r="B230" s="372"/>
      <c r="C230" s="373" t="s">
        <v>2680</v>
      </c>
      <c r="D230" s="380"/>
      <c r="E230" s="375"/>
      <c r="F230" s="396" t="s">
        <v>1825</v>
      </c>
      <c r="G230" s="398"/>
      <c r="P230" s="799" t="str">
        <f t="shared" si="9"/>
        <v/>
      </c>
    </row>
    <row r="231" spans="1:16">
      <c r="A231" s="564" t="str">
        <f t="shared" si="10"/>
        <v>g</v>
      </c>
      <c r="B231" s="372"/>
      <c r="C231" s="373" t="s">
        <v>2680</v>
      </c>
      <c r="D231" s="380"/>
      <c r="E231" s="375"/>
      <c r="F231" s="396" t="s">
        <v>1825</v>
      </c>
      <c r="G231" s="398"/>
      <c r="P231" s="799" t="str">
        <f t="shared" si="9"/>
        <v/>
      </c>
    </row>
    <row r="232" spans="1:16">
      <c r="A232" s="564" t="str">
        <f t="shared" si="10"/>
        <v>g</v>
      </c>
      <c r="B232" s="372"/>
      <c r="C232" s="373" t="s">
        <v>2680</v>
      </c>
      <c r="D232" s="380"/>
      <c r="E232" s="375"/>
      <c r="F232" s="396" t="s">
        <v>1825</v>
      </c>
      <c r="G232" s="398"/>
      <c r="P232" s="799" t="str">
        <f t="shared" si="9"/>
        <v/>
      </c>
    </row>
    <row r="233" spans="1:16">
      <c r="A233" s="564" t="str">
        <f t="shared" si="10"/>
        <v>g</v>
      </c>
      <c r="B233" s="372"/>
      <c r="C233" s="373" t="s">
        <v>2680</v>
      </c>
      <c r="D233" s="380"/>
      <c r="E233" s="375"/>
      <c r="F233" s="396" t="s">
        <v>1825</v>
      </c>
      <c r="G233" s="398"/>
      <c r="P233" s="799" t="str">
        <f t="shared" si="9"/>
        <v/>
      </c>
    </row>
    <row r="234" spans="1:16">
      <c r="A234" s="564" t="str">
        <f t="shared" si="10"/>
        <v>g</v>
      </c>
      <c r="B234" s="372"/>
      <c r="C234" s="373" t="s">
        <v>2680</v>
      </c>
      <c r="D234" s="380"/>
      <c r="E234" s="375"/>
      <c r="F234" s="396" t="s">
        <v>1825</v>
      </c>
      <c r="G234" s="398"/>
      <c r="P234" s="799" t="str">
        <f t="shared" si="9"/>
        <v/>
      </c>
    </row>
    <row r="235" spans="1:16">
      <c r="A235" s="564" t="str">
        <f t="shared" si="10"/>
        <v>g</v>
      </c>
      <c r="B235" s="372"/>
      <c r="C235" s="373" t="s">
        <v>2680</v>
      </c>
      <c r="D235" s="380"/>
      <c r="E235" s="375"/>
      <c r="F235" s="396" t="s">
        <v>1825</v>
      </c>
      <c r="G235" s="398"/>
      <c r="P235" s="799" t="str">
        <f t="shared" si="9"/>
        <v/>
      </c>
    </row>
    <row r="236" spans="1:16">
      <c r="A236" s="564" t="str">
        <f t="shared" si="10"/>
        <v>g</v>
      </c>
      <c r="B236" s="372"/>
      <c r="C236" s="373" t="s">
        <v>2680</v>
      </c>
      <c r="D236" s="374"/>
      <c r="E236" s="375"/>
      <c r="F236" s="396" t="s">
        <v>1825</v>
      </c>
      <c r="G236" s="398"/>
      <c r="P236" s="799" t="str">
        <f t="shared" si="9"/>
        <v/>
      </c>
    </row>
    <row r="237" spans="1:16">
      <c r="A237" s="564" t="str">
        <f t="shared" si="10"/>
        <v>g</v>
      </c>
      <c r="B237" s="372"/>
      <c r="C237" s="373" t="s">
        <v>2680</v>
      </c>
      <c r="D237" s="374"/>
      <c r="E237" s="375"/>
      <c r="F237" s="396" t="s">
        <v>1825</v>
      </c>
      <c r="G237" s="398"/>
      <c r="P237" s="799" t="str">
        <f t="shared" si="9"/>
        <v/>
      </c>
    </row>
    <row r="238" spans="1:16">
      <c r="A238" s="565"/>
      <c r="B238" s="376"/>
      <c r="C238" s="377"/>
      <c r="D238" s="378"/>
      <c r="E238" s="379"/>
      <c r="F238" s="399"/>
      <c r="G238" s="398"/>
      <c r="P238" s="799" t="str">
        <f t="shared" si="9"/>
        <v/>
      </c>
    </row>
    <row r="239" spans="1:16">
      <c r="A239" s="565"/>
      <c r="B239" s="376"/>
      <c r="C239" s="377"/>
      <c r="D239" s="378"/>
      <c r="E239" s="379"/>
      <c r="F239" s="399"/>
      <c r="G239" s="398"/>
      <c r="P239" s="799" t="str">
        <f t="shared" si="9"/>
        <v/>
      </c>
    </row>
    <row r="240" spans="1:16">
      <c r="A240" s="565"/>
      <c r="B240" s="376"/>
      <c r="C240" s="377"/>
      <c r="D240" s="378"/>
      <c r="E240" s="379"/>
      <c r="F240" s="399"/>
      <c r="G240" s="398"/>
      <c r="P240" s="799" t="str">
        <f t="shared" si="9"/>
        <v/>
      </c>
    </row>
    <row r="241" spans="1:16" ht="17.25">
      <c r="A241" s="564" t="str">
        <f t="shared" ref="A241:A271" si="11">F241&amp;B241</f>
        <v>h</v>
      </c>
      <c r="B241" s="369"/>
      <c r="C241" s="370"/>
      <c r="D241" s="395"/>
      <c r="E241" s="371"/>
      <c r="F241" s="396" t="s">
        <v>1826</v>
      </c>
      <c r="G241" s="398"/>
      <c r="P241" s="799" t="str">
        <f t="shared" si="9"/>
        <v/>
      </c>
    </row>
    <row r="242" spans="1:16">
      <c r="A242" s="564" t="str">
        <f t="shared" si="11"/>
        <v>h</v>
      </c>
      <c r="B242" s="372"/>
      <c r="C242" s="373" t="s">
        <v>21</v>
      </c>
      <c r="D242" s="374"/>
      <c r="E242" s="375"/>
      <c r="F242" s="396" t="s">
        <v>1826</v>
      </c>
      <c r="G242" s="398"/>
      <c r="P242" s="799" t="str">
        <f t="shared" si="9"/>
        <v/>
      </c>
    </row>
    <row r="243" spans="1:16">
      <c r="A243" s="564" t="str">
        <f t="shared" si="11"/>
        <v>h</v>
      </c>
      <c r="B243" s="372"/>
      <c r="C243" s="373" t="s">
        <v>21</v>
      </c>
      <c r="D243" s="380"/>
      <c r="E243" s="375"/>
      <c r="F243" s="396" t="s">
        <v>1826</v>
      </c>
      <c r="G243" s="398"/>
      <c r="P243" s="799" t="str">
        <f t="shared" si="9"/>
        <v/>
      </c>
    </row>
    <row r="244" spans="1:16">
      <c r="A244" s="564" t="str">
        <f t="shared" si="11"/>
        <v>h</v>
      </c>
      <c r="B244" s="372"/>
      <c r="C244" s="373" t="s">
        <v>21</v>
      </c>
      <c r="D244" s="380"/>
      <c r="E244" s="375"/>
      <c r="F244" s="396" t="s">
        <v>1826</v>
      </c>
      <c r="G244" s="398"/>
      <c r="P244" s="799" t="str">
        <f t="shared" si="9"/>
        <v/>
      </c>
    </row>
    <row r="245" spans="1:16">
      <c r="A245" s="564" t="str">
        <f t="shared" si="11"/>
        <v>h</v>
      </c>
      <c r="B245" s="372"/>
      <c r="C245" s="373" t="s">
        <v>2679</v>
      </c>
      <c r="D245" s="380"/>
      <c r="E245" s="375"/>
      <c r="F245" s="396" t="s">
        <v>1826</v>
      </c>
      <c r="G245" s="398"/>
      <c r="P245" s="799" t="str">
        <f t="shared" si="9"/>
        <v/>
      </c>
    </row>
    <row r="246" spans="1:16">
      <c r="A246" s="564" t="str">
        <f t="shared" si="11"/>
        <v>h</v>
      </c>
      <c r="B246" s="372"/>
      <c r="C246" s="373" t="s">
        <v>2679</v>
      </c>
      <c r="D246" s="374"/>
      <c r="E246" s="375"/>
      <c r="F246" s="396" t="s">
        <v>1826</v>
      </c>
      <c r="G246" s="398"/>
      <c r="P246" s="799" t="str">
        <f t="shared" si="9"/>
        <v/>
      </c>
    </row>
    <row r="247" spans="1:16">
      <c r="A247" s="564" t="str">
        <f t="shared" si="11"/>
        <v>h</v>
      </c>
      <c r="B247" s="372"/>
      <c r="C247" s="373" t="s">
        <v>2679</v>
      </c>
      <c r="D247" s="380"/>
      <c r="E247" s="375"/>
      <c r="F247" s="396" t="s">
        <v>1826</v>
      </c>
      <c r="G247" s="398"/>
      <c r="P247" s="799" t="str">
        <f t="shared" si="9"/>
        <v/>
      </c>
    </row>
    <row r="248" spans="1:16">
      <c r="A248" s="564" t="str">
        <f t="shared" si="11"/>
        <v>h</v>
      </c>
      <c r="B248" s="372"/>
      <c r="C248" s="373" t="s">
        <v>2679</v>
      </c>
      <c r="D248" s="380"/>
      <c r="E248" s="375"/>
      <c r="F248" s="396" t="s">
        <v>1826</v>
      </c>
      <c r="G248" s="398"/>
      <c r="P248" s="799" t="str">
        <f t="shared" si="9"/>
        <v/>
      </c>
    </row>
    <row r="249" spans="1:16">
      <c r="A249" s="564" t="str">
        <f t="shared" si="11"/>
        <v>h</v>
      </c>
      <c r="B249" s="372"/>
      <c r="C249" s="373" t="s">
        <v>2679</v>
      </c>
      <c r="D249" s="380"/>
      <c r="E249" s="375"/>
      <c r="F249" s="396" t="s">
        <v>1826</v>
      </c>
      <c r="G249" s="398"/>
      <c r="P249" s="799" t="str">
        <f t="shared" si="9"/>
        <v/>
      </c>
    </row>
    <row r="250" spans="1:16">
      <c r="A250" s="564" t="str">
        <f t="shared" si="11"/>
        <v>h</v>
      </c>
      <c r="B250" s="372"/>
      <c r="C250" s="373" t="s">
        <v>2679</v>
      </c>
      <c r="D250" s="380"/>
      <c r="E250" s="375"/>
      <c r="F250" s="396" t="s">
        <v>1826</v>
      </c>
      <c r="G250" s="398"/>
      <c r="P250" s="799" t="str">
        <f t="shared" si="9"/>
        <v/>
      </c>
    </row>
    <row r="251" spans="1:16">
      <c r="A251" s="564" t="str">
        <f t="shared" si="11"/>
        <v>h</v>
      </c>
      <c r="B251" s="372"/>
      <c r="C251" s="373" t="s">
        <v>2679</v>
      </c>
      <c r="D251" s="380"/>
      <c r="E251" s="375"/>
      <c r="F251" s="396" t="s">
        <v>1826</v>
      </c>
      <c r="G251" s="398"/>
      <c r="P251" s="799" t="str">
        <f t="shared" si="9"/>
        <v/>
      </c>
    </row>
    <row r="252" spans="1:16">
      <c r="A252" s="564" t="str">
        <f t="shared" si="11"/>
        <v>h</v>
      </c>
      <c r="B252" s="372"/>
      <c r="C252" s="373" t="s">
        <v>2679</v>
      </c>
      <c r="D252" s="380"/>
      <c r="E252" s="375"/>
      <c r="F252" s="396" t="s">
        <v>1826</v>
      </c>
      <c r="G252" s="398"/>
      <c r="P252" s="799" t="str">
        <f t="shared" si="9"/>
        <v/>
      </c>
    </row>
    <row r="253" spans="1:16">
      <c r="A253" s="564" t="str">
        <f t="shared" si="11"/>
        <v>h</v>
      </c>
      <c r="B253" s="372"/>
      <c r="C253" s="373" t="s">
        <v>2680</v>
      </c>
      <c r="D253" s="380"/>
      <c r="E253" s="375"/>
      <c r="F253" s="396" t="s">
        <v>1826</v>
      </c>
      <c r="G253" s="398"/>
      <c r="P253" s="799" t="str">
        <f t="shared" si="9"/>
        <v/>
      </c>
    </row>
    <row r="254" spans="1:16">
      <c r="A254" s="564" t="str">
        <f t="shared" si="11"/>
        <v>h</v>
      </c>
      <c r="B254" s="372"/>
      <c r="C254" s="373" t="s">
        <v>2680</v>
      </c>
      <c r="D254" s="380"/>
      <c r="E254" s="375"/>
      <c r="F254" s="396" t="s">
        <v>1826</v>
      </c>
      <c r="G254" s="398"/>
      <c r="P254" s="799" t="str">
        <f t="shared" si="9"/>
        <v/>
      </c>
    </row>
    <row r="255" spans="1:16">
      <c r="A255" s="564" t="str">
        <f t="shared" si="11"/>
        <v>h</v>
      </c>
      <c r="B255" s="372"/>
      <c r="C255" s="373" t="s">
        <v>2680</v>
      </c>
      <c r="D255" s="380"/>
      <c r="E255" s="375"/>
      <c r="F255" s="396" t="s">
        <v>1826</v>
      </c>
      <c r="G255" s="398"/>
      <c r="P255" s="799" t="str">
        <f t="shared" si="9"/>
        <v/>
      </c>
    </row>
    <row r="256" spans="1:16">
      <c r="A256" s="564" t="str">
        <f t="shared" si="11"/>
        <v>h</v>
      </c>
      <c r="B256" s="372"/>
      <c r="C256" s="373" t="s">
        <v>2680</v>
      </c>
      <c r="D256" s="380"/>
      <c r="E256" s="375"/>
      <c r="F256" s="396" t="s">
        <v>1826</v>
      </c>
      <c r="G256" s="398"/>
      <c r="P256" s="799" t="str">
        <f t="shared" si="9"/>
        <v/>
      </c>
    </row>
    <row r="257" spans="1:16">
      <c r="A257" s="564" t="str">
        <f t="shared" si="11"/>
        <v>h</v>
      </c>
      <c r="B257" s="372"/>
      <c r="C257" s="373" t="s">
        <v>2680</v>
      </c>
      <c r="D257" s="380"/>
      <c r="E257" s="375"/>
      <c r="F257" s="396" t="s">
        <v>1826</v>
      </c>
      <c r="G257" s="398"/>
      <c r="P257" s="799" t="str">
        <f t="shared" si="9"/>
        <v/>
      </c>
    </row>
    <row r="258" spans="1:16">
      <c r="A258" s="564" t="str">
        <f t="shared" si="11"/>
        <v>h</v>
      </c>
      <c r="B258" s="372"/>
      <c r="C258" s="373" t="s">
        <v>2680</v>
      </c>
      <c r="D258" s="380"/>
      <c r="E258" s="375"/>
      <c r="F258" s="396" t="s">
        <v>1826</v>
      </c>
      <c r="G258" s="398"/>
      <c r="P258" s="799" t="str">
        <f t="shared" si="9"/>
        <v/>
      </c>
    </row>
    <row r="259" spans="1:16">
      <c r="A259" s="564" t="str">
        <f t="shared" si="11"/>
        <v>h</v>
      </c>
      <c r="B259" s="372"/>
      <c r="C259" s="373" t="s">
        <v>2680</v>
      </c>
      <c r="D259" s="380"/>
      <c r="E259" s="375"/>
      <c r="F259" s="396" t="s">
        <v>1826</v>
      </c>
      <c r="G259" s="398"/>
      <c r="P259" s="799" t="str">
        <f t="shared" si="9"/>
        <v/>
      </c>
    </row>
    <row r="260" spans="1:16">
      <c r="A260" s="564" t="str">
        <f t="shared" si="11"/>
        <v>h</v>
      </c>
      <c r="B260" s="372"/>
      <c r="C260" s="373" t="s">
        <v>2680</v>
      </c>
      <c r="D260" s="380"/>
      <c r="E260" s="375"/>
      <c r="F260" s="396" t="s">
        <v>1826</v>
      </c>
      <c r="G260" s="398"/>
      <c r="P260" s="799" t="str">
        <f t="shared" ref="P260:P323" si="12">IF(D260="","",CONCATENATE(" ",D260))</f>
        <v/>
      </c>
    </row>
    <row r="261" spans="1:16">
      <c r="A261" s="564" t="str">
        <f t="shared" si="11"/>
        <v>h</v>
      </c>
      <c r="B261" s="372"/>
      <c r="C261" s="373" t="s">
        <v>2680</v>
      </c>
      <c r="D261" s="380"/>
      <c r="E261" s="375"/>
      <c r="F261" s="396" t="s">
        <v>1826</v>
      </c>
      <c r="G261" s="398"/>
      <c r="P261" s="799" t="str">
        <f t="shared" si="12"/>
        <v/>
      </c>
    </row>
    <row r="262" spans="1:16">
      <c r="A262" s="564" t="str">
        <f t="shared" si="11"/>
        <v>h</v>
      </c>
      <c r="B262" s="372"/>
      <c r="C262" s="373" t="s">
        <v>2680</v>
      </c>
      <c r="D262" s="380"/>
      <c r="E262" s="375"/>
      <c r="F262" s="396" t="s">
        <v>1826</v>
      </c>
      <c r="G262" s="398"/>
      <c r="P262" s="799" t="str">
        <f t="shared" si="12"/>
        <v/>
      </c>
    </row>
    <row r="263" spans="1:16">
      <c r="A263" s="564" t="str">
        <f t="shared" si="11"/>
        <v>h</v>
      </c>
      <c r="B263" s="372"/>
      <c r="C263" s="373" t="s">
        <v>2680</v>
      </c>
      <c r="D263" s="380"/>
      <c r="E263" s="375"/>
      <c r="F263" s="396" t="s">
        <v>1826</v>
      </c>
      <c r="G263" s="398"/>
      <c r="P263" s="799" t="str">
        <f t="shared" si="12"/>
        <v/>
      </c>
    </row>
    <row r="264" spans="1:16">
      <c r="A264" s="564" t="str">
        <f t="shared" si="11"/>
        <v>h</v>
      </c>
      <c r="B264" s="372"/>
      <c r="C264" s="373" t="s">
        <v>2680</v>
      </c>
      <c r="D264" s="380"/>
      <c r="E264" s="375"/>
      <c r="F264" s="396" t="s">
        <v>1826</v>
      </c>
      <c r="G264" s="398"/>
      <c r="P264" s="799" t="str">
        <f t="shared" si="12"/>
        <v/>
      </c>
    </row>
    <row r="265" spans="1:16">
      <c r="A265" s="564" t="str">
        <f t="shared" si="11"/>
        <v>h</v>
      </c>
      <c r="B265" s="372"/>
      <c r="C265" s="373" t="s">
        <v>2680</v>
      </c>
      <c r="D265" s="380"/>
      <c r="E265" s="375"/>
      <c r="F265" s="396" t="s">
        <v>1826</v>
      </c>
      <c r="G265" s="398"/>
      <c r="P265" s="799" t="str">
        <f t="shared" si="12"/>
        <v/>
      </c>
    </row>
    <row r="266" spans="1:16">
      <c r="A266" s="564" t="str">
        <f t="shared" si="11"/>
        <v>h</v>
      </c>
      <c r="B266" s="372"/>
      <c r="C266" s="373" t="s">
        <v>2680</v>
      </c>
      <c r="D266" s="380"/>
      <c r="E266" s="375"/>
      <c r="F266" s="396" t="s">
        <v>1826</v>
      </c>
      <c r="G266" s="398"/>
      <c r="P266" s="799" t="str">
        <f t="shared" si="12"/>
        <v/>
      </c>
    </row>
    <row r="267" spans="1:16">
      <c r="A267" s="564" t="str">
        <f t="shared" si="11"/>
        <v>h</v>
      </c>
      <c r="B267" s="372"/>
      <c r="C267" s="373" t="s">
        <v>2680</v>
      </c>
      <c r="D267" s="380"/>
      <c r="E267" s="375"/>
      <c r="F267" s="396" t="s">
        <v>1826</v>
      </c>
      <c r="G267" s="398"/>
      <c r="P267" s="799" t="str">
        <f t="shared" si="12"/>
        <v/>
      </c>
    </row>
    <row r="268" spans="1:16">
      <c r="A268" s="564" t="str">
        <f t="shared" si="11"/>
        <v>h</v>
      </c>
      <c r="B268" s="372"/>
      <c r="C268" s="373" t="s">
        <v>2680</v>
      </c>
      <c r="D268" s="380"/>
      <c r="E268" s="375"/>
      <c r="F268" s="396" t="s">
        <v>1826</v>
      </c>
      <c r="G268" s="398"/>
      <c r="P268" s="799" t="str">
        <f t="shared" si="12"/>
        <v/>
      </c>
    </row>
    <row r="269" spans="1:16">
      <c r="A269" s="564" t="str">
        <f t="shared" si="11"/>
        <v>h</v>
      </c>
      <c r="B269" s="372"/>
      <c r="C269" s="373" t="s">
        <v>2680</v>
      </c>
      <c r="D269" s="380"/>
      <c r="E269" s="375"/>
      <c r="F269" s="396" t="s">
        <v>1826</v>
      </c>
      <c r="G269" s="398"/>
      <c r="P269" s="799" t="str">
        <f t="shared" si="12"/>
        <v/>
      </c>
    </row>
    <row r="270" spans="1:16">
      <c r="A270" s="564" t="str">
        <f t="shared" si="11"/>
        <v>h</v>
      </c>
      <c r="B270" s="372"/>
      <c r="C270" s="373" t="s">
        <v>2680</v>
      </c>
      <c r="D270" s="374"/>
      <c r="E270" s="375"/>
      <c r="F270" s="396" t="s">
        <v>1826</v>
      </c>
      <c r="G270" s="398"/>
      <c r="P270" s="799" t="str">
        <f t="shared" si="12"/>
        <v/>
      </c>
    </row>
    <row r="271" spans="1:16">
      <c r="A271" s="564" t="str">
        <f t="shared" si="11"/>
        <v>h</v>
      </c>
      <c r="B271" s="372"/>
      <c r="C271" s="373" t="s">
        <v>2680</v>
      </c>
      <c r="D271" s="374"/>
      <c r="E271" s="375"/>
      <c r="F271" s="396" t="s">
        <v>1826</v>
      </c>
      <c r="G271" s="398"/>
      <c r="P271" s="799" t="str">
        <f t="shared" si="12"/>
        <v/>
      </c>
    </row>
    <row r="272" spans="1:16">
      <c r="A272" s="565"/>
      <c r="B272" s="376"/>
      <c r="C272" s="377"/>
      <c r="D272" s="378"/>
      <c r="E272" s="379"/>
      <c r="F272" s="399"/>
      <c r="G272" s="398"/>
      <c r="P272" s="799" t="str">
        <f t="shared" si="12"/>
        <v/>
      </c>
    </row>
    <row r="273" spans="1:16">
      <c r="A273" s="565"/>
      <c r="B273" s="376"/>
      <c r="C273" s="377"/>
      <c r="D273" s="378"/>
      <c r="E273" s="379"/>
      <c r="F273" s="399"/>
      <c r="G273" s="398"/>
      <c r="P273" s="799" t="str">
        <f t="shared" si="12"/>
        <v/>
      </c>
    </row>
    <row r="274" spans="1:16">
      <c r="A274" s="565"/>
      <c r="B274" s="376"/>
      <c r="C274" s="377"/>
      <c r="D274" s="378"/>
      <c r="E274" s="379"/>
      <c r="F274" s="399"/>
      <c r="G274" s="398"/>
      <c r="P274" s="799" t="str">
        <f t="shared" si="12"/>
        <v/>
      </c>
    </row>
    <row r="275" spans="1:16" ht="17.25">
      <c r="A275" s="564" t="str">
        <f t="shared" ref="A275:A305" si="13">F275&amp;B275</f>
        <v>i</v>
      </c>
      <c r="B275" s="369"/>
      <c r="C275" s="370"/>
      <c r="D275" s="395"/>
      <c r="E275" s="371"/>
      <c r="F275" s="396" t="s">
        <v>1827</v>
      </c>
      <c r="G275" s="398"/>
      <c r="P275" s="799" t="str">
        <f t="shared" si="12"/>
        <v/>
      </c>
    </row>
    <row r="276" spans="1:16">
      <c r="A276" s="564" t="str">
        <f t="shared" si="13"/>
        <v>i</v>
      </c>
      <c r="B276" s="372"/>
      <c r="C276" s="373" t="s">
        <v>21</v>
      </c>
      <c r="D276" s="374"/>
      <c r="E276" s="375"/>
      <c r="F276" s="396" t="s">
        <v>1827</v>
      </c>
      <c r="G276" s="398"/>
      <c r="P276" s="799" t="str">
        <f t="shared" si="12"/>
        <v/>
      </c>
    </row>
    <row r="277" spans="1:16">
      <c r="A277" s="564" t="str">
        <f t="shared" si="13"/>
        <v>i</v>
      </c>
      <c r="B277" s="372"/>
      <c r="C277" s="373" t="s">
        <v>21</v>
      </c>
      <c r="D277" s="380"/>
      <c r="E277" s="375"/>
      <c r="F277" s="396" t="s">
        <v>1827</v>
      </c>
      <c r="G277" s="398"/>
      <c r="P277" s="799" t="str">
        <f t="shared" si="12"/>
        <v/>
      </c>
    </row>
    <row r="278" spans="1:16">
      <c r="A278" s="564" t="str">
        <f t="shared" si="13"/>
        <v>i</v>
      </c>
      <c r="B278" s="372"/>
      <c r="C278" s="373" t="s">
        <v>21</v>
      </c>
      <c r="D278" s="380"/>
      <c r="E278" s="375"/>
      <c r="F278" s="396" t="s">
        <v>1827</v>
      </c>
      <c r="G278" s="398"/>
      <c r="P278" s="799" t="str">
        <f t="shared" si="12"/>
        <v/>
      </c>
    </row>
    <row r="279" spans="1:16">
      <c r="A279" s="564" t="str">
        <f t="shared" si="13"/>
        <v>i</v>
      </c>
      <c r="B279" s="372"/>
      <c r="C279" s="373" t="s">
        <v>2679</v>
      </c>
      <c r="D279" s="380"/>
      <c r="E279" s="375"/>
      <c r="F279" s="396" t="s">
        <v>1827</v>
      </c>
      <c r="G279" s="398"/>
      <c r="P279" s="799" t="str">
        <f t="shared" si="12"/>
        <v/>
      </c>
    </row>
    <row r="280" spans="1:16">
      <c r="A280" s="564" t="str">
        <f t="shared" si="13"/>
        <v>i</v>
      </c>
      <c r="B280" s="372"/>
      <c r="C280" s="373" t="s">
        <v>2679</v>
      </c>
      <c r="D280" s="374"/>
      <c r="E280" s="375"/>
      <c r="F280" s="396" t="s">
        <v>1827</v>
      </c>
      <c r="G280" s="398"/>
      <c r="P280" s="799" t="str">
        <f t="shared" si="12"/>
        <v/>
      </c>
    </row>
    <row r="281" spans="1:16">
      <c r="A281" s="564" t="str">
        <f t="shared" si="13"/>
        <v>i</v>
      </c>
      <c r="B281" s="372"/>
      <c r="C281" s="373" t="s">
        <v>2679</v>
      </c>
      <c r="D281" s="380"/>
      <c r="E281" s="375"/>
      <c r="F281" s="396" t="s">
        <v>1827</v>
      </c>
      <c r="G281" s="398"/>
      <c r="P281" s="799" t="str">
        <f t="shared" si="12"/>
        <v/>
      </c>
    </row>
    <row r="282" spans="1:16">
      <c r="A282" s="564" t="str">
        <f t="shared" si="13"/>
        <v>i</v>
      </c>
      <c r="B282" s="372"/>
      <c r="C282" s="373" t="s">
        <v>2679</v>
      </c>
      <c r="D282" s="380"/>
      <c r="E282" s="375"/>
      <c r="F282" s="396" t="s">
        <v>1827</v>
      </c>
      <c r="G282" s="398"/>
      <c r="P282" s="799" t="str">
        <f t="shared" si="12"/>
        <v/>
      </c>
    </row>
    <row r="283" spans="1:16">
      <c r="A283" s="564" t="str">
        <f t="shared" si="13"/>
        <v>i</v>
      </c>
      <c r="B283" s="372"/>
      <c r="C283" s="373" t="s">
        <v>2679</v>
      </c>
      <c r="D283" s="380"/>
      <c r="E283" s="375"/>
      <c r="F283" s="396" t="s">
        <v>1827</v>
      </c>
      <c r="G283" s="398"/>
      <c r="P283" s="799" t="str">
        <f t="shared" si="12"/>
        <v/>
      </c>
    </row>
    <row r="284" spans="1:16">
      <c r="A284" s="564" t="str">
        <f t="shared" si="13"/>
        <v>i</v>
      </c>
      <c r="B284" s="372"/>
      <c r="C284" s="373" t="s">
        <v>2679</v>
      </c>
      <c r="D284" s="380"/>
      <c r="E284" s="375"/>
      <c r="F284" s="396" t="s">
        <v>1827</v>
      </c>
      <c r="G284" s="398"/>
      <c r="P284" s="799" t="str">
        <f t="shared" si="12"/>
        <v/>
      </c>
    </row>
    <row r="285" spans="1:16">
      <c r="A285" s="564" t="str">
        <f t="shared" si="13"/>
        <v>i</v>
      </c>
      <c r="B285" s="372"/>
      <c r="C285" s="373" t="s">
        <v>2679</v>
      </c>
      <c r="D285" s="380"/>
      <c r="E285" s="375"/>
      <c r="F285" s="396" t="s">
        <v>1827</v>
      </c>
      <c r="G285" s="398"/>
      <c r="P285" s="799" t="str">
        <f t="shared" si="12"/>
        <v/>
      </c>
    </row>
    <row r="286" spans="1:16">
      <c r="A286" s="564" t="str">
        <f t="shared" si="13"/>
        <v>i</v>
      </c>
      <c r="B286" s="372"/>
      <c r="C286" s="373" t="s">
        <v>2679</v>
      </c>
      <c r="D286" s="380"/>
      <c r="E286" s="375"/>
      <c r="F286" s="396" t="s">
        <v>1827</v>
      </c>
      <c r="G286" s="398"/>
      <c r="P286" s="799" t="str">
        <f t="shared" si="12"/>
        <v/>
      </c>
    </row>
    <row r="287" spans="1:16">
      <c r="A287" s="564" t="str">
        <f t="shared" si="13"/>
        <v>i</v>
      </c>
      <c r="B287" s="372"/>
      <c r="C287" s="373" t="s">
        <v>2680</v>
      </c>
      <c r="D287" s="380"/>
      <c r="E287" s="375"/>
      <c r="F287" s="396" t="s">
        <v>1827</v>
      </c>
      <c r="G287" s="398"/>
      <c r="P287" s="799" t="str">
        <f t="shared" si="12"/>
        <v/>
      </c>
    </row>
    <row r="288" spans="1:16">
      <c r="A288" s="564" t="str">
        <f t="shared" si="13"/>
        <v>i</v>
      </c>
      <c r="B288" s="372"/>
      <c r="C288" s="373" t="s">
        <v>2680</v>
      </c>
      <c r="D288" s="380"/>
      <c r="E288" s="375"/>
      <c r="F288" s="396" t="s">
        <v>1827</v>
      </c>
      <c r="P288" s="799" t="str">
        <f t="shared" si="12"/>
        <v/>
      </c>
    </row>
    <row r="289" spans="1:16">
      <c r="A289" s="564" t="str">
        <f t="shared" si="13"/>
        <v>i</v>
      </c>
      <c r="B289" s="372"/>
      <c r="C289" s="373" t="s">
        <v>2680</v>
      </c>
      <c r="D289" s="380"/>
      <c r="E289" s="375"/>
      <c r="F289" s="396" t="s">
        <v>1827</v>
      </c>
      <c r="G289" s="398"/>
      <c r="P289" s="799" t="str">
        <f t="shared" si="12"/>
        <v/>
      </c>
    </row>
    <row r="290" spans="1:16">
      <c r="A290" s="564" t="str">
        <f t="shared" si="13"/>
        <v>i</v>
      </c>
      <c r="B290" s="372"/>
      <c r="C290" s="373" t="s">
        <v>2680</v>
      </c>
      <c r="D290" s="380"/>
      <c r="E290" s="375"/>
      <c r="F290" s="396" t="s">
        <v>1827</v>
      </c>
      <c r="G290" s="398"/>
      <c r="P290" s="799" t="str">
        <f t="shared" si="12"/>
        <v/>
      </c>
    </row>
    <row r="291" spans="1:16">
      <c r="A291" s="564" t="str">
        <f t="shared" si="13"/>
        <v>i</v>
      </c>
      <c r="B291" s="372"/>
      <c r="C291" s="373" t="s">
        <v>2680</v>
      </c>
      <c r="D291" s="380"/>
      <c r="E291" s="375"/>
      <c r="F291" s="396" t="s">
        <v>1827</v>
      </c>
      <c r="G291" s="398"/>
      <c r="P291" s="799" t="str">
        <f t="shared" si="12"/>
        <v/>
      </c>
    </row>
    <row r="292" spans="1:16">
      <c r="A292" s="564" t="str">
        <f t="shared" si="13"/>
        <v>i</v>
      </c>
      <c r="B292" s="372"/>
      <c r="C292" s="373" t="s">
        <v>2680</v>
      </c>
      <c r="D292" s="380"/>
      <c r="E292" s="375"/>
      <c r="F292" s="396" t="s">
        <v>1827</v>
      </c>
      <c r="G292" s="398"/>
      <c r="P292" s="799" t="str">
        <f t="shared" si="12"/>
        <v/>
      </c>
    </row>
    <row r="293" spans="1:16">
      <c r="A293" s="564" t="str">
        <f t="shared" si="13"/>
        <v>i</v>
      </c>
      <c r="B293" s="372"/>
      <c r="C293" s="373" t="s">
        <v>2680</v>
      </c>
      <c r="D293" s="380"/>
      <c r="E293" s="375"/>
      <c r="F293" s="396" t="s">
        <v>1827</v>
      </c>
      <c r="G293" s="398"/>
      <c r="P293" s="799" t="str">
        <f t="shared" si="12"/>
        <v/>
      </c>
    </row>
    <row r="294" spans="1:16">
      <c r="A294" s="564" t="str">
        <f t="shared" si="13"/>
        <v>i</v>
      </c>
      <c r="B294" s="372"/>
      <c r="C294" s="373" t="s">
        <v>2680</v>
      </c>
      <c r="D294" s="380"/>
      <c r="E294" s="375"/>
      <c r="F294" s="396" t="s">
        <v>1827</v>
      </c>
      <c r="G294" s="398"/>
      <c r="P294" s="799" t="str">
        <f t="shared" si="12"/>
        <v/>
      </c>
    </row>
    <row r="295" spans="1:16">
      <c r="A295" s="564" t="str">
        <f t="shared" si="13"/>
        <v>i</v>
      </c>
      <c r="B295" s="372"/>
      <c r="C295" s="373" t="s">
        <v>2680</v>
      </c>
      <c r="D295" s="380"/>
      <c r="E295" s="375"/>
      <c r="F295" s="396" t="s">
        <v>1827</v>
      </c>
      <c r="G295" s="398"/>
      <c r="P295" s="799" t="str">
        <f t="shared" si="12"/>
        <v/>
      </c>
    </row>
    <row r="296" spans="1:16">
      <c r="A296" s="564" t="str">
        <f t="shared" si="13"/>
        <v>i</v>
      </c>
      <c r="B296" s="372"/>
      <c r="C296" s="373" t="s">
        <v>2680</v>
      </c>
      <c r="D296" s="380"/>
      <c r="E296" s="375"/>
      <c r="F296" s="396" t="s">
        <v>1827</v>
      </c>
      <c r="G296" s="398"/>
      <c r="P296" s="799" t="str">
        <f t="shared" si="12"/>
        <v/>
      </c>
    </row>
    <row r="297" spans="1:16">
      <c r="A297" s="564" t="str">
        <f t="shared" si="13"/>
        <v>i</v>
      </c>
      <c r="B297" s="372"/>
      <c r="C297" s="373" t="s">
        <v>2680</v>
      </c>
      <c r="D297" s="380"/>
      <c r="E297" s="375"/>
      <c r="F297" s="396" t="s">
        <v>1827</v>
      </c>
      <c r="G297" s="398"/>
      <c r="P297" s="799" t="str">
        <f t="shared" si="12"/>
        <v/>
      </c>
    </row>
    <row r="298" spans="1:16">
      <c r="A298" s="564" t="str">
        <f t="shared" si="13"/>
        <v>i</v>
      </c>
      <c r="B298" s="372"/>
      <c r="C298" s="373" t="s">
        <v>2680</v>
      </c>
      <c r="D298" s="380"/>
      <c r="E298" s="375"/>
      <c r="F298" s="396" t="s">
        <v>1827</v>
      </c>
      <c r="G298" s="398"/>
      <c r="P298" s="799" t="str">
        <f t="shared" si="12"/>
        <v/>
      </c>
    </row>
    <row r="299" spans="1:16">
      <c r="A299" s="564" t="str">
        <f t="shared" si="13"/>
        <v>i</v>
      </c>
      <c r="B299" s="372"/>
      <c r="C299" s="373" t="s">
        <v>2680</v>
      </c>
      <c r="D299" s="380"/>
      <c r="E299" s="375"/>
      <c r="F299" s="396" t="s">
        <v>1827</v>
      </c>
      <c r="G299" s="398"/>
      <c r="P299" s="799" t="str">
        <f t="shared" si="12"/>
        <v/>
      </c>
    </row>
    <row r="300" spans="1:16">
      <c r="A300" s="564" t="str">
        <f t="shared" si="13"/>
        <v>i</v>
      </c>
      <c r="B300" s="372"/>
      <c r="C300" s="373" t="s">
        <v>2680</v>
      </c>
      <c r="D300" s="380"/>
      <c r="E300" s="375"/>
      <c r="F300" s="396" t="s">
        <v>1827</v>
      </c>
      <c r="G300" s="398"/>
      <c r="P300" s="799" t="str">
        <f t="shared" si="12"/>
        <v/>
      </c>
    </row>
    <row r="301" spans="1:16">
      <c r="A301" s="564" t="str">
        <f t="shared" si="13"/>
        <v>i</v>
      </c>
      <c r="B301" s="372"/>
      <c r="C301" s="373" t="s">
        <v>2680</v>
      </c>
      <c r="D301" s="380"/>
      <c r="E301" s="375"/>
      <c r="F301" s="396" t="s">
        <v>1827</v>
      </c>
      <c r="G301" s="398"/>
      <c r="P301" s="799" t="str">
        <f t="shared" si="12"/>
        <v/>
      </c>
    </row>
    <row r="302" spans="1:16">
      <c r="A302" s="564" t="str">
        <f t="shared" si="13"/>
        <v>i</v>
      </c>
      <c r="B302" s="372"/>
      <c r="C302" s="373" t="s">
        <v>2680</v>
      </c>
      <c r="D302" s="380"/>
      <c r="E302" s="375"/>
      <c r="F302" s="396" t="s">
        <v>1827</v>
      </c>
      <c r="G302" s="398"/>
      <c r="P302" s="799" t="str">
        <f t="shared" si="12"/>
        <v/>
      </c>
    </row>
    <row r="303" spans="1:16">
      <c r="A303" s="564" t="str">
        <f t="shared" si="13"/>
        <v>i</v>
      </c>
      <c r="B303" s="372"/>
      <c r="C303" s="373" t="s">
        <v>2680</v>
      </c>
      <c r="D303" s="380"/>
      <c r="E303" s="375"/>
      <c r="F303" s="396" t="s">
        <v>1827</v>
      </c>
      <c r="G303" s="398"/>
      <c r="P303" s="799" t="str">
        <f t="shared" si="12"/>
        <v/>
      </c>
    </row>
    <row r="304" spans="1:16">
      <c r="A304" s="564" t="str">
        <f t="shared" si="13"/>
        <v>i</v>
      </c>
      <c r="B304" s="372"/>
      <c r="C304" s="373" t="s">
        <v>2680</v>
      </c>
      <c r="D304" s="380"/>
      <c r="E304" s="375"/>
      <c r="F304" s="396" t="s">
        <v>1827</v>
      </c>
      <c r="G304" s="398"/>
      <c r="P304" s="799" t="str">
        <f t="shared" si="12"/>
        <v/>
      </c>
    </row>
    <row r="305" spans="1:16">
      <c r="A305" s="564" t="str">
        <f t="shared" si="13"/>
        <v>i</v>
      </c>
      <c r="B305" s="372"/>
      <c r="C305" s="373" t="s">
        <v>2680</v>
      </c>
      <c r="D305" s="380"/>
      <c r="E305" s="375"/>
      <c r="F305" s="396" t="s">
        <v>1827</v>
      </c>
      <c r="G305" s="398"/>
      <c r="P305" s="799" t="str">
        <f t="shared" si="12"/>
        <v/>
      </c>
    </row>
    <row r="306" spans="1:16">
      <c r="A306" s="565"/>
      <c r="B306" s="376"/>
      <c r="C306" s="377"/>
      <c r="D306" s="378"/>
      <c r="E306" s="379"/>
      <c r="F306" s="399"/>
      <c r="G306" s="398"/>
      <c r="P306" s="799" t="str">
        <f t="shared" si="12"/>
        <v/>
      </c>
    </row>
    <row r="307" spans="1:16">
      <c r="A307" s="565"/>
      <c r="B307" s="376"/>
      <c r="C307" s="377"/>
      <c r="D307" s="378"/>
      <c r="E307" s="379"/>
      <c r="F307" s="399"/>
      <c r="G307" s="398"/>
      <c r="P307" s="799" t="str">
        <f t="shared" si="12"/>
        <v/>
      </c>
    </row>
    <row r="308" spans="1:16">
      <c r="A308" s="565"/>
      <c r="B308" s="376"/>
      <c r="C308" s="377"/>
      <c r="D308" s="378"/>
      <c r="E308" s="379"/>
      <c r="F308" s="399"/>
      <c r="G308" s="398"/>
      <c r="P308" s="799" t="str">
        <f t="shared" si="12"/>
        <v/>
      </c>
    </row>
    <row r="309" spans="1:16" ht="17.25">
      <c r="A309" s="564" t="str">
        <f t="shared" ref="A309:A341" si="14">F309&amp;B309</f>
        <v>j</v>
      </c>
      <c r="B309" s="369"/>
      <c r="C309" s="370"/>
      <c r="D309" s="395"/>
      <c r="E309" s="371"/>
      <c r="F309" s="396" t="s">
        <v>1828</v>
      </c>
      <c r="G309" s="398"/>
      <c r="P309" s="799" t="str">
        <f t="shared" si="12"/>
        <v/>
      </c>
    </row>
    <row r="310" spans="1:16">
      <c r="A310" s="564" t="str">
        <f t="shared" si="14"/>
        <v>j</v>
      </c>
      <c r="B310" s="372"/>
      <c r="C310" s="373" t="s">
        <v>21</v>
      </c>
      <c r="D310" s="374"/>
      <c r="E310" s="375"/>
      <c r="F310" s="396" t="s">
        <v>1828</v>
      </c>
      <c r="G310" s="398"/>
      <c r="P310" s="799" t="str">
        <f t="shared" si="12"/>
        <v/>
      </c>
    </row>
    <row r="311" spans="1:16">
      <c r="A311" s="564" t="str">
        <f t="shared" si="14"/>
        <v>j</v>
      </c>
      <c r="B311" s="372"/>
      <c r="C311" s="373" t="s">
        <v>21</v>
      </c>
      <c r="D311" s="380"/>
      <c r="E311" s="375"/>
      <c r="F311" s="396" t="s">
        <v>1828</v>
      </c>
      <c r="G311" s="398"/>
      <c r="P311" s="799" t="str">
        <f t="shared" si="12"/>
        <v/>
      </c>
    </row>
    <row r="312" spans="1:16">
      <c r="A312" s="564" t="str">
        <f t="shared" si="14"/>
        <v>j</v>
      </c>
      <c r="B312" s="372"/>
      <c r="C312" s="373" t="s">
        <v>21</v>
      </c>
      <c r="D312" s="380"/>
      <c r="E312" s="375"/>
      <c r="F312" s="396" t="s">
        <v>1828</v>
      </c>
      <c r="G312" s="398"/>
      <c r="P312" s="799" t="str">
        <f t="shared" si="12"/>
        <v/>
      </c>
    </row>
    <row r="313" spans="1:16">
      <c r="A313" s="564" t="str">
        <f t="shared" si="14"/>
        <v>j</v>
      </c>
      <c r="B313" s="372"/>
      <c r="C313" s="373" t="s">
        <v>2679</v>
      </c>
      <c r="D313" s="380"/>
      <c r="E313" s="375"/>
      <c r="F313" s="396" t="s">
        <v>1828</v>
      </c>
      <c r="G313" s="398"/>
      <c r="P313" s="799" t="str">
        <f t="shared" si="12"/>
        <v/>
      </c>
    </row>
    <row r="314" spans="1:16">
      <c r="A314" s="564" t="str">
        <f t="shared" si="14"/>
        <v>j</v>
      </c>
      <c r="B314" s="372"/>
      <c r="C314" s="373" t="s">
        <v>2679</v>
      </c>
      <c r="D314" s="374"/>
      <c r="E314" s="375"/>
      <c r="F314" s="396" t="s">
        <v>1828</v>
      </c>
      <c r="G314" s="398"/>
      <c r="P314" s="799" t="str">
        <f t="shared" si="12"/>
        <v/>
      </c>
    </row>
    <row r="315" spans="1:16">
      <c r="A315" s="564" t="str">
        <f t="shared" si="14"/>
        <v>j</v>
      </c>
      <c r="B315" s="372"/>
      <c r="C315" s="373" t="s">
        <v>2679</v>
      </c>
      <c r="D315" s="380"/>
      <c r="E315" s="375"/>
      <c r="F315" s="396" t="s">
        <v>1828</v>
      </c>
      <c r="G315" s="398"/>
      <c r="P315" s="799" t="str">
        <f t="shared" si="12"/>
        <v/>
      </c>
    </row>
    <row r="316" spans="1:16">
      <c r="A316" s="564" t="str">
        <f t="shared" si="14"/>
        <v>j</v>
      </c>
      <c r="B316" s="372"/>
      <c r="C316" s="373" t="s">
        <v>2679</v>
      </c>
      <c r="D316" s="380"/>
      <c r="E316" s="375"/>
      <c r="F316" s="396" t="s">
        <v>1828</v>
      </c>
      <c r="G316" s="398"/>
      <c r="P316" s="799" t="str">
        <f t="shared" si="12"/>
        <v/>
      </c>
    </row>
    <row r="317" spans="1:16">
      <c r="A317" s="564" t="str">
        <f t="shared" si="14"/>
        <v>j</v>
      </c>
      <c r="B317" s="372"/>
      <c r="C317" s="373" t="s">
        <v>2679</v>
      </c>
      <c r="D317" s="380"/>
      <c r="E317" s="375"/>
      <c r="F317" s="396" t="s">
        <v>1828</v>
      </c>
      <c r="G317" s="398"/>
      <c r="P317" s="799" t="str">
        <f t="shared" si="12"/>
        <v/>
      </c>
    </row>
    <row r="318" spans="1:16">
      <c r="A318" s="564" t="str">
        <f t="shared" si="14"/>
        <v>j</v>
      </c>
      <c r="B318" s="372"/>
      <c r="C318" s="373" t="s">
        <v>2679</v>
      </c>
      <c r="D318" s="380"/>
      <c r="E318" s="375"/>
      <c r="F318" s="396" t="s">
        <v>1828</v>
      </c>
      <c r="G318" s="398"/>
      <c r="P318" s="799" t="str">
        <f t="shared" si="12"/>
        <v/>
      </c>
    </row>
    <row r="319" spans="1:16">
      <c r="A319" s="564" t="str">
        <f t="shared" si="14"/>
        <v>j</v>
      </c>
      <c r="B319" s="372"/>
      <c r="C319" s="373" t="s">
        <v>2679</v>
      </c>
      <c r="D319" s="380"/>
      <c r="E319" s="375"/>
      <c r="F319" s="396" t="s">
        <v>1828</v>
      </c>
      <c r="G319" s="398"/>
      <c r="P319" s="799" t="str">
        <f t="shared" si="12"/>
        <v/>
      </c>
    </row>
    <row r="320" spans="1:16">
      <c r="A320" s="564" t="str">
        <f t="shared" si="14"/>
        <v>j</v>
      </c>
      <c r="B320" s="372"/>
      <c r="C320" s="373" t="s">
        <v>2679</v>
      </c>
      <c r="D320" s="380"/>
      <c r="E320" s="375"/>
      <c r="F320" s="396" t="s">
        <v>1828</v>
      </c>
      <c r="G320" s="398"/>
      <c r="P320" s="799" t="str">
        <f t="shared" si="12"/>
        <v/>
      </c>
    </row>
    <row r="321" spans="1:16">
      <c r="A321" s="564" t="str">
        <f t="shared" si="14"/>
        <v>j</v>
      </c>
      <c r="B321" s="372"/>
      <c r="C321" s="373" t="s">
        <v>2679</v>
      </c>
      <c r="D321" s="380"/>
      <c r="E321" s="375"/>
      <c r="F321" s="396" t="s">
        <v>1828</v>
      </c>
      <c r="G321" s="398"/>
      <c r="P321" s="799" t="str">
        <f t="shared" si="12"/>
        <v/>
      </c>
    </row>
    <row r="322" spans="1:16">
      <c r="A322" s="564" t="str">
        <f t="shared" si="14"/>
        <v>j</v>
      </c>
      <c r="B322" s="372"/>
      <c r="C322" s="373" t="s">
        <v>2680</v>
      </c>
      <c r="D322" s="380"/>
      <c r="E322" s="375"/>
      <c r="F322" s="396" t="s">
        <v>1828</v>
      </c>
      <c r="G322" s="398"/>
      <c r="P322" s="799" t="str">
        <f t="shared" si="12"/>
        <v/>
      </c>
    </row>
    <row r="323" spans="1:16">
      <c r="A323" s="564" t="str">
        <f t="shared" si="14"/>
        <v>j</v>
      </c>
      <c r="B323" s="372"/>
      <c r="C323" s="373" t="s">
        <v>2680</v>
      </c>
      <c r="D323" s="380"/>
      <c r="E323" s="375"/>
      <c r="F323" s="396" t="s">
        <v>1828</v>
      </c>
      <c r="G323" s="398"/>
      <c r="P323" s="799" t="str">
        <f t="shared" si="12"/>
        <v/>
      </c>
    </row>
    <row r="324" spans="1:16">
      <c r="A324" s="564" t="str">
        <f t="shared" si="14"/>
        <v>j</v>
      </c>
      <c r="B324" s="372"/>
      <c r="C324" s="373" t="s">
        <v>2680</v>
      </c>
      <c r="D324" s="380"/>
      <c r="E324" s="375"/>
      <c r="F324" s="396" t="s">
        <v>1828</v>
      </c>
      <c r="G324" s="398"/>
      <c r="P324" s="799" t="str">
        <f t="shared" ref="P324:P387" si="15">IF(D324="","",CONCATENATE(" ",D324))</f>
        <v/>
      </c>
    </row>
    <row r="325" spans="1:16">
      <c r="A325" s="564" t="str">
        <f t="shared" si="14"/>
        <v>j</v>
      </c>
      <c r="B325" s="372"/>
      <c r="C325" s="373" t="s">
        <v>2680</v>
      </c>
      <c r="D325" s="380"/>
      <c r="E325" s="375"/>
      <c r="F325" s="396" t="s">
        <v>1828</v>
      </c>
      <c r="G325" s="398"/>
      <c r="P325" s="799" t="str">
        <f t="shared" si="15"/>
        <v/>
      </c>
    </row>
    <row r="326" spans="1:16">
      <c r="A326" s="564" t="str">
        <f t="shared" si="14"/>
        <v>j</v>
      </c>
      <c r="B326" s="372"/>
      <c r="C326" s="373" t="s">
        <v>2680</v>
      </c>
      <c r="D326" s="380"/>
      <c r="E326" s="375"/>
      <c r="F326" s="396" t="s">
        <v>1828</v>
      </c>
      <c r="G326" s="398"/>
      <c r="P326" s="799" t="str">
        <f t="shared" si="15"/>
        <v/>
      </c>
    </row>
    <row r="327" spans="1:16">
      <c r="A327" s="564" t="str">
        <f t="shared" si="14"/>
        <v>j</v>
      </c>
      <c r="B327" s="372"/>
      <c r="C327" s="373" t="s">
        <v>2680</v>
      </c>
      <c r="D327" s="380"/>
      <c r="E327" s="375"/>
      <c r="F327" s="396" t="s">
        <v>1828</v>
      </c>
      <c r="G327" s="398"/>
      <c r="P327" s="799" t="str">
        <f t="shared" si="15"/>
        <v/>
      </c>
    </row>
    <row r="328" spans="1:16">
      <c r="A328" s="564" t="str">
        <f t="shared" si="14"/>
        <v>j</v>
      </c>
      <c r="B328" s="372"/>
      <c r="C328" s="373" t="s">
        <v>2680</v>
      </c>
      <c r="D328" s="380"/>
      <c r="E328" s="375"/>
      <c r="F328" s="396" t="s">
        <v>1828</v>
      </c>
      <c r="G328" s="398"/>
      <c r="P328" s="799" t="str">
        <f t="shared" si="15"/>
        <v/>
      </c>
    </row>
    <row r="329" spans="1:16">
      <c r="A329" s="564" t="str">
        <f t="shared" si="14"/>
        <v>j</v>
      </c>
      <c r="B329" s="372"/>
      <c r="C329" s="373" t="s">
        <v>2680</v>
      </c>
      <c r="D329" s="380"/>
      <c r="E329" s="375"/>
      <c r="F329" s="396" t="s">
        <v>1828</v>
      </c>
      <c r="G329" s="398"/>
      <c r="P329" s="799" t="str">
        <f t="shared" si="15"/>
        <v/>
      </c>
    </row>
    <row r="330" spans="1:16">
      <c r="A330" s="564" t="str">
        <f t="shared" si="14"/>
        <v>j</v>
      </c>
      <c r="B330" s="372"/>
      <c r="C330" s="373" t="s">
        <v>2680</v>
      </c>
      <c r="D330" s="380"/>
      <c r="E330" s="375"/>
      <c r="F330" s="396" t="s">
        <v>1828</v>
      </c>
      <c r="G330" s="398"/>
      <c r="P330" s="799" t="str">
        <f t="shared" si="15"/>
        <v/>
      </c>
    </row>
    <row r="331" spans="1:16">
      <c r="A331" s="564" t="str">
        <f t="shared" si="14"/>
        <v>j</v>
      </c>
      <c r="B331" s="372"/>
      <c r="C331" s="373" t="s">
        <v>2680</v>
      </c>
      <c r="D331" s="380"/>
      <c r="E331" s="375"/>
      <c r="F331" s="396" t="s">
        <v>1828</v>
      </c>
      <c r="G331" s="398"/>
      <c r="P331" s="799" t="str">
        <f t="shared" si="15"/>
        <v/>
      </c>
    </row>
    <row r="332" spans="1:16">
      <c r="A332" s="564" t="str">
        <f t="shared" si="14"/>
        <v>j</v>
      </c>
      <c r="B332" s="372"/>
      <c r="C332" s="373" t="s">
        <v>2680</v>
      </c>
      <c r="D332" s="380"/>
      <c r="E332" s="375"/>
      <c r="F332" s="396" t="s">
        <v>1828</v>
      </c>
      <c r="G332" s="398"/>
      <c r="P332" s="799" t="str">
        <f t="shared" si="15"/>
        <v/>
      </c>
    </row>
    <row r="333" spans="1:16">
      <c r="A333" s="564" t="str">
        <f t="shared" si="14"/>
        <v>j</v>
      </c>
      <c r="B333" s="372"/>
      <c r="C333" s="373" t="s">
        <v>2680</v>
      </c>
      <c r="D333" s="380"/>
      <c r="E333" s="375"/>
      <c r="F333" s="396" t="s">
        <v>1828</v>
      </c>
      <c r="G333" s="398"/>
      <c r="P333" s="799" t="str">
        <f t="shared" si="15"/>
        <v/>
      </c>
    </row>
    <row r="334" spans="1:16">
      <c r="A334" s="564" t="str">
        <f t="shared" si="14"/>
        <v>j</v>
      </c>
      <c r="B334" s="372"/>
      <c r="C334" s="373" t="s">
        <v>2680</v>
      </c>
      <c r="D334" s="380"/>
      <c r="E334" s="375"/>
      <c r="F334" s="396" t="s">
        <v>1828</v>
      </c>
      <c r="G334" s="398"/>
      <c r="P334" s="799" t="str">
        <f t="shared" si="15"/>
        <v/>
      </c>
    </row>
    <row r="335" spans="1:16">
      <c r="A335" s="564" t="str">
        <f t="shared" si="14"/>
        <v>j</v>
      </c>
      <c r="B335" s="372"/>
      <c r="C335" s="373" t="s">
        <v>2680</v>
      </c>
      <c r="D335" s="380"/>
      <c r="E335" s="375"/>
      <c r="F335" s="396" t="s">
        <v>1828</v>
      </c>
      <c r="G335" s="398"/>
      <c r="P335" s="799" t="str">
        <f t="shared" si="15"/>
        <v/>
      </c>
    </row>
    <row r="336" spans="1:16">
      <c r="A336" s="564" t="str">
        <f t="shared" si="14"/>
        <v>j</v>
      </c>
      <c r="B336" s="372"/>
      <c r="C336" s="373" t="s">
        <v>2680</v>
      </c>
      <c r="D336" s="380"/>
      <c r="E336" s="375"/>
      <c r="F336" s="396" t="s">
        <v>1828</v>
      </c>
      <c r="G336" s="398"/>
      <c r="P336" s="799" t="str">
        <f t="shared" si="15"/>
        <v/>
      </c>
    </row>
    <row r="337" spans="1:16">
      <c r="A337" s="564" t="str">
        <f t="shared" si="14"/>
        <v>j</v>
      </c>
      <c r="B337" s="372"/>
      <c r="C337" s="373" t="s">
        <v>2680</v>
      </c>
      <c r="D337" s="380"/>
      <c r="E337" s="375"/>
      <c r="F337" s="396" t="s">
        <v>1828</v>
      </c>
      <c r="G337" s="398"/>
      <c r="P337" s="799" t="str">
        <f t="shared" si="15"/>
        <v/>
      </c>
    </row>
    <row r="338" spans="1:16">
      <c r="A338" s="564" t="str">
        <f t="shared" si="14"/>
        <v>j</v>
      </c>
      <c r="B338" s="372"/>
      <c r="C338" s="373" t="s">
        <v>2680</v>
      </c>
      <c r="D338" s="380"/>
      <c r="E338" s="375"/>
      <c r="F338" s="396" t="s">
        <v>1828</v>
      </c>
      <c r="G338" s="398"/>
      <c r="P338" s="799" t="str">
        <f t="shared" si="15"/>
        <v/>
      </c>
    </row>
    <row r="339" spans="1:16">
      <c r="A339" s="564" t="str">
        <f t="shared" si="14"/>
        <v>j</v>
      </c>
      <c r="B339" s="372"/>
      <c r="C339" s="373" t="s">
        <v>2680</v>
      </c>
      <c r="D339" s="380"/>
      <c r="E339" s="375"/>
      <c r="F339" s="396" t="s">
        <v>1828</v>
      </c>
      <c r="G339" s="398"/>
      <c r="P339" s="799" t="str">
        <f t="shared" si="15"/>
        <v/>
      </c>
    </row>
    <row r="340" spans="1:16">
      <c r="A340" s="564" t="str">
        <f t="shared" si="14"/>
        <v>j</v>
      </c>
      <c r="B340" s="372"/>
      <c r="C340" s="373" t="s">
        <v>2680</v>
      </c>
      <c r="D340" s="380"/>
      <c r="E340" s="375"/>
      <c r="F340" s="396" t="s">
        <v>1828</v>
      </c>
      <c r="G340" s="398"/>
      <c r="P340" s="799" t="str">
        <f t="shared" si="15"/>
        <v/>
      </c>
    </row>
    <row r="341" spans="1:16">
      <c r="A341" s="564" t="str">
        <f t="shared" si="14"/>
        <v>j</v>
      </c>
      <c r="B341" s="372"/>
      <c r="C341" s="373" t="s">
        <v>2680</v>
      </c>
      <c r="D341" s="380"/>
      <c r="E341" s="375"/>
      <c r="F341" s="396" t="s">
        <v>1828</v>
      </c>
      <c r="G341" s="398"/>
      <c r="P341" s="799" t="str">
        <f t="shared" si="15"/>
        <v/>
      </c>
    </row>
    <row r="342" spans="1:16">
      <c r="A342" s="565"/>
      <c r="B342" s="376"/>
      <c r="C342" s="377"/>
      <c r="D342" s="378"/>
      <c r="E342" s="379"/>
      <c r="F342" s="399"/>
      <c r="G342" s="398"/>
      <c r="P342" s="799" t="str">
        <f t="shared" si="15"/>
        <v/>
      </c>
    </row>
    <row r="343" spans="1:16">
      <c r="A343" s="565"/>
      <c r="B343" s="376"/>
      <c r="C343" s="377"/>
      <c r="D343" s="378"/>
      <c r="E343" s="379"/>
      <c r="F343" s="399"/>
      <c r="G343" s="398"/>
      <c r="P343" s="799" t="str">
        <f t="shared" si="15"/>
        <v/>
      </c>
    </row>
    <row r="344" spans="1:16">
      <c r="A344" s="565"/>
      <c r="B344" s="376"/>
      <c r="C344" s="377"/>
      <c r="D344" s="378"/>
      <c r="E344" s="379"/>
      <c r="F344" s="399"/>
      <c r="G344" s="398"/>
      <c r="P344" s="799" t="str">
        <f t="shared" si="15"/>
        <v/>
      </c>
    </row>
    <row r="345" spans="1:16" ht="17.25">
      <c r="A345" s="564" t="str">
        <f t="shared" ref="A345:A377" si="16">F345&amp;B345</f>
        <v>k</v>
      </c>
      <c r="B345" s="369"/>
      <c r="C345" s="370"/>
      <c r="D345" s="395"/>
      <c r="E345" s="371"/>
      <c r="F345" s="396" t="s">
        <v>1829</v>
      </c>
      <c r="G345" s="398"/>
      <c r="P345" s="799" t="str">
        <f t="shared" si="15"/>
        <v/>
      </c>
    </row>
    <row r="346" spans="1:16">
      <c r="A346" s="564" t="str">
        <f t="shared" si="16"/>
        <v>k</v>
      </c>
      <c r="B346" s="372"/>
      <c r="C346" s="373" t="s">
        <v>21</v>
      </c>
      <c r="D346" s="374"/>
      <c r="E346" s="375"/>
      <c r="F346" s="396" t="s">
        <v>1829</v>
      </c>
      <c r="G346" s="398"/>
      <c r="P346" s="799" t="str">
        <f t="shared" si="15"/>
        <v/>
      </c>
    </row>
    <row r="347" spans="1:16">
      <c r="A347" s="564" t="str">
        <f t="shared" si="16"/>
        <v>k</v>
      </c>
      <c r="B347" s="372"/>
      <c r="C347" s="373" t="s">
        <v>21</v>
      </c>
      <c r="D347" s="380"/>
      <c r="E347" s="375"/>
      <c r="F347" s="396" t="s">
        <v>1829</v>
      </c>
      <c r="G347" s="398"/>
      <c r="P347" s="799" t="str">
        <f t="shared" si="15"/>
        <v/>
      </c>
    </row>
    <row r="348" spans="1:16">
      <c r="A348" s="564" t="str">
        <f t="shared" si="16"/>
        <v>k</v>
      </c>
      <c r="B348" s="372"/>
      <c r="C348" s="373" t="s">
        <v>21</v>
      </c>
      <c r="D348" s="380"/>
      <c r="E348" s="375"/>
      <c r="F348" s="396" t="s">
        <v>1829</v>
      </c>
      <c r="G348" s="398"/>
      <c r="P348" s="799" t="str">
        <f t="shared" si="15"/>
        <v/>
      </c>
    </row>
    <row r="349" spans="1:16">
      <c r="A349" s="564" t="str">
        <f t="shared" si="16"/>
        <v>k</v>
      </c>
      <c r="B349" s="372"/>
      <c r="C349" s="373" t="s">
        <v>2679</v>
      </c>
      <c r="D349" s="380"/>
      <c r="E349" s="375"/>
      <c r="F349" s="396" t="s">
        <v>1829</v>
      </c>
      <c r="G349" s="398"/>
      <c r="P349" s="799" t="str">
        <f t="shared" si="15"/>
        <v/>
      </c>
    </row>
    <row r="350" spans="1:16">
      <c r="A350" s="564" t="str">
        <f t="shared" si="16"/>
        <v>k</v>
      </c>
      <c r="B350" s="372"/>
      <c r="C350" s="373" t="s">
        <v>2679</v>
      </c>
      <c r="D350" s="374"/>
      <c r="E350" s="375"/>
      <c r="F350" s="396" t="s">
        <v>1829</v>
      </c>
      <c r="G350" s="398"/>
      <c r="P350" s="799" t="str">
        <f t="shared" si="15"/>
        <v/>
      </c>
    </row>
    <row r="351" spans="1:16">
      <c r="A351" s="564" t="str">
        <f t="shared" si="16"/>
        <v>k</v>
      </c>
      <c r="B351" s="372"/>
      <c r="C351" s="373" t="s">
        <v>2679</v>
      </c>
      <c r="D351" s="380"/>
      <c r="E351" s="375"/>
      <c r="F351" s="396" t="s">
        <v>1829</v>
      </c>
      <c r="G351" s="398"/>
      <c r="P351" s="799" t="str">
        <f t="shared" si="15"/>
        <v/>
      </c>
    </row>
    <row r="352" spans="1:16">
      <c r="A352" s="564" t="str">
        <f t="shared" si="16"/>
        <v>k</v>
      </c>
      <c r="B352" s="372"/>
      <c r="C352" s="373" t="s">
        <v>2679</v>
      </c>
      <c r="D352" s="380"/>
      <c r="E352" s="375"/>
      <c r="F352" s="396" t="s">
        <v>1829</v>
      </c>
      <c r="G352" s="398"/>
      <c r="P352" s="799" t="str">
        <f t="shared" si="15"/>
        <v/>
      </c>
    </row>
    <row r="353" spans="1:16">
      <c r="A353" s="564" t="str">
        <f t="shared" si="16"/>
        <v>k</v>
      </c>
      <c r="B353" s="372"/>
      <c r="C353" s="373" t="s">
        <v>2679</v>
      </c>
      <c r="D353" s="380"/>
      <c r="E353" s="375"/>
      <c r="F353" s="396" t="s">
        <v>1829</v>
      </c>
      <c r="G353" s="398"/>
      <c r="P353" s="799" t="str">
        <f t="shared" si="15"/>
        <v/>
      </c>
    </row>
    <row r="354" spans="1:16">
      <c r="A354" s="564" t="str">
        <f t="shared" si="16"/>
        <v>k</v>
      </c>
      <c r="B354" s="372"/>
      <c r="C354" s="373" t="s">
        <v>2679</v>
      </c>
      <c r="D354" s="380"/>
      <c r="E354" s="375"/>
      <c r="F354" s="396" t="s">
        <v>1829</v>
      </c>
      <c r="G354" s="398"/>
      <c r="P354" s="799" t="str">
        <f t="shared" si="15"/>
        <v/>
      </c>
    </row>
    <row r="355" spans="1:16">
      <c r="A355" s="564" t="str">
        <f t="shared" si="16"/>
        <v>k</v>
      </c>
      <c r="B355" s="372"/>
      <c r="C355" s="373" t="s">
        <v>2679</v>
      </c>
      <c r="D355" s="380"/>
      <c r="E355" s="375"/>
      <c r="F355" s="396" t="s">
        <v>1829</v>
      </c>
      <c r="G355" s="398"/>
      <c r="P355" s="799" t="str">
        <f t="shared" si="15"/>
        <v/>
      </c>
    </row>
    <row r="356" spans="1:16">
      <c r="A356" s="564" t="str">
        <f t="shared" si="16"/>
        <v>k</v>
      </c>
      <c r="B356" s="372"/>
      <c r="C356" s="373" t="s">
        <v>2679</v>
      </c>
      <c r="D356" s="380"/>
      <c r="E356" s="375"/>
      <c r="F356" s="396" t="s">
        <v>1829</v>
      </c>
      <c r="G356" s="398"/>
      <c r="P356" s="799" t="str">
        <f t="shared" si="15"/>
        <v/>
      </c>
    </row>
    <row r="357" spans="1:16">
      <c r="A357" s="564" t="str">
        <f t="shared" si="16"/>
        <v>k</v>
      </c>
      <c r="B357" s="372"/>
      <c r="C357" s="373" t="s">
        <v>2679</v>
      </c>
      <c r="D357" s="380"/>
      <c r="E357" s="375"/>
      <c r="F357" s="396" t="s">
        <v>1829</v>
      </c>
      <c r="G357" s="398"/>
      <c r="P357" s="799" t="str">
        <f t="shared" si="15"/>
        <v/>
      </c>
    </row>
    <row r="358" spans="1:16">
      <c r="A358" s="564" t="str">
        <f t="shared" si="16"/>
        <v>k</v>
      </c>
      <c r="B358" s="372"/>
      <c r="C358" s="373" t="s">
        <v>2680</v>
      </c>
      <c r="D358" s="380"/>
      <c r="E358" s="375"/>
      <c r="F358" s="396" t="s">
        <v>1829</v>
      </c>
      <c r="G358" s="398"/>
      <c r="P358" s="799" t="str">
        <f t="shared" si="15"/>
        <v/>
      </c>
    </row>
    <row r="359" spans="1:16">
      <c r="A359" s="564" t="str">
        <f t="shared" si="16"/>
        <v>k</v>
      </c>
      <c r="B359" s="372"/>
      <c r="C359" s="373" t="s">
        <v>2680</v>
      </c>
      <c r="D359" s="380"/>
      <c r="E359" s="375"/>
      <c r="F359" s="396" t="s">
        <v>1829</v>
      </c>
      <c r="G359" s="398"/>
      <c r="P359" s="799" t="str">
        <f t="shared" si="15"/>
        <v/>
      </c>
    </row>
    <row r="360" spans="1:16">
      <c r="A360" s="564" t="str">
        <f t="shared" si="16"/>
        <v>k</v>
      </c>
      <c r="B360" s="372"/>
      <c r="C360" s="373" t="s">
        <v>2680</v>
      </c>
      <c r="D360" s="380"/>
      <c r="E360" s="375"/>
      <c r="F360" s="396" t="s">
        <v>1829</v>
      </c>
      <c r="G360" s="398"/>
      <c r="P360" s="799" t="str">
        <f t="shared" si="15"/>
        <v/>
      </c>
    </row>
    <row r="361" spans="1:16">
      <c r="A361" s="564" t="str">
        <f t="shared" si="16"/>
        <v>k</v>
      </c>
      <c r="B361" s="372"/>
      <c r="C361" s="373" t="s">
        <v>2680</v>
      </c>
      <c r="D361" s="380"/>
      <c r="E361" s="375"/>
      <c r="F361" s="396" t="s">
        <v>1829</v>
      </c>
      <c r="G361" s="398"/>
      <c r="P361" s="799" t="str">
        <f t="shared" si="15"/>
        <v/>
      </c>
    </row>
    <row r="362" spans="1:16">
      <c r="A362" s="564" t="str">
        <f t="shared" si="16"/>
        <v>k</v>
      </c>
      <c r="B362" s="372"/>
      <c r="C362" s="373" t="s">
        <v>2680</v>
      </c>
      <c r="D362" s="380"/>
      <c r="E362" s="375"/>
      <c r="F362" s="396" t="s">
        <v>1829</v>
      </c>
      <c r="G362" s="398"/>
      <c r="P362" s="799" t="str">
        <f t="shared" si="15"/>
        <v/>
      </c>
    </row>
    <row r="363" spans="1:16">
      <c r="A363" s="564" t="str">
        <f t="shared" si="16"/>
        <v>k</v>
      </c>
      <c r="B363" s="372"/>
      <c r="C363" s="373" t="s">
        <v>2680</v>
      </c>
      <c r="D363" s="380"/>
      <c r="E363" s="375"/>
      <c r="F363" s="396" t="s">
        <v>1829</v>
      </c>
      <c r="G363" s="398"/>
      <c r="P363" s="799" t="str">
        <f t="shared" si="15"/>
        <v/>
      </c>
    </row>
    <row r="364" spans="1:16">
      <c r="A364" s="564" t="str">
        <f t="shared" si="16"/>
        <v>k</v>
      </c>
      <c r="B364" s="372"/>
      <c r="C364" s="373" t="s">
        <v>2680</v>
      </c>
      <c r="D364" s="380"/>
      <c r="E364" s="375"/>
      <c r="F364" s="396" t="s">
        <v>1829</v>
      </c>
      <c r="G364" s="398"/>
      <c r="P364" s="799" t="str">
        <f t="shared" si="15"/>
        <v/>
      </c>
    </row>
    <row r="365" spans="1:16">
      <c r="A365" s="564" t="str">
        <f t="shared" si="16"/>
        <v>k</v>
      </c>
      <c r="B365" s="372"/>
      <c r="C365" s="373" t="s">
        <v>2680</v>
      </c>
      <c r="D365" s="380"/>
      <c r="E365" s="375"/>
      <c r="F365" s="396" t="s">
        <v>1829</v>
      </c>
      <c r="G365" s="398"/>
      <c r="P365" s="799" t="str">
        <f t="shared" si="15"/>
        <v/>
      </c>
    </row>
    <row r="366" spans="1:16">
      <c r="A366" s="564" t="str">
        <f t="shared" si="16"/>
        <v>k</v>
      </c>
      <c r="B366" s="372"/>
      <c r="C366" s="373" t="s">
        <v>2680</v>
      </c>
      <c r="D366" s="380"/>
      <c r="E366" s="375"/>
      <c r="F366" s="396" t="s">
        <v>1829</v>
      </c>
      <c r="G366" s="398"/>
      <c r="P366" s="799" t="str">
        <f t="shared" si="15"/>
        <v/>
      </c>
    </row>
    <row r="367" spans="1:16">
      <c r="A367" s="564" t="str">
        <f t="shared" si="16"/>
        <v>k</v>
      </c>
      <c r="B367" s="372"/>
      <c r="C367" s="373" t="s">
        <v>2680</v>
      </c>
      <c r="D367" s="380"/>
      <c r="E367" s="375"/>
      <c r="F367" s="396" t="s">
        <v>1829</v>
      </c>
      <c r="G367" s="398"/>
      <c r="P367" s="799" t="str">
        <f t="shared" si="15"/>
        <v/>
      </c>
    </row>
    <row r="368" spans="1:16">
      <c r="A368" s="564" t="str">
        <f t="shared" si="16"/>
        <v>k</v>
      </c>
      <c r="B368" s="372"/>
      <c r="C368" s="373" t="s">
        <v>2680</v>
      </c>
      <c r="D368" s="380"/>
      <c r="E368" s="375"/>
      <c r="F368" s="396" t="s">
        <v>1829</v>
      </c>
      <c r="G368" s="398"/>
      <c r="P368" s="799" t="str">
        <f t="shared" si="15"/>
        <v/>
      </c>
    </row>
    <row r="369" spans="1:16">
      <c r="A369" s="564" t="str">
        <f t="shared" si="16"/>
        <v>k</v>
      </c>
      <c r="B369" s="372"/>
      <c r="C369" s="373" t="s">
        <v>2680</v>
      </c>
      <c r="D369" s="380"/>
      <c r="E369" s="375"/>
      <c r="F369" s="396" t="s">
        <v>1829</v>
      </c>
      <c r="G369" s="398"/>
      <c r="P369" s="799" t="str">
        <f t="shared" si="15"/>
        <v/>
      </c>
    </row>
    <row r="370" spans="1:16">
      <c r="A370" s="564" t="str">
        <f t="shared" si="16"/>
        <v>k</v>
      </c>
      <c r="B370" s="372"/>
      <c r="C370" s="373" t="s">
        <v>2680</v>
      </c>
      <c r="D370" s="380"/>
      <c r="E370" s="375"/>
      <c r="F370" s="396" t="s">
        <v>1829</v>
      </c>
      <c r="G370" s="398"/>
      <c r="P370" s="799" t="str">
        <f t="shared" si="15"/>
        <v/>
      </c>
    </row>
    <row r="371" spans="1:16">
      <c r="A371" s="564" t="str">
        <f t="shared" si="16"/>
        <v>k</v>
      </c>
      <c r="B371" s="372"/>
      <c r="C371" s="373" t="s">
        <v>2680</v>
      </c>
      <c r="D371" s="380"/>
      <c r="E371" s="375"/>
      <c r="F371" s="396" t="s">
        <v>1829</v>
      </c>
      <c r="G371" s="398"/>
      <c r="P371" s="799" t="str">
        <f t="shared" si="15"/>
        <v/>
      </c>
    </row>
    <row r="372" spans="1:16">
      <c r="A372" s="564" t="str">
        <f t="shared" si="16"/>
        <v>k</v>
      </c>
      <c r="B372" s="372"/>
      <c r="C372" s="373" t="s">
        <v>2680</v>
      </c>
      <c r="D372" s="380"/>
      <c r="E372" s="375"/>
      <c r="F372" s="396" t="s">
        <v>1829</v>
      </c>
      <c r="G372" s="398"/>
      <c r="P372" s="799" t="str">
        <f t="shared" si="15"/>
        <v/>
      </c>
    </row>
    <row r="373" spans="1:16">
      <c r="A373" s="564" t="str">
        <f t="shared" si="16"/>
        <v>k</v>
      </c>
      <c r="B373" s="372"/>
      <c r="C373" s="373" t="s">
        <v>2680</v>
      </c>
      <c r="D373" s="380"/>
      <c r="E373" s="375"/>
      <c r="F373" s="396" t="s">
        <v>1829</v>
      </c>
      <c r="G373" s="398"/>
      <c r="P373" s="799" t="str">
        <f t="shared" si="15"/>
        <v/>
      </c>
    </row>
    <row r="374" spans="1:16">
      <c r="A374" s="564" t="str">
        <f t="shared" si="16"/>
        <v>k</v>
      </c>
      <c r="B374" s="372"/>
      <c r="C374" s="373" t="s">
        <v>2680</v>
      </c>
      <c r="D374" s="380"/>
      <c r="E374" s="375"/>
      <c r="F374" s="396" t="s">
        <v>1829</v>
      </c>
      <c r="G374" s="398"/>
      <c r="P374" s="799" t="str">
        <f t="shared" si="15"/>
        <v/>
      </c>
    </row>
    <row r="375" spans="1:16">
      <c r="A375" s="564" t="str">
        <f t="shared" si="16"/>
        <v>k</v>
      </c>
      <c r="B375" s="372"/>
      <c r="C375" s="373" t="s">
        <v>2680</v>
      </c>
      <c r="D375" s="380"/>
      <c r="E375" s="375"/>
      <c r="F375" s="396" t="s">
        <v>1829</v>
      </c>
      <c r="G375" s="398"/>
      <c r="P375" s="799" t="str">
        <f t="shared" si="15"/>
        <v/>
      </c>
    </row>
    <row r="376" spans="1:16">
      <c r="A376" s="564" t="str">
        <f t="shared" si="16"/>
        <v>k</v>
      </c>
      <c r="B376" s="372"/>
      <c r="C376" s="373" t="s">
        <v>2680</v>
      </c>
      <c r="D376" s="380"/>
      <c r="E376" s="375"/>
      <c r="F376" s="396" t="s">
        <v>1829</v>
      </c>
      <c r="G376" s="398"/>
      <c r="P376" s="799" t="str">
        <f t="shared" si="15"/>
        <v/>
      </c>
    </row>
    <row r="377" spans="1:16">
      <c r="A377" s="564" t="str">
        <f t="shared" si="16"/>
        <v>k</v>
      </c>
      <c r="B377" s="372"/>
      <c r="C377" s="373" t="s">
        <v>2680</v>
      </c>
      <c r="D377" s="380"/>
      <c r="E377" s="375"/>
      <c r="F377" s="396" t="s">
        <v>1829</v>
      </c>
      <c r="G377" s="398"/>
      <c r="P377" s="799" t="str">
        <f t="shared" si="15"/>
        <v/>
      </c>
    </row>
    <row r="378" spans="1:16">
      <c r="A378" s="565"/>
      <c r="B378" s="376"/>
      <c r="C378" s="377"/>
      <c r="D378" s="378"/>
      <c r="E378" s="379"/>
      <c r="F378" s="399"/>
      <c r="G378" s="398"/>
      <c r="P378" s="799" t="str">
        <f t="shared" si="15"/>
        <v/>
      </c>
    </row>
    <row r="379" spans="1:16">
      <c r="A379" s="565"/>
      <c r="B379" s="376"/>
      <c r="C379" s="377"/>
      <c r="D379" s="378"/>
      <c r="E379" s="379"/>
      <c r="F379" s="399"/>
      <c r="G379" s="398"/>
      <c r="P379" s="799" t="str">
        <f t="shared" si="15"/>
        <v/>
      </c>
    </row>
    <row r="380" spans="1:16">
      <c r="A380" s="565"/>
      <c r="B380" s="376"/>
      <c r="C380" s="377"/>
      <c r="D380" s="378"/>
      <c r="E380" s="379"/>
      <c r="F380" s="399"/>
      <c r="G380" s="398"/>
      <c r="P380" s="799" t="str">
        <f t="shared" si="15"/>
        <v/>
      </c>
    </row>
    <row r="381" spans="1:16" ht="17.25">
      <c r="A381" s="564" t="str">
        <f t="shared" ref="A381:A413" si="17">F381&amp;B381</f>
        <v>l</v>
      </c>
      <c r="B381" s="369"/>
      <c r="C381" s="370"/>
      <c r="D381" s="395"/>
      <c r="E381" s="371"/>
      <c r="F381" s="396" t="s">
        <v>1830</v>
      </c>
      <c r="G381" s="398"/>
      <c r="P381" s="799" t="str">
        <f t="shared" si="15"/>
        <v/>
      </c>
    </row>
    <row r="382" spans="1:16">
      <c r="A382" s="564" t="str">
        <f t="shared" si="17"/>
        <v>l</v>
      </c>
      <c r="B382" s="372"/>
      <c r="C382" s="373" t="s">
        <v>21</v>
      </c>
      <c r="D382" s="374"/>
      <c r="E382" s="375"/>
      <c r="F382" s="396" t="s">
        <v>1830</v>
      </c>
      <c r="G382" s="398"/>
      <c r="P382" s="799" t="str">
        <f t="shared" si="15"/>
        <v/>
      </c>
    </row>
    <row r="383" spans="1:16">
      <c r="A383" s="564" t="str">
        <f t="shared" si="17"/>
        <v>l</v>
      </c>
      <c r="B383" s="372"/>
      <c r="C383" s="373" t="s">
        <v>21</v>
      </c>
      <c r="D383" s="380"/>
      <c r="E383" s="375"/>
      <c r="F383" s="396" t="s">
        <v>1830</v>
      </c>
      <c r="G383" s="398"/>
      <c r="P383" s="799" t="str">
        <f t="shared" si="15"/>
        <v/>
      </c>
    </row>
    <row r="384" spans="1:16">
      <c r="A384" s="564" t="str">
        <f t="shared" si="17"/>
        <v>l</v>
      </c>
      <c r="B384" s="372"/>
      <c r="C384" s="373" t="s">
        <v>21</v>
      </c>
      <c r="D384" s="380"/>
      <c r="E384" s="375"/>
      <c r="F384" s="396" t="s">
        <v>1830</v>
      </c>
      <c r="G384" s="398"/>
      <c r="P384" s="799" t="str">
        <f t="shared" si="15"/>
        <v/>
      </c>
    </row>
    <row r="385" spans="1:16">
      <c r="A385" s="564" t="str">
        <f t="shared" si="17"/>
        <v>l</v>
      </c>
      <c r="B385" s="372"/>
      <c r="C385" s="373" t="s">
        <v>2679</v>
      </c>
      <c r="D385" s="380"/>
      <c r="E385" s="375"/>
      <c r="F385" s="396" t="s">
        <v>1830</v>
      </c>
      <c r="G385" s="398"/>
      <c r="P385" s="799" t="str">
        <f t="shared" si="15"/>
        <v/>
      </c>
    </row>
    <row r="386" spans="1:16">
      <c r="A386" s="564" t="str">
        <f t="shared" si="17"/>
        <v>l</v>
      </c>
      <c r="B386" s="372"/>
      <c r="C386" s="373" t="s">
        <v>2679</v>
      </c>
      <c r="D386" s="374"/>
      <c r="E386" s="375"/>
      <c r="F386" s="396" t="s">
        <v>1830</v>
      </c>
      <c r="G386" s="398"/>
      <c r="P386" s="799" t="str">
        <f t="shared" si="15"/>
        <v/>
      </c>
    </row>
    <row r="387" spans="1:16">
      <c r="A387" s="564" t="str">
        <f t="shared" si="17"/>
        <v>l</v>
      </c>
      <c r="B387" s="372"/>
      <c r="C387" s="373" t="s">
        <v>2679</v>
      </c>
      <c r="D387" s="380"/>
      <c r="E387" s="375"/>
      <c r="F387" s="396" t="s">
        <v>1830</v>
      </c>
      <c r="G387" s="398"/>
      <c r="P387" s="799" t="str">
        <f t="shared" si="15"/>
        <v/>
      </c>
    </row>
    <row r="388" spans="1:16">
      <c r="A388" s="564" t="str">
        <f t="shared" si="17"/>
        <v>l</v>
      </c>
      <c r="B388" s="372"/>
      <c r="C388" s="373" t="s">
        <v>2679</v>
      </c>
      <c r="D388" s="380"/>
      <c r="E388" s="375"/>
      <c r="F388" s="396" t="s">
        <v>1830</v>
      </c>
      <c r="G388" s="398"/>
      <c r="P388" s="799" t="str">
        <f t="shared" ref="P388:P451" si="18">IF(D388="","",CONCATENATE(" ",D388))</f>
        <v/>
      </c>
    </row>
    <row r="389" spans="1:16">
      <c r="A389" s="564" t="str">
        <f t="shared" si="17"/>
        <v>l</v>
      </c>
      <c r="B389" s="372"/>
      <c r="C389" s="373" t="s">
        <v>2679</v>
      </c>
      <c r="D389" s="380"/>
      <c r="E389" s="375"/>
      <c r="F389" s="396" t="s">
        <v>1830</v>
      </c>
      <c r="G389" s="398"/>
      <c r="P389" s="799" t="str">
        <f t="shared" si="18"/>
        <v/>
      </c>
    </row>
    <row r="390" spans="1:16">
      <c r="A390" s="564" t="str">
        <f t="shared" si="17"/>
        <v>l</v>
      </c>
      <c r="B390" s="372"/>
      <c r="C390" s="373" t="s">
        <v>2679</v>
      </c>
      <c r="D390" s="380"/>
      <c r="E390" s="375"/>
      <c r="F390" s="396" t="s">
        <v>1830</v>
      </c>
      <c r="G390" s="398"/>
      <c r="P390" s="799" t="str">
        <f t="shared" si="18"/>
        <v/>
      </c>
    </row>
    <row r="391" spans="1:16">
      <c r="A391" s="564" t="str">
        <f t="shared" si="17"/>
        <v>l</v>
      </c>
      <c r="B391" s="372"/>
      <c r="C391" s="373" t="s">
        <v>2679</v>
      </c>
      <c r="D391" s="380"/>
      <c r="E391" s="375"/>
      <c r="F391" s="396" t="s">
        <v>1830</v>
      </c>
      <c r="G391" s="398"/>
      <c r="P391" s="799" t="str">
        <f t="shared" si="18"/>
        <v/>
      </c>
    </row>
    <row r="392" spans="1:16">
      <c r="A392" s="564" t="str">
        <f t="shared" si="17"/>
        <v>l</v>
      </c>
      <c r="B392" s="372"/>
      <c r="C392" s="373" t="s">
        <v>2679</v>
      </c>
      <c r="D392" s="380"/>
      <c r="E392" s="375"/>
      <c r="F392" s="396" t="s">
        <v>1830</v>
      </c>
      <c r="G392" s="398"/>
      <c r="P392" s="799" t="str">
        <f t="shared" si="18"/>
        <v/>
      </c>
    </row>
    <row r="393" spans="1:16">
      <c r="A393" s="564" t="str">
        <f t="shared" si="17"/>
        <v>l</v>
      </c>
      <c r="B393" s="372"/>
      <c r="C393" s="373" t="s">
        <v>2679</v>
      </c>
      <c r="D393" s="380"/>
      <c r="E393" s="375"/>
      <c r="F393" s="396" t="s">
        <v>1830</v>
      </c>
      <c r="G393" s="398"/>
      <c r="P393" s="799" t="str">
        <f t="shared" si="18"/>
        <v/>
      </c>
    </row>
    <row r="394" spans="1:16">
      <c r="A394" s="564" t="str">
        <f t="shared" si="17"/>
        <v>l</v>
      </c>
      <c r="B394" s="372"/>
      <c r="C394" s="373" t="s">
        <v>2680</v>
      </c>
      <c r="D394" s="380"/>
      <c r="E394" s="375"/>
      <c r="F394" s="396" t="s">
        <v>1830</v>
      </c>
      <c r="G394" s="398"/>
      <c r="P394" s="799" t="str">
        <f t="shared" si="18"/>
        <v/>
      </c>
    </row>
    <row r="395" spans="1:16">
      <c r="A395" s="564" t="str">
        <f t="shared" si="17"/>
        <v>l</v>
      </c>
      <c r="B395" s="372"/>
      <c r="C395" s="373" t="s">
        <v>2680</v>
      </c>
      <c r="D395" s="380"/>
      <c r="E395" s="375"/>
      <c r="F395" s="396" t="s">
        <v>1830</v>
      </c>
      <c r="G395" s="398"/>
      <c r="P395" s="799" t="str">
        <f t="shared" si="18"/>
        <v/>
      </c>
    </row>
    <row r="396" spans="1:16">
      <c r="A396" s="564" t="str">
        <f t="shared" si="17"/>
        <v>l</v>
      </c>
      <c r="B396" s="372"/>
      <c r="C396" s="373" t="s">
        <v>2680</v>
      </c>
      <c r="D396" s="380"/>
      <c r="E396" s="375"/>
      <c r="F396" s="396" t="s">
        <v>1830</v>
      </c>
      <c r="G396" s="398"/>
      <c r="P396" s="799" t="str">
        <f t="shared" si="18"/>
        <v/>
      </c>
    </row>
    <row r="397" spans="1:16">
      <c r="A397" s="564" t="str">
        <f t="shared" si="17"/>
        <v>l</v>
      </c>
      <c r="B397" s="372"/>
      <c r="C397" s="373" t="s">
        <v>2680</v>
      </c>
      <c r="D397" s="380"/>
      <c r="E397" s="375"/>
      <c r="F397" s="396" t="s">
        <v>1830</v>
      </c>
      <c r="G397" s="398"/>
      <c r="P397" s="799" t="str">
        <f t="shared" si="18"/>
        <v/>
      </c>
    </row>
    <row r="398" spans="1:16">
      <c r="A398" s="564" t="str">
        <f t="shared" si="17"/>
        <v>l</v>
      </c>
      <c r="B398" s="372"/>
      <c r="C398" s="373" t="s">
        <v>2680</v>
      </c>
      <c r="D398" s="380"/>
      <c r="E398" s="375"/>
      <c r="F398" s="396" t="s">
        <v>1830</v>
      </c>
      <c r="G398" s="398"/>
      <c r="P398" s="799" t="str">
        <f t="shared" si="18"/>
        <v/>
      </c>
    </row>
    <row r="399" spans="1:16">
      <c r="A399" s="564" t="str">
        <f t="shared" si="17"/>
        <v>l</v>
      </c>
      <c r="B399" s="372"/>
      <c r="C399" s="373" t="s">
        <v>2680</v>
      </c>
      <c r="D399" s="380"/>
      <c r="E399" s="375"/>
      <c r="F399" s="396" t="s">
        <v>1830</v>
      </c>
      <c r="G399" s="398"/>
      <c r="P399" s="799" t="str">
        <f t="shared" si="18"/>
        <v/>
      </c>
    </row>
    <row r="400" spans="1:16">
      <c r="A400" s="564" t="str">
        <f t="shared" si="17"/>
        <v>l</v>
      </c>
      <c r="B400" s="372"/>
      <c r="C400" s="373" t="s">
        <v>2680</v>
      </c>
      <c r="D400" s="380"/>
      <c r="E400" s="375"/>
      <c r="F400" s="396" t="s">
        <v>1830</v>
      </c>
      <c r="G400" s="398"/>
      <c r="P400" s="799" t="str">
        <f t="shared" si="18"/>
        <v/>
      </c>
    </row>
    <row r="401" spans="1:16">
      <c r="A401" s="564" t="str">
        <f t="shared" si="17"/>
        <v>l</v>
      </c>
      <c r="B401" s="372"/>
      <c r="C401" s="373" t="s">
        <v>2680</v>
      </c>
      <c r="D401" s="380"/>
      <c r="E401" s="375"/>
      <c r="F401" s="396" t="s">
        <v>1830</v>
      </c>
      <c r="G401" s="398"/>
      <c r="P401" s="799" t="str">
        <f t="shared" si="18"/>
        <v/>
      </c>
    </row>
    <row r="402" spans="1:16">
      <c r="A402" s="564" t="str">
        <f t="shared" si="17"/>
        <v>l</v>
      </c>
      <c r="B402" s="372"/>
      <c r="C402" s="373" t="s">
        <v>2680</v>
      </c>
      <c r="D402" s="380"/>
      <c r="E402" s="375"/>
      <c r="F402" s="396" t="s">
        <v>1830</v>
      </c>
      <c r="G402" s="398"/>
      <c r="P402" s="799" t="str">
        <f t="shared" si="18"/>
        <v/>
      </c>
    </row>
    <row r="403" spans="1:16">
      <c r="A403" s="564" t="str">
        <f t="shared" si="17"/>
        <v>l</v>
      </c>
      <c r="B403" s="372"/>
      <c r="C403" s="373" t="s">
        <v>2680</v>
      </c>
      <c r="D403" s="380"/>
      <c r="E403" s="375"/>
      <c r="F403" s="396" t="s">
        <v>1830</v>
      </c>
      <c r="G403" s="398"/>
      <c r="P403" s="799" t="str">
        <f t="shared" si="18"/>
        <v/>
      </c>
    </row>
    <row r="404" spans="1:16">
      <c r="A404" s="564" t="str">
        <f t="shared" si="17"/>
        <v>l</v>
      </c>
      <c r="B404" s="372"/>
      <c r="C404" s="373" t="s">
        <v>2680</v>
      </c>
      <c r="D404" s="380"/>
      <c r="E404" s="375"/>
      <c r="F404" s="396" t="s">
        <v>1830</v>
      </c>
      <c r="G404" s="398"/>
      <c r="P404" s="799" t="str">
        <f t="shared" si="18"/>
        <v/>
      </c>
    </row>
    <row r="405" spans="1:16">
      <c r="A405" s="564" t="str">
        <f t="shared" si="17"/>
        <v>l</v>
      </c>
      <c r="B405" s="372"/>
      <c r="C405" s="373" t="s">
        <v>2680</v>
      </c>
      <c r="D405" s="380"/>
      <c r="E405" s="375"/>
      <c r="F405" s="396" t="s">
        <v>1830</v>
      </c>
      <c r="G405" s="398"/>
      <c r="P405" s="799" t="str">
        <f t="shared" si="18"/>
        <v/>
      </c>
    </row>
    <row r="406" spans="1:16">
      <c r="A406" s="564" t="str">
        <f t="shared" si="17"/>
        <v>l</v>
      </c>
      <c r="B406" s="372"/>
      <c r="C406" s="373" t="s">
        <v>2680</v>
      </c>
      <c r="D406" s="380"/>
      <c r="E406" s="375"/>
      <c r="F406" s="396" t="s">
        <v>1830</v>
      </c>
      <c r="G406" s="398"/>
      <c r="P406" s="799" t="str">
        <f t="shared" si="18"/>
        <v/>
      </c>
    </row>
    <row r="407" spans="1:16">
      <c r="A407" s="564" t="str">
        <f t="shared" si="17"/>
        <v>l</v>
      </c>
      <c r="B407" s="372"/>
      <c r="C407" s="373" t="s">
        <v>2680</v>
      </c>
      <c r="D407" s="380"/>
      <c r="E407" s="375"/>
      <c r="F407" s="396" t="s">
        <v>1830</v>
      </c>
      <c r="G407" s="398"/>
      <c r="P407" s="799" t="str">
        <f t="shared" si="18"/>
        <v/>
      </c>
    </row>
    <row r="408" spans="1:16">
      <c r="A408" s="564" t="str">
        <f t="shared" si="17"/>
        <v>l</v>
      </c>
      <c r="B408" s="372"/>
      <c r="C408" s="373" t="s">
        <v>2680</v>
      </c>
      <c r="D408" s="380"/>
      <c r="E408" s="375"/>
      <c r="F408" s="396" t="s">
        <v>1830</v>
      </c>
      <c r="G408" s="398"/>
      <c r="P408" s="799" t="str">
        <f t="shared" si="18"/>
        <v/>
      </c>
    </row>
    <row r="409" spans="1:16">
      <c r="A409" s="564" t="str">
        <f t="shared" si="17"/>
        <v>l</v>
      </c>
      <c r="B409" s="372"/>
      <c r="C409" s="373" t="s">
        <v>2680</v>
      </c>
      <c r="D409" s="380"/>
      <c r="E409" s="375"/>
      <c r="F409" s="396" t="s">
        <v>1830</v>
      </c>
      <c r="G409" s="398"/>
      <c r="P409" s="799" t="str">
        <f t="shared" si="18"/>
        <v/>
      </c>
    </row>
    <row r="410" spans="1:16">
      <c r="A410" s="564" t="str">
        <f t="shared" si="17"/>
        <v>l</v>
      </c>
      <c r="B410" s="372"/>
      <c r="C410" s="373" t="s">
        <v>2680</v>
      </c>
      <c r="D410" s="380"/>
      <c r="E410" s="375"/>
      <c r="F410" s="396" t="s">
        <v>1830</v>
      </c>
      <c r="G410" s="398"/>
      <c r="P410" s="799" t="str">
        <f t="shared" si="18"/>
        <v/>
      </c>
    </row>
    <row r="411" spans="1:16">
      <c r="A411" s="564" t="str">
        <f t="shared" si="17"/>
        <v>l</v>
      </c>
      <c r="B411" s="372"/>
      <c r="C411" s="373" t="s">
        <v>2680</v>
      </c>
      <c r="D411" s="380"/>
      <c r="E411" s="375"/>
      <c r="F411" s="396" t="s">
        <v>1830</v>
      </c>
      <c r="G411" s="398"/>
      <c r="P411" s="799" t="str">
        <f t="shared" si="18"/>
        <v/>
      </c>
    </row>
    <row r="412" spans="1:16">
      <c r="A412" s="564" t="str">
        <f t="shared" si="17"/>
        <v>l</v>
      </c>
      <c r="B412" s="372"/>
      <c r="C412" s="373" t="s">
        <v>2680</v>
      </c>
      <c r="D412" s="380"/>
      <c r="E412" s="375"/>
      <c r="F412" s="396" t="s">
        <v>1830</v>
      </c>
      <c r="G412" s="398"/>
      <c r="P412" s="799" t="str">
        <f t="shared" si="18"/>
        <v/>
      </c>
    </row>
    <row r="413" spans="1:16">
      <c r="A413" s="564" t="str">
        <f t="shared" si="17"/>
        <v>l</v>
      </c>
      <c r="B413" s="372"/>
      <c r="C413" s="373" t="s">
        <v>2680</v>
      </c>
      <c r="D413" s="380"/>
      <c r="E413" s="375"/>
      <c r="F413" s="396" t="s">
        <v>1830</v>
      </c>
      <c r="G413" s="398"/>
      <c r="P413" s="799" t="str">
        <f t="shared" si="18"/>
        <v/>
      </c>
    </row>
    <row r="414" spans="1:16">
      <c r="A414" s="565"/>
      <c r="B414" s="376"/>
      <c r="C414" s="377"/>
      <c r="D414" s="378"/>
      <c r="E414" s="379"/>
      <c r="F414" s="399"/>
      <c r="G414" s="398"/>
      <c r="P414" s="799" t="str">
        <f t="shared" si="18"/>
        <v/>
      </c>
    </row>
    <row r="415" spans="1:16">
      <c r="A415" s="565"/>
      <c r="B415" s="376"/>
      <c r="C415" s="377"/>
      <c r="D415" s="378"/>
      <c r="E415" s="379"/>
      <c r="F415" s="399"/>
      <c r="G415" s="398"/>
      <c r="P415" s="799" t="str">
        <f t="shared" si="18"/>
        <v/>
      </c>
    </row>
    <row r="416" spans="1:16">
      <c r="A416" s="565"/>
      <c r="B416" s="376"/>
      <c r="C416" s="377"/>
      <c r="D416" s="378"/>
      <c r="E416" s="379"/>
      <c r="F416" s="399"/>
      <c r="G416" s="398"/>
      <c r="P416" s="799" t="str">
        <f t="shared" si="18"/>
        <v/>
      </c>
    </row>
    <row r="417" spans="1:16" ht="17.25">
      <c r="A417" s="564" t="str">
        <f t="shared" ref="A417:A449" si="19">F417&amp;B417</f>
        <v>m</v>
      </c>
      <c r="B417" s="369"/>
      <c r="C417" s="370"/>
      <c r="D417" s="395"/>
      <c r="E417" s="371"/>
      <c r="F417" s="396" t="s">
        <v>1831</v>
      </c>
      <c r="G417" s="398"/>
      <c r="P417" s="799" t="str">
        <f t="shared" si="18"/>
        <v/>
      </c>
    </row>
    <row r="418" spans="1:16">
      <c r="A418" s="564" t="str">
        <f t="shared" si="19"/>
        <v>m</v>
      </c>
      <c r="B418" s="372"/>
      <c r="C418" s="373" t="s">
        <v>21</v>
      </c>
      <c r="D418" s="374"/>
      <c r="E418" s="375"/>
      <c r="F418" s="396" t="s">
        <v>1831</v>
      </c>
      <c r="G418" s="398"/>
      <c r="P418" s="799" t="str">
        <f t="shared" si="18"/>
        <v/>
      </c>
    </row>
    <row r="419" spans="1:16">
      <c r="A419" s="564" t="str">
        <f t="shared" si="19"/>
        <v>m</v>
      </c>
      <c r="B419" s="372"/>
      <c r="C419" s="373" t="s">
        <v>21</v>
      </c>
      <c r="D419" s="380"/>
      <c r="E419" s="375"/>
      <c r="F419" s="396" t="s">
        <v>1831</v>
      </c>
      <c r="G419" s="398"/>
      <c r="P419" s="799" t="str">
        <f t="shared" si="18"/>
        <v/>
      </c>
    </row>
    <row r="420" spans="1:16">
      <c r="A420" s="564" t="str">
        <f t="shared" si="19"/>
        <v>m</v>
      </c>
      <c r="B420" s="372"/>
      <c r="C420" s="373" t="s">
        <v>21</v>
      </c>
      <c r="D420" s="380"/>
      <c r="E420" s="375"/>
      <c r="F420" s="396" t="s">
        <v>1831</v>
      </c>
      <c r="G420" s="398"/>
      <c r="P420" s="799" t="str">
        <f t="shared" si="18"/>
        <v/>
      </c>
    </row>
    <row r="421" spans="1:16">
      <c r="A421" s="564" t="str">
        <f t="shared" si="19"/>
        <v>m</v>
      </c>
      <c r="B421" s="372"/>
      <c r="C421" s="373" t="s">
        <v>2679</v>
      </c>
      <c r="D421" s="380"/>
      <c r="E421" s="375"/>
      <c r="F421" s="396" t="s">
        <v>1831</v>
      </c>
      <c r="G421" s="398"/>
      <c r="P421" s="799" t="str">
        <f t="shared" si="18"/>
        <v/>
      </c>
    </row>
    <row r="422" spans="1:16">
      <c r="A422" s="564" t="str">
        <f t="shared" si="19"/>
        <v>m</v>
      </c>
      <c r="B422" s="372"/>
      <c r="C422" s="373" t="s">
        <v>2679</v>
      </c>
      <c r="D422" s="374"/>
      <c r="E422" s="375"/>
      <c r="F422" s="396" t="s">
        <v>1831</v>
      </c>
      <c r="G422" s="398"/>
      <c r="P422" s="799" t="str">
        <f t="shared" si="18"/>
        <v/>
      </c>
    </row>
    <row r="423" spans="1:16">
      <c r="A423" s="564" t="str">
        <f t="shared" si="19"/>
        <v>m</v>
      </c>
      <c r="B423" s="372"/>
      <c r="C423" s="373" t="s">
        <v>2679</v>
      </c>
      <c r="D423" s="380"/>
      <c r="E423" s="375"/>
      <c r="F423" s="396" t="s">
        <v>1831</v>
      </c>
      <c r="G423" s="398"/>
      <c r="P423" s="799" t="str">
        <f t="shared" si="18"/>
        <v/>
      </c>
    </row>
    <row r="424" spans="1:16">
      <c r="A424" s="564" t="str">
        <f t="shared" si="19"/>
        <v>m</v>
      </c>
      <c r="B424" s="372"/>
      <c r="C424" s="373" t="s">
        <v>2679</v>
      </c>
      <c r="D424" s="380"/>
      <c r="E424" s="375"/>
      <c r="F424" s="396" t="s">
        <v>1831</v>
      </c>
      <c r="G424" s="398"/>
      <c r="P424" s="799" t="str">
        <f t="shared" si="18"/>
        <v/>
      </c>
    </row>
    <row r="425" spans="1:16">
      <c r="A425" s="564" t="str">
        <f t="shared" si="19"/>
        <v>m</v>
      </c>
      <c r="B425" s="372"/>
      <c r="C425" s="373" t="s">
        <v>2679</v>
      </c>
      <c r="D425" s="380"/>
      <c r="E425" s="375"/>
      <c r="F425" s="396" t="s">
        <v>1831</v>
      </c>
      <c r="G425" s="398"/>
      <c r="P425" s="799" t="str">
        <f t="shared" si="18"/>
        <v/>
      </c>
    </row>
    <row r="426" spans="1:16">
      <c r="A426" s="564" t="str">
        <f t="shared" si="19"/>
        <v>m</v>
      </c>
      <c r="B426" s="372"/>
      <c r="C426" s="373" t="s">
        <v>2679</v>
      </c>
      <c r="D426" s="380"/>
      <c r="E426" s="375"/>
      <c r="F426" s="396" t="s">
        <v>1831</v>
      </c>
      <c r="G426" s="398"/>
      <c r="P426" s="799" t="str">
        <f t="shared" si="18"/>
        <v/>
      </c>
    </row>
    <row r="427" spans="1:16">
      <c r="A427" s="564" t="str">
        <f t="shared" si="19"/>
        <v>m</v>
      </c>
      <c r="B427" s="372"/>
      <c r="C427" s="373" t="s">
        <v>2679</v>
      </c>
      <c r="D427" s="380"/>
      <c r="E427" s="375"/>
      <c r="F427" s="396" t="s">
        <v>1831</v>
      </c>
      <c r="G427" s="398"/>
      <c r="P427" s="799" t="str">
        <f t="shared" si="18"/>
        <v/>
      </c>
    </row>
    <row r="428" spans="1:16">
      <c r="A428" s="564" t="str">
        <f t="shared" si="19"/>
        <v>m</v>
      </c>
      <c r="B428" s="372"/>
      <c r="C428" s="373" t="s">
        <v>2679</v>
      </c>
      <c r="D428" s="380"/>
      <c r="E428" s="375"/>
      <c r="F428" s="396" t="s">
        <v>1831</v>
      </c>
      <c r="G428" s="398"/>
      <c r="P428" s="799" t="str">
        <f t="shared" si="18"/>
        <v/>
      </c>
    </row>
    <row r="429" spans="1:16">
      <c r="A429" s="564" t="str">
        <f t="shared" si="19"/>
        <v>m</v>
      </c>
      <c r="B429" s="372"/>
      <c r="C429" s="373" t="s">
        <v>2679</v>
      </c>
      <c r="D429" s="380"/>
      <c r="E429" s="375"/>
      <c r="F429" s="396" t="s">
        <v>1831</v>
      </c>
      <c r="G429" s="398"/>
      <c r="P429" s="799" t="str">
        <f t="shared" si="18"/>
        <v/>
      </c>
    </row>
    <row r="430" spans="1:16">
      <c r="A430" s="564" t="str">
        <f t="shared" si="19"/>
        <v>m</v>
      </c>
      <c r="B430" s="372"/>
      <c r="C430" s="373" t="s">
        <v>2680</v>
      </c>
      <c r="D430" s="380"/>
      <c r="E430" s="375"/>
      <c r="F430" s="396" t="s">
        <v>1831</v>
      </c>
      <c r="G430" s="398"/>
      <c r="P430" s="799" t="str">
        <f t="shared" si="18"/>
        <v/>
      </c>
    </row>
    <row r="431" spans="1:16">
      <c r="A431" s="564" t="str">
        <f t="shared" si="19"/>
        <v>m</v>
      </c>
      <c r="B431" s="372"/>
      <c r="C431" s="373" t="s">
        <v>2680</v>
      </c>
      <c r="D431" s="380"/>
      <c r="E431" s="375"/>
      <c r="F431" s="396" t="s">
        <v>1831</v>
      </c>
      <c r="G431" s="398"/>
      <c r="P431" s="799" t="str">
        <f t="shared" si="18"/>
        <v/>
      </c>
    </row>
    <row r="432" spans="1:16">
      <c r="A432" s="564" t="str">
        <f t="shared" si="19"/>
        <v>m</v>
      </c>
      <c r="B432" s="372"/>
      <c r="C432" s="373" t="s">
        <v>2680</v>
      </c>
      <c r="D432" s="380"/>
      <c r="E432" s="375"/>
      <c r="F432" s="396" t="s">
        <v>1831</v>
      </c>
      <c r="G432" s="398"/>
      <c r="P432" s="799" t="str">
        <f t="shared" si="18"/>
        <v/>
      </c>
    </row>
    <row r="433" spans="1:16">
      <c r="A433" s="564" t="str">
        <f t="shared" si="19"/>
        <v>m</v>
      </c>
      <c r="B433" s="372"/>
      <c r="C433" s="373" t="s">
        <v>2680</v>
      </c>
      <c r="D433" s="380"/>
      <c r="E433" s="375"/>
      <c r="F433" s="396" t="s">
        <v>1831</v>
      </c>
      <c r="G433" s="398"/>
      <c r="P433" s="799" t="str">
        <f t="shared" si="18"/>
        <v/>
      </c>
    </row>
    <row r="434" spans="1:16">
      <c r="A434" s="564" t="str">
        <f t="shared" si="19"/>
        <v>m</v>
      </c>
      <c r="B434" s="372"/>
      <c r="C434" s="373" t="s">
        <v>2680</v>
      </c>
      <c r="D434" s="380"/>
      <c r="E434" s="375"/>
      <c r="F434" s="396" t="s">
        <v>1831</v>
      </c>
      <c r="G434" s="398"/>
      <c r="P434" s="799" t="str">
        <f t="shared" si="18"/>
        <v/>
      </c>
    </row>
    <row r="435" spans="1:16">
      <c r="A435" s="564" t="str">
        <f t="shared" si="19"/>
        <v>m</v>
      </c>
      <c r="B435" s="372"/>
      <c r="C435" s="373" t="s">
        <v>2680</v>
      </c>
      <c r="D435" s="380"/>
      <c r="E435" s="375"/>
      <c r="F435" s="396" t="s">
        <v>1831</v>
      </c>
      <c r="G435" s="398"/>
      <c r="P435" s="799" t="str">
        <f t="shared" si="18"/>
        <v/>
      </c>
    </row>
    <row r="436" spans="1:16">
      <c r="A436" s="564" t="str">
        <f t="shared" si="19"/>
        <v>m</v>
      </c>
      <c r="B436" s="372"/>
      <c r="C436" s="373" t="s">
        <v>2680</v>
      </c>
      <c r="D436" s="380"/>
      <c r="E436" s="375"/>
      <c r="F436" s="396" t="s">
        <v>1831</v>
      </c>
      <c r="G436" s="398"/>
      <c r="P436" s="799" t="str">
        <f t="shared" si="18"/>
        <v/>
      </c>
    </row>
    <row r="437" spans="1:16">
      <c r="A437" s="564" t="str">
        <f t="shared" si="19"/>
        <v>m</v>
      </c>
      <c r="B437" s="372"/>
      <c r="C437" s="373" t="s">
        <v>2680</v>
      </c>
      <c r="D437" s="380"/>
      <c r="E437" s="375"/>
      <c r="F437" s="396" t="s">
        <v>1831</v>
      </c>
      <c r="G437" s="398"/>
      <c r="P437" s="799" t="str">
        <f t="shared" si="18"/>
        <v/>
      </c>
    </row>
    <row r="438" spans="1:16">
      <c r="A438" s="564" t="str">
        <f t="shared" si="19"/>
        <v>m</v>
      </c>
      <c r="B438" s="372"/>
      <c r="C438" s="373" t="s">
        <v>2680</v>
      </c>
      <c r="D438" s="380"/>
      <c r="E438" s="375"/>
      <c r="F438" s="396" t="s">
        <v>1831</v>
      </c>
      <c r="G438" s="398"/>
      <c r="P438" s="799" t="str">
        <f t="shared" si="18"/>
        <v/>
      </c>
    </row>
    <row r="439" spans="1:16">
      <c r="A439" s="564" t="str">
        <f t="shared" si="19"/>
        <v>m</v>
      </c>
      <c r="B439" s="372"/>
      <c r="C439" s="373" t="s">
        <v>2680</v>
      </c>
      <c r="D439" s="380"/>
      <c r="E439" s="375"/>
      <c r="F439" s="396" t="s">
        <v>1831</v>
      </c>
      <c r="G439" s="398"/>
      <c r="P439" s="799" t="str">
        <f t="shared" si="18"/>
        <v/>
      </c>
    </row>
    <row r="440" spans="1:16">
      <c r="A440" s="564" t="str">
        <f t="shared" si="19"/>
        <v>m</v>
      </c>
      <c r="B440" s="372"/>
      <c r="C440" s="373" t="s">
        <v>2680</v>
      </c>
      <c r="D440" s="380"/>
      <c r="E440" s="375"/>
      <c r="F440" s="396" t="s">
        <v>1831</v>
      </c>
      <c r="G440" s="398"/>
      <c r="P440" s="799" t="str">
        <f t="shared" si="18"/>
        <v/>
      </c>
    </row>
    <row r="441" spans="1:16">
      <c r="A441" s="564" t="str">
        <f t="shared" si="19"/>
        <v>m</v>
      </c>
      <c r="B441" s="372"/>
      <c r="C441" s="373" t="s">
        <v>2680</v>
      </c>
      <c r="D441" s="380"/>
      <c r="E441" s="375"/>
      <c r="F441" s="396" t="s">
        <v>1831</v>
      </c>
      <c r="G441" s="398"/>
      <c r="P441" s="799" t="str">
        <f t="shared" si="18"/>
        <v/>
      </c>
    </row>
    <row r="442" spans="1:16">
      <c r="A442" s="564" t="str">
        <f t="shared" si="19"/>
        <v>m</v>
      </c>
      <c r="B442" s="372"/>
      <c r="C442" s="373" t="s">
        <v>2680</v>
      </c>
      <c r="D442" s="380"/>
      <c r="E442" s="375"/>
      <c r="F442" s="396" t="s">
        <v>1831</v>
      </c>
      <c r="G442" s="398"/>
      <c r="P442" s="799" t="str">
        <f t="shared" si="18"/>
        <v/>
      </c>
    </row>
    <row r="443" spans="1:16">
      <c r="A443" s="564" t="str">
        <f t="shared" si="19"/>
        <v>m</v>
      </c>
      <c r="B443" s="372"/>
      <c r="C443" s="373" t="s">
        <v>2680</v>
      </c>
      <c r="D443" s="380"/>
      <c r="E443" s="375"/>
      <c r="F443" s="396" t="s">
        <v>1831</v>
      </c>
      <c r="G443" s="398"/>
      <c r="P443" s="799" t="str">
        <f t="shared" si="18"/>
        <v/>
      </c>
    </row>
    <row r="444" spans="1:16">
      <c r="A444" s="564" t="str">
        <f t="shared" si="19"/>
        <v>m</v>
      </c>
      <c r="B444" s="372"/>
      <c r="C444" s="373" t="s">
        <v>2680</v>
      </c>
      <c r="D444" s="380"/>
      <c r="E444" s="375"/>
      <c r="F444" s="396" t="s">
        <v>1831</v>
      </c>
      <c r="G444" s="398"/>
      <c r="P444" s="799" t="str">
        <f t="shared" si="18"/>
        <v/>
      </c>
    </row>
    <row r="445" spans="1:16">
      <c r="A445" s="564" t="str">
        <f t="shared" si="19"/>
        <v>m</v>
      </c>
      <c r="B445" s="372"/>
      <c r="C445" s="373" t="s">
        <v>2680</v>
      </c>
      <c r="D445" s="380"/>
      <c r="E445" s="375"/>
      <c r="F445" s="396" t="s">
        <v>1831</v>
      </c>
      <c r="G445" s="398"/>
      <c r="P445" s="799" t="str">
        <f t="shared" si="18"/>
        <v/>
      </c>
    </row>
    <row r="446" spans="1:16">
      <c r="A446" s="564" t="str">
        <f t="shared" si="19"/>
        <v>m</v>
      </c>
      <c r="B446" s="372"/>
      <c r="C446" s="373" t="s">
        <v>2680</v>
      </c>
      <c r="D446" s="380"/>
      <c r="E446" s="375"/>
      <c r="F446" s="396" t="s">
        <v>1831</v>
      </c>
      <c r="G446" s="398"/>
      <c r="P446" s="799" t="str">
        <f t="shared" si="18"/>
        <v/>
      </c>
    </row>
    <row r="447" spans="1:16">
      <c r="A447" s="564" t="str">
        <f t="shared" si="19"/>
        <v>m</v>
      </c>
      <c r="B447" s="372"/>
      <c r="C447" s="373" t="s">
        <v>2680</v>
      </c>
      <c r="D447" s="380"/>
      <c r="E447" s="375"/>
      <c r="F447" s="396" t="s">
        <v>1831</v>
      </c>
      <c r="G447" s="398"/>
      <c r="P447" s="799" t="str">
        <f t="shared" si="18"/>
        <v/>
      </c>
    </row>
    <row r="448" spans="1:16">
      <c r="A448" s="564" t="str">
        <f t="shared" si="19"/>
        <v>m</v>
      </c>
      <c r="B448" s="372"/>
      <c r="C448" s="373" t="s">
        <v>2680</v>
      </c>
      <c r="D448" s="380"/>
      <c r="E448" s="375"/>
      <c r="F448" s="396" t="s">
        <v>1831</v>
      </c>
      <c r="G448" s="398"/>
      <c r="P448" s="799" t="str">
        <f t="shared" si="18"/>
        <v/>
      </c>
    </row>
    <row r="449" spans="1:16">
      <c r="A449" s="564" t="str">
        <f t="shared" si="19"/>
        <v>m</v>
      </c>
      <c r="B449" s="372"/>
      <c r="C449" s="373" t="s">
        <v>2680</v>
      </c>
      <c r="D449" s="380"/>
      <c r="E449" s="375"/>
      <c r="F449" s="396" t="s">
        <v>1831</v>
      </c>
      <c r="G449" s="398"/>
      <c r="P449" s="799" t="str">
        <f t="shared" si="18"/>
        <v/>
      </c>
    </row>
    <row r="450" spans="1:16">
      <c r="A450" s="565"/>
      <c r="B450" s="376"/>
      <c r="C450" s="377"/>
      <c r="D450" s="378"/>
      <c r="E450" s="379"/>
      <c r="F450" s="399"/>
      <c r="G450" s="398"/>
      <c r="P450" s="799" t="str">
        <f t="shared" si="18"/>
        <v/>
      </c>
    </row>
    <row r="451" spans="1:16">
      <c r="A451" s="565"/>
      <c r="B451" s="376"/>
      <c r="C451" s="377"/>
      <c r="D451" s="378"/>
      <c r="E451" s="379"/>
      <c r="F451" s="399"/>
      <c r="G451" s="398"/>
      <c r="P451" s="799" t="str">
        <f t="shared" si="18"/>
        <v/>
      </c>
    </row>
    <row r="452" spans="1:16">
      <c r="A452" s="565"/>
      <c r="B452" s="376"/>
      <c r="C452" s="377"/>
      <c r="D452" s="378"/>
      <c r="E452" s="379"/>
      <c r="F452" s="399"/>
      <c r="G452" s="398"/>
      <c r="P452" s="799" t="str">
        <f t="shared" ref="P452:P515" si="20">IF(D452="","",CONCATENATE(" ",D452))</f>
        <v/>
      </c>
    </row>
    <row r="453" spans="1:16" ht="17.25">
      <c r="A453" s="564" t="str">
        <f t="shared" ref="A453:A479" si="21">F453&amp;B453</f>
        <v>n</v>
      </c>
      <c r="B453" s="369"/>
      <c r="C453" s="370"/>
      <c r="D453" s="395"/>
      <c r="E453" s="371"/>
      <c r="F453" s="396" t="s">
        <v>1832</v>
      </c>
      <c r="G453" s="398"/>
      <c r="P453" s="799" t="str">
        <f t="shared" si="20"/>
        <v/>
      </c>
    </row>
    <row r="454" spans="1:16">
      <c r="A454" s="564" t="str">
        <f t="shared" si="21"/>
        <v>n</v>
      </c>
      <c r="B454" s="372"/>
      <c r="C454" s="373" t="s">
        <v>21</v>
      </c>
      <c r="D454" s="374"/>
      <c r="E454" s="375"/>
      <c r="F454" s="396" t="s">
        <v>1832</v>
      </c>
      <c r="G454" s="398"/>
      <c r="P454" s="799" t="str">
        <f t="shared" si="20"/>
        <v/>
      </c>
    </row>
    <row r="455" spans="1:16">
      <c r="A455" s="564" t="str">
        <f t="shared" si="21"/>
        <v>n</v>
      </c>
      <c r="B455" s="372"/>
      <c r="C455" s="373" t="s">
        <v>21</v>
      </c>
      <c r="D455" s="380"/>
      <c r="E455" s="375"/>
      <c r="F455" s="396" t="s">
        <v>1832</v>
      </c>
      <c r="G455" s="398"/>
      <c r="P455" s="799" t="str">
        <f t="shared" si="20"/>
        <v/>
      </c>
    </row>
    <row r="456" spans="1:16">
      <c r="A456" s="564" t="str">
        <f t="shared" si="21"/>
        <v>n</v>
      </c>
      <c r="B456" s="372"/>
      <c r="C456" s="373" t="s">
        <v>21</v>
      </c>
      <c r="D456" s="380"/>
      <c r="E456" s="375"/>
      <c r="F456" s="396" t="s">
        <v>1832</v>
      </c>
      <c r="G456" s="398"/>
      <c r="P456" s="799" t="str">
        <f t="shared" si="20"/>
        <v/>
      </c>
    </row>
    <row r="457" spans="1:16">
      <c r="A457" s="564" t="str">
        <f t="shared" si="21"/>
        <v>n</v>
      </c>
      <c r="B457" s="372"/>
      <c r="C457" s="373" t="s">
        <v>2679</v>
      </c>
      <c r="D457" s="380"/>
      <c r="E457" s="375"/>
      <c r="F457" s="396" t="s">
        <v>1832</v>
      </c>
      <c r="G457" s="398"/>
      <c r="P457" s="799" t="str">
        <f t="shared" si="20"/>
        <v/>
      </c>
    </row>
    <row r="458" spans="1:16">
      <c r="A458" s="564" t="str">
        <f t="shared" si="21"/>
        <v>n</v>
      </c>
      <c r="B458" s="372"/>
      <c r="C458" s="373" t="s">
        <v>2679</v>
      </c>
      <c r="D458" s="374"/>
      <c r="E458" s="375"/>
      <c r="F458" s="396" t="s">
        <v>1832</v>
      </c>
      <c r="G458" s="398"/>
      <c r="P458" s="799" t="str">
        <f t="shared" si="20"/>
        <v/>
      </c>
    </row>
    <row r="459" spans="1:16">
      <c r="A459" s="564" t="str">
        <f t="shared" si="21"/>
        <v>n</v>
      </c>
      <c r="B459" s="372"/>
      <c r="C459" s="373" t="s">
        <v>2679</v>
      </c>
      <c r="D459" s="380"/>
      <c r="E459" s="375"/>
      <c r="F459" s="396" t="s">
        <v>1832</v>
      </c>
      <c r="G459" s="398"/>
      <c r="P459" s="799" t="str">
        <f t="shared" si="20"/>
        <v/>
      </c>
    </row>
    <row r="460" spans="1:16">
      <c r="A460" s="564" t="str">
        <f t="shared" si="21"/>
        <v>n</v>
      </c>
      <c r="B460" s="372"/>
      <c r="C460" s="373" t="s">
        <v>2679</v>
      </c>
      <c r="D460" s="380"/>
      <c r="E460" s="375"/>
      <c r="F460" s="396" t="s">
        <v>1832</v>
      </c>
      <c r="G460" s="398"/>
      <c r="P460" s="799" t="str">
        <f t="shared" si="20"/>
        <v/>
      </c>
    </row>
    <row r="461" spans="1:16">
      <c r="A461" s="564" t="str">
        <f t="shared" si="21"/>
        <v>n</v>
      </c>
      <c r="B461" s="372"/>
      <c r="C461" s="373" t="s">
        <v>2679</v>
      </c>
      <c r="D461" s="380"/>
      <c r="E461" s="375"/>
      <c r="F461" s="396" t="s">
        <v>1832</v>
      </c>
      <c r="G461" s="398"/>
      <c r="P461" s="799" t="str">
        <f t="shared" si="20"/>
        <v/>
      </c>
    </row>
    <row r="462" spans="1:16">
      <c r="A462" s="564" t="str">
        <f t="shared" si="21"/>
        <v>n</v>
      </c>
      <c r="B462" s="372"/>
      <c r="C462" s="373" t="s">
        <v>2679</v>
      </c>
      <c r="D462" s="380"/>
      <c r="E462" s="375"/>
      <c r="F462" s="396" t="s">
        <v>1832</v>
      </c>
      <c r="G462" s="398"/>
      <c r="P462" s="799" t="str">
        <f t="shared" si="20"/>
        <v/>
      </c>
    </row>
    <row r="463" spans="1:16">
      <c r="A463" s="564" t="str">
        <f t="shared" si="21"/>
        <v>n</v>
      </c>
      <c r="B463" s="372"/>
      <c r="C463" s="373" t="s">
        <v>2679</v>
      </c>
      <c r="D463" s="380"/>
      <c r="E463" s="375"/>
      <c r="F463" s="396" t="s">
        <v>1832</v>
      </c>
      <c r="G463" s="398"/>
      <c r="P463" s="799" t="str">
        <f t="shared" si="20"/>
        <v/>
      </c>
    </row>
    <row r="464" spans="1:16">
      <c r="A464" s="566" t="str">
        <f t="shared" si="21"/>
        <v>n</v>
      </c>
      <c r="B464" s="372"/>
      <c r="C464" s="373" t="s">
        <v>2680</v>
      </c>
      <c r="D464" s="380"/>
      <c r="E464" s="375"/>
      <c r="F464" s="396" t="s">
        <v>1832</v>
      </c>
      <c r="G464" s="398"/>
      <c r="P464" s="799" t="str">
        <f t="shared" si="20"/>
        <v/>
      </c>
    </row>
    <row r="465" spans="1:16">
      <c r="A465" s="566" t="str">
        <f t="shared" si="21"/>
        <v>n</v>
      </c>
      <c r="B465" s="372"/>
      <c r="C465" s="373" t="s">
        <v>2680</v>
      </c>
      <c r="D465" s="380"/>
      <c r="E465" s="375"/>
      <c r="F465" s="396" t="s">
        <v>1832</v>
      </c>
      <c r="G465" s="398"/>
      <c r="P465" s="799" t="str">
        <f t="shared" si="20"/>
        <v/>
      </c>
    </row>
    <row r="466" spans="1:16">
      <c r="A466" s="566" t="str">
        <f t="shared" si="21"/>
        <v>n</v>
      </c>
      <c r="B466" s="372"/>
      <c r="C466" s="373" t="s">
        <v>2680</v>
      </c>
      <c r="D466" s="380"/>
      <c r="E466" s="375"/>
      <c r="F466" s="396" t="s">
        <v>1832</v>
      </c>
      <c r="G466" s="398"/>
      <c r="P466" s="799" t="str">
        <f t="shared" si="20"/>
        <v/>
      </c>
    </row>
    <row r="467" spans="1:16">
      <c r="A467" s="566" t="str">
        <f t="shared" si="21"/>
        <v>n</v>
      </c>
      <c r="B467" s="372"/>
      <c r="C467" s="373" t="s">
        <v>2680</v>
      </c>
      <c r="D467" s="380"/>
      <c r="E467" s="375"/>
      <c r="F467" s="396" t="s">
        <v>1832</v>
      </c>
      <c r="G467" s="398"/>
      <c r="P467" s="799" t="str">
        <f t="shared" si="20"/>
        <v/>
      </c>
    </row>
    <row r="468" spans="1:16">
      <c r="A468" s="566" t="str">
        <f t="shared" si="21"/>
        <v>n</v>
      </c>
      <c r="B468" s="372"/>
      <c r="C468" s="373" t="s">
        <v>2680</v>
      </c>
      <c r="D468" s="380"/>
      <c r="E468" s="375"/>
      <c r="F468" s="396" t="s">
        <v>1832</v>
      </c>
      <c r="G468" s="398"/>
      <c r="P468" s="799" t="str">
        <f t="shared" si="20"/>
        <v/>
      </c>
    </row>
    <row r="469" spans="1:16">
      <c r="A469" s="566" t="str">
        <f t="shared" si="21"/>
        <v>n</v>
      </c>
      <c r="B469" s="372"/>
      <c r="C469" s="373" t="s">
        <v>2680</v>
      </c>
      <c r="D469" s="380"/>
      <c r="E469" s="375"/>
      <c r="F469" s="396" t="s">
        <v>1832</v>
      </c>
      <c r="G469" s="398"/>
      <c r="P469" s="799" t="str">
        <f t="shared" si="20"/>
        <v/>
      </c>
    </row>
    <row r="470" spans="1:16">
      <c r="A470" s="566" t="str">
        <f t="shared" si="21"/>
        <v>n</v>
      </c>
      <c r="B470" s="372"/>
      <c r="C470" s="373" t="s">
        <v>2680</v>
      </c>
      <c r="D470" s="380"/>
      <c r="E470" s="375"/>
      <c r="F470" s="396" t="s">
        <v>1832</v>
      </c>
      <c r="G470" s="398"/>
      <c r="P470" s="799" t="str">
        <f t="shared" si="20"/>
        <v/>
      </c>
    </row>
    <row r="471" spans="1:16">
      <c r="A471" s="566" t="str">
        <f t="shared" si="21"/>
        <v>n</v>
      </c>
      <c r="B471" s="372"/>
      <c r="C471" s="373" t="s">
        <v>2680</v>
      </c>
      <c r="D471" s="380"/>
      <c r="E471" s="375"/>
      <c r="F471" s="396" t="s">
        <v>1832</v>
      </c>
      <c r="G471" s="398"/>
      <c r="P471" s="799" t="str">
        <f t="shared" si="20"/>
        <v/>
      </c>
    </row>
    <row r="472" spans="1:16">
      <c r="A472" s="566" t="str">
        <f t="shared" si="21"/>
        <v>n</v>
      </c>
      <c r="B472" s="372"/>
      <c r="C472" s="373" t="s">
        <v>2680</v>
      </c>
      <c r="D472" s="380"/>
      <c r="E472" s="375"/>
      <c r="F472" s="396" t="s">
        <v>1832</v>
      </c>
      <c r="G472" s="398"/>
      <c r="P472" s="799" t="str">
        <f t="shared" si="20"/>
        <v/>
      </c>
    </row>
    <row r="473" spans="1:16">
      <c r="A473" s="566" t="str">
        <f t="shared" si="21"/>
        <v>n</v>
      </c>
      <c r="B473" s="372"/>
      <c r="C473" s="373" t="s">
        <v>2680</v>
      </c>
      <c r="D473" s="380"/>
      <c r="E473" s="375"/>
      <c r="F473" s="396" t="s">
        <v>1832</v>
      </c>
      <c r="G473" s="398"/>
      <c r="P473" s="799" t="str">
        <f t="shared" si="20"/>
        <v/>
      </c>
    </row>
    <row r="474" spans="1:16">
      <c r="A474" s="566" t="str">
        <f t="shared" si="21"/>
        <v>n</v>
      </c>
      <c r="B474" s="372"/>
      <c r="C474" s="373" t="s">
        <v>2680</v>
      </c>
      <c r="D474" s="380"/>
      <c r="E474" s="375"/>
      <c r="F474" s="396" t="s">
        <v>1832</v>
      </c>
      <c r="G474" s="398"/>
      <c r="P474" s="799" t="str">
        <f t="shared" si="20"/>
        <v/>
      </c>
    </row>
    <row r="475" spans="1:16">
      <c r="A475" s="566" t="str">
        <f t="shared" si="21"/>
        <v>n</v>
      </c>
      <c r="B475" s="372"/>
      <c r="C475" s="373" t="s">
        <v>2680</v>
      </c>
      <c r="D475" s="380"/>
      <c r="E475" s="375"/>
      <c r="F475" s="396" t="s">
        <v>1832</v>
      </c>
      <c r="G475" s="398"/>
      <c r="P475" s="799" t="str">
        <f t="shared" si="20"/>
        <v/>
      </c>
    </row>
    <row r="476" spans="1:16">
      <c r="A476" s="566" t="str">
        <f t="shared" si="21"/>
        <v>n</v>
      </c>
      <c r="B476" s="372"/>
      <c r="C476" s="373" t="s">
        <v>2680</v>
      </c>
      <c r="D476" s="380"/>
      <c r="E476" s="375"/>
      <c r="F476" s="396" t="s">
        <v>1832</v>
      </c>
      <c r="G476" s="398"/>
      <c r="P476" s="799" t="str">
        <f t="shared" si="20"/>
        <v/>
      </c>
    </row>
    <row r="477" spans="1:16">
      <c r="A477" s="566" t="str">
        <f t="shared" si="21"/>
        <v>n</v>
      </c>
      <c r="B477" s="372"/>
      <c r="C477" s="373" t="s">
        <v>2680</v>
      </c>
      <c r="D477" s="380"/>
      <c r="E477" s="375"/>
      <c r="F477" s="396" t="s">
        <v>1832</v>
      </c>
      <c r="G477" s="398"/>
      <c r="P477" s="799" t="str">
        <f t="shared" si="20"/>
        <v/>
      </c>
    </row>
    <row r="478" spans="1:16">
      <c r="A478" s="566" t="str">
        <f t="shared" si="21"/>
        <v>n</v>
      </c>
      <c r="B478" s="372"/>
      <c r="C478" s="373" t="s">
        <v>2680</v>
      </c>
      <c r="D478" s="380"/>
      <c r="E478" s="375"/>
      <c r="F478" s="396" t="s">
        <v>1832</v>
      </c>
      <c r="G478" s="398"/>
      <c r="P478" s="799" t="str">
        <f t="shared" si="20"/>
        <v/>
      </c>
    </row>
    <row r="479" spans="1:16">
      <c r="A479" s="566" t="str">
        <f t="shared" si="21"/>
        <v>n</v>
      </c>
      <c r="B479" s="372"/>
      <c r="C479" s="373" t="s">
        <v>2680</v>
      </c>
      <c r="D479" s="380"/>
      <c r="E479" s="375"/>
      <c r="F479" s="396" t="s">
        <v>1832</v>
      </c>
      <c r="G479" s="398"/>
      <c r="P479" s="799" t="str">
        <f t="shared" si="20"/>
        <v/>
      </c>
    </row>
    <row r="480" spans="1:16">
      <c r="A480" s="567"/>
      <c r="B480" s="376"/>
      <c r="C480" s="377"/>
      <c r="D480" s="378"/>
      <c r="E480" s="379"/>
      <c r="F480" s="399"/>
      <c r="G480" s="398"/>
      <c r="P480" s="799" t="str">
        <f t="shared" si="20"/>
        <v/>
      </c>
    </row>
    <row r="481" spans="1:16">
      <c r="A481" s="567"/>
      <c r="B481" s="376"/>
      <c r="C481" s="377"/>
      <c r="D481" s="378"/>
      <c r="E481" s="379"/>
      <c r="F481" s="399"/>
      <c r="G481" s="398"/>
      <c r="P481" s="799" t="str">
        <f t="shared" si="20"/>
        <v/>
      </c>
    </row>
    <row r="482" spans="1:16">
      <c r="A482" s="567"/>
      <c r="B482" s="376"/>
      <c r="C482" s="377"/>
      <c r="D482" s="378"/>
      <c r="E482" s="379"/>
      <c r="F482" s="399"/>
      <c r="G482" s="398"/>
      <c r="P482" s="799" t="str">
        <f t="shared" si="20"/>
        <v/>
      </c>
    </row>
    <row r="483" spans="1:16" ht="17.25">
      <c r="A483" s="566" t="str">
        <f t="shared" ref="A483:A516" si="22">F483&amp;B483</f>
        <v>o</v>
      </c>
      <c r="B483" s="369"/>
      <c r="C483" s="370"/>
      <c r="D483" s="395"/>
      <c r="E483" s="371"/>
      <c r="F483" s="396" t="s">
        <v>1833</v>
      </c>
      <c r="G483" s="398"/>
      <c r="P483" s="799" t="str">
        <f t="shared" si="20"/>
        <v/>
      </c>
    </row>
    <row r="484" spans="1:16">
      <c r="A484" s="566" t="str">
        <f t="shared" si="22"/>
        <v>o</v>
      </c>
      <c r="B484" s="372"/>
      <c r="C484" s="373" t="s">
        <v>21</v>
      </c>
      <c r="D484" s="374"/>
      <c r="E484" s="375"/>
      <c r="F484" s="396" t="s">
        <v>1833</v>
      </c>
      <c r="G484" s="398"/>
      <c r="P484" s="799" t="str">
        <f t="shared" si="20"/>
        <v/>
      </c>
    </row>
    <row r="485" spans="1:16">
      <c r="A485" s="566" t="str">
        <f t="shared" si="22"/>
        <v>o</v>
      </c>
      <c r="B485" s="372"/>
      <c r="C485" s="373" t="s">
        <v>21</v>
      </c>
      <c r="D485" s="380"/>
      <c r="E485" s="375"/>
      <c r="F485" s="396" t="s">
        <v>1833</v>
      </c>
      <c r="G485" s="398"/>
      <c r="P485" s="799" t="str">
        <f t="shared" si="20"/>
        <v/>
      </c>
    </row>
    <row r="486" spans="1:16">
      <c r="A486" s="566" t="str">
        <f t="shared" si="22"/>
        <v>o</v>
      </c>
      <c r="B486" s="372"/>
      <c r="C486" s="373" t="s">
        <v>21</v>
      </c>
      <c r="D486" s="380"/>
      <c r="E486" s="375"/>
      <c r="F486" s="396" t="s">
        <v>1833</v>
      </c>
      <c r="G486" s="398"/>
      <c r="P486" s="799" t="str">
        <f t="shared" si="20"/>
        <v/>
      </c>
    </row>
    <row r="487" spans="1:16">
      <c r="A487" s="566" t="str">
        <f t="shared" si="22"/>
        <v>o</v>
      </c>
      <c r="B487" s="372"/>
      <c r="C487" s="373" t="s">
        <v>2679</v>
      </c>
      <c r="D487" s="380"/>
      <c r="E487" s="375"/>
      <c r="F487" s="396" t="s">
        <v>1833</v>
      </c>
      <c r="G487" s="398"/>
      <c r="P487" s="799" t="str">
        <f t="shared" si="20"/>
        <v/>
      </c>
    </row>
    <row r="488" spans="1:16">
      <c r="A488" s="566" t="str">
        <f t="shared" si="22"/>
        <v>o</v>
      </c>
      <c r="B488" s="372"/>
      <c r="C488" s="373" t="s">
        <v>2679</v>
      </c>
      <c r="D488" s="374"/>
      <c r="E488" s="375"/>
      <c r="F488" s="396" t="s">
        <v>1833</v>
      </c>
      <c r="G488" s="398"/>
      <c r="P488" s="799" t="str">
        <f t="shared" si="20"/>
        <v/>
      </c>
    </row>
    <row r="489" spans="1:16">
      <c r="A489" s="566" t="str">
        <f t="shared" si="22"/>
        <v>o</v>
      </c>
      <c r="B489" s="372"/>
      <c r="C489" s="373" t="s">
        <v>2679</v>
      </c>
      <c r="D489" s="380"/>
      <c r="E489" s="375"/>
      <c r="F489" s="396" t="s">
        <v>1833</v>
      </c>
      <c r="G489" s="398"/>
      <c r="P489" s="799" t="str">
        <f t="shared" si="20"/>
        <v/>
      </c>
    </row>
    <row r="490" spans="1:16">
      <c r="A490" s="566" t="str">
        <f t="shared" si="22"/>
        <v>o</v>
      </c>
      <c r="B490" s="372"/>
      <c r="C490" s="373" t="s">
        <v>2679</v>
      </c>
      <c r="D490" s="380"/>
      <c r="E490" s="375"/>
      <c r="F490" s="396" t="s">
        <v>1833</v>
      </c>
      <c r="G490" s="398"/>
      <c r="P490" s="799" t="str">
        <f t="shared" si="20"/>
        <v/>
      </c>
    </row>
    <row r="491" spans="1:16">
      <c r="A491" s="566" t="str">
        <f t="shared" si="22"/>
        <v>o</v>
      </c>
      <c r="B491" s="372"/>
      <c r="C491" s="373" t="s">
        <v>2679</v>
      </c>
      <c r="D491" s="380"/>
      <c r="E491" s="375"/>
      <c r="F491" s="396" t="s">
        <v>1833</v>
      </c>
      <c r="G491" s="398"/>
      <c r="P491" s="799" t="str">
        <f t="shared" si="20"/>
        <v/>
      </c>
    </row>
    <row r="492" spans="1:16">
      <c r="A492" s="566" t="str">
        <f t="shared" si="22"/>
        <v>o</v>
      </c>
      <c r="B492" s="372"/>
      <c r="C492" s="373" t="s">
        <v>2679</v>
      </c>
      <c r="D492" s="380"/>
      <c r="E492" s="375"/>
      <c r="F492" s="396" t="s">
        <v>1833</v>
      </c>
      <c r="G492" s="398"/>
      <c r="P492" s="799" t="str">
        <f t="shared" si="20"/>
        <v/>
      </c>
    </row>
    <row r="493" spans="1:16">
      <c r="A493" s="566" t="str">
        <f t="shared" si="22"/>
        <v>o</v>
      </c>
      <c r="B493" s="372"/>
      <c r="C493" s="373" t="s">
        <v>2679</v>
      </c>
      <c r="D493" s="380"/>
      <c r="E493" s="375"/>
      <c r="F493" s="396" t="s">
        <v>1833</v>
      </c>
      <c r="G493" s="398"/>
      <c r="P493" s="799" t="str">
        <f t="shared" si="20"/>
        <v/>
      </c>
    </row>
    <row r="494" spans="1:16">
      <c r="A494" s="566" t="str">
        <f t="shared" si="22"/>
        <v>o</v>
      </c>
      <c r="B494" s="372"/>
      <c r="C494" s="373" t="s">
        <v>2679</v>
      </c>
      <c r="D494" s="380"/>
      <c r="E494" s="375"/>
      <c r="F494" s="396" t="s">
        <v>1833</v>
      </c>
      <c r="G494" s="398"/>
      <c r="P494" s="799" t="str">
        <f t="shared" si="20"/>
        <v/>
      </c>
    </row>
    <row r="495" spans="1:16">
      <c r="A495" s="566" t="str">
        <f t="shared" si="22"/>
        <v>o</v>
      </c>
      <c r="B495" s="372"/>
      <c r="C495" s="373" t="s">
        <v>2679</v>
      </c>
      <c r="D495" s="380"/>
      <c r="E495" s="375"/>
      <c r="F495" s="396" t="s">
        <v>1833</v>
      </c>
      <c r="G495" s="398"/>
      <c r="P495" s="799" t="str">
        <f t="shared" si="20"/>
        <v/>
      </c>
    </row>
    <row r="496" spans="1:16">
      <c r="A496" s="566" t="str">
        <f t="shared" si="22"/>
        <v>o</v>
      </c>
      <c r="B496" s="372"/>
      <c r="C496" s="373" t="s">
        <v>2680</v>
      </c>
      <c r="D496" s="380"/>
      <c r="E496" s="375"/>
      <c r="F496" s="396" t="s">
        <v>1833</v>
      </c>
      <c r="G496" s="398"/>
      <c r="P496" s="799" t="str">
        <f t="shared" si="20"/>
        <v/>
      </c>
    </row>
    <row r="497" spans="1:16">
      <c r="A497" s="566" t="str">
        <f t="shared" si="22"/>
        <v>o</v>
      </c>
      <c r="B497" s="372"/>
      <c r="C497" s="373" t="s">
        <v>2680</v>
      </c>
      <c r="D497" s="380"/>
      <c r="E497" s="375"/>
      <c r="F497" s="396" t="s">
        <v>1833</v>
      </c>
      <c r="G497" s="398"/>
      <c r="P497" s="799" t="str">
        <f t="shared" si="20"/>
        <v/>
      </c>
    </row>
    <row r="498" spans="1:16">
      <c r="A498" s="566" t="str">
        <f t="shared" si="22"/>
        <v>o</v>
      </c>
      <c r="B498" s="372"/>
      <c r="C498" s="373" t="s">
        <v>2680</v>
      </c>
      <c r="D498" s="380"/>
      <c r="E498" s="375"/>
      <c r="F498" s="396" t="s">
        <v>1833</v>
      </c>
      <c r="G498" s="398"/>
      <c r="P498" s="799" t="str">
        <f t="shared" si="20"/>
        <v/>
      </c>
    </row>
    <row r="499" spans="1:16">
      <c r="A499" s="566" t="str">
        <f t="shared" si="22"/>
        <v>o</v>
      </c>
      <c r="B499" s="372"/>
      <c r="C499" s="373" t="s">
        <v>2680</v>
      </c>
      <c r="D499" s="380"/>
      <c r="E499" s="375"/>
      <c r="F499" s="396" t="s">
        <v>1833</v>
      </c>
      <c r="G499" s="398"/>
      <c r="P499" s="799" t="str">
        <f t="shared" si="20"/>
        <v/>
      </c>
    </row>
    <row r="500" spans="1:16">
      <c r="A500" s="566" t="str">
        <f t="shared" si="22"/>
        <v>o</v>
      </c>
      <c r="B500" s="372"/>
      <c r="C500" s="373" t="s">
        <v>2680</v>
      </c>
      <c r="D500" s="380"/>
      <c r="E500" s="375"/>
      <c r="F500" s="396" t="s">
        <v>1833</v>
      </c>
      <c r="G500" s="398"/>
      <c r="P500" s="799" t="str">
        <f t="shared" si="20"/>
        <v/>
      </c>
    </row>
    <row r="501" spans="1:16">
      <c r="A501" s="566" t="str">
        <f t="shared" si="22"/>
        <v>o</v>
      </c>
      <c r="B501" s="372"/>
      <c r="C501" s="373" t="s">
        <v>2680</v>
      </c>
      <c r="D501" s="380"/>
      <c r="E501" s="375"/>
      <c r="F501" s="396" t="s">
        <v>1833</v>
      </c>
      <c r="G501" s="398"/>
      <c r="P501" s="799" t="str">
        <f t="shared" si="20"/>
        <v/>
      </c>
    </row>
    <row r="502" spans="1:16">
      <c r="A502" s="566" t="str">
        <f t="shared" si="22"/>
        <v>o</v>
      </c>
      <c r="B502" s="372"/>
      <c r="C502" s="373" t="s">
        <v>2680</v>
      </c>
      <c r="D502" s="380"/>
      <c r="E502" s="375"/>
      <c r="F502" s="396" t="s">
        <v>1833</v>
      </c>
      <c r="G502" s="398"/>
      <c r="P502" s="799" t="str">
        <f t="shared" si="20"/>
        <v/>
      </c>
    </row>
    <row r="503" spans="1:16">
      <c r="A503" s="566" t="str">
        <f t="shared" si="22"/>
        <v>o</v>
      </c>
      <c r="B503" s="372"/>
      <c r="C503" s="373" t="s">
        <v>2680</v>
      </c>
      <c r="D503" s="380"/>
      <c r="E503" s="375"/>
      <c r="F503" s="396" t="s">
        <v>1833</v>
      </c>
      <c r="G503" s="398"/>
      <c r="P503" s="799" t="str">
        <f t="shared" si="20"/>
        <v/>
      </c>
    </row>
    <row r="504" spans="1:16">
      <c r="A504" s="566" t="str">
        <f t="shared" si="22"/>
        <v>o</v>
      </c>
      <c r="B504" s="372"/>
      <c r="C504" s="373" t="s">
        <v>2680</v>
      </c>
      <c r="D504" s="380"/>
      <c r="E504" s="375"/>
      <c r="F504" s="396" t="s">
        <v>1833</v>
      </c>
      <c r="G504" s="398"/>
      <c r="P504" s="799" t="str">
        <f t="shared" si="20"/>
        <v/>
      </c>
    </row>
    <row r="505" spans="1:16">
      <c r="A505" s="566" t="str">
        <f t="shared" si="22"/>
        <v>o</v>
      </c>
      <c r="B505" s="372"/>
      <c r="C505" s="373" t="s">
        <v>2680</v>
      </c>
      <c r="D505" s="380"/>
      <c r="E505" s="375"/>
      <c r="F505" s="396" t="s">
        <v>1833</v>
      </c>
      <c r="G505" s="398"/>
      <c r="P505" s="799" t="str">
        <f t="shared" si="20"/>
        <v/>
      </c>
    </row>
    <row r="506" spans="1:16">
      <c r="A506" s="566" t="str">
        <f t="shared" si="22"/>
        <v>o</v>
      </c>
      <c r="B506" s="372"/>
      <c r="C506" s="373" t="s">
        <v>2680</v>
      </c>
      <c r="D506" s="380"/>
      <c r="E506" s="375"/>
      <c r="F506" s="396" t="s">
        <v>1833</v>
      </c>
      <c r="G506" s="398"/>
      <c r="P506" s="799" t="str">
        <f t="shared" si="20"/>
        <v/>
      </c>
    </row>
    <row r="507" spans="1:16">
      <c r="A507" s="566" t="str">
        <f t="shared" si="22"/>
        <v>o</v>
      </c>
      <c r="B507" s="372"/>
      <c r="C507" s="373" t="s">
        <v>2680</v>
      </c>
      <c r="D507" s="380"/>
      <c r="E507" s="375"/>
      <c r="F507" s="396" t="s">
        <v>1833</v>
      </c>
      <c r="G507" s="398"/>
      <c r="P507" s="799" t="str">
        <f t="shared" si="20"/>
        <v/>
      </c>
    </row>
    <row r="508" spans="1:16">
      <c r="A508" s="566" t="str">
        <f t="shared" si="22"/>
        <v>o</v>
      </c>
      <c r="B508" s="372"/>
      <c r="C508" s="373" t="s">
        <v>2680</v>
      </c>
      <c r="D508" s="380"/>
      <c r="E508" s="375"/>
      <c r="F508" s="396" t="s">
        <v>1833</v>
      </c>
      <c r="G508" s="398"/>
      <c r="P508" s="799" t="str">
        <f t="shared" si="20"/>
        <v/>
      </c>
    </row>
    <row r="509" spans="1:16">
      <c r="A509" s="566" t="str">
        <f t="shared" si="22"/>
        <v>o</v>
      </c>
      <c r="B509" s="372"/>
      <c r="C509" s="373" t="s">
        <v>2680</v>
      </c>
      <c r="D509" s="380"/>
      <c r="E509" s="375"/>
      <c r="F509" s="396" t="s">
        <v>1833</v>
      </c>
      <c r="G509" s="398"/>
      <c r="P509" s="799" t="str">
        <f t="shared" si="20"/>
        <v/>
      </c>
    </row>
    <row r="510" spans="1:16">
      <c r="A510" s="566" t="str">
        <f t="shared" si="22"/>
        <v>o</v>
      </c>
      <c r="B510" s="372"/>
      <c r="C510" s="373" t="s">
        <v>2680</v>
      </c>
      <c r="D510" s="380"/>
      <c r="E510" s="375"/>
      <c r="F510" s="396" t="s">
        <v>1833</v>
      </c>
      <c r="G510" s="398"/>
      <c r="P510" s="799" t="str">
        <f t="shared" si="20"/>
        <v/>
      </c>
    </row>
    <row r="511" spans="1:16">
      <c r="A511" s="566" t="str">
        <f t="shared" si="22"/>
        <v>o</v>
      </c>
      <c r="B511" s="372"/>
      <c r="C511" s="373" t="s">
        <v>2680</v>
      </c>
      <c r="D511" s="380"/>
      <c r="E511" s="375"/>
      <c r="F511" s="396" t="s">
        <v>1833</v>
      </c>
      <c r="G511" s="398"/>
      <c r="P511" s="799" t="str">
        <f t="shared" si="20"/>
        <v/>
      </c>
    </row>
    <row r="512" spans="1:16">
      <c r="A512" s="566" t="str">
        <f t="shared" si="22"/>
        <v>o</v>
      </c>
      <c r="B512" s="372"/>
      <c r="C512" s="373" t="s">
        <v>2680</v>
      </c>
      <c r="D512" s="380"/>
      <c r="E512" s="375"/>
      <c r="F512" s="396" t="s">
        <v>1833</v>
      </c>
      <c r="G512" s="398"/>
      <c r="P512" s="799" t="str">
        <f t="shared" si="20"/>
        <v/>
      </c>
    </row>
    <row r="513" spans="1:16">
      <c r="A513" s="566" t="str">
        <f t="shared" si="22"/>
        <v>o</v>
      </c>
      <c r="B513" s="372"/>
      <c r="C513" s="373" t="s">
        <v>2680</v>
      </c>
      <c r="D513" s="380"/>
      <c r="E513" s="375"/>
      <c r="F513" s="396" t="s">
        <v>1833</v>
      </c>
      <c r="G513" s="398"/>
      <c r="P513" s="799" t="str">
        <f t="shared" si="20"/>
        <v/>
      </c>
    </row>
    <row r="514" spans="1:16">
      <c r="A514" s="566" t="str">
        <f t="shared" si="22"/>
        <v>o</v>
      </c>
      <c r="B514" s="372"/>
      <c r="C514" s="373" t="s">
        <v>2680</v>
      </c>
      <c r="D514" s="380"/>
      <c r="E514" s="375"/>
      <c r="F514" s="396" t="s">
        <v>1833</v>
      </c>
      <c r="G514" s="398"/>
      <c r="P514" s="799" t="str">
        <f t="shared" si="20"/>
        <v/>
      </c>
    </row>
    <row r="515" spans="1:16">
      <c r="A515" s="566" t="str">
        <f t="shared" si="22"/>
        <v>o</v>
      </c>
      <c r="B515" s="372"/>
      <c r="C515" s="373" t="s">
        <v>2680</v>
      </c>
      <c r="D515" s="380"/>
      <c r="E515" s="375"/>
      <c r="F515" s="396" t="s">
        <v>1833</v>
      </c>
      <c r="G515" s="398"/>
      <c r="P515" s="799" t="str">
        <f t="shared" si="20"/>
        <v/>
      </c>
    </row>
    <row r="516" spans="1:16">
      <c r="A516" s="566" t="str">
        <f t="shared" si="22"/>
        <v>o</v>
      </c>
      <c r="B516" s="372"/>
      <c r="C516" s="373" t="s">
        <v>2680</v>
      </c>
      <c r="D516" s="380"/>
      <c r="E516" s="375"/>
      <c r="F516" s="396" t="s">
        <v>1833</v>
      </c>
      <c r="G516" s="398"/>
      <c r="P516" s="799" t="str">
        <f t="shared" ref="P516:P579" si="23">IF(D516="","",CONCATENATE(" ",D516))</f>
        <v/>
      </c>
    </row>
    <row r="517" spans="1:16">
      <c r="A517" s="567"/>
      <c r="B517" s="376"/>
      <c r="C517" s="377"/>
      <c r="D517" s="378"/>
      <c r="E517" s="379"/>
      <c r="F517" s="399"/>
      <c r="G517" s="398"/>
      <c r="P517" s="799" t="str">
        <f t="shared" si="23"/>
        <v/>
      </c>
    </row>
    <row r="518" spans="1:16">
      <c r="A518" s="567"/>
      <c r="B518" s="376"/>
      <c r="C518" s="377"/>
      <c r="D518" s="378"/>
      <c r="E518" s="379"/>
      <c r="F518" s="399"/>
      <c r="G518" s="398"/>
      <c r="P518" s="799" t="str">
        <f t="shared" si="23"/>
        <v/>
      </c>
    </row>
    <row r="519" spans="1:16">
      <c r="A519" s="567"/>
      <c r="B519" s="376"/>
      <c r="C519" s="377"/>
      <c r="D519" s="378"/>
      <c r="E519" s="379"/>
      <c r="F519" s="399"/>
      <c r="G519" s="398"/>
      <c r="P519" s="799" t="str">
        <f t="shared" si="23"/>
        <v/>
      </c>
    </row>
    <row r="520" spans="1:16" ht="17.25">
      <c r="A520" s="566" t="str">
        <f t="shared" ref="A520:A551" si="24">F520&amp;B520</f>
        <v>p</v>
      </c>
      <c r="B520" s="369"/>
      <c r="C520" s="370"/>
      <c r="D520" s="395"/>
      <c r="E520" s="371"/>
      <c r="F520" s="396" t="s">
        <v>1834</v>
      </c>
      <c r="G520" s="398"/>
      <c r="P520" s="799" t="str">
        <f t="shared" si="23"/>
        <v/>
      </c>
    </row>
    <row r="521" spans="1:16">
      <c r="A521" s="566" t="str">
        <f t="shared" si="24"/>
        <v>p</v>
      </c>
      <c r="B521" s="372"/>
      <c r="C521" s="373" t="s">
        <v>21</v>
      </c>
      <c r="D521" s="374"/>
      <c r="E521" s="375"/>
      <c r="F521" s="396" t="s">
        <v>1834</v>
      </c>
      <c r="G521" s="398"/>
      <c r="P521" s="799" t="str">
        <f t="shared" si="23"/>
        <v/>
      </c>
    </row>
    <row r="522" spans="1:16">
      <c r="A522" s="566" t="str">
        <f t="shared" si="24"/>
        <v>p</v>
      </c>
      <c r="B522" s="372"/>
      <c r="C522" s="373" t="s">
        <v>21</v>
      </c>
      <c r="D522" s="380"/>
      <c r="E522" s="375"/>
      <c r="F522" s="396" t="s">
        <v>1834</v>
      </c>
      <c r="G522" s="398"/>
      <c r="P522" s="799" t="str">
        <f t="shared" si="23"/>
        <v/>
      </c>
    </row>
    <row r="523" spans="1:16">
      <c r="A523" s="566" t="str">
        <f t="shared" si="24"/>
        <v>p</v>
      </c>
      <c r="B523" s="372"/>
      <c r="C523" s="373" t="s">
        <v>21</v>
      </c>
      <c r="D523" s="380"/>
      <c r="E523" s="375"/>
      <c r="F523" s="396" t="s">
        <v>1834</v>
      </c>
      <c r="G523" s="398"/>
      <c r="P523" s="799" t="str">
        <f t="shared" si="23"/>
        <v/>
      </c>
    </row>
    <row r="524" spans="1:16">
      <c r="A524" s="566" t="str">
        <f t="shared" si="24"/>
        <v>p</v>
      </c>
      <c r="B524" s="372"/>
      <c r="C524" s="373" t="s">
        <v>2679</v>
      </c>
      <c r="D524" s="380"/>
      <c r="E524" s="375"/>
      <c r="F524" s="396" t="s">
        <v>1834</v>
      </c>
      <c r="G524" s="398"/>
      <c r="P524" s="799" t="str">
        <f t="shared" si="23"/>
        <v/>
      </c>
    </row>
    <row r="525" spans="1:16">
      <c r="A525" s="566" t="str">
        <f t="shared" si="24"/>
        <v>p</v>
      </c>
      <c r="B525" s="372"/>
      <c r="C525" s="373" t="s">
        <v>2679</v>
      </c>
      <c r="D525" s="374"/>
      <c r="E525" s="375"/>
      <c r="F525" s="396" t="s">
        <v>1834</v>
      </c>
      <c r="G525" s="398"/>
      <c r="P525" s="799" t="str">
        <f t="shared" si="23"/>
        <v/>
      </c>
    </row>
    <row r="526" spans="1:16">
      <c r="A526" s="566" t="str">
        <f t="shared" si="24"/>
        <v>p</v>
      </c>
      <c r="B526" s="372"/>
      <c r="C526" s="373" t="s">
        <v>2679</v>
      </c>
      <c r="D526" s="380"/>
      <c r="E526" s="375"/>
      <c r="F526" s="396" t="s">
        <v>1834</v>
      </c>
      <c r="G526" s="398"/>
      <c r="P526" s="799" t="str">
        <f t="shared" si="23"/>
        <v/>
      </c>
    </row>
    <row r="527" spans="1:16">
      <c r="A527" s="566" t="str">
        <f t="shared" si="24"/>
        <v>p</v>
      </c>
      <c r="B527" s="372"/>
      <c r="C527" s="373" t="s">
        <v>2679</v>
      </c>
      <c r="D527" s="380"/>
      <c r="E527" s="375"/>
      <c r="F527" s="396" t="s">
        <v>1834</v>
      </c>
      <c r="G527" s="398"/>
      <c r="P527" s="799" t="str">
        <f t="shared" si="23"/>
        <v/>
      </c>
    </row>
    <row r="528" spans="1:16">
      <c r="A528" s="566" t="str">
        <f t="shared" si="24"/>
        <v>p</v>
      </c>
      <c r="B528" s="372"/>
      <c r="C528" s="373" t="s">
        <v>2679</v>
      </c>
      <c r="D528" s="380"/>
      <c r="E528" s="375"/>
      <c r="F528" s="396" t="s">
        <v>1834</v>
      </c>
      <c r="G528" s="398"/>
      <c r="P528" s="799" t="str">
        <f t="shared" si="23"/>
        <v/>
      </c>
    </row>
    <row r="529" spans="1:16">
      <c r="A529" s="566" t="str">
        <f t="shared" si="24"/>
        <v>p</v>
      </c>
      <c r="B529" s="372"/>
      <c r="C529" s="373" t="s">
        <v>2679</v>
      </c>
      <c r="D529" s="380"/>
      <c r="E529" s="375"/>
      <c r="F529" s="396" t="s">
        <v>1834</v>
      </c>
      <c r="G529" s="398"/>
      <c r="P529" s="799" t="str">
        <f t="shared" si="23"/>
        <v/>
      </c>
    </row>
    <row r="530" spans="1:16">
      <c r="A530" s="566" t="str">
        <f t="shared" si="24"/>
        <v>p</v>
      </c>
      <c r="B530" s="372"/>
      <c r="C530" s="373" t="s">
        <v>2679</v>
      </c>
      <c r="D530" s="380"/>
      <c r="E530" s="375"/>
      <c r="F530" s="396" t="s">
        <v>1834</v>
      </c>
      <c r="G530" s="398"/>
      <c r="P530" s="799" t="str">
        <f t="shared" si="23"/>
        <v/>
      </c>
    </row>
    <row r="531" spans="1:16">
      <c r="A531" s="566" t="str">
        <f t="shared" si="24"/>
        <v>p</v>
      </c>
      <c r="B531" s="372"/>
      <c r="C531" s="373" t="s">
        <v>2679</v>
      </c>
      <c r="D531" s="380"/>
      <c r="E531" s="375"/>
      <c r="F531" s="396" t="s">
        <v>1834</v>
      </c>
      <c r="G531" s="398"/>
      <c r="P531" s="799" t="str">
        <f t="shared" si="23"/>
        <v/>
      </c>
    </row>
    <row r="532" spans="1:16">
      <c r="A532" s="566" t="str">
        <f t="shared" si="24"/>
        <v>p</v>
      </c>
      <c r="B532" s="372"/>
      <c r="C532" s="373" t="s">
        <v>2679</v>
      </c>
      <c r="D532" s="380"/>
      <c r="E532" s="375"/>
      <c r="F532" s="396" t="s">
        <v>1834</v>
      </c>
      <c r="G532" s="398"/>
      <c r="P532" s="799" t="str">
        <f t="shared" si="23"/>
        <v/>
      </c>
    </row>
    <row r="533" spans="1:16">
      <c r="A533" s="566" t="str">
        <f t="shared" si="24"/>
        <v>p</v>
      </c>
      <c r="B533" s="372"/>
      <c r="C533" s="373" t="s">
        <v>2679</v>
      </c>
      <c r="D533" s="380"/>
      <c r="E533" s="375"/>
      <c r="F533" s="396" t="s">
        <v>1834</v>
      </c>
      <c r="G533" s="398"/>
      <c r="P533" s="799" t="str">
        <f t="shared" si="23"/>
        <v/>
      </c>
    </row>
    <row r="534" spans="1:16">
      <c r="A534" s="566" t="str">
        <f t="shared" si="24"/>
        <v>p</v>
      </c>
      <c r="B534" s="372"/>
      <c r="C534" s="373" t="s">
        <v>2680</v>
      </c>
      <c r="D534" s="380"/>
      <c r="E534" s="375"/>
      <c r="F534" s="396" t="s">
        <v>1834</v>
      </c>
      <c r="G534" s="398"/>
      <c r="P534" s="799" t="str">
        <f t="shared" si="23"/>
        <v/>
      </c>
    </row>
    <row r="535" spans="1:16">
      <c r="A535" s="566" t="str">
        <f t="shared" si="24"/>
        <v>p</v>
      </c>
      <c r="B535" s="372"/>
      <c r="C535" s="373" t="s">
        <v>2680</v>
      </c>
      <c r="D535" s="380"/>
      <c r="E535" s="375"/>
      <c r="F535" s="396" t="s">
        <v>1834</v>
      </c>
      <c r="G535" s="398"/>
      <c r="P535" s="799" t="str">
        <f t="shared" si="23"/>
        <v/>
      </c>
    </row>
    <row r="536" spans="1:16">
      <c r="A536" s="566" t="str">
        <f t="shared" si="24"/>
        <v>p</v>
      </c>
      <c r="B536" s="372"/>
      <c r="C536" s="373" t="s">
        <v>2680</v>
      </c>
      <c r="D536" s="380"/>
      <c r="E536" s="375"/>
      <c r="F536" s="396" t="s">
        <v>1834</v>
      </c>
      <c r="G536" s="398"/>
      <c r="P536" s="799" t="str">
        <f t="shared" si="23"/>
        <v/>
      </c>
    </row>
    <row r="537" spans="1:16">
      <c r="A537" s="566" t="str">
        <f t="shared" si="24"/>
        <v>p</v>
      </c>
      <c r="B537" s="372"/>
      <c r="C537" s="373" t="s">
        <v>2680</v>
      </c>
      <c r="D537" s="380"/>
      <c r="E537" s="375"/>
      <c r="F537" s="396" t="s">
        <v>1834</v>
      </c>
      <c r="G537" s="398"/>
      <c r="P537" s="799" t="str">
        <f t="shared" si="23"/>
        <v/>
      </c>
    </row>
    <row r="538" spans="1:16">
      <c r="A538" s="566" t="str">
        <f t="shared" si="24"/>
        <v>p</v>
      </c>
      <c r="B538" s="372"/>
      <c r="C538" s="373" t="s">
        <v>2680</v>
      </c>
      <c r="D538" s="380"/>
      <c r="E538" s="375"/>
      <c r="F538" s="396" t="s">
        <v>1834</v>
      </c>
      <c r="G538" s="398"/>
      <c r="P538" s="799" t="str">
        <f t="shared" si="23"/>
        <v/>
      </c>
    </row>
    <row r="539" spans="1:16">
      <c r="A539" s="566" t="str">
        <f t="shared" si="24"/>
        <v>p</v>
      </c>
      <c r="B539" s="372"/>
      <c r="C539" s="373" t="s">
        <v>2680</v>
      </c>
      <c r="D539" s="380"/>
      <c r="E539" s="375"/>
      <c r="F539" s="396" t="s">
        <v>1834</v>
      </c>
      <c r="G539" s="398"/>
      <c r="P539" s="799" t="str">
        <f t="shared" si="23"/>
        <v/>
      </c>
    </row>
    <row r="540" spans="1:16">
      <c r="A540" s="566" t="str">
        <f t="shared" si="24"/>
        <v>p</v>
      </c>
      <c r="B540" s="372"/>
      <c r="C540" s="373" t="s">
        <v>2680</v>
      </c>
      <c r="D540" s="380"/>
      <c r="E540" s="375"/>
      <c r="F540" s="396" t="s">
        <v>1834</v>
      </c>
      <c r="G540" s="398"/>
      <c r="P540" s="799" t="str">
        <f t="shared" si="23"/>
        <v/>
      </c>
    </row>
    <row r="541" spans="1:16">
      <c r="A541" s="566" t="str">
        <f t="shared" si="24"/>
        <v>p</v>
      </c>
      <c r="B541" s="372"/>
      <c r="C541" s="373" t="s">
        <v>2680</v>
      </c>
      <c r="D541" s="380"/>
      <c r="E541" s="375"/>
      <c r="F541" s="396" t="s">
        <v>1834</v>
      </c>
      <c r="G541" s="398"/>
      <c r="P541" s="799" t="str">
        <f t="shared" si="23"/>
        <v/>
      </c>
    </row>
    <row r="542" spans="1:16">
      <c r="A542" s="566" t="str">
        <f t="shared" si="24"/>
        <v>p</v>
      </c>
      <c r="B542" s="372"/>
      <c r="C542" s="373" t="s">
        <v>2680</v>
      </c>
      <c r="D542" s="380"/>
      <c r="E542" s="375"/>
      <c r="F542" s="396" t="s">
        <v>1834</v>
      </c>
      <c r="G542" s="398"/>
      <c r="P542" s="799" t="str">
        <f t="shared" si="23"/>
        <v/>
      </c>
    </row>
    <row r="543" spans="1:16">
      <c r="A543" s="566" t="str">
        <f t="shared" si="24"/>
        <v>p</v>
      </c>
      <c r="B543" s="372"/>
      <c r="C543" s="373" t="s">
        <v>2680</v>
      </c>
      <c r="D543" s="380"/>
      <c r="E543" s="375"/>
      <c r="F543" s="396" t="s">
        <v>1834</v>
      </c>
      <c r="G543" s="398"/>
      <c r="P543" s="799" t="str">
        <f t="shared" si="23"/>
        <v/>
      </c>
    </row>
    <row r="544" spans="1:16">
      <c r="A544" s="566" t="str">
        <f t="shared" si="24"/>
        <v>p</v>
      </c>
      <c r="B544" s="372"/>
      <c r="C544" s="373" t="s">
        <v>2680</v>
      </c>
      <c r="D544" s="380"/>
      <c r="E544" s="375"/>
      <c r="F544" s="396" t="s">
        <v>1834</v>
      </c>
      <c r="G544" s="398"/>
      <c r="P544" s="799" t="str">
        <f t="shared" si="23"/>
        <v/>
      </c>
    </row>
    <row r="545" spans="1:16">
      <c r="A545" s="566" t="str">
        <f t="shared" si="24"/>
        <v>p</v>
      </c>
      <c r="B545" s="372"/>
      <c r="C545" s="373" t="s">
        <v>2680</v>
      </c>
      <c r="D545" s="380"/>
      <c r="E545" s="375"/>
      <c r="F545" s="396" t="s">
        <v>1834</v>
      </c>
      <c r="G545" s="398"/>
      <c r="P545" s="799" t="str">
        <f t="shared" si="23"/>
        <v/>
      </c>
    </row>
    <row r="546" spans="1:16">
      <c r="A546" s="566" t="str">
        <f t="shared" si="24"/>
        <v>p</v>
      </c>
      <c r="B546" s="372"/>
      <c r="C546" s="373" t="s">
        <v>2680</v>
      </c>
      <c r="D546" s="380"/>
      <c r="E546" s="375"/>
      <c r="F546" s="396" t="s">
        <v>1834</v>
      </c>
      <c r="G546" s="398"/>
      <c r="P546" s="799" t="str">
        <f t="shared" si="23"/>
        <v/>
      </c>
    </row>
    <row r="547" spans="1:16">
      <c r="A547" s="566" t="str">
        <f t="shared" si="24"/>
        <v>p</v>
      </c>
      <c r="B547" s="372"/>
      <c r="C547" s="373" t="s">
        <v>2680</v>
      </c>
      <c r="D547" s="380"/>
      <c r="E547" s="375"/>
      <c r="F547" s="396" t="s">
        <v>1834</v>
      </c>
      <c r="G547" s="398"/>
      <c r="P547" s="799" t="str">
        <f t="shared" si="23"/>
        <v/>
      </c>
    </row>
    <row r="548" spans="1:16">
      <c r="A548" s="566" t="str">
        <f t="shared" si="24"/>
        <v>p</v>
      </c>
      <c r="B548" s="372"/>
      <c r="C548" s="373" t="s">
        <v>2680</v>
      </c>
      <c r="D548" s="380"/>
      <c r="E548" s="375"/>
      <c r="F548" s="396" t="s">
        <v>1834</v>
      </c>
      <c r="G548" s="398"/>
      <c r="P548" s="799" t="str">
        <f t="shared" si="23"/>
        <v/>
      </c>
    </row>
    <row r="549" spans="1:16">
      <c r="A549" s="566" t="str">
        <f t="shared" si="24"/>
        <v>p</v>
      </c>
      <c r="B549" s="372"/>
      <c r="C549" s="373" t="s">
        <v>2680</v>
      </c>
      <c r="D549" s="380"/>
      <c r="E549" s="375"/>
      <c r="F549" s="396" t="s">
        <v>1834</v>
      </c>
      <c r="G549" s="398"/>
      <c r="P549" s="799" t="str">
        <f t="shared" si="23"/>
        <v/>
      </c>
    </row>
    <row r="550" spans="1:16">
      <c r="A550" s="566" t="str">
        <f t="shared" si="24"/>
        <v>p</v>
      </c>
      <c r="B550" s="372"/>
      <c r="C550" s="373" t="s">
        <v>2680</v>
      </c>
      <c r="D550" s="380"/>
      <c r="E550" s="375"/>
      <c r="F550" s="396" t="s">
        <v>1834</v>
      </c>
      <c r="G550" s="398"/>
      <c r="P550" s="799" t="str">
        <f t="shared" si="23"/>
        <v/>
      </c>
    </row>
    <row r="551" spans="1:16">
      <c r="A551" s="567" t="str">
        <f t="shared" si="24"/>
        <v/>
      </c>
      <c r="B551" s="376"/>
      <c r="C551" s="377"/>
      <c r="D551" s="378"/>
      <c r="E551" s="379"/>
      <c r="F551" s="399"/>
      <c r="G551" s="398"/>
      <c r="P551" s="799" t="str">
        <f t="shared" si="23"/>
        <v/>
      </c>
    </row>
    <row r="552" spans="1:16">
      <c r="A552" s="567" t="str">
        <f t="shared" ref="A552:A583" si="25">F552&amp;B552</f>
        <v/>
      </c>
      <c r="B552" s="376"/>
      <c r="C552" s="377"/>
      <c r="D552" s="378"/>
      <c r="E552" s="379"/>
      <c r="F552" s="399"/>
      <c r="G552" s="398"/>
      <c r="P552" s="799" t="str">
        <f t="shared" si="23"/>
        <v/>
      </c>
    </row>
    <row r="553" spans="1:16">
      <c r="A553" s="567" t="str">
        <f t="shared" si="25"/>
        <v/>
      </c>
      <c r="B553" s="376"/>
      <c r="C553" s="377"/>
      <c r="D553" s="378"/>
      <c r="E553" s="379"/>
      <c r="F553" s="399"/>
      <c r="G553" s="398"/>
      <c r="P553" s="799" t="str">
        <f t="shared" si="23"/>
        <v/>
      </c>
    </row>
    <row r="554" spans="1:16" ht="17.25">
      <c r="A554" s="566" t="str">
        <f t="shared" si="25"/>
        <v>q</v>
      </c>
      <c r="B554" s="369"/>
      <c r="C554" s="370"/>
      <c r="D554" s="395"/>
      <c r="E554" s="371"/>
      <c r="F554" s="396" t="s">
        <v>1835</v>
      </c>
      <c r="G554" s="398"/>
      <c r="P554" s="799" t="str">
        <f t="shared" si="23"/>
        <v/>
      </c>
    </row>
    <row r="555" spans="1:16">
      <c r="A555" s="566" t="str">
        <f t="shared" si="25"/>
        <v>q</v>
      </c>
      <c r="B555" s="372"/>
      <c r="C555" s="373" t="s">
        <v>21</v>
      </c>
      <c r="D555" s="374"/>
      <c r="E555" s="375"/>
      <c r="F555" s="396" t="s">
        <v>1835</v>
      </c>
      <c r="G555" s="398"/>
      <c r="P555" s="799" t="str">
        <f t="shared" si="23"/>
        <v/>
      </c>
    </row>
    <row r="556" spans="1:16">
      <c r="A556" s="566" t="str">
        <f t="shared" si="25"/>
        <v>q</v>
      </c>
      <c r="B556" s="372"/>
      <c r="C556" s="373" t="s">
        <v>21</v>
      </c>
      <c r="D556" s="380"/>
      <c r="E556" s="375"/>
      <c r="F556" s="396" t="s">
        <v>1835</v>
      </c>
      <c r="G556" s="398"/>
      <c r="P556" s="799" t="str">
        <f t="shared" si="23"/>
        <v/>
      </c>
    </row>
    <row r="557" spans="1:16">
      <c r="A557" s="566" t="str">
        <f t="shared" si="25"/>
        <v>q</v>
      </c>
      <c r="B557" s="372"/>
      <c r="C557" s="373" t="s">
        <v>21</v>
      </c>
      <c r="D557" s="380"/>
      <c r="E557" s="375"/>
      <c r="F557" s="396" t="s">
        <v>1835</v>
      </c>
      <c r="G557" s="398"/>
      <c r="P557" s="799" t="str">
        <f t="shared" si="23"/>
        <v/>
      </c>
    </row>
    <row r="558" spans="1:16">
      <c r="A558" s="566" t="str">
        <f t="shared" si="25"/>
        <v>q</v>
      </c>
      <c r="B558" s="372"/>
      <c r="C558" s="373" t="s">
        <v>2679</v>
      </c>
      <c r="D558" s="380"/>
      <c r="E558" s="375"/>
      <c r="F558" s="396" t="s">
        <v>1835</v>
      </c>
      <c r="G558" s="398"/>
      <c r="P558" s="799" t="str">
        <f t="shared" si="23"/>
        <v/>
      </c>
    </row>
    <row r="559" spans="1:16">
      <c r="A559" s="566" t="str">
        <f t="shared" si="25"/>
        <v>q</v>
      </c>
      <c r="B559" s="372"/>
      <c r="C559" s="373" t="s">
        <v>2679</v>
      </c>
      <c r="D559" s="374"/>
      <c r="E559" s="375"/>
      <c r="F559" s="396" t="s">
        <v>1835</v>
      </c>
      <c r="G559" s="398"/>
      <c r="P559" s="799" t="str">
        <f t="shared" si="23"/>
        <v/>
      </c>
    </row>
    <row r="560" spans="1:16">
      <c r="A560" s="566" t="str">
        <f t="shared" si="25"/>
        <v>q</v>
      </c>
      <c r="B560" s="372"/>
      <c r="C560" s="373" t="s">
        <v>2679</v>
      </c>
      <c r="D560" s="380"/>
      <c r="E560" s="375"/>
      <c r="F560" s="396" t="s">
        <v>1835</v>
      </c>
      <c r="G560" s="398"/>
      <c r="P560" s="799" t="str">
        <f t="shared" si="23"/>
        <v/>
      </c>
    </row>
    <row r="561" spans="1:16">
      <c r="A561" s="566" t="str">
        <f t="shared" si="25"/>
        <v>q</v>
      </c>
      <c r="B561" s="372"/>
      <c r="C561" s="373" t="s">
        <v>2679</v>
      </c>
      <c r="D561" s="380"/>
      <c r="E561" s="375"/>
      <c r="F561" s="396" t="s">
        <v>1835</v>
      </c>
      <c r="G561" s="398"/>
      <c r="P561" s="799" t="str">
        <f t="shared" si="23"/>
        <v/>
      </c>
    </row>
    <row r="562" spans="1:16">
      <c r="A562" s="566" t="str">
        <f t="shared" si="25"/>
        <v>q</v>
      </c>
      <c r="B562" s="372"/>
      <c r="C562" s="373" t="s">
        <v>2679</v>
      </c>
      <c r="D562" s="380"/>
      <c r="E562" s="375"/>
      <c r="F562" s="396" t="s">
        <v>1835</v>
      </c>
      <c r="G562" s="398"/>
      <c r="P562" s="799" t="str">
        <f t="shared" si="23"/>
        <v/>
      </c>
    </row>
    <row r="563" spans="1:16">
      <c r="A563" s="566" t="str">
        <f t="shared" si="25"/>
        <v>q</v>
      </c>
      <c r="B563" s="372"/>
      <c r="C563" s="373" t="s">
        <v>2679</v>
      </c>
      <c r="D563" s="380"/>
      <c r="E563" s="375"/>
      <c r="F563" s="396" t="s">
        <v>1835</v>
      </c>
      <c r="G563" s="398"/>
      <c r="P563" s="799" t="str">
        <f t="shared" si="23"/>
        <v/>
      </c>
    </row>
    <row r="564" spans="1:16">
      <c r="A564" s="566" t="str">
        <f t="shared" si="25"/>
        <v>q</v>
      </c>
      <c r="B564" s="372"/>
      <c r="C564" s="373" t="s">
        <v>2679</v>
      </c>
      <c r="D564" s="380"/>
      <c r="E564" s="375"/>
      <c r="F564" s="396" t="s">
        <v>1835</v>
      </c>
      <c r="G564" s="398"/>
      <c r="P564" s="799" t="str">
        <f t="shared" si="23"/>
        <v/>
      </c>
    </row>
    <row r="565" spans="1:16">
      <c r="A565" s="566" t="str">
        <f t="shared" si="25"/>
        <v>q</v>
      </c>
      <c r="B565" s="372"/>
      <c r="C565" s="373" t="s">
        <v>2679</v>
      </c>
      <c r="D565" s="380"/>
      <c r="E565" s="375"/>
      <c r="F565" s="396" t="s">
        <v>1835</v>
      </c>
      <c r="G565" s="398"/>
      <c r="P565" s="799" t="str">
        <f t="shared" si="23"/>
        <v/>
      </c>
    </row>
    <row r="566" spans="1:16">
      <c r="A566" s="566" t="str">
        <f t="shared" si="25"/>
        <v>q</v>
      </c>
      <c r="B566" s="372"/>
      <c r="C566" s="373" t="s">
        <v>2679</v>
      </c>
      <c r="D566" s="380"/>
      <c r="E566" s="375"/>
      <c r="F566" s="396" t="s">
        <v>1835</v>
      </c>
      <c r="G566" s="398"/>
      <c r="P566" s="799" t="str">
        <f t="shared" si="23"/>
        <v/>
      </c>
    </row>
    <row r="567" spans="1:16">
      <c r="A567" s="566" t="str">
        <f t="shared" si="25"/>
        <v>q</v>
      </c>
      <c r="B567" s="372"/>
      <c r="C567" s="373" t="s">
        <v>2679</v>
      </c>
      <c r="D567" s="380"/>
      <c r="E567" s="375"/>
      <c r="F567" s="396" t="s">
        <v>1835</v>
      </c>
      <c r="G567" s="398"/>
      <c r="P567" s="799" t="str">
        <f t="shared" si="23"/>
        <v/>
      </c>
    </row>
    <row r="568" spans="1:16">
      <c r="A568" s="566" t="str">
        <f t="shared" si="25"/>
        <v>q</v>
      </c>
      <c r="B568" s="372"/>
      <c r="C568" s="373" t="s">
        <v>2680</v>
      </c>
      <c r="D568" s="380"/>
      <c r="E568" s="375"/>
      <c r="F568" s="396" t="s">
        <v>1835</v>
      </c>
      <c r="G568" s="398"/>
      <c r="P568" s="799" t="str">
        <f t="shared" si="23"/>
        <v/>
      </c>
    </row>
    <row r="569" spans="1:16">
      <c r="A569" s="566" t="str">
        <f t="shared" si="25"/>
        <v>q</v>
      </c>
      <c r="B569" s="372"/>
      <c r="C569" s="373" t="s">
        <v>2680</v>
      </c>
      <c r="D569" s="380"/>
      <c r="E569" s="375"/>
      <c r="F569" s="396" t="s">
        <v>1835</v>
      </c>
      <c r="G569" s="398"/>
      <c r="P569" s="799" t="str">
        <f t="shared" si="23"/>
        <v/>
      </c>
    </row>
    <row r="570" spans="1:16">
      <c r="A570" s="566" t="str">
        <f t="shared" si="25"/>
        <v>q</v>
      </c>
      <c r="B570" s="372"/>
      <c r="C570" s="373" t="s">
        <v>2680</v>
      </c>
      <c r="D570" s="380"/>
      <c r="E570" s="375"/>
      <c r="F570" s="396" t="s">
        <v>1835</v>
      </c>
      <c r="G570" s="398"/>
      <c r="P570" s="799" t="str">
        <f t="shared" si="23"/>
        <v/>
      </c>
    </row>
    <row r="571" spans="1:16">
      <c r="A571" s="566" t="str">
        <f t="shared" si="25"/>
        <v>q</v>
      </c>
      <c r="B571" s="372"/>
      <c r="C571" s="373" t="s">
        <v>2680</v>
      </c>
      <c r="D571" s="380"/>
      <c r="E571" s="375"/>
      <c r="F571" s="396" t="s">
        <v>1835</v>
      </c>
      <c r="G571" s="398"/>
      <c r="P571" s="799" t="str">
        <f t="shared" si="23"/>
        <v/>
      </c>
    </row>
    <row r="572" spans="1:16">
      <c r="A572" s="566" t="str">
        <f t="shared" si="25"/>
        <v>q</v>
      </c>
      <c r="B572" s="372"/>
      <c r="C572" s="373" t="s">
        <v>2680</v>
      </c>
      <c r="D572" s="380"/>
      <c r="E572" s="375"/>
      <c r="F572" s="396" t="s">
        <v>1835</v>
      </c>
      <c r="G572" s="398"/>
      <c r="P572" s="799" t="str">
        <f t="shared" si="23"/>
        <v/>
      </c>
    </row>
    <row r="573" spans="1:16">
      <c r="A573" s="566" t="str">
        <f t="shared" si="25"/>
        <v>q</v>
      </c>
      <c r="B573" s="372"/>
      <c r="C573" s="373" t="s">
        <v>2680</v>
      </c>
      <c r="D573" s="380"/>
      <c r="E573" s="375"/>
      <c r="F573" s="396" t="s">
        <v>1835</v>
      </c>
      <c r="G573" s="398"/>
      <c r="P573" s="799" t="str">
        <f t="shared" si="23"/>
        <v/>
      </c>
    </row>
    <row r="574" spans="1:16">
      <c r="A574" s="566" t="str">
        <f t="shared" si="25"/>
        <v>q</v>
      </c>
      <c r="B574" s="372"/>
      <c r="C574" s="373" t="s">
        <v>2680</v>
      </c>
      <c r="D574" s="380"/>
      <c r="E574" s="375"/>
      <c r="F574" s="396" t="s">
        <v>1835</v>
      </c>
      <c r="G574" s="398"/>
      <c r="P574" s="799" t="str">
        <f t="shared" si="23"/>
        <v/>
      </c>
    </row>
    <row r="575" spans="1:16">
      <c r="A575" s="566" t="str">
        <f t="shared" si="25"/>
        <v>q</v>
      </c>
      <c r="B575" s="372"/>
      <c r="C575" s="373" t="s">
        <v>2680</v>
      </c>
      <c r="D575" s="380"/>
      <c r="E575" s="375"/>
      <c r="F575" s="396" t="s">
        <v>1835</v>
      </c>
      <c r="G575" s="398"/>
      <c r="P575" s="799" t="str">
        <f t="shared" si="23"/>
        <v/>
      </c>
    </row>
    <row r="576" spans="1:16">
      <c r="A576" s="566" t="str">
        <f t="shared" si="25"/>
        <v>q</v>
      </c>
      <c r="B576" s="372"/>
      <c r="C576" s="373" t="s">
        <v>2680</v>
      </c>
      <c r="D576" s="380"/>
      <c r="E576" s="375"/>
      <c r="F576" s="396" t="s">
        <v>1835</v>
      </c>
      <c r="G576" s="398"/>
      <c r="P576" s="799" t="str">
        <f t="shared" si="23"/>
        <v/>
      </c>
    </row>
    <row r="577" spans="1:16">
      <c r="A577" s="566" t="str">
        <f t="shared" si="25"/>
        <v>q</v>
      </c>
      <c r="B577" s="372"/>
      <c r="C577" s="373" t="s">
        <v>2680</v>
      </c>
      <c r="D577" s="380"/>
      <c r="E577" s="375"/>
      <c r="F577" s="396" t="s">
        <v>1835</v>
      </c>
      <c r="G577" s="398"/>
      <c r="P577" s="799" t="str">
        <f t="shared" si="23"/>
        <v/>
      </c>
    </row>
    <row r="578" spans="1:16">
      <c r="A578" s="566" t="str">
        <f t="shared" si="25"/>
        <v>q</v>
      </c>
      <c r="B578" s="372"/>
      <c r="C578" s="373" t="s">
        <v>2680</v>
      </c>
      <c r="D578" s="380"/>
      <c r="E578" s="375"/>
      <c r="F578" s="396" t="s">
        <v>1835</v>
      </c>
      <c r="G578" s="398"/>
      <c r="P578" s="799" t="str">
        <f t="shared" si="23"/>
        <v/>
      </c>
    </row>
    <row r="579" spans="1:16">
      <c r="A579" s="566" t="str">
        <f t="shared" si="25"/>
        <v>q</v>
      </c>
      <c r="B579" s="372"/>
      <c r="C579" s="373" t="s">
        <v>2680</v>
      </c>
      <c r="D579" s="380"/>
      <c r="E579" s="375"/>
      <c r="F579" s="396" t="s">
        <v>1835</v>
      </c>
      <c r="G579" s="398"/>
      <c r="P579" s="799" t="str">
        <f t="shared" si="23"/>
        <v/>
      </c>
    </row>
    <row r="580" spans="1:16">
      <c r="A580" s="566" t="str">
        <f t="shared" si="25"/>
        <v>q</v>
      </c>
      <c r="B580" s="372"/>
      <c r="C580" s="373" t="s">
        <v>2680</v>
      </c>
      <c r="D580" s="380"/>
      <c r="E580" s="375"/>
      <c r="F580" s="396" t="s">
        <v>1835</v>
      </c>
      <c r="G580" s="398"/>
      <c r="P580" s="799" t="str">
        <f t="shared" ref="P580:P643" si="26">IF(D580="","",CONCATENATE(" ",D580))</f>
        <v/>
      </c>
    </row>
    <row r="581" spans="1:16">
      <c r="A581" s="566" t="str">
        <f t="shared" si="25"/>
        <v>q</v>
      </c>
      <c r="B581" s="372"/>
      <c r="C581" s="373" t="s">
        <v>2680</v>
      </c>
      <c r="D581" s="380"/>
      <c r="E581" s="375"/>
      <c r="F581" s="396" t="s">
        <v>1835</v>
      </c>
      <c r="G581" s="398"/>
      <c r="P581" s="799" t="str">
        <f t="shared" si="26"/>
        <v/>
      </c>
    </row>
    <row r="582" spans="1:16">
      <c r="A582" s="566" t="str">
        <f t="shared" si="25"/>
        <v>q</v>
      </c>
      <c r="B582" s="372"/>
      <c r="C582" s="373" t="s">
        <v>2680</v>
      </c>
      <c r="D582" s="380"/>
      <c r="E582" s="375"/>
      <c r="F582" s="396" t="s">
        <v>1835</v>
      </c>
      <c r="G582" s="398"/>
      <c r="P582" s="799" t="str">
        <f t="shared" si="26"/>
        <v/>
      </c>
    </row>
    <row r="583" spans="1:16">
      <c r="A583" s="566" t="str">
        <f t="shared" si="25"/>
        <v>q</v>
      </c>
      <c r="B583" s="372"/>
      <c r="C583" s="373" t="s">
        <v>2680</v>
      </c>
      <c r="D583" s="380"/>
      <c r="E583" s="375"/>
      <c r="F583" s="396" t="s">
        <v>1835</v>
      </c>
      <c r="G583" s="398"/>
      <c r="P583" s="799" t="str">
        <f t="shared" si="26"/>
        <v/>
      </c>
    </row>
    <row r="584" spans="1:16">
      <c r="A584" s="566" t="str">
        <f>F584&amp;B584</f>
        <v>q</v>
      </c>
      <c r="B584" s="372"/>
      <c r="C584" s="373" t="s">
        <v>2680</v>
      </c>
      <c r="D584" s="380"/>
      <c r="E584" s="375"/>
      <c r="F584" s="396" t="s">
        <v>1835</v>
      </c>
      <c r="G584" s="398"/>
      <c r="P584" s="799" t="str">
        <f t="shared" si="26"/>
        <v/>
      </c>
    </row>
    <row r="585" spans="1:16">
      <c r="A585" s="568"/>
      <c r="B585" s="381"/>
      <c r="C585" s="382"/>
      <c r="D585" s="383"/>
      <c r="E585" s="384"/>
      <c r="F585" s="400"/>
      <c r="G585" s="398"/>
      <c r="P585" s="799" t="str">
        <f t="shared" si="26"/>
        <v/>
      </c>
    </row>
    <row r="586" spans="1:16">
      <c r="A586" s="568"/>
      <c r="B586" s="381"/>
      <c r="C586" s="382"/>
      <c r="D586" s="383"/>
      <c r="E586" s="384"/>
      <c r="F586" s="400"/>
      <c r="G586" s="398"/>
      <c r="P586" s="799" t="str">
        <f t="shared" si="26"/>
        <v/>
      </c>
    </row>
    <row r="587" spans="1:16">
      <c r="A587" s="568"/>
      <c r="B587" s="381"/>
      <c r="C587" s="382"/>
      <c r="D587" s="383"/>
      <c r="E587" s="384"/>
      <c r="F587" s="400"/>
      <c r="G587" s="398"/>
      <c r="P587" s="799" t="str">
        <f t="shared" si="26"/>
        <v/>
      </c>
    </row>
    <row r="588" spans="1:16" ht="17.25">
      <c r="A588" s="566" t="str">
        <f t="shared" ref="A588:A618" si="27">F588&amp;B588</f>
        <v>r</v>
      </c>
      <c r="B588" s="369"/>
      <c r="C588" s="370"/>
      <c r="D588" s="395"/>
      <c r="E588" s="371"/>
      <c r="F588" s="396" t="s">
        <v>1836</v>
      </c>
      <c r="G588" s="398"/>
      <c r="P588" s="799" t="str">
        <f t="shared" si="26"/>
        <v/>
      </c>
    </row>
    <row r="589" spans="1:16">
      <c r="A589" s="566" t="str">
        <f t="shared" si="27"/>
        <v>r</v>
      </c>
      <c r="B589" s="372"/>
      <c r="C589" s="373" t="s">
        <v>21</v>
      </c>
      <c r="D589" s="374"/>
      <c r="E589" s="375"/>
      <c r="F589" s="396" t="s">
        <v>1836</v>
      </c>
      <c r="G589" s="398"/>
      <c r="P589" s="799" t="str">
        <f t="shared" si="26"/>
        <v/>
      </c>
    </row>
    <row r="590" spans="1:16">
      <c r="A590" s="566" t="str">
        <f t="shared" si="27"/>
        <v>r</v>
      </c>
      <c r="B590" s="372"/>
      <c r="C590" s="373" t="s">
        <v>21</v>
      </c>
      <c r="D590" s="380"/>
      <c r="E590" s="375"/>
      <c r="F590" s="396" t="s">
        <v>1836</v>
      </c>
      <c r="G590" s="398"/>
      <c r="P590" s="799" t="str">
        <f t="shared" si="26"/>
        <v/>
      </c>
    </row>
    <row r="591" spans="1:16">
      <c r="A591" s="566" t="str">
        <f t="shared" si="27"/>
        <v>r</v>
      </c>
      <c r="B591" s="372"/>
      <c r="C591" s="373" t="s">
        <v>21</v>
      </c>
      <c r="D591" s="380"/>
      <c r="E591" s="375"/>
      <c r="F591" s="396" t="s">
        <v>1836</v>
      </c>
      <c r="G591" s="398"/>
      <c r="P591" s="799" t="str">
        <f t="shared" si="26"/>
        <v/>
      </c>
    </row>
    <row r="592" spans="1:16">
      <c r="A592" s="566" t="str">
        <f t="shared" si="27"/>
        <v>r</v>
      </c>
      <c r="B592" s="372"/>
      <c r="C592" s="373" t="s">
        <v>2679</v>
      </c>
      <c r="D592" s="380"/>
      <c r="E592" s="375"/>
      <c r="F592" s="396" t="s">
        <v>1836</v>
      </c>
      <c r="G592" s="398"/>
      <c r="P592" s="799" t="str">
        <f t="shared" si="26"/>
        <v/>
      </c>
    </row>
    <row r="593" spans="1:16">
      <c r="A593" s="566" t="str">
        <f t="shared" si="27"/>
        <v>r</v>
      </c>
      <c r="B593" s="372"/>
      <c r="C593" s="373" t="s">
        <v>2679</v>
      </c>
      <c r="D593" s="374"/>
      <c r="E593" s="375"/>
      <c r="F593" s="396" t="s">
        <v>1836</v>
      </c>
      <c r="G593" s="398"/>
      <c r="P593" s="799" t="str">
        <f t="shared" si="26"/>
        <v/>
      </c>
    </row>
    <row r="594" spans="1:16">
      <c r="A594" s="566" t="str">
        <f t="shared" si="27"/>
        <v>r</v>
      </c>
      <c r="B594" s="372"/>
      <c r="C594" s="373" t="s">
        <v>2679</v>
      </c>
      <c r="D594" s="380"/>
      <c r="E594" s="375"/>
      <c r="F594" s="396" t="s">
        <v>1836</v>
      </c>
      <c r="G594" s="398"/>
      <c r="P594" s="799" t="str">
        <f t="shared" si="26"/>
        <v/>
      </c>
    </row>
    <row r="595" spans="1:16">
      <c r="A595" s="566" t="str">
        <f t="shared" si="27"/>
        <v>r</v>
      </c>
      <c r="B595" s="372"/>
      <c r="C595" s="373" t="s">
        <v>2679</v>
      </c>
      <c r="D595" s="380"/>
      <c r="E595" s="375"/>
      <c r="F595" s="396" t="s">
        <v>1836</v>
      </c>
      <c r="G595" s="398"/>
      <c r="P595" s="799" t="str">
        <f t="shared" si="26"/>
        <v/>
      </c>
    </row>
    <row r="596" spans="1:16">
      <c r="A596" s="566" t="str">
        <f t="shared" si="27"/>
        <v>r</v>
      </c>
      <c r="B596" s="372"/>
      <c r="C596" s="373" t="s">
        <v>2679</v>
      </c>
      <c r="D596" s="380"/>
      <c r="E596" s="375"/>
      <c r="F596" s="396" t="s">
        <v>1836</v>
      </c>
      <c r="G596" s="398"/>
      <c r="P596" s="799" t="str">
        <f t="shared" si="26"/>
        <v/>
      </c>
    </row>
    <row r="597" spans="1:16">
      <c r="A597" s="566" t="str">
        <f t="shared" si="27"/>
        <v>r</v>
      </c>
      <c r="B597" s="372"/>
      <c r="C597" s="373" t="s">
        <v>2679</v>
      </c>
      <c r="D597" s="380"/>
      <c r="E597" s="375"/>
      <c r="F597" s="396" t="s">
        <v>1836</v>
      </c>
      <c r="G597" s="398"/>
      <c r="P597" s="799" t="str">
        <f t="shared" si="26"/>
        <v/>
      </c>
    </row>
    <row r="598" spans="1:16">
      <c r="A598" s="566" t="str">
        <f t="shared" si="27"/>
        <v>r</v>
      </c>
      <c r="B598" s="372"/>
      <c r="C598" s="373" t="s">
        <v>2679</v>
      </c>
      <c r="D598" s="380"/>
      <c r="E598" s="375"/>
      <c r="F598" s="396" t="s">
        <v>1836</v>
      </c>
      <c r="G598" s="398"/>
      <c r="P598" s="799" t="str">
        <f t="shared" si="26"/>
        <v/>
      </c>
    </row>
    <row r="599" spans="1:16">
      <c r="A599" s="566" t="str">
        <f t="shared" si="27"/>
        <v>r</v>
      </c>
      <c r="B599" s="372"/>
      <c r="C599" s="373" t="s">
        <v>2679</v>
      </c>
      <c r="D599" s="380"/>
      <c r="E599" s="375"/>
      <c r="F599" s="396" t="s">
        <v>1836</v>
      </c>
      <c r="G599" s="398"/>
      <c r="P599" s="799" t="str">
        <f t="shared" si="26"/>
        <v/>
      </c>
    </row>
    <row r="600" spans="1:16">
      <c r="A600" s="566" t="str">
        <f t="shared" si="27"/>
        <v>r</v>
      </c>
      <c r="B600" s="372"/>
      <c r="C600" s="373" t="s">
        <v>2679</v>
      </c>
      <c r="D600" s="380"/>
      <c r="E600" s="375"/>
      <c r="F600" s="396" t="s">
        <v>1836</v>
      </c>
      <c r="G600" s="398"/>
      <c r="P600" s="799" t="str">
        <f t="shared" si="26"/>
        <v/>
      </c>
    </row>
    <row r="601" spans="1:16">
      <c r="A601" s="566" t="str">
        <f t="shared" si="27"/>
        <v>r</v>
      </c>
      <c r="B601" s="372"/>
      <c r="C601" s="373" t="s">
        <v>2679</v>
      </c>
      <c r="D601" s="380"/>
      <c r="E601" s="375"/>
      <c r="F601" s="396" t="s">
        <v>1836</v>
      </c>
      <c r="G601" s="398"/>
      <c r="P601" s="799" t="str">
        <f t="shared" si="26"/>
        <v/>
      </c>
    </row>
    <row r="602" spans="1:16">
      <c r="A602" s="566" t="str">
        <f t="shared" si="27"/>
        <v>r</v>
      </c>
      <c r="B602" s="372"/>
      <c r="C602" s="373" t="s">
        <v>2680</v>
      </c>
      <c r="D602" s="380"/>
      <c r="E602" s="375"/>
      <c r="F602" s="396" t="s">
        <v>1836</v>
      </c>
      <c r="G602" s="398"/>
      <c r="P602" s="799" t="str">
        <f t="shared" si="26"/>
        <v/>
      </c>
    </row>
    <row r="603" spans="1:16">
      <c r="A603" s="566" t="str">
        <f t="shared" si="27"/>
        <v>r</v>
      </c>
      <c r="B603" s="372"/>
      <c r="C603" s="373" t="s">
        <v>2680</v>
      </c>
      <c r="D603" s="380"/>
      <c r="E603" s="375"/>
      <c r="F603" s="396" t="s">
        <v>1836</v>
      </c>
      <c r="G603" s="398"/>
      <c r="P603" s="799" t="str">
        <f t="shared" si="26"/>
        <v/>
      </c>
    </row>
    <row r="604" spans="1:16">
      <c r="A604" s="566" t="str">
        <f t="shared" si="27"/>
        <v>r</v>
      </c>
      <c r="B604" s="372"/>
      <c r="C604" s="373" t="s">
        <v>2680</v>
      </c>
      <c r="D604" s="380"/>
      <c r="E604" s="375"/>
      <c r="F604" s="396" t="s">
        <v>1836</v>
      </c>
      <c r="G604" s="398"/>
      <c r="P604" s="799" t="str">
        <f t="shared" si="26"/>
        <v/>
      </c>
    </row>
    <row r="605" spans="1:16">
      <c r="A605" s="566" t="str">
        <f t="shared" si="27"/>
        <v>r</v>
      </c>
      <c r="B605" s="372"/>
      <c r="C605" s="373" t="s">
        <v>2680</v>
      </c>
      <c r="D605" s="380"/>
      <c r="E605" s="375"/>
      <c r="F605" s="396" t="s">
        <v>1836</v>
      </c>
      <c r="G605" s="398"/>
      <c r="P605" s="799" t="str">
        <f t="shared" si="26"/>
        <v/>
      </c>
    </row>
    <row r="606" spans="1:16">
      <c r="A606" s="566" t="str">
        <f t="shared" si="27"/>
        <v>r</v>
      </c>
      <c r="B606" s="372"/>
      <c r="C606" s="373" t="s">
        <v>2680</v>
      </c>
      <c r="D606" s="380"/>
      <c r="E606" s="375"/>
      <c r="F606" s="396" t="s">
        <v>1836</v>
      </c>
      <c r="G606" s="398"/>
      <c r="P606" s="799" t="str">
        <f t="shared" si="26"/>
        <v/>
      </c>
    </row>
    <row r="607" spans="1:16">
      <c r="A607" s="566" t="str">
        <f t="shared" si="27"/>
        <v>r</v>
      </c>
      <c r="B607" s="372"/>
      <c r="C607" s="373" t="s">
        <v>2680</v>
      </c>
      <c r="D607" s="380"/>
      <c r="E607" s="375"/>
      <c r="F607" s="396" t="s">
        <v>1836</v>
      </c>
      <c r="G607" s="398"/>
      <c r="P607" s="799" t="str">
        <f t="shared" si="26"/>
        <v/>
      </c>
    </row>
    <row r="608" spans="1:16">
      <c r="A608" s="566" t="str">
        <f t="shared" si="27"/>
        <v>r</v>
      </c>
      <c r="B608" s="372"/>
      <c r="C608" s="373" t="s">
        <v>2680</v>
      </c>
      <c r="D608" s="380"/>
      <c r="E608" s="375"/>
      <c r="F608" s="396" t="s">
        <v>1836</v>
      </c>
      <c r="G608" s="398"/>
      <c r="P608" s="799" t="str">
        <f t="shared" si="26"/>
        <v/>
      </c>
    </row>
    <row r="609" spans="1:16">
      <c r="A609" s="566" t="str">
        <f t="shared" si="27"/>
        <v>r</v>
      </c>
      <c r="B609" s="372"/>
      <c r="C609" s="373" t="s">
        <v>2680</v>
      </c>
      <c r="D609" s="380"/>
      <c r="E609" s="375"/>
      <c r="F609" s="396" t="s">
        <v>1836</v>
      </c>
      <c r="G609" s="398"/>
      <c r="P609" s="799" t="str">
        <f t="shared" si="26"/>
        <v/>
      </c>
    </row>
    <row r="610" spans="1:16">
      <c r="A610" s="566" t="str">
        <f t="shared" si="27"/>
        <v>r</v>
      </c>
      <c r="B610" s="372"/>
      <c r="C610" s="373" t="s">
        <v>2680</v>
      </c>
      <c r="D610" s="380"/>
      <c r="E610" s="375"/>
      <c r="F610" s="396" t="s">
        <v>1836</v>
      </c>
      <c r="G610" s="398"/>
      <c r="P610" s="799" t="str">
        <f t="shared" si="26"/>
        <v/>
      </c>
    </row>
    <row r="611" spans="1:16">
      <c r="A611" s="566" t="str">
        <f t="shared" si="27"/>
        <v>r</v>
      </c>
      <c r="B611" s="372"/>
      <c r="C611" s="373" t="s">
        <v>2680</v>
      </c>
      <c r="D611" s="380"/>
      <c r="E611" s="375"/>
      <c r="F611" s="396" t="s">
        <v>1836</v>
      </c>
      <c r="G611" s="398"/>
      <c r="P611" s="799" t="str">
        <f t="shared" si="26"/>
        <v/>
      </c>
    </row>
    <row r="612" spans="1:16">
      <c r="A612" s="566" t="str">
        <f t="shared" si="27"/>
        <v>r</v>
      </c>
      <c r="B612" s="372"/>
      <c r="C612" s="373" t="s">
        <v>2680</v>
      </c>
      <c r="D612" s="380"/>
      <c r="E612" s="375"/>
      <c r="F612" s="396" t="s">
        <v>1836</v>
      </c>
      <c r="G612" s="398"/>
      <c r="P612" s="799" t="str">
        <f t="shared" si="26"/>
        <v/>
      </c>
    </row>
    <row r="613" spans="1:16">
      <c r="A613" s="566" t="str">
        <f t="shared" si="27"/>
        <v>r</v>
      </c>
      <c r="B613" s="372"/>
      <c r="C613" s="373" t="s">
        <v>2680</v>
      </c>
      <c r="D613" s="380"/>
      <c r="E613" s="375"/>
      <c r="F613" s="396" t="s">
        <v>1836</v>
      </c>
      <c r="G613" s="398"/>
      <c r="P613" s="799" t="str">
        <f t="shared" si="26"/>
        <v/>
      </c>
    </row>
    <row r="614" spans="1:16">
      <c r="A614" s="566" t="str">
        <f t="shared" si="27"/>
        <v>r</v>
      </c>
      <c r="B614" s="372"/>
      <c r="C614" s="373" t="s">
        <v>2680</v>
      </c>
      <c r="D614" s="380"/>
      <c r="E614" s="375"/>
      <c r="F614" s="396" t="s">
        <v>1836</v>
      </c>
      <c r="G614" s="398"/>
      <c r="P614" s="799" t="str">
        <f t="shared" si="26"/>
        <v/>
      </c>
    </row>
    <row r="615" spans="1:16">
      <c r="A615" s="566" t="str">
        <f t="shared" si="27"/>
        <v>r</v>
      </c>
      <c r="B615" s="372"/>
      <c r="C615" s="373" t="s">
        <v>2680</v>
      </c>
      <c r="D615" s="380"/>
      <c r="E615" s="375"/>
      <c r="F615" s="396" t="s">
        <v>1836</v>
      </c>
      <c r="G615" s="398"/>
      <c r="P615" s="799" t="str">
        <f t="shared" si="26"/>
        <v/>
      </c>
    </row>
    <row r="616" spans="1:16">
      <c r="A616" s="566" t="str">
        <f t="shared" si="27"/>
        <v>r</v>
      </c>
      <c r="B616" s="372"/>
      <c r="C616" s="373" t="s">
        <v>2680</v>
      </c>
      <c r="D616" s="380"/>
      <c r="E616" s="375"/>
      <c r="F616" s="396" t="s">
        <v>1836</v>
      </c>
      <c r="G616" s="398"/>
      <c r="P616" s="799" t="str">
        <f t="shared" si="26"/>
        <v/>
      </c>
    </row>
    <row r="617" spans="1:16">
      <c r="A617" s="566" t="str">
        <f t="shared" si="27"/>
        <v>r</v>
      </c>
      <c r="B617" s="372"/>
      <c r="C617" s="373" t="s">
        <v>2680</v>
      </c>
      <c r="D617" s="380"/>
      <c r="E617" s="375"/>
      <c r="F617" s="396" t="s">
        <v>1836</v>
      </c>
      <c r="G617" s="398"/>
      <c r="P617" s="799" t="str">
        <f t="shared" si="26"/>
        <v/>
      </c>
    </row>
    <row r="618" spans="1:16">
      <c r="A618" s="566" t="str">
        <f t="shared" si="27"/>
        <v>r</v>
      </c>
      <c r="B618" s="372"/>
      <c r="C618" s="373" t="s">
        <v>2680</v>
      </c>
      <c r="D618" s="380"/>
      <c r="E618" s="375"/>
      <c r="F618" s="396" t="s">
        <v>1836</v>
      </c>
      <c r="G618" s="398"/>
      <c r="P618" s="799" t="str">
        <f t="shared" si="26"/>
        <v/>
      </c>
    </row>
    <row r="619" spans="1:16">
      <c r="A619" s="568"/>
      <c r="B619" s="381"/>
      <c r="C619" s="382"/>
      <c r="D619" s="383"/>
      <c r="E619" s="384"/>
      <c r="F619" s="400"/>
      <c r="G619" s="398"/>
      <c r="P619" s="799" t="str">
        <f t="shared" si="26"/>
        <v/>
      </c>
    </row>
    <row r="620" spans="1:16">
      <c r="A620" s="568"/>
      <c r="B620" s="381"/>
      <c r="C620" s="382"/>
      <c r="D620" s="383"/>
      <c r="E620" s="384"/>
      <c r="F620" s="400"/>
      <c r="G620" s="398"/>
      <c r="P620" s="799" t="str">
        <f t="shared" si="26"/>
        <v/>
      </c>
    </row>
    <row r="621" spans="1:16">
      <c r="A621" s="568"/>
      <c r="B621" s="381"/>
      <c r="C621" s="382"/>
      <c r="D621" s="383"/>
      <c r="E621" s="384"/>
      <c r="F621" s="400"/>
      <c r="G621" s="398"/>
      <c r="P621" s="799" t="str">
        <f t="shared" si="26"/>
        <v/>
      </c>
    </row>
    <row r="622" spans="1:16" ht="17.25">
      <c r="A622" s="566" t="str">
        <f t="shared" ref="A622:A652" si="28">F622&amp;B622</f>
        <v>s</v>
      </c>
      <c r="B622" s="369"/>
      <c r="C622" s="370"/>
      <c r="D622" s="395"/>
      <c r="E622" s="371"/>
      <c r="F622" s="396" t="s">
        <v>1837</v>
      </c>
      <c r="G622" s="398"/>
      <c r="P622" s="799" t="str">
        <f t="shared" si="26"/>
        <v/>
      </c>
    </row>
    <row r="623" spans="1:16">
      <c r="A623" s="566" t="str">
        <f t="shared" si="28"/>
        <v>s</v>
      </c>
      <c r="B623" s="372"/>
      <c r="C623" s="373" t="s">
        <v>21</v>
      </c>
      <c r="D623" s="374"/>
      <c r="E623" s="375"/>
      <c r="F623" s="396" t="s">
        <v>1837</v>
      </c>
      <c r="G623" s="398"/>
      <c r="P623" s="799" t="str">
        <f t="shared" si="26"/>
        <v/>
      </c>
    </row>
    <row r="624" spans="1:16">
      <c r="A624" s="566" t="str">
        <f t="shared" si="28"/>
        <v>s</v>
      </c>
      <c r="B624" s="372"/>
      <c r="C624" s="373" t="s">
        <v>21</v>
      </c>
      <c r="D624" s="380"/>
      <c r="E624" s="375"/>
      <c r="F624" s="396" t="s">
        <v>1837</v>
      </c>
      <c r="G624" s="398"/>
      <c r="P624" s="799" t="str">
        <f t="shared" si="26"/>
        <v/>
      </c>
    </row>
    <row r="625" spans="1:16">
      <c r="A625" s="566" t="str">
        <f t="shared" si="28"/>
        <v>s</v>
      </c>
      <c r="B625" s="372"/>
      <c r="C625" s="373" t="s">
        <v>21</v>
      </c>
      <c r="D625" s="380"/>
      <c r="E625" s="375"/>
      <c r="F625" s="396" t="s">
        <v>1837</v>
      </c>
      <c r="G625" s="398"/>
      <c r="P625" s="799" t="str">
        <f t="shared" si="26"/>
        <v/>
      </c>
    </row>
    <row r="626" spans="1:16">
      <c r="A626" s="566" t="str">
        <f t="shared" si="28"/>
        <v>s</v>
      </c>
      <c r="B626" s="372"/>
      <c r="C626" s="373" t="s">
        <v>2679</v>
      </c>
      <c r="D626" s="380"/>
      <c r="E626" s="375"/>
      <c r="F626" s="396" t="s">
        <v>1837</v>
      </c>
      <c r="G626" s="398"/>
      <c r="P626" s="799" t="str">
        <f t="shared" si="26"/>
        <v/>
      </c>
    </row>
    <row r="627" spans="1:16">
      <c r="A627" s="566" t="str">
        <f t="shared" si="28"/>
        <v>s</v>
      </c>
      <c r="B627" s="372"/>
      <c r="C627" s="373" t="s">
        <v>2679</v>
      </c>
      <c r="D627" s="374"/>
      <c r="E627" s="375"/>
      <c r="F627" s="396" t="s">
        <v>1837</v>
      </c>
      <c r="G627" s="398"/>
      <c r="P627" s="799" t="str">
        <f t="shared" si="26"/>
        <v/>
      </c>
    </row>
    <row r="628" spans="1:16">
      <c r="A628" s="566" t="str">
        <f t="shared" si="28"/>
        <v>s</v>
      </c>
      <c r="B628" s="372"/>
      <c r="C628" s="373" t="s">
        <v>2679</v>
      </c>
      <c r="D628" s="380"/>
      <c r="E628" s="375"/>
      <c r="F628" s="396" t="s">
        <v>1837</v>
      </c>
      <c r="G628" s="398"/>
      <c r="P628" s="799" t="str">
        <f t="shared" si="26"/>
        <v/>
      </c>
    </row>
    <row r="629" spans="1:16">
      <c r="A629" s="566" t="str">
        <f t="shared" si="28"/>
        <v>s</v>
      </c>
      <c r="B629" s="372"/>
      <c r="C629" s="373" t="s">
        <v>2679</v>
      </c>
      <c r="D629" s="380"/>
      <c r="E629" s="375"/>
      <c r="F629" s="396" t="s">
        <v>1837</v>
      </c>
      <c r="G629" s="398"/>
      <c r="P629" s="799" t="str">
        <f t="shared" si="26"/>
        <v/>
      </c>
    </row>
    <row r="630" spans="1:16">
      <c r="A630" s="566" t="str">
        <f t="shared" si="28"/>
        <v>s</v>
      </c>
      <c r="B630" s="372"/>
      <c r="C630" s="373" t="s">
        <v>2679</v>
      </c>
      <c r="D630" s="380"/>
      <c r="E630" s="375"/>
      <c r="F630" s="396" t="s">
        <v>1837</v>
      </c>
      <c r="G630" s="398"/>
      <c r="P630" s="799" t="str">
        <f t="shared" si="26"/>
        <v/>
      </c>
    </row>
    <row r="631" spans="1:16">
      <c r="A631" s="566" t="str">
        <f t="shared" si="28"/>
        <v>s</v>
      </c>
      <c r="B631" s="372"/>
      <c r="C631" s="373" t="s">
        <v>2679</v>
      </c>
      <c r="D631" s="380"/>
      <c r="E631" s="375"/>
      <c r="F631" s="396" t="s">
        <v>1837</v>
      </c>
      <c r="G631" s="398"/>
      <c r="P631" s="799" t="str">
        <f t="shared" si="26"/>
        <v/>
      </c>
    </row>
    <row r="632" spans="1:16">
      <c r="A632" s="566" t="str">
        <f t="shared" si="28"/>
        <v>s</v>
      </c>
      <c r="B632" s="372"/>
      <c r="C632" s="373" t="s">
        <v>2679</v>
      </c>
      <c r="D632" s="380"/>
      <c r="E632" s="375"/>
      <c r="F632" s="396" t="s">
        <v>1837</v>
      </c>
      <c r="G632" s="398"/>
      <c r="P632" s="799" t="str">
        <f t="shared" si="26"/>
        <v/>
      </c>
    </row>
    <row r="633" spans="1:16">
      <c r="A633" s="566" t="str">
        <f t="shared" si="28"/>
        <v>s</v>
      </c>
      <c r="B633" s="372"/>
      <c r="C633" s="373" t="s">
        <v>2679</v>
      </c>
      <c r="D633" s="380"/>
      <c r="E633" s="375"/>
      <c r="F633" s="396" t="s">
        <v>1837</v>
      </c>
      <c r="G633" s="398"/>
      <c r="P633" s="799" t="str">
        <f t="shared" si="26"/>
        <v/>
      </c>
    </row>
    <row r="634" spans="1:16">
      <c r="A634" s="566" t="str">
        <f t="shared" si="28"/>
        <v>s</v>
      </c>
      <c r="B634" s="372"/>
      <c r="C634" s="373" t="s">
        <v>2679</v>
      </c>
      <c r="D634" s="380"/>
      <c r="E634" s="375"/>
      <c r="F634" s="396" t="s">
        <v>1837</v>
      </c>
      <c r="G634" s="398"/>
      <c r="P634" s="799" t="str">
        <f t="shared" si="26"/>
        <v/>
      </c>
    </row>
    <row r="635" spans="1:16">
      <c r="A635" s="566" t="str">
        <f t="shared" si="28"/>
        <v>s</v>
      </c>
      <c r="B635" s="372"/>
      <c r="C635" s="373" t="s">
        <v>2679</v>
      </c>
      <c r="D635" s="380"/>
      <c r="E635" s="375"/>
      <c r="F635" s="396" t="s">
        <v>1837</v>
      </c>
      <c r="G635" s="398"/>
      <c r="P635" s="799" t="str">
        <f t="shared" si="26"/>
        <v/>
      </c>
    </row>
    <row r="636" spans="1:16">
      <c r="A636" s="566" t="str">
        <f t="shared" si="28"/>
        <v>s</v>
      </c>
      <c r="B636" s="372"/>
      <c r="C636" s="373" t="s">
        <v>2680</v>
      </c>
      <c r="D636" s="380"/>
      <c r="E636" s="375"/>
      <c r="F636" s="396" t="s">
        <v>1837</v>
      </c>
      <c r="G636" s="398"/>
      <c r="P636" s="799" t="str">
        <f t="shared" si="26"/>
        <v/>
      </c>
    </row>
    <row r="637" spans="1:16">
      <c r="A637" s="566" t="str">
        <f t="shared" si="28"/>
        <v>s</v>
      </c>
      <c r="B637" s="372"/>
      <c r="C637" s="373" t="s">
        <v>2680</v>
      </c>
      <c r="D637" s="380"/>
      <c r="E637" s="375"/>
      <c r="F637" s="396" t="s">
        <v>1837</v>
      </c>
      <c r="G637" s="398"/>
      <c r="P637" s="799" t="str">
        <f t="shared" si="26"/>
        <v/>
      </c>
    </row>
    <row r="638" spans="1:16">
      <c r="A638" s="566" t="str">
        <f t="shared" si="28"/>
        <v>s</v>
      </c>
      <c r="B638" s="372"/>
      <c r="C638" s="373" t="s">
        <v>2680</v>
      </c>
      <c r="D638" s="380"/>
      <c r="E638" s="375"/>
      <c r="F638" s="396" t="s">
        <v>1837</v>
      </c>
      <c r="G638" s="398"/>
      <c r="P638" s="799" t="str">
        <f t="shared" si="26"/>
        <v/>
      </c>
    </row>
    <row r="639" spans="1:16">
      <c r="A639" s="566" t="str">
        <f t="shared" si="28"/>
        <v>s</v>
      </c>
      <c r="B639" s="372"/>
      <c r="C639" s="373" t="s">
        <v>2680</v>
      </c>
      <c r="D639" s="380"/>
      <c r="E639" s="375"/>
      <c r="F639" s="396" t="s">
        <v>1837</v>
      </c>
      <c r="G639" s="398"/>
      <c r="P639" s="799" t="str">
        <f t="shared" si="26"/>
        <v/>
      </c>
    </row>
    <row r="640" spans="1:16">
      <c r="A640" s="566" t="str">
        <f t="shared" si="28"/>
        <v>s</v>
      </c>
      <c r="B640" s="372"/>
      <c r="C640" s="373" t="s">
        <v>2680</v>
      </c>
      <c r="D640" s="380"/>
      <c r="E640" s="375"/>
      <c r="F640" s="396" t="s">
        <v>1837</v>
      </c>
      <c r="G640" s="398"/>
      <c r="P640" s="799" t="str">
        <f t="shared" si="26"/>
        <v/>
      </c>
    </row>
    <row r="641" spans="1:16">
      <c r="A641" s="566" t="str">
        <f t="shared" si="28"/>
        <v>s</v>
      </c>
      <c r="B641" s="372"/>
      <c r="C641" s="373" t="s">
        <v>2680</v>
      </c>
      <c r="D641" s="380"/>
      <c r="E641" s="375"/>
      <c r="F641" s="396" t="s">
        <v>1837</v>
      </c>
      <c r="G641" s="398"/>
      <c r="P641" s="799" t="str">
        <f t="shared" si="26"/>
        <v/>
      </c>
    </row>
    <row r="642" spans="1:16">
      <c r="A642" s="566" t="str">
        <f t="shared" si="28"/>
        <v>s</v>
      </c>
      <c r="B642" s="372"/>
      <c r="C642" s="373" t="s">
        <v>2680</v>
      </c>
      <c r="D642" s="380"/>
      <c r="E642" s="375"/>
      <c r="F642" s="396" t="s">
        <v>1837</v>
      </c>
      <c r="G642" s="398"/>
      <c r="P642" s="799" t="str">
        <f t="shared" si="26"/>
        <v/>
      </c>
    </row>
    <row r="643" spans="1:16">
      <c r="A643" s="566" t="str">
        <f t="shared" si="28"/>
        <v>s</v>
      </c>
      <c r="B643" s="372"/>
      <c r="C643" s="373" t="s">
        <v>2680</v>
      </c>
      <c r="D643" s="380"/>
      <c r="E643" s="375"/>
      <c r="F643" s="396" t="s">
        <v>1837</v>
      </c>
      <c r="G643" s="398"/>
      <c r="P643" s="799" t="str">
        <f t="shared" si="26"/>
        <v/>
      </c>
    </row>
    <row r="644" spans="1:16">
      <c r="A644" s="566" t="str">
        <f t="shared" si="28"/>
        <v>s</v>
      </c>
      <c r="B644" s="372"/>
      <c r="C644" s="373" t="s">
        <v>2680</v>
      </c>
      <c r="D644" s="380"/>
      <c r="E644" s="375"/>
      <c r="F644" s="396" t="s">
        <v>1837</v>
      </c>
      <c r="G644" s="398"/>
      <c r="P644" s="799" t="str">
        <f t="shared" ref="P644:P707" si="29">IF(D644="","",CONCATENATE(" ",D644))</f>
        <v/>
      </c>
    </row>
    <row r="645" spans="1:16">
      <c r="A645" s="566" t="str">
        <f t="shared" si="28"/>
        <v>s</v>
      </c>
      <c r="B645" s="372"/>
      <c r="C645" s="373" t="s">
        <v>2680</v>
      </c>
      <c r="D645" s="380"/>
      <c r="E645" s="375"/>
      <c r="F645" s="396" t="s">
        <v>1837</v>
      </c>
      <c r="G645" s="398"/>
      <c r="P645" s="799" t="str">
        <f t="shared" si="29"/>
        <v/>
      </c>
    </row>
    <row r="646" spans="1:16">
      <c r="A646" s="566" t="str">
        <f t="shared" si="28"/>
        <v>s</v>
      </c>
      <c r="B646" s="372"/>
      <c r="C646" s="373" t="s">
        <v>2680</v>
      </c>
      <c r="D646" s="380"/>
      <c r="E646" s="375"/>
      <c r="F646" s="396" t="s">
        <v>1837</v>
      </c>
      <c r="G646" s="398"/>
      <c r="P646" s="799" t="str">
        <f t="shared" si="29"/>
        <v/>
      </c>
    </row>
    <row r="647" spans="1:16">
      <c r="A647" s="566" t="str">
        <f t="shared" si="28"/>
        <v>s</v>
      </c>
      <c r="B647" s="372"/>
      <c r="C647" s="373" t="s">
        <v>2680</v>
      </c>
      <c r="D647" s="380"/>
      <c r="E647" s="375"/>
      <c r="F647" s="396" t="s">
        <v>1837</v>
      </c>
      <c r="G647" s="398"/>
      <c r="P647" s="799" t="str">
        <f t="shared" si="29"/>
        <v/>
      </c>
    </row>
    <row r="648" spans="1:16">
      <c r="A648" s="566" t="str">
        <f t="shared" si="28"/>
        <v>s</v>
      </c>
      <c r="B648" s="372"/>
      <c r="C648" s="373" t="s">
        <v>2680</v>
      </c>
      <c r="D648" s="380"/>
      <c r="E648" s="375"/>
      <c r="F648" s="396" t="s">
        <v>1837</v>
      </c>
      <c r="G648" s="398"/>
      <c r="P648" s="799" t="str">
        <f t="shared" si="29"/>
        <v/>
      </c>
    </row>
    <row r="649" spans="1:16">
      <c r="A649" s="566" t="str">
        <f t="shared" si="28"/>
        <v>s</v>
      </c>
      <c r="B649" s="372"/>
      <c r="C649" s="373" t="s">
        <v>2680</v>
      </c>
      <c r="D649" s="380"/>
      <c r="E649" s="375"/>
      <c r="F649" s="396" t="s">
        <v>1837</v>
      </c>
      <c r="G649" s="398"/>
      <c r="P649" s="799" t="str">
        <f t="shared" si="29"/>
        <v/>
      </c>
    </row>
    <row r="650" spans="1:16">
      <c r="A650" s="566" t="str">
        <f t="shared" si="28"/>
        <v>s</v>
      </c>
      <c r="B650" s="372"/>
      <c r="C650" s="373" t="s">
        <v>2680</v>
      </c>
      <c r="D650" s="380"/>
      <c r="E650" s="375"/>
      <c r="F650" s="396" t="s">
        <v>1837</v>
      </c>
      <c r="G650" s="398"/>
      <c r="P650" s="799" t="str">
        <f t="shared" si="29"/>
        <v/>
      </c>
    </row>
    <row r="651" spans="1:16">
      <c r="A651" s="566" t="str">
        <f t="shared" si="28"/>
        <v>s</v>
      </c>
      <c r="B651" s="372"/>
      <c r="C651" s="373" t="s">
        <v>2680</v>
      </c>
      <c r="D651" s="380"/>
      <c r="E651" s="375"/>
      <c r="F651" s="396" t="s">
        <v>1837</v>
      </c>
      <c r="G651" s="398"/>
      <c r="P651" s="799" t="str">
        <f t="shared" si="29"/>
        <v/>
      </c>
    </row>
    <row r="652" spans="1:16">
      <c r="A652" s="566" t="str">
        <f t="shared" si="28"/>
        <v>s</v>
      </c>
      <c r="B652" s="372"/>
      <c r="C652" s="373" t="s">
        <v>2680</v>
      </c>
      <c r="D652" s="380"/>
      <c r="E652" s="375"/>
      <c r="F652" s="396" t="s">
        <v>1837</v>
      </c>
      <c r="G652" s="398"/>
      <c r="P652" s="799" t="str">
        <f t="shared" si="29"/>
        <v/>
      </c>
    </row>
    <row r="653" spans="1:16">
      <c r="A653" s="568"/>
      <c r="B653" s="381"/>
      <c r="C653" s="382"/>
      <c r="D653" s="383"/>
      <c r="E653" s="384"/>
      <c r="F653" s="400"/>
      <c r="G653" s="398"/>
      <c r="P653" s="799" t="str">
        <f t="shared" si="29"/>
        <v/>
      </c>
    </row>
    <row r="654" spans="1:16">
      <c r="A654" s="568"/>
      <c r="B654" s="381"/>
      <c r="C654" s="382"/>
      <c r="D654" s="383"/>
      <c r="E654" s="384"/>
      <c r="F654" s="400"/>
      <c r="G654" s="398"/>
      <c r="P654" s="799" t="str">
        <f t="shared" si="29"/>
        <v/>
      </c>
    </row>
    <row r="655" spans="1:16">
      <c r="A655" s="568"/>
      <c r="B655" s="381"/>
      <c r="C655" s="382"/>
      <c r="D655" s="383"/>
      <c r="E655" s="384"/>
      <c r="F655" s="400"/>
      <c r="G655" s="398"/>
      <c r="P655" s="799" t="str">
        <f t="shared" si="29"/>
        <v/>
      </c>
    </row>
    <row r="656" spans="1:16" ht="17.25">
      <c r="A656" s="566" t="str">
        <f t="shared" ref="A656:A686" si="30">F656&amp;B656</f>
        <v>t</v>
      </c>
      <c r="B656" s="369"/>
      <c r="C656" s="370"/>
      <c r="D656" s="395"/>
      <c r="E656" s="371"/>
      <c r="F656" s="396" t="s">
        <v>1838</v>
      </c>
      <c r="G656" s="398"/>
      <c r="P656" s="799" t="str">
        <f t="shared" si="29"/>
        <v/>
      </c>
    </row>
    <row r="657" spans="1:16">
      <c r="A657" s="566" t="str">
        <f t="shared" si="30"/>
        <v>t</v>
      </c>
      <c r="B657" s="372"/>
      <c r="C657" s="373" t="s">
        <v>21</v>
      </c>
      <c r="D657" s="374"/>
      <c r="E657" s="375"/>
      <c r="F657" s="396" t="s">
        <v>1838</v>
      </c>
      <c r="G657" s="398"/>
      <c r="P657" s="799" t="str">
        <f t="shared" si="29"/>
        <v/>
      </c>
    </row>
    <row r="658" spans="1:16">
      <c r="A658" s="566" t="str">
        <f t="shared" si="30"/>
        <v>t</v>
      </c>
      <c r="B658" s="372"/>
      <c r="C658" s="373" t="s">
        <v>21</v>
      </c>
      <c r="D658" s="380"/>
      <c r="E658" s="375"/>
      <c r="F658" s="396" t="s">
        <v>1838</v>
      </c>
      <c r="G658" s="398"/>
      <c r="P658" s="799" t="str">
        <f t="shared" si="29"/>
        <v/>
      </c>
    </row>
    <row r="659" spans="1:16">
      <c r="A659" s="566" t="str">
        <f t="shared" si="30"/>
        <v>t</v>
      </c>
      <c r="B659" s="372"/>
      <c r="C659" s="373" t="s">
        <v>21</v>
      </c>
      <c r="D659" s="380"/>
      <c r="E659" s="375"/>
      <c r="F659" s="396" t="s">
        <v>1838</v>
      </c>
      <c r="G659" s="398"/>
      <c r="P659" s="799" t="str">
        <f t="shared" si="29"/>
        <v/>
      </c>
    </row>
    <row r="660" spans="1:16">
      <c r="A660" s="566" t="str">
        <f t="shared" si="30"/>
        <v>t</v>
      </c>
      <c r="B660" s="372"/>
      <c r="C660" s="373" t="s">
        <v>2679</v>
      </c>
      <c r="D660" s="380"/>
      <c r="E660" s="375"/>
      <c r="F660" s="396" t="s">
        <v>1838</v>
      </c>
      <c r="G660" s="398"/>
      <c r="P660" s="799" t="str">
        <f t="shared" si="29"/>
        <v/>
      </c>
    </row>
    <row r="661" spans="1:16">
      <c r="A661" s="566" t="str">
        <f t="shared" si="30"/>
        <v>t</v>
      </c>
      <c r="B661" s="372"/>
      <c r="C661" s="373" t="s">
        <v>2679</v>
      </c>
      <c r="D661" s="374"/>
      <c r="E661" s="375"/>
      <c r="F661" s="396" t="s">
        <v>1838</v>
      </c>
      <c r="G661" s="398"/>
      <c r="P661" s="799" t="str">
        <f t="shared" si="29"/>
        <v/>
      </c>
    </row>
    <row r="662" spans="1:16">
      <c r="A662" s="566" t="str">
        <f t="shared" si="30"/>
        <v>t</v>
      </c>
      <c r="B662" s="372"/>
      <c r="C662" s="373" t="s">
        <v>2679</v>
      </c>
      <c r="D662" s="380"/>
      <c r="E662" s="375"/>
      <c r="F662" s="396" t="s">
        <v>1838</v>
      </c>
      <c r="G662" s="398"/>
      <c r="P662" s="799" t="str">
        <f t="shared" si="29"/>
        <v/>
      </c>
    </row>
    <row r="663" spans="1:16">
      <c r="A663" s="566" t="str">
        <f t="shared" si="30"/>
        <v>t</v>
      </c>
      <c r="B663" s="372"/>
      <c r="C663" s="373" t="s">
        <v>2679</v>
      </c>
      <c r="D663" s="380"/>
      <c r="E663" s="375"/>
      <c r="F663" s="396" t="s">
        <v>1838</v>
      </c>
      <c r="G663" s="398"/>
      <c r="P663" s="799" t="str">
        <f t="shared" si="29"/>
        <v/>
      </c>
    </row>
    <row r="664" spans="1:16">
      <c r="A664" s="566" t="str">
        <f t="shared" si="30"/>
        <v>t</v>
      </c>
      <c r="B664" s="372"/>
      <c r="C664" s="373" t="s">
        <v>2679</v>
      </c>
      <c r="D664" s="380"/>
      <c r="E664" s="375"/>
      <c r="F664" s="396" t="s">
        <v>1838</v>
      </c>
      <c r="G664" s="398"/>
      <c r="P664" s="799" t="str">
        <f t="shared" si="29"/>
        <v/>
      </c>
    </row>
    <row r="665" spans="1:16">
      <c r="A665" s="566" t="str">
        <f t="shared" si="30"/>
        <v>t</v>
      </c>
      <c r="B665" s="372"/>
      <c r="C665" s="373" t="s">
        <v>2679</v>
      </c>
      <c r="D665" s="380"/>
      <c r="E665" s="375"/>
      <c r="F665" s="396" t="s">
        <v>1838</v>
      </c>
      <c r="G665" s="398"/>
      <c r="P665" s="799" t="str">
        <f t="shared" si="29"/>
        <v/>
      </c>
    </row>
    <row r="666" spans="1:16">
      <c r="A666" s="566" t="str">
        <f t="shared" si="30"/>
        <v>t</v>
      </c>
      <c r="B666" s="372"/>
      <c r="C666" s="373" t="s">
        <v>2679</v>
      </c>
      <c r="D666" s="380"/>
      <c r="E666" s="375"/>
      <c r="F666" s="396" t="s">
        <v>1838</v>
      </c>
      <c r="G666" s="398"/>
      <c r="P666" s="799" t="str">
        <f t="shared" si="29"/>
        <v/>
      </c>
    </row>
    <row r="667" spans="1:16">
      <c r="A667" s="566" t="str">
        <f t="shared" si="30"/>
        <v>t</v>
      </c>
      <c r="B667" s="372"/>
      <c r="C667" s="373" t="s">
        <v>2679</v>
      </c>
      <c r="D667" s="380"/>
      <c r="E667" s="375"/>
      <c r="F667" s="396" t="s">
        <v>1838</v>
      </c>
      <c r="G667" s="398"/>
      <c r="P667" s="799" t="str">
        <f t="shared" si="29"/>
        <v/>
      </c>
    </row>
    <row r="668" spans="1:16">
      <c r="A668" s="566" t="str">
        <f t="shared" si="30"/>
        <v>t</v>
      </c>
      <c r="B668" s="372"/>
      <c r="C668" s="373" t="s">
        <v>2679</v>
      </c>
      <c r="D668" s="380"/>
      <c r="E668" s="375"/>
      <c r="F668" s="396" t="s">
        <v>1838</v>
      </c>
      <c r="G668" s="398"/>
      <c r="P668" s="799" t="str">
        <f t="shared" si="29"/>
        <v/>
      </c>
    </row>
    <row r="669" spans="1:16">
      <c r="A669" s="566" t="str">
        <f t="shared" si="30"/>
        <v>t</v>
      </c>
      <c r="B669" s="372"/>
      <c r="C669" s="373" t="s">
        <v>2679</v>
      </c>
      <c r="D669" s="380"/>
      <c r="E669" s="375"/>
      <c r="F669" s="396" t="s">
        <v>1838</v>
      </c>
      <c r="G669" s="398"/>
      <c r="P669" s="799" t="str">
        <f t="shared" si="29"/>
        <v/>
      </c>
    </row>
    <row r="670" spans="1:16">
      <c r="A670" s="566" t="str">
        <f t="shared" si="30"/>
        <v>t</v>
      </c>
      <c r="B670" s="372"/>
      <c r="C670" s="373" t="s">
        <v>2680</v>
      </c>
      <c r="D670" s="380"/>
      <c r="E670" s="375"/>
      <c r="F670" s="396" t="s">
        <v>1838</v>
      </c>
      <c r="G670" s="398"/>
      <c r="P670" s="799" t="str">
        <f t="shared" si="29"/>
        <v/>
      </c>
    </row>
    <row r="671" spans="1:16">
      <c r="A671" s="566" t="str">
        <f t="shared" si="30"/>
        <v>t</v>
      </c>
      <c r="B671" s="372"/>
      <c r="C671" s="373" t="s">
        <v>2680</v>
      </c>
      <c r="D671" s="380"/>
      <c r="E671" s="375"/>
      <c r="F671" s="396" t="s">
        <v>1838</v>
      </c>
      <c r="G671" s="398"/>
      <c r="P671" s="799" t="str">
        <f t="shared" si="29"/>
        <v/>
      </c>
    </row>
    <row r="672" spans="1:16">
      <c r="A672" s="566" t="str">
        <f t="shared" si="30"/>
        <v>t</v>
      </c>
      <c r="B672" s="372"/>
      <c r="C672" s="373" t="s">
        <v>2680</v>
      </c>
      <c r="D672" s="380"/>
      <c r="E672" s="375"/>
      <c r="F672" s="396" t="s">
        <v>1838</v>
      </c>
      <c r="G672" s="398"/>
      <c r="P672" s="799" t="str">
        <f t="shared" si="29"/>
        <v/>
      </c>
    </row>
    <row r="673" spans="1:16">
      <c r="A673" s="566" t="str">
        <f t="shared" si="30"/>
        <v>t</v>
      </c>
      <c r="B673" s="372"/>
      <c r="C673" s="373" t="s">
        <v>2680</v>
      </c>
      <c r="D673" s="380"/>
      <c r="E673" s="375"/>
      <c r="F673" s="396" t="s">
        <v>1838</v>
      </c>
      <c r="G673" s="398"/>
      <c r="P673" s="799" t="str">
        <f t="shared" si="29"/>
        <v/>
      </c>
    </row>
    <row r="674" spans="1:16">
      <c r="A674" s="566" t="str">
        <f t="shared" si="30"/>
        <v>t</v>
      </c>
      <c r="B674" s="372"/>
      <c r="C674" s="373" t="s">
        <v>2680</v>
      </c>
      <c r="D674" s="380"/>
      <c r="E674" s="375"/>
      <c r="F674" s="396" t="s">
        <v>1838</v>
      </c>
      <c r="G674" s="398"/>
      <c r="P674" s="799" t="str">
        <f t="shared" si="29"/>
        <v/>
      </c>
    </row>
    <row r="675" spans="1:16">
      <c r="A675" s="566" t="str">
        <f t="shared" si="30"/>
        <v>t</v>
      </c>
      <c r="B675" s="372"/>
      <c r="C675" s="373" t="s">
        <v>2680</v>
      </c>
      <c r="D675" s="380"/>
      <c r="E675" s="375"/>
      <c r="F675" s="396" t="s">
        <v>1838</v>
      </c>
      <c r="G675" s="398"/>
      <c r="P675" s="799" t="str">
        <f t="shared" si="29"/>
        <v/>
      </c>
    </row>
    <row r="676" spans="1:16">
      <c r="A676" s="566" t="str">
        <f t="shared" si="30"/>
        <v>t</v>
      </c>
      <c r="B676" s="372"/>
      <c r="C676" s="373" t="s">
        <v>2680</v>
      </c>
      <c r="D676" s="380"/>
      <c r="E676" s="375"/>
      <c r="F676" s="396" t="s">
        <v>1838</v>
      </c>
      <c r="G676" s="398"/>
      <c r="P676" s="799" t="str">
        <f t="shared" si="29"/>
        <v/>
      </c>
    </row>
    <row r="677" spans="1:16">
      <c r="A677" s="566" t="str">
        <f t="shared" si="30"/>
        <v>t</v>
      </c>
      <c r="B677" s="372"/>
      <c r="C677" s="373" t="s">
        <v>2680</v>
      </c>
      <c r="D677" s="380"/>
      <c r="E677" s="375"/>
      <c r="F677" s="396" t="s">
        <v>1838</v>
      </c>
      <c r="G677" s="398"/>
      <c r="P677" s="799" t="str">
        <f t="shared" si="29"/>
        <v/>
      </c>
    </row>
    <row r="678" spans="1:16">
      <c r="A678" s="566" t="str">
        <f t="shared" si="30"/>
        <v>t</v>
      </c>
      <c r="B678" s="372"/>
      <c r="C678" s="373" t="s">
        <v>2680</v>
      </c>
      <c r="D678" s="380"/>
      <c r="E678" s="375"/>
      <c r="F678" s="396" t="s">
        <v>1838</v>
      </c>
      <c r="G678" s="398"/>
      <c r="P678" s="799" t="str">
        <f t="shared" si="29"/>
        <v/>
      </c>
    </row>
    <row r="679" spans="1:16">
      <c r="A679" s="566" t="str">
        <f t="shared" si="30"/>
        <v>t</v>
      </c>
      <c r="B679" s="372"/>
      <c r="C679" s="373" t="s">
        <v>2680</v>
      </c>
      <c r="D679" s="380"/>
      <c r="E679" s="375"/>
      <c r="F679" s="396" t="s">
        <v>1838</v>
      </c>
      <c r="G679" s="398"/>
      <c r="P679" s="799" t="str">
        <f t="shared" si="29"/>
        <v/>
      </c>
    </row>
    <row r="680" spans="1:16">
      <c r="A680" s="566" t="str">
        <f t="shared" si="30"/>
        <v>t</v>
      </c>
      <c r="B680" s="372"/>
      <c r="C680" s="373" t="s">
        <v>2680</v>
      </c>
      <c r="D680" s="380"/>
      <c r="E680" s="375"/>
      <c r="F680" s="396" t="s">
        <v>1838</v>
      </c>
      <c r="G680" s="398"/>
      <c r="P680" s="799" t="str">
        <f t="shared" si="29"/>
        <v/>
      </c>
    </row>
    <row r="681" spans="1:16">
      <c r="A681" s="566" t="str">
        <f t="shared" si="30"/>
        <v>t</v>
      </c>
      <c r="B681" s="372"/>
      <c r="C681" s="373" t="s">
        <v>2680</v>
      </c>
      <c r="D681" s="380"/>
      <c r="E681" s="375"/>
      <c r="F681" s="396" t="s">
        <v>1838</v>
      </c>
      <c r="G681" s="398"/>
      <c r="P681" s="799" t="str">
        <f t="shared" si="29"/>
        <v/>
      </c>
    </row>
    <row r="682" spans="1:16">
      <c r="A682" s="566" t="str">
        <f t="shared" si="30"/>
        <v>t</v>
      </c>
      <c r="B682" s="372"/>
      <c r="C682" s="373" t="s">
        <v>2680</v>
      </c>
      <c r="D682" s="380"/>
      <c r="E682" s="375"/>
      <c r="F682" s="396" t="s">
        <v>1838</v>
      </c>
      <c r="G682" s="398"/>
      <c r="P682" s="799" t="str">
        <f t="shared" si="29"/>
        <v/>
      </c>
    </row>
    <row r="683" spans="1:16">
      <c r="A683" s="566" t="str">
        <f t="shared" si="30"/>
        <v>t</v>
      </c>
      <c r="B683" s="372"/>
      <c r="C683" s="373" t="s">
        <v>2680</v>
      </c>
      <c r="D683" s="380"/>
      <c r="E683" s="375"/>
      <c r="F683" s="396" t="s">
        <v>1838</v>
      </c>
      <c r="G683" s="398"/>
      <c r="P683" s="799" t="str">
        <f t="shared" si="29"/>
        <v/>
      </c>
    </row>
    <row r="684" spans="1:16">
      <c r="A684" s="566" t="str">
        <f t="shared" si="30"/>
        <v>t</v>
      </c>
      <c r="B684" s="372"/>
      <c r="C684" s="373" t="s">
        <v>2680</v>
      </c>
      <c r="D684" s="380"/>
      <c r="E684" s="375"/>
      <c r="F684" s="396" t="s">
        <v>1838</v>
      </c>
      <c r="G684" s="398"/>
      <c r="P684" s="799" t="str">
        <f t="shared" si="29"/>
        <v/>
      </c>
    </row>
    <row r="685" spans="1:16">
      <c r="A685" s="566" t="str">
        <f t="shared" si="30"/>
        <v>t</v>
      </c>
      <c r="B685" s="372"/>
      <c r="C685" s="373" t="s">
        <v>2680</v>
      </c>
      <c r="D685" s="380"/>
      <c r="E685" s="375"/>
      <c r="F685" s="396" t="s">
        <v>1838</v>
      </c>
      <c r="G685" s="398"/>
      <c r="P685" s="799" t="str">
        <f t="shared" si="29"/>
        <v/>
      </c>
    </row>
    <row r="686" spans="1:16">
      <c r="A686" s="566" t="str">
        <f t="shared" si="30"/>
        <v>t</v>
      </c>
      <c r="B686" s="372"/>
      <c r="C686" s="373" t="s">
        <v>2680</v>
      </c>
      <c r="D686" s="380"/>
      <c r="E686" s="375"/>
      <c r="F686" s="396" t="s">
        <v>1838</v>
      </c>
      <c r="G686" s="398"/>
      <c r="P686" s="799" t="str">
        <f t="shared" si="29"/>
        <v/>
      </c>
    </row>
    <row r="687" spans="1:16">
      <c r="A687" s="568"/>
      <c r="B687" s="381"/>
      <c r="C687" s="382"/>
      <c r="D687" s="383"/>
      <c r="E687" s="384"/>
      <c r="F687" s="400"/>
      <c r="G687" s="398"/>
      <c r="P687" s="799" t="str">
        <f t="shared" si="29"/>
        <v/>
      </c>
    </row>
    <row r="688" spans="1:16">
      <c r="A688" s="568"/>
      <c r="B688" s="381"/>
      <c r="C688" s="382"/>
      <c r="D688" s="383"/>
      <c r="E688" s="384"/>
      <c r="F688" s="400"/>
      <c r="G688" s="398"/>
      <c r="P688" s="799" t="str">
        <f t="shared" si="29"/>
        <v/>
      </c>
    </row>
    <row r="689" spans="1:16">
      <c r="A689" s="568"/>
      <c r="B689" s="381"/>
      <c r="C689" s="382"/>
      <c r="D689" s="383"/>
      <c r="E689" s="384"/>
      <c r="F689" s="400"/>
      <c r="G689" s="398"/>
      <c r="P689" s="799" t="str">
        <f t="shared" si="29"/>
        <v/>
      </c>
    </row>
    <row r="690" spans="1:16" ht="17.25">
      <c r="A690" s="566" t="str">
        <f t="shared" ref="A690:A720" si="31">F690&amp;B690</f>
        <v>u</v>
      </c>
      <c r="B690" s="369"/>
      <c r="C690" s="370"/>
      <c r="D690" s="395"/>
      <c r="E690" s="371"/>
      <c r="F690" s="396" t="s">
        <v>1839</v>
      </c>
      <c r="G690" s="398"/>
      <c r="P690" s="799" t="str">
        <f t="shared" si="29"/>
        <v/>
      </c>
    </row>
    <row r="691" spans="1:16">
      <c r="A691" s="566" t="str">
        <f t="shared" si="31"/>
        <v>u</v>
      </c>
      <c r="B691" s="372"/>
      <c r="C691" s="373" t="s">
        <v>21</v>
      </c>
      <c r="D691" s="374"/>
      <c r="E691" s="375"/>
      <c r="F691" s="396" t="s">
        <v>1839</v>
      </c>
      <c r="G691" s="398"/>
      <c r="P691" s="799" t="str">
        <f t="shared" si="29"/>
        <v/>
      </c>
    </row>
    <row r="692" spans="1:16">
      <c r="A692" s="566" t="str">
        <f t="shared" si="31"/>
        <v>u</v>
      </c>
      <c r="B692" s="372"/>
      <c r="C692" s="373" t="s">
        <v>21</v>
      </c>
      <c r="D692" s="380"/>
      <c r="E692" s="375"/>
      <c r="F692" s="396" t="s">
        <v>1839</v>
      </c>
      <c r="G692" s="398"/>
      <c r="P692" s="799" t="str">
        <f t="shared" si="29"/>
        <v/>
      </c>
    </row>
    <row r="693" spans="1:16">
      <c r="A693" s="566" t="str">
        <f t="shared" si="31"/>
        <v>u</v>
      </c>
      <c r="B693" s="372"/>
      <c r="C693" s="373" t="s">
        <v>21</v>
      </c>
      <c r="D693" s="380"/>
      <c r="E693" s="375"/>
      <c r="F693" s="396" t="s">
        <v>1839</v>
      </c>
      <c r="G693" s="398"/>
      <c r="P693" s="799" t="str">
        <f t="shared" si="29"/>
        <v/>
      </c>
    </row>
    <row r="694" spans="1:16">
      <c r="A694" s="566" t="str">
        <f t="shared" si="31"/>
        <v>u</v>
      </c>
      <c r="B694" s="372"/>
      <c r="C694" s="373" t="s">
        <v>2679</v>
      </c>
      <c r="D694" s="380"/>
      <c r="E694" s="375"/>
      <c r="F694" s="396" t="s">
        <v>1839</v>
      </c>
      <c r="G694" s="398"/>
      <c r="P694" s="799" t="str">
        <f t="shared" si="29"/>
        <v/>
      </c>
    </row>
    <row r="695" spans="1:16">
      <c r="A695" s="566" t="str">
        <f t="shared" si="31"/>
        <v>u</v>
      </c>
      <c r="B695" s="372"/>
      <c r="C695" s="373" t="s">
        <v>2679</v>
      </c>
      <c r="D695" s="374"/>
      <c r="E695" s="375"/>
      <c r="F695" s="396" t="s">
        <v>1839</v>
      </c>
      <c r="G695" s="398"/>
      <c r="P695" s="799" t="str">
        <f t="shared" si="29"/>
        <v/>
      </c>
    </row>
    <row r="696" spans="1:16">
      <c r="A696" s="566" t="str">
        <f t="shared" si="31"/>
        <v>u</v>
      </c>
      <c r="B696" s="372"/>
      <c r="C696" s="373" t="s">
        <v>2679</v>
      </c>
      <c r="D696" s="380"/>
      <c r="E696" s="375"/>
      <c r="F696" s="396" t="s">
        <v>1839</v>
      </c>
      <c r="G696" s="398"/>
      <c r="P696" s="799" t="str">
        <f t="shared" si="29"/>
        <v/>
      </c>
    </row>
    <row r="697" spans="1:16">
      <c r="A697" s="566" t="str">
        <f t="shared" si="31"/>
        <v>u</v>
      </c>
      <c r="B697" s="372"/>
      <c r="C697" s="373" t="s">
        <v>2679</v>
      </c>
      <c r="D697" s="380"/>
      <c r="E697" s="375"/>
      <c r="F697" s="396" t="s">
        <v>1839</v>
      </c>
      <c r="G697" s="398"/>
      <c r="P697" s="799" t="str">
        <f t="shared" si="29"/>
        <v/>
      </c>
    </row>
    <row r="698" spans="1:16">
      <c r="A698" s="566" t="str">
        <f t="shared" si="31"/>
        <v>u</v>
      </c>
      <c r="B698" s="372"/>
      <c r="C698" s="373" t="s">
        <v>2679</v>
      </c>
      <c r="D698" s="380"/>
      <c r="E698" s="375"/>
      <c r="F698" s="396" t="s">
        <v>1839</v>
      </c>
      <c r="G698" s="398"/>
      <c r="P698" s="799" t="str">
        <f t="shared" si="29"/>
        <v/>
      </c>
    </row>
    <row r="699" spans="1:16">
      <c r="A699" s="566" t="str">
        <f t="shared" si="31"/>
        <v>u</v>
      </c>
      <c r="B699" s="372"/>
      <c r="C699" s="373" t="s">
        <v>2679</v>
      </c>
      <c r="D699" s="380"/>
      <c r="E699" s="375"/>
      <c r="F699" s="396" t="s">
        <v>1839</v>
      </c>
      <c r="G699" s="398"/>
      <c r="P699" s="799" t="str">
        <f t="shared" si="29"/>
        <v/>
      </c>
    </row>
    <row r="700" spans="1:16">
      <c r="A700" s="566" t="str">
        <f t="shared" si="31"/>
        <v>u</v>
      </c>
      <c r="B700" s="372"/>
      <c r="C700" s="373" t="s">
        <v>2679</v>
      </c>
      <c r="D700" s="380"/>
      <c r="E700" s="375"/>
      <c r="F700" s="396" t="s">
        <v>1839</v>
      </c>
      <c r="G700" s="398"/>
      <c r="P700" s="799" t="str">
        <f t="shared" si="29"/>
        <v/>
      </c>
    </row>
    <row r="701" spans="1:16">
      <c r="A701" s="566" t="str">
        <f t="shared" si="31"/>
        <v>u</v>
      </c>
      <c r="B701" s="372"/>
      <c r="C701" s="373" t="s">
        <v>2679</v>
      </c>
      <c r="D701" s="380"/>
      <c r="E701" s="375"/>
      <c r="F701" s="396" t="s">
        <v>1839</v>
      </c>
      <c r="G701" s="398"/>
      <c r="P701" s="799" t="str">
        <f t="shared" si="29"/>
        <v/>
      </c>
    </row>
    <row r="702" spans="1:16">
      <c r="A702" s="566" t="str">
        <f t="shared" si="31"/>
        <v>u</v>
      </c>
      <c r="B702" s="372"/>
      <c r="C702" s="373" t="s">
        <v>2679</v>
      </c>
      <c r="D702" s="380"/>
      <c r="E702" s="375"/>
      <c r="F702" s="396" t="s">
        <v>1839</v>
      </c>
      <c r="G702" s="398"/>
      <c r="P702" s="799" t="str">
        <f t="shared" si="29"/>
        <v/>
      </c>
    </row>
    <row r="703" spans="1:16">
      <c r="A703" s="566" t="str">
        <f t="shared" si="31"/>
        <v>u</v>
      </c>
      <c r="B703" s="372"/>
      <c r="C703" s="373" t="s">
        <v>2679</v>
      </c>
      <c r="D703" s="380"/>
      <c r="E703" s="375"/>
      <c r="F703" s="396" t="s">
        <v>1839</v>
      </c>
      <c r="G703" s="398"/>
      <c r="P703" s="799" t="str">
        <f t="shared" si="29"/>
        <v/>
      </c>
    </row>
    <row r="704" spans="1:16">
      <c r="A704" s="566" t="str">
        <f t="shared" si="31"/>
        <v>u</v>
      </c>
      <c r="B704" s="372"/>
      <c r="C704" s="373" t="s">
        <v>2680</v>
      </c>
      <c r="D704" s="380"/>
      <c r="E704" s="375"/>
      <c r="F704" s="396" t="s">
        <v>1839</v>
      </c>
      <c r="G704" s="398"/>
      <c r="P704" s="799" t="str">
        <f t="shared" si="29"/>
        <v/>
      </c>
    </row>
    <row r="705" spans="1:16">
      <c r="A705" s="566" t="str">
        <f t="shared" si="31"/>
        <v>u</v>
      </c>
      <c r="B705" s="372"/>
      <c r="C705" s="373" t="s">
        <v>2680</v>
      </c>
      <c r="D705" s="380"/>
      <c r="E705" s="375"/>
      <c r="F705" s="396" t="s">
        <v>1839</v>
      </c>
      <c r="G705" s="398"/>
      <c r="P705" s="799" t="str">
        <f t="shared" si="29"/>
        <v/>
      </c>
    </row>
    <row r="706" spans="1:16">
      <c r="A706" s="566" t="str">
        <f t="shared" si="31"/>
        <v>u</v>
      </c>
      <c r="B706" s="372"/>
      <c r="C706" s="373" t="s">
        <v>2680</v>
      </c>
      <c r="D706" s="380"/>
      <c r="E706" s="375"/>
      <c r="F706" s="396" t="s">
        <v>1839</v>
      </c>
      <c r="G706" s="398"/>
      <c r="P706" s="799" t="str">
        <f t="shared" si="29"/>
        <v/>
      </c>
    </row>
    <row r="707" spans="1:16">
      <c r="A707" s="566" t="str">
        <f t="shared" si="31"/>
        <v>u</v>
      </c>
      <c r="B707" s="372"/>
      <c r="C707" s="373" t="s">
        <v>2680</v>
      </c>
      <c r="D707" s="380"/>
      <c r="E707" s="375"/>
      <c r="F707" s="396" t="s">
        <v>1839</v>
      </c>
      <c r="G707" s="398"/>
      <c r="P707" s="799" t="str">
        <f t="shared" si="29"/>
        <v/>
      </c>
    </row>
    <row r="708" spans="1:16">
      <c r="A708" s="566" t="str">
        <f t="shared" si="31"/>
        <v>u</v>
      </c>
      <c r="B708" s="372"/>
      <c r="C708" s="373" t="s">
        <v>2680</v>
      </c>
      <c r="D708" s="380"/>
      <c r="E708" s="375"/>
      <c r="F708" s="396" t="s">
        <v>1839</v>
      </c>
      <c r="G708" s="398"/>
      <c r="P708" s="799" t="str">
        <f t="shared" ref="P708:P771" si="32">IF(D708="","",CONCATENATE(" ",D708))</f>
        <v/>
      </c>
    </row>
    <row r="709" spans="1:16">
      <c r="A709" s="566" t="str">
        <f t="shared" si="31"/>
        <v>u</v>
      </c>
      <c r="B709" s="372"/>
      <c r="C709" s="373" t="s">
        <v>2680</v>
      </c>
      <c r="D709" s="380"/>
      <c r="E709" s="375"/>
      <c r="F709" s="396" t="s">
        <v>1839</v>
      </c>
      <c r="G709" s="398"/>
      <c r="P709" s="799" t="str">
        <f t="shared" si="32"/>
        <v/>
      </c>
    </row>
    <row r="710" spans="1:16">
      <c r="A710" s="566" t="str">
        <f t="shared" si="31"/>
        <v>u</v>
      </c>
      <c r="B710" s="372"/>
      <c r="C710" s="373" t="s">
        <v>2680</v>
      </c>
      <c r="D710" s="380"/>
      <c r="E710" s="375"/>
      <c r="F710" s="396" t="s">
        <v>1839</v>
      </c>
      <c r="G710" s="398"/>
      <c r="P710" s="799" t="str">
        <f t="shared" si="32"/>
        <v/>
      </c>
    </row>
    <row r="711" spans="1:16">
      <c r="A711" s="566" t="str">
        <f t="shared" si="31"/>
        <v>u</v>
      </c>
      <c r="B711" s="372"/>
      <c r="C711" s="373" t="s">
        <v>2680</v>
      </c>
      <c r="D711" s="380"/>
      <c r="E711" s="375"/>
      <c r="F711" s="396" t="s">
        <v>1839</v>
      </c>
      <c r="G711" s="398"/>
      <c r="P711" s="799" t="str">
        <f t="shared" si="32"/>
        <v/>
      </c>
    </row>
    <row r="712" spans="1:16">
      <c r="A712" s="566" t="str">
        <f t="shared" si="31"/>
        <v>u</v>
      </c>
      <c r="B712" s="372"/>
      <c r="C712" s="373" t="s">
        <v>2680</v>
      </c>
      <c r="D712" s="380"/>
      <c r="E712" s="375"/>
      <c r="F712" s="396" t="s">
        <v>1839</v>
      </c>
      <c r="G712" s="398"/>
      <c r="P712" s="799" t="str">
        <f t="shared" si="32"/>
        <v/>
      </c>
    </row>
    <row r="713" spans="1:16">
      <c r="A713" s="566" t="str">
        <f t="shared" si="31"/>
        <v>u</v>
      </c>
      <c r="B713" s="372"/>
      <c r="C713" s="373" t="s">
        <v>2680</v>
      </c>
      <c r="D713" s="380"/>
      <c r="E713" s="375"/>
      <c r="F713" s="396" t="s">
        <v>1839</v>
      </c>
      <c r="G713" s="398"/>
      <c r="P713" s="799" t="str">
        <f t="shared" si="32"/>
        <v/>
      </c>
    </row>
    <row r="714" spans="1:16">
      <c r="A714" s="566" t="str">
        <f t="shared" si="31"/>
        <v>u</v>
      </c>
      <c r="B714" s="372"/>
      <c r="C714" s="373" t="s">
        <v>2680</v>
      </c>
      <c r="D714" s="380"/>
      <c r="E714" s="375"/>
      <c r="F714" s="396" t="s">
        <v>1839</v>
      </c>
      <c r="G714" s="398"/>
      <c r="P714" s="799" t="str">
        <f t="shared" si="32"/>
        <v/>
      </c>
    </row>
    <row r="715" spans="1:16">
      <c r="A715" s="566" t="str">
        <f t="shared" si="31"/>
        <v>u</v>
      </c>
      <c r="B715" s="372"/>
      <c r="C715" s="373" t="s">
        <v>2680</v>
      </c>
      <c r="D715" s="380"/>
      <c r="E715" s="375"/>
      <c r="F715" s="396" t="s">
        <v>1839</v>
      </c>
      <c r="G715" s="398"/>
      <c r="P715" s="799" t="str">
        <f t="shared" si="32"/>
        <v/>
      </c>
    </row>
    <row r="716" spans="1:16">
      <c r="A716" s="566" t="str">
        <f t="shared" si="31"/>
        <v>u</v>
      </c>
      <c r="B716" s="372"/>
      <c r="C716" s="373" t="s">
        <v>2680</v>
      </c>
      <c r="D716" s="380"/>
      <c r="E716" s="375"/>
      <c r="F716" s="396" t="s">
        <v>1839</v>
      </c>
      <c r="G716" s="398"/>
      <c r="P716" s="799" t="str">
        <f t="shared" si="32"/>
        <v/>
      </c>
    </row>
    <row r="717" spans="1:16">
      <c r="A717" s="566" t="str">
        <f t="shared" si="31"/>
        <v>u</v>
      </c>
      <c r="B717" s="372"/>
      <c r="C717" s="373" t="s">
        <v>2680</v>
      </c>
      <c r="D717" s="380"/>
      <c r="E717" s="375"/>
      <c r="F717" s="396" t="s">
        <v>1839</v>
      </c>
      <c r="G717" s="398"/>
      <c r="P717" s="799" t="str">
        <f t="shared" si="32"/>
        <v/>
      </c>
    </row>
    <row r="718" spans="1:16">
      <c r="A718" s="566" t="str">
        <f t="shared" si="31"/>
        <v>u</v>
      </c>
      <c r="B718" s="372"/>
      <c r="C718" s="373" t="s">
        <v>2680</v>
      </c>
      <c r="D718" s="380"/>
      <c r="E718" s="375"/>
      <c r="F718" s="396" t="s">
        <v>1839</v>
      </c>
      <c r="G718" s="398"/>
      <c r="P718" s="799" t="str">
        <f t="shared" si="32"/>
        <v/>
      </c>
    </row>
    <row r="719" spans="1:16">
      <c r="A719" s="566" t="str">
        <f t="shared" si="31"/>
        <v>u</v>
      </c>
      <c r="B719" s="372"/>
      <c r="C719" s="373" t="s">
        <v>2680</v>
      </c>
      <c r="D719" s="380"/>
      <c r="E719" s="375"/>
      <c r="F719" s="396" t="s">
        <v>1839</v>
      </c>
      <c r="P719" s="799" t="str">
        <f t="shared" si="32"/>
        <v/>
      </c>
    </row>
    <row r="720" spans="1:16">
      <c r="A720" s="566" t="str">
        <f t="shared" si="31"/>
        <v>u</v>
      </c>
      <c r="B720" s="372"/>
      <c r="C720" s="373" t="s">
        <v>2680</v>
      </c>
      <c r="D720" s="380"/>
      <c r="E720" s="375"/>
      <c r="F720" s="396" t="s">
        <v>1839</v>
      </c>
      <c r="P720" s="799" t="str">
        <f t="shared" si="32"/>
        <v/>
      </c>
    </row>
    <row r="721" spans="1:16">
      <c r="A721" s="569"/>
      <c r="P721" s="799" t="str">
        <f t="shared" si="32"/>
        <v/>
      </c>
    </row>
    <row r="722" spans="1:16">
      <c r="A722" s="569"/>
      <c r="P722" s="799" t="str">
        <f t="shared" si="32"/>
        <v/>
      </c>
    </row>
    <row r="723" spans="1:16">
      <c r="A723" s="569"/>
      <c r="P723" s="799" t="str">
        <f t="shared" si="32"/>
        <v/>
      </c>
    </row>
    <row r="724" spans="1:16" ht="17.25">
      <c r="A724" s="566" t="str">
        <f t="shared" ref="A724:A754" si="33">F724&amp;B724</f>
        <v>v</v>
      </c>
      <c r="B724" s="369"/>
      <c r="C724" s="370"/>
      <c r="D724" s="395"/>
      <c r="E724" s="371"/>
      <c r="F724" s="396" t="s">
        <v>1840</v>
      </c>
      <c r="P724" s="799" t="str">
        <f t="shared" si="32"/>
        <v/>
      </c>
    </row>
    <row r="725" spans="1:16">
      <c r="A725" s="566" t="str">
        <f t="shared" si="33"/>
        <v>v</v>
      </c>
      <c r="B725" s="372"/>
      <c r="C725" s="373" t="s">
        <v>21</v>
      </c>
      <c r="D725" s="374"/>
      <c r="E725" s="375"/>
      <c r="F725" s="396" t="s">
        <v>1840</v>
      </c>
      <c r="P725" s="799" t="str">
        <f t="shared" si="32"/>
        <v/>
      </c>
    </row>
    <row r="726" spans="1:16">
      <c r="A726" s="566" t="str">
        <f t="shared" si="33"/>
        <v>v</v>
      </c>
      <c r="B726" s="372"/>
      <c r="C726" s="373" t="s">
        <v>21</v>
      </c>
      <c r="D726" s="380"/>
      <c r="E726" s="375"/>
      <c r="F726" s="396" t="s">
        <v>1840</v>
      </c>
      <c r="P726" s="799" t="str">
        <f t="shared" si="32"/>
        <v/>
      </c>
    </row>
    <row r="727" spans="1:16">
      <c r="A727" s="566" t="str">
        <f t="shared" si="33"/>
        <v>v</v>
      </c>
      <c r="B727" s="372"/>
      <c r="C727" s="373" t="s">
        <v>21</v>
      </c>
      <c r="D727" s="380"/>
      <c r="E727" s="375"/>
      <c r="F727" s="396" t="s">
        <v>1840</v>
      </c>
      <c r="P727" s="799" t="str">
        <f t="shared" si="32"/>
        <v/>
      </c>
    </row>
    <row r="728" spans="1:16">
      <c r="A728" s="566" t="str">
        <f t="shared" si="33"/>
        <v>v</v>
      </c>
      <c r="B728" s="372"/>
      <c r="C728" s="373" t="s">
        <v>2679</v>
      </c>
      <c r="D728" s="380"/>
      <c r="E728" s="375"/>
      <c r="F728" s="396" t="s">
        <v>1840</v>
      </c>
      <c r="P728" s="799" t="str">
        <f t="shared" si="32"/>
        <v/>
      </c>
    </row>
    <row r="729" spans="1:16">
      <c r="A729" s="566" t="str">
        <f t="shared" si="33"/>
        <v>v</v>
      </c>
      <c r="B729" s="372"/>
      <c r="C729" s="373" t="s">
        <v>2679</v>
      </c>
      <c r="D729" s="374"/>
      <c r="E729" s="375"/>
      <c r="F729" s="396" t="s">
        <v>1840</v>
      </c>
      <c r="P729" s="799" t="str">
        <f t="shared" si="32"/>
        <v/>
      </c>
    </row>
    <row r="730" spans="1:16">
      <c r="A730" s="566" t="str">
        <f t="shared" si="33"/>
        <v>v</v>
      </c>
      <c r="B730" s="372"/>
      <c r="C730" s="373" t="s">
        <v>2679</v>
      </c>
      <c r="D730" s="380"/>
      <c r="E730" s="375"/>
      <c r="F730" s="396" t="s">
        <v>1840</v>
      </c>
      <c r="P730" s="799" t="str">
        <f t="shared" si="32"/>
        <v/>
      </c>
    </row>
    <row r="731" spans="1:16">
      <c r="A731" s="566" t="str">
        <f t="shared" si="33"/>
        <v>v</v>
      </c>
      <c r="B731" s="372"/>
      <c r="C731" s="373" t="s">
        <v>2679</v>
      </c>
      <c r="D731" s="380"/>
      <c r="E731" s="375"/>
      <c r="F731" s="396" t="s">
        <v>1840</v>
      </c>
      <c r="P731" s="799" t="str">
        <f t="shared" si="32"/>
        <v/>
      </c>
    </row>
    <row r="732" spans="1:16">
      <c r="A732" s="566" t="str">
        <f t="shared" si="33"/>
        <v>v</v>
      </c>
      <c r="B732" s="372"/>
      <c r="C732" s="373" t="s">
        <v>2679</v>
      </c>
      <c r="D732" s="380"/>
      <c r="E732" s="375"/>
      <c r="F732" s="396" t="s">
        <v>1840</v>
      </c>
      <c r="P732" s="799" t="str">
        <f t="shared" si="32"/>
        <v/>
      </c>
    </row>
    <row r="733" spans="1:16">
      <c r="A733" s="566" t="str">
        <f t="shared" si="33"/>
        <v>v</v>
      </c>
      <c r="B733" s="372"/>
      <c r="C733" s="373" t="s">
        <v>2679</v>
      </c>
      <c r="D733" s="380"/>
      <c r="E733" s="375"/>
      <c r="F733" s="396" t="s">
        <v>1840</v>
      </c>
      <c r="P733" s="799" t="str">
        <f t="shared" si="32"/>
        <v/>
      </c>
    </row>
    <row r="734" spans="1:16">
      <c r="A734" s="566" t="str">
        <f t="shared" si="33"/>
        <v>v</v>
      </c>
      <c r="B734" s="372"/>
      <c r="C734" s="373" t="s">
        <v>2679</v>
      </c>
      <c r="D734" s="380"/>
      <c r="E734" s="375"/>
      <c r="F734" s="396" t="s">
        <v>1840</v>
      </c>
      <c r="P734" s="799" t="str">
        <f t="shared" si="32"/>
        <v/>
      </c>
    </row>
    <row r="735" spans="1:16">
      <c r="A735" s="566" t="str">
        <f t="shared" si="33"/>
        <v>v</v>
      </c>
      <c r="B735" s="372"/>
      <c r="C735" s="373" t="s">
        <v>2679</v>
      </c>
      <c r="D735" s="380"/>
      <c r="E735" s="375"/>
      <c r="F735" s="396" t="s">
        <v>1840</v>
      </c>
      <c r="P735" s="799" t="str">
        <f t="shared" si="32"/>
        <v/>
      </c>
    </row>
    <row r="736" spans="1:16">
      <c r="A736" s="566" t="str">
        <f t="shared" si="33"/>
        <v>v</v>
      </c>
      <c r="B736" s="372"/>
      <c r="C736" s="373" t="s">
        <v>2679</v>
      </c>
      <c r="D736" s="380"/>
      <c r="E736" s="375"/>
      <c r="F736" s="396" t="s">
        <v>1840</v>
      </c>
      <c r="P736" s="799" t="str">
        <f t="shared" si="32"/>
        <v/>
      </c>
    </row>
    <row r="737" spans="1:16">
      <c r="A737" s="566" t="str">
        <f t="shared" si="33"/>
        <v>v</v>
      </c>
      <c r="B737" s="372"/>
      <c r="C737" s="373" t="s">
        <v>2679</v>
      </c>
      <c r="D737" s="380"/>
      <c r="E737" s="375"/>
      <c r="F737" s="396" t="s">
        <v>1840</v>
      </c>
      <c r="P737" s="799" t="str">
        <f t="shared" si="32"/>
        <v/>
      </c>
    </row>
    <row r="738" spans="1:16">
      <c r="A738" s="566" t="str">
        <f t="shared" si="33"/>
        <v>v</v>
      </c>
      <c r="B738" s="372"/>
      <c r="C738" s="373" t="s">
        <v>2680</v>
      </c>
      <c r="D738" s="380"/>
      <c r="E738" s="375"/>
      <c r="F738" s="396" t="s">
        <v>1840</v>
      </c>
      <c r="P738" s="799" t="str">
        <f t="shared" si="32"/>
        <v/>
      </c>
    </row>
    <row r="739" spans="1:16">
      <c r="A739" s="566" t="str">
        <f t="shared" si="33"/>
        <v>v</v>
      </c>
      <c r="B739" s="372"/>
      <c r="C739" s="373" t="s">
        <v>2680</v>
      </c>
      <c r="D739" s="380"/>
      <c r="E739" s="375"/>
      <c r="F739" s="396" t="s">
        <v>1840</v>
      </c>
      <c r="P739" s="799" t="str">
        <f t="shared" si="32"/>
        <v/>
      </c>
    </row>
    <row r="740" spans="1:16">
      <c r="A740" s="566" t="str">
        <f t="shared" si="33"/>
        <v>v</v>
      </c>
      <c r="B740" s="372"/>
      <c r="C740" s="373" t="s">
        <v>2680</v>
      </c>
      <c r="D740" s="380"/>
      <c r="E740" s="375"/>
      <c r="F740" s="396" t="s">
        <v>1840</v>
      </c>
      <c r="P740" s="799" t="str">
        <f t="shared" si="32"/>
        <v/>
      </c>
    </row>
    <row r="741" spans="1:16">
      <c r="A741" s="566" t="str">
        <f t="shared" si="33"/>
        <v>v</v>
      </c>
      <c r="B741" s="372"/>
      <c r="C741" s="373" t="s">
        <v>2680</v>
      </c>
      <c r="D741" s="380"/>
      <c r="E741" s="375"/>
      <c r="F741" s="396" t="s">
        <v>1840</v>
      </c>
      <c r="P741" s="799" t="str">
        <f t="shared" si="32"/>
        <v/>
      </c>
    </row>
    <row r="742" spans="1:16">
      <c r="A742" s="566" t="str">
        <f t="shared" si="33"/>
        <v>v</v>
      </c>
      <c r="B742" s="372"/>
      <c r="C742" s="373" t="s">
        <v>2680</v>
      </c>
      <c r="D742" s="380"/>
      <c r="E742" s="375"/>
      <c r="F742" s="396" t="s">
        <v>1840</v>
      </c>
      <c r="P742" s="799" t="str">
        <f t="shared" si="32"/>
        <v/>
      </c>
    </row>
    <row r="743" spans="1:16">
      <c r="A743" s="566" t="str">
        <f t="shared" si="33"/>
        <v>v</v>
      </c>
      <c r="B743" s="372"/>
      <c r="C743" s="373" t="s">
        <v>2680</v>
      </c>
      <c r="D743" s="380"/>
      <c r="E743" s="375"/>
      <c r="F743" s="396" t="s">
        <v>1840</v>
      </c>
      <c r="P743" s="799" t="str">
        <f t="shared" si="32"/>
        <v/>
      </c>
    </row>
    <row r="744" spans="1:16">
      <c r="A744" s="566" t="str">
        <f t="shared" si="33"/>
        <v>v</v>
      </c>
      <c r="B744" s="372"/>
      <c r="C744" s="373" t="s">
        <v>2680</v>
      </c>
      <c r="D744" s="380"/>
      <c r="E744" s="375"/>
      <c r="F744" s="396" t="s">
        <v>1840</v>
      </c>
      <c r="P744" s="799" t="str">
        <f t="shared" si="32"/>
        <v/>
      </c>
    </row>
    <row r="745" spans="1:16">
      <c r="A745" s="566" t="str">
        <f t="shared" si="33"/>
        <v>v</v>
      </c>
      <c r="B745" s="372"/>
      <c r="C745" s="373" t="s">
        <v>2680</v>
      </c>
      <c r="D745" s="380"/>
      <c r="E745" s="375"/>
      <c r="F745" s="396" t="s">
        <v>1840</v>
      </c>
      <c r="P745" s="799" t="str">
        <f t="shared" si="32"/>
        <v/>
      </c>
    </row>
    <row r="746" spans="1:16">
      <c r="A746" s="566" t="str">
        <f t="shared" si="33"/>
        <v>v</v>
      </c>
      <c r="B746" s="372"/>
      <c r="C746" s="373" t="s">
        <v>2680</v>
      </c>
      <c r="D746" s="380"/>
      <c r="E746" s="375"/>
      <c r="F746" s="396" t="s">
        <v>1840</v>
      </c>
      <c r="P746" s="799" t="str">
        <f t="shared" si="32"/>
        <v/>
      </c>
    </row>
    <row r="747" spans="1:16">
      <c r="A747" s="566" t="str">
        <f t="shared" si="33"/>
        <v>v</v>
      </c>
      <c r="B747" s="372"/>
      <c r="C747" s="373" t="s">
        <v>2680</v>
      </c>
      <c r="D747" s="380"/>
      <c r="E747" s="375"/>
      <c r="F747" s="396" t="s">
        <v>1840</v>
      </c>
      <c r="P747" s="799" t="str">
        <f t="shared" si="32"/>
        <v/>
      </c>
    </row>
    <row r="748" spans="1:16">
      <c r="A748" s="566" t="str">
        <f t="shared" si="33"/>
        <v>v</v>
      </c>
      <c r="B748" s="372"/>
      <c r="C748" s="373" t="s">
        <v>2680</v>
      </c>
      <c r="D748" s="380"/>
      <c r="E748" s="375"/>
      <c r="F748" s="396" t="s">
        <v>1840</v>
      </c>
      <c r="P748" s="799" t="str">
        <f t="shared" si="32"/>
        <v/>
      </c>
    </row>
    <row r="749" spans="1:16">
      <c r="A749" s="566" t="str">
        <f t="shared" si="33"/>
        <v>v</v>
      </c>
      <c r="B749" s="372"/>
      <c r="C749" s="373" t="s">
        <v>2680</v>
      </c>
      <c r="D749" s="380"/>
      <c r="E749" s="375"/>
      <c r="F749" s="396" t="s">
        <v>1840</v>
      </c>
      <c r="P749" s="799" t="str">
        <f t="shared" si="32"/>
        <v/>
      </c>
    </row>
    <row r="750" spans="1:16">
      <c r="A750" s="566" t="str">
        <f t="shared" si="33"/>
        <v>v</v>
      </c>
      <c r="B750" s="372"/>
      <c r="C750" s="373" t="s">
        <v>2680</v>
      </c>
      <c r="D750" s="380"/>
      <c r="E750" s="375"/>
      <c r="F750" s="396" t="s">
        <v>1840</v>
      </c>
      <c r="P750" s="799" t="str">
        <f t="shared" si="32"/>
        <v/>
      </c>
    </row>
    <row r="751" spans="1:16">
      <c r="A751" s="566" t="str">
        <f t="shared" si="33"/>
        <v>v</v>
      </c>
      <c r="B751" s="372"/>
      <c r="C751" s="373" t="s">
        <v>2680</v>
      </c>
      <c r="D751" s="380"/>
      <c r="E751" s="375"/>
      <c r="F751" s="396" t="s">
        <v>1840</v>
      </c>
      <c r="P751" s="799" t="str">
        <f t="shared" si="32"/>
        <v/>
      </c>
    </row>
    <row r="752" spans="1:16">
      <c r="A752" s="566" t="str">
        <f t="shared" si="33"/>
        <v>v</v>
      </c>
      <c r="B752" s="372"/>
      <c r="C752" s="373" t="s">
        <v>2680</v>
      </c>
      <c r="D752" s="380"/>
      <c r="E752" s="375"/>
      <c r="F752" s="396" t="s">
        <v>1840</v>
      </c>
      <c r="P752" s="799" t="str">
        <f t="shared" si="32"/>
        <v/>
      </c>
    </row>
    <row r="753" spans="1:16">
      <c r="A753" s="566" t="str">
        <f t="shared" si="33"/>
        <v>v</v>
      </c>
      <c r="B753" s="372"/>
      <c r="C753" s="373" t="s">
        <v>2680</v>
      </c>
      <c r="D753" s="380"/>
      <c r="E753" s="375"/>
      <c r="F753" s="396" t="s">
        <v>1840</v>
      </c>
      <c r="P753" s="799" t="str">
        <f t="shared" si="32"/>
        <v/>
      </c>
    </row>
    <row r="754" spans="1:16">
      <c r="A754" s="566" t="str">
        <f t="shared" si="33"/>
        <v>v</v>
      </c>
      <c r="B754" s="372"/>
      <c r="C754" s="373" t="s">
        <v>2680</v>
      </c>
      <c r="D754" s="380"/>
      <c r="E754" s="375"/>
      <c r="F754" s="396" t="s">
        <v>1840</v>
      </c>
      <c r="P754" s="799" t="str">
        <f t="shared" si="32"/>
        <v/>
      </c>
    </row>
    <row r="755" spans="1:16">
      <c r="A755" s="569"/>
      <c r="P755" s="799" t="str">
        <f t="shared" si="32"/>
        <v/>
      </c>
    </row>
    <row r="756" spans="1:16">
      <c r="A756" s="569"/>
      <c r="P756" s="799" t="str">
        <f t="shared" si="32"/>
        <v/>
      </c>
    </row>
    <row r="757" spans="1:16">
      <c r="A757" s="569"/>
      <c r="P757" s="799" t="str">
        <f t="shared" si="32"/>
        <v/>
      </c>
    </row>
    <row r="758" spans="1:16" ht="17.25">
      <c r="A758" s="566" t="str">
        <f t="shared" ref="A758:A788" si="34">F758&amp;B758</f>
        <v>w</v>
      </c>
      <c r="B758" s="369"/>
      <c r="C758" s="370"/>
      <c r="D758" s="395"/>
      <c r="E758" s="371"/>
      <c r="F758" s="396" t="s">
        <v>1841</v>
      </c>
      <c r="P758" s="799" t="str">
        <f t="shared" si="32"/>
        <v/>
      </c>
    </row>
    <row r="759" spans="1:16">
      <c r="A759" s="566" t="str">
        <f t="shared" si="34"/>
        <v>w</v>
      </c>
      <c r="B759" s="372"/>
      <c r="C759" s="373" t="s">
        <v>21</v>
      </c>
      <c r="D759" s="374"/>
      <c r="E759" s="375"/>
      <c r="F759" s="396" t="s">
        <v>1841</v>
      </c>
      <c r="P759" s="799" t="str">
        <f t="shared" si="32"/>
        <v/>
      </c>
    </row>
    <row r="760" spans="1:16">
      <c r="A760" s="566" t="str">
        <f t="shared" si="34"/>
        <v>w</v>
      </c>
      <c r="B760" s="372"/>
      <c r="C760" s="373" t="s">
        <v>21</v>
      </c>
      <c r="D760" s="380"/>
      <c r="E760" s="375"/>
      <c r="F760" s="396" t="s">
        <v>1841</v>
      </c>
      <c r="P760" s="799" t="str">
        <f t="shared" si="32"/>
        <v/>
      </c>
    </row>
    <row r="761" spans="1:16">
      <c r="A761" s="566" t="str">
        <f t="shared" si="34"/>
        <v>w</v>
      </c>
      <c r="B761" s="372"/>
      <c r="C761" s="373" t="s">
        <v>21</v>
      </c>
      <c r="D761" s="380"/>
      <c r="E761" s="375"/>
      <c r="F761" s="396" t="s">
        <v>1841</v>
      </c>
      <c r="P761" s="799" t="str">
        <f t="shared" si="32"/>
        <v/>
      </c>
    </row>
    <row r="762" spans="1:16">
      <c r="A762" s="566" t="str">
        <f t="shared" si="34"/>
        <v>w</v>
      </c>
      <c r="B762" s="372"/>
      <c r="C762" s="373" t="s">
        <v>2679</v>
      </c>
      <c r="D762" s="380"/>
      <c r="E762" s="375"/>
      <c r="F762" s="396" t="s">
        <v>1841</v>
      </c>
      <c r="P762" s="799" t="str">
        <f t="shared" si="32"/>
        <v/>
      </c>
    </row>
    <row r="763" spans="1:16">
      <c r="A763" s="566" t="str">
        <f t="shared" si="34"/>
        <v>w</v>
      </c>
      <c r="B763" s="372"/>
      <c r="C763" s="373" t="s">
        <v>2679</v>
      </c>
      <c r="D763" s="374"/>
      <c r="E763" s="375"/>
      <c r="F763" s="396" t="s">
        <v>1841</v>
      </c>
      <c r="P763" s="799" t="str">
        <f t="shared" si="32"/>
        <v/>
      </c>
    </row>
    <row r="764" spans="1:16">
      <c r="A764" s="566" t="str">
        <f t="shared" si="34"/>
        <v>w</v>
      </c>
      <c r="B764" s="372"/>
      <c r="C764" s="373" t="s">
        <v>2679</v>
      </c>
      <c r="D764" s="380"/>
      <c r="E764" s="375"/>
      <c r="F764" s="396" t="s">
        <v>1841</v>
      </c>
      <c r="P764" s="799" t="str">
        <f t="shared" si="32"/>
        <v/>
      </c>
    </row>
    <row r="765" spans="1:16">
      <c r="A765" s="566" t="str">
        <f t="shared" si="34"/>
        <v>w</v>
      </c>
      <c r="B765" s="372"/>
      <c r="C765" s="373" t="s">
        <v>2679</v>
      </c>
      <c r="D765" s="380"/>
      <c r="E765" s="375"/>
      <c r="F765" s="396" t="s">
        <v>1841</v>
      </c>
      <c r="P765" s="799" t="str">
        <f t="shared" si="32"/>
        <v/>
      </c>
    </row>
    <row r="766" spans="1:16">
      <c r="A766" s="566" t="str">
        <f t="shared" si="34"/>
        <v>w</v>
      </c>
      <c r="B766" s="372"/>
      <c r="C766" s="373" t="s">
        <v>2679</v>
      </c>
      <c r="D766" s="380"/>
      <c r="E766" s="375"/>
      <c r="F766" s="396" t="s">
        <v>1841</v>
      </c>
      <c r="P766" s="799" t="str">
        <f t="shared" si="32"/>
        <v/>
      </c>
    </row>
    <row r="767" spans="1:16">
      <c r="A767" s="566" t="str">
        <f t="shared" si="34"/>
        <v>w</v>
      </c>
      <c r="B767" s="372"/>
      <c r="C767" s="373" t="s">
        <v>2679</v>
      </c>
      <c r="D767" s="380"/>
      <c r="E767" s="375"/>
      <c r="F767" s="396" t="s">
        <v>1841</v>
      </c>
      <c r="P767" s="799" t="str">
        <f t="shared" si="32"/>
        <v/>
      </c>
    </row>
    <row r="768" spans="1:16">
      <c r="A768" s="566" t="str">
        <f t="shared" si="34"/>
        <v>w</v>
      </c>
      <c r="B768" s="372"/>
      <c r="C768" s="373" t="s">
        <v>2679</v>
      </c>
      <c r="D768" s="380"/>
      <c r="E768" s="375"/>
      <c r="F768" s="396" t="s">
        <v>1841</v>
      </c>
      <c r="P768" s="799" t="str">
        <f t="shared" si="32"/>
        <v/>
      </c>
    </row>
    <row r="769" spans="1:16">
      <c r="A769" s="566" t="str">
        <f t="shared" si="34"/>
        <v>w</v>
      </c>
      <c r="B769" s="372"/>
      <c r="C769" s="373" t="s">
        <v>2679</v>
      </c>
      <c r="D769" s="380"/>
      <c r="E769" s="375"/>
      <c r="F769" s="396" t="s">
        <v>1841</v>
      </c>
      <c r="P769" s="799" t="str">
        <f t="shared" si="32"/>
        <v/>
      </c>
    </row>
    <row r="770" spans="1:16">
      <c r="A770" s="566" t="str">
        <f t="shared" si="34"/>
        <v>w</v>
      </c>
      <c r="B770" s="372"/>
      <c r="C770" s="373" t="s">
        <v>2679</v>
      </c>
      <c r="D770" s="380"/>
      <c r="E770" s="375"/>
      <c r="F770" s="396" t="s">
        <v>1841</v>
      </c>
      <c r="P770" s="799" t="str">
        <f t="shared" si="32"/>
        <v/>
      </c>
    </row>
    <row r="771" spans="1:16">
      <c r="A771" s="566" t="str">
        <f t="shared" si="34"/>
        <v>w</v>
      </c>
      <c r="B771" s="372"/>
      <c r="C771" s="373" t="s">
        <v>2679</v>
      </c>
      <c r="D771" s="380"/>
      <c r="E771" s="375"/>
      <c r="F771" s="396" t="s">
        <v>1841</v>
      </c>
      <c r="P771" s="799" t="str">
        <f t="shared" si="32"/>
        <v/>
      </c>
    </row>
    <row r="772" spans="1:16">
      <c r="A772" s="566" t="str">
        <f t="shared" si="34"/>
        <v>w</v>
      </c>
      <c r="B772" s="372"/>
      <c r="C772" s="373" t="s">
        <v>2680</v>
      </c>
      <c r="D772" s="380"/>
      <c r="E772" s="375"/>
      <c r="F772" s="396" t="s">
        <v>1841</v>
      </c>
      <c r="P772" s="799" t="str">
        <f t="shared" ref="P772:P835" si="35">IF(D772="","",CONCATENATE(" ",D772))</f>
        <v/>
      </c>
    </row>
    <row r="773" spans="1:16">
      <c r="A773" s="566" t="str">
        <f t="shared" si="34"/>
        <v>w</v>
      </c>
      <c r="B773" s="372"/>
      <c r="C773" s="373" t="s">
        <v>2680</v>
      </c>
      <c r="D773" s="380"/>
      <c r="E773" s="375"/>
      <c r="F773" s="396" t="s">
        <v>1841</v>
      </c>
      <c r="P773" s="799" t="str">
        <f t="shared" si="35"/>
        <v/>
      </c>
    </row>
    <row r="774" spans="1:16">
      <c r="A774" s="566" t="str">
        <f t="shared" si="34"/>
        <v>w</v>
      </c>
      <c r="B774" s="372"/>
      <c r="C774" s="373" t="s">
        <v>2680</v>
      </c>
      <c r="D774" s="380"/>
      <c r="E774" s="375"/>
      <c r="F774" s="396" t="s">
        <v>1841</v>
      </c>
      <c r="P774" s="799" t="str">
        <f t="shared" si="35"/>
        <v/>
      </c>
    </row>
    <row r="775" spans="1:16">
      <c r="A775" s="566" t="str">
        <f t="shared" si="34"/>
        <v>w</v>
      </c>
      <c r="B775" s="372"/>
      <c r="C775" s="373" t="s">
        <v>2680</v>
      </c>
      <c r="D775" s="380"/>
      <c r="E775" s="375"/>
      <c r="F775" s="396" t="s">
        <v>1841</v>
      </c>
      <c r="P775" s="799" t="str">
        <f t="shared" si="35"/>
        <v/>
      </c>
    </row>
    <row r="776" spans="1:16">
      <c r="A776" s="566" t="str">
        <f t="shared" si="34"/>
        <v>w</v>
      </c>
      <c r="B776" s="372"/>
      <c r="C776" s="373" t="s">
        <v>2680</v>
      </c>
      <c r="D776" s="380"/>
      <c r="E776" s="375"/>
      <c r="F776" s="396" t="s">
        <v>1841</v>
      </c>
      <c r="P776" s="799" t="str">
        <f t="shared" si="35"/>
        <v/>
      </c>
    </row>
    <row r="777" spans="1:16">
      <c r="A777" s="566" t="str">
        <f t="shared" si="34"/>
        <v>w</v>
      </c>
      <c r="B777" s="372"/>
      <c r="C777" s="373" t="s">
        <v>2680</v>
      </c>
      <c r="D777" s="380"/>
      <c r="E777" s="375"/>
      <c r="F777" s="396" t="s">
        <v>1841</v>
      </c>
      <c r="P777" s="799" t="str">
        <f t="shared" si="35"/>
        <v/>
      </c>
    </row>
    <row r="778" spans="1:16">
      <c r="A778" s="566" t="str">
        <f t="shared" si="34"/>
        <v>w</v>
      </c>
      <c r="B778" s="372"/>
      <c r="C778" s="373" t="s">
        <v>2680</v>
      </c>
      <c r="D778" s="380"/>
      <c r="E778" s="375"/>
      <c r="F778" s="396" t="s">
        <v>1841</v>
      </c>
      <c r="P778" s="799" t="str">
        <f t="shared" si="35"/>
        <v/>
      </c>
    </row>
    <row r="779" spans="1:16">
      <c r="A779" s="566" t="str">
        <f t="shared" si="34"/>
        <v>w</v>
      </c>
      <c r="B779" s="372"/>
      <c r="C779" s="373" t="s">
        <v>2680</v>
      </c>
      <c r="D779" s="380"/>
      <c r="E779" s="375"/>
      <c r="F779" s="396" t="s">
        <v>1841</v>
      </c>
      <c r="P779" s="799" t="str">
        <f t="shared" si="35"/>
        <v/>
      </c>
    </row>
    <row r="780" spans="1:16">
      <c r="A780" s="566" t="str">
        <f t="shared" si="34"/>
        <v>w</v>
      </c>
      <c r="B780" s="372"/>
      <c r="C780" s="373" t="s">
        <v>2680</v>
      </c>
      <c r="D780" s="380"/>
      <c r="E780" s="375"/>
      <c r="F780" s="396" t="s">
        <v>1841</v>
      </c>
      <c r="P780" s="799" t="str">
        <f t="shared" si="35"/>
        <v/>
      </c>
    </row>
    <row r="781" spans="1:16">
      <c r="A781" s="566" t="str">
        <f t="shared" si="34"/>
        <v>w</v>
      </c>
      <c r="B781" s="372"/>
      <c r="C781" s="373" t="s">
        <v>2680</v>
      </c>
      <c r="D781" s="380"/>
      <c r="E781" s="375"/>
      <c r="F781" s="396" t="s">
        <v>1841</v>
      </c>
      <c r="P781" s="799" t="str">
        <f t="shared" si="35"/>
        <v/>
      </c>
    </row>
    <row r="782" spans="1:16">
      <c r="A782" s="566" t="str">
        <f t="shared" si="34"/>
        <v>w</v>
      </c>
      <c r="B782" s="372"/>
      <c r="C782" s="373" t="s">
        <v>2680</v>
      </c>
      <c r="D782" s="380"/>
      <c r="E782" s="375"/>
      <c r="F782" s="396" t="s">
        <v>1841</v>
      </c>
      <c r="P782" s="799" t="str">
        <f t="shared" si="35"/>
        <v/>
      </c>
    </row>
    <row r="783" spans="1:16">
      <c r="A783" s="566" t="str">
        <f t="shared" si="34"/>
        <v>w</v>
      </c>
      <c r="B783" s="372"/>
      <c r="C783" s="373" t="s">
        <v>2680</v>
      </c>
      <c r="D783" s="380"/>
      <c r="E783" s="375"/>
      <c r="F783" s="396" t="s">
        <v>1841</v>
      </c>
      <c r="P783" s="799" t="str">
        <f t="shared" si="35"/>
        <v/>
      </c>
    </row>
    <row r="784" spans="1:16">
      <c r="A784" s="566" t="str">
        <f t="shared" si="34"/>
        <v>w</v>
      </c>
      <c r="B784" s="372"/>
      <c r="C784" s="373" t="s">
        <v>2680</v>
      </c>
      <c r="D784" s="380"/>
      <c r="E784" s="375"/>
      <c r="F784" s="396" t="s">
        <v>1841</v>
      </c>
      <c r="P784" s="799" t="str">
        <f t="shared" si="35"/>
        <v/>
      </c>
    </row>
    <row r="785" spans="1:16">
      <c r="A785" s="566" t="str">
        <f t="shared" si="34"/>
        <v>w</v>
      </c>
      <c r="B785" s="372"/>
      <c r="C785" s="373" t="s">
        <v>2680</v>
      </c>
      <c r="D785" s="380"/>
      <c r="E785" s="375"/>
      <c r="F785" s="396" t="s">
        <v>1841</v>
      </c>
      <c r="P785" s="799" t="str">
        <f t="shared" si="35"/>
        <v/>
      </c>
    </row>
    <row r="786" spans="1:16">
      <c r="A786" s="566" t="str">
        <f t="shared" si="34"/>
        <v>w</v>
      </c>
      <c r="B786" s="372"/>
      <c r="C786" s="373" t="s">
        <v>2680</v>
      </c>
      <c r="D786" s="380"/>
      <c r="E786" s="375"/>
      <c r="F786" s="396" t="s">
        <v>1841</v>
      </c>
      <c r="P786" s="799" t="str">
        <f t="shared" si="35"/>
        <v/>
      </c>
    </row>
    <row r="787" spans="1:16">
      <c r="A787" s="566" t="str">
        <f t="shared" si="34"/>
        <v>w</v>
      </c>
      <c r="B787" s="372"/>
      <c r="C787" s="373" t="s">
        <v>2680</v>
      </c>
      <c r="D787" s="380"/>
      <c r="E787" s="375"/>
      <c r="F787" s="396" t="s">
        <v>1841</v>
      </c>
      <c r="P787" s="799" t="str">
        <f t="shared" si="35"/>
        <v/>
      </c>
    </row>
    <row r="788" spans="1:16">
      <c r="A788" s="566" t="str">
        <f t="shared" si="34"/>
        <v>w</v>
      </c>
      <c r="B788" s="372"/>
      <c r="C788" s="373" t="s">
        <v>2680</v>
      </c>
      <c r="D788" s="380"/>
      <c r="E788" s="375"/>
      <c r="F788" s="396" t="s">
        <v>1841</v>
      </c>
      <c r="P788" s="799" t="str">
        <f t="shared" si="35"/>
        <v/>
      </c>
    </row>
    <row r="789" spans="1:16">
      <c r="A789" s="569"/>
      <c r="P789" s="799" t="str">
        <f t="shared" si="35"/>
        <v/>
      </c>
    </row>
    <row r="790" spans="1:16">
      <c r="A790" s="569"/>
      <c r="P790" s="799" t="str">
        <f t="shared" si="35"/>
        <v/>
      </c>
    </row>
    <row r="791" spans="1:16">
      <c r="A791" s="569"/>
      <c r="P791" s="799" t="str">
        <f t="shared" si="35"/>
        <v/>
      </c>
    </row>
    <row r="792" spans="1:16" ht="17.25">
      <c r="A792" s="566" t="str">
        <f t="shared" ref="A792:A822" si="36">F792&amp;B792</f>
        <v>x</v>
      </c>
      <c r="B792" s="369"/>
      <c r="C792" s="370"/>
      <c r="D792" s="395"/>
      <c r="E792" s="371"/>
      <c r="F792" s="396" t="s">
        <v>1842</v>
      </c>
      <c r="P792" s="799" t="str">
        <f t="shared" si="35"/>
        <v/>
      </c>
    </row>
    <row r="793" spans="1:16">
      <c r="A793" s="566" t="str">
        <f t="shared" si="36"/>
        <v>x</v>
      </c>
      <c r="B793" s="372"/>
      <c r="C793" s="373" t="s">
        <v>21</v>
      </c>
      <c r="D793" s="374"/>
      <c r="E793" s="375"/>
      <c r="F793" s="396" t="s">
        <v>1842</v>
      </c>
      <c r="P793" s="799" t="str">
        <f t="shared" si="35"/>
        <v/>
      </c>
    </row>
    <row r="794" spans="1:16">
      <c r="A794" s="566" t="str">
        <f t="shared" si="36"/>
        <v>x</v>
      </c>
      <c r="B794" s="372"/>
      <c r="C794" s="373" t="s">
        <v>21</v>
      </c>
      <c r="D794" s="380"/>
      <c r="E794" s="375"/>
      <c r="F794" s="396" t="s">
        <v>1842</v>
      </c>
      <c r="P794" s="799" t="str">
        <f t="shared" si="35"/>
        <v/>
      </c>
    </row>
    <row r="795" spans="1:16">
      <c r="A795" s="566" t="str">
        <f t="shared" si="36"/>
        <v>x</v>
      </c>
      <c r="B795" s="372"/>
      <c r="C795" s="373" t="s">
        <v>21</v>
      </c>
      <c r="D795" s="380"/>
      <c r="E795" s="375"/>
      <c r="F795" s="396" t="s">
        <v>1842</v>
      </c>
      <c r="P795" s="799" t="str">
        <f t="shared" si="35"/>
        <v/>
      </c>
    </row>
    <row r="796" spans="1:16">
      <c r="A796" s="566" t="str">
        <f t="shared" si="36"/>
        <v>x</v>
      </c>
      <c r="B796" s="372"/>
      <c r="C796" s="373" t="s">
        <v>2679</v>
      </c>
      <c r="D796" s="380"/>
      <c r="E796" s="375"/>
      <c r="F796" s="396" t="s">
        <v>1842</v>
      </c>
      <c r="P796" s="799" t="str">
        <f t="shared" si="35"/>
        <v/>
      </c>
    </row>
    <row r="797" spans="1:16">
      <c r="A797" s="566" t="str">
        <f t="shared" si="36"/>
        <v>x</v>
      </c>
      <c r="B797" s="372"/>
      <c r="C797" s="373" t="s">
        <v>2679</v>
      </c>
      <c r="D797" s="374"/>
      <c r="E797" s="375"/>
      <c r="F797" s="396" t="s">
        <v>1842</v>
      </c>
      <c r="P797" s="799" t="str">
        <f t="shared" si="35"/>
        <v/>
      </c>
    </row>
    <row r="798" spans="1:16">
      <c r="A798" s="566" t="str">
        <f t="shared" si="36"/>
        <v>x</v>
      </c>
      <c r="B798" s="372"/>
      <c r="C798" s="373" t="s">
        <v>2679</v>
      </c>
      <c r="D798" s="380"/>
      <c r="E798" s="375"/>
      <c r="F798" s="396" t="s">
        <v>1842</v>
      </c>
      <c r="P798" s="799" t="str">
        <f t="shared" si="35"/>
        <v/>
      </c>
    </row>
    <row r="799" spans="1:16">
      <c r="A799" s="566" t="str">
        <f t="shared" si="36"/>
        <v>x</v>
      </c>
      <c r="B799" s="372"/>
      <c r="C799" s="373" t="s">
        <v>2679</v>
      </c>
      <c r="D799" s="380"/>
      <c r="E799" s="375"/>
      <c r="F799" s="396" t="s">
        <v>1842</v>
      </c>
      <c r="P799" s="799" t="str">
        <f t="shared" si="35"/>
        <v/>
      </c>
    </row>
    <row r="800" spans="1:16">
      <c r="A800" s="566" t="str">
        <f t="shared" si="36"/>
        <v>x</v>
      </c>
      <c r="B800" s="372"/>
      <c r="C800" s="373" t="s">
        <v>2679</v>
      </c>
      <c r="D800" s="380"/>
      <c r="E800" s="375"/>
      <c r="F800" s="396" t="s">
        <v>1842</v>
      </c>
      <c r="P800" s="799" t="str">
        <f t="shared" si="35"/>
        <v/>
      </c>
    </row>
    <row r="801" spans="1:16">
      <c r="A801" s="566" t="str">
        <f t="shared" si="36"/>
        <v>x</v>
      </c>
      <c r="B801" s="372"/>
      <c r="C801" s="373" t="s">
        <v>2679</v>
      </c>
      <c r="D801" s="380"/>
      <c r="E801" s="375"/>
      <c r="F801" s="396" t="s">
        <v>1842</v>
      </c>
      <c r="P801" s="799" t="str">
        <f t="shared" si="35"/>
        <v/>
      </c>
    </row>
    <row r="802" spans="1:16">
      <c r="A802" s="566" t="str">
        <f t="shared" si="36"/>
        <v>x</v>
      </c>
      <c r="B802" s="372"/>
      <c r="C802" s="373" t="s">
        <v>2679</v>
      </c>
      <c r="D802" s="380"/>
      <c r="E802" s="375"/>
      <c r="F802" s="396" t="s">
        <v>1842</v>
      </c>
      <c r="P802" s="799" t="str">
        <f t="shared" si="35"/>
        <v/>
      </c>
    </row>
    <row r="803" spans="1:16">
      <c r="A803" s="566" t="str">
        <f t="shared" si="36"/>
        <v>x</v>
      </c>
      <c r="B803" s="372"/>
      <c r="C803" s="373" t="s">
        <v>2679</v>
      </c>
      <c r="D803" s="380"/>
      <c r="E803" s="375"/>
      <c r="F803" s="396" t="s">
        <v>1842</v>
      </c>
      <c r="P803" s="799" t="str">
        <f t="shared" si="35"/>
        <v/>
      </c>
    </row>
    <row r="804" spans="1:16">
      <c r="A804" s="566" t="str">
        <f t="shared" si="36"/>
        <v>x</v>
      </c>
      <c r="B804" s="372"/>
      <c r="C804" s="373" t="s">
        <v>2679</v>
      </c>
      <c r="D804" s="380"/>
      <c r="E804" s="375"/>
      <c r="F804" s="396" t="s">
        <v>1842</v>
      </c>
      <c r="P804" s="799" t="str">
        <f t="shared" si="35"/>
        <v/>
      </c>
    </row>
    <row r="805" spans="1:16">
      <c r="A805" s="566" t="str">
        <f t="shared" si="36"/>
        <v>x</v>
      </c>
      <c r="B805" s="372"/>
      <c r="C805" s="373" t="s">
        <v>2679</v>
      </c>
      <c r="D805" s="380"/>
      <c r="E805" s="375"/>
      <c r="F805" s="396" t="s">
        <v>1842</v>
      </c>
      <c r="P805" s="799" t="str">
        <f t="shared" si="35"/>
        <v/>
      </c>
    </row>
    <row r="806" spans="1:16">
      <c r="A806" s="566" t="str">
        <f t="shared" si="36"/>
        <v>x</v>
      </c>
      <c r="B806" s="372"/>
      <c r="C806" s="373" t="s">
        <v>2680</v>
      </c>
      <c r="D806" s="380"/>
      <c r="E806" s="375"/>
      <c r="F806" s="396" t="s">
        <v>1842</v>
      </c>
      <c r="P806" s="799" t="str">
        <f t="shared" si="35"/>
        <v/>
      </c>
    </row>
    <row r="807" spans="1:16">
      <c r="A807" s="566" t="str">
        <f t="shared" si="36"/>
        <v>x</v>
      </c>
      <c r="B807" s="372"/>
      <c r="C807" s="373" t="s">
        <v>2680</v>
      </c>
      <c r="D807" s="380"/>
      <c r="E807" s="375"/>
      <c r="F807" s="396" t="s">
        <v>1842</v>
      </c>
      <c r="P807" s="799" t="str">
        <f t="shared" si="35"/>
        <v/>
      </c>
    </row>
    <row r="808" spans="1:16">
      <c r="A808" s="566" t="str">
        <f t="shared" si="36"/>
        <v>x</v>
      </c>
      <c r="B808" s="372"/>
      <c r="C808" s="373" t="s">
        <v>2680</v>
      </c>
      <c r="D808" s="380"/>
      <c r="E808" s="375"/>
      <c r="F808" s="396" t="s">
        <v>1842</v>
      </c>
      <c r="P808" s="799" t="str">
        <f t="shared" si="35"/>
        <v/>
      </c>
    </row>
    <row r="809" spans="1:16">
      <c r="A809" s="566" t="str">
        <f t="shared" si="36"/>
        <v>x</v>
      </c>
      <c r="B809" s="372"/>
      <c r="C809" s="373" t="s">
        <v>2680</v>
      </c>
      <c r="D809" s="380"/>
      <c r="E809" s="375"/>
      <c r="F809" s="396" t="s">
        <v>1842</v>
      </c>
      <c r="P809" s="799" t="str">
        <f t="shared" si="35"/>
        <v/>
      </c>
    </row>
    <row r="810" spans="1:16">
      <c r="A810" s="566" t="str">
        <f t="shared" si="36"/>
        <v>x</v>
      </c>
      <c r="B810" s="372"/>
      <c r="C810" s="373" t="s">
        <v>2680</v>
      </c>
      <c r="D810" s="380"/>
      <c r="E810" s="375"/>
      <c r="F810" s="396" t="s">
        <v>1842</v>
      </c>
      <c r="P810" s="799" t="str">
        <f t="shared" si="35"/>
        <v/>
      </c>
    </row>
    <row r="811" spans="1:16">
      <c r="A811" s="566" t="str">
        <f t="shared" si="36"/>
        <v>x</v>
      </c>
      <c r="B811" s="372"/>
      <c r="C811" s="373" t="s">
        <v>2680</v>
      </c>
      <c r="D811" s="380"/>
      <c r="E811" s="375"/>
      <c r="F811" s="396" t="s">
        <v>1842</v>
      </c>
      <c r="P811" s="799" t="str">
        <f t="shared" si="35"/>
        <v/>
      </c>
    </row>
    <row r="812" spans="1:16">
      <c r="A812" s="566" t="str">
        <f t="shared" si="36"/>
        <v>x</v>
      </c>
      <c r="B812" s="372"/>
      <c r="C812" s="373" t="s">
        <v>2680</v>
      </c>
      <c r="D812" s="380"/>
      <c r="E812" s="375"/>
      <c r="F812" s="396" t="s">
        <v>1842</v>
      </c>
      <c r="P812" s="799" t="str">
        <f t="shared" si="35"/>
        <v/>
      </c>
    </row>
    <row r="813" spans="1:16">
      <c r="A813" s="566" t="str">
        <f t="shared" si="36"/>
        <v>x</v>
      </c>
      <c r="B813" s="372"/>
      <c r="C813" s="373" t="s">
        <v>2680</v>
      </c>
      <c r="D813" s="380"/>
      <c r="E813" s="375"/>
      <c r="F813" s="396" t="s">
        <v>1842</v>
      </c>
      <c r="P813" s="799" t="str">
        <f t="shared" si="35"/>
        <v/>
      </c>
    </row>
    <row r="814" spans="1:16">
      <c r="A814" s="566" t="str">
        <f t="shared" si="36"/>
        <v>x</v>
      </c>
      <c r="B814" s="372"/>
      <c r="C814" s="373" t="s">
        <v>2680</v>
      </c>
      <c r="D814" s="380"/>
      <c r="E814" s="375"/>
      <c r="F814" s="396" t="s">
        <v>1842</v>
      </c>
      <c r="P814" s="799" t="str">
        <f t="shared" si="35"/>
        <v/>
      </c>
    </row>
    <row r="815" spans="1:16">
      <c r="A815" s="566" t="str">
        <f t="shared" si="36"/>
        <v>x</v>
      </c>
      <c r="B815" s="372"/>
      <c r="C815" s="373" t="s">
        <v>2680</v>
      </c>
      <c r="D815" s="380"/>
      <c r="E815" s="375"/>
      <c r="F815" s="396" t="s">
        <v>1842</v>
      </c>
      <c r="P815" s="799" t="str">
        <f t="shared" si="35"/>
        <v/>
      </c>
    </row>
    <row r="816" spans="1:16">
      <c r="A816" s="566" t="str">
        <f t="shared" si="36"/>
        <v>x</v>
      </c>
      <c r="B816" s="372"/>
      <c r="C816" s="373" t="s">
        <v>2680</v>
      </c>
      <c r="D816" s="380"/>
      <c r="E816" s="375"/>
      <c r="F816" s="396" t="s">
        <v>1842</v>
      </c>
      <c r="P816" s="799" t="str">
        <f t="shared" si="35"/>
        <v/>
      </c>
    </row>
    <row r="817" spans="1:16">
      <c r="A817" s="566" t="str">
        <f t="shared" si="36"/>
        <v>x</v>
      </c>
      <c r="B817" s="372"/>
      <c r="C817" s="373" t="s">
        <v>2680</v>
      </c>
      <c r="D817" s="380"/>
      <c r="E817" s="375"/>
      <c r="F817" s="396" t="s">
        <v>1842</v>
      </c>
      <c r="P817" s="799" t="str">
        <f t="shared" si="35"/>
        <v/>
      </c>
    </row>
    <row r="818" spans="1:16">
      <c r="A818" s="566" t="str">
        <f t="shared" si="36"/>
        <v>x</v>
      </c>
      <c r="B818" s="372"/>
      <c r="C818" s="373" t="s">
        <v>2680</v>
      </c>
      <c r="D818" s="380"/>
      <c r="E818" s="375"/>
      <c r="F818" s="396" t="s">
        <v>1842</v>
      </c>
      <c r="P818" s="799" t="str">
        <f t="shared" si="35"/>
        <v/>
      </c>
    </row>
    <row r="819" spans="1:16">
      <c r="A819" s="566" t="str">
        <f t="shared" si="36"/>
        <v>x</v>
      </c>
      <c r="B819" s="372"/>
      <c r="C819" s="373" t="s">
        <v>2680</v>
      </c>
      <c r="D819" s="380"/>
      <c r="E819" s="375"/>
      <c r="F819" s="396" t="s">
        <v>1842</v>
      </c>
      <c r="P819" s="799" t="str">
        <f t="shared" si="35"/>
        <v/>
      </c>
    </row>
    <row r="820" spans="1:16">
      <c r="A820" s="566" t="str">
        <f t="shared" si="36"/>
        <v>x</v>
      </c>
      <c r="B820" s="372"/>
      <c r="C820" s="373" t="s">
        <v>2680</v>
      </c>
      <c r="D820" s="380"/>
      <c r="E820" s="375"/>
      <c r="F820" s="396" t="s">
        <v>1842</v>
      </c>
      <c r="P820" s="799" t="str">
        <f t="shared" si="35"/>
        <v/>
      </c>
    </row>
    <row r="821" spans="1:16">
      <c r="A821" s="566" t="str">
        <f t="shared" si="36"/>
        <v>x</v>
      </c>
      <c r="B821" s="372"/>
      <c r="C821" s="373" t="s">
        <v>2680</v>
      </c>
      <c r="D821" s="380"/>
      <c r="E821" s="375"/>
      <c r="F821" s="396" t="s">
        <v>1842</v>
      </c>
      <c r="P821" s="799" t="str">
        <f t="shared" si="35"/>
        <v/>
      </c>
    </row>
    <row r="822" spans="1:16">
      <c r="A822" s="566" t="str">
        <f t="shared" si="36"/>
        <v>x</v>
      </c>
      <c r="B822" s="372"/>
      <c r="C822" s="373" t="s">
        <v>2680</v>
      </c>
      <c r="D822" s="380"/>
      <c r="E822" s="375"/>
      <c r="F822" s="396" t="s">
        <v>1842</v>
      </c>
      <c r="P822" s="799" t="str">
        <f t="shared" si="35"/>
        <v/>
      </c>
    </row>
    <row r="823" spans="1:16">
      <c r="A823" s="569"/>
      <c r="P823" s="799" t="str">
        <f t="shared" si="35"/>
        <v/>
      </c>
    </row>
    <row r="824" spans="1:16">
      <c r="A824" s="569"/>
      <c r="P824" s="799" t="str">
        <f t="shared" si="35"/>
        <v/>
      </c>
    </row>
    <row r="825" spans="1:16">
      <c r="A825" s="569"/>
      <c r="P825" s="799" t="str">
        <f t="shared" si="35"/>
        <v/>
      </c>
    </row>
    <row r="826" spans="1:16" ht="17.25">
      <c r="A826" s="566" t="str">
        <f t="shared" ref="A826:A856" si="37">F826&amp;B826</f>
        <v>y</v>
      </c>
      <c r="B826" s="369"/>
      <c r="C826" s="370"/>
      <c r="D826" s="395"/>
      <c r="E826" s="371"/>
      <c r="F826" s="396" t="s">
        <v>1843</v>
      </c>
      <c r="P826" s="799" t="str">
        <f t="shared" si="35"/>
        <v/>
      </c>
    </row>
    <row r="827" spans="1:16">
      <c r="A827" s="566" t="str">
        <f t="shared" si="37"/>
        <v>y</v>
      </c>
      <c r="B827" s="372"/>
      <c r="C827" s="373" t="s">
        <v>21</v>
      </c>
      <c r="D827" s="374"/>
      <c r="E827" s="375"/>
      <c r="F827" s="396" t="s">
        <v>1843</v>
      </c>
      <c r="P827" s="799" t="str">
        <f t="shared" si="35"/>
        <v/>
      </c>
    </row>
    <row r="828" spans="1:16">
      <c r="A828" s="566" t="str">
        <f t="shared" si="37"/>
        <v>y</v>
      </c>
      <c r="B828" s="372"/>
      <c r="C828" s="373" t="s">
        <v>21</v>
      </c>
      <c r="D828" s="380"/>
      <c r="E828" s="375"/>
      <c r="F828" s="396" t="s">
        <v>1843</v>
      </c>
      <c r="P828" s="799" t="str">
        <f t="shared" si="35"/>
        <v/>
      </c>
    </row>
    <row r="829" spans="1:16">
      <c r="A829" s="566" t="str">
        <f t="shared" si="37"/>
        <v>y</v>
      </c>
      <c r="B829" s="372"/>
      <c r="C829" s="373" t="s">
        <v>21</v>
      </c>
      <c r="D829" s="380"/>
      <c r="E829" s="375"/>
      <c r="F829" s="396" t="s">
        <v>1843</v>
      </c>
      <c r="P829" s="799" t="str">
        <f t="shared" si="35"/>
        <v/>
      </c>
    </row>
    <row r="830" spans="1:16">
      <c r="A830" s="566" t="str">
        <f t="shared" si="37"/>
        <v>y</v>
      </c>
      <c r="B830" s="372"/>
      <c r="C830" s="373" t="s">
        <v>2679</v>
      </c>
      <c r="D830" s="380"/>
      <c r="E830" s="375"/>
      <c r="F830" s="396" t="s">
        <v>1843</v>
      </c>
      <c r="P830" s="799" t="str">
        <f t="shared" si="35"/>
        <v/>
      </c>
    </row>
    <row r="831" spans="1:16">
      <c r="A831" s="566" t="str">
        <f t="shared" si="37"/>
        <v>y</v>
      </c>
      <c r="B831" s="372"/>
      <c r="C831" s="373" t="s">
        <v>2679</v>
      </c>
      <c r="D831" s="374"/>
      <c r="E831" s="375"/>
      <c r="F831" s="396" t="s">
        <v>1843</v>
      </c>
      <c r="P831" s="799" t="str">
        <f t="shared" si="35"/>
        <v/>
      </c>
    </row>
    <row r="832" spans="1:16">
      <c r="A832" s="566" t="str">
        <f t="shared" si="37"/>
        <v>y</v>
      </c>
      <c r="B832" s="372"/>
      <c r="C832" s="373" t="s">
        <v>2679</v>
      </c>
      <c r="D832" s="380"/>
      <c r="E832" s="375"/>
      <c r="F832" s="396" t="s">
        <v>1843</v>
      </c>
      <c r="P832" s="799" t="str">
        <f t="shared" si="35"/>
        <v/>
      </c>
    </row>
    <row r="833" spans="1:16">
      <c r="A833" s="566" t="str">
        <f t="shared" si="37"/>
        <v>y</v>
      </c>
      <c r="B833" s="372"/>
      <c r="C833" s="373" t="s">
        <v>2679</v>
      </c>
      <c r="D833" s="380"/>
      <c r="E833" s="375"/>
      <c r="F833" s="396" t="s">
        <v>1843</v>
      </c>
      <c r="P833" s="799" t="str">
        <f t="shared" si="35"/>
        <v/>
      </c>
    </row>
    <row r="834" spans="1:16">
      <c r="A834" s="566" t="str">
        <f t="shared" si="37"/>
        <v>y</v>
      </c>
      <c r="B834" s="372"/>
      <c r="C834" s="373" t="s">
        <v>2679</v>
      </c>
      <c r="D834" s="380"/>
      <c r="E834" s="375"/>
      <c r="F834" s="396" t="s">
        <v>1843</v>
      </c>
      <c r="P834" s="799" t="str">
        <f t="shared" si="35"/>
        <v/>
      </c>
    </row>
    <row r="835" spans="1:16">
      <c r="A835" s="566" t="str">
        <f t="shared" si="37"/>
        <v>y</v>
      </c>
      <c r="B835" s="372"/>
      <c r="C835" s="373" t="s">
        <v>2679</v>
      </c>
      <c r="D835" s="380"/>
      <c r="E835" s="375"/>
      <c r="F835" s="396" t="s">
        <v>1843</v>
      </c>
      <c r="P835" s="799" t="str">
        <f t="shared" si="35"/>
        <v/>
      </c>
    </row>
    <row r="836" spans="1:16">
      <c r="A836" s="566" t="str">
        <f t="shared" si="37"/>
        <v>y</v>
      </c>
      <c r="B836" s="372"/>
      <c r="C836" s="373" t="s">
        <v>2679</v>
      </c>
      <c r="D836" s="380"/>
      <c r="E836" s="375"/>
      <c r="F836" s="396" t="s">
        <v>1843</v>
      </c>
      <c r="P836" s="799" t="str">
        <f t="shared" ref="P836:P899" si="38">IF(D836="","",CONCATENATE(" ",D836))</f>
        <v/>
      </c>
    </row>
    <row r="837" spans="1:16">
      <c r="A837" s="566" t="str">
        <f t="shared" si="37"/>
        <v>y</v>
      </c>
      <c r="B837" s="372"/>
      <c r="C837" s="373" t="s">
        <v>2679</v>
      </c>
      <c r="D837" s="380"/>
      <c r="E837" s="375"/>
      <c r="F837" s="396" t="s">
        <v>1843</v>
      </c>
      <c r="P837" s="799" t="str">
        <f t="shared" si="38"/>
        <v/>
      </c>
    </row>
    <row r="838" spans="1:16">
      <c r="A838" s="566" t="str">
        <f t="shared" si="37"/>
        <v>y</v>
      </c>
      <c r="B838" s="372"/>
      <c r="C838" s="373" t="s">
        <v>2679</v>
      </c>
      <c r="D838" s="380"/>
      <c r="E838" s="375"/>
      <c r="F838" s="396" t="s">
        <v>1843</v>
      </c>
      <c r="P838" s="799" t="str">
        <f t="shared" si="38"/>
        <v/>
      </c>
    </row>
    <row r="839" spans="1:16">
      <c r="A839" s="566" t="str">
        <f t="shared" si="37"/>
        <v>y</v>
      </c>
      <c r="B839" s="372"/>
      <c r="C839" s="373" t="s">
        <v>2679</v>
      </c>
      <c r="D839" s="380"/>
      <c r="E839" s="375"/>
      <c r="F839" s="396" t="s">
        <v>1843</v>
      </c>
      <c r="P839" s="799" t="str">
        <f t="shared" si="38"/>
        <v/>
      </c>
    </row>
    <row r="840" spans="1:16">
      <c r="A840" s="566" t="str">
        <f t="shared" si="37"/>
        <v>y</v>
      </c>
      <c r="B840" s="372"/>
      <c r="C840" s="373" t="s">
        <v>2680</v>
      </c>
      <c r="D840" s="380"/>
      <c r="E840" s="375"/>
      <c r="F840" s="396" t="s">
        <v>1843</v>
      </c>
      <c r="P840" s="799" t="str">
        <f t="shared" si="38"/>
        <v/>
      </c>
    </row>
    <row r="841" spans="1:16">
      <c r="A841" s="566" t="str">
        <f t="shared" si="37"/>
        <v>y</v>
      </c>
      <c r="B841" s="372"/>
      <c r="C841" s="373" t="s">
        <v>2680</v>
      </c>
      <c r="D841" s="380"/>
      <c r="E841" s="375"/>
      <c r="F841" s="396" t="s">
        <v>1843</v>
      </c>
      <c r="P841" s="799" t="str">
        <f t="shared" si="38"/>
        <v/>
      </c>
    </row>
    <row r="842" spans="1:16">
      <c r="A842" s="566" t="str">
        <f t="shared" si="37"/>
        <v>y</v>
      </c>
      <c r="B842" s="372"/>
      <c r="C842" s="373" t="s">
        <v>2680</v>
      </c>
      <c r="D842" s="380"/>
      <c r="E842" s="375"/>
      <c r="F842" s="396" t="s">
        <v>1843</v>
      </c>
      <c r="P842" s="799" t="str">
        <f t="shared" si="38"/>
        <v/>
      </c>
    </row>
    <row r="843" spans="1:16">
      <c r="A843" s="566" t="str">
        <f t="shared" si="37"/>
        <v>y</v>
      </c>
      <c r="B843" s="372"/>
      <c r="C843" s="373" t="s">
        <v>2680</v>
      </c>
      <c r="D843" s="380"/>
      <c r="E843" s="375"/>
      <c r="F843" s="396" t="s">
        <v>1843</v>
      </c>
      <c r="P843" s="799" t="str">
        <f t="shared" si="38"/>
        <v/>
      </c>
    </row>
    <row r="844" spans="1:16">
      <c r="A844" s="566" t="str">
        <f t="shared" si="37"/>
        <v>y</v>
      </c>
      <c r="B844" s="372"/>
      <c r="C844" s="373" t="s">
        <v>2680</v>
      </c>
      <c r="D844" s="380"/>
      <c r="E844" s="375"/>
      <c r="F844" s="396" t="s">
        <v>1843</v>
      </c>
      <c r="P844" s="799" t="str">
        <f t="shared" si="38"/>
        <v/>
      </c>
    </row>
    <row r="845" spans="1:16">
      <c r="A845" s="566" t="str">
        <f t="shared" si="37"/>
        <v>y</v>
      </c>
      <c r="B845" s="372"/>
      <c r="C845" s="373" t="s">
        <v>2680</v>
      </c>
      <c r="D845" s="380"/>
      <c r="E845" s="375"/>
      <c r="F845" s="396" t="s">
        <v>1843</v>
      </c>
      <c r="P845" s="799" t="str">
        <f t="shared" si="38"/>
        <v/>
      </c>
    </row>
    <row r="846" spans="1:16">
      <c r="A846" s="566" t="str">
        <f t="shared" si="37"/>
        <v>y</v>
      </c>
      <c r="B846" s="372"/>
      <c r="C846" s="373" t="s">
        <v>2680</v>
      </c>
      <c r="D846" s="380"/>
      <c r="E846" s="375"/>
      <c r="F846" s="396" t="s">
        <v>1843</v>
      </c>
      <c r="P846" s="799" t="str">
        <f t="shared" si="38"/>
        <v/>
      </c>
    </row>
    <row r="847" spans="1:16">
      <c r="A847" s="566" t="str">
        <f t="shared" si="37"/>
        <v>y</v>
      </c>
      <c r="B847" s="372"/>
      <c r="C847" s="373" t="s">
        <v>2680</v>
      </c>
      <c r="D847" s="380"/>
      <c r="E847" s="375"/>
      <c r="F847" s="396" t="s">
        <v>1843</v>
      </c>
      <c r="P847" s="799" t="str">
        <f t="shared" si="38"/>
        <v/>
      </c>
    </row>
    <row r="848" spans="1:16">
      <c r="A848" s="566" t="str">
        <f t="shared" si="37"/>
        <v>y</v>
      </c>
      <c r="B848" s="372"/>
      <c r="C848" s="373" t="s">
        <v>2680</v>
      </c>
      <c r="D848" s="380"/>
      <c r="E848" s="375"/>
      <c r="F848" s="396" t="s">
        <v>1843</v>
      </c>
      <c r="P848" s="799" t="str">
        <f t="shared" si="38"/>
        <v/>
      </c>
    </row>
    <row r="849" spans="1:16">
      <c r="A849" s="566" t="str">
        <f t="shared" si="37"/>
        <v>y</v>
      </c>
      <c r="B849" s="372"/>
      <c r="C849" s="373" t="s">
        <v>2680</v>
      </c>
      <c r="D849" s="380"/>
      <c r="E849" s="375"/>
      <c r="F849" s="396" t="s">
        <v>1843</v>
      </c>
      <c r="P849" s="799" t="str">
        <f t="shared" si="38"/>
        <v/>
      </c>
    </row>
    <row r="850" spans="1:16">
      <c r="A850" s="566" t="str">
        <f t="shared" si="37"/>
        <v>y</v>
      </c>
      <c r="B850" s="372"/>
      <c r="C850" s="373" t="s">
        <v>2680</v>
      </c>
      <c r="D850" s="380"/>
      <c r="E850" s="375"/>
      <c r="F850" s="396" t="s">
        <v>1843</v>
      </c>
      <c r="P850" s="799" t="str">
        <f t="shared" si="38"/>
        <v/>
      </c>
    </row>
    <row r="851" spans="1:16">
      <c r="A851" s="566" t="str">
        <f t="shared" si="37"/>
        <v>y</v>
      </c>
      <c r="B851" s="372"/>
      <c r="C851" s="373" t="s">
        <v>2680</v>
      </c>
      <c r="D851" s="380"/>
      <c r="E851" s="375"/>
      <c r="F851" s="396" t="s">
        <v>1843</v>
      </c>
      <c r="P851" s="799" t="str">
        <f t="shared" si="38"/>
        <v/>
      </c>
    </row>
    <row r="852" spans="1:16">
      <c r="A852" s="566" t="str">
        <f t="shared" si="37"/>
        <v>y</v>
      </c>
      <c r="B852" s="372"/>
      <c r="C852" s="373" t="s">
        <v>2680</v>
      </c>
      <c r="D852" s="380"/>
      <c r="E852" s="375"/>
      <c r="F852" s="396" t="s">
        <v>1843</v>
      </c>
      <c r="P852" s="799" t="str">
        <f t="shared" si="38"/>
        <v/>
      </c>
    </row>
    <row r="853" spans="1:16">
      <c r="A853" s="566" t="str">
        <f t="shared" si="37"/>
        <v>y</v>
      </c>
      <c r="B853" s="372"/>
      <c r="C853" s="373" t="s">
        <v>2680</v>
      </c>
      <c r="D853" s="380"/>
      <c r="E853" s="375"/>
      <c r="F853" s="396" t="s">
        <v>1843</v>
      </c>
      <c r="P853" s="799" t="str">
        <f t="shared" si="38"/>
        <v/>
      </c>
    </row>
    <row r="854" spans="1:16">
      <c r="A854" s="566" t="str">
        <f t="shared" si="37"/>
        <v>y</v>
      </c>
      <c r="B854" s="372"/>
      <c r="C854" s="373" t="s">
        <v>2680</v>
      </c>
      <c r="D854" s="380"/>
      <c r="E854" s="375"/>
      <c r="F854" s="396" t="s">
        <v>1843</v>
      </c>
      <c r="P854" s="799" t="str">
        <f t="shared" si="38"/>
        <v/>
      </c>
    </row>
    <row r="855" spans="1:16">
      <c r="A855" s="566" t="str">
        <f t="shared" si="37"/>
        <v>y</v>
      </c>
      <c r="B855" s="372"/>
      <c r="C855" s="373" t="s">
        <v>2680</v>
      </c>
      <c r="D855" s="380"/>
      <c r="E855" s="375"/>
      <c r="F855" s="396" t="s">
        <v>1843</v>
      </c>
      <c r="P855" s="799" t="str">
        <f t="shared" si="38"/>
        <v/>
      </c>
    </row>
    <row r="856" spans="1:16">
      <c r="A856" s="566" t="str">
        <f t="shared" si="37"/>
        <v>y</v>
      </c>
      <c r="B856" s="372"/>
      <c r="C856" s="373" t="s">
        <v>2680</v>
      </c>
      <c r="D856" s="380"/>
      <c r="E856" s="375"/>
      <c r="F856" s="396" t="s">
        <v>1843</v>
      </c>
      <c r="P856" s="799" t="str">
        <f t="shared" si="38"/>
        <v/>
      </c>
    </row>
    <row r="857" spans="1:16">
      <c r="A857" s="569"/>
      <c r="P857" s="799" t="str">
        <f t="shared" si="38"/>
        <v/>
      </c>
    </row>
    <row r="858" spans="1:16">
      <c r="A858" s="569"/>
      <c r="P858" s="799" t="str">
        <f t="shared" si="38"/>
        <v/>
      </c>
    </row>
    <row r="859" spans="1:16">
      <c r="A859" s="569"/>
      <c r="P859" s="799" t="str">
        <f t="shared" si="38"/>
        <v/>
      </c>
    </row>
    <row r="860" spans="1:16" ht="17.25">
      <c r="A860" s="566" t="str">
        <f t="shared" ref="A860:A890" si="39">F860&amp;B860</f>
        <v>z</v>
      </c>
      <c r="B860" s="369"/>
      <c r="C860" s="370"/>
      <c r="D860" s="395"/>
      <c r="E860" s="371"/>
      <c r="F860" s="396" t="s">
        <v>1844</v>
      </c>
      <c r="P860" s="799" t="str">
        <f t="shared" si="38"/>
        <v/>
      </c>
    </row>
    <row r="861" spans="1:16">
      <c r="A861" s="566" t="str">
        <f t="shared" si="39"/>
        <v>z</v>
      </c>
      <c r="B861" s="372"/>
      <c r="C861" s="373" t="s">
        <v>21</v>
      </c>
      <c r="D861" s="374"/>
      <c r="E861" s="375"/>
      <c r="F861" s="396" t="s">
        <v>1844</v>
      </c>
      <c r="P861" s="799" t="str">
        <f t="shared" si="38"/>
        <v/>
      </c>
    </row>
    <row r="862" spans="1:16">
      <c r="A862" s="566" t="str">
        <f t="shared" si="39"/>
        <v>z</v>
      </c>
      <c r="B862" s="372"/>
      <c r="C862" s="373" t="s">
        <v>21</v>
      </c>
      <c r="D862" s="380"/>
      <c r="E862" s="375"/>
      <c r="F862" s="396" t="s">
        <v>1844</v>
      </c>
      <c r="P862" s="799" t="str">
        <f t="shared" si="38"/>
        <v/>
      </c>
    </row>
    <row r="863" spans="1:16">
      <c r="A863" s="566" t="str">
        <f t="shared" si="39"/>
        <v>z</v>
      </c>
      <c r="B863" s="372"/>
      <c r="C863" s="373" t="s">
        <v>21</v>
      </c>
      <c r="D863" s="380"/>
      <c r="E863" s="375"/>
      <c r="F863" s="396" t="s">
        <v>1844</v>
      </c>
      <c r="P863" s="799" t="str">
        <f t="shared" si="38"/>
        <v/>
      </c>
    </row>
    <row r="864" spans="1:16">
      <c r="A864" s="566" t="str">
        <f t="shared" si="39"/>
        <v>z</v>
      </c>
      <c r="B864" s="372"/>
      <c r="C864" s="373" t="s">
        <v>2679</v>
      </c>
      <c r="D864" s="380"/>
      <c r="E864" s="375"/>
      <c r="F864" s="396" t="s">
        <v>1844</v>
      </c>
      <c r="P864" s="799" t="str">
        <f t="shared" si="38"/>
        <v/>
      </c>
    </row>
    <row r="865" spans="1:16">
      <c r="A865" s="566" t="str">
        <f t="shared" si="39"/>
        <v>z</v>
      </c>
      <c r="B865" s="372"/>
      <c r="C865" s="373" t="s">
        <v>2679</v>
      </c>
      <c r="D865" s="374"/>
      <c r="E865" s="375"/>
      <c r="F865" s="396" t="s">
        <v>1844</v>
      </c>
      <c r="P865" s="799" t="str">
        <f t="shared" si="38"/>
        <v/>
      </c>
    </row>
    <row r="866" spans="1:16">
      <c r="A866" s="566" t="str">
        <f t="shared" si="39"/>
        <v>z</v>
      </c>
      <c r="B866" s="372"/>
      <c r="C866" s="373" t="s">
        <v>2679</v>
      </c>
      <c r="D866" s="380"/>
      <c r="E866" s="375"/>
      <c r="F866" s="396" t="s">
        <v>1844</v>
      </c>
      <c r="P866" s="799" t="str">
        <f t="shared" si="38"/>
        <v/>
      </c>
    </row>
    <row r="867" spans="1:16">
      <c r="A867" s="566" t="str">
        <f t="shared" si="39"/>
        <v>z</v>
      </c>
      <c r="B867" s="372"/>
      <c r="C867" s="373" t="s">
        <v>2679</v>
      </c>
      <c r="D867" s="380"/>
      <c r="E867" s="375"/>
      <c r="F867" s="396" t="s">
        <v>1844</v>
      </c>
      <c r="P867" s="799" t="str">
        <f t="shared" si="38"/>
        <v/>
      </c>
    </row>
    <row r="868" spans="1:16">
      <c r="A868" s="566" t="str">
        <f t="shared" si="39"/>
        <v>z</v>
      </c>
      <c r="B868" s="372"/>
      <c r="C868" s="373" t="s">
        <v>2679</v>
      </c>
      <c r="D868" s="380"/>
      <c r="E868" s="375"/>
      <c r="F868" s="396" t="s">
        <v>1844</v>
      </c>
      <c r="P868" s="799" t="str">
        <f t="shared" si="38"/>
        <v/>
      </c>
    </row>
    <row r="869" spans="1:16">
      <c r="A869" s="566" t="str">
        <f t="shared" si="39"/>
        <v>z</v>
      </c>
      <c r="B869" s="372"/>
      <c r="C869" s="373" t="s">
        <v>2679</v>
      </c>
      <c r="D869" s="380"/>
      <c r="E869" s="375"/>
      <c r="F869" s="396" t="s">
        <v>1844</v>
      </c>
      <c r="P869" s="799" t="str">
        <f t="shared" si="38"/>
        <v/>
      </c>
    </row>
    <row r="870" spans="1:16">
      <c r="A870" s="566" t="str">
        <f t="shared" si="39"/>
        <v>z</v>
      </c>
      <c r="B870" s="372"/>
      <c r="C870" s="373" t="s">
        <v>2679</v>
      </c>
      <c r="D870" s="380"/>
      <c r="E870" s="375"/>
      <c r="F870" s="396" t="s">
        <v>1844</v>
      </c>
      <c r="P870" s="799" t="str">
        <f t="shared" si="38"/>
        <v/>
      </c>
    </row>
    <row r="871" spans="1:16">
      <c r="A871" s="566" t="str">
        <f t="shared" si="39"/>
        <v>z</v>
      </c>
      <c r="B871" s="372"/>
      <c r="C871" s="373" t="s">
        <v>2679</v>
      </c>
      <c r="D871" s="380"/>
      <c r="E871" s="375"/>
      <c r="F871" s="396" t="s">
        <v>1844</v>
      </c>
      <c r="P871" s="799" t="str">
        <f t="shared" si="38"/>
        <v/>
      </c>
    </row>
    <row r="872" spans="1:16">
      <c r="A872" s="566" t="str">
        <f t="shared" si="39"/>
        <v>z</v>
      </c>
      <c r="B872" s="372"/>
      <c r="C872" s="373" t="s">
        <v>2679</v>
      </c>
      <c r="D872" s="380"/>
      <c r="E872" s="375"/>
      <c r="F872" s="396" t="s">
        <v>1844</v>
      </c>
      <c r="P872" s="799" t="str">
        <f t="shared" si="38"/>
        <v/>
      </c>
    </row>
    <row r="873" spans="1:16">
      <c r="A873" s="566" t="str">
        <f t="shared" si="39"/>
        <v>z</v>
      </c>
      <c r="B873" s="372"/>
      <c r="C873" s="373" t="s">
        <v>2679</v>
      </c>
      <c r="D873" s="380"/>
      <c r="E873" s="375"/>
      <c r="F873" s="396" t="s">
        <v>1844</v>
      </c>
      <c r="P873" s="799" t="str">
        <f t="shared" si="38"/>
        <v/>
      </c>
    </row>
    <row r="874" spans="1:16">
      <c r="A874" s="566" t="str">
        <f t="shared" si="39"/>
        <v>z</v>
      </c>
      <c r="B874" s="372"/>
      <c r="C874" s="373" t="s">
        <v>2680</v>
      </c>
      <c r="D874" s="380"/>
      <c r="E874" s="375"/>
      <c r="F874" s="396" t="s">
        <v>1844</v>
      </c>
      <c r="P874" s="799" t="str">
        <f t="shared" si="38"/>
        <v/>
      </c>
    </row>
    <row r="875" spans="1:16">
      <c r="A875" s="566" t="str">
        <f t="shared" si="39"/>
        <v>z</v>
      </c>
      <c r="B875" s="372"/>
      <c r="C875" s="373" t="s">
        <v>2680</v>
      </c>
      <c r="D875" s="380"/>
      <c r="E875" s="375"/>
      <c r="F875" s="396" t="s">
        <v>1844</v>
      </c>
      <c r="P875" s="799" t="str">
        <f t="shared" si="38"/>
        <v/>
      </c>
    </row>
    <row r="876" spans="1:16">
      <c r="A876" s="566" t="str">
        <f t="shared" si="39"/>
        <v>z</v>
      </c>
      <c r="B876" s="372"/>
      <c r="C876" s="373" t="s">
        <v>2680</v>
      </c>
      <c r="D876" s="380"/>
      <c r="E876" s="375"/>
      <c r="F876" s="396" t="s">
        <v>1844</v>
      </c>
      <c r="P876" s="799" t="str">
        <f t="shared" si="38"/>
        <v/>
      </c>
    </row>
    <row r="877" spans="1:16">
      <c r="A877" s="566" t="str">
        <f t="shared" si="39"/>
        <v>z</v>
      </c>
      <c r="B877" s="372"/>
      <c r="C877" s="373" t="s">
        <v>2680</v>
      </c>
      <c r="D877" s="380"/>
      <c r="E877" s="375"/>
      <c r="F877" s="396" t="s">
        <v>1844</v>
      </c>
      <c r="P877" s="799" t="str">
        <f t="shared" si="38"/>
        <v/>
      </c>
    </row>
    <row r="878" spans="1:16">
      <c r="A878" s="566" t="str">
        <f t="shared" si="39"/>
        <v>z</v>
      </c>
      <c r="B878" s="372"/>
      <c r="C878" s="373" t="s">
        <v>2680</v>
      </c>
      <c r="D878" s="380"/>
      <c r="E878" s="375"/>
      <c r="F878" s="396" t="s">
        <v>1844</v>
      </c>
      <c r="P878" s="799" t="str">
        <f t="shared" si="38"/>
        <v/>
      </c>
    </row>
    <row r="879" spans="1:16">
      <c r="A879" s="566" t="str">
        <f t="shared" si="39"/>
        <v>z</v>
      </c>
      <c r="B879" s="372"/>
      <c r="C879" s="373" t="s">
        <v>2680</v>
      </c>
      <c r="D879" s="380"/>
      <c r="E879" s="375"/>
      <c r="F879" s="396" t="s">
        <v>1844</v>
      </c>
      <c r="P879" s="799" t="str">
        <f t="shared" si="38"/>
        <v/>
      </c>
    </row>
    <row r="880" spans="1:16">
      <c r="A880" s="566" t="str">
        <f t="shared" si="39"/>
        <v>z</v>
      </c>
      <c r="B880" s="372"/>
      <c r="C880" s="373" t="s">
        <v>2680</v>
      </c>
      <c r="D880" s="380"/>
      <c r="E880" s="375"/>
      <c r="F880" s="396" t="s">
        <v>1844</v>
      </c>
      <c r="P880" s="799" t="str">
        <f t="shared" si="38"/>
        <v/>
      </c>
    </row>
    <row r="881" spans="1:16">
      <c r="A881" s="566" t="str">
        <f t="shared" si="39"/>
        <v>z</v>
      </c>
      <c r="B881" s="372"/>
      <c r="C881" s="373" t="s">
        <v>2680</v>
      </c>
      <c r="D881" s="380"/>
      <c r="E881" s="375"/>
      <c r="F881" s="396" t="s">
        <v>1844</v>
      </c>
      <c r="P881" s="799" t="str">
        <f t="shared" si="38"/>
        <v/>
      </c>
    </row>
    <row r="882" spans="1:16">
      <c r="A882" s="566" t="str">
        <f t="shared" si="39"/>
        <v>z</v>
      </c>
      <c r="B882" s="372"/>
      <c r="C882" s="373" t="s">
        <v>2680</v>
      </c>
      <c r="D882" s="380"/>
      <c r="E882" s="375"/>
      <c r="F882" s="396" t="s">
        <v>1844</v>
      </c>
      <c r="P882" s="799" t="str">
        <f t="shared" si="38"/>
        <v/>
      </c>
    </row>
    <row r="883" spans="1:16">
      <c r="A883" s="566" t="str">
        <f t="shared" si="39"/>
        <v>z</v>
      </c>
      <c r="B883" s="372"/>
      <c r="C883" s="373" t="s">
        <v>2680</v>
      </c>
      <c r="D883" s="380"/>
      <c r="E883" s="375"/>
      <c r="F883" s="396" t="s">
        <v>1844</v>
      </c>
      <c r="P883" s="799" t="str">
        <f t="shared" si="38"/>
        <v/>
      </c>
    </row>
    <row r="884" spans="1:16">
      <c r="A884" s="566" t="str">
        <f t="shared" si="39"/>
        <v>z</v>
      </c>
      <c r="B884" s="372"/>
      <c r="C884" s="373" t="s">
        <v>2680</v>
      </c>
      <c r="D884" s="380"/>
      <c r="E884" s="375"/>
      <c r="F884" s="396" t="s">
        <v>1844</v>
      </c>
      <c r="P884" s="799" t="str">
        <f t="shared" si="38"/>
        <v/>
      </c>
    </row>
    <row r="885" spans="1:16">
      <c r="A885" s="566" t="str">
        <f t="shared" si="39"/>
        <v>z</v>
      </c>
      <c r="B885" s="372"/>
      <c r="C885" s="373" t="s">
        <v>2680</v>
      </c>
      <c r="D885" s="380"/>
      <c r="E885" s="375"/>
      <c r="F885" s="396" t="s">
        <v>1844</v>
      </c>
      <c r="P885" s="799" t="str">
        <f t="shared" si="38"/>
        <v/>
      </c>
    </row>
    <row r="886" spans="1:16">
      <c r="A886" s="566" t="str">
        <f t="shared" si="39"/>
        <v>z</v>
      </c>
      <c r="B886" s="372"/>
      <c r="C886" s="373" t="s">
        <v>2680</v>
      </c>
      <c r="D886" s="380"/>
      <c r="E886" s="375"/>
      <c r="F886" s="396" t="s">
        <v>1844</v>
      </c>
      <c r="P886" s="799" t="str">
        <f t="shared" si="38"/>
        <v/>
      </c>
    </row>
    <row r="887" spans="1:16">
      <c r="A887" s="566" t="str">
        <f t="shared" si="39"/>
        <v>z</v>
      </c>
      <c r="B887" s="372"/>
      <c r="C887" s="373" t="s">
        <v>2680</v>
      </c>
      <c r="D887" s="380"/>
      <c r="E887" s="375"/>
      <c r="F887" s="396" t="s">
        <v>1844</v>
      </c>
      <c r="P887" s="799" t="str">
        <f t="shared" si="38"/>
        <v/>
      </c>
    </row>
    <row r="888" spans="1:16">
      <c r="A888" s="566" t="str">
        <f t="shared" si="39"/>
        <v>z</v>
      </c>
      <c r="B888" s="372"/>
      <c r="C888" s="373" t="s">
        <v>2680</v>
      </c>
      <c r="D888" s="380"/>
      <c r="E888" s="375"/>
      <c r="F888" s="396" t="s">
        <v>1844</v>
      </c>
      <c r="P888" s="799" t="str">
        <f t="shared" si="38"/>
        <v/>
      </c>
    </row>
    <row r="889" spans="1:16">
      <c r="A889" s="566" t="str">
        <f t="shared" si="39"/>
        <v>z</v>
      </c>
      <c r="B889" s="372"/>
      <c r="C889" s="373" t="s">
        <v>2680</v>
      </c>
      <c r="D889" s="380"/>
      <c r="E889" s="375"/>
      <c r="F889" s="396" t="s">
        <v>1844</v>
      </c>
      <c r="P889" s="799" t="str">
        <f t="shared" si="38"/>
        <v/>
      </c>
    </row>
    <row r="890" spans="1:16">
      <c r="A890" s="566" t="str">
        <f t="shared" si="39"/>
        <v>z</v>
      </c>
      <c r="B890" s="372"/>
      <c r="C890" s="373" t="s">
        <v>2680</v>
      </c>
      <c r="D890" s="380"/>
      <c r="E890" s="375"/>
      <c r="F890" s="396" t="s">
        <v>1844</v>
      </c>
      <c r="P890" s="799" t="str">
        <f t="shared" si="38"/>
        <v/>
      </c>
    </row>
    <row r="891" spans="1:16">
      <c r="A891" s="569"/>
      <c r="P891" s="799" t="str">
        <f t="shared" si="38"/>
        <v/>
      </c>
    </row>
    <row r="892" spans="1:16">
      <c r="A892" s="569"/>
      <c r="P892" s="799" t="str">
        <f t="shared" si="38"/>
        <v/>
      </c>
    </row>
    <row r="893" spans="1:16">
      <c r="A893" s="569"/>
      <c r="P893" s="799" t="str">
        <f t="shared" si="38"/>
        <v/>
      </c>
    </row>
    <row r="894" spans="1:16" ht="17.25">
      <c r="A894" s="566" t="str">
        <f t="shared" ref="A894:A924" si="40">F894&amp;B894</f>
        <v>za</v>
      </c>
      <c r="B894" s="369"/>
      <c r="C894" s="370"/>
      <c r="D894" s="395"/>
      <c r="E894" s="371"/>
      <c r="F894" s="396" t="s">
        <v>1845</v>
      </c>
      <c r="P894" s="799" t="str">
        <f t="shared" si="38"/>
        <v/>
      </c>
    </row>
    <row r="895" spans="1:16">
      <c r="A895" s="566" t="str">
        <f t="shared" si="40"/>
        <v>za</v>
      </c>
      <c r="B895" s="372"/>
      <c r="C895" s="373" t="s">
        <v>21</v>
      </c>
      <c r="D895" s="374"/>
      <c r="E895" s="375"/>
      <c r="F895" s="396" t="s">
        <v>1845</v>
      </c>
      <c r="P895" s="799" t="str">
        <f t="shared" si="38"/>
        <v/>
      </c>
    </row>
    <row r="896" spans="1:16">
      <c r="A896" s="566" t="str">
        <f t="shared" si="40"/>
        <v>za</v>
      </c>
      <c r="B896" s="372"/>
      <c r="C896" s="373" t="s">
        <v>21</v>
      </c>
      <c r="D896" s="380"/>
      <c r="E896" s="375"/>
      <c r="F896" s="396" t="s">
        <v>1845</v>
      </c>
      <c r="P896" s="799" t="str">
        <f t="shared" si="38"/>
        <v/>
      </c>
    </row>
    <row r="897" spans="1:16">
      <c r="A897" s="566" t="str">
        <f t="shared" si="40"/>
        <v>za</v>
      </c>
      <c r="B897" s="372"/>
      <c r="C897" s="373" t="s">
        <v>21</v>
      </c>
      <c r="D897" s="380"/>
      <c r="E897" s="375"/>
      <c r="F897" s="396" t="s">
        <v>1845</v>
      </c>
      <c r="P897" s="799" t="str">
        <f t="shared" si="38"/>
        <v/>
      </c>
    </row>
    <row r="898" spans="1:16">
      <c r="A898" s="566" t="str">
        <f t="shared" si="40"/>
        <v>za</v>
      </c>
      <c r="B898" s="372"/>
      <c r="C898" s="373" t="s">
        <v>2679</v>
      </c>
      <c r="D898" s="380"/>
      <c r="E898" s="375"/>
      <c r="F898" s="396" t="s">
        <v>1845</v>
      </c>
      <c r="P898" s="799" t="str">
        <f t="shared" si="38"/>
        <v/>
      </c>
    </row>
    <row r="899" spans="1:16">
      <c r="A899" s="566" t="str">
        <f t="shared" si="40"/>
        <v>za</v>
      </c>
      <c r="B899" s="372"/>
      <c r="C899" s="373" t="s">
        <v>2679</v>
      </c>
      <c r="D899" s="374"/>
      <c r="E899" s="375"/>
      <c r="F899" s="396" t="s">
        <v>1845</v>
      </c>
      <c r="P899" s="799" t="str">
        <f t="shared" si="38"/>
        <v/>
      </c>
    </row>
    <row r="900" spans="1:16">
      <c r="A900" s="566" t="str">
        <f t="shared" si="40"/>
        <v>za</v>
      </c>
      <c r="B900" s="372"/>
      <c r="C900" s="373" t="s">
        <v>2679</v>
      </c>
      <c r="D900" s="380"/>
      <c r="E900" s="375"/>
      <c r="F900" s="396" t="s">
        <v>1845</v>
      </c>
      <c r="P900" s="799" t="str">
        <f t="shared" ref="P900:P963" si="41">IF(D900="","",CONCATENATE(" ",D900))</f>
        <v/>
      </c>
    </row>
    <row r="901" spans="1:16">
      <c r="A901" s="566" t="str">
        <f t="shared" si="40"/>
        <v>za</v>
      </c>
      <c r="B901" s="372"/>
      <c r="C901" s="373" t="s">
        <v>2679</v>
      </c>
      <c r="D901" s="380"/>
      <c r="E901" s="375"/>
      <c r="F901" s="396" t="s">
        <v>1845</v>
      </c>
      <c r="P901" s="799" t="str">
        <f t="shared" si="41"/>
        <v/>
      </c>
    </row>
    <row r="902" spans="1:16">
      <c r="A902" s="566" t="str">
        <f t="shared" si="40"/>
        <v>za</v>
      </c>
      <c r="B902" s="372"/>
      <c r="C902" s="373" t="s">
        <v>2679</v>
      </c>
      <c r="D902" s="380"/>
      <c r="E902" s="375"/>
      <c r="F902" s="396" t="s">
        <v>1845</v>
      </c>
      <c r="P902" s="799" t="str">
        <f t="shared" si="41"/>
        <v/>
      </c>
    </row>
    <row r="903" spans="1:16">
      <c r="A903" s="566" t="str">
        <f t="shared" si="40"/>
        <v>za</v>
      </c>
      <c r="B903" s="372"/>
      <c r="C903" s="373" t="s">
        <v>2679</v>
      </c>
      <c r="D903" s="380"/>
      <c r="E903" s="375"/>
      <c r="F903" s="396" t="s">
        <v>1845</v>
      </c>
      <c r="P903" s="799" t="str">
        <f t="shared" si="41"/>
        <v/>
      </c>
    </row>
    <row r="904" spans="1:16">
      <c r="A904" s="566" t="str">
        <f t="shared" si="40"/>
        <v>za</v>
      </c>
      <c r="B904" s="372"/>
      <c r="C904" s="373" t="s">
        <v>2679</v>
      </c>
      <c r="D904" s="380"/>
      <c r="E904" s="375"/>
      <c r="F904" s="396" t="s">
        <v>1845</v>
      </c>
      <c r="P904" s="799" t="str">
        <f t="shared" si="41"/>
        <v/>
      </c>
    </row>
    <row r="905" spans="1:16">
      <c r="A905" s="566" t="str">
        <f t="shared" si="40"/>
        <v>za</v>
      </c>
      <c r="B905" s="372"/>
      <c r="C905" s="373" t="s">
        <v>2679</v>
      </c>
      <c r="D905" s="380"/>
      <c r="E905" s="375"/>
      <c r="F905" s="396" t="s">
        <v>1845</v>
      </c>
      <c r="P905" s="799" t="str">
        <f t="shared" si="41"/>
        <v/>
      </c>
    </row>
    <row r="906" spans="1:16">
      <c r="A906" s="566" t="str">
        <f t="shared" si="40"/>
        <v>za</v>
      </c>
      <c r="B906" s="372"/>
      <c r="C906" s="373" t="s">
        <v>2679</v>
      </c>
      <c r="D906" s="380"/>
      <c r="E906" s="375"/>
      <c r="F906" s="396" t="s">
        <v>1845</v>
      </c>
      <c r="P906" s="799" t="str">
        <f t="shared" si="41"/>
        <v/>
      </c>
    </row>
    <row r="907" spans="1:16">
      <c r="A907" s="566" t="str">
        <f t="shared" si="40"/>
        <v>za</v>
      </c>
      <c r="B907" s="372"/>
      <c r="C907" s="373" t="s">
        <v>2679</v>
      </c>
      <c r="D907" s="380"/>
      <c r="E907" s="375"/>
      <c r="F907" s="396" t="s">
        <v>1845</v>
      </c>
      <c r="P907" s="799" t="str">
        <f t="shared" si="41"/>
        <v/>
      </c>
    </row>
    <row r="908" spans="1:16">
      <c r="A908" s="566" t="str">
        <f t="shared" si="40"/>
        <v>za</v>
      </c>
      <c r="B908" s="372"/>
      <c r="C908" s="373" t="s">
        <v>2680</v>
      </c>
      <c r="D908" s="380"/>
      <c r="E908" s="375"/>
      <c r="F908" s="396" t="s">
        <v>1845</v>
      </c>
      <c r="P908" s="799" t="str">
        <f t="shared" si="41"/>
        <v/>
      </c>
    </row>
    <row r="909" spans="1:16">
      <c r="A909" s="566" t="str">
        <f t="shared" si="40"/>
        <v>za</v>
      </c>
      <c r="B909" s="372"/>
      <c r="C909" s="373" t="s">
        <v>2680</v>
      </c>
      <c r="D909" s="380"/>
      <c r="E909" s="375"/>
      <c r="F909" s="396" t="s">
        <v>1845</v>
      </c>
      <c r="P909" s="799" t="str">
        <f t="shared" si="41"/>
        <v/>
      </c>
    </row>
    <row r="910" spans="1:16">
      <c r="A910" s="566" t="str">
        <f t="shared" si="40"/>
        <v>za</v>
      </c>
      <c r="B910" s="372"/>
      <c r="C910" s="373" t="s">
        <v>2680</v>
      </c>
      <c r="D910" s="380"/>
      <c r="E910" s="375"/>
      <c r="F910" s="396" t="s">
        <v>1845</v>
      </c>
      <c r="P910" s="799" t="str">
        <f t="shared" si="41"/>
        <v/>
      </c>
    </row>
    <row r="911" spans="1:16">
      <c r="A911" s="566" t="str">
        <f t="shared" si="40"/>
        <v>za</v>
      </c>
      <c r="B911" s="372"/>
      <c r="C911" s="373" t="s">
        <v>2680</v>
      </c>
      <c r="D911" s="380"/>
      <c r="E911" s="375"/>
      <c r="F911" s="396" t="s">
        <v>1845</v>
      </c>
      <c r="P911" s="799" t="str">
        <f t="shared" si="41"/>
        <v/>
      </c>
    </row>
    <row r="912" spans="1:16">
      <c r="A912" s="566" t="str">
        <f t="shared" si="40"/>
        <v>za</v>
      </c>
      <c r="B912" s="372"/>
      <c r="C912" s="373" t="s">
        <v>2680</v>
      </c>
      <c r="D912" s="380"/>
      <c r="E912" s="375"/>
      <c r="F912" s="396" t="s">
        <v>1845</v>
      </c>
      <c r="P912" s="799" t="str">
        <f t="shared" si="41"/>
        <v/>
      </c>
    </row>
    <row r="913" spans="1:16">
      <c r="A913" s="566" t="str">
        <f t="shared" si="40"/>
        <v>za</v>
      </c>
      <c r="B913" s="372"/>
      <c r="C913" s="373" t="s">
        <v>2680</v>
      </c>
      <c r="D913" s="380"/>
      <c r="E913" s="375"/>
      <c r="F913" s="396" t="s">
        <v>1845</v>
      </c>
      <c r="P913" s="799" t="str">
        <f t="shared" si="41"/>
        <v/>
      </c>
    </row>
    <row r="914" spans="1:16">
      <c r="A914" s="566" t="str">
        <f t="shared" si="40"/>
        <v>za</v>
      </c>
      <c r="B914" s="372"/>
      <c r="C914" s="373" t="s">
        <v>2680</v>
      </c>
      <c r="D914" s="380"/>
      <c r="E914" s="375"/>
      <c r="F914" s="396" t="s">
        <v>1845</v>
      </c>
      <c r="P914" s="799" t="str">
        <f t="shared" si="41"/>
        <v/>
      </c>
    </row>
    <row r="915" spans="1:16">
      <c r="A915" s="566" t="str">
        <f t="shared" si="40"/>
        <v>za</v>
      </c>
      <c r="B915" s="372"/>
      <c r="C915" s="373" t="s">
        <v>2680</v>
      </c>
      <c r="D915" s="380"/>
      <c r="E915" s="375"/>
      <c r="F915" s="396" t="s">
        <v>1845</v>
      </c>
      <c r="P915" s="799" t="str">
        <f t="shared" si="41"/>
        <v/>
      </c>
    </row>
    <row r="916" spans="1:16">
      <c r="A916" s="566" t="str">
        <f t="shared" si="40"/>
        <v>za</v>
      </c>
      <c r="B916" s="372"/>
      <c r="C916" s="373" t="s">
        <v>2680</v>
      </c>
      <c r="D916" s="380"/>
      <c r="E916" s="375"/>
      <c r="F916" s="396" t="s">
        <v>1845</v>
      </c>
      <c r="P916" s="799" t="str">
        <f t="shared" si="41"/>
        <v/>
      </c>
    </row>
    <row r="917" spans="1:16">
      <c r="A917" s="566" t="str">
        <f t="shared" si="40"/>
        <v>za</v>
      </c>
      <c r="B917" s="372"/>
      <c r="C917" s="373" t="s">
        <v>2680</v>
      </c>
      <c r="D917" s="380"/>
      <c r="E917" s="375"/>
      <c r="F917" s="396" t="s">
        <v>1845</v>
      </c>
      <c r="P917" s="799" t="str">
        <f t="shared" si="41"/>
        <v/>
      </c>
    </row>
    <row r="918" spans="1:16">
      <c r="A918" s="566" t="str">
        <f t="shared" si="40"/>
        <v>za</v>
      </c>
      <c r="B918" s="372"/>
      <c r="C918" s="373" t="s">
        <v>2680</v>
      </c>
      <c r="D918" s="380"/>
      <c r="E918" s="375"/>
      <c r="F918" s="396" t="s">
        <v>1845</v>
      </c>
      <c r="P918" s="799" t="str">
        <f t="shared" si="41"/>
        <v/>
      </c>
    </row>
    <row r="919" spans="1:16">
      <c r="A919" s="566" t="str">
        <f t="shared" si="40"/>
        <v>za</v>
      </c>
      <c r="B919" s="372"/>
      <c r="C919" s="373" t="s">
        <v>2680</v>
      </c>
      <c r="D919" s="380"/>
      <c r="E919" s="375"/>
      <c r="F919" s="396" t="s">
        <v>1845</v>
      </c>
      <c r="P919" s="799" t="str">
        <f t="shared" si="41"/>
        <v/>
      </c>
    </row>
    <row r="920" spans="1:16">
      <c r="A920" s="566" t="str">
        <f t="shared" si="40"/>
        <v>za</v>
      </c>
      <c r="B920" s="372"/>
      <c r="C920" s="373" t="s">
        <v>2680</v>
      </c>
      <c r="D920" s="380"/>
      <c r="E920" s="375"/>
      <c r="F920" s="396" t="s">
        <v>1845</v>
      </c>
      <c r="P920" s="799" t="str">
        <f t="shared" si="41"/>
        <v/>
      </c>
    </row>
    <row r="921" spans="1:16">
      <c r="A921" s="566" t="str">
        <f t="shared" si="40"/>
        <v>za</v>
      </c>
      <c r="B921" s="372"/>
      <c r="C921" s="373" t="s">
        <v>2680</v>
      </c>
      <c r="D921" s="380"/>
      <c r="E921" s="375"/>
      <c r="F921" s="396" t="s">
        <v>1845</v>
      </c>
      <c r="P921" s="799" t="str">
        <f t="shared" si="41"/>
        <v/>
      </c>
    </row>
    <row r="922" spans="1:16">
      <c r="A922" s="566" t="str">
        <f t="shared" si="40"/>
        <v>za</v>
      </c>
      <c r="B922" s="372"/>
      <c r="C922" s="373" t="s">
        <v>2680</v>
      </c>
      <c r="D922" s="380"/>
      <c r="E922" s="375"/>
      <c r="F922" s="396" t="s">
        <v>1845</v>
      </c>
      <c r="P922" s="799" t="str">
        <f t="shared" si="41"/>
        <v/>
      </c>
    </row>
    <row r="923" spans="1:16">
      <c r="A923" s="566" t="str">
        <f t="shared" si="40"/>
        <v>za</v>
      </c>
      <c r="B923" s="372"/>
      <c r="C923" s="373" t="s">
        <v>2680</v>
      </c>
      <c r="D923" s="380"/>
      <c r="E923" s="375"/>
      <c r="F923" s="396" t="s">
        <v>1845</v>
      </c>
      <c r="P923" s="799" t="str">
        <f t="shared" si="41"/>
        <v/>
      </c>
    </row>
    <row r="924" spans="1:16">
      <c r="A924" s="566" t="str">
        <f t="shared" si="40"/>
        <v>za</v>
      </c>
      <c r="B924" s="372"/>
      <c r="C924" s="373" t="s">
        <v>2680</v>
      </c>
      <c r="D924" s="380"/>
      <c r="E924" s="375"/>
      <c r="F924" s="396" t="s">
        <v>1845</v>
      </c>
      <c r="P924" s="799" t="str">
        <f t="shared" si="41"/>
        <v/>
      </c>
    </row>
    <row r="925" spans="1:16">
      <c r="A925" s="569"/>
      <c r="P925" s="799" t="str">
        <f t="shared" si="41"/>
        <v/>
      </c>
    </row>
    <row r="926" spans="1:16">
      <c r="A926" s="569"/>
      <c r="P926" s="799" t="str">
        <f t="shared" si="41"/>
        <v/>
      </c>
    </row>
    <row r="927" spans="1:16">
      <c r="A927" s="569"/>
      <c r="P927" s="799" t="str">
        <f t="shared" si="41"/>
        <v/>
      </c>
    </row>
    <row r="928" spans="1:16" ht="17.25">
      <c r="A928" s="566" t="str">
        <f t="shared" ref="A928:A958" si="42">F928&amp;B928</f>
        <v>zb</v>
      </c>
      <c r="B928" s="369"/>
      <c r="C928" s="370"/>
      <c r="D928" s="395"/>
      <c r="E928" s="371"/>
      <c r="F928" s="396" t="s">
        <v>1846</v>
      </c>
      <c r="P928" s="799" t="str">
        <f t="shared" si="41"/>
        <v/>
      </c>
    </row>
    <row r="929" spans="1:16">
      <c r="A929" s="566" t="str">
        <f t="shared" si="42"/>
        <v>zb</v>
      </c>
      <c r="B929" s="372"/>
      <c r="C929" s="373" t="s">
        <v>21</v>
      </c>
      <c r="D929" s="374"/>
      <c r="E929" s="375"/>
      <c r="F929" s="396" t="s">
        <v>1846</v>
      </c>
      <c r="P929" s="799" t="str">
        <f t="shared" si="41"/>
        <v/>
      </c>
    </row>
    <row r="930" spans="1:16">
      <c r="A930" s="566" t="str">
        <f t="shared" si="42"/>
        <v>zb</v>
      </c>
      <c r="B930" s="372"/>
      <c r="C930" s="373" t="s">
        <v>21</v>
      </c>
      <c r="D930" s="380"/>
      <c r="E930" s="375"/>
      <c r="F930" s="396" t="s">
        <v>1846</v>
      </c>
      <c r="P930" s="799" t="str">
        <f t="shared" si="41"/>
        <v/>
      </c>
    </row>
    <row r="931" spans="1:16">
      <c r="A931" s="566" t="str">
        <f t="shared" si="42"/>
        <v>zb</v>
      </c>
      <c r="B931" s="372"/>
      <c r="C931" s="373" t="s">
        <v>21</v>
      </c>
      <c r="D931" s="380"/>
      <c r="E931" s="375"/>
      <c r="F931" s="396" t="s">
        <v>1846</v>
      </c>
      <c r="P931" s="799" t="str">
        <f t="shared" si="41"/>
        <v/>
      </c>
    </row>
    <row r="932" spans="1:16">
      <c r="A932" s="566" t="str">
        <f t="shared" si="42"/>
        <v>zb</v>
      </c>
      <c r="B932" s="372"/>
      <c r="C932" s="373" t="s">
        <v>2679</v>
      </c>
      <c r="D932" s="380"/>
      <c r="E932" s="375"/>
      <c r="F932" s="396" t="s">
        <v>1846</v>
      </c>
      <c r="P932" s="799" t="str">
        <f t="shared" si="41"/>
        <v/>
      </c>
    </row>
    <row r="933" spans="1:16">
      <c r="A933" s="566" t="str">
        <f t="shared" si="42"/>
        <v>zb</v>
      </c>
      <c r="B933" s="372"/>
      <c r="C933" s="373" t="s">
        <v>2679</v>
      </c>
      <c r="D933" s="374"/>
      <c r="E933" s="375"/>
      <c r="F933" s="396" t="s">
        <v>1846</v>
      </c>
      <c r="P933" s="799" t="str">
        <f t="shared" si="41"/>
        <v/>
      </c>
    </row>
    <row r="934" spans="1:16">
      <c r="A934" s="566" t="str">
        <f t="shared" si="42"/>
        <v>zb</v>
      </c>
      <c r="B934" s="372"/>
      <c r="C934" s="373" t="s">
        <v>2679</v>
      </c>
      <c r="D934" s="380"/>
      <c r="E934" s="375"/>
      <c r="F934" s="396" t="s">
        <v>1846</v>
      </c>
      <c r="P934" s="799" t="str">
        <f t="shared" si="41"/>
        <v/>
      </c>
    </row>
    <row r="935" spans="1:16">
      <c r="A935" s="566" t="str">
        <f t="shared" si="42"/>
        <v>zb</v>
      </c>
      <c r="B935" s="372"/>
      <c r="C935" s="373" t="s">
        <v>2679</v>
      </c>
      <c r="D935" s="380"/>
      <c r="E935" s="375"/>
      <c r="F935" s="396" t="s">
        <v>1846</v>
      </c>
      <c r="P935" s="799" t="str">
        <f t="shared" si="41"/>
        <v/>
      </c>
    </row>
    <row r="936" spans="1:16">
      <c r="A936" s="566" t="str">
        <f t="shared" si="42"/>
        <v>zb</v>
      </c>
      <c r="B936" s="372"/>
      <c r="C936" s="373" t="s">
        <v>2679</v>
      </c>
      <c r="D936" s="380"/>
      <c r="E936" s="375"/>
      <c r="F936" s="396" t="s">
        <v>1846</v>
      </c>
      <c r="P936" s="799" t="str">
        <f t="shared" si="41"/>
        <v/>
      </c>
    </row>
    <row r="937" spans="1:16">
      <c r="A937" s="566" t="str">
        <f t="shared" si="42"/>
        <v>zb</v>
      </c>
      <c r="B937" s="372"/>
      <c r="C937" s="373" t="s">
        <v>2679</v>
      </c>
      <c r="D937" s="380"/>
      <c r="E937" s="375"/>
      <c r="F937" s="396" t="s">
        <v>1846</v>
      </c>
      <c r="P937" s="799" t="str">
        <f t="shared" si="41"/>
        <v/>
      </c>
    </row>
    <row r="938" spans="1:16">
      <c r="A938" s="566" t="str">
        <f t="shared" si="42"/>
        <v>zb</v>
      </c>
      <c r="B938" s="372"/>
      <c r="C938" s="373" t="s">
        <v>2679</v>
      </c>
      <c r="D938" s="380"/>
      <c r="E938" s="375"/>
      <c r="F938" s="396" t="s">
        <v>1846</v>
      </c>
      <c r="P938" s="799" t="str">
        <f t="shared" si="41"/>
        <v/>
      </c>
    </row>
    <row r="939" spans="1:16">
      <c r="A939" s="566" t="str">
        <f t="shared" si="42"/>
        <v>zb</v>
      </c>
      <c r="B939" s="372"/>
      <c r="C939" s="373" t="s">
        <v>2679</v>
      </c>
      <c r="D939" s="380"/>
      <c r="E939" s="375"/>
      <c r="F939" s="396" t="s">
        <v>1846</v>
      </c>
      <c r="P939" s="799" t="str">
        <f t="shared" si="41"/>
        <v/>
      </c>
    </row>
    <row r="940" spans="1:16">
      <c r="A940" s="566" t="str">
        <f t="shared" si="42"/>
        <v>zb</v>
      </c>
      <c r="B940" s="372"/>
      <c r="C940" s="373" t="s">
        <v>2679</v>
      </c>
      <c r="D940" s="380"/>
      <c r="E940" s="375"/>
      <c r="F940" s="396" t="s">
        <v>1846</v>
      </c>
      <c r="P940" s="799" t="str">
        <f t="shared" si="41"/>
        <v/>
      </c>
    </row>
    <row r="941" spans="1:16">
      <c r="A941" s="566" t="str">
        <f t="shared" si="42"/>
        <v>zb</v>
      </c>
      <c r="B941" s="372"/>
      <c r="C941" s="373" t="s">
        <v>2679</v>
      </c>
      <c r="D941" s="380"/>
      <c r="E941" s="375"/>
      <c r="F941" s="396" t="s">
        <v>1846</v>
      </c>
      <c r="P941" s="799" t="str">
        <f t="shared" si="41"/>
        <v/>
      </c>
    </row>
    <row r="942" spans="1:16">
      <c r="A942" s="566" t="str">
        <f t="shared" si="42"/>
        <v>zb</v>
      </c>
      <c r="B942" s="372"/>
      <c r="C942" s="373" t="s">
        <v>2680</v>
      </c>
      <c r="D942" s="380"/>
      <c r="E942" s="375"/>
      <c r="F942" s="396" t="s">
        <v>1846</v>
      </c>
      <c r="P942" s="799" t="str">
        <f t="shared" si="41"/>
        <v/>
      </c>
    </row>
    <row r="943" spans="1:16">
      <c r="A943" s="566" t="str">
        <f t="shared" si="42"/>
        <v>zb</v>
      </c>
      <c r="B943" s="372"/>
      <c r="C943" s="373" t="s">
        <v>2680</v>
      </c>
      <c r="D943" s="380"/>
      <c r="E943" s="375"/>
      <c r="F943" s="396" t="s">
        <v>1846</v>
      </c>
      <c r="P943" s="799" t="str">
        <f t="shared" si="41"/>
        <v/>
      </c>
    </row>
    <row r="944" spans="1:16">
      <c r="A944" s="566" t="str">
        <f t="shared" si="42"/>
        <v>zb</v>
      </c>
      <c r="B944" s="372"/>
      <c r="C944" s="373" t="s">
        <v>2680</v>
      </c>
      <c r="D944" s="380"/>
      <c r="E944" s="375"/>
      <c r="F944" s="396" t="s">
        <v>1846</v>
      </c>
      <c r="P944" s="799" t="str">
        <f t="shared" si="41"/>
        <v/>
      </c>
    </row>
    <row r="945" spans="1:16">
      <c r="A945" s="566" t="str">
        <f t="shared" si="42"/>
        <v>zb</v>
      </c>
      <c r="B945" s="372"/>
      <c r="C945" s="373" t="s">
        <v>2680</v>
      </c>
      <c r="D945" s="380"/>
      <c r="E945" s="375"/>
      <c r="F945" s="396" t="s">
        <v>1846</v>
      </c>
      <c r="P945" s="799" t="str">
        <f t="shared" si="41"/>
        <v/>
      </c>
    </row>
    <row r="946" spans="1:16">
      <c r="A946" s="566" t="str">
        <f t="shared" si="42"/>
        <v>zb</v>
      </c>
      <c r="B946" s="372"/>
      <c r="C946" s="373" t="s">
        <v>2680</v>
      </c>
      <c r="D946" s="380"/>
      <c r="E946" s="375"/>
      <c r="F946" s="396" t="s">
        <v>1846</v>
      </c>
      <c r="P946" s="799" t="str">
        <f t="shared" si="41"/>
        <v/>
      </c>
    </row>
    <row r="947" spans="1:16">
      <c r="A947" s="566" t="str">
        <f t="shared" si="42"/>
        <v>zb</v>
      </c>
      <c r="B947" s="372"/>
      <c r="C947" s="373" t="s">
        <v>2680</v>
      </c>
      <c r="D947" s="380"/>
      <c r="E947" s="375"/>
      <c r="F947" s="396" t="s">
        <v>1846</v>
      </c>
      <c r="P947" s="799" t="str">
        <f t="shared" si="41"/>
        <v/>
      </c>
    </row>
    <row r="948" spans="1:16">
      <c r="A948" s="566" t="str">
        <f t="shared" si="42"/>
        <v>zb</v>
      </c>
      <c r="B948" s="372"/>
      <c r="C948" s="373" t="s">
        <v>2680</v>
      </c>
      <c r="D948" s="380"/>
      <c r="E948" s="375"/>
      <c r="F948" s="396" t="s">
        <v>1846</v>
      </c>
      <c r="P948" s="799" t="str">
        <f t="shared" si="41"/>
        <v/>
      </c>
    </row>
    <row r="949" spans="1:16">
      <c r="A949" s="566" t="str">
        <f t="shared" si="42"/>
        <v>zb</v>
      </c>
      <c r="B949" s="372"/>
      <c r="C949" s="373" t="s">
        <v>2680</v>
      </c>
      <c r="D949" s="380"/>
      <c r="E949" s="375"/>
      <c r="F949" s="396" t="s">
        <v>1846</v>
      </c>
      <c r="P949" s="799" t="str">
        <f t="shared" si="41"/>
        <v/>
      </c>
    </row>
    <row r="950" spans="1:16">
      <c r="A950" s="566" t="str">
        <f t="shared" si="42"/>
        <v>zb</v>
      </c>
      <c r="B950" s="372"/>
      <c r="C950" s="373" t="s">
        <v>2680</v>
      </c>
      <c r="D950" s="380"/>
      <c r="E950" s="375"/>
      <c r="F950" s="396" t="s">
        <v>1846</v>
      </c>
      <c r="P950" s="799" t="str">
        <f t="shared" si="41"/>
        <v/>
      </c>
    </row>
    <row r="951" spans="1:16">
      <c r="A951" s="566" t="str">
        <f t="shared" si="42"/>
        <v>zb</v>
      </c>
      <c r="B951" s="372"/>
      <c r="C951" s="373" t="s">
        <v>2680</v>
      </c>
      <c r="D951" s="380"/>
      <c r="E951" s="375"/>
      <c r="F951" s="396" t="s">
        <v>1846</v>
      </c>
      <c r="P951" s="799" t="str">
        <f t="shared" si="41"/>
        <v/>
      </c>
    </row>
    <row r="952" spans="1:16">
      <c r="A952" s="566" t="str">
        <f t="shared" si="42"/>
        <v>zb</v>
      </c>
      <c r="B952" s="372"/>
      <c r="C952" s="373" t="s">
        <v>2680</v>
      </c>
      <c r="D952" s="380"/>
      <c r="E952" s="375"/>
      <c r="F952" s="396" t="s">
        <v>1846</v>
      </c>
      <c r="P952" s="799" t="str">
        <f t="shared" si="41"/>
        <v/>
      </c>
    </row>
    <row r="953" spans="1:16">
      <c r="A953" s="566" t="str">
        <f t="shared" si="42"/>
        <v>zb</v>
      </c>
      <c r="B953" s="372"/>
      <c r="C953" s="373" t="s">
        <v>2680</v>
      </c>
      <c r="D953" s="380"/>
      <c r="E953" s="375"/>
      <c r="F953" s="396" t="s">
        <v>1846</v>
      </c>
      <c r="P953" s="799" t="str">
        <f t="shared" si="41"/>
        <v/>
      </c>
    </row>
    <row r="954" spans="1:16">
      <c r="A954" s="566" t="str">
        <f t="shared" si="42"/>
        <v>zb</v>
      </c>
      <c r="B954" s="372"/>
      <c r="C954" s="373" t="s">
        <v>2680</v>
      </c>
      <c r="D954" s="380"/>
      <c r="E954" s="375"/>
      <c r="F954" s="396" t="s">
        <v>1846</v>
      </c>
      <c r="P954" s="799" t="str">
        <f t="shared" si="41"/>
        <v/>
      </c>
    </row>
    <row r="955" spans="1:16">
      <c r="A955" s="566" t="str">
        <f t="shared" si="42"/>
        <v>zb</v>
      </c>
      <c r="B955" s="372"/>
      <c r="C955" s="373" t="s">
        <v>2680</v>
      </c>
      <c r="D955" s="380"/>
      <c r="E955" s="375"/>
      <c r="F955" s="396" t="s">
        <v>1846</v>
      </c>
      <c r="P955" s="799" t="str">
        <f t="shared" si="41"/>
        <v/>
      </c>
    </row>
    <row r="956" spans="1:16">
      <c r="A956" s="566" t="str">
        <f t="shared" si="42"/>
        <v>zb</v>
      </c>
      <c r="B956" s="372"/>
      <c r="C956" s="373" t="s">
        <v>2680</v>
      </c>
      <c r="D956" s="380"/>
      <c r="E956" s="375"/>
      <c r="F956" s="396" t="s">
        <v>1846</v>
      </c>
      <c r="P956" s="799" t="str">
        <f t="shared" si="41"/>
        <v/>
      </c>
    </row>
    <row r="957" spans="1:16">
      <c r="A957" s="566" t="str">
        <f t="shared" si="42"/>
        <v>zb</v>
      </c>
      <c r="B957" s="372"/>
      <c r="C957" s="373" t="s">
        <v>2680</v>
      </c>
      <c r="D957" s="380"/>
      <c r="E957" s="375"/>
      <c r="F957" s="396" t="s">
        <v>1846</v>
      </c>
      <c r="P957" s="799" t="str">
        <f t="shared" si="41"/>
        <v/>
      </c>
    </row>
    <row r="958" spans="1:16">
      <c r="A958" s="566" t="str">
        <f t="shared" si="42"/>
        <v>zb</v>
      </c>
      <c r="B958" s="372"/>
      <c r="C958" s="373" t="s">
        <v>2680</v>
      </c>
      <c r="D958" s="380"/>
      <c r="E958" s="375"/>
      <c r="F958" s="396" t="s">
        <v>1846</v>
      </c>
      <c r="P958" s="799" t="str">
        <f t="shared" si="41"/>
        <v/>
      </c>
    </row>
    <row r="959" spans="1:16">
      <c r="A959" s="569"/>
      <c r="P959" s="799" t="str">
        <f t="shared" si="41"/>
        <v/>
      </c>
    </row>
    <row r="960" spans="1:16">
      <c r="A960" s="569"/>
      <c r="P960" s="799" t="str">
        <f t="shared" si="41"/>
        <v/>
      </c>
    </row>
    <row r="961" spans="1:16">
      <c r="A961" s="569"/>
      <c r="P961" s="799" t="str">
        <f t="shared" si="41"/>
        <v/>
      </c>
    </row>
    <row r="962" spans="1:16" ht="17.25">
      <c r="A962" s="566" t="str">
        <f t="shared" ref="A962:A992" si="43">F962&amp;B962</f>
        <v>zc</v>
      </c>
      <c r="B962" s="369"/>
      <c r="C962" s="370"/>
      <c r="D962" s="395"/>
      <c r="E962" s="371"/>
      <c r="F962" s="396" t="s">
        <v>1847</v>
      </c>
      <c r="P962" s="799" t="str">
        <f t="shared" si="41"/>
        <v/>
      </c>
    </row>
    <row r="963" spans="1:16">
      <c r="A963" s="566" t="str">
        <f t="shared" si="43"/>
        <v>zc</v>
      </c>
      <c r="B963" s="372"/>
      <c r="C963" s="373" t="s">
        <v>21</v>
      </c>
      <c r="D963" s="374"/>
      <c r="E963" s="375"/>
      <c r="F963" s="396" t="s">
        <v>1847</v>
      </c>
      <c r="P963" s="799" t="str">
        <f t="shared" si="41"/>
        <v/>
      </c>
    </row>
    <row r="964" spans="1:16">
      <c r="A964" s="566" t="str">
        <f t="shared" si="43"/>
        <v>zc</v>
      </c>
      <c r="B964" s="372"/>
      <c r="C964" s="373" t="s">
        <v>21</v>
      </c>
      <c r="D964" s="380"/>
      <c r="E964" s="375"/>
      <c r="F964" s="396" t="s">
        <v>1847</v>
      </c>
      <c r="P964" s="799" t="str">
        <f t="shared" ref="P964:P1027" si="44">IF(D964="","",CONCATENATE(" ",D964))</f>
        <v/>
      </c>
    </row>
    <row r="965" spans="1:16">
      <c r="A965" s="566" t="str">
        <f t="shared" si="43"/>
        <v>zc</v>
      </c>
      <c r="B965" s="372"/>
      <c r="C965" s="373" t="s">
        <v>21</v>
      </c>
      <c r="D965" s="380"/>
      <c r="E965" s="375"/>
      <c r="F965" s="396" t="s">
        <v>1847</v>
      </c>
      <c r="P965" s="799" t="str">
        <f t="shared" si="44"/>
        <v/>
      </c>
    </row>
    <row r="966" spans="1:16">
      <c r="A966" s="566" t="str">
        <f t="shared" si="43"/>
        <v>zc</v>
      </c>
      <c r="B966" s="372"/>
      <c r="C966" s="373" t="s">
        <v>2679</v>
      </c>
      <c r="D966" s="380"/>
      <c r="E966" s="375"/>
      <c r="F966" s="396" t="s">
        <v>1847</v>
      </c>
      <c r="P966" s="799" t="str">
        <f t="shared" si="44"/>
        <v/>
      </c>
    </row>
    <row r="967" spans="1:16">
      <c r="A967" s="566" t="str">
        <f t="shared" si="43"/>
        <v>zc</v>
      </c>
      <c r="B967" s="372"/>
      <c r="C967" s="373" t="s">
        <v>2679</v>
      </c>
      <c r="D967" s="374"/>
      <c r="E967" s="375"/>
      <c r="F967" s="396" t="s">
        <v>1847</v>
      </c>
      <c r="P967" s="799" t="str">
        <f t="shared" si="44"/>
        <v/>
      </c>
    </row>
    <row r="968" spans="1:16">
      <c r="A968" s="566" t="str">
        <f t="shared" si="43"/>
        <v>zc</v>
      </c>
      <c r="B968" s="372"/>
      <c r="C968" s="373" t="s">
        <v>2679</v>
      </c>
      <c r="D968" s="380"/>
      <c r="E968" s="375"/>
      <c r="F968" s="396" t="s">
        <v>1847</v>
      </c>
      <c r="P968" s="799" t="str">
        <f t="shared" si="44"/>
        <v/>
      </c>
    </row>
    <row r="969" spans="1:16">
      <c r="A969" s="566" t="str">
        <f t="shared" si="43"/>
        <v>zc</v>
      </c>
      <c r="B969" s="372"/>
      <c r="C969" s="373" t="s">
        <v>2679</v>
      </c>
      <c r="D969" s="380"/>
      <c r="E969" s="375"/>
      <c r="F969" s="396" t="s">
        <v>1847</v>
      </c>
      <c r="P969" s="799" t="str">
        <f t="shared" si="44"/>
        <v/>
      </c>
    </row>
    <row r="970" spans="1:16">
      <c r="A970" s="566" t="str">
        <f t="shared" si="43"/>
        <v>zc</v>
      </c>
      <c r="B970" s="372"/>
      <c r="C970" s="373" t="s">
        <v>2679</v>
      </c>
      <c r="D970" s="380"/>
      <c r="E970" s="375"/>
      <c r="F970" s="396" t="s">
        <v>1847</v>
      </c>
      <c r="P970" s="799" t="str">
        <f t="shared" si="44"/>
        <v/>
      </c>
    </row>
    <row r="971" spans="1:16">
      <c r="A971" s="566" t="str">
        <f t="shared" si="43"/>
        <v>zc</v>
      </c>
      <c r="B971" s="372"/>
      <c r="C971" s="373" t="s">
        <v>2679</v>
      </c>
      <c r="D971" s="380"/>
      <c r="E971" s="375"/>
      <c r="F971" s="396" t="s">
        <v>1847</v>
      </c>
      <c r="P971" s="799" t="str">
        <f t="shared" si="44"/>
        <v/>
      </c>
    </row>
    <row r="972" spans="1:16">
      <c r="A972" s="566" t="str">
        <f t="shared" si="43"/>
        <v>zc</v>
      </c>
      <c r="B972" s="372"/>
      <c r="C972" s="373" t="s">
        <v>2679</v>
      </c>
      <c r="D972" s="380"/>
      <c r="E972" s="375"/>
      <c r="F972" s="396" t="s">
        <v>1847</v>
      </c>
      <c r="P972" s="799" t="str">
        <f t="shared" si="44"/>
        <v/>
      </c>
    </row>
    <row r="973" spans="1:16">
      <c r="A973" s="566" t="str">
        <f t="shared" si="43"/>
        <v>zc</v>
      </c>
      <c r="B973" s="372"/>
      <c r="C973" s="373" t="s">
        <v>2679</v>
      </c>
      <c r="D973" s="380"/>
      <c r="E973" s="375"/>
      <c r="F973" s="396" t="s">
        <v>1847</v>
      </c>
      <c r="P973" s="799" t="str">
        <f t="shared" si="44"/>
        <v/>
      </c>
    </row>
    <row r="974" spans="1:16">
      <c r="A974" s="566" t="str">
        <f t="shared" si="43"/>
        <v>zc</v>
      </c>
      <c r="B974" s="372"/>
      <c r="C974" s="373" t="s">
        <v>2679</v>
      </c>
      <c r="D974" s="380"/>
      <c r="E974" s="375"/>
      <c r="F974" s="396" t="s">
        <v>1847</v>
      </c>
      <c r="P974" s="799" t="str">
        <f t="shared" si="44"/>
        <v/>
      </c>
    </row>
    <row r="975" spans="1:16">
      <c r="A975" s="566" t="str">
        <f t="shared" si="43"/>
        <v>zc</v>
      </c>
      <c r="B975" s="372"/>
      <c r="C975" s="373" t="s">
        <v>2679</v>
      </c>
      <c r="D975" s="380"/>
      <c r="E975" s="375"/>
      <c r="F975" s="396" t="s">
        <v>1847</v>
      </c>
      <c r="P975" s="799" t="str">
        <f t="shared" si="44"/>
        <v/>
      </c>
    </row>
    <row r="976" spans="1:16">
      <c r="A976" s="566" t="str">
        <f t="shared" si="43"/>
        <v>zc</v>
      </c>
      <c r="B976" s="372"/>
      <c r="C976" s="373" t="s">
        <v>2680</v>
      </c>
      <c r="D976" s="380"/>
      <c r="E976" s="375"/>
      <c r="F976" s="396" t="s">
        <v>1847</v>
      </c>
      <c r="P976" s="799" t="str">
        <f t="shared" si="44"/>
        <v/>
      </c>
    </row>
    <row r="977" spans="1:16">
      <c r="A977" s="566" t="str">
        <f t="shared" si="43"/>
        <v>zc</v>
      </c>
      <c r="B977" s="372"/>
      <c r="C977" s="373" t="s">
        <v>2680</v>
      </c>
      <c r="D977" s="380"/>
      <c r="E977" s="375"/>
      <c r="F977" s="396" t="s">
        <v>1847</v>
      </c>
      <c r="P977" s="799" t="str">
        <f t="shared" si="44"/>
        <v/>
      </c>
    </row>
    <row r="978" spans="1:16">
      <c r="A978" s="566" t="str">
        <f t="shared" si="43"/>
        <v>zc</v>
      </c>
      <c r="B978" s="372"/>
      <c r="C978" s="373" t="s">
        <v>2680</v>
      </c>
      <c r="D978" s="380"/>
      <c r="E978" s="375"/>
      <c r="F978" s="396" t="s">
        <v>1847</v>
      </c>
      <c r="P978" s="799" t="str">
        <f t="shared" si="44"/>
        <v/>
      </c>
    </row>
    <row r="979" spans="1:16">
      <c r="A979" s="566" t="str">
        <f t="shared" si="43"/>
        <v>zc</v>
      </c>
      <c r="B979" s="372"/>
      <c r="C979" s="373" t="s">
        <v>2680</v>
      </c>
      <c r="D979" s="380"/>
      <c r="E979" s="375"/>
      <c r="F979" s="396" t="s">
        <v>1847</v>
      </c>
      <c r="P979" s="799" t="str">
        <f t="shared" si="44"/>
        <v/>
      </c>
    </row>
    <row r="980" spans="1:16">
      <c r="A980" s="566" t="str">
        <f t="shared" si="43"/>
        <v>zc</v>
      </c>
      <c r="B980" s="372"/>
      <c r="C980" s="373" t="s">
        <v>2680</v>
      </c>
      <c r="D980" s="380"/>
      <c r="E980" s="375"/>
      <c r="F980" s="396" t="s">
        <v>1847</v>
      </c>
      <c r="P980" s="799" t="str">
        <f t="shared" si="44"/>
        <v/>
      </c>
    </row>
    <row r="981" spans="1:16">
      <c r="A981" s="566" t="str">
        <f t="shared" si="43"/>
        <v>zc</v>
      </c>
      <c r="B981" s="372"/>
      <c r="C981" s="373" t="s">
        <v>2680</v>
      </c>
      <c r="D981" s="380"/>
      <c r="E981" s="375"/>
      <c r="F981" s="396" t="s">
        <v>1847</v>
      </c>
      <c r="P981" s="799" t="str">
        <f t="shared" si="44"/>
        <v/>
      </c>
    </row>
    <row r="982" spans="1:16">
      <c r="A982" s="566" t="str">
        <f t="shared" si="43"/>
        <v>zc</v>
      </c>
      <c r="B982" s="372"/>
      <c r="C982" s="373" t="s">
        <v>2680</v>
      </c>
      <c r="D982" s="380"/>
      <c r="E982" s="375"/>
      <c r="F982" s="396" t="s">
        <v>1847</v>
      </c>
      <c r="P982" s="799" t="str">
        <f t="shared" si="44"/>
        <v/>
      </c>
    </row>
    <row r="983" spans="1:16">
      <c r="A983" s="566" t="str">
        <f t="shared" si="43"/>
        <v>zc</v>
      </c>
      <c r="B983" s="372"/>
      <c r="C983" s="373" t="s">
        <v>2680</v>
      </c>
      <c r="D983" s="380"/>
      <c r="E983" s="375"/>
      <c r="F983" s="396" t="s">
        <v>1847</v>
      </c>
      <c r="P983" s="799" t="str">
        <f t="shared" si="44"/>
        <v/>
      </c>
    </row>
    <row r="984" spans="1:16">
      <c r="A984" s="566" t="str">
        <f t="shared" si="43"/>
        <v>zc</v>
      </c>
      <c r="B984" s="372"/>
      <c r="C984" s="373" t="s">
        <v>2680</v>
      </c>
      <c r="D984" s="380"/>
      <c r="E984" s="375"/>
      <c r="F984" s="396" t="s">
        <v>1847</v>
      </c>
      <c r="P984" s="799" t="str">
        <f t="shared" si="44"/>
        <v/>
      </c>
    </row>
    <row r="985" spans="1:16">
      <c r="A985" s="566" t="str">
        <f t="shared" si="43"/>
        <v>zc</v>
      </c>
      <c r="B985" s="372"/>
      <c r="C985" s="373" t="s">
        <v>2680</v>
      </c>
      <c r="D985" s="380"/>
      <c r="E985" s="375"/>
      <c r="F985" s="396" t="s">
        <v>1847</v>
      </c>
      <c r="P985" s="799" t="str">
        <f t="shared" si="44"/>
        <v/>
      </c>
    </row>
    <row r="986" spans="1:16">
      <c r="A986" s="566" t="str">
        <f t="shared" si="43"/>
        <v>zc</v>
      </c>
      <c r="B986" s="372"/>
      <c r="C986" s="373" t="s">
        <v>2680</v>
      </c>
      <c r="D986" s="380"/>
      <c r="E986" s="375"/>
      <c r="F986" s="396" t="s">
        <v>1847</v>
      </c>
      <c r="P986" s="799" t="str">
        <f t="shared" si="44"/>
        <v/>
      </c>
    </row>
    <row r="987" spans="1:16">
      <c r="A987" s="566" t="str">
        <f t="shared" si="43"/>
        <v>zc</v>
      </c>
      <c r="B987" s="372"/>
      <c r="C987" s="373" t="s">
        <v>2680</v>
      </c>
      <c r="D987" s="380"/>
      <c r="E987" s="375"/>
      <c r="F987" s="396" t="s">
        <v>1847</v>
      </c>
      <c r="P987" s="799" t="str">
        <f t="shared" si="44"/>
        <v/>
      </c>
    </row>
    <row r="988" spans="1:16">
      <c r="A988" s="566" t="str">
        <f t="shared" si="43"/>
        <v>zc</v>
      </c>
      <c r="B988" s="372"/>
      <c r="C988" s="373" t="s">
        <v>2680</v>
      </c>
      <c r="D988" s="380"/>
      <c r="E988" s="375"/>
      <c r="F988" s="396" t="s">
        <v>1847</v>
      </c>
      <c r="P988" s="799" t="str">
        <f t="shared" si="44"/>
        <v/>
      </c>
    </row>
    <row r="989" spans="1:16">
      <c r="A989" s="566" t="str">
        <f t="shared" si="43"/>
        <v>zc</v>
      </c>
      <c r="B989" s="372"/>
      <c r="C989" s="373" t="s">
        <v>2680</v>
      </c>
      <c r="D989" s="380"/>
      <c r="E989" s="375"/>
      <c r="F989" s="396" t="s">
        <v>1847</v>
      </c>
      <c r="P989" s="799" t="str">
        <f t="shared" si="44"/>
        <v/>
      </c>
    </row>
    <row r="990" spans="1:16">
      <c r="A990" s="566" t="str">
        <f t="shared" si="43"/>
        <v>zc</v>
      </c>
      <c r="B990" s="372"/>
      <c r="C990" s="373" t="s">
        <v>2680</v>
      </c>
      <c r="D990" s="380"/>
      <c r="E990" s="375"/>
      <c r="F990" s="396" t="s">
        <v>1847</v>
      </c>
      <c r="P990" s="799" t="str">
        <f t="shared" si="44"/>
        <v/>
      </c>
    </row>
    <row r="991" spans="1:16">
      <c r="A991" s="566" t="str">
        <f t="shared" si="43"/>
        <v>zc</v>
      </c>
      <c r="B991" s="372"/>
      <c r="C991" s="373" t="s">
        <v>2680</v>
      </c>
      <c r="D991" s="380"/>
      <c r="E991" s="375"/>
      <c r="F991" s="396" t="s">
        <v>1847</v>
      </c>
      <c r="P991" s="799" t="str">
        <f t="shared" si="44"/>
        <v/>
      </c>
    </row>
    <row r="992" spans="1:16">
      <c r="A992" s="566" t="str">
        <f t="shared" si="43"/>
        <v>zc</v>
      </c>
      <c r="B992" s="372"/>
      <c r="C992" s="373" t="s">
        <v>2680</v>
      </c>
      <c r="D992" s="380"/>
      <c r="E992" s="375"/>
      <c r="F992" s="396" t="s">
        <v>1847</v>
      </c>
      <c r="P992" s="799" t="str">
        <f t="shared" si="44"/>
        <v/>
      </c>
    </row>
    <row r="993" spans="1:16">
      <c r="A993" s="569"/>
      <c r="P993" s="799" t="str">
        <f t="shared" si="44"/>
        <v/>
      </c>
    </row>
    <row r="994" spans="1:16">
      <c r="A994" s="569"/>
      <c r="P994" s="799" t="str">
        <f t="shared" si="44"/>
        <v/>
      </c>
    </row>
    <row r="995" spans="1:16">
      <c r="A995" s="569"/>
      <c r="P995" s="799" t="str">
        <f t="shared" si="44"/>
        <v/>
      </c>
    </row>
    <row r="996" spans="1:16" ht="17.25">
      <c r="A996" s="566" t="str">
        <f t="shared" ref="A996:A1026" si="45">F996&amp;B996</f>
        <v>zd</v>
      </c>
      <c r="B996" s="369"/>
      <c r="C996" s="370"/>
      <c r="D996" s="395"/>
      <c r="E996" s="371"/>
      <c r="F996" s="396" t="s">
        <v>1848</v>
      </c>
      <c r="P996" s="799" t="str">
        <f t="shared" si="44"/>
        <v/>
      </c>
    </row>
    <row r="997" spans="1:16">
      <c r="A997" s="566" t="str">
        <f t="shared" si="45"/>
        <v>zd</v>
      </c>
      <c r="B997" s="372"/>
      <c r="C997" s="373" t="s">
        <v>21</v>
      </c>
      <c r="D997" s="374"/>
      <c r="E997" s="375"/>
      <c r="F997" s="396" t="s">
        <v>1848</v>
      </c>
      <c r="P997" s="799" t="str">
        <f t="shared" si="44"/>
        <v/>
      </c>
    </row>
    <row r="998" spans="1:16">
      <c r="A998" s="566" t="str">
        <f t="shared" si="45"/>
        <v>zd</v>
      </c>
      <c r="B998" s="372"/>
      <c r="C998" s="373" t="s">
        <v>21</v>
      </c>
      <c r="D998" s="380"/>
      <c r="E998" s="375"/>
      <c r="F998" s="396" t="s">
        <v>1848</v>
      </c>
      <c r="P998" s="799" t="str">
        <f t="shared" si="44"/>
        <v/>
      </c>
    </row>
    <row r="999" spans="1:16">
      <c r="A999" s="566" t="str">
        <f t="shared" si="45"/>
        <v>zd</v>
      </c>
      <c r="B999" s="372"/>
      <c r="C999" s="373" t="s">
        <v>21</v>
      </c>
      <c r="D999" s="380"/>
      <c r="E999" s="375"/>
      <c r="F999" s="396" t="s">
        <v>1848</v>
      </c>
      <c r="P999" s="799" t="str">
        <f t="shared" si="44"/>
        <v/>
      </c>
    </row>
    <row r="1000" spans="1:16">
      <c r="A1000" s="566" t="str">
        <f t="shared" si="45"/>
        <v>zd</v>
      </c>
      <c r="B1000" s="372"/>
      <c r="C1000" s="373" t="s">
        <v>2679</v>
      </c>
      <c r="D1000" s="380"/>
      <c r="E1000" s="375"/>
      <c r="F1000" s="396" t="s">
        <v>1848</v>
      </c>
      <c r="P1000" s="799" t="str">
        <f t="shared" si="44"/>
        <v/>
      </c>
    </row>
    <row r="1001" spans="1:16">
      <c r="A1001" s="566" t="str">
        <f t="shared" si="45"/>
        <v>zd</v>
      </c>
      <c r="B1001" s="372"/>
      <c r="C1001" s="373" t="s">
        <v>2679</v>
      </c>
      <c r="D1001" s="374"/>
      <c r="E1001" s="375"/>
      <c r="F1001" s="396" t="s">
        <v>1848</v>
      </c>
      <c r="P1001" s="799" t="str">
        <f t="shared" si="44"/>
        <v/>
      </c>
    </row>
    <row r="1002" spans="1:16">
      <c r="A1002" s="566" t="str">
        <f t="shared" si="45"/>
        <v>zd</v>
      </c>
      <c r="B1002" s="372"/>
      <c r="C1002" s="373" t="s">
        <v>2679</v>
      </c>
      <c r="D1002" s="380"/>
      <c r="E1002" s="375"/>
      <c r="F1002" s="396" t="s">
        <v>1848</v>
      </c>
      <c r="P1002" s="799" t="str">
        <f t="shared" si="44"/>
        <v/>
      </c>
    </row>
    <row r="1003" spans="1:16">
      <c r="A1003" s="566" t="str">
        <f t="shared" si="45"/>
        <v>zd</v>
      </c>
      <c r="B1003" s="372"/>
      <c r="C1003" s="373" t="s">
        <v>2679</v>
      </c>
      <c r="D1003" s="380"/>
      <c r="E1003" s="375"/>
      <c r="F1003" s="396" t="s">
        <v>1848</v>
      </c>
      <c r="P1003" s="799" t="str">
        <f t="shared" si="44"/>
        <v/>
      </c>
    </row>
    <row r="1004" spans="1:16">
      <c r="A1004" s="566" t="str">
        <f t="shared" si="45"/>
        <v>zd</v>
      </c>
      <c r="B1004" s="372"/>
      <c r="C1004" s="373" t="s">
        <v>2679</v>
      </c>
      <c r="D1004" s="380"/>
      <c r="E1004" s="375"/>
      <c r="F1004" s="396" t="s">
        <v>1848</v>
      </c>
      <c r="P1004" s="799" t="str">
        <f t="shared" si="44"/>
        <v/>
      </c>
    </row>
    <row r="1005" spans="1:16">
      <c r="A1005" s="566" t="str">
        <f t="shared" si="45"/>
        <v>zd</v>
      </c>
      <c r="B1005" s="372"/>
      <c r="C1005" s="373" t="s">
        <v>2679</v>
      </c>
      <c r="D1005" s="380"/>
      <c r="E1005" s="375"/>
      <c r="F1005" s="396" t="s">
        <v>1848</v>
      </c>
      <c r="P1005" s="799" t="str">
        <f t="shared" si="44"/>
        <v/>
      </c>
    </row>
    <row r="1006" spans="1:16">
      <c r="A1006" s="566" t="str">
        <f t="shared" si="45"/>
        <v>zd</v>
      </c>
      <c r="B1006" s="372"/>
      <c r="C1006" s="373" t="s">
        <v>2679</v>
      </c>
      <c r="D1006" s="380"/>
      <c r="E1006" s="375"/>
      <c r="F1006" s="396" t="s">
        <v>1848</v>
      </c>
      <c r="P1006" s="799" t="str">
        <f t="shared" si="44"/>
        <v/>
      </c>
    </row>
    <row r="1007" spans="1:16">
      <c r="A1007" s="566" t="str">
        <f t="shared" si="45"/>
        <v>zd</v>
      </c>
      <c r="B1007" s="372"/>
      <c r="C1007" s="373" t="s">
        <v>2679</v>
      </c>
      <c r="D1007" s="380"/>
      <c r="E1007" s="375"/>
      <c r="F1007" s="396" t="s">
        <v>1848</v>
      </c>
      <c r="P1007" s="799" t="str">
        <f t="shared" si="44"/>
        <v/>
      </c>
    </row>
    <row r="1008" spans="1:16">
      <c r="A1008" s="566" t="str">
        <f t="shared" si="45"/>
        <v>zd</v>
      </c>
      <c r="B1008" s="372"/>
      <c r="C1008" s="373" t="s">
        <v>2679</v>
      </c>
      <c r="D1008" s="380"/>
      <c r="E1008" s="375"/>
      <c r="F1008" s="396" t="s">
        <v>1848</v>
      </c>
      <c r="P1008" s="799" t="str">
        <f t="shared" si="44"/>
        <v/>
      </c>
    </row>
    <row r="1009" spans="1:16">
      <c r="A1009" s="566" t="str">
        <f t="shared" si="45"/>
        <v>zd</v>
      </c>
      <c r="B1009" s="372"/>
      <c r="C1009" s="373" t="s">
        <v>2679</v>
      </c>
      <c r="D1009" s="380"/>
      <c r="E1009" s="375"/>
      <c r="F1009" s="396" t="s">
        <v>1848</v>
      </c>
      <c r="P1009" s="799" t="str">
        <f t="shared" si="44"/>
        <v/>
      </c>
    </row>
    <row r="1010" spans="1:16">
      <c r="A1010" s="566" t="str">
        <f t="shared" si="45"/>
        <v>zd</v>
      </c>
      <c r="B1010" s="372"/>
      <c r="C1010" s="373" t="s">
        <v>2680</v>
      </c>
      <c r="D1010" s="380"/>
      <c r="E1010" s="375"/>
      <c r="F1010" s="396" t="s">
        <v>1848</v>
      </c>
      <c r="P1010" s="799" t="str">
        <f t="shared" si="44"/>
        <v/>
      </c>
    </row>
    <row r="1011" spans="1:16">
      <c r="A1011" s="566" t="str">
        <f t="shared" si="45"/>
        <v>zd</v>
      </c>
      <c r="B1011" s="372"/>
      <c r="C1011" s="373" t="s">
        <v>2680</v>
      </c>
      <c r="D1011" s="380"/>
      <c r="E1011" s="375"/>
      <c r="F1011" s="396" t="s">
        <v>1848</v>
      </c>
      <c r="P1011" s="799" t="str">
        <f t="shared" si="44"/>
        <v/>
      </c>
    </row>
    <row r="1012" spans="1:16">
      <c r="A1012" s="566" t="str">
        <f t="shared" si="45"/>
        <v>zd</v>
      </c>
      <c r="B1012" s="372"/>
      <c r="C1012" s="373" t="s">
        <v>2680</v>
      </c>
      <c r="D1012" s="380"/>
      <c r="E1012" s="375"/>
      <c r="F1012" s="396" t="s">
        <v>1848</v>
      </c>
      <c r="P1012" s="799" t="str">
        <f t="shared" si="44"/>
        <v/>
      </c>
    </row>
    <row r="1013" spans="1:16">
      <c r="A1013" s="566" t="str">
        <f t="shared" si="45"/>
        <v>zd</v>
      </c>
      <c r="B1013" s="372"/>
      <c r="C1013" s="373" t="s">
        <v>2680</v>
      </c>
      <c r="D1013" s="380"/>
      <c r="E1013" s="375"/>
      <c r="F1013" s="396" t="s">
        <v>1848</v>
      </c>
      <c r="P1013" s="799" t="str">
        <f t="shared" si="44"/>
        <v/>
      </c>
    </row>
    <row r="1014" spans="1:16">
      <c r="A1014" s="566" t="str">
        <f t="shared" si="45"/>
        <v>zd</v>
      </c>
      <c r="B1014" s="372"/>
      <c r="C1014" s="373" t="s">
        <v>2680</v>
      </c>
      <c r="D1014" s="380"/>
      <c r="E1014" s="375"/>
      <c r="F1014" s="396" t="s">
        <v>1848</v>
      </c>
      <c r="P1014" s="799" t="str">
        <f t="shared" si="44"/>
        <v/>
      </c>
    </row>
    <row r="1015" spans="1:16">
      <c r="A1015" s="566" t="str">
        <f t="shared" si="45"/>
        <v>zd</v>
      </c>
      <c r="B1015" s="372"/>
      <c r="C1015" s="373" t="s">
        <v>2680</v>
      </c>
      <c r="D1015" s="380"/>
      <c r="E1015" s="375"/>
      <c r="F1015" s="396" t="s">
        <v>1848</v>
      </c>
      <c r="P1015" s="799" t="str">
        <f t="shared" si="44"/>
        <v/>
      </c>
    </row>
    <row r="1016" spans="1:16">
      <c r="A1016" s="566" t="str">
        <f t="shared" si="45"/>
        <v>zd</v>
      </c>
      <c r="B1016" s="372"/>
      <c r="C1016" s="373" t="s">
        <v>2680</v>
      </c>
      <c r="D1016" s="380"/>
      <c r="E1016" s="375"/>
      <c r="F1016" s="396" t="s">
        <v>1848</v>
      </c>
      <c r="P1016" s="799" t="str">
        <f t="shared" si="44"/>
        <v/>
      </c>
    </row>
    <row r="1017" spans="1:16">
      <c r="A1017" s="566" t="str">
        <f t="shared" si="45"/>
        <v>zd</v>
      </c>
      <c r="B1017" s="372"/>
      <c r="C1017" s="373" t="s">
        <v>2680</v>
      </c>
      <c r="D1017" s="380"/>
      <c r="E1017" s="375"/>
      <c r="F1017" s="396" t="s">
        <v>1848</v>
      </c>
      <c r="P1017" s="799" t="str">
        <f t="shared" si="44"/>
        <v/>
      </c>
    </row>
    <row r="1018" spans="1:16">
      <c r="A1018" s="566" t="str">
        <f t="shared" si="45"/>
        <v>zd</v>
      </c>
      <c r="B1018" s="372"/>
      <c r="C1018" s="373" t="s">
        <v>2680</v>
      </c>
      <c r="D1018" s="380"/>
      <c r="E1018" s="375"/>
      <c r="F1018" s="396" t="s">
        <v>1848</v>
      </c>
      <c r="P1018" s="799" t="str">
        <f t="shared" si="44"/>
        <v/>
      </c>
    </row>
    <row r="1019" spans="1:16">
      <c r="A1019" s="566" t="str">
        <f t="shared" si="45"/>
        <v>zd</v>
      </c>
      <c r="B1019" s="372"/>
      <c r="C1019" s="373" t="s">
        <v>2680</v>
      </c>
      <c r="D1019" s="380"/>
      <c r="E1019" s="375"/>
      <c r="F1019" s="396" t="s">
        <v>1848</v>
      </c>
      <c r="P1019" s="799" t="str">
        <f t="shared" si="44"/>
        <v/>
      </c>
    </row>
    <row r="1020" spans="1:16">
      <c r="A1020" s="566" t="str">
        <f t="shared" si="45"/>
        <v>zd</v>
      </c>
      <c r="B1020" s="372"/>
      <c r="C1020" s="373" t="s">
        <v>2680</v>
      </c>
      <c r="D1020" s="380"/>
      <c r="E1020" s="375"/>
      <c r="F1020" s="396" t="s">
        <v>1848</v>
      </c>
      <c r="P1020" s="799" t="str">
        <f t="shared" si="44"/>
        <v/>
      </c>
    </row>
    <row r="1021" spans="1:16">
      <c r="A1021" s="566" t="str">
        <f t="shared" si="45"/>
        <v>zd</v>
      </c>
      <c r="B1021" s="372"/>
      <c r="C1021" s="373" t="s">
        <v>2680</v>
      </c>
      <c r="D1021" s="380"/>
      <c r="E1021" s="375"/>
      <c r="F1021" s="396" t="s">
        <v>1848</v>
      </c>
      <c r="P1021" s="799" t="str">
        <f t="shared" si="44"/>
        <v/>
      </c>
    </row>
    <row r="1022" spans="1:16">
      <c r="A1022" s="566" t="str">
        <f t="shared" si="45"/>
        <v>zd</v>
      </c>
      <c r="B1022" s="372"/>
      <c r="C1022" s="373" t="s">
        <v>2680</v>
      </c>
      <c r="D1022" s="380"/>
      <c r="E1022" s="375"/>
      <c r="F1022" s="396" t="s">
        <v>1848</v>
      </c>
      <c r="P1022" s="799" t="str">
        <f t="shared" si="44"/>
        <v/>
      </c>
    </row>
    <row r="1023" spans="1:16">
      <c r="A1023" s="566" t="str">
        <f t="shared" si="45"/>
        <v>zd</v>
      </c>
      <c r="B1023" s="372"/>
      <c r="C1023" s="373" t="s">
        <v>2680</v>
      </c>
      <c r="D1023" s="380"/>
      <c r="E1023" s="375"/>
      <c r="F1023" s="396" t="s">
        <v>1848</v>
      </c>
      <c r="P1023" s="799" t="str">
        <f t="shared" si="44"/>
        <v/>
      </c>
    </row>
    <row r="1024" spans="1:16">
      <c r="A1024" s="566" t="str">
        <f t="shared" si="45"/>
        <v>zd</v>
      </c>
      <c r="B1024" s="372"/>
      <c r="C1024" s="373" t="s">
        <v>2680</v>
      </c>
      <c r="D1024" s="380"/>
      <c r="E1024" s="375"/>
      <c r="F1024" s="396" t="s">
        <v>1848</v>
      </c>
      <c r="P1024" s="799" t="str">
        <f t="shared" si="44"/>
        <v/>
      </c>
    </row>
    <row r="1025" spans="1:16">
      <c r="A1025" s="566" t="str">
        <f t="shared" si="45"/>
        <v>zd</v>
      </c>
      <c r="B1025" s="372"/>
      <c r="C1025" s="373" t="s">
        <v>2680</v>
      </c>
      <c r="D1025" s="380"/>
      <c r="E1025" s="375"/>
      <c r="F1025" s="396" t="s">
        <v>1848</v>
      </c>
      <c r="P1025" s="799" t="str">
        <f t="shared" si="44"/>
        <v/>
      </c>
    </row>
    <row r="1026" spans="1:16">
      <c r="A1026" s="566" t="str">
        <f t="shared" si="45"/>
        <v>zd</v>
      </c>
      <c r="B1026" s="372"/>
      <c r="C1026" s="373" t="s">
        <v>2680</v>
      </c>
      <c r="D1026" s="380"/>
      <c r="E1026" s="375"/>
      <c r="F1026" s="396" t="s">
        <v>1848</v>
      </c>
      <c r="P1026" s="799" t="str">
        <f t="shared" si="44"/>
        <v/>
      </c>
    </row>
    <row r="1027" spans="1:16">
      <c r="A1027" s="569"/>
      <c r="P1027" s="799" t="str">
        <f t="shared" si="44"/>
        <v/>
      </c>
    </row>
    <row r="1028" spans="1:16">
      <c r="A1028" s="569"/>
      <c r="P1028" s="799" t="str">
        <f t="shared" ref="P1028:P1060" si="46">IF(D1028="","",CONCATENATE(" ",D1028))</f>
        <v/>
      </c>
    </row>
    <row r="1029" spans="1:16">
      <c r="A1029" s="569"/>
      <c r="P1029" s="799" t="str">
        <f t="shared" si="46"/>
        <v/>
      </c>
    </row>
    <row r="1030" spans="1:16" ht="17.25">
      <c r="A1030" s="566" t="str">
        <f t="shared" ref="A1030:A1060" si="47">F1030&amp;B1030</f>
        <v>ze</v>
      </c>
      <c r="B1030" s="369"/>
      <c r="C1030" s="370"/>
      <c r="D1030" s="395"/>
      <c r="E1030" s="371"/>
      <c r="F1030" s="396" t="s">
        <v>1849</v>
      </c>
      <c r="P1030" s="799" t="str">
        <f t="shared" si="46"/>
        <v/>
      </c>
    </row>
    <row r="1031" spans="1:16">
      <c r="A1031" s="566" t="str">
        <f t="shared" si="47"/>
        <v>ze</v>
      </c>
      <c r="B1031" s="372"/>
      <c r="C1031" s="373" t="s">
        <v>21</v>
      </c>
      <c r="D1031" s="380"/>
      <c r="E1031" s="375"/>
      <c r="F1031" s="396" t="s">
        <v>1849</v>
      </c>
      <c r="P1031" s="799" t="str">
        <f t="shared" si="46"/>
        <v/>
      </c>
    </row>
    <row r="1032" spans="1:16">
      <c r="A1032" s="566" t="str">
        <f t="shared" si="47"/>
        <v>ze</v>
      </c>
      <c r="B1032" s="372"/>
      <c r="C1032" s="373" t="s">
        <v>21</v>
      </c>
      <c r="D1032" s="380"/>
      <c r="E1032" s="375"/>
      <c r="F1032" s="396" t="s">
        <v>1849</v>
      </c>
      <c r="P1032" s="799" t="str">
        <f t="shared" si="46"/>
        <v/>
      </c>
    </row>
    <row r="1033" spans="1:16">
      <c r="A1033" s="566" t="str">
        <f t="shared" si="47"/>
        <v>ze</v>
      </c>
      <c r="B1033" s="372"/>
      <c r="C1033" s="373" t="s">
        <v>21</v>
      </c>
      <c r="D1033" s="380"/>
      <c r="E1033" s="375"/>
      <c r="F1033" s="396" t="s">
        <v>1849</v>
      </c>
      <c r="P1033" s="799" t="str">
        <f t="shared" si="46"/>
        <v/>
      </c>
    </row>
    <row r="1034" spans="1:16">
      <c r="A1034" s="566" t="str">
        <f t="shared" si="47"/>
        <v>ze</v>
      </c>
      <c r="B1034" s="372"/>
      <c r="C1034" s="373" t="s">
        <v>2679</v>
      </c>
      <c r="D1034" s="380"/>
      <c r="E1034" s="375"/>
      <c r="F1034" s="396" t="s">
        <v>1849</v>
      </c>
      <c r="P1034" s="799" t="str">
        <f t="shared" si="46"/>
        <v/>
      </c>
    </row>
    <row r="1035" spans="1:16">
      <c r="A1035" s="566" t="str">
        <f t="shared" si="47"/>
        <v>ze</v>
      </c>
      <c r="B1035" s="372"/>
      <c r="C1035" s="373" t="s">
        <v>2679</v>
      </c>
      <c r="D1035" s="380"/>
      <c r="E1035" s="375"/>
      <c r="F1035" s="396" t="s">
        <v>1849</v>
      </c>
      <c r="P1035" s="799" t="str">
        <f t="shared" si="46"/>
        <v/>
      </c>
    </row>
    <row r="1036" spans="1:16">
      <c r="A1036" s="566" t="str">
        <f t="shared" si="47"/>
        <v>ze</v>
      </c>
      <c r="B1036" s="372"/>
      <c r="C1036" s="373" t="s">
        <v>2679</v>
      </c>
      <c r="D1036" s="380"/>
      <c r="E1036" s="375"/>
      <c r="F1036" s="396" t="s">
        <v>1849</v>
      </c>
      <c r="P1036" s="799" t="str">
        <f t="shared" si="46"/>
        <v/>
      </c>
    </row>
    <row r="1037" spans="1:16">
      <c r="A1037" s="566" t="str">
        <f t="shared" si="47"/>
        <v>ze</v>
      </c>
      <c r="B1037" s="372"/>
      <c r="C1037" s="373" t="s">
        <v>2679</v>
      </c>
      <c r="D1037" s="380"/>
      <c r="E1037" s="375"/>
      <c r="F1037" s="396" t="s">
        <v>1849</v>
      </c>
      <c r="P1037" s="799" t="str">
        <f t="shared" si="46"/>
        <v/>
      </c>
    </row>
    <row r="1038" spans="1:16">
      <c r="A1038" s="566" t="str">
        <f t="shared" si="47"/>
        <v>ze</v>
      </c>
      <c r="B1038" s="372"/>
      <c r="C1038" s="373" t="s">
        <v>2679</v>
      </c>
      <c r="D1038" s="380"/>
      <c r="E1038" s="375"/>
      <c r="F1038" s="396" t="s">
        <v>1849</v>
      </c>
      <c r="P1038" s="799" t="str">
        <f t="shared" si="46"/>
        <v/>
      </c>
    </row>
    <row r="1039" spans="1:16">
      <c r="A1039" s="566" t="str">
        <f t="shared" si="47"/>
        <v>ze</v>
      </c>
      <c r="B1039" s="372"/>
      <c r="C1039" s="373" t="s">
        <v>2679</v>
      </c>
      <c r="D1039" s="380"/>
      <c r="E1039" s="375"/>
      <c r="F1039" s="396" t="s">
        <v>1849</v>
      </c>
      <c r="P1039" s="799" t="str">
        <f t="shared" si="46"/>
        <v/>
      </c>
    </row>
    <row r="1040" spans="1:16">
      <c r="A1040" s="566" t="str">
        <f t="shared" si="47"/>
        <v>ze</v>
      </c>
      <c r="B1040" s="372"/>
      <c r="C1040" s="373" t="s">
        <v>2679</v>
      </c>
      <c r="D1040" s="380"/>
      <c r="E1040" s="375"/>
      <c r="F1040" s="396" t="s">
        <v>1849</v>
      </c>
      <c r="P1040" s="799" t="str">
        <f t="shared" si="46"/>
        <v/>
      </c>
    </row>
    <row r="1041" spans="1:16">
      <c r="A1041" s="566" t="str">
        <f t="shared" si="47"/>
        <v>ze</v>
      </c>
      <c r="B1041" s="372"/>
      <c r="C1041" s="373" t="s">
        <v>2679</v>
      </c>
      <c r="D1041" s="380"/>
      <c r="E1041" s="375"/>
      <c r="F1041" s="396" t="s">
        <v>1849</v>
      </c>
      <c r="P1041" s="799" t="str">
        <f t="shared" si="46"/>
        <v/>
      </c>
    </row>
    <row r="1042" spans="1:16">
      <c r="A1042" s="566" t="str">
        <f t="shared" si="47"/>
        <v>ze</v>
      </c>
      <c r="B1042" s="372"/>
      <c r="C1042" s="373" t="s">
        <v>2679</v>
      </c>
      <c r="D1042" s="380"/>
      <c r="E1042" s="375"/>
      <c r="F1042" s="396" t="s">
        <v>1849</v>
      </c>
      <c r="P1042" s="799" t="str">
        <f t="shared" si="46"/>
        <v/>
      </c>
    </row>
    <row r="1043" spans="1:16">
      <c r="A1043" s="566" t="str">
        <f t="shared" si="47"/>
        <v>ze</v>
      </c>
      <c r="B1043" s="372"/>
      <c r="C1043" s="373" t="s">
        <v>2679</v>
      </c>
      <c r="D1043" s="380"/>
      <c r="E1043" s="375"/>
      <c r="F1043" s="396" t="s">
        <v>1849</v>
      </c>
      <c r="P1043" s="799" t="str">
        <f t="shared" si="46"/>
        <v/>
      </c>
    </row>
    <row r="1044" spans="1:16">
      <c r="A1044" s="566" t="str">
        <f t="shared" si="47"/>
        <v>ze</v>
      </c>
      <c r="B1044" s="372"/>
      <c r="C1044" s="373" t="s">
        <v>2680</v>
      </c>
      <c r="D1044" s="380"/>
      <c r="E1044" s="375"/>
      <c r="F1044" s="396" t="s">
        <v>1849</v>
      </c>
      <c r="P1044" s="799" t="str">
        <f t="shared" si="46"/>
        <v/>
      </c>
    </row>
    <row r="1045" spans="1:16">
      <c r="A1045" s="566" t="str">
        <f t="shared" si="47"/>
        <v>ze</v>
      </c>
      <c r="B1045" s="372"/>
      <c r="C1045" s="373" t="s">
        <v>2680</v>
      </c>
      <c r="D1045" s="380"/>
      <c r="E1045" s="375"/>
      <c r="F1045" s="396" t="s">
        <v>1849</v>
      </c>
      <c r="P1045" s="799" t="str">
        <f t="shared" si="46"/>
        <v/>
      </c>
    </row>
    <row r="1046" spans="1:16">
      <c r="A1046" s="566" t="str">
        <f t="shared" si="47"/>
        <v>ze</v>
      </c>
      <c r="B1046" s="372"/>
      <c r="C1046" s="373" t="s">
        <v>2680</v>
      </c>
      <c r="D1046" s="380"/>
      <c r="E1046" s="375"/>
      <c r="F1046" s="396" t="s">
        <v>1849</v>
      </c>
      <c r="P1046" s="799" t="str">
        <f t="shared" si="46"/>
        <v/>
      </c>
    </row>
    <row r="1047" spans="1:16">
      <c r="A1047" s="566" t="str">
        <f t="shared" si="47"/>
        <v>ze</v>
      </c>
      <c r="B1047" s="372"/>
      <c r="C1047" s="373" t="s">
        <v>2680</v>
      </c>
      <c r="D1047" s="380"/>
      <c r="E1047" s="375"/>
      <c r="F1047" s="396" t="s">
        <v>1849</v>
      </c>
      <c r="P1047" s="799" t="str">
        <f t="shared" si="46"/>
        <v/>
      </c>
    </row>
    <row r="1048" spans="1:16">
      <c r="A1048" s="566" t="str">
        <f t="shared" si="47"/>
        <v>ze</v>
      </c>
      <c r="B1048" s="372"/>
      <c r="C1048" s="373" t="s">
        <v>2680</v>
      </c>
      <c r="D1048" s="380"/>
      <c r="E1048" s="375"/>
      <c r="F1048" s="396" t="s">
        <v>1849</v>
      </c>
      <c r="P1048" s="799" t="str">
        <f t="shared" si="46"/>
        <v/>
      </c>
    </row>
    <row r="1049" spans="1:16">
      <c r="A1049" s="566" t="str">
        <f t="shared" si="47"/>
        <v>ze</v>
      </c>
      <c r="B1049" s="372"/>
      <c r="C1049" s="373" t="s">
        <v>2680</v>
      </c>
      <c r="D1049" s="380"/>
      <c r="E1049" s="375"/>
      <c r="F1049" s="396" t="s">
        <v>1849</v>
      </c>
      <c r="P1049" s="799" t="str">
        <f t="shared" si="46"/>
        <v/>
      </c>
    </row>
    <row r="1050" spans="1:16">
      <c r="A1050" s="566" t="str">
        <f t="shared" si="47"/>
        <v>ze</v>
      </c>
      <c r="B1050" s="372"/>
      <c r="C1050" s="373" t="s">
        <v>2680</v>
      </c>
      <c r="D1050" s="380"/>
      <c r="E1050" s="375"/>
      <c r="F1050" s="396" t="s">
        <v>1849</v>
      </c>
      <c r="P1050" s="799" t="str">
        <f t="shared" si="46"/>
        <v/>
      </c>
    </row>
    <row r="1051" spans="1:16">
      <c r="A1051" s="566" t="str">
        <f t="shared" si="47"/>
        <v>ze</v>
      </c>
      <c r="B1051" s="372"/>
      <c r="C1051" s="373" t="s">
        <v>2680</v>
      </c>
      <c r="D1051" s="380"/>
      <c r="E1051" s="375"/>
      <c r="F1051" s="396" t="s">
        <v>1849</v>
      </c>
      <c r="P1051" s="799" t="str">
        <f t="shared" si="46"/>
        <v/>
      </c>
    </row>
    <row r="1052" spans="1:16">
      <c r="A1052" s="566" t="str">
        <f t="shared" si="47"/>
        <v>ze</v>
      </c>
      <c r="B1052" s="372"/>
      <c r="C1052" s="373" t="s">
        <v>2680</v>
      </c>
      <c r="D1052" s="380"/>
      <c r="E1052" s="375"/>
      <c r="F1052" s="396" t="s">
        <v>1849</v>
      </c>
      <c r="P1052" s="799" t="str">
        <f t="shared" si="46"/>
        <v/>
      </c>
    </row>
    <row r="1053" spans="1:16">
      <c r="A1053" s="566" t="str">
        <f t="shared" si="47"/>
        <v>ze</v>
      </c>
      <c r="B1053" s="372"/>
      <c r="C1053" s="373" t="s">
        <v>2680</v>
      </c>
      <c r="D1053" s="380"/>
      <c r="E1053" s="375"/>
      <c r="F1053" s="396" t="s">
        <v>1849</v>
      </c>
      <c r="P1053" s="799" t="str">
        <f t="shared" si="46"/>
        <v/>
      </c>
    </row>
    <row r="1054" spans="1:16">
      <c r="A1054" s="566" t="str">
        <f t="shared" si="47"/>
        <v>ze</v>
      </c>
      <c r="B1054" s="372"/>
      <c r="C1054" s="373" t="s">
        <v>2680</v>
      </c>
      <c r="D1054" s="380"/>
      <c r="E1054" s="375"/>
      <c r="F1054" s="396" t="s">
        <v>1849</v>
      </c>
      <c r="P1054" s="799" t="str">
        <f t="shared" si="46"/>
        <v/>
      </c>
    </row>
    <row r="1055" spans="1:16">
      <c r="A1055" s="566" t="str">
        <f t="shared" si="47"/>
        <v>ze</v>
      </c>
      <c r="B1055" s="372"/>
      <c r="C1055" s="373" t="s">
        <v>2680</v>
      </c>
      <c r="D1055" s="380"/>
      <c r="E1055" s="375"/>
      <c r="F1055" s="396" t="s">
        <v>1849</v>
      </c>
      <c r="P1055" s="799" t="str">
        <f t="shared" si="46"/>
        <v/>
      </c>
    </row>
    <row r="1056" spans="1:16">
      <c r="A1056" s="566" t="str">
        <f t="shared" si="47"/>
        <v>ze</v>
      </c>
      <c r="B1056" s="372"/>
      <c r="C1056" s="373" t="s">
        <v>2680</v>
      </c>
      <c r="D1056" s="380"/>
      <c r="E1056" s="375"/>
      <c r="F1056" s="396" t="s">
        <v>1849</v>
      </c>
      <c r="P1056" s="799" t="str">
        <f t="shared" si="46"/>
        <v/>
      </c>
    </row>
    <row r="1057" spans="1:16">
      <c r="A1057" s="566" t="str">
        <f t="shared" si="47"/>
        <v>ze</v>
      </c>
      <c r="B1057" s="372"/>
      <c r="C1057" s="373" t="s">
        <v>2680</v>
      </c>
      <c r="D1057" s="380"/>
      <c r="E1057" s="375"/>
      <c r="F1057" s="396" t="s">
        <v>1849</v>
      </c>
      <c r="P1057" s="799" t="str">
        <f t="shared" si="46"/>
        <v/>
      </c>
    </row>
    <row r="1058" spans="1:16">
      <c r="A1058" s="566" t="str">
        <f t="shared" si="47"/>
        <v>ze</v>
      </c>
      <c r="B1058" s="372"/>
      <c r="C1058" s="373" t="s">
        <v>2680</v>
      </c>
      <c r="D1058" s="380"/>
      <c r="E1058" s="375"/>
      <c r="F1058" s="396" t="s">
        <v>1849</v>
      </c>
      <c r="P1058" s="799" t="str">
        <f t="shared" si="46"/>
        <v/>
      </c>
    </row>
    <row r="1059" spans="1:16">
      <c r="A1059" s="566" t="str">
        <f t="shared" si="47"/>
        <v>ze</v>
      </c>
      <c r="B1059" s="372"/>
      <c r="C1059" s="373" t="s">
        <v>2680</v>
      </c>
      <c r="D1059" s="380"/>
      <c r="E1059" s="375"/>
      <c r="F1059" s="396" t="s">
        <v>1849</v>
      </c>
      <c r="P1059" s="799" t="str">
        <f t="shared" si="46"/>
        <v/>
      </c>
    </row>
    <row r="1060" spans="1:16">
      <c r="A1060" s="566" t="str">
        <f t="shared" si="47"/>
        <v>ze</v>
      </c>
      <c r="B1060" s="372"/>
      <c r="C1060" s="373" t="s">
        <v>2680</v>
      </c>
      <c r="D1060" s="380"/>
      <c r="E1060" s="375"/>
      <c r="F1060" s="396" t="s">
        <v>1849</v>
      </c>
      <c r="P1060" s="799" t="str">
        <f t="shared" si="46"/>
        <v/>
      </c>
    </row>
  </sheetData>
  <sheetProtection sheet="1" objects="1" scenarios="1" formatCells="0"/>
  <mergeCells count="1">
    <mergeCell ref="F1:F2"/>
  </mergeCells>
  <phoneticPr fontId="14"/>
  <dataValidations count="1">
    <dataValidation type="list" showInputMessage="1" showErrorMessage="1" sqref="E4:E33 E38:E67 E72:E101 E106:E135 E140:E169 E174:E203 E208:E237 E242:E271 E276:E305 E310:E341 E346:E377 E382:E413 E418:E449 E454:E479 E484:E516 E521:E550 E555:E584 E589:E618 E623:E652 E657:E686 E691:E720 E725:E754 E759:E788 E793:E822 E827:E856 E861:E890 E895:E924 E929:E958 E963:E992 E997:E1026 E1031:E1060">
      <formula1>キャプテン_2</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dimension ref="A1:BM217"/>
  <sheetViews>
    <sheetView showGridLines="0" showRowColHeaders="0" workbookViewId="0">
      <pane ySplit="2" topLeftCell="A3" activePane="bottomLeft" state="frozen"/>
      <selection pane="bottomLeft" activeCell="B4" sqref="B4"/>
    </sheetView>
  </sheetViews>
  <sheetFormatPr defaultRowHeight="12.75"/>
  <cols>
    <col min="1" max="1" width="3.625" style="418" customWidth="1"/>
    <col min="2" max="2" width="27.375" style="477" customWidth="1"/>
    <col min="3" max="3" width="22.625" style="477" customWidth="1"/>
    <col min="4" max="4" width="20" style="477" customWidth="1"/>
    <col min="5" max="5" width="12.125" style="477" customWidth="1"/>
    <col min="6" max="6" width="12.125" style="477" hidden="1" customWidth="1"/>
    <col min="7" max="8" width="7.625" style="477" hidden="1" customWidth="1"/>
    <col min="9" max="10" width="5.625" style="477" hidden="1" customWidth="1"/>
    <col min="11" max="11" width="9" style="477" hidden="1" customWidth="1"/>
    <col min="12" max="12" width="5.625" style="477" hidden="1" customWidth="1"/>
    <col min="13" max="13" width="9" style="477" hidden="1" customWidth="1"/>
    <col min="14" max="14" width="15.25" style="477" customWidth="1"/>
    <col min="15" max="15" width="17.125" style="477" customWidth="1"/>
    <col min="16" max="16" width="5.75" style="481" hidden="1" customWidth="1"/>
    <col min="17" max="18" width="6.625" style="477" hidden="1" customWidth="1"/>
    <col min="19" max="19" width="16.875" style="477" hidden="1" customWidth="1"/>
    <col min="20" max="20" width="10.875" style="477" hidden="1" customWidth="1"/>
    <col min="21" max="22" width="8.625" style="477" hidden="1" customWidth="1"/>
    <col min="23" max="23" width="6.625" style="477" hidden="1" customWidth="1"/>
    <col min="24" max="25" width="6.625" style="480" hidden="1" customWidth="1"/>
    <col min="26" max="26" width="15.25" style="480" hidden="1" customWidth="1"/>
    <col min="27" max="27" width="6.625" style="477" hidden="1" customWidth="1"/>
    <col min="28" max="28" width="8.5" style="481" customWidth="1"/>
    <col min="29" max="29" width="14" style="468" hidden="1" customWidth="1"/>
    <col min="30" max="30" width="2.625" style="413" hidden="1" customWidth="1"/>
    <col min="31" max="31" width="2.625" style="414" hidden="1" customWidth="1"/>
    <col min="32" max="35" width="9.75" style="412" hidden="1" customWidth="1"/>
    <col min="36" max="36" width="9.25" style="415" hidden="1" customWidth="1"/>
    <col min="37" max="37" width="11.875" style="412" hidden="1" customWidth="1"/>
    <col min="38" max="38" width="10.75" style="412" hidden="1" customWidth="1"/>
    <col min="39" max="39" width="11.75" style="412" hidden="1" customWidth="1"/>
    <col min="40" max="40" width="10.75" style="412" hidden="1" customWidth="1"/>
    <col min="41" max="41" width="12.5" style="412" hidden="1" customWidth="1"/>
    <col min="42" max="42" width="3.375" style="493" hidden="1" customWidth="1"/>
    <col min="43" max="43" width="12.75" style="412" hidden="1" customWidth="1"/>
    <col min="44" max="44" width="12.75" style="417" hidden="1" customWidth="1"/>
    <col min="45" max="45" width="13.125" style="412" hidden="1" customWidth="1"/>
    <col min="46" max="46" width="3.625" style="494" hidden="1" customWidth="1"/>
    <col min="47" max="47" width="20.25" style="412" hidden="1" customWidth="1"/>
    <col min="48" max="48" width="9.5" style="748" hidden="1" customWidth="1"/>
    <col min="49" max="49" width="10.5" style="748" hidden="1" customWidth="1"/>
    <col min="50" max="50" width="17.125" style="748" hidden="1" customWidth="1"/>
    <col min="51" max="52" width="11.375" style="748" hidden="1" customWidth="1"/>
    <col min="53" max="53" width="17.125" style="748" hidden="1" customWidth="1"/>
    <col min="54" max="54" width="4.625" style="412" hidden="1" customWidth="1"/>
    <col min="55" max="55" width="9.5" style="412" hidden="1" customWidth="1"/>
    <col min="56" max="56" width="9" style="418" hidden="1" customWidth="1"/>
    <col min="57" max="57" width="10.375" style="418" hidden="1" customWidth="1"/>
    <col min="58" max="58" width="13.25" style="418" hidden="1" customWidth="1"/>
    <col min="59" max="59" width="43.125" style="418" hidden="1" customWidth="1"/>
    <col min="60" max="60" width="14.625" style="418" hidden="1" customWidth="1"/>
    <col min="61" max="61" width="13.25" style="418" hidden="1" customWidth="1"/>
    <col min="62" max="62" width="19.125" style="628" hidden="1" customWidth="1"/>
    <col min="63" max="63" width="6.25" style="687" hidden="1" customWidth="1"/>
    <col min="64" max="64" width="14.125" style="418" hidden="1" customWidth="1"/>
    <col min="65" max="65" width="9" style="418" hidden="1" customWidth="1"/>
    <col min="66" max="16384" width="9" style="418"/>
  </cols>
  <sheetData>
    <row r="1" spans="1:64">
      <c r="A1" s="405" t="s">
        <v>97</v>
      </c>
      <c r="B1" s="406" t="s">
        <v>156</v>
      </c>
      <c r="C1" s="406" t="s">
        <v>157</v>
      </c>
      <c r="D1" s="406" t="s">
        <v>158</v>
      </c>
      <c r="E1" s="406" t="s">
        <v>1552</v>
      </c>
      <c r="F1" s="406"/>
      <c r="G1" s="407"/>
      <c r="H1" s="407"/>
      <c r="I1" s="408"/>
      <c r="J1" s="407"/>
      <c r="K1" s="407"/>
      <c r="L1" s="407"/>
      <c r="M1" s="407"/>
      <c r="N1" s="409" t="s">
        <v>425</v>
      </c>
      <c r="O1" s="409" t="s">
        <v>425</v>
      </c>
      <c r="P1" s="410" t="s">
        <v>443</v>
      </c>
      <c r="Q1" s="1488" t="s">
        <v>444</v>
      </c>
      <c r="R1" s="1488"/>
      <c r="S1" s="410" t="s">
        <v>436</v>
      </c>
      <c r="T1" s="410" t="s">
        <v>2460</v>
      </c>
      <c r="U1" s="407"/>
      <c r="V1" s="410"/>
      <c r="W1" s="410"/>
      <c r="X1" s="1488" t="s">
        <v>430</v>
      </c>
      <c r="Y1" s="1488"/>
      <c r="Z1" s="1488"/>
      <c r="AA1" s="406" t="s">
        <v>440</v>
      </c>
      <c r="AB1" s="411">
        <f ca="1">TODAY()</f>
        <v>45581</v>
      </c>
      <c r="AC1" s="412"/>
      <c r="AP1" s="416"/>
      <c r="AT1" s="412"/>
      <c r="BD1" s="628"/>
      <c r="BE1" s="628"/>
      <c r="BF1" s="628"/>
      <c r="BG1" s="628"/>
      <c r="BH1" s="628"/>
      <c r="BI1" s="628"/>
      <c r="BL1" s="628"/>
    </row>
    <row r="2" spans="1:64">
      <c r="A2" s="419"/>
      <c r="B2" s="509" t="s">
        <v>98</v>
      </c>
      <c r="C2" s="509" t="s">
        <v>99</v>
      </c>
      <c r="D2" s="544" t="s">
        <v>100</v>
      </c>
      <c r="E2" s="545" t="s">
        <v>101</v>
      </c>
      <c r="F2" s="420" t="s">
        <v>2226</v>
      </c>
      <c r="G2" s="420" t="s">
        <v>2812</v>
      </c>
      <c r="H2" s="420" t="s">
        <v>2813</v>
      </c>
      <c r="I2" s="421" t="s">
        <v>155</v>
      </c>
      <c r="J2" s="421" t="s">
        <v>2828</v>
      </c>
      <c r="K2" s="421" t="s">
        <v>2829</v>
      </c>
      <c r="L2" s="421" t="s">
        <v>103</v>
      </c>
      <c r="M2" s="421" t="s">
        <v>104</v>
      </c>
      <c r="N2" s="549" t="s">
        <v>105</v>
      </c>
      <c r="O2" s="549" t="s">
        <v>106</v>
      </c>
      <c r="P2" s="421"/>
      <c r="Q2" s="421" t="s">
        <v>107</v>
      </c>
      <c r="R2" s="421" t="s">
        <v>108</v>
      </c>
      <c r="S2" s="421" t="s">
        <v>401</v>
      </c>
      <c r="T2" s="421" t="s">
        <v>509</v>
      </c>
      <c r="U2" s="421" t="s">
        <v>109</v>
      </c>
      <c r="V2" s="421" t="s">
        <v>110</v>
      </c>
      <c r="W2" s="421" t="s">
        <v>111</v>
      </c>
      <c r="X2" s="421" t="s">
        <v>431</v>
      </c>
      <c r="Y2" s="421" t="s">
        <v>432</v>
      </c>
      <c r="Z2" s="421" t="s">
        <v>441</v>
      </c>
      <c r="AA2" s="421" t="s">
        <v>439</v>
      </c>
      <c r="AB2" s="510" t="s">
        <v>1553</v>
      </c>
      <c r="AC2" s="422" t="s">
        <v>410</v>
      </c>
      <c r="AD2" s="422" t="s">
        <v>1559</v>
      </c>
      <c r="AE2" s="422" t="s">
        <v>1554</v>
      </c>
      <c r="AF2" s="422" t="s">
        <v>1555</v>
      </c>
      <c r="AG2" s="422" t="s">
        <v>2785</v>
      </c>
      <c r="AH2" s="422" t="s">
        <v>2786</v>
      </c>
      <c r="AI2" s="422" t="s">
        <v>2787</v>
      </c>
      <c r="AJ2" s="422" t="s">
        <v>1556</v>
      </c>
      <c r="AK2" s="422" t="s">
        <v>1557</v>
      </c>
      <c r="AL2" s="422" t="s">
        <v>1558</v>
      </c>
      <c r="AM2" s="422" t="s">
        <v>1560</v>
      </c>
      <c r="AN2" s="422" t="s">
        <v>1561</v>
      </c>
      <c r="AO2" s="422" t="s">
        <v>1562</v>
      </c>
      <c r="AP2" s="423" t="s">
        <v>1615</v>
      </c>
      <c r="AQ2" s="423" t="s">
        <v>1714</v>
      </c>
      <c r="AR2" s="424" t="s">
        <v>1715</v>
      </c>
      <c r="AS2" s="422" t="s">
        <v>1716</v>
      </c>
      <c r="AT2" s="424" t="s">
        <v>1717</v>
      </c>
      <c r="AU2" s="422" t="s">
        <v>1722</v>
      </c>
      <c r="AV2" s="422" t="s">
        <v>2796</v>
      </c>
      <c r="AW2" s="422" t="s">
        <v>2797</v>
      </c>
      <c r="AX2" s="422" t="s">
        <v>2798</v>
      </c>
      <c r="AY2" s="422" t="s">
        <v>2802</v>
      </c>
      <c r="AZ2" s="422" t="s">
        <v>2803</v>
      </c>
      <c r="BA2" s="422" t="s">
        <v>2804</v>
      </c>
      <c r="BB2" s="422" t="s">
        <v>1723</v>
      </c>
      <c r="BC2" s="422" t="s">
        <v>1724</v>
      </c>
      <c r="BD2" s="571" t="s">
        <v>2223</v>
      </c>
      <c r="BE2" s="571" t="s">
        <v>2316</v>
      </c>
      <c r="BF2" s="571" t="s">
        <v>2417</v>
      </c>
      <c r="BG2" s="571" t="s">
        <v>2416</v>
      </c>
      <c r="BH2" s="571" t="s">
        <v>2418</v>
      </c>
      <c r="BI2" s="571" t="s">
        <v>2419</v>
      </c>
      <c r="BJ2" s="645" t="s">
        <v>2446</v>
      </c>
      <c r="BK2" s="688" t="s">
        <v>2691</v>
      </c>
      <c r="BL2" s="806" t="s">
        <v>3118</v>
      </c>
    </row>
    <row r="3" spans="1:64" ht="13.5">
      <c r="A3" s="425">
        <v>1</v>
      </c>
      <c r="B3" s="394"/>
      <c r="C3" s="394"/>
      <c r="D3" s="542"/>
      <c r="E3" s="543"/>
      <c r="F3" s="588"/>
      <c r="G3" s="498"/>
      <c r="H3" s="761"/>
      <c r="I3" s="426" t="s">
        <v>113</v>
      </c>
      <c r="J3" s="427" t="s">
        <v>114</v>
      </c>
      <c r="K3" s="427"/>
      <c r="L3" s="426">
        <v>2</v>
      </c>
      <c r="M3" s="428" t="s">
        <v>37</v>
      </c>
      <c r="N3" s="546"/>
      <c r="O3" s="546"/>
      <c r="P3" s="426" t="s">
        <v>401</v>
      </c>
      <c r="Q3" s="495" t="s">
        <v>1858</v>
      </c>
      <c r="R3" s="496" t="s">
        <v>115</v>
      </c>
      <c r="S3" s="427" t="s">
        <v>401</v>
      </c>
      <c r="T3" s="427" t="s">
        <v>401</v>
      </c>
      <c r="U3" s="427" t="s">
        <v>116</v>
      </c>
      <c r="V3" s="426" t="s">
        <v>117</v>
      </c>
      <c r="W3" s="497" t="s">
        <v>118</v>
      </c>
      <c r="X3" s="426" t="s">
        <v>428</v>
      </c>
      <c r="Y3" s="426" t="s">
        <v>108</v>
      </c>
      <c r="Z3" s="426" t="s">
        <v>441</v>
      </c>
      <c r="AA3" s="426">
        <v>1</v>
      </c>
      <c r="AB3" s="429"/>
      <c r="AC3" s="574" t="s">
        <v>405</v>
      </c>
      <c r="AO3" s="422" t="s">
        <v>1563</v>
      </c>
      <c r="AP3" s="416"/>
      <c r="AQ3" s="422" t="s">
        <v>1859</v>
      </c>
      <c r="AR3" s="430" t="s">
        <v>1860</v>
      </c>
      <c r="AS3" s="431">
        <f ca="1">TODAY()</f>
        <v>45581</v>
      </c>
      <c r="AT3" s="412"/>
      <c r="AU3" s="748"/>
      <c r="AV3" s="747" t="s">
        <v>2799</v>
      </c>
      <c r="AW3" s="747" t="s">
        <v>2800</v>
      </c>
      <c r="AY3" s="748" t="s">
        <v>2805</v>
      </c>
      <c r="AZ3" s="748" t="s">
        <v>2806</v>
      </c>
      <c r="BA3" s="422" t="s">
        <v>2807</v>
      </c>
      <c r="BB3" s="431">
        <f ca="1">NOW()</f>
        <v>45581.662423958333</v>
      </c>
      <c r="BC3" s="432"/>
      <c r="BE3" s="628">
        <f>LEN(BE4)</f>
        <v>7</v>
      </c>
      <c r="BF3" s="628">
        <f>LEN(BF4)</f>
        <v>60</v>
      </c>
      <c r="BI3" s="628"/>
      <c r="BJ3" s="639" t="str">
        <f>IF(O3 = "","",O3)</f>
        <v/>
      </c>
      <c r="BK3" s="689"/>
      <c r="BL3" s="639" t="str">
        <f>IF(N3 = "","",N3)</f>
        <v/>
      </c>
    </row>
    <row r="4" spans="1:64">
      <c r="A4" s="425">
        <v>2</v>
      </c>
      <c r="B4" s="393" t="s">
        <v>2200</v>
      </c>
      <c r="C4" s="393" t="s">
        <v>369</v>
      </c>
      <c r="D4" s="531" t="s">
        <v>2882</v>
      </c>
      <c r="E4" s="537" t="s">
        <v>359</v>
      </c>
      <c r="F4" s="536"/>
      <c r="G4" s="434" t="s">
        <v>112</v>
      </c>
      <c r="H4" s="462" t="s">
        <v>2814</v>
      </c>
      <c r="I4" s="435" t="s">
        <v>120</v>
      </c>
      <c r="J4" s="436" t="s">
        <v>121</v>
      </c>
      <c r="K4" s="427" t="s">
        <v>2830</v>
      </c>
      <c r="L4" s="435">
        <v>5</v>
      </c>
      <c r="M4" s="437" t="s">
        <v>39</v>
      </c>
      <c r="N4" s="590" t="s">
        <v>2230</v>
      </c>
      <c r="O4" s="590" t="s">
        <v>401</v>
      </c>
      <c r="P4" s="438"/>
      <c r="Q4" s="437" t="s">
        <v>122</v>
      </c>
      <c r="R4" s="437" t="s">
        <v>123</v>
      </c>
      <c r="S4" s="436"/>
      <c r="T4" s="436" t="s">
        <v>509</v>
      </c>
      <c r="U4" s="436" t="s">
        <v>124</v>
      </c>
      <c r="V4" s="435" t="s">
        <v>125</v>
      </c>
      <c r="W4" s="435" t="s">
        <v>126</v>
      </c>
      <c r="X4" s="435" t="s">
        <v>433</v>
      </c>
      <c r="Y4" s="435" t="s">
        <v>434</v>
      </c>
      <c r="Z4" s="439" t="s">
        <v>442</v>
      </c>
      <c r="AA4" s="435">
        <v>2</v>
      </c>
      <c r="AB4" s="440">
        <v>4594</v>
      </c>
      <c r="AC4" s="572" t="s">
        <v>406</v>
      </c>
      <c r="AD4" s="441">
        <f>WEEKDAY(AB4)</f>
        <v>2</v>
      </c>
      <c r="AE4" s="442" t="str">
        <f>TEXT(AD4,"aaa")</f>
        <v>月</v>
      </c>
      <c r="AF4" s="744" t="str">
        <f>IF(AB4&lt;AS16,(TEXT(AB4,"ggge年m月d日")),AS15&amp;(AG4-AS17+1)&amp;"年"&amp;AH4&amp;"月"&amp;AI4&amp;"日")</f>
        <v>明治45年7月29日</v>
      </c>
      <c r="AG4" s="744">
        <f>YEAR(AB4)</f>
        <v>1912</v>
      </c>
      <c r="AH4" s="744">
        <f>MONTH(AB4)</f>
        <v>7</v>
      </c>
      <c r="AI4" s="744">
        <f>DAY(AB4)</f>
        <v>29</v>
      </c>
      <c r="AJ4" s="443" t="str">
        <f>TEXT(AB4,"yyyy年m月d日")</f>
        <v>1912年7月29日</v>
      </c>
      <c r="AK4" s="443" t="str">
        <f>CONCATENATE(AF4," (",AE4,")")</f>
        <v>明治45年7月29日 (月)</v>
      </c>
      <c r="AL4" s="443" t="str">
        <f>CONCATENATE(AJ4," (",AE4,")")</f>
        <v>1912年7月29日 (月)</v>
      </c>
      <c r="AM4" s="443" t="str">
        <f>IF(AB4 = "","",AK4)</f>
        <v>明治45年7月29日 (月)</v>
      </c>
      <c r="AN4" s="443" t="str">
        <f t="shared" ref="AN4:AN35" si="0">IF(AB4 = "","",AL4)</f>
        <v>1912年7月29日 (月)</v>
      </c>
      <c r="AO4" s="443" t="str">
        <f>AM4</f>
        <v>明治45年7月29日 (月)</v>
      </c>
      <c r="AP4" s="444" t="s">
        <v>446</v>
      </c>
      <c r="AQ4" s="445" t="str">
        <f t="array" ref="AQ4">IF(ROW(A1)&gt;COUNTA(AO$4:AO$201),"",INDEX(AO:AO,SMALL(IF(AO$4:AO$201&lt;&gt;"",ROW(AO$4:AO$201),""),ROW(A1))))</f>
        <v>明治45年7月29日 (月)</v>
      </c>
      <c r="AR4" s="443" t="str">
        <f t="shared" ref="AR4:AR35" si="1">IFERROR(AQ4,"")</f>
        <v>明治45年7月29日 (月)</v>
      </c>
      <c r="AS4" s="446">
        <f ca="1">WEEKDAY(AS3,1)</f>
        <v>4</v>
      </c>
      <c r="AT4" s="444" t="s">
        <v>446</v>
      </c>
      <c r="AU4" s="447"/>
      <c r="AV4" s="740" t="str">
        <f>LEFT(AU4,4)</f>
        <v/>
      </c>
      <c r="AW4" s="740" t="e">
        <f>FIND("1年",AV4,1)</f>
        <v>#VALUE!</v>
      </c>
      <c r="AX4" s="447"/>
      <c r="AY4" s="749" t="e">
        <f>FIND("年",AX4,1)</f>
        <v>#VALUE!</v>
      </c>
      <c r="AZ4" s="750">
        <f>LEN(AX4)</f>
        <v>0</v>
      </c>
      <c r="BA4" s="751"/>
      <c r="BB4" s="448">
        <f ca="1">HOUR(BB3)</f>
        <v>15</v>
      </c>
      <c r="BC4" s="447"/>
      <c r="BD4" s="443"/>
      <c r="BE4" s="443" t="s">
        <v>2317</v>
      </c>
      <c r="BF4" s="627" t="s">
        <v>2420</v>
      </c>
      <c r="BG4" s="629" t="str">
        <f>CONCATENATE(D4,$BF$4,BE4)</f>
        <v>---------- (小学生 16ﾁｰﾑ) ----------                                                            Team001</v>
      </c>
      <c r="BH4" s="632" t="str">
        <f t="shared" ref="BH4:BH35" si="2">IF(E4 = "","",E4)</f>
        <v>-</v>
      </c>
      <c r="BI4" s="632">
        <f>LEN(BG4)</f>
        <v>100</v>
      </c>
      <c r="BJ4" s="640" t="str">
        <f>IF(O4 = "","",O4)</f>
        <v>-</v>
      </c>
      <c r="BK4" s="690" t="s">
        <v>401</v>
      </c>
      <c r="BL4" s="805" t="str">
        <f>IF(N4 = "","",N4)</f>
        <v>-</v>
      </c>
    </row>
    <row r="5" spans="1:64">
      <c r="A5" s="425">
        <v>3</v>
      </c>
      <c r="B5" s="393"/>
      <c r="C5" s="393" t="s">
        <v>2449</v>
      </c>
      <c r="D5" s="532" t="s">
        <v>2883</v>
      </c>
      <c r="E5" s="537" t="s">
        <v>2884</v>
      </c>
      <c r="F5" s="537"/>
      <c r="G5" s="449" t="s">
        <v>119</v>
      </c>
      <c r="H5" s="449" t="s">
        <v>2815</v>
      </c>
      <c r="I5" s="435" t="s">
        <v>126</v>
      </c>
      <c r="J5" s="436" t="s">
        <v>127</v>
      </c>
      <c r="K5" s="436" t="s">
        <v>2831</v>
      </c>
      <c r="L5" s="435">
        <v>10</v>
      </c>
      <c r="M5" s="437" t="s">
        <v>40</v>
      </c>
      <c r="N5" s="591" t="s">
        <v>2948</v>
      </c>
      <c r="O5" s="595" t="s">
        <v>3018</v>
      </c>
      <c r="P5" s="438" t="s">
        <v>445</v>
      </c>
      <c r="Q5" s="437"/>
      <c r="R5" s="437"/>
      <c r="S5" s="450" t="s">
        <v>403</v>
      </c>
      <c r="T5" s="589" t="s">
        <v>2231</v>
      </c>
      <c r="U5" s="451"/>
      <c r="V5" s="435"/>
      <c r="W5" s="435"/>
      <c r="X5" s="435"/>
      <c r="Y5" s="435"/>
      <c r="Z5" s="439" t="s">
        <v>2086</v>
      </c>
      <c r="AA5" s="439">
        <v>3</v>
      </c>
      <c r="AB5" s="440">
        <v>4595</v>
      </c>
      <c r="AC5" s="572" t="s">
        <v>407</v>
      </c>
      <c r="AD5" s="452">
        <f>WEEKDAY(AB5)</f>
        <v>3</v>
      </c>
      <c r="AE5" s="453" t="str">
        <f t="shared" ref="AE5:AE68" si="3">TEXT(AD5,"aaa")</f>
        <v>火</v>
      </c>
      <c r="AF5" s="740" t="str">
        <f>IF(AB5&lt;AS16,(TEXT(AB5,"ggge年m月d日")),AS15&amp;(AG5-AS17+1)&amp;"年"&amp;AH5&amp;"月"&amp;AI5&amp;"日")</f>
        <v>大正1年7月30日</v>
      </c>
      <c r="AG5" s="740">
        <f t="shared" ref="AG5:AG68" si="4">YEAR(AB5)</f>
        <v>1912</v>
      </c>
      <c r="AH5" s="740">
        <f t="shared" ref="AH5:AH68" si="5">MONTH(AB5)</f>
        <v>7</v>
      </c>
      <c r="AI5" s="740">
        <f t="shared" ref="AI5:AI68" si="6">DAY(AB5)</f>
        <v>30</v>
      </c>
      <c r="AJ5" s="454" t="str">
        <f>TEXT(AB5,"yyyy年m月d日")</f>
        <v>1912年7月30日</v>
      </c>
      <c r="AK5" s="454" t="str">
        <f>CONCATENATE(AF5," (",AE5,")")</f>
        <v>大正1年7月30日 (火)</v>
      </c>
      <c r="AL5" s="454" t="str">
        <f>CONCATENATE(AJ5," (",AE5,")")</f>
        <v>1912年7月30日 (火)</v>
      </c>
      <c r="AM5" s="454" t="str">
        <f t="shared" ref="AM5:AM68" si="7">IF(AB5 = "","",AK5)</f>
        <v>大正1年7月30日 (火)</v>
      </c>
      <c r="AN5" s="454" t="str">
        <f t="shared" si="0"/>
        <v>1912年7月30日 (火)</v>
      </c>
      <c r="AO5" s="454" t="str">
        <f t="shared" ref="AO5:AO68" si="8">AM5</f>
        <v>大正1年7月30日 (火)</v>
      </c>
      <c r="AP5" s="455" t="s">
        <v>1564</v>
      </c>
      <c r="AQ5" s="456" t="str">
        <f t="array" ref="AQ5">IF(ROW(A2)&gt;COUNTA(AO$4:AO$201),"",INDEX(AO:AO,SMALL(IF(AO$4:AO$201&lt;&gt;"",ROW(AO$4:AO$201),""),ROW(A2))))</f>
        <v>大正1年7月30日 (火)</v>
      </c>
      <c r="AR5" s="454" t="str">
        <f t="shared" si="1"/>
        <v>大正1年7月30日 (火)</v>
      </c>
      <c r="AS5" s="457" t="str">
        <f ca="1">TEXT(AS4,"aaa")</f>
        <v>水</v>
      </c>
      <c r="AT5" s="455" t="s">
        <v>1564</v>
      </c>
      <c r="AU5" s="454" t="str">
        <f ca="1">AS8</f>
        <v>令和6年10月16日 (水)</v>
      </c>
      <c r="AV5" s="740" t="str">
        <f ca="1">LEFT(AU5,4)</f>
        <v>令和6年</v>
      </c>
      <c r="AW5" s="740" t="e">
        <f ca="1">FIND("1年",AV5,1)</f>
        <v>#VALUE!</v>
      </c>
      <c r="AX5" s="740" t="str">
        <f t="shared" ref="AX5:AX68" ca="1" si="9">IF(ISERR(AW5),AU5,SUBSTITUTE(AU5,"1年","元年"))</f>
        <v>令和6年10月16日 (水)</v>
      </c>
      <c r="AY5" s="752">
        <f t="shared" ref="AY5:AY68" ca="1" si="10">FIND("年",AX5,1)</f>
        <v>4</v>
      </c>
      <c r="AZ5" s="753">
        <f t="shared" ref="AZ5:AZ68" ca="1" si="11">LEN(AX5)</f>
        <v>14</v>
      </c>
      <c r="BA5" s="740" t="str">
        <f ca="1">AX5</f>
        <v>令和6年10月16日 (水)</v>
      </c>
      <c r="BB5" s="454">
        <f ca="1">MINUTE(BB3)</f>
        <v>53</v>
      </c>
      <c r="BC5" s="454" t="str">
        <f ca="1">CONCATENATE(BB4,":",BB6)</f>
        <v>15:53</v>
      </c>
      <c r="BD5" s="575" t="s">
        <v>2224</v>
      </c>
      <c r="BE5" s="454" t="s">
        <v>2415</v>
      </c>
      <c r="BG5" s="630" t="str">
        <f t="shared" ref="BG5:BG68" si="12">CONCATENATE(D5,$BF$4,BE5)</f>
        <v>小学生チーム（１）                                                            Team002</v>
      </c>
      <c r="BH5" s="633" t="str">
        <f t="shared" si="2"/>
        <v>監督 一郎</v>
      </c>
      <c r="BI5" s="633">
        <f>LEN(BG5)</f>
        <v>76</v>
      </c>
      <c r="BJ5" s="640" t="str">
        <f>IF(O5 = "","",CONCATENATE(" ",O5))</f>
        <v xml:space="preserve"> 大阪 一郎</v>
      </c>
      <c r="BK5" s="690">
        <v>0</v>
      </c>
      <c r="BL5" s="640" t="str">
        <f>IF(N5 = "","",CONCATENATE(" ",N5))</f>
        <v xml:space="preserve"> 審判 一郎</v>
      </c>
    </row>
    <row r="6" spans="1:64">
      <c r="A6" s="425">
        <v>4</v>
      </c>
      <c r="B6" s="393" t="s">
        <v>2201</v>
      </c>
      <c r="C6" s="393" t="s">
        <v>3124</v>
      </c>
      <c r="D6" s="532" t="s">
        <v>2885</v>
      </c>
      <c r="E6" s="537" t="s">
        <v>2886</v>
      </c>
      <c r="F6" s="537"/>
      <c r="G6" s="449"/>
      <c r="H6" s="449"/>
      <c r="I6" s="435"/>
      <c r="J6" s="436" t="s">
        <v>1861</v>
      </c>
      <c r="K6" s="436" t="s">
        <v>2832</v>
      </c>
      <c r="L6" s="435">
        <v>20</v>
      </c>
      <c r="M6" s="437" t="s">
        <v>41</v>
      </c>
      <c r="N6" s="593" t="s">
        <v>2949</v>
      </c>
      <c r="O6" s="594" t="s">
        <v>3019</v>
      </c>
      <c r="P6" s="433" t="s">
        <v>1862</v>
      </c>
      <c r="Q6" s="437"/>
      <c r="R6" s="437"/>
      <c r="S6" s="451"/>
      <c r="T6" s="589" t="s">
        <v>2232</v>
      </c>
      <c r="U6" s="451"/>
      <c r="V6" s="435"/>
      <c r="W6" s="435"/>
      <c r="X6" s="435"/>
      <c r="Y6" s="435"/>
      <c r="Z6" s="435"/>
      <c r="AA6" s="435">
        <v>4</v>
      </c>
      <c r="AB6" s="440">
        <v>9855</v>
      </c>
      <c r="AC6" s="573" t="s">
        <v>408</v>
      </c>
      <c r="AD6" s="452">
        <f>WEEKDAY(AB6)</f>
        <v>6</v>
      </c>
      <c r="AE6" s="453" t="str">
        <f t="shared" si="3"/>
        <v>金</v>
      </c>
      <c r="AF6" s="740" t="str">
        <f>IF(AB6&lt;AS16,(TEXT(AB6,"ggge年m月d日")),AS15&amp;(AG6-AS17+1)&amp;"年"&amp;AH6&amp;"月"&amp;AI6&amp;"日")</f>
        <v>大正15年12月24日</v>
      </c>
      <c r="AG6" s="740">
        <f t="shared" si="4"/>
        <v>1926</v>
      </c>
      <c r="AH6" s="740">
        <f t="shared" si="5"/>
        <v>12</v>
      </c>
      <c r="AI6" s="740">
        <f t="shared" si="6"/>
        <v>24</v>
      </c>
      <c r="AJ6" s="454" t="str">
        <f>TEXT(AB6,"yyyy年m月d日")</f>
        <v>1926年12月24日</v>
      </c>
      <c r="AK6" s="454" t="str">
        <f>CONCATENATE(AF6," (",AE6,")")</f>
        <v>大正15年12月24日 (金)</v>
      </c>
      <c r="AL6" s="454" t="str">
        <f>CONCATENATE(AJ6," (",AE6,")")</f>
        <v>1926年12月24日 (金)</v>
      </c>
      <c r="AM6" s="454" t="str">
        <f t="shared" si="7"/>
        <v>大正15年12月24日 (金)</v>
      </c>
      <c r="AN6" s="454" t="str">
        <f t="shared" si="0"/>
        <v>1926年12月24日 (金)</v>
      </c>
      <c r="AO6" s="454" t="str">
        <f t="shared" si="8"/>
        <v>大正15年12月24日 (金)</v>
      </c>
      <c r="AP6" s="455" t="s">
        <v>447</v>
      </c>
      <c r="AQ6" s="456" t="str">
        <f t="array" ref="AQ6">IF(ROW(A3)&gt;COUNTA(AO$4:AO$201),"",INDEX(AO:AO,SMALL(IF(AO$4:AO$201&lt;&gt;"",ROW(AO$4:AO$201),""),ROW(A3))))</f>
        <v>大正15年12月24日 (金)</v>
      </c>
      <c r="AR6" s="454" t="str">
        <f t="shared" si="1"/>
        <v>大正15年12月24日 (金)</v>
      </c>
      <c r="AS6" s="456" t="str">
        <f ca="1">IF(AS3&lt;AS16,(TEXT(AS3,"ggge年m月d日")),AS15&amp;(AS11-AS17+1)&amp;"年"&amp;AS12&amp;"月"&amp;AS13&amp;"日")</f>
        <v>令和6年10月16日</v>
      </c>
      <c r="AT6" s="455" t="s">
        <v>447</v>
      </c>
      <c r="AU6" s="454" t="str">
        <f ca="1">AS9</f>
        <v>2024年10月16日 (水)</v>
      </c>
      <c r="AV6" s="740" t="str">
        <f ca="1">LEFT(AU6,4)</f>
        <v>2024</v>
      </c>
      <c r="AW6" s="740" t="e">
        <f t="shared" ref="AW6:AW69" ca="1" si="13">FIND("1年",AV6,1)</f>
        <v>#VALUE!</v>
      </c>
      <c r="AX6" s="740" t="str">
        <f t="shared" ca="1" si="9"/>
        <v>2024年10月16日 (水)</v>
      </c>
      <c r="AY6" s="752">
        <f t="shared" ca="1" si="10"/>
        <v>5</v>
      </c>
      <c r="AZ6" s="753">
        <f t="shared" ca="1" si="11"/>
        <v>15</v>
      </c>
      <c r="BA6" s="740" t="str">
        <f ca="1">CONCATENATE(LEFT(AX5,AY5),"(",LEFT(AX6,AY6),")",RIGHT(AX5,AZ5-AY5))</f>
        <v>令和6年(2024年)10月16日 (水)</v>
      </c>
      <c r="BB6" s="459" t="str">
        <f ca="1">TEXT(BB5,"00")</f>
        <v>53</v>
      </c>
      <c r="BC6" s="459" t="s">
        <v>1863</v>
      </c>
      <c r="BD6" s="576" t="s">
        <v>2225</v>
      </c>
      <c r="BE6" s="454" t="s">
        <v>2318</v>
      </c>
      <c r="BG6" s="630" t="str">
        <f t="shared" si="12"/>
        <v>小学生チーム（２）                                                            Team003</v>
      </c>
      <c r="BH6" s="633" t="str">
        <f t="shared" si="2"/>
        <v>監督 二郎</v>
      </c>
      <c r="BI6" s="633">
        <f t="shared" ref="BI6:BI20" si="14">LEN(BG6)</f>
        <v>76</v>
      </c>
      <c r="BJ6" s="640" t="str">
        <f t="shared" ref="BJ6:BJ69" si="15">IF(O6 = "","",CONCATENATE(" ",O6))</f>
        <v xml:space="preserve"> 大阪 二郎</v>
      </c>
      <c r="BK6" s="690">
        <v>1</v>
      </c>
      <c r="BL6" s="640" t="str">
        <f t="shared" ref="BL6:BL69" si="16">IF(N6 = "","",CONCATENATE(" ",N6))</f>
        <v xml:space="preserve"> 審判 二郎</v>
      </c>
    </row>
    <row r="7" spans="1:64">
      <c r="A7" s="425">
        <v>5</v>
      </c>
      <c r="B7" s="393" t="s">
        <v>2202</v>
      </c>
      <c r="C7" s="393"/>
      <c r="D7" s="532" t="s">
        <v>2887</v>
      </c>
      <c r="E7" s="537" t="s">
        <v>2888</v>
      </c>
      <c r="F7" s="537"/>
      <c r="G7" s="449" t="s">
        <v>1864</v>
      </c>
      <c r="H7" s="449" t="s">
        <v>2816</v>
      </c>
      <c r="I7" s="435"/>
      <c r="J7" s="436" t="s">
        <v>1865</v>
      </c>
      <c r="K7" s="436" t="s">
        <v>2833</v>
      </c>
      <c r="L7" s="435">
        <v>25</v>
      </c>
      <c r="M7" s="437" t="s">
        <v>145</v>
      </c>
      <c r="N7" s="591" t="s">
        <v>2950</v>
      </c>
      <c r="O7" s="592" t="s">
        <v>1748</v>
      </c>
      <c r="P7" s="433" t="s">
        <v>1866</v>
      </c>
      <c r="Q7" s="437"/>
      <c r="R7" s="437"/>
      <c r="S7" s="451"/>
      <c r="T7" s="589" t="s">
        <v>2233</v>
      </c>
      <c r="U7" s="451"/>
      <c r="V7" s="435"/>
      <c r="W7" s="435"/>
      <c r="X7" s="435"/>
      <c r="Y7" s="435"/>
      <c r="Z7" s="435"/>
      <c r="AA7" s="435">
        <v>5</v>
      </c>
      <c r="AB7" s="440">
        <v>9856</v>
      </c>
      <c r="AC7" s="460"/>
      <c r="AD7" s="452">
        <f>WEEKDAY(AB7)</f>
        <v>7</v>
      </c>
      <c r="AE7" s="453" t="str">
        <f t="shared" si="3"/>
        <v>土</v>
      </c>
      <c r="AF7" s="740" t="str">
        <f>IF(AB7&lt;AS16,(TEXT(AB7,"ggge年m月d日")),AS15&amp;(AG7-AS17+1)&amp;"年"&amp;AH7&amp;"月"&amp;AI7&amp;"日")</f>
        <v>昭和1年12月25日</v>
      </c>
      <c r="AG7" s="740">
        <f t="shared" si="4"/>
        <v>1926</v>
      </c>
      <c r="AH7" s="740">
        <f t="shared" si="5"/>
        <v>12</v>
      </c>
      <c r="AI7" s="740">
        <f t="shared" si="6"/>
        <v>25</v>
      </c>
      <c r="AJ7" s="454" t="str">
        <f>TEXT(AB7,"yyyy年m月d日")</f>
        <v>1926年12月25日</v>
      </c>
      <c r="AK7" s="454" t="str">
        <f>CONCATENATE(AF7," (",AE7,")")</f>
        <v>昭和1年12月25日 (土)</v>
      </c>
      <c r="AL7" s="454" t="str">
        <f>CONCATENATE(AJ7," (",AE7,")")</f>
        <v>1926年12月25日 (土)</v>
      </c>
      <c r="AM7" s="454" t="str">
        <f t="shared" si="7"/>
        <v>昭和1年12月25日 (土)</v>
      </c>
      <c r="AN7" s="454" t="str">
        <f t="shared" si="0"/>
        <v>1926年12月25日 (土)</v>
      </c>
      <c r="AO7" s="454" t="str">
        <f t="shared" si="8"/>
        <v>昭和1年12月25日 (土)</v>
      </c>
      <c r="AP7" s="455" t="s">
        <v>448</v>
      </c>
      <c r="AQ7" s="456" t="str">
        <f t="array" ref="AQ7">IF(ROW(A4)&gt;COUNTA(AO$4:AO$201),"",INDEX(AO:AO,SMALL(IF(AO$4:AO$201&lt;&gt;"",ROW(AO$4:AO$201),""),ROW(A4))))</f>
        <v>昭和1年12月25日 (土)</v>
      </c>
      <c r="AR7" s="454" t="str">
        <f t="shared" si="1"/>
        <v>昭和1年12月25日 (土)</v>
      </c>
      <c r="AS7" s="456" t="str">
        <f ca="1">TEXT(AS3,"yyyy年m月d日")</f>
        <v>2024年10月16日</v>
      </c>
      <c r="AT7" s="455" t="s">
        <v>448</v>
      </c>
      <c r="AU7" s="461"/>
      <c r="AV7" s="740" t="str">
        <f t="shared" ref="AV7:AV70" si="17">LEFT(AU7,4)</f>
        <v/>
      </c>
      <c r="AW7" s="740" t="e">
        <f t="shared" si="13"/>
        <v>#VALUE!</v>
      </c>
      <c r="AX7" s="461"/>
      <c r="AY7" s="752" t="e">
        <f t="shared" si="10"/>
        <v>#VALUE!</v>
      </c>
      <c r="AZ7" s="753">
        <f t="shared" si="11"/>
        <v>0</v>
      </c>
      <c r="BA7" s="740" t="str">
        <f ca="1">AX6</f>
        <v>2024年10月16日 (水)</v>
      </c>
      <c r="BE7" s="454" t="s">
        <v>2319</v>
      </c>
      <c r="BG7" s="630" t="str">
        <f t="shared" si="12"/>
        <v>小学生チーム（３）                                                            Team004</v>
      </c>
      <c r="BH7" s="633" t="str">
        <f t="shared" si="2"/>
        <v>監督 三郎</v>
      </c>
      <c r="BI7" s="633">
        <f t="shared" si="14"/>
        <v>76</v>
      </c>
      <c r="BJ7" s="640" t="str">
        <f t="shared" si="15"/>
        <v xml:space="preserve"> 大阪 三郎</v>
      </c>
      <c r="BK7" s="690">
        <v>2</v>
      </c>
      <c r="BL7" s="640" t="str">
        <f t="shared" si="16"/>
        <v xml:space="preserve"> 審判 三郎</v>
      </c>
    </row>
    <row r="8" spans="1:64">
      <c r="A8" s="425">
        <v>6</v>
      </c>
      <c r="B8" s="393"/>
      <c r="C8" s="393" t="s">
        <v>370</v>
      </c>
      <c r="D8" s="532" t="s">
        <v>2889</v>
      </c>
      <c r="E8" s="537" t="s">
        <v>2890</v>
      </c>
      <c r="F8" s="537"/>
      <c r="G8" s="462" t="s">
        <v>1867</v>
      </c>
      <c r="H8" s="462" t="s">
        <v>2817</v>
      </c>
      <c r="I8" s="436"/>
      <c r="J8" s="436" t="s">
        <v>1868</v>
      </c>
      <c r="K8" s="436"/>
      <c r="L8" s="435">
        <v>0</v>
      </c>
      <c r="M8" s="437" t="s">
        <v>146</v>
      </c>
      <c r="N8" s="596" t="s">
        <v>2951</v>
      </c>
      <c r="O8" s="597" t="s">
        <v>3020</v>
      </c>
      <c r="P8" s="433" t="s">
        <v>1869</v>
      </c>
      <c r="Q8" s="437"/>
      <c r="R8" s="437"/>
      <c r="S8" s="437"/>
      <c r="T8" s="589" t="s">
        <v>2234</v>
      </c>
      <c r="U8" s="437"/>
      <c r="V8" s="435"/>
      <c r="W8" s="435"/>
      <c r="X8" s="435"/>
      <c r="Y8" s="435"/>
      <c r="Z8" s="435"/>
      <c r="AA8" s="435">
        <v>6</v>
      </c>
      <c r="AB8" s="440">
        <v>19267</v>
      </c>
      <c r="AC8" s="460"/>
      <c r="AD8" s="452">
        <f t="shared" ref="AD8:AD71" si="18">WEEKDAY(AB8)</f>
        <v>3</v>
      </c>
      <c r="AE8" s="453" t="str">
        <f t="shared" si="3"/>
        <v>火</v>
      </c>
      <c r="AF8" s="740" t="str">
        <f>IF(AB8&lt;AS16,(TEXT(AB8,"ggge年m月d日")),AS15&amp;(AG8-AS17+1)&amp;"年"&amp;AH8&amp;"月"&amp;AI8&amp;"日")</f>
        <v>昭和27年9月30日</v>
      </c>
      <c r="AG8" s="740">
        <f t="shared" si="4"/>
        <v>1952</v>
      </c>
      <c r="AH8" s="740">
        <f t="shared" si="5"/>
        <v>9</v>
      </c>
      <c r="AI8" s="740">
        <f t="shared" si="6"/>
        <v>30</v>
      </c>
      <c r="AJ8" s="454" t="str">
        <f t="shared" ref="AJ8:AJ71" si="19">TEXT(AB8,"yyyy年m月d日")</f>
        <v>1952年9月30日</v>
      </c>
      <c r="AK8" s="454" t="str">
        <f t="shared" ref="AK8:AK71" si="20">CONCATENATE(AF8," (",AE8,")")</f>
        <v>昭和27年9月30日 (火)</v>
      </c>
      <c r="AL8" s="454" t="str">
        <f t="shared" ref="AL8:AL71" si="21">CONCATENATE(AJ8," (",AE8,")")</f>
        <v>1952年9月30日 (火)</v>
      </c>
      <c r="AM8" s="454" t="str">
        <f t="shared" si="7"/>
        <v>昭和27年9月30日 (火)</v>
      </c>
      <c r="AN8" s="454" t="str">
        <f t="shared" si="0"/>
        <v>1952年9月30日 (火)</v>
      </c>
      <c r="AO8" s="454" t="str">
        <f t="shared" si="8"/>
        <v>昭和27年9月30日 (火)</v>
      </c>
      <c r="AP8" s="455" t="s">
        <v>449</v>
      </c>
      <c r="AQ8" s="456" t="str">
        <f t="array" ref="AQ8">IF(ROW(A5)&gt;COUNTA(AO$4:AO$201),"",INDEX(AO:AO,SMALL(IF(AO$4:AO$201&lt;&gt;"",ROW(AO$4:AO$201),""),ROW(A5))))</f>
        <v>昭和27年9月30日 (火)</v>
      </c>
      <c r="AR8" s="454" t="str">
        <f t="shared" si="1"/>
        <v>昭和27年9月30日 (火)</v>
      </c>
      <c r="AS8" s="456" t="str">
        <f ca="1">CONCATENATE(AS6," (",AS5,")")</f>
        <v>令和6年10月16日 (水)</v>
      </c>
      <c r="AT8" s="455" t="s">
        <v>449</v>
      </c>
      <c r="AU8" s="454" t="str">
        <f>AR4</f>
        <v>明治45年7月29日 (月)</v>
      </c>
      <c r="AV8" s="740" t="str">
        <f t="shared" si="17"/>
        <v>明治45</v>
      </c>
      <c r="AW8" s="740" t="e">
        <f t="shared" si="13"/>
        <v>#VALUE!</v>
      </c>
      <c r="AX8" s="740" t="str">
        <f t="shared" si="9"/>
        <v>明治45年7月29日 (月)</v>
      </c>
      <c r="AY8" s="752">
        <f t="shared" si="10"/>
        <v>5</v>
      </c>
      <c r="AZ8" s="753">
        <f t="shared" si="11"/>
        <v>14</v>
      </c>
      <c r="BA8" s="740" t="str">
        <f ca="1">CONCATENATE(LEFT(AX6,AY6),"(",LEFT(AX5,AY5),")",RIGHT(AX6,AZ6-AY6))</f>
        <v>2024年(令和6年)10月16日 (水)</v>
      </c>
      <c r="BE8" s="454" t="s">
        <v>2320</v>
      </c>
      <c r="BG8" s="630" t="str">
        <f t="shared" si="12"/>
        <v>小学生チーム（４）                                                            Team005</v>
      </c>
      <c r="BH8" s="633" t="str">
        <f t="shared" si="2"/>
        <v>監督 四郎</v>
      </c>
      <c r="BI8" s="633">
        <f t="shared" si="14"/>
        <v>76</v>
      </c>
      <c r="BJ8" s="640" t="str">
        <f t="shared" si="15"/>
        <v xml:space="preserve"> 大阪 四郎</v>
      </c>
      <c r="BK8" s="690">
        <v>3</v>
      </c>
      <c r="BL8" s="640" t="str">
        <f t="shared" si="16"/>
        <v xml:space="preserve"> 審判 四郎</v>
      </c>
    </row>
    <row r="9" spans="1:64">
      <c r="A9" s="425">
        <v>7</v>
      </c>
      <c r="B9" s="463"/>
      <c r="C9" s="393" t="s">
        <v>3125</v>
      </c>
      <c r="D9" s="532" t="s">
        <v>2891</v>
      </c>
      <c r="E9" s="537" t="s">
        <v>2892</v>
      </c>
      <c r="F9" s="537"/>
      <c r="G9" s="462" t="s">
        <v>1870</v>
      </c>
      <c r="H9" s="462" t="s">
        <v>2818</v>
      </c>
      <c r="I9" s="436"/>
      <c r="J9" s="436" t="s">
        <v>1871</v>
      </c>
      <c r="K9" s="436" t="s">
        <v>2834</v>
      </c>
      <c r="L9" s="435" t="s">
        <v>1872</v>
      </c>
      <c r="M9" s="437" t="s">
        <v>43</v>
      </c>
      <c r="N9" s="598" t="s">
        <v>2952</v>
      </c>
      <c r="O9" s="595" t="s">
        <v>3021</v>
      </c>
      <c r="P9" s="433" t="s">
        <v>1873</v>
      </c>
      <c r="Q9" s="437"/>
      <c r="R9" s="437"/>
      <c r="S9" s="437"/>
      <c r="T9" s="589" t="s">
        <v>2235</v>
      </c>
      <c r="U9" s="437"/>
      <c r="V9" s="435"/>
      <c r="W9" s="435"/>
      <c r="X9" s="435"/>
      <c r="Y9" s="435"/>
      <c r="Z9" s="435"/>
      <c r="AA9" s="439">
        <v>7</v>
      </c>
      <c r="AB9" s="440">
        <v>32515</v>
      </c>
      <c r="AC9" s="460"/>
      <c r="AD9" s="452">
        <f t="shared" si="18"/>
        <v>7</v>
      </c>
      <c r="AE9" s="453" t="str">
        <f t="shared" si="3"/>
        <v>土</v>
      </c>
      <c r="AF9" s="740" t="str">
        <f>IF(AB9&lt;AS16,(TEXT(AB9,"ggge年m月d日")),AS15&amp;(AG9-AS17+1)&amp;"年"&amp;AH9&amp;"月"&amp;AI9&amp;"日")</f>
        <v>昭和64年1月7日</v>
      </c>
      <c r="AG9" s="740">
        <f t="shared" si="4"/>
        <v>1989</v>
      </c>
      <c r="AH9" s="740">
        <f t="shared" si="5"/>
        <v>1</v>
      </c>
      <c r="AI9" s="740">
        <f t="shared" si="6"/>
        <v>7</v>
      </c>
      <c r="AJ9" s="454" t="str">
        <f t="shared" si="19"/>
        <v>1989年1月7日</v>
      </c>
      <c r="AK9" s="454" t="str">
        <f t="shared" si="20"/>
        <v>昭和64年1月7日 (土)</v>
      </c>
      <c r="AL9" s="454" t="str">
        <f t="shared" si="21"/>
        <v>1989年1月7日 (土)</v>
      </c>
      <c r="AM9" s="454" t="str">
        <f t="shared" si="7"/>
        <v>昭和64年1月7日 (土)</v>
      </c>
      <c r="AN9" s="454" t="str">
        <f t="shared" si="0"/>
        <v>1989年1月7日 (土)</v>
      </c>
      <c r="AO9" s="454" t="str">
        <f t="shared" si="8"/>
        <v>昭和64年1月7日 (土)</v>
      </c>
      <c r="AP9" s="455" t="s">
        <v>450</v>
      </c>
      <c r="AQ9" s="456" t="str">
        <f t="array" ref="AQ9">IF(ROW(A6)&gt;COUNTA(AO$4:AO$201),"",INDEX(AO:AO,SMALL(IF(AO$4:AO$201&lt;&gt;"",ROW(AO$4:AO$201),""),ROW(A6))))</f>
        <v>昭和64年1月7日 (土)</v>
      </c>
      <c r="AR9" s="454" t="str">
        <f t="shared" si="1"/>
        <v>昭和64年1月7日 (土)</v>
      </c>
      <c r="AS9" s="492" t="str">
        <f ca="1">CONCATENATE(AS7," (",AS5,")")</f>
        <v>2024年10月16日 (水)</v>
      </c>
      <c r="AT9" s="455" t="s">
        <v>450</v>
      </c>
      <c r="AU9" s="454" t="str">
        <f>AR5</f>
        <v>大正1年7月30日 (火)</v>
      </c>
      <c r="AV9" s="740" t="str">
        <f t="shared" si="17"/>
        <v>大正1年</v>
      </c>
      <c r="AW9" s="740">
        <f t="shared" si="13"/>
        <v>3</v>
      </c>
      <c r="AX9" s="740" t="str">
        <f t="shared" si="9"/>
        <v>大正元年7月30日 (火)</v>
      </c>
      <c r="AY9" s="752">
        <f t="shared" si="10"/>
        <v>4</v>
      </c>
      <c r="AZ9" s="753">
        <f t="shared" si="11"/>
        <v>13</v>
      </c>
      <c r="BA9" s="740" t="str">
        <f ca="1">BA210</f>
        <v>Wed. October 16, 2024</v>
      </c>
      <c r="BE9" s="454" t="s">
        <v>2321</v>
      </c>
      <c r="BG9" s="630" t="str">
        <f t="shared" si="12"/>
        <v>小学生チーム（５）                                                            Team006</v>
      </c>
      <c r="BH9" s="633" t="str">
        <f t="shared" si="2"/>
        <v>監督 五郎</v>
      </c>
      <c r="BI9" s="633">
        <f t="shared" si="14"/>
        <v>76</v>
      </c>
      <c r="BJ9" s="640" t="str">
        <f t="shared" si="15"/>
        <v xml:space="preserve"> 大阪 五郎</v>
      </c>
      <c r="BK9" s="690">
        <v>4</v>
      </c>
      <c r="BL9" s="640" t="str">
        <f t="shared" si="16"/>
        <v xml:space="preserve"> 審判 五郎</v>
      </c>
    </row>
    <row r="10" spans="1:64">
      <c r="A10" s="425">
        <v>8</v>
      </c>
      <c r="B10" s="393"/>
      <c r="C10" s="393"/>
      <c r="D10" s="532" t="s">
        <v>2893</v>
      </c>
      <c r="E10" s="537" t="s">
        <v>2894</v>
      </c>
      <c r="F10" s="537"/>
      <c r="G10" s="462" t="s">
        <v>1874</v>
      </c>
      <c r="H10" s="462" t="s">
        <v>2819</v>
      </c>
      <c r="I10" s="436"/>
      <c r="J10" s="436"/>
      <c r="K10" s="436" t="s">
        <v>2835</v>
      </c>
      <c r="L10" s="435" t="s">
        <v>1875</v>
      </c>
      <c r="M10" s="437" t="s">
        <v>44</v>
      </c>
      <c r="N10" s="593"/>
      <c r="O10" s="594"/>
      <c r="P10" s="433" t="s">
        <v>1876</v>
      </c>
      <c r="Q10" s="437"/>
      <c r="R10" s="437"/>
      <c r="S10" s="437"/>
      <c r="T10" s="589" t="s">
        <v>2236</v>
      </c>
      <c r="U10" s="437"/>
      <c r="V10" s="435"/>
      <c r="W10" s="435"/>
      <c r="X10" s="435"/>
      <c r="Y10" s="435"/>
      <c r="Z10" s="435"/>
      <c r="AA10" s="435">
        <v>8</v>
      </c>
      <c r="AB10" s="440">
        <v>32516</v>
      </c>
      <c r="AC10" s="460"/>
      <c r="AD10" s="452">
        <f t="shared" si="18"/>
        <v>1</v>
      </c>
      <c r="AE10" s="453" t="str">
        <f t="shared" si="3"/>
        <v>日</v>
      </c>
      <c r="AF10" s="740" t="str">
        <f>IF(AB10&lt;AS16,(TEXT(AB10,"ggge年m月d日")),AS15&amp;(AG10-AS17+1)&amp;"年"&amp;AH10&amp;"月"&amp;AI10&amp;"日")</f>
        <v>平成1年1月8日</v>
      </c>
      <c r="AG10" s="740">
        <f>YEAR(AB10)</f>
        <v>1989</v>
      </c>
      <c r="AH10" s="740">
        <f t="shared" si="5"/>
        <v>1</v>
      </c>
      <c r="AI10" s="740">
        <f t="shared" si="6"/>
        <v>8</v>
      </c>
      <c r="AJ10" s="454" t="str">
        <f t="shared" si="19"/>
        <v>1989年1月8日</v>
      </c>
      <c r="AK10" s="454" t="str">
        <f t="shared" si="20"/>
        <v>平成1年1月8日 (日)</v>
      </c>
      <c r="AL10" s="454" t="str">
        <f t="shared" si="21"/>
        <v>1989年1月8日 (日)</v>
      </c>
      <c r="AM10" s="454" t="str">
        <f t="shared" si="7"/>
        <v>平成1年1月8日 (日)</v>
      </c>
      <c r="AN10" s="454" t="str">
        <f t="shared" si="0"/>
        <v>1989年1月8日 (日)</v>
      </c>
      <c r="AO10" s="454" t="str">
        <f t="shared" si="8"/>
        <v>平成1年1月8日 (日)</v>
      </c>
      <c r="AP10" s="455" t="s">
        <v>451</v>
      </c>
      <c r="AQ10" s="456" t="str">
        <f t="array" ref="AQ10">IF(ROW(A7)&gt;COUNTA(AO$4:AO$201),"",INDEX(AO:AO,SMALL(IF(AO$4:AO$201&lt;&gt;"",ROW(AO$4:AO$201),""),ROW(A7))))</f>
        <v>平成1年1月8日 (日)</v>
      </c>
      <c r="AR10" s="454" t="str">
        <f t="shared" si="1"/>
        <v>平成1年1月8日 (日)</v>
      </c>
      <c r="AS10" s="738"/>
      <c r="AT10" s="455" t="s">
        <v>451</v>
      </c>
      <c r="AU10" s="454" t="str">
        <f t="shared" ref="AU10:AU73" si="22">AR6</f>
        <v>大正15年12月24日 (金)</v>
      </c>
      <c r="AV10" s="740" t="str">
        <f t="shared" si="17"/>
        <v>大正15</v>
      </c>
      <c r="AW10" s="740" t="e">
        <f t="shared" si="13"/>
        <v>#VALUE!</v>
      </c>
      <c r="AX10" s="740" t="str">
        <f t="shared" si="9"/>
        <v>大正15年12月24日 (金)</v>
      </c>
      <c r="AY10" s="752">
        <f t="shared" si="10"/>
        <v>5</v>
      </c>
      <c r="AZ10" s="753">
        <f t="shared" si="11"/>
        <v>15</v>
      </c>
      <c r="BA10" s="754"/>
      <c r="BE10" s="454" t="s">
        <v>2322</v>
      </c>
      <c r="BG10" s="630" t="str">
        <f t="shared" si="12"/>
        <v>小学生チーム（６）                                                            Team007</v>
      </c>
      <c r="BH10" s="633" t="str">
        <f t="shared" si="2"/>
        <v>監督 六郎</v>
      </c>
      <c r="BI10" s="633">
        <f t="shared" si="14"/>
        <v>76</v>
      </c>
      <c r="BJ10" s="640" t="str">
        <f>IF(O10 = "","",CONCATENATE(" ",O10))</f>
        <v/>
      </c>
      <c r="BK10" s="690">
        <v>5</v>
      </c>
      <c r="BL10" s="640" t="str">
        <f t="shared" si="16"/>
        <v/>
      </c>
    </row>
    <row r="11" spans="1:64">
      <c r="A11" s="425">
        <v>9</v>
      </c>
      <c r="B11" s="393"/>
      <c r="C11" s="393" t="s">
        <v>1544</v>
      </c>
      <c r="D11" s="532" t="s">
        <v>2895</v>
      </c>
      <c r="E11" s="537" t="s">
        <v>2896</v>
      </c>
      <c r="F11" s="537"/>
      <c r="G11" s="434"/>
      <c r="H11" s="462"/>
      <c r="I11" s="436"/>
      <c r="J11" s="436"/>
      <c r="K11" s="436" t="s">
        <v>2836</v>
      </c>
      <c r="L11" s="435"/>
      <c r="M11" s="437" t="s">
        <v>147</v>
      </c>
      <c r="N11" s="598"/>
      <c r="O11" s="592"/>
      <c r="P11" s="438" t="s">
        <v>1877</v>
      </c>
      <c r="Q11" s="437"/>
      <c r="R11" s="437"/>
      <c r="S11" s="437"/>
      <c r="T11" s="589" t="s">
        <v>2237</v>
      </c>
      <c r="U11" s="437"/>
      <c r="V11" s="435"/>
      <c r="W11" s="435"/>
      <c r="X11" s="435"/>
      <c r="Y11" s="435"/>
      <c r="Z11" s="435"/>
      <c r="AA11" s="435">
        <v>9</v>
      </c>
      <c r="AB11" s="743">
        <v>40932</v>
      </c>
      <c r="AC11" s="460"/>
      <c r="AD11" s="452">
        <f t="shared" si="18"/>
        <v>3</v>
      </c>
      <c r="AE11" s="453" t="str">
        <f t="shared" si="3"/>
        <v>火</v>
      </c>
      <c r="AF11" s="740" t="str">
        <f>IF(AB11&lt;AS16,(TEXT(AB11,"ggge年m月d日")),AS15&amp;(AG11-AS17+1)&amp;"年"&amp;AH11&amp;"月"&amp;AI11&amp;"日")</f>
        <v>平成24年1月24日</v>
      </c>
      <c r="AG11" s="740">
        <f t="shared" si="4"/>
        <v>2012</v>
      </c>
      <c r="AH11" s="740">
        <f t="shared" si="5"/>
        <v>1</v>
      </c>
      <c r="AI11" s="740">
        <f t="shared" si="6"/>
        <v>24</v>
      </c>
      <c r="AJ11" s="454" t="str">
        <f t="shared" si="19"/>
        <v>2012年1月24日</v>
      </c>
      <c r="AK11" s="454" t="str">
        <f t="shared" si="20"/>
        <v>平成24年1月24日 (火)</v>
      </c>
      <c r="AL11" s="454" t="str">
        <f t="shared" si="21"/>
        <v>2012年1月24日 (火)</v>
      </c>
      <c r="AM11" s="454" t="str">
        <f t="shared" si="7"/>
        <v>平成24年1月24日 (火)</v>
      </c>
      <c r="AN11" s="454" t="str">
        <f t="shared" si="0"/>
        <v>2012年1月24日 (火)</v>
      </c>
      <c r="AO11" s="454" t="str">
        <f t="shared" si="8"/>
        <v>平成24年1月24日 (火)</v>
      </c>
      <c r="AP11" s="455" t="s">
        <v>452</v>
      </c>
      <c r="AQ11" s="456" t="str">
        <f t="array" ref="AQ11">IF(ROW(A8)&gt;COUNTA(AO$4:AO$201),"",INDEX(AO:AO,SMALL(IF(AO$4:AO$201&lt;&gt;"",ROW(AO$4:AO$201),""),ROW(A8))))</f>
        <v>平成24年1月24日 (火)</v>
      </c>
      <c r="AR11" s="454" t="str">
        <f t="shared" si="1"/>
        <v>平成24年1月24日 (火)</v>
      </c>
      <c r="AS11" s="739">
        <f ca="1">YEAR(AS3)</f>
        <v>2024</v>
      </c>
      <c r="AT11" s="455" t="s">
        <v>452</v>
      </c>
      <c r="AU11" s="454" t="str">
        <f t="shared" si="22"/>
        <v>昭和1年12月25日 (土)</v>
      </c>
      <c r="AV11" s="740" t="str">
        <f t="shared" si="17"/>
        <v>昭和1年</v>
      </c>
      <c r="AW11" s="740">
        <f t="shared" si="13"/>
        <v>3</v>
      </c>
      <c r="AX11" s="740" t="str">
        <f t="shared" si="9"/>
        <v>昭和元年12月25日 (土)</v>
      </c>
      <c r="AY11" s="752">
        <f t="shared" si="10"/>
        <v>4</v>
      </c>
      <c r="AZ11" s="753">
        <f t="shared" si="11"/>
        <v>14</v>
      </c>
      <c r="BA11" s="740" t="str">
        <f>AX8</f>
        <v>明治45年7月29日 (月)</v>
      </c>
      <c r="BE11" s="454" t="s">
        <v>2323</v>
      </c>
      <c r="BG11" s="630" t="str">
        <f t="shared" si="12"/>
        <v>小学生チーム（７）                                                            Team008</v>
      </c>
      <c r="BH11" s="633" t="str">
        <f t="shared" si="2"/>
        <v>監督 七郎</v>
      </c>
      <c r="BI11" s="633">
        <f t="shared" si="14"/>
        <v>76</v>
      </c>
      <c r="BJ11" s="640" t="str">
        <f t="shared" si="15"/>
        <v/>
      </c>
      <c r="BK11" s="690">
        <v>6</v>
      </c>
      <c r="BL11" s="640" t="str">
        <f t="shared" si="16"/>
        <v/>
      </c>
    </row>
    <row r="12" spans="1:64" ht="13.5">
      <c r="A12" s="425">
        <v>10</v>
      </c>
      <c r="B12" s="463"/>
      <c r="C12" s="393" t="s">
        <v>2204</v>
      </c>
      <c r="D12" s="532" t="s">
        <v>2897</v>
      </c>
      <c r="E12" s="537" t="s">
        <v>2898</v>
      </c>
      <c r="F12" s="537"/>
      <c r="G12" s="434" t="s">
        <v>1878</v>
      </c>
      <c r="H12" s="462" t="s">
        <v>2820</v>
      </c>
      <c r="I12" s="436"/>
      <c r="J12" s="435"/>
      <c r="K12" s="436" t="s">
        <v>2837</v>
      </c>
      <c r="L12" s="435"/>
      <c r="M12" s="437" t="s">
        <v>148</v>
      </c>
      <c r="N12" s="596" t="s">
        <v>2953</v>
      </c>
      <c r="O12" s="597" t="s">
        <v>3022</v>
      </c>
      <c r="P12" s="433" t="s">
        <v>1879</v>
      </c>
      <c r="Q12" s="437"/>
      <c r="R12" s="437"/>
      <c r="S12" s="437"/>
      <c r="T12" s="589" t="s">
        <v>2238</v>
      </c>
      <c r="U12" s="437"/>
      <c r="V12" s="435"/>
      <c r="W12" s="435"/>
      <c r="X12" s="435"/>
      <c r="Y12" s="435"/>
      <c r="Z12" s="435"/>
      <c r="AA12" s="439">
        <v>10</v>
      </c>
      <c r="AB12" s="743">
        <v>43585</v>
      </c>
      <c r="AC12" s="460"/>
      <c r="AD12" s="452">
        <f t="shared" si="18"/>
        <v>3</v>
      </c>
      <c r="AE12" s="453" t="str">
        <f t="shared" si="3"/>
        <v>火</v>
      </c>
      <c r="AF12" s="740" t="str">
        <f>IF(AB12&lt;AS16,(TEXT(AB12,"ggge年m月d日")),AS15&amp;(AG12-AS17+1)&amp;"年"&amp;AH12&amp;"月"&amp;AI12&amp;"日")</f>
        <v>平成31年4月30日</v>
      </c>
      <c r="AG12" s="740">
        <f t="shared" si="4"/>
        <v>2019</v>
      </c>
      <c r="AH12" s="740">
        <f t="shared" si="5"/>
        <v>4</v>
      </c>
      <c r="AI12" s="740">
        <f t="shared" si="6"/>
        <v>30</v>
      </c>
      <c r="AJ12" s="454" t="str">
        <f t="shared" si="19"/>
        <v>2019年4月30日</v>
      </c>
      <c r="AK12" s="454" t="str">
        <f t="shared" si="20"/>
        <v>平成31年4月30日 (火)</v>
      </c>
      <c r="AL12" s="454" t="str">
        <f t="shared" si="21"/>
        <v>2019年4月30日 (火)</v>
      </c>
      <c r="AM12" s="454" t="str">
        <f t="shared" si="7"/>
        <v>平成31年4月30日 (火)</v>
      </c>
      <c r="AN12" s="454" t="str">
        <f t="shared" si="0"/>
        <v>2019年4月30日 (火)</v>
      </c>
      <c r="AO12" s="454" t="str">
        <f t="shared" si="8"/>
        <v>平成31年4月30日 (火)</v>
      </c>
      <c r="AP12" s="455" t="s">
        <v>453</v>
      </c>
      <c r="AQ12" s="456" t="str">
        <f t="array" ref="AQ12">IF(ROW(A9)&gt;COUNTA(AO$4:AO$201),"",INDEX(AO:AO,SMALL(IF(AO$4:AO$201&lt;&gt;"",ROW(AO$4:AO$201),""),ROW(A9))))</f>
        <v>平成31年4月30日 (火)</v>
      </c>
      <c r="AR12" s="454" t="str">
        <f t="shared" si="1"/>
        <v>平成31年4月30日 (火)</v>
      </c>
      <c r="AS12" s="740">
        <f ca="1">MONTH(AS3)</f>
        <v>10</v>
      </c>
      <c r="AT12" s="455" t="s">
        <v>453</v>
      </c>
      <c r="AU12" s="454" t="str">
        <f t="shared" si="22"/>
        <v>昭和27年9月30日 (火)</v>
      </c>
      <c r="AV12" s="740" t="str">
        <f t="shared" si="17"/>
        <v>昭和27</v>
      </c>
      <c r="AW12" s="740" t="e">
        <f t="shared" si="13"/>
        <v>#VALUE!</v>
      </c>
      <c r="AX12" s="740" t="str">
        <f t="shared" si="9"/>
        <v>昭和27年9月30日 (火)</v>
      </c>
      <c r="AY12" s="752">
        <f t="shared" si="10"/>
        <v>5</v>
      </c>
      <c r="AZ12" s="753">
        <f t="shared" si="11"/>
        <v>14</v>
      </c>
      <c r="BA12" s="740" t="str">
        <f>AX9</f>
        <v>大正元年7月30日 (火)</v>
      </c>
      <c r="BE12" s="454" t="s">
        <v>2324</v>
      </c>
      <c r="BG12" s="630" t="str">
        <f t="shared" si="12"/>
        <v>小学生チーム（８）                                                            Team009</v>
      </c>
      <c r="BH12" s="633" t="str">
        <f t="shared" si="2"/>
        <v>監督 八郎</v>
      </c>
      <c r="BI12" s="633">
        <f t="shared" si="14"/>
        <v>76</v>
      </c>
      <c r="BJ12" s="640" t="str">
        <f t="shared" si="15"/>
        <v xml:space="preserve"> ～～～ 以下 ○×△大学 補助員 ～～～</v>
      </c>
      <c r="BK12" s="690">
        <v>7</v>
      </c>
      <c r="BL12" s="640" t="str">
        <f t="shared" si="16"/>
        <v xml:space="preserve"> 審判10</v>
      </c>
    </row>
    <row r="13" spans="1:64" ht="13.5">
      <c r="A13" s="425">
        <v>11</v>
      </c>
      <c r="B13" s="393"/>
      <c r="C13" s="393" t="s">
        <v>2205</v>
      </c>
      <c r="D13" s="532" t="s">
        <v>2899</v>
      </c>
      <c r="E13" s="537" t="s">
        <v>2900</v>
      </c>
      <c r="F13" s="537"/>
      <c r="G13" s="464" t="s">
        <v>1880</v>
      </c>
      <c r="H13" s="449" t="s">
        <v>2821</v>
      </c>
      <c r="I13" s="436"/>
      <c r="J13" s="435"/>
      <c r="K13" s="435"/>
      <c r="L13" s="435"/>
      <c r="M13" s="437" t="s">
        <v>45</v>
      </c>
      <c r="N13" s="591" t="s">
        <v>2954</v>
      </c>
      <c r="O13" s="592" t="s">
        <v>2209</v>
      </c>
      <c r="P13" s="433" t="s">
        <v>1881</v>
      </c>
      <c r="Q13" s="437"/>
      <c r="R13" s="437"/>
      <c r="S13" s="437"/>
      <c r="T13" s="589" t="s">
        <v>2239</v>
      </c>
      <c r="U13" s="437"/>
      <c r="V13" s="435"/>
      <c r="W13" s="435"/>
      <c r="X13" s="435"/>
      <c r="Y13" s="435"/>
      <c r="Z13" s="435"/>
      <c r="AA13" s="435">
        <v>11</v>
      </c>
      <c r="AB13" s="440">
        <v>43586</v>
      </c>
      <c r="AC13" s="460"/>
      <c r="AD13" s="452">
        <f t="shared" si="18"/>
        <v>4</v>
      </c>
      <c r="AE13" s="453" t="str">
        <f t="shared" si="3"/>
        <v>水</v>
      </c>
      <c r="AF13" s="740" t="str">
        <f>IF(AB13&lt;AS16,(TEXT(AB13,"ggge年m月d日")),AS15&amp;(AG13-AS17+1)&amp;"年"&amp;AH13&amp;"月"&amp;AI13&amp;"日")</f>
        <v>令和1年5月1日</v>
      </c>
      <c r="AG13" s="740">
        <f t="shared" si="4"/>
        <v>2019</v>
      </c>
      <c r="AH13" s="740">
        <f t="shared" si="5"/>
        <v>5</v>
      </c>
      <c r="AI13" s="740">
        <f t="shared" si="6"/>
        <v>1</v>
      </c>
      <c r="AJ13" s="454" t="str">
        <f t="shared" si="19"/>
        <v>2019年5月1日</v>
      </c>
      <c r="AK13" s="454" t="str">
        <f t="shared" si="20"/>
        <v>令和1年5月1日 (水)</v>
      </c>
      <c r="AL13" s="454" t="str">
        <f t="shared" si="21"/>
        <v>2019年5月1日 (水)</v>
      </c>
      <c r="AM13" s="454" t="str">
        <f t="shared" si="7"/>
        <v>令和1年5月1日 (水)</v>
      </c>
      <c r="AN13" s="454" t="str">
        <f t="shared" si="0"/>
        <v>2019年5月1日 (水)</v>
      </c>
      <c r="AO13" s="454" t="str">
        <f t="shared" si="8"/>
        <v>令和1年5月1日 (水)</v>
      </c>
      <c r="AP13" s="455" t="s">
        <v>454</v>
      </c>
      <c r="AQ13" s="456" t="str">
        <f t="array" ref="AQ13">IF(ROW(A10)&gt;COUNTA(AO$4:AO$201),"",INDEX(AO:AO,SMALL(IF(AO$4:AO$201&lt;&gt;"",ROW(AO$4:AO$201),""),ROW(A10))))</f>
        <v>令和1年5月1日 (水)</v>
      </c>
      <c r="AR13" s="454" t="str">
        <f t="shared" si="1"/>
        <v>令和1年5月1日 (水)</v>
      </c>
      <c r="AS13" s="741">
        <f ca="1">DAY(AS3)</f>
        <v>16</v>
      </c>
      <c r="AT13" s="455" t="s">
        <v>454</v>
      </c>
      <c r="AU13" s="454" t="str">
        <f t="shared" si="22"/>
        <v>昭和64年1月7日 (土)</v>
      </c>
      <c r="AV13" s="740" t="str">
        <f t="shared" si="17"/>
        <v>昭和64</v>
      </c>
      <c r="AW13" s="740" t="e">
        <f t="shared" si="13"/>
        <v>#VALUE!</v>
      </c>
      <c r="AX13" s="740" t="str">
        <f t="shared" si="9"/>
        <v>昭和64年1月7日 (土)</v>
      </c>
      <c r="AY13" s="752">
        <f t="shared" si="10"/>
        <v>5</v>
      </c>
      <c r="AZ13" s="753">
        <f t="shared" si="11"/>
        <v>13</v>
      </c>
      <c r="BA13" s="740" t="str">
        <f t="shared" ref="BA13:BA76" si="23">AX10</f>
        <v>大正15年12月24日 (金)</v>
      </c>
      <c r="BE13" s="454" t="s">
        <v>2325</v>
      </c>
      <c r="BG13" s="630" t="str">
        <f t="shared" si="12"/>
        <v>小学生チーム（９）                                                            Team010</v>
      </c>
      <c r="BH13" s="633" t="str">
        <f t="shared" si="2"/>
        <v>監督 九郎</v>
      </c>
      <c r="BI13" s="633">
        <f t="shared" si="14"/>
        <v>76</v>
      </c>
      <c r="BJ13" s="640" t="str">
        <f>IF(O13 = "","",CONCATENATE(" ",O13))</f>
        <v xml:space="preserve"> 大学 一郎</v>
      </c>
      <c r="BK13" s="690">
        <v>8</v>
      </c>
      <c r="BL13" s="640" t="str">
        <f t="shared" si="16"/>
        <v xml:space="preserve"> 審判11</v>
      </c>
    </row>
    <row r="14" spans="1:64" ht="13.5">
      <c r="A14" s="425">
        <v>12</v>
      </c>
      <c r="B14" s="458"/>
      <c r="C14" s="393" t="s">
        <v>1546</v>
      </c>
      <c r="D14" s="532" t="s">
        <v>2901</v>
      </c>
      <c r="E14" s="537" t="s">
        <v>2902</v>
      </c>
      <c r="F14" s="537"/>
      <c r="G14" s="464" t="s">
        <v>1882</v>
      </c>
      <c r="H14" s="449" t="s">
        <v>2822</v>
      </c>
      <c r="I14" s="436"/>
      <c r="J14" s="435"/>
      <c r="K14" s="436" t="s">
        <v>2838</v>
      </c>
      <c r="L14" s="435"/>
      <c r="M14" s="437" t="s">
        <v>47</v>
      </c>
      <c r="N14" s="593" t="s">
        <v>2955</v>
      </c>
      <c r="O14" s="594" t="s">
        <v>2210</v>
      </c>
      <c r="P14" s="433" t="s">
        <v>1883</v>
      </c>
      <c r="Q14" s="437"/>
      <c r="R14" s="437"/>
      <c r="S14" s="437"/>
      <c r="T14" s="589" t="s">
        <v>2240</v>
      </c>
      <c r="U14" s="437"/>
      <c r="V14" s="435"/>
      <c r="W14" s="435"/>
      <c r="X14" s="435"/>
      <c r="Y14" s="435"/>
      <c r="Z14" s="435"/>
      <c r="AA14" s="435">
        <v>12</v>
      </c>
      <c r="AB14" s="440"/>
      <c r="AC14" s="460"/>
      <c r="AD14" s="452">
        <f t="shared" si="18"/>
        <v>7</v>
      </c>
      <c r="AE14" s="453" t="str">
        <f t="shared" si="3"/>
        <v>土</v>
      </c>
      <c r="AF14" s="740" t="str">
        <f>IF(AB14&lt;AS16,(TEXT(AB14,"ggge年m月d日")),AS15&amp;(AG14-AS17+1)&amp;"年"&amp;AH14&amp;"月"&amp;AI14&amp;"日")</f>
        <v>明治33年1月0日</v>
      </c>
      <c r="AG14" s="740">
        <f t="shared" si="4"/>
        <v>1900</v>
      </c>
      <c r="AH14" s="740">
        <f t="shared" si="5"/>
        <v>1</v>
      </c>
      <c r="AI14" s="740">
        <f t="shared" si="6"/>
        <v>0</v>
      </c>
      <c r="AJ14" s="454" t="str">
        <f t="shared" si="19"/>
        <v>1900年1月0日</v>
      </c>
      <c r="AK14" s="454" t="str">
        <f t="shared" si="20"/>
        <v>明治33年1月0日 (土)</v>
      </c>
      <c r="AL14" s="454" t="str">
        <f t="shared" si="21"/>
        <v>1900年1月0日 (土)</v>
      </c>
      <c r="AM14" s="454" t="str">
        <f t="shared" si="7"/>
        <v/>
      </c>
      <c r="AN14" s="454" t="str">
        <f t="shared" si="0"/>
        <v/>
      </c>
      <c r="AO14" s="454" t="str">
        <f t="shared" si="8"/>
        <v/>
      </c>
      <c r="AP14" s="455" t="s">
        <v>455</v>
      </c>
      <c r="AQ14" s="456" t="str">
        <f t="array" ref="AQ14">IF(ROW(A11)&gt;COUNTA(AO$4:AO$201),"",INDEX(AO:AO,SMALL(IF(AO$4:AO$201&lt;&gt;"",ROW(AO$4:AO$201),""),ROW(A11))))</f>
        <v>1912年7月29日 (月)</v>
      </c>
      <c r="AR14" s="454" t="str">
        <f t="shared" si="1"/>
        <v>1912年7月29日 (月)</v>
      </c>
      <c r="AS14" s="738"/>
      <c r="AT14" s="455" t="s">
        <v>455</v>
      </c>
      <c r="AU14" s="454" t="str">
        <f t="shared" si="22"/>
        <v>平成1年1月8日 (日)</v>
      </c>
      <c r="AV14" s="740" t="str">
        <f t="shared" si="17"/>
        <v>平成1年</v>
      </c>
      <c r="AW14" s="740">
        <f t="shared" si="13"/>
        <v>3</v>
      </c>
      <c r="AX14" s="740" t="str">
        <f t="shared" si="9"/>
        <v>平成元年1月8日 (日)</v>
      </c>
      <c r="AY14" s="752">
        <f t="shared" si="10"/>
        <v>4</v>
      </c>
      <c r="AZ14" s="753">
        <f t="shared" si="11"/>
        <v>12</v>
      </c>
      <c r="BA14" s="740" t="str">
        <f t="shared" si="23"/>
        <v>昭和元年12月25日 (土)</v>
      </c>
      <c r="BE14" s="454" t="s">
        <v>2326</v>
      </c>
      <c r="BG14" s="630" t="str">
        <f t="shared" si="12"/>
        <v>小学生チーム（１０）                                                            Team011</v>
      </c>
      <c r="BH14" s="633" t="str">
        <f t="shared" si="2"/>
        <v>監督 十郎</v>
      </c>
      <c r="BI14" s="633">
        <f t="shared" si="14"/>
        <v>77</v>
      </c>
      <c r="BJ14" s="640" t="str">
        <f t="shared" si="15"/>
        <v xml:space="preserve"> 大学 二郎</v>
      </c>
      <c r="BK14" s="690">
        <v>9</v>
      </c>
      <c r="BL14" s="640" t="str">
        <f t="shared" si="16"/>
        <v xml:space="preserve"> 審判12</v>
      </c>
    </row>
    <row r="15" spans="1:64" ht="13.5">
      <c r="A15" s="425">
        <v>13</v>
      </c>
      <c r="B15" s="458"/>
      <c r="C15" s="393"/>
      <c r="D15" s="532" t="s">
        <v>2903</v>
      </c>
      <c r="E15" s="537" t="s">
        <v>2904</v>
      </c>
      <c r="F15" s="537"/>
      <c r="G15" s="464" t="s">
        <v>1738</v>
      </c>
      <c r="H15" s="449" t="s">
        <v>2823</v>
      </c>
      <c r="I15" s="436"/>
      <c r="J15" s="435"/>
      <c r="K15" s="435" t="s">
        <v>2839</v>
      </c>
      <c r="L15" s="435"/>
      <c r="M15" s="437" t="s">
        <v>48</v>
      </c>
      <c r="N15" s="598" t="s">
        <v>2956</v>
      </c>
      <c r="O15" s="595" t="s">
        <v>2211</v>
      </c>
      <c r="P15" s="433" t="s">
        <v>1884</v>
      </c>
      <c r="Q15" s="437"/>
      <c r="R15" s="437"/>
      <c r="S15" s="437"/>
      <c r="T15" s="589" t="s">
        <v>2241</v>
      </c>
      <c r="U15" s="437"/>
      <c r="V15" s="435"/>
      <c r="W15" s="435"/>
      <c r="X15" s="435"/>
      <c r="Y15" s="435"/>
      <c r="Z15" s="435"/>
      <c r="AA15" s="439">
        <v>13</v>
      </c>
      <c r="AB15" s="440"/>
      <c r="AC15" s="460"/>
      <c r="AD15" s="452">
        <f t="shared" si="18"/>
        <v>7</v>
      </c>
      <c r="AE15" s="453" t="str">
        <f t="shared" si="3"/>
        <v>土</v>
      </c>
      <c r="AF15" s="740" t="str">
        <f>IF(AB15&lt;AS16,(TEXT(AB15,"ggge年m月d日")),AS15&amp;(AG15-AS17+1)&amp;"年"&amp;AH15&amp;"月"&amp;AI15&amp;"日")</f>
        <v>明治33年1月0日</v>
      </c>
      <c r="AG15" s="740">
        <f t="shared" si="4"/>
        <v>1900</v>
      </c>
      <c r="AH15" s="740">
        <f t="shared" si="5"/>
        <v>1</v>
      </c>
      <c r="AI15" s="740">
        <f t="shared" si="6"/>
        <v>0</v>
      </c>
      <c r="AJ15" s="454" t="str">
        <f t="shared" si="19"/>
        <v>1900年1月0日</v>
      </c>
      <c r="AK15" s="454" t="str">
        <f t="shared" si="20"/>
        <v>明治33年1月0日 (土)</v>
      </c>
      <c r="AL15" s="454" t="str">
        <f t="shared" si="21"/>
        <v>1900年1月0日 (土)</v>
      </c>
      <c r="AM15" s="454" t="str">
        <f t="shared" si="7"/>
        <v/>
      </c>
      <c r="AN15" s="454" t="str">
        <f t="shared" si="0"/>
        <v/>
      </c>
      <c r="AO15" s="454" t="str">
        <f t="shared" si="8"/>
        <v/>
      </c>
      <c r="AP15" s="455" t="s">
        <v>456</v>
      </c>
      <c r="AQ15" s="456" t="str">
        <f t="array" ref="AQ15">IF(ROW(A12)&gt;COUNTA(AO$4:AO$201),"",INDEX(AO:AO,SMALL(IF(AO$4:AO$201&lt;&gt;"",ROW(AO$4:AO$201),""),ROW(A12))))</f>
        <v>1912年7月30日 (火)</v>
      </c>
      <c r="AR15" s="454" t="str">
        <f t="shared" si="1"/>
        <v>1912年7月30日 (火)</v>
      </c>
      <c r="AS15" s="746" t="s">
        <v>2792</v>
      </c>
      <c r="AT15" s="455" t="s">
        <v>456</v>
      </c>
      <c r="AU15" s="454" t="str">
        <f t="shared" si="22"/>
        <v>平成24年1月24日 (火)</v>
      </c>
      <c r="AV15" s="740" t="str">
        <f t="shared" si="17"/>
        <v>平成24</v>
      </c>
      <c r="AW15" s="740" t="e">
        <f t="shared" si="13"/>
        <v>#VALUE!</v>
      </c>
      <c r="AX15" s="740" t="str">
        <f t="shared" si="9"/>
        <v>平成24年1月24日 (火)</v>
      </c>
      <c r="AY15" s="752">
        <f t="shared" si="10"/>
        <v>5</v>
      </c>
      <c r="AZ15" s="753">
        <f t="shared" si="11"/>
        <v>14</v>
      </c>
      <c r="BA15" s="740" t="str">
        <f t="shared" si="23"/>
        <v>昭和27年9月30日 (火)</v>
      </c>
      <c r="BE15" s="454" t="s">
        <v>2327</v>
      </c>
      <c r="BG15" s="630" t="str">
        <f t="shared" si="12"/>
        <v>小学生チーム（１１）                                                            Team012</v>
      </c>
      <c r="BH15" s="633" t="str">
        <f t="shared" si="2"/>
        <v>監督 一之助</v>
      </c>
      <c r="BI15" s="633">
        <f t="shared" si="14"/>
        <v>77</v>
      </c>
      <c r="BJ15" s="640" t="str">
        <f t="shared" si="15"/>
        <v xml:space="preserve"> 大学 三郎</v>
      </c>
      <c r="BK15" s="690">
        <v>10</v>
      </c>
      <c r="BL15" s="640" t="str">
        <f t="shared" si="16"/>
        <v xml:space="preserve"> 審判13</v>
      </c>
    </row>
    <row r="16" spans="1:64" ht="13.5">
      <c r="A16" s="425">
        <v>14</v>
      </c>
      <c r="B16" s="393"/>
      <c r="C16" s="393" t="s">
        <v>2313</v>
      </c>
      <c r="D16" s="532" t="s">
        <v>2905</v>
      </c>
      <c r="E16" s="537" t="s">
        <v>2906</v>
      </c>
      <c r="F16" s="537"/>
      <c r="G16" s="449"/>
      <c r="H16" s="449"/>
      <c r="I16" s="436"/>
      <c r="J16" s="435"/>
      <c r="K16" s="435" t="s">
        <v>2840</v>
      </c>
      <c r="L16" s="435"/>
      <c r="M16" s="437" t="s">
        <v>49</v>
      </c>
      <c r="N16" s="596" t="s">
        <v>2957</v>
      </c>
      <c r="O16" s="594" t="s">
        <v>2212</v>
      </c>
      <c r="P16" s="433" t="s">
        <v>1885</v>
      </c>
      <c r="Q16" s="437"/>
      <c r="R16" s="437"/>
      <c r="S16" s="437"/>
      <c r="T16" s="589" t="s">
        <v>2242</v>
      </c>
      <c r="U16" s="437"/>
      <c r="V16" s="435"/>
      <c r="W16" s="435"/>
      <c r="X16" s="435"/>
      <c r="Y16" s="435"/>
      <c r="Z16" s="435"/>
      <c r="AA16" s="435">
        <v>14</v>
      </c>
      <c r="AB16" s="440"/>
      <c r="AC16" s="460"/>
      <c r="AD16" s="452">
        <f t="shared" si="18"/>
        <v>7</v>
      </c>
      <c r="AE16" s="453" t="str">
        <f t="shared" si="3"/>
        <v>土</v>
      </c>
      <c r="AF16" s="740" t="str">
        <f>IF(AB16&lt;AS16,(TEXT(AB16,"ggge年m月d日")),AS15&amp;(AG16-AS17+1)&amp;"年"&amp;AH16&amp;"月"&amp;AI16&amp;"日")</f>
        <v>明治33年1月0日</v>
      </c>
      <c r="AG16" s="740">
        <f t="shared" si="4"/>
        <v>1900</v>
      </c>
      <c r="AH16" s="740">
        <f t="shared" si="5"/>
        <v>1</v>
      </c>
      <c r="AI16" s="740">
        <f t="shared" si="6"/>
        <v>0</v>
      </c>
      <c r="AJ16" s="454" t="str">
        <f t="shared" si="19"/>
        <v>1900年1月0日</v>
      </c>
      <c r="AK16" s="454" t="str">
        <f t="shared" si="20"/>
        <v>明治33年1月0日 (土)</v>
      </c>
      <c r="AL16" s="454" t="str">
        <f t="shared" si="21"/>
        <v>1900年1月0日 (土)</v>
      </c>
      <c r="AM16" s="454" t="str">
        <f t="shared" si="7"/>
        <v/>
      </c>
      <c r="AN16" s="454" t="str">
        <f t="shared" si="0"/>
        <v/>
      </c>
      <c r="AO16" s="454" t="str">
        <f t="shared" si="8"/>
        <v/>
      </c>
      <c r="AP16" s="455" t="s">
        <v>457</v>
      </c>
      <c r="AQ16" s="456" t="str">
        <f t="array" ref="AQ16">IF(ROW(A13)&gt;COUNTA(AO$4:AO$201),"",INDEX(AO:AO,SMALL(IF(AO$4:AO$201&lt;&gt;"",ROW(AO$4:AO$201),""),ROW(A13))))</f>
        <v>1926年12月24日 (金)</v>
      </c>
      <c r="AR16" s="454" t="str">
        <f t="shared" si="1"/>
        <v>1926年12月24日 (金)</v>
      </c>
      <c r="AS16" s="737">
        <v>43586</v>
      </c>
      <c r="AT16" s="455" t="s">
        <v>457</v>
      </c>
      <c r="AU16" s="454" t="str">
        <f t="shared" si="22"/>
        <v>平成31年4月30日 (火)</v>
      </c>
      <c r="AV16" s="740" t="str">
        <f t="shared" si="17"/>
        <v>平成31</v>
      </c>
      <c r="AW16" s="740" t="e">
        <f t="shared" si="13"/>
        <v>#VALUE!</v>
      </c>
      <c r="AX16" s="740" t="str">
        <f t="shared" si="9"/>
        <v>平成31年4月30日 (火)</v>
      </c>
      <c r="AY16" s="752">
        <f t="shared" si="10"/>
        <v>5</v>
      </c>
      <c r="AZ16" s="753">
        <f t="shared" si="11"/>
        <v>14</v>
      </c>
      <c r="BA16" s="740" t="str">
        <f t="shared" si="23"/>
        <v>昭和64年1月7日 (土)</v>
      </c>
      <c r="BE16" s="454" t="s">
        <v>2328</v>
      </c>
      <c r="BG16" s="630" t="str">
        <f t="shared" si="12"/>
        <v>小学生チーム（１２）                                                            Team013</v>
      </c>
      <c r="BH16" s="633" t="str">
        <f t="shared" si="2"/>
        <v>監督 二之助</v>
      </c>
      <c r="BI16" s="633">
        <f t="shared" si="14"/>
        <v>77</v>
      </c>
      <c r="BJ16" s="640" t="str">
        <f t="shared" si="15"/>
        <v xml:space="preserve"> 大学 四郎</v>
      </c>
      <c r="BK16" s="690">
        <v>11</v>
      </c>
      <c r="BL16" s="640" t="str">
        <f t="shared" si="16"/>
        <v xml:space="preserve"> 審判14</v>
      </c>
    </row>
    <row r="17" spans="1:64" ht="13.5">
      <c r="A17" s="425">
        <v>15</v>
      </c>
      <c r="B17" s="393"/>
      <c r="C17" s="393" t="s">
        <v>1545</v>
      </c>
      <c r="D17" s="532" t="s">
        <v>2907</v>
      </c>
      <c r="E17" s="537" t="s">
        <v>2908</v>
      </c>
      <c r="F17" s="537"/>
      <c r="G17" s="449" t="s">
        <v>1886</v>
      </c>
      <c r="H17" s="449" t="s">
        <v>2824</v>
      </c>
      <c r="I17" s="436"/>
      <c r="J17" s="435"/>
      <c r="K17" s="435" t="s">
        <v>2841</v>
      </c>
      <c r="L17" s="435"/>
      <c r="M17" s="437" t="s">
        <v>50</v>
      </c>
      <c r="N17" s="591" t="s">
        <v>2958</v>
      </c>
      <c r="O17" s="595" t="s">
        <v>2213</v>
      </c>
      <c r="P17" s="433" t="s">
        <v>1887</v>
      </c>
      <c r="Q17" s="437"/>
      <c r="R17" s="437"/>
      <c r="S17" s="437"/>
      <c r="T17" s="589" t="s">
        <v>2243</v>
      </c>
      <c r="U17" s="437"/>
      <c r="V17" s="435"/>
      <c r="W17" s="435"/>
      <c r="X17" s="435"/>
      <c r="Y17" s="435"/>
      <c r="Z17" s="435"/>
      <c r="AA17" s="435">
        <v>15</v>
      </c>
      <c r="AB17" s="440"/>
      <c r="AC17" s="460"/>
      <c r="AD17" s="452">
        <f t="shared" si="18"/>
        <v>7</v>
      </c>
      <c r="AE17" s="453" t="str">
        <f t="shared" si="3"/>
        <v>土</v>
      </c>
      <c r="AF17" s="740" t="str">
        <f>IF(AB17&lt;AS16,(TEXT(AB17,"ggge年m月d日")),AS15&amp;(AG17-AS17+1)&amp;"年"&amp;AH17&amp;"月"&amp;AI17&amp;"日")</f>
        <v>明治33年1月0日</v>
      </c>
      <c r="AG17" s="740">
        <f t="shared" si="4"/>
        <v>1900</v>
      </c>
      <c r="AH17" s="740">
        <f t="shared" si="5"/>
        <v>1</v>
      </c>
      <c r="AI17" s="740">
        <f t="shared" si="6"/>
        <v>0</v>
      </c>
      <c r="AJ17" s="454" t="str">
        <f t="shared" si="19"/>
        <v>1900年1月0日</v>
      </c>
      <c r="AK17" s="454" t="str">
        <f t="shared" si="20"/>
        <v>明治33年1月0日 (土)</v>
      </c>
      <c r="AL17" s="454" t="str">
        <f t="shared" si="21"/>
        <v>1900年1月0日 (土)</v>
      </c>
      <c r="AM17" s="454" t="str">
        <f t="shared" si="7"/>
        <v/>
      </c>
      <c r="AN17" s="454" t="str">
        <f t="shared" si="0"/>
        <v/>
      </c>
      <c r="AO17" s="454" t="str">
        <f t="shared" si="8"/>
        <v/>
      </c>
      <c r="AP17" s="455" t="s">
        <v>458</v>
      </c>
      <c r="AQ17" s="456" t="str">
        <f t="array" ref="AQ17">IF(ROW(A14)&gt;COUNTA(AO$4:AO$201),"",INDEX(AO:AO,SMALL(IF(AO$4:AO$201&lt;&gt;"",ROW(AO$4:AO$201),""),ROW(A14))))</f>
        <v>1926年12月25日 (土)</v>
      </c>
      <c r="AR17" s="454" t="str">
        <f t="shared" si="1"/>
        <v>1926年12月25日 (土)</v>
      </c>
      <c r="AS17" s="742">
        <f>YEAR(AS16)</f>
        <v>2019</v>
      </c>
      <c r="AT17" s="455" t="s">
        <v>458</v>
      </c>
      <c r="AU17" s="454" t="str">
        <f t="shared" si="22"/>
        <v>令和1年5月1日 (水)</v>
      </c>
      <c r="AV17" s="740" t="str">
        <f t="shared" si="17"/>
        <v>令和1年</v>
      </c>
      <c r="AW17" s="740">
        <f t="shared" si="13"/>
        <v>3</v>
      </c>
      <c r="AX17" s="740" t="str">
        <f t="shared" si="9"/>
        <v>令和元年5月1日 (水)</v>
      </c>
      <c r="AY17" s="752">
        <f t="shared" si="10"/>
        <v>4</v>
      </c>
      <c r="AZ17" s="753">
        <f t="shared" si="11"/>
        <v>12</v>
      </c>
      <c r="BA17" s="740" t="str">
        <f t="shared" si="23"/>
        <v>平成元年1月8日 (日)</v>
      </c>
      <c r="BE17" s="454" t="s">
        <v>2329</v>
      </c>
      <c r="BG17" s="630" t="str">
        <f t="shared" si="12"/>
        <v>小学生チーム（１３）                                                            Team014</v>
      </c>
      <c r="BH17" s="633" t="str">
        <f t="shared" si="2"/>
        <v>監督 三之助</v>
      </c>
      <c r="BI17" s="633">
        <f t="shared" si="14"/>
        <v>77</v>
      </c>
      <c r="BJ17" s="640" t="str">
        <f t="shared" si="15"/>
        <v xml:space="preserve"> 大学 五郎</v>
      </c>
      <c r="BK17" s="690">
        <v>12</v>
      </c>
      <c r="BL17" s="640" t="str">
        <f t="shared" si="16"/>
        <v xml:space="preserve"> 審判15</v>
      </c>
    </row>
    <row r="18" spans="1:64" ht="13.5">
      <c r="A18" s="425">
        <v>16</v>
      </c>
      <c r="B18" s="393"/>
      <c r="C18" s="393" t="s">
        <v>2788</v>
      </c>
      <c r="D18" s="532" t="s">
        <v>2909</v>
      </c>
      <c r="E18" s="537" t="s">
        <v>2910</v>
      </c>
      <c r="F18" s="537"/>
      <c r="G18" s="449" t="s">
        <v>1888</v>
      </c>
      <c r="H18" s="449" t="s">
        <v>2825</v>
      </c>
      <c r="I18" s="436"/>
      <c r="J18" s="435"/>
      <c r="K18" s="435"/>
      <c r="L18" s="435"/>
      <c r="M18" s="437" t="s">
        <v>51</v>
      </c>
      <c r="N18" s="593" t="s">
        <v>2959</v>
      </c>
      <c r="O18" s="597"/>
      <c r="P18" s="438" t="s">
        <v>1889</v>
      </c>
      <c r="Q18" s="437"/>
      <c r="R18" s="437"/>
      <c r="S18" s="437"/>
      <c r="T18" s="589" t="s">
        <v>2244</v>
      </c>
      <c r="U18" s="437"/>
      <c r="V18" s="435"/>
      <c r="W18" s="435"/>
      <c r="X18" s="435"/>
      <c r="Y18" s="435"/>
      <c r="Z18" s="435"/>
      <c r="AA18" s="439">
        <v>16</v>
      </c>
      <c r="AB18" s="440"/>
      <c r="AC18" s="460"/>
      <c r="AD18" s="452">
        <f t="shared" si="18"/>
        <v>7</v>
      </c>
      <c r="AE18" s="453" t="str">
        <f t="shared" si="3"/>
        <v>土</v>
      </c>
      <c r="AF18" s="740" t="str">
        <f>IF(AB18&lt;AS16,(TEXT(AB18,"ggge年m月d日")),AS15&amp;(AG18-AS17+1)&amp;"年"&amp;AH18&amp;"月"&amp;AI18&amp;"日")</f>
        <v>明治33年1月0日</v>
      </c>
      <c r="AG18" s="740">
        <f t="shared" si="4"/>
        <v>1900</v>
      </c>
      <c r="AH18" s="740">
        <f t="shared" si="5"/>
        <v>1</v>
      </c>
      <c r="AI18" s="740">
        <f t="shared" si="6"/>
        <v>0</v>
      </c>
      <c r="AJ18" s="454" t="str">
        <f t="shared" si="19"/>
        <v>1900年1月0日</v>
      </c>
      <c r="AK18" s="454" t="str">
        <f t="shared" si="20"/>
        <v>明治33年1月0日 (土)</v>
      </c>
      <c r="AL18" s="454" t="str">
        <f t="shared" si="21"/>
        <v>1900年1月0日 (土)</v>
      </c>
      <c r="AM18" s="454" t="str">
        <f t="shared" si="7"/>
        <v/>
      </c>
      <c r="AN18" s="454" t="str">
        <f t="shared" si="0"/>
        <v/>
      </c>
      <c r="AO18" s="454" t="str">
        <f t="shared" si="8"/>
        <v/>
      </c>
      <c r="AP18" s="455" t="s">
        <v>459</v>
      </c>
      <c r="AQ18" s="456" t="str">
        <f t="array" ref="AQ18">IF(ROW(A15)&gt;COUNTA(AO$4:AO$201),"",INDEX(AO:AO,SMALL(IF(AO$4:AO$201&lt;&gt;"",ROW(AO$4:AO$201),""),ROW(A15))))</f>
        <v>1952年9月30日 (火)</v>
      </c>
      <c r="AR18" s="454" t="str">
        <f t="shared" si="1"/>
        <v>1952年9月30日 (火)</v>
      </c>
      <c r="AT18" s="455" t="s">
        <v>459</v>
      </c>
      <c r="AU18" s="454" t="str">
        <f t="shared" si="22"/>
        <v>1912年7月29日 (月)</v>
      </c>
      <c r="AV18" s="740" t="str">
        <f t="shared" si="17"/>
        <v>1912</v>
      </c>
      <c r="AW18" s="740" t="e">
        <f t="shared" si="13"/>
        <v>#VALUE!</v>
      </c>
      <c r="AX18" s="740" t="str">
        <f t="shared" si="9"/>
        <v>1912年7月29日 (月)</v>
      </c>
      <c r="AY18" s="752">
        <f t="shared" si="10"/>
        <v>5</v>
      </c>
      <c r="AZ18" s="753">
        <f t="shared" si="11"/>
        <v>14</v>
      </c>
      <c r="BA18" s="740" t="str">
        <f t="shared" si="23"/>
        <v>平成24年1月24日 (火)</v>
      </c>
      <c r="BE18" s="454" t="s">
        <v>2330</v>
      </c>
      <c r="BG18" s="630" t="str">
        <f t="shared" si="12"/>
        <v>小学生チーム（１４）                                                            Team015</v>
      </c>
      <c r="BH18" s="633" t="str">
        <f t="shared" si="2"/>
        <v>監督 四之助</v>
      </c>
      <c r="BI18" s="633">
        <f t="shared" si="14"/>
        <v>77</v>
      </c>
      <c r="BJ18" s="640" t="str">
        <f t="shared" si="15"/>
        <v/>
      </c>
      <c r="BK18" s="690">
        <v>13</v>
      </c>
      <c r="BL18" s="640" t="str">
        <f t="shared" si="16"/>
        <v xml:space="preserve"> 審判16</v>
      </c>
    </row>
    <row r="19" spans="1:64" ht="13.5">
      <c r="A19" s="425">
        <v>17</v>
      </c>
      <c r="B19" s="458"/>
      <c r="C19" s="393"/>
      <c r="D19" s="532" t="s">
        <v>2911</v>
      </c>
      <c r="E19" s="537" t="s">
        <v>2912</v>
      </c>
      <c r="F19" s="537"/>
      <c r="G19" s="449" t="s">
        <v>1890</v>
      </c>
      <c r="H19" s="449" t="s">
        <v>2826</v>
      </c>
      <c r="I19" s="436"/>
      <c r="J19" s="435"/>
      <c r="K19" s="435" t="s">
        <v>2842</v>
      </c>
      <c r="L19" s="435"/>
      <c r="M19" s="437" t="s">
        <v>52</v>
      </c>
      <c r="N19" s="598" t="s">
        <v>2960</v>
      </c>
      <c r="O19" s="592"/>
      <c r="P19" s="438" t="s">
        <v>1891</v>
      </c>
      <c r="Q19" s="437"/>
      <c r="R19" s="437"/>
      <c r="S19" s="437"/>
      <c r="T19" s="589" t="s">
        <v>2245</v>
      </c>
      <c r="U19" s="437"/>
      <c r="V19" s="435"/>
      <c r="W19" s="435"/>
      <c r="X19" s="435"/>
      <c r="Y19" s="435"/>
      <c r="Z19" s="435"/>
      <c r="AA19" s="435">
        <v>17</v>
      </c>
      <c r="AB19" s="440"/>
      <c r="AC19" s="460"/>
      <c r="AD19" s="452">
        <f t="shared" si="18"/>
        <v>7</v>
      </c>
      <c r="AE19" s="453" t="str">
        <f t="shared" si="3"/>
        <v>土</v>
      </c>
      <c r="AF19" s="740" t="str">
        <f>IF(AB19&lt;AS16,(TEXT(AB19,"ggge年m月d日")),AS15&amp;(AG19-AS17+1)&amp;"年"&amp;AH19&amp;"月"&amp;AI19&amp;"日")</f>
        <v>明治33年1月0日</v>
      </c>
      <c r="AG19" s="740">
        <f t="shared" si="4"/>
        <v>1900</v>
      </c>
      <c r="AH19" s="740">
        <f t="shared" si="5"/>
        <v>1</v>
      </c>
      <c r="AI19" s="740">
        <f t="shared" si="6"/>
        <v>0</v>
      </c>
      <c r="AJ19" s="454" t="str">
        <f t="shared" si="19"/>
        <v>1900年1月0日</v>
      </c>
      <c r="AK19" s="454" t="str">
        <f t="shared" si="20"/>
        <v>明治33年1月0日 (土)</v>
      </c>
      <c r="AL19" s="454" t="str">
        <f t="shared" si="21"/>
        <v>1900年1月0日 (土)</v>
      </c>
      <c r="AM19" s="454" t="str">
        <f t="shared" si="7"/>
        <v/>
      </c>
      <c r="AN19" s="454" t="str">
        <f t="shared" si="0"/>
        <v/>
      </c>
      <c r="AO19" s="454" t="str">
        <f t="shared" si="8"/>
        <v/>
      </c>
      <c r="AP19" s="455" t="s">
        <v>460</v>
      </c>
      <c r="AQ19" s="456" t="str">
        <f t="array" ref="AQ19">IF(ROW(A16)&gt;COUNTA(AO$4:AO$201),"",INDEX(AO:AO,SMALL(IF(AO$4:AO$201&lt;&gt;"",ROW(AO$4:AO$201),""),ROW(A16))))</f>
        <v>1989年1月7日 (土)</v>
      </c>
      <c r="AR19" s="454" t="str">
        <f t="shared" si="1"/>
        <v>1989年1月7日 (土)</v>
      </c>
      <c r="AT19" s="455" t="s">
        <v>460</v>
      </c>
      <c r="AU19" s="454" t="str">
        <f t="shared" si="22"/>
        <v>1912年7月30日 (火)</v>
      </c>
      <c r="AV19" s="740" t="str">
        <f t="shared" si="17"/>
        <v>1912</v>
      </c>
      <c r="AW19" s="740" t="e">
        <f t="shared" si="13"/>
        <v>#VALUE!</v>
      </c>
      <c r="AX19" s="740" t="str">
        <f t="shared" si="9"/>
        <v>1912年7月30日 (火)</v>
      </c>
      <c r="AY19" s="752">
        <f t="shared" si="10"/>
        <v>5</v>
      </c>
      <c r="AZ19" s="753">
        <f t="shared" si="11"/>
        <v>14</v>
      </c>
      <c r="BA19" s="740" t="str">
        <f t="shared" si="23"/>
        <v>平成31年4月30日 (火)</v>
      </c>
      <c r="BE19" s="454" t="s">
        <v>2331</v>
      </c>
      <c r="BG19" s="630" t="str">
        <f t="shared" si="12"/>
        <v>小学生チーム（１５）                                                            Team016</v>
      </c>
      <c r="BH19" s="633" t="str">
        <f t="shared" si="2"/>
        <v>監督 五之助</v>
      </c>
      <c r="BI19" s="633">
        <f t="shared" si="14"/>
        <v>77</v>
      </c>
      <c r="BJ19" s="640" t="str">
        <f t="shared" si="15"/>
        <v/>
      </c>
      <c r="BK19" s="690">
        <v>14</v>
      </c>
      <c r="BL19" s="640" t="str">
        <f t="shared" si="16"/>
        <v xml:space="preserve"> 審判17</v>
      </c>
    </row>
    <row r="20" spans="1:64" ht="13.5">
      <c r="A20" s="425">
        <v>18</v>
      </c>
      <c r="B20" s="458"/>
      <c r="C20" s="393" t="s">
        <v>1548</v>
      </c>
      <c r="D20" s="532" t="s">
        <v>2913</v>
      </c>
      <c r="E20" s="537" t="s">
        <v>2914</v>
      </c>
      <c r="F20" s="537"/>
      <c r="G20" s="449" t="s">
        <v>1892</v>
      </c>
      <c r="H20" s="449" t="s">
        <v>2827</v>
      </c>
      <c r="I20" s="436"/>
      <c r="J20" s="435"/>
      <c r="K20" s="435" t="s">
        <v>2843</v>
      </c>
      <c r="L20" s="435"/>
      <c r="M20" s="437" t="s">
        <v>53</v>
      </c>
      <c r="N20" s="593" t="s">
        <v>2961</v>
      </c>
      <c r="O20" s="597" t="s">
        <v>3023</v>
      </c>
      <c r="P20" s="438" t="s">
        <v>1893</v>
      </c>
      <c r="Q20" s="437"/>
      <c r="R20" s="437"/>
      <c r="S20" s="437"/>
      <c r="T20" s="589" t="s">
        <v>2246</v>
      </c>
      <c r="U20" s="437"/>
      <c r="V20" s="435"/>
      <c r="W20" s="435"/>
      <c r="X20" s="435"/>
      <c r="Y20" s="435"/>
      <c r="Z20" s="435"/>
      <c r="AA20" s="435">
        <v>18</v>
      </c>
      <c r="AB20" s="440"/>
      <c r="AC20" s="460"/>
      <c r="AD20" s="452">
        <f t="shared" si="18"/>
        <v>7</v>
      </c>
      <c r="AE20" s="453" t="str">
        <f t="shared" si="3"/>
        <v>土</v>
      </c>
      <c r="AF20" s="740" t="str">
        <f>IF(AB20&lt;AS16,(TEXT(AB20,"ggge年m月d日")),AS15&amp;(AG20-AS17+1)&amp;"年"&amp;AH20&amp;"月"&amp;AI20&amp;"日")</f>
        <v>明治33年1月0日</v>
      </c>
      <c r="AG20" s="740">
        <f t="shared" si="4"/>
        <v>1900</v>
      </c>
      <c r="AH20" s="740">
        <f t="shared" si="5"/>
        <v>1</v>
      </c>
      <c r="AI20" s="740">
        <f t="shared" si="6"/>
        <v>0</v>
      </c>
      <c r="AJ20" s="454" t="str">
        <f t="shared" si="19"/>
        <v>1900年1月0日</v>
      </c>
      <c r="AK20" s="454" t="str">
        <f t="shared" si="20"/>
        <v>明治33年1月0日 (土)</v>
      </c>
      <c r="AL20" s="454" t="str">
        <f t="shared" si="21"/>
        <v>1900年1月0日 (土)</v>
      </c>
      <c r="AM20" s="454" t="str">
        <f t="shared" si="7"/>
        <v/>
      </c>
      <c r="AN20" s="454" t="str">
        <f t="shared" si="0"/>
        <v/>
      </c>
      <c r="AO20" s="454" t="str">
        <f t="shared" si="8"/>
        <v/>
      </c>
      <c r="AP20" s="455" t="s">
        <v>461</v>
      </c>
      <c r="AQ20" s="456" t="str">
        <f t="array" ref="AQ20">IF(ROW(A17)&gt;COUNTA(AO$4:AO$201),"",INDEX(AO:AO,SMALL(IF(AO$4:AO$201&lt;&gt;"",ROW(AO$4:AO$201),""),ROW(A17))))</f>
        <v>1989年1月8日 (日)</v>
      </c>
      <c r="AR20" s="454" t="str">
        <f t="shared" si="1"/>
        <v>1989年1月8日 (日)</v>
      </c>
      <c r="AT20" s="455" t="s">
        <v>461</v>
      </c>
      <c r="AU20" s="454" t="str">
        <f t="shared" si="22"/>
        <v>1926年12月24日 (金)</v>
      </c>
      <c r="AV20" s="740" t="str">
        <f t="shared" si="17"/>
        <v>1926</v>
      </c>
      <c r="AW20" s="740" t="e">
        <f t="shared" si="13"/>
        <v>#VALUE!</v>
      </c>
      <c r="AX20" s="740" t="str">
        <f t="shared" si="9"/>
        <v>1926年12月24日 (金)</v>
      </c>
      <c r="AY20" s="752">
        <f t="shared" si="10"/>
        <v>5</v>
      </c>
      <c r="AZ20" s="753">
        <f t="shared" si="11"/>
        <v>15</v>
      </c>
      <c r="BA20" s="740" t="str">
        <f t="shared" si="23"/>
        <v>令和元年5月1日 (水)</v>
      </c>
      <c r="BE20" s="454" t="s">
        <v>2332</v>
      </c>
      <c r="BG20" s="630" t="str">
        <f t="shared" si="12"/>
        <v>小学生チーム（１６）                                                            Team017</v>
      </c>
      <c r="BH20" s="633" t="str">
        <f t="shared" si="2"/>
        <v>監督 六之助</v>
      </c>
      <c r="BI20" s="633">
        <f t="shared" si="14"/>
        <v>77</v>
      </c>
      <c r="BJ20" s="640" t="str">
        <f t="shared" si="15"/>
        <v xml:space="preserve"> 役員18</v>
      </c>
      <c r="BK20" s="690">
        <v>15</v>
      </c>
      <c r="BL20" s="640" t="str">
        <f t="shared" si="16"/>
        <v xml:space="preserve"> 審判18</v>
      </c>
    </row>
    <row r="21" spans="1:64" ht="13.5">
      <c r="A21" s="425">
        <v>19</v>
      </c>
      <c r="B21" s="437"/>
      <c r="C21" s="393" t="s">
        <v>2789</v>
      </c>
      <c r="D21" s="532"/>
      <c r="E21" s="537"/>
      <c r="F21" s="537"/>
      <c r="G21" s="437"/>
      <c r="H21" s="451"/>
      <c r="I21" s="436"/>
      <c r="J21" s="435"/>
      <c r="K21" s="435" t="s">
        <v>2844</v>
      </c>
      <c r="L21" s="435"/>
      <c r="M21" s="437" t="s">
        <v>54</v>
      </c>
      <c r="N21" s="591" t="s">
        <v>2962</v>
      </c>
      <c r="O21" s="595" t="s">
        <v>3024</v>
      </c>
      <c r="P21" s="438" t="s">
        <v>1894</v>
      </c>
      <c r="Q21" s="437"/>
      <c r="R21" s="437"/>
      <c r="S21" s="437"/>
      <c r="T21" s="589" t="s">
        <v>2247</v>
      </c>
      <c r="U21" s="437"/>
      <c r="V21" s="435"/>
      <c r="W21" s="435"/>
      <c r="X21" s="435"/>
      <c r="Y21" s="435"/>
      <c r="Z21" s="435"/>
      <c r="AA21" s="439">
        <v>19</v>
      </c>
      <c r="AB21" s="440"/>
      <c r="AC21" s="460"/>
      <c r="AD21" s="452">
        <f t="shared" si="18"/>
        <v>7</v>
      </c>
      <c r="AE21" s="453" t="str">
        <f t="shared" si="3"/>
        <v>土</v>
      </c>
      <c r="AF21" s="740" t="str">
        <f>IF(AB21&lt;AS16,(TEXT(AB21,"ggge年m月d日")),AS15&amp;(AG21-AS17+1)&amp;"年"&amp;AH21&amp;"月"&amp;AI21&amp;"日")</f>
        <v>明治33年1月0日</v>
      </c>
      <c r="AG21" s="740">
        <f t="shared" si="4"/>
        <v>1900</v>
      </c>
      <c r="AH21" s="740">
        <f t="shared" si="5"/>
        <v>1</v>
      </c>
      <c r="AI21" s="740">
        <f t="shared" si="6"/>
        <v>0</v>
      </c>
      <c r="AJ21" s="454" t="str">
        <f t="shared" si="19"/>
        <v>1900年1月0日</v>
      </c>
      <c r="AK21" s="454" t="str">
        <f t="shared" si="20"/>
        <v>明治33年1月0日 (土)</v>
      </c>
      <c r="AL21" s="454" t="str">
        <f t="shared" si="21"/>
        <v>1900年1月0日 (土)</v>
      </c>
      <c r="AM21" s="454" t="str">
        <f t="shared" si="7"/>
        <v/>
      </c>
      <c r="AN21" s="454" t="str">
        <f t="shared" si="0"/>
        <v/>
      </c>
      <c r="AO21" s="454" t="str">
        <f t="shared" si="8"/>
        <v/>
      </c>
      <c r="AP21" s="455" t="s">
        <v>462</v>
      </c>
      <c r="AQ21" s="456" t="str">
        <f t="array" ref="AQ21">IF(ROW(A18)&gt;COUNTA(AO$4:AO$201),"",INDEX(AO:AO,SMALL(IF(AO$4:AO$201&lt;&gt;"",ROW(AO$4:AO$201),""),ROW(A18))))</f>
        <v>2012年1月24日 (火)</v>
      </c>
      <c r="AR21" s="454" t="str">
        <f t="shared" si="1"/>
        <v>2012年1月24日 (火)</v>
      </c>
      <c r="AT21" s="455" t="s">
        <v>462</v>
      </c>
      <c r="AU21" s="454" t="str">
        <f t="shared" si="22"/>
        <v>1926年12月25日 (土)</v>
      </c>
      <c r="AV21" s="740" t="str">
        <f t="shared" si="17"/>
        <v>1926</v>
      </c>
      <c r="AW21" s="740" t="e">
        <f t="shared" si="13"/>
        <v>#VALUE!</v>
      </c>
      <c r="AX21" s="740" t="str">
        <f t="shared" si="9"/>
        <v>1926年12月25日 (土)</v>
      </c>
      <c r="AY21" s="752">
        <f t="shared" si="10"/>
        <v>5</v>
      </c>
      <c r="AZ21" s="753">
        <f t="shared" si="11"/>
        <v>15</v>
      </c>
      <c r="BA21" s="740" t="str">
        <f t="shared" si="23"/>
        <v>1912年7月29日 (月)</v>
      </c>
      <c r="BE21" s="454" t="s">
        <v>2333</v>
      </c>
      <c r="BG21" s="630" t="str">
        <f t="shared" si="12"/>
        <v xml:space="preserve">                                                            Team018</v>
      </c>
      <c r="BH21" s="633" t="str">
        <f t="shared" si="2"/>
        <v/>
      </c>
      <c r="BI21" s="633">
        <f>LEN(BG21)</f>
        <v>67</v>
      </c>
      <c r="BJ21" s="640" t="str">
        <f t="shared" si="15"/>
        <v xml:space="preserve"> 役員19</v>
      </c>
      <c r="BK21" s="690">
        <v>16</v>
      </c>
      <c r="BL21" s="640" t="str">
        <f t="shared" si="16"/>
        <v xml:space="preserve"> 審判19</v>
      </c>
    </row>
    <row r="22" spans="1:64" ht="13.5">
      <c r="A22" s="425">
        <v>20</v>
      </c>
      <c r="B22" s="437"/>
      <c r="C22" s="393"/>
      <c r="D22" s="531" t="s">
        <v>2915</v>
      </c>
      <c r="E22" s="537" t="s">
        <v>359</v>
      </c>
      <c r="F22" s="536"/>
      <c r="G22" s="437"/>
      <c r="H22" s="451"/>
      <c r="I22" s="436"/>
      <c r="J22" s="435"/>
      <c r="K22" s="435" t="s">
        <v>2845</v>
      </c>
      <c r="L22" s="435"/>
      <c r="M22" s="437" t="s">
        <v>55</v>
      </c>
      <c r="N22" s="593" t="s">
        <v>2963</v>
      </c>
      <c r="O22" s="597" t="s">
        <v>3025</v>
      </c>
      <c r="P22" s="438" t="s">
        <v>1895</v>
      </c>
      <c r="Q22" s="437"/>
      <c r="R22" s="437"/>
      <c r="S22" s="437"/>
      <c r="T22" s="589" t="s">
        <v>2248</v>
      </c>
      <c r="U22" s="437"/>
      <c r="V22" s="435"/>
      <c r="W22" s="435"/>
      <c r="X22" s="435"/>
      <c r="Y22" s="435"/>
      <c r="Z22" s="435"/>
      <c r="AA22" s="435">
        <v>20</v>
      </c>
      <c r="AB22" s="440"/>
      <c r="AC22" s="460"/>
      <c r="AD22" s="452">
        <f t="shared" si="18"/>
        <v>7</v>
      </c>
      <c r="AE22" s="453" t="str">
        <f t="shared" si="3"/>
        <v>土</v>
      </c>
      <c r="AF22" s="740" t="str">
        <f>IF(AB22&lt;AS16,(TEXT(AB22,"ggge年m月d日")),AS15&amp;(AG22-AS17+1)&amp;"年"&amp;AH22&amp;"月"&amp;AI22&amp;"日")</f>
        <v>明治33年1月0日</v>
      </c>
      <c r="AG22" s="740">
        <f t="shared" si="4"/>
        <v>1900</v>
      </c>
      <c r="AH22" s="740">
        <f t="shared" si="5"/>
        <v>1</v>
      </c>
      <c r="AI22" s="740">
        <f t="shared" si="6"/>
        <v>0</v>
      </c>
      <c r="AJ22" s="454" t="str">
        <f t="shared" si="19"/>
        <v>1900年1月0日</v>
      </c>
      <c r="AK22" s="454" t="str">
        <f t="shared" si="20"/>
        <v>明治33年1月0日 (土)</v>
      </c>
      <c r="AL22" s="454" t="str">
        <f t="shared" si="21"/>
        <v>1900年1月0日 (土)</v>
      </c>
      <c r="AM22" s="454" t="str">
        <f t="shared" si="7"/>
        <v/>
      </c>
      <c r="AN22" s="454" t="str">
        <f t="shared" si="0"/>
        <v/>
      </c>
      <c r="AO22" s="454" t="str">
        <f t="shared" si="8"/>
        <v/>
      </c>
      <c r="AP22" s="455" t="s">
        <v>463</v>
      </c>
      <c r="AQ22" s="456" t="str">
        <f t="array" ref="AQ22">IF(ROW(A19)&gt;COUNTA(AO$4:AO$201),"",INDEX(AO:AO,SMALL(IF(AO$4:AO$201&lt;&gt;"",ROW(AO$4:AO$201),""),ROW(A19))))</f>
        <v>2019年4月30日 (火)</v>
      </c>
      <c r="AR22" s="454" t="str">
        <f t="shared" si="1"/>
        <v>2019年4月30日 (火)</v>
      </c>
      <c r="AT22" s="455" t="s">
        <v>463</v>
      </c>
      <c r="AU22" s="454" t="str">
        <f t="shared" si="22"/>
        <v>1952年9月30日 (火)</v>
      </c>
      <c r="AV22" s="740" t="str">
        <f t="shared" si="17"/>
        <v>1952</v>
      </c>
      <c r="AW22" s="740" t="e">
        <f t="shared" si="13"/>
        <v>#VALUE!</v>
      </c>
      <c r="AX22" s="740" t="str">
        <f t="shared" si="9"/>
        <v>1952年9月30日 (火)</v>
      </c>
      <c r="AY22" s="752">
        <f t="shared" si="10"/>
        <v>5</v>
      </c>
      <c r="AZ22" s="753">
        <f t="shared" si="11"/>
        <v>14</v>
      </c>
      <c r="BA22" s="740" t="str">
        <f t="shared" si="23"/>
        <v>1912年7月30日 (火)</v>
      </c>
      <c r="BE22" s="454" t="s">
        <v>2334</v>
      </c>
      <c r="BG22" s="630" t="str">
        <f t="shared" si="12"/>
        <v>---------- (中学生 16ﾁｰﾑ) ----------                                                            Team019</v>
      </c>
      <c r="BH22" s="633" t="str">
        <f t="shared" si="2"/>
        <v>-</v>
      </c>
      <c r="BI22" s="633">
        <f t="shared" ref="BI22:BI85" si="24">LEN(BG22)</f>
        <v>100</v>
      </c>
      <c r="BJ22" s="640" t="str">
        <f t="shared" si="15"/>
        <v xml:space="preserve"> 役員20</v>
      </c>
      <c r="BK22" s="690">
        <v>17</v>
      </c>
      <c r="BL22" s="640" t="str">
        <f t="shared" si="16"/>
        <v xml:space="preserve"> 審判20</v>
      </c>
    </row>
    <row r="23" spans="1:64" ht="13.5">
      <c r="A23" s="425">
        <v>21</v>
      </c>
      <c r="B23" s="437"/>
      <c r="C23" s="393" t="s">
        <v>1550</v>
      </c>
      <c r="D23" s="532" t="s">
        <v>2916</v>
      </c>
      <c r="E23" s="537" t="s">
        <v>2917</v>
      </c>
      <c r="F23" s="537"/>
      <c r="G23" s="437"/>
      <c r="H23" s="451"/>
      <c r="I23" s="436"/>
      <c r="J23" s="435"/>
      <c r="K23" s="435"/>
      <c r="L23" s="435"/>
      <c r="M23" s="437" t="s">
        <v>56</v>
      </c>
      <c r="N23" s="591" t="s">
        <v>2964</v>
      </c>
      <c r="O23" s="592" t="s">
        <v>3026</v>
      </c>
      <c r="P23" s="438" t="s">
        <v>1896</v>
      </c>
      <c r="Q23" s="437"/>
      <c r="R23" s="437"/>
      <c r="S23" s="437"/>
      <c r="T23" s="589" t="s">
        <v>2249</v>
      </c>
      <c r="U23" s="437"/>
      <c r="V23" s="435"/>
      <c r="W23" s="435"/>
      <c r="X23" s="435"/>
      <c r="Y23" s="435"/>
      <c r="Z23" s="435"/>
      <c r="AA23" s="435">
        <v>21</v>
      </c>
      <c r="AB23" s="440"/>
      <c r="AC23" s="460"/>
      <c r="AD23" s="452">
        <f t="shared" si="18"/>
        <v>7</v>
      </c>
      <c r="AE23" s="453" t="str">
        <f t="shared" si="3"/>
        <v>土</v>
      </c>
      <c r="AF23" s="740" t="str">
        <f>IF(AB23&lt;AS16,(TEXT(AB23,"ggge年m月d日")),AS15&amp;(AG23-AS17+1)&amp;"年"&amp;AH23&amp;"月"&amp;AI23&amp;"日")</f>
        <v>明治33年1月0日</v>
      </c>
      <c r="AG23" s="740">
        <f t="shared" si="4"/>
        <v>1900</v>
      </c>
      <c r="AH23" s="740">
        <f t="shared" si="5"/>
        <v>1</v>
      </c>
      <c r="AI23" s="740">
        <f t="shared" si="6"/>
        <v>0</v>
      </c>
      <c r="AJ23" s="454" t="str">
        <f t="shared" si="19"/>
        <v>1900年1月0日</v>
      </c>
      <c r="AK23" s="454" t="str">
        <f t="shared" si="20"/>
        <v>明治33年1月0日 (土)</v>
      </c>
      <c r="AL23" s="454" t="str">
        <f t="shared" si="21"/>
        <v>1900年1月0日 (土)</v>
      </c>
      <c r="AM23" s="454" t="str">
        <f t="shared" si="7"/>
        <v/>
      </c>
      <c r="AN23" s="454" t="str">
        <f t="shared" si="0"/>
        <v/>
      </c>
      <c r="AO23" s="454" t="str">
        <f t="shared" si="8"/>
        <v/>
      </c>
      <c r="AP23" s="455" t="s">
        <v>464</v>
      </c>
      <c r="AQ23" s="456" t="str">
        <f t="array" ref="AQ23">IF(ROW(A20)&gt;COUNTA(AO$4:AO$201),"",INDEX(AO:AO,SMALL(IF(AO$4:AO$201&lt;&gt;"",ROW(AO$4:AO$201),""),ROW(A20))))</f>
        <v>2019年5月1日 (水)</v>
      </c>
      <c r="AR23" s="454" t="str">
        <f t="shared" si="1"/>
        <v>2019年5月1日 (水)</v>
      </c>
      <c r="AT23" s="455" t="s">
        <v>464</v>
      </c>
      <c r="AU23" s="454" t="str">
        <f t="shared" si="22"/>
        <v>1989年1月7日 (土)</v>
      </c>
      <c r="AV23" s="740" t="str">
        <f t="shared" si="17"/>
        <v>1989</v>
      </c>
      <c r="AW23" s="740" t="e">
        <f t="shared" si="13"/>
        <v>#VALUE!</v>
      </c>
      <c r="AX23" s="740" t="str">
        <f t="shared" si="9"/>
        <v>1989年1月7日 (土)</v>
      </c>
      <c r="AY23" s="752">
        <f t="shared" si="10"/>
        <v>5</v>
      </c>
      <c r="AZ23" s="753">
        <f t="shared" si="11"/>
        <v>13</v>
      </c>
      <c r="BA23" s="740" t="str">
        <f t="shared" si="23"/>
        <v>1926年12月24日 (金)</v>
      </c>
      <c r="BE23" s="454" t="s">
        <v>2335</v>
      </c>
      <c r="BG23" s="630" t="str">
        <f t="shared" si="12"/>
        <v>中学生チーム（１）                                                            Team020</v>
      </c>
      <c r="BH23" s="633" t="str">
        <f t="shared" si="2"/>
        <v>氷上 一郎</v>
      </c>
      <c r="BI23" s="633">
        <f t="shared" si="24"/>
        <v>76</v>
      </c>
      <c r="BJ23" s="640" t="str">
        <f t="shared" si="15"/>
        <v xml:space="preserve"> 役員21</v>
      </c>
      <c r="BK23" s="690">
        <v>18</v>
      </c>
      <c r="BL23" s="640" t="str">
        <f t="shared" si="16"/>
        <v xml:space="preserve"> 審判21</v>
      </c>
    </row>
    <row r="24" spans="1:64" ht="13.5">
      <c r="A24" s="425">
        <v>22</v>
      </c>
      <c r="B24" s="437"/>
      <c r="C24" s="393"/>
      <c r="D24" s="532" t="s">
        <v>2918</v>
      </c>
      <c r="E24" s="537" t="s">
        <v>2919</v>
      </c>
      <c r="F24" s="537"/>
      <c r="G24" s="437"/>
      <c r="H24" s="451"/>
      <c r="I24" s="436"/>
      <c r="J24" s="435"/>
      <c r="K24" s="435" t="s">
        <v>2846</v>
      </c>
      <c r="L24" s="435"/>
      <c r="M24" s="437" t="s">
        <v>57</v>
      </c>
      <c r="N24" s="596" t="s">
        <v>2965</v>
      </c>
      <c r="O24" s="594" t="s">
        <v>3027</v>
      </c>
      <c r="P24" s="438" t="s">
        <v>1897</v>
      </c>
      <c r="Q24" s="437"/>
      <c r="R24" s="437"/>
      <c r="S24" s="437"/>
      <c r="T24" s="589" t="s">
        <v>2250</v>
      </c>
      <c r="U24" s="437"/>
      <c r="V24" s="435"/>
      <c r="W24" s="435"/>
      <c r="X24" s="435"/>
      <c r="Y24" s="435"/>
      <c r="Z24" s="435"/>
      <c r="AA24" s="439">
        <v>22</v>
      </c>
      <c r="AB24" s="440"/>
      <c r="AC24" s="460"/>
      <c r="AD24" s="452">
        <f t="shared" si="18"/>
        <v>7</v>
      </c>
      <c r="AE24" s="453" t="str">
        <f t="shared" si="3"/>
        <v>土</v>
      </c>
      <c r="AF24" s="740" t="str">
        <f>IF(AB24&lt;AS16,(TEXT(AB24,"ggge年m月d日")),AS15&amp;(AG24-AS17+1)&amp;"年"&amp;AH24&amp;"月"&amp;AI24&amp;"日")</f>
        <v>明治33年1月0日</v>
      </c>
      <c r="AG24" s="740">
        <f t="shared" si="4"/>
        <v>1900</v>
      </c>
      <c r="AH24" s="740">
        <f t="shared" si="5"/>
        <v>1</v>
      </c>
      <c r="AI24" s="740">
        <f t="shared" si="6"/>
        <v>0</v>
      </c>
      <c r="AJ24" s="454" t="str">
        <f t="shared" si="19"/>
        <v>1900年1月0日</v>
      </c>
      <c r="AK24" s="454" t="str">
        <f t="shared" si="20"/>
        <v>明治33年1月0日 (土)</v>
      </c>
      <c r="AL24" s="454" t="str">
        <f t="shared" si="21"/>
        <v>1900年1月0日 (土)</v>
      </c>
      <c r="AM24" s="454" t="str">
        <f t="shared" si="7"/>
        <v/>
      </c>
      <c r="AN24" s="454" t="str">
        <f t="shared" si="0"/>
        <v/>
      </c>
      <c r="AO24" s="454" t="str">
        <f t="shared" si="8"/>
        <v/>
      </c>
      <c r="AP24" s="455" t="s">
        <v>465</v>
      </c>
      <c r="AQ24" s="456" t="e">
        <f t="array" ref="AQ24">IF(ROW(A21)&gt;COUNTA(AO$4:AO$201),"",INDEX(AO:AO,SMALL(IF(AO$4:AO$201&lt;&gt;"",ROW(AO$4:AO$201),""),ROW(A21))))</f>
        <v>#NUM!</v>
      </c>
      <c r="AR24" s="454" t="str">
        <f t="shared" si="1"/>
        <v/>
      </c>
      <c r="AT24" s="455" t="s">
        <v>465</v>
      </c>
      <c r="AU24" s="454" t="str">
        <f t="shared" si="22"/>
        <v>1989年1月8日 (日)</v>
      </c>
      <c r="AV24" s="740" t="str">
        <f t="shared" si="17"/>
        <v>1989</v>
      </c>
      <c r="AW24" s="740" t="e">
        <f t="shared" si="13"/>
        <v>#VALUE!</v>
      </c>
      <c r="AX24" s="740" t="str">
        <f t="shared" si="9"/>
        <v>1989年1月8日 (日)</v>
      </c>
      <c r="AY24" s="752">
        <f t="shared" si="10"/>
        <v>5</v>
      </c>
      <c r="AZ24" s="753">
        <f t="shared" si="11"/>
        <v>13</v>
      </c>
      <c r="BA24" s="740" t="str">
        <f t="shared" si="23"/>
        <v>1926年12月25日 (土)</v>
      </c>
      <c r="BE24" s="454" t="s">
        <v>2336</v>
      </c>
      <c r="BG24" s="630" t="str">
        <f t="shared" si="12"/>
        <v>中学生チーム（２）                                                            Team021</v>
      </c>
      <c r="BH24" s="633" t="str">
        <f t="shared" si="2"/>
        <v>氷上 二郎</v>
      </c>
      <c r="BI24" s="633">
        <f t="shared" si="24"/>
        <v>76</v>
      </c>
      <c r="BJ24" s="640" t="str">
        <f t="shared" si="15"/>
        <v xml:space="preserve"> 役員22</v>
      </c>
      <c r="BK24" s="690">
        <v>19</v>
      </c>
      <c r="BL24" s="640" t="str">
        <f t="shared" si="16"/>
        <v xml:space="preserve"> 審判22</v>
      </c>
    </row>
    <row r="25" spans="1:64" ht="13.5">
      <c r="A25" s="425">
        <v>23</v>
      </c>
      <c r="B25" s="437"/>
      <c r="C25" s="393" t="s">
        <v>1549</v>
      </c>
      <c r="D25" s="532" t="s">
        <v>2920</v>
      </c>
      <c r="E25" s="537" t="s">
        <v>2921</v>
      </c>
      <c r="F25" s="537"/>
      <c r="G25" s="437"/>
      <c r="H25" s="451"/>
      <c r="I25" s="436"/>
      <c r="J25" s="435"/>
      <c r="K25" s="435" t="s">
        <v>2847</v>
      </c>
      <c r="L25" s="435"/>
      <c r="M25" s="437" t="s">
        <v>149</v>
      </c>
      <c r="N25" s="598" t="s">
        <v>2966</v>
      </c>
      <c r="O25" s="599" t="s">
        <v>3028</v>
      </c>
      <c r="P25" s="465" t="s">
        <v>1898</v>
      </c>
      <c r="Q25" s="437"/>
      <c r="R25" s="437"/>
      <c r="S25" s="437"/>
      <c r="T25" s="589" t="s">
        <v>2251</v>
      </c>
      <c r="U25" s="437"/>
      <c r="V25" s="435"/>
      <c r="W25" s="435"/>
      <c r="X25" s="435"/>
      <c r="Y25" s="435"/>
      <c r="Z25" s="435"/>
      <c r="AA25" s="435">
        <v>23</v>
      </c>
      <c r="AB25" s="440"/>
      <c r="AC25" s="460"/>
      <c r="AD25" s="452">
        <f t="shared" si="18"/>
        <v>7</v>
      </c>
      <c r="AE25" s="453" t="str">
        <f t="shared" si="3"/>
        <v>土</v>
      </c>
      <c r="AF25" s="740" t="str">
        <f>IF(AB25&lt;AS16,(TEXT(AB25,"ggge年m月d日")),AS15&amp;(AG25-AS17+1)&amp;"年"&amp;AH25&amp;"月"&amp;AI25&amp;"日")</f>
        <v>明治33年1月0日</v>
      </c>
      <c r="AG25" s="740">
        <f t="shared" si="4"/>
        <v>1900</v>
      </c>
      <c r="AH25" s="740">
        <f t="shared" si="5"/>
        <v>1</v>
      </c>
      <c r="AI25" s="740">
        <f t="shared" si="6"/>
        <v>0</v>
      </c>
      <c r="AJ25" s="454" t="str">
        <f t="shared" si="19"/>
        <v>1900年1月0日</v>
      </c>
      <c r="AK25" s="454" t="str">
        <f t="shared" si="20"/>
        <v>明治33年1月0日 (土)</v>
      </c>
      <c r="AL25" s="454" t="str">
        <f t="shared" si="21"/>
        <v>1900年1月0日 (土)</v>
      </c>
      <c r="AM25" s="454" t="str">
        <f t="shared" si="7"/>
        <v/>
      </c>
      <c r="AN25" s="454" t="str">
        <f t="shared" si="0"/>
        <v/>
      </c>
      <c r="AO25" s="454" t="str">
        <f t="shared" si="8"/>
        <v/>
      </c>
      <c r="AP25" s="455" t="s">
        <v>466</v>
      </c>
      <c r="AQ25" s="456" t="e">
        <f t="array" ref="AQ25">IF(ROW(A22)&gt;COUNTA(AO$4:AO$201),"",INDEX(AO:AO,SMALL(IF(AO$4:AO$201&lt;&gt;"",ROW(AO$4:AO$201),""),ROW(A22))))</f>
        <v>#NUM!</v>
      </c>
      <c r="AR25" s="454" t="str">
        <f t="shared" si="1"/>
        <v/>
      </c>
      <c r="AT25" s="455" t="s">
        <v>466</v>
      </c>
      <c r="AU25" s="454" t="str">
        <f t="shared" si="22"/>
        <v>2012年1月24日 (火)</v>
      </c>
      <c r="AV25" s="740" t="str">
        <f t="shared" si="17"/>
        <v>2012</v>
      </c>
      <c r="AW25" s="740" t="e">
        <f t="shared" si="13"/>
        <v>#VALUE!</v>
      </c>
      <c r="AX25" s="740" t="str">
        <f t="shared" si="9"/>
        <v>2012年1月24日 (火)</v>
      </c>
      <c r="AY25" s="752">
        <f t="shared" si="10"/>
        <v>5</v>
      </c>
      <c r="AZ25" s="753">
        <f t="shared" si="11"/>
        <v>14</v>
      </c>
      <c r="BA25" s="740" t="str">
        <f t="shared" si="23"/>
        <v>1952年9月30日 (火)</v>
      </c>
      <c r="BE25" s="454" t="s">
        <v>2337</v>
      </c>
      <c r="BG25" s="630" t="str">
        <f t="shared" si="12"/>
        <v>中学生チーム（３）                                                            Team022</v>
      </c>
      <c r="BH25" s="633" t="str">
        <f t="shared" si="2"/>
        <v>氷上 三郎</v>
      </c>
      <c r="BI25" s="633">
        <f t="shared" si="24"/>
        <v>76</v>
      </c>
      <c r="BJ25" s="640" t="str">
        <f t="shared" si="15"/>
        <v xml:space="preserve"> 役員23</v>
      </c>
      <c r="BK25" s="690">
        <v>20</v>
      </c>
      <c r="BL25" s="640" t="str">
        <f t="shared" si="16"/>
        <v xml:space="preserve"> 審判23</v>
      </c>
    </row>
    <row r="26" spans="1:64" ht="13.5">
      <c r="A26" s="425">
        <v>24</v>
      </c>
      <c r="B26" s="437"/>
      <c r="C26" s="437" t="s">
        <v>1551</v>
      </c>
      <c r="D26" s="532" t="s">
        <v>2922</v>
      </c>
      <c r="E26" s="537" t="s">
        <v>2923</v>
      </c>
      <c r="F26" s="537"/>
      <c r="G26" s="437"/>
      <c r="H26" s="451"/>
      <c r="I26" s="436"/>
      <c r="J26" s="435"/>
      <c r="K26" s="435" t="s">
        <v>2848</v>
      </c>
      <c r="L26" s="435"/>
      <c r="M26" s="437" t="s">
        <v>58</v>
      </c>
      <c r="N26" s="596" t="s">
        <v>2967</v>
      </c>
      <c r="O26" s="167" t="s">
        <v>3029</v>
      </c>
      <c r="P26" s="465" t="s">
        <v>1899</v>
      </c>
      <c r="Q26" s="437"/>
      <c r="R26" s="437"/>
      <c r="S26" s="437"/>
      <c r="T26" s="589" t="s">
        <v>2252</v>
      </c>
      <c r="U26" s="437"/>
      <c r="V26" s="435"/>
      <c r="W26" s="435"/>
      <c r="X26" s="435"/>
      <c r="Y26" s="435"/>
      <c r="Z26" s="435"/>
      <c r="AA26" s="435">
        <v>24</v>
      </c>
      <c r="AB26" s="440"/>
      <c r="AC26" s="460"/>
      <c r="AD26" s="452">
        <f t="shared" si="18"/>
        <v>7</v>
      </c>
      <c r="AE26" s="453" t="str">
        <f t="shared" si="3"/>
        <v>土</v>
      </c>
      <c r="AF26" s="740" t="str">
        <f>IF(AB26&lt;AS16,(TEXT(AB26,"ggge年m月d日")),AS15&amp;(AG26-AS17+1)&amp;"年"&amp;AH26&amp;"月"&amp;AI26&amp;"日")</f>
        <v>明治33年1月0日</v>
      </c>
      <c r="AG26" s="740">
        <f t="shared" si="4"/>
        <v>1900</v>
      </c>
      <c r="AH26" s="740">
        <f t="shared" si="5"/>
        <v>1</v>
      </c>
      <c r="AI26" s="740">
        <f t="shared" si="6"/>
        <v>0</v>
      </c>
      <c r="AJ26" s="454" t="str">
        <f t="shared" si="19"/>
        <v>1900年1月0日</v>
      </c>
      <c r="AK26" s="454" t="str">
        <f t="shared" si="20"/>
        <v>明治33年1月0日 (土)</v>
      </c>
      <c r="AL26" s="454" t="str">
        <f t="shared" si="21"/>
        <v>1900年1月0日 (土)</v>
      </c>
      <c r="AM26" s="454" t="str">
        <f t="shared" si="7"/>
        <v/>
      </c>
      <c r="AN26" s="454" t="str">
        <f t="shared" si="0"/>
        <v/>
      </c>
      <c r="AO26" s="454" t="str">
        <f t="shared" si="8"/>
        <v/>
      </c>
      <c r="AP26" s="455" t="s">
        <v>467</v>
      </c>
      <c r="AQ26" s="456" t="e">
        <f t="array" ref="AQ26">IF(ROW(A23)&gt;COUNTA(AO$4:AO$201),"",INDEX(AO:AO,SMALL(IF(AO$4:AO$201&lt;&gt;"",ROW(AO$4:AO$201),""),ROW(A23))))</f>
        <v>#NUM!</v>
      </c>
      <c r="AR26" s="454" t="str">
        <f t="shared" si="1"/>
        <v/>
      </c>
      <c r="AT26" s="455" t="s">
        <v>467</v>
      </c>
      <c r="AU26" s="454" t="str">
        <f t="shared" si="22"/>
        <v>2019年4月30日 (火)</v>
      </c>
      <c r="AV26" s="740" t="str">
        <f t="shared" si="17"/>
        <v>2019</v>
      </c>
      <c r="AW26" s="740" t="e">
        <f t="shared" si="13"/>
        <v>#VALUE!</v>
      </c>
      <c r="AX26" s="740" t="str">
        <f t="shared" si="9"/>
        <v>2019年4月30日 (火)</v>
      </c>
      <c r="AY26" s="752">
        <f t="shared" si="10"/>
        <v>5</v>
      </c>
      <c r="AZ26" s="753">
        <f t="shared" si="11"/>
        <v>14</v>
      </c>
      <c r="BA26" s="740" t="str">
        <f t="shared" si="23"/>
        <v>1989年1月7日 (土)</v>
      </c>
      <c r="BE26" s="454" t="s">
        <v>2338</v>
      </c>
      <c r="BG26" s="630" t="str">
        <f t="shared" si="12"/>
        <v>中学生チーム（４）                                                            Team023</v>
      </c>
      <c r="BH26" s="633" t="str">
        <f t="shared" si="2"/>
        <v>氷上 四郎</v>
      </c>
      <c r="BI26" s="633">
        <f t="shared" si="24"/>
        <v>76</v>
      </c>
      <c r="BJ26" s="640" t="str">
        <f t="shared" si="15"/>
        <v xml:space="preserve"> 役員24</v>
      </c>
      <c r="BK26" s="690">
        <v>21</v>
      </c>
      <c r="BL26" s="640" t="str">
        <f t="shared" si="16"/>
        <v xml:space="preserve"> 審判24</v>
      </c>
    </row>
    <row r="27" spans="1:64" ht="13.5">
      <c r="A27" s="425">
        <v>25</v>
      </c>
      <c r="B27" s="437"/>
      <c r="C27" s="437" t="s">
        <v>1737</v>
      </c>
      <c r="D27" s="532" t="s">
        <v>2924</v>
      </c>
      <c r="E27" s="537" t="s">
        <v>2925</v>
      </c>
      <c r="F27" s="537"/>
      <c r="G27" s="437"/>
      <c r="H27" s="451"/>
      <c r="I27" s="436"/>
      <c r="J27" s="435"/>
      <c r="K27" s="435" t="s">
        <v>2849</v>
      </c>
      <c r="L27" s="435"/>
      <c r="M27" s="437" t="s">
        <v>60</v>
      </c>
      <c r="N27" s="591" t="s">
        <v>2968</v>
      </c>
      <c r="O27" s="548" t="s">
        <v>3030</v>
      </c>
      <c r="P27" s="465" t="s">
        <v>1900</v>
      </c>
      <c r="Q27" s="437"/>
      <c r="R27" s="437"/>
      <c r="S27" s="437"/>
      <c r="T27" s="589" t="s">
        <v>2253</v>
      </c>
      <c r="U27" s="437"/>
      <c r="V27" s="435"/>
      <c r="W27" s="435"/>
      <c r="X27" s="435"/>
      <c r="Y27" s="435"/>
      <c r="Z27" s="435"/>
      <c r="AA27" s="439">
        <v>25</v>
      </c>
      <c r="AB27" s="440"/>
      <c r="AC27" s="460"/>
      <c r="AD27" s="452">
        <f t="shared" si="18"/>
        <v>7</v>
      </c>
      <c r="AE27" s="453" t="str">
        <f t="shared" si="3"/>
        <v>土</v>
      </c>
      <c r="AF27" s="740" t="str">
        <f>IF(AB27&lt;AS16,(TEXT(AB27,"ggge年m月d日")),AS15&amp;(AG27-AS17+1)&amp;"年"&amp;AH27&amp;"月"&amp;AI27&amp;"日")</f>
        <v>明治33年1月0日</v>
      </c>
      <c r="AG27" s="740">
        <f t="shared" si="4"/>
        <v>1900</v>
      </c>
      <c r="AH27" s="740">
        <f t="shared" si="5"/>
        <v>1</v>
      </c>
      <c r="AI27" s="740">
        <f t="shared" si="6"/>
        <v>0</v>
      </c>
      <c r="AJ27" s="454" t="str">
        <f t="shared" si="19"/>
        <v>1900年1月0日</v>
      </c>
      <c r="AK27" s="454" t="str">
        <f t="shared" si="20"/>
        <v>明治33年1月0日 (土)</v>
      </c>
      <c r="AL27" s="454" t="str">
        <f t="shared" si="21"/>
        <v>1900年1月0日 (土)</v>
      </c>
      <c r="AM27" s="454" t="str">
        <f t="shared" si="7"/>
        <v/>
      </c>
      <c r="AN27" s="454" t="str">
        <f t="shared" si="0"/>
        <v/>
      </c>
      <c r="AO27" s="454" t="str">
        <f t="shared" si="8"/>
        <v/>
      </c>
      <c r="AP27" s="455" t="s">
        <v>468</v>
      </c>
      <c r="AQ27" s="456" t="e">
        <f t="array" ref="AQ27">IF(ROW(A24)&gt;COUNTA(AO$4:AO$201),"",INDEX(AO:AO,SMALL(IF(AO$4:AO$201&lt;&gt;"",ROW(AO$4:AO$201),""),ROW(A24))))</f>
        <v>#NUM!</v>
      </c>
      <c r="AR27" s="454" t="str">
        <f t="shared" si="1"/>
        <v/>
      </c>
      <c r="AT27" s="455" t="s">
        <v>468</v>
      </c>
      <c r="AU27" s="454" t="str">
        <f t="shared" si="22"/>
        <v>2019年5月1日 (水)</v>
      </c>
      <c r="AV27" s="740" t="str">
        <f t="shared" si="17"/>
        <v>2019</v>
      </c>
      <c r="AW27" s="740" t="e">
        <f t="shared" si="13"/>
        <v>#VALUE!</v>
      </c>
      <c r="AX27" s="740" t="str">
        <f t="shared" si="9"/>
        <v>2019年5月1日 (水)</v>
      </c>
      <c r="AY27" s="752">
        <f t="shared" si="10"/>
        <v>5</v>
      </c>
      <c r="AZ27" s="753">
        <f t="shared" si="11"/>
        <v>13</v>
      </c>
      <c r="BA27" s="740" t="str">
        <f t="shared" si="23"/>
        <v>1989年1月8日 (日)</v>
      </c>
      <c r="BE27" s="454" t="s">
        <v>2339</v>
      </c>
      <c r="BG27" s="630" t="str">
        <f t="shared" si="12"/>
        <v>中学生チーム（５）                                                            Team024</v>
      </c>
      <c r="BH27" s="633" t="str">
        <f t="shared" si="2"/>
        <v>氷上 五郎</v>
      </c>
      <c r="BI27" s="633">
        <f t="shared" si="24"/>
        <v>76</v>
      </c>
      <c r="BJ27" s="640" t="str">
        <f t="shared" si="15"/>
        <v xml:space="preserve"> 役員25</v>
      </c>
      <c r="BK27" s="690">
        <v>22</v>
      </c>
      <c r="BL27" s="640" t="str">
        <f t="shared" si="16"/>
        <v xml:space="preserve"> 審判25</v>
      </c>
    </row>
    <row r="28" spans="1:64" ht="13.5">
      <c r="A28" s="425">
        <v>26</v>
      </c>
      <c r="B28" s="437"/>
      <c r="C28" s="437"/>
      <c r="D28" s="532" t="s">
        <v>2926</v>
      </c>
      <c r="E28" s="537" t="s">
        <v>2927</v>
      </c>
      <c r="F28" s="537"/>
      <c r="G28" s="437"/>
      <c r="H28" s="451"/>
      <c r="I28" s="436"/>
      <c r="J28" s="435"/>
      <c r="K28" s="436"/>
      <c r="L28" s="435"/>
      <c r="M28" s="437" t="s">
        <v>61</v>
      </c>
      <c r="N28" s="593" t="s">
        <v>2969</v>
      </c>
      <c r="O28" s="548" t="s">
        <v>3031</v>
      </c>
      <c r="P28" s="465" t="s">
        <v>1901</v>
      </c>
      <c r="Q28" s="437"/>
      <c r="R28" s="437"/>
      <c r="S28" s="437"/>
      <c r="T28" s="589" t="s">
        <v>2254</v>
      </c>
      <c r="U28" s="437"/>
      <c r="V28" s="435"/>
      <c r="W28" s="435"/>
      <c r="X28" s="435"/>
      <c r="Y28" s="435"/>
      <c r="Z28" s="435"/>
      <c r="AA28" s="435">
        <v>26</v>
      </c>
      <c r="AB28" s="440"/>
      <c r="AC28" s="460"/>
      <c r="AD28" s="452">
        <f t="shared" si="18"/>
        <v>7</v>
      </c>
      <c r="AE28" s="453" t="str">
        <f t="shared" si="3"/>
        <v>土</v>
      </c>
      <c r="AF28" s="740" t="str">
        <f>IF(AB28&lt;AS16,(TEXT(AB28,"ggge年m月d日")),AS15&amp;(AG28-AS17+1)&amp;"年"&amp;AH28&amp;"月"&amp;AI28&amp;"日")</f>
        <v>明治33年1月0日</v>
      </c>
      <c r="AG28" s="740">
        <f t="shared" si="4"/>
        <v>1900</v>
      </c>
      <c r="AH28" s="740">
        <f t="shared" si="5"/>
        <v>1</v>
      </c>
      <c r="AI28" s="740">
        <f t="shared" si="6"/>
        <v>0</v>
      </c>
      <c r="AJ28" s="454" t="str">
        <f t="shared" si="19"/>
        <v>1900年1月0日</v>
      </c>
      <c r="AK28" s="454" t="str">
        <f t="shared" si="20"/>
        <v>明治33年1月0日 (土)</v>
      </c>
      <c r="AL28" s="454" t="str">
        <f t="shared" si="21"/>
        <v>1900年1月0日 (土)</v>
      </c>
      <c r="AM28" s="454" t="str">
        <f t="shared" si="7"/>
        <v/>
      </c>
      <c r="AN28" s="454" t="str">
        <f t="shared" si="0"/>
        <v/>
      </c>
      <c r="AO28" s="454" t="str">
        <f t="shared" si="8"/>
        <v/>
      </c>
      <c r="AP28" s="455" t="s">
        <v>469</v>
      </c>
      <c r="AQ28" s="456" t="e">
        <f t="array" ref="AQ28">IF(ROW(A25)&gt;COUNTA(AO$4:AO$201),"",INDEX(AO:AO,SMALL(IF(AO$4:AO$201&lt;&gt;"",ROW(AO$4:AO$201),""),ROW(A25))))</f>
        <v>#NUM!</v>
      </c>
      <c r="AR28" s="454" t="str">
        <f t="shared" si="1"/>
        <v/>
      </c>
      <c r="AT28" s="455" t="s">
        <v>469</v>
      </c>
      <c r="AU28" s="454" t="str">
        <f t="shared" si="22"/>
        <v/>
      </c>
      <c r="AV28" s="740" t="str">
        <f t="shared" si="17"/>
        <v/>
      </c>
      <c r="AW28" s="740" t="e">
        <f t="shared" si="13"/>
        <v>#VALUE!</v>
      </c>
      <c r="AX28" s="740" t="str">
        <f t="shared" si="9"/>
        <v/>
      </c>
      <c r="AY28" s="752" t="e">
        <f t="shared" si="10"/>
        <v>#VALUE!</v>
      </c>
      <c r="AZ28" s="753">
        <f t="shared" si="11"/>
        <v>0</v>
      </c>
      <c r="BA28" s="740" t="str">
        <f t="shared" si="23"/>
        <v>2012年1月24日 (火)</v>
      </c>
      <c r="BE28" s="454" t="s">
        <v>2340</v>
      </c>
      <c r="BG28" s="630" t="str">
        <f t="shared" si="12"/>
        <v>中学生チーム（６）                                                            Team025</v>
      </c>
      <c r="BH28" s="633" t="str">
        <f t="shared" si="2"/>
        <v>氷上 六郎</v>
      </c>
      <c r="BI28" s="633">
        <f t="shared" si="24"/>
        <v>76</v>
      </c>
      <c r="BJ28" s="640" t="str">
        <f t="shared" si="15"/>
        <v xml:space="preserve"> 役員26</v>
      </c>
      <c r="BK28" s="690">
        <v>23</v>
      </c>
      <c r="BL28" s="640" t="str">
        <f t="shared" si="16"/>
        <v xml:space="preserve"> 審判26</v>
      </c>
    </row>
    <row r="29" spans="1:64" ht="13.5">
      <c r="A29" s="425">
        <v>27</v>
      </c>
      <c r="B29" s="437"/>
      <c r="C29" s="437"/>
      <c r="D29" s="532" t="s">
        <v>2928</v>
      </c>
      <c r="E29" s="537" t="s">
        <v>2929</v>
      </c>
      <c r="F29" s="537"/>
      <c r="G29" s="437"/>
      <c r="H29" s="451"/>
      <c r="I29" s="436"/>
      <c r="J29" s="435"/>
      <c r="K29" s="436" t="s">
        <v>2850</v>
      </c>
      <c r="L29" s="435"/>
      <c r="M29" s="437" t="s">
        <v>62</v>
      </c>
      <c r="N29" s="598" t="s">
        <v>2970</v>
      </c>
      <c r="O29" s="548" t="s">
        <v>3032</v>
      </c>
      <c r="P29" s="465" t="s">
        <v>1902</v>
      </c>
      <c r="Q29" s="437"/>
      <c r="R29" s="437"/>
      <c r="S29" s="437"/>
      <c r="T29" s="589" t="s">
        <v>2255</v>
      </c>
      <c r="U29" s="437"/>
      <c r="V29" s="435"/>
      <c r="W29" s="435"/>
      <c r="X29" s="435"/>
      <c r="Y29" s="435"/>
      <c r="Z29" s="435"/>
      <c r="AA29" s="435">
        <v>27</v>
      </c>
      <c r="AB29" s="440"/>
      <c r="AC29" s="460"/>
      <c r="AD29" s="452">
        <f t="shared" si="18"/>
        <v>7</v>
      </c>
      <c r="AE29" s="453" t="str">
        <f t="shared" si="3"/>
        <v>土</v>
      </c>
      <c r="AF29" s="740" t="str">
        <f>IF(AB29&lt;AS16,(TEXT(AB29,"ggge年m月d日")),AS15&amp;(AG29-AS17+1)&amp;"年"&amp;AH29&amp;"月"&amp;AI29&amp;"日")</f>
        <v>明治33年1月0日</v>
      </c>
      <c r="AG29" s="740">
        <f t="shared" si="4"/>
        <v>1900</v>
      </c>
      <c r="AH29" s="740">
        <f t="shared" si="5"/>
        <v>1</v>
      </c>
      <c r="AI29" s="740">
        <f t="shared" si="6"/>
        <v>0</v>
      </c>
      <c r="AJ29" s="454" t="str">
        <f t="shared" si="19"/>
        <v>1900年1月0日</v>
      </c>
      <c r="AK29" s="454" t="str">
        <f t="shared" si="20"/>
        <v>明治33年1月0日 (土)</v>
      </c>
      <c r="AL29" s="454" t="str">
        <f t="shared" si="21"/>
        <v>1900年1月0日 (土)</v>
      </c>
      <c r="AM29" s="454" t="str">
        <f t="shared" si="7"/>
        <v/>
      </c>
      <c r="AN29" s="454" t="str">
        <f t="shared" si="0"/>
        <v/>
      </c>
      <c r="AO29" s="454" t="str">
        <f t="shared" si="8"/>
        <v/>
      </c>
      <c r="AP29" s="455" t="s">
        <v>470</v>
      </c>
      <c r="AQ29" s="456" t="e">
        <f t="array" ref="AQ29">IF(ROW(A26)&gt;COUNTA(AO$4:AO$201),"",INDEX(AO:AO,SMALL(IF(AO$4:AO$201&lt;&gt;"",ROW(AO$4:AO$201),""),ROW(A26))))</f>
        <v>#NUM!</v>
      </c>
      <c r="AR29" s="454" t="str">
        <f t="shared" si="1"/>
        <v/>
      </c>
      <c r="AT29" s="455" t="s">
        <v>470</v>
      </c>
      <c r="AU29" s="454" t="str">
        <f t="shared" si="22"/>
        <v/>
      </c>
      <c r="AV29" s="740" t="str">
        <f t="shared" si="17"/>
        <v/>
      </c>
      <c r="AW29" s="740" t="e">
        <f t="shared" si="13"/>
        <v>#VALUE!</v>
      </c>
      <c r="AX29" s="740" t="str">
        <f>IF(ISERR(AW29),AU29,SUBSTITUTE(AU29,"1年","元年"))</f>
        <v/>
      </c>
      <c r="AY29" s="752" t="e">
        <f t="shared" si="10"/>
        <v>#VALUE!</v>
      </c>
      <c r="AZ29" s="753">
        <f t="shared" si="11"/>
        <v>0</v>
      </c>
      <c r="BA29" s="740" t="str">
        <f t="shared" si="23"/>
        <v>2019年4月30日 (火)</v>
      </c>
      <c r="BE29" s="454" t="s">
        <v>2341</v>
      </c>
      <c r="BG29" s="630" t="str">
        <f t="shared" si="12"/>
        <v>中学生チーム（７）                                                            Team026</v>
      </c>
      <c r="BH29" s="633" t="str">
        <f t="shared" si="2"/>
        <v>氷上 七郎</v>
      </c>
      <c r="BI29" s="633">
        <f t="shared" si="24"/>
        <v>76</v>
      </c>
      <c r="BJ29" s="640" t="str">
        <f t="shared" si="15"/>
        <v xml:space="preserve"> 役員27</v>
      </c>
      <c r="BK29" s="690">
        <v>24</v>
      </c>
      <c r="BL29" s="640" t="str">
        <f t="shared" si="16"/>
        <v xml:space="preserve"> 審判27</v>
      </c>
    </row>
    <row r="30" spans="1:64" ht="14.25">
      <c r="A30" s="425">
        <v>28</v>
      </c>
      <c r="B30" s="437"/>
      <c r="C30" s="437"/>
      <c r="D30" s="532" t="s">
        <v>2930</v>
      </c>
      <c r="E30" s="537" t="s">
        <v>2931</v>
      </c>
      <c r="F30" s="537"/>
      <c r="G30" s="437"/>
      <c r="H30" s="451"/>
      <c r="I30" s="436"/>
      <c r="J30" s="435"/>
      <c r="K30" s="436" t="s">
        <v>2851</v>
      </c>
      <c r="L30" s="435"/>
      <c r="M30" s="437" t="s">
        <v>63</v>
      </c>
      <c r="N30" s="600" t="s">
        <v>2971</v>
      </c>
      <c r="O30" s="548" t="s">
        <v>3033</v>
      </c>
      <c r="P30" s="465" t="s">
        <v>1903</v>
      </c>
      <c r="Q30" s="437"/>
      <c r="R30" s="437"/>
      <c r="S30" s="437"/>
      <c r="T30" s="589" t="s">
        <v>2256</v>
      </c>
      <c r="U30" s="437"/>
      <c r="V30" s="435"/>
      <c r="W30" s="435"/>
      <c r="X30" s="435"/>
      <c r="Y30" s="435"/>
      <c r="Z30" s="435"/>
      <c r="AA30" s="439">
        <v>28</v>
      </c>
      <c r="AB30" s="440"/>
      <c r="AC30" s="460"/>
      <c r="AD30" s="452">
        <f t="shared" si="18"/>
        <v>7</v>
      </c>
      <c r="AE30" s="453" t="str">
        <f t="shared" si="3"/>
        <v>土</v>
      </c>
      <c r="AF30" s="740" t="str">
        <f>IF(AB30&lt;AS16,(TEXT(AB30,"ggge年m月d日")),AS15&amp;(AG30-AS17+1)&amp;"年"&amp;AH30&amp;"月"&amp;AI30&amp;"日")</f>
        <v>明治33年1月0日</v>
      </c>
      <c r="AG30" s="740">
        <f t="shared" si="4"/>
        <v>1900</v>
      </c>
      <c r="AH30" s="740">
        <f t="shared" si="5"/>
        <v>1</v>
      </c>
      <c r="AI30" s="740">
        <f t="shared" si="6"/>
        <v>0</v>
      </c>
      <c r="AJ30" s="454" t="str">
        <f t="shared" si="19"/>
        <v>1900年1月0日</v>
      </c>
      <c r="AK30" s="454" t="str">
        <f t="shared" si="20"/>
        <v>明治33年1月0日 (土)</v>
      </c>
      <c r="AL30" s="454" t="str">
        <f t="shared" si="21"/>
        <v>1900年1月0日 (土)</v>
      </c>
      <c r="AM30" s="454" t="str">
        <f t="shared" si="7"/>
        <v/>
      </c>
      <c r="AN30" s="454" t="str">
        <f t="shared" si="0"/>
        <v/>
      </c>
      <c r="AO30" s="454" t="str">
        <f t="shared" si="8"/>
        <v/>
      </c>
      <c r="AP30" s="455" t="s">
        <v>471</v>
      </c>
      <c r="AQ30" s="456" t="e">
        <f t="array" ref="AQ30">IF(ROW(A27)&gt;COUNTA(AO$4:AO$201),"",INDEX(AO:AO,SMALL(IF(AO$4:AO$201&lt;&gt;"",ROW(AO$4:AO$201),""),ROW(A27))))</f>
        <v>#NUM!</v>
      </c>
      <c r="AR30" s="454" t="str">
        <f t="shared" si="1"/>
        <v/>
      </c>
      <c r="AT30" s="455" t="s">
        <v>471</v>
      </c>
      <c r="AU30" s="454" t="str">
        <f t="shared" si="22"/>
        <v/>
      </c>
      <c r="AV30" s="740" t="str">
        <f t="shared" si="17"/>
        <v/>
      </c>
      <c r="AW30" s="740" t="e">
        <f t="shared" si="13"/>
        <v>#VALUE!</v>
      </c>
      <c r="AX30" s="740" t="str">
        <f t="shared" si="9"/>
        <v/>
      </c>
      <c r="AY30" s="752" t="e">
        <f t="shared" si="10"/>
        <v>#VALUE!</v>
      </c>
      <c r="AZ30" s="753">
        <f t="shared" si="11"/>
        <v>0</v>
      </c>
      <c r="BA30" s="740" t="str">
        <f t="shared" si="23"/>
        <v>2019年5月1日 (水)</v>
      </c>
      <c r="BE30" s="454" t="s">
        <v>2342</v>
      </c>
      <c r="BG30" s="630" t="str">
        <f t="shared" si="12"/>
        <v>中学生チーム（８）                                                            Team027</v>
      </c>
      <c r="BH30" s="633" t="str">
        <f t="shared" si="2"/>
        <v>氷上 八郎</v>
      </c>
      <c r="BI30" s="633">
        <f t="shared" si="24"/>
        <v>76</v>
      </c>
      <c r="BJ30" s="640" t="str">
        <f t="shared" si="15"/>
        <v xml:space="preserve"> 役員28</v>
      </c>
      <c r="BK30" s="690">
        <v>25</v>
      </c>
      <c r="BL30" s="640" t="str">
        <f t="shared" si="16"/>
        <v xml:space="preserve"> 審判28</v>
      </c>
    </row>
    <row r="31" spans="1:64" ht="13.5">
      <c r="A31" s="425">
        <v>29</v>
      </c>
      <c r="B31" s="437"/>
      <c r="C31" s="437"/>
      <c r="D31" s="532" t="s">
        <v>2932</v>
      </c>
      <c r="E31" s="537" t="s">
        <v>2933</v>
      </c>
      <c r="F31" s="537"/>
      <c r="G31" s="437"/>
      <c r="H31" s="451"/>
      <c r="I31" s="436"/>
      <c r="J31" s="435"/>
      <c r="K31" s="436"/>
      <c r="L31" s="435"/>
      <c r="M31" s="437" t="s">
        <v>150</v>
      </c>
      <c r="N31" s="598" t="s">
        <v>2972</v>
      </c>
      <c r="O31" s="548" t="s">
        <v>3034</v>
      </c>
      <c r="P31" s="465" t="s">
        <v>1904</v>
      </c>
      <c r="Q31" s="437"/>
      <c r="R31" s="437"/>
      <c r="S31" s="437"/>
      <c r="T31" s="589" t="s">
        <v>2257</v>
      </c>
      <c r="U31" s="437"/>
      <c r="V31" s="435"/>
      <c r="W31" s="435"/>
      <c r="X31" s="435"/>
      <c r="Y31" s="435"/>
      <c r="Z31" s="435"/>
      <c r="AA31" s="439">
        <v>29</v>
      </c>
      <c r="AB31" s="440"/>
      <c r="AC31" s="460"/>
      <c r="AD31" s="452">
        <f t="shared" si="18"/>
        <v>7</v>
      </c>
      <c r="AE31" s="453" t="str">
        <f t="shared" si="3"/>
        <v>土</v>
      </c>
      <c r="AF31" s="740" t="str">
        <f>IF(AB31&lt;AS16,(TEXT(AB31,"ggge年m月d日")),AS15&amp;(AG31-AS17+1)&amp;"年"&amp;AH31&amp;"月"&amp;AI31&amp;"日")</f>
        <v>明治33年1月0日</v>
      </c>
      <c r="AG31" s="740">
        <f t="shared" si="4"/>
        <v>1900</v>
      </c>
      <c r="AH31" s="740">
        <f t="shared" si="5"/>
        <v>1</v>
      </c>
      <c r="AI31" s="740">
        <f t="shared" si="6"/>
        <v>0</v>
      </c>
      <c r="AJ31" s="454" t="str">
        <f t="shared" si="19"/>
        <v>1900年1月0日</v>
      </c>
      <c r="AK31" s="454" t="str">
        <f t="shared" si="20"/>
        <v>明治33年1月0日 (土)</v>
      </c>
      <c r="AL31" s="454" t="str">
        <f t="shared" si="21"/>
        <v>1900年1月0日 (土)</v>
      </c>
      <c r="AM31" s="454" t="str">
        <f t="shared" si="7"/>
        <v/>
      </c>
      <c r="AN31" s="454" t="str">
        <f t="shared" si="0"/>
        <v/>
      </c>
      <c r="AO31" s="454" t="str">
        <f t="shared" si="8"/>
        <v/>
      </c>
      <c r="AP31" s="455" t="s">
        <v>472</v>
      </c>
      <c r="AQ31" s="456" t="e">
        <f t="array" ref="AQ31">IF(ROW(A28)&gt;COUNTA(AO$4:AO$201),"",INDEX(AO:AO,SMALL(IF(AO$4:AO$201&lt;&gt;"",ROW(AO$4:AO$201),""),ROW(A28))))</f>
        <v>#NUM!</v>
      </c>
      <c r="AR31" s="454" t="str">
        <f t="shared" si="1"/>
        <v/>
      </c>
      <c r="AT31" s="455" t="s">
        <v>472</v>
      </c>
      <c r="AU31" s="454" t="str">
        <f t="shared" si="22"/>
        <v/>
      </c>
      <c r="AV31" s="740" t="str">
        <f t="shared" si="17"/>
        <v/>
      </c>
      <c r="AW31" s="740" t="e">
        <f t="shared" si="13"/>
        <v>#VALUE!</v>
      </c>
      <c r="AX31" s="740" t="str">
        <f t="shared" si="9"/>
        <v/>
      </c>
      <c r="AY31" s="752" t="e">
        <f t="shared" si="10"/>
        <v>#VALUE!</v>
      </c>
      <c r="AZ31" s="753">
        <f t="shared" si="11"/>
        <v>0</v>
      </c>
      <c r="BA31" s="740" t="str">
        <f t="shared" si="23"/>
        <v/>
      </c>
      <c r="BE31" s="454" t="s">
        <v>2343</v>
      </c>
      <c r="BG31" s="630" t="str">
        <f t="shared" si="12"/>
        <v>中学生チーム（９）                                                            Team028</v>
      </c>
      <c r="BH31" s="633" t="str">
        <f t="shared" si="2"/>
        <v>氷上 九郎</v>
      </c>
      <c r="BI31" s="633">
        <f t="shared" si="24"/>
        <v>76</v>
      </c>
      <c r="BJ31" s="640" t="str">
        <f t="shared" si="15"/>
        <v xml:space="preserve"> 役員29</v>
      </c>
      <c r="BK31" s="690">
        <v>26</v>
      </c>
      <c r="BL31" s="640" t="str">
        <f t="shared" si="16"/>
        <v xml:space="preserve"> 審判29</v>
      </c>
    </row>
    <row r="32" spans="1:64" ht="13.5">
      <c r="A32" s="425">
        <v>30</v>
      </c>
      <c r="B32" s="437"/>
      <c r="C32" s="437"/>
      <c r="D32" s="533" t="s">
        <v>2934</v>
      </c>
      <c r="E32" s="538" t="s">
        <v>2935</v>
      </c>
      <c r="F32" s="537"/>
      <c r="G32" s="437"/>
      <c r="H32" s="451"/>
      <c r="I32" s="436"/>
      <c r="J32" s="435"/>
      <c r="K32" s="435"/>
      <c r="L32" s="435"/>
      <c r="M32" s="437" t="s">
        <v>64</v>
      </c>
      <c r="N32" s="596" t="s">
        <v>2973</v>
      </c>
      <c r="O32" s="548" t="s">
        <v>3035</v>
      </c>
      <c r="P32" s="465" t="s">
        <v>1905</v>
      </c>
      <c r="Q32" s="437"/>
      <c r="R32" s="437"/>
      <c r="S32" s="437"/>
      <c r="T32" s="589" t="s">
        <v>2258</v>
      </c>
      <c r="U32" s="437"/>
      <c r="V32" s="435"/>
      <c r="W32" s="435"/>
      <c r="X32" s="435"/>
      <c r="Y32" s="435"/>
      <c r="Z32" s="435"/>
      <c r="AA32" s="435">
        <v>30</v>
      </c>
      <c r="AB32" s="440"/>
      <c r="AC32" s="460"/>
      <c r="AD32" s="452">
        <f t="shared" si="18"/>
        <v>7</v>
      </c>
      <c r="AE32" s="453" t="str">
        <f t="shared" si="3"/>
        <v>土</v>
      </c>
      <c r="AF32" s="740" t="str">
        <f>IF(AB32&lt;AS16,(TEXT(AB32,"ggge年m月d日")),AS15&amp;(AG32-AS17+1)&amp;"年"&amp;AH32&amp;"月"&amp;AI32&amp;"日")</f>
        <v>明治33年1月0日</v>
      </c>
      <c r="AG32" s="740">
        <f t="shared" si="4"/>
        <v>1900</v>
      </c>
      <c r="AH32" s="740">
        <f t="shared" si="5"/>
        <v>1</v>
      </c>
      <c r="AI32" s="740">
        <f t="shared" si="6"/>
        <v>0</v>
      </c>
      <c r="AJ32" s="454" t="str">
        <f t="shared" si="19"/>
        <v>1900年1月0日</v>
      </c>
      <c r="AK32" s="454" t="str">
        <f t="shared" si="20"/>
        <v>明治33年1月0日 (土)</v>
      </c>
      <c r="AL32" s="454" t="str">
        <f t="shared" si="21"/>
        <v>1900年1月0日 (土)</v>
      </c>
      <c r="AM32" s="454" t="str">
        <f t="shared" si="7"/>
        <v/>
      </c>
      <c r="AN32" s="454" t="str">
        <f t="shared" si="0"/>
        <v/>
      </c>
      <c r="AO32" s="454" t="str">
        <f t="shared" si="8"/>
        <v/>
      </c>
      <c r="AP32" s="455" t="s">
        <v>473</v>
      </c>
      <c r="AQ32" s="456" t="e">
        <f t="array" ref="AQ32">IF(ROW(A29)&gt;COUNTA(AO$4:AO$201),"",INDEX(AO:AO,SMALL(IF(AO$4:AO$201&lt;&gt;"",ROW(AO$4:AO$201),""),ROW(A29))))</f>
        <v>#NUM!</v>
      </c>
      <c r="AR32" s="454" t="str">
        <f t="shared" si="1"/>
        <v/>
      </c>
      <c r="AT32" s="455" t="s">
        <v>473</v>
      </c>
      <c r="AU32" s="454" t="str">
        <f t="shared" si="22"/>
        <v/>
      </c>
      <c r="AV32" s="740" t="str">
        <f t="shared" si="17"/>
        <v/>
      </c>
      <c r="AW32" s="740" t="e">
        <f t="shared" si="13"/>
        <v>#VALUE!</v>
      </c>
      <c r="AX32" s="740" t="str">
        <f t="shared" si="9"/>
        <v/>
      </c>
      <c r="AY32" s="752" t="e">
        <f t="shared" si="10"/>
        <v>#VALUE!</v>
      </c>
      <c r="AZ32" s="753">
        <f t="shared" si="11"/>
        <v>0</v>
      </c>
      <c r="BA32" s="740" t="str">
        <f t="shared" si="23"/>
        <v/>
      </c>
      <c r="BE32" s="454" t="s">
        <v>2344</v>
      </c>
      <c r="BG32" s="630" t="str">
        <f t="shared" si="12"/>
        <v>中学生チーム（１０）                                                            Team029</v>
      </c>
      <c r="BH32" s="633" t="str">
        <f t="shared" si="2"/>
        <v>氷上 十郎</v>
      </c>
      <c r="BI32" s="633">
        <f t="shared" si="24"/>
        <v>77</v>
      </c>
      <c r="BJ32" s="640" t="str">
        <f t="shared" si="15"/>
        <v xml:space="preserve"> 役員30</v>
      </c>
      <c r="BK32" s="690">
        <v>27</v>
      </c>
      <c r="BL32" s="640" t="str">
        <f t="shared" si="16"/>
        <v xml:space="preserve"> 審判30</v>
      </c>
    </row>
    <row r="33" spans="1:64" ht="13.5">
      <c r="A33" s="425">
        <v>31</v>
      </c>
      <c r="B33" s="437"/>
      <c r="C33" s="437"/>
      <c r="D33" s="533" t="s">
        <v>2936</v>
      </c>
      <c r="E33" s="538" t="s">
        <v>2937</v>
      </c>
      <c r="F33" s="537"/>
      <c r="G33" s="437"/>
      <c r="H33" s="451"/>
      <c r="I33" s="436"/>
      <c r="J33" s="435"/>
      <c r="K33" s="435"/>
      <c r="L33" s="435"/>
      <c r="M33" s="437" t="s">
        <v>65</v>
      </c>
      <c r="N33" s="601" t="s">
        <v>2974</v>
      </c>
      <c r="O33" s="167" t="s">
        <v>2783</v>
      </c>
      <c r="P33" s="465" t="s">
        <v>1906</v>
      </c>
      <c r="Q33" s="437"/>
      <c r="R33" s="437"/>
      <c r="S33" s="437"/>
      <c r="T33" s="589" t="s">
        <v>2259</v>
      </c>
      <c r="U33" s="437"/>
      <c r="V33" s="435"/>
      <c r="W33" s="435"/>
      <c r="X33" s="435"/>
      <c r="Y33" s="435"/>
      <c r="Z33" s="435"/>
      <c r="AA33" s="435">
        <v>31</v>
      </c>
      <c r="AB33" s="440"/>
      <c r="AC33" s="460"/>
      <c r="AD33" s="452">
        <f t="shared" si="18"/>
        <v>7</v>
      </c>
      <c r="AE33" s="453" t="str">
        <f t="shared" si="3"/>
        <v>土</v>
      </c>
      <c r="AF33" s="740" t="str">
        <f>IF(AB33&lt;AS16,(TEXT(AB33,"ggge年m月d日")),AS15&amp;(AG33-AS17+1)&amp;"年"&amp;AH33&amp;"月"&amp;AI33&amp;"日")</f>
        <v>明治33年1月0日</v>
      </c>
      <c r="AG33" s="740">
        <f t="shared" si="4"/>
        <v>1900</v>
      </c>
      <c r="AH33" s="740">
        <f t="shared" si="5"/>
        <v>1</v>
      </c>
      <c r="AI33" s="740">
        <f t="shared" si="6"/>
        <v>0</v>
      </c>
      <c r="AJ33" s="454" t="str">
        <f t="shared" si="19"/>
        <v>1900年1月0日</v>
      </c>
      <c r="AK33" s="454" t="str">
        <f t="shared" si="20"/>
        <v>明治33年1月0日 (土)</v>
      </c>
      <c r="AL33" s="454" t="str">
        <f t="shared" si="21"/>
        <v>1900年1月0日 (土)</v>
      </c>
      <c r="AM33" s="454" t="str">
        <f t="shared" si="7"/>
        <v/>
      </c>
      <c r="AN33" s="454" t="str">
        <f t="shared" si="0"/>
        <v/>
      </c>
      <c r="AO33" s="454" t="str">
        <f t="shared" si="8"/>
        <v/>
      </c>
      <c r="AP33" s="455" t="s">
        <v>474</v>
      </c>
      <c r="AQ33" s="456" t="e">
        <f t="array" ref="AQ33">IF(ROW(A30)&gt;COUNTA(AO$4:AO$201),"",INDEX(AO:AO,SMALL(IF(AO$4:AO$201&lt;&gt;"",ROW(AO$4:AO$201),""),ROW(A30))))</f>
        <v>#NUM!</v>
      </c>
      <c r="AR33" s="454" t="str">
        <f t="shared" si="1"/>
        <v/>
      </c>
      <c r="AT33" s="455" t="s">
        <v>474</v>
      </c>
      <c r="AU33" s="454" t="str">
        <f t="shared" si="22"/>
        <v/>
      </c>
      <c r="AV33" s="740" t="str">
        <f t="shared" si="17"/>
        <v/>
      </c>
      <c r="AW33" s="740" t="e">
        <f t="shared" si="13"/>
        <v>#VALUE!</v>
      </c>
      <c r="AX33" s="740" t="str">
        <f t="shared" si="9"/>
        <v/>
      </c>
      <c r="AY33" s="752" t="e">
        <f t="shared" si="10"/>
        <v>#VALUE!</v>
      </c>
      <c r="AZ33" s="753">
        <f t="shared" si="11"/>
        <v>0</v>
      </c>
      <c r="BA33" s="740" t="str">
        <f t="shared" si="23"/>
        <v/>
      </c>
      <c r="BE33" s="454" t="s">
        <v>2345</v>
      </c>
      <c r="BG33" s="630" t="str">
        <f t="shared" si="12"/>
        <v>中学生チーム（１１）                                                            Team030</v>
      </c>
      <c r="BH33" s="633" t="str">
        <f t="shared" si="2"/>
        <v>氷上 ひなた</v>
      </c>
      <c r="BI33" s="633">
        <f t="shared" si="24"/>
        <v>77</v>
      </c>
      <c r="BJ33" s="640" t="str">
        <f t="shared" si="15"/>
        <v xml:space="preserve"> 役員31</v>
      </c>
      <c r="BK33" s="690">
        <v>28</v>
      </c>
      <c r="BL33" s="640" t="str">
        <f t="shared" si="16"/>
        <v xml:space="preserve"> 審判31</v>
      </c>
    </row>
    <row r="34" spans="1:64" ht="13.5">
      <c r="A34" s="425">
        <v>32</v>
      </c>
      <c r="B34" s="437"/>
      <c r="C34" s="437"/>
      <c r="D34" s="533" t="s">
        <v>2938</v>
      </c>
      <c r="E34" s="538" t="s">
        <v>2939</v>
      </c>
      <c r="F34" s="537"/>
      <c r="G34" s="437"/>
      <c r="H34" s="451"/>
      <c r="I34" s="436"/>
      <c r="J34" s="435"/>
      <c r="K34" s="435"/>
      <c r="L34" s="435"/>
      <c r="M34" s="437" t="s">
        <v>67</v>
      </c>
      <c r="N34" s="593" t="s">
        <v>2975</v>
      </c>
      <c r="O34" s="167" t="s">
        <v>2784</v>
      </c>
      <c r="P34" s="465" t="s">
        <v>1907</v>
      </c>
      <c r="Q34" s="437"/>
      <c r="R34" s="437"/>
      <c r="S34" s="437"/>
      <c r="T34" s="589" t="s">
        <v>2260</v>
      </c>
      <c r="U34" s="437"/>
      <c r="V34" s="435"/>
      <c r="W34" s="435"/>
      <c r="X34" s="435"/>
      <c r="Y34" s="435"/>
      <c r="Z34" s="435"/>
      <c r="AA34" s="439">
        <v>32</v>
      </c>
      <c r="AB34" s="440"/>
      <c r="AC34" s="460"/>
      <c r="AD34" s="452">
        <f t="shared" si="18"/>
        <v>7</v>
      </c>
      <c r="AE34" s="453" t="str">
        <f t="shared" si="3"/>
        <v>土</v>
      </c>
      <c r="AF34" s="740" t="str">
        <f>IF(AB34&lt;AS16,(TEXT(AB34,"ggge年m月d日")),AS15&amp;(AG34-AS17+1)&amp;"年"&amp;AH34&amp;"月"&amp;AI34&amp;"日")</f>
        <v>明治33年1月0日</v>
      </c>
      <c r="AG34" s="740">
        <f t="shared" si="4"/>
        <v>1900</v>
      </c>
      <c r="AH34" s="740">
        <f t="shared" si="5"/>
        <v>1</v>
      </c>
      <c r="AI34" s="740">
        <f t="shared" si="6"/>
        <v>0</v>
      </c>
      <c r="AJ34" s="454" t="str">
        <f t="shared" si="19"/>
        <v>1900年1月0日</v>
      </c>
      <c r="AK34" s="454" t="str">
        <f t="shared" si="20"/>
        <v>明治33年1月0日 (土)</v>
      </c>
      <c r="AL34" s="454" t="str">
        <f t="shared" si="21"/>
        <v>1900年1月0日 (土)</v>
      </c>
      <c r="AM34" s="454" t="str">
        <f t="shared" si="7"/>
        <v/>
      </c>
      <c r="AN34" s="454" t="str">
        <f t="shared" si="0"/>
        <v/>
      </c>
      <c r="AO34" s="454" t="str">
        <f t="shared" si="8"/>
        <v/>
      </c>
      <c r="AP34" s="455" t="s">
        <v>475</v>
      </c>
      <c r="AQ34" s="456" t="e">
        <f t="array" ref="AQ34">IF(ROW(A31)&gt;COUNTA(AO$4:AO$201),"",INDEX(AO:AO,SMALL(IF(AO$4:AO$201&lt;&gt;"",ROW(AO$4:AO$201),""),ROW(A31))))</f>
        <v>#NUM!</v>
      </c>
      <c r="AR34" s="454" t="str">
        <f t="shared" si="1"/>
        <v/>
      </c>
      <c r="AT34" s="455" t="s">
        <v>475</v>
      </c>
      <c r="AU34" s="454" t="str">
        <f t="shared" si="22"/>
        <v/>
      </c>
      <c r="AV34" s="740" t="str">
        <f t="shared" si="17"/>
        <v/>
      </c>
      <c r="AW34" s="740" t="e">
        <f t="shared" si="13"/>
        <v>#VALUE!</v>
      </c>
      <c r="AX34" s="740" t="str">
        <f t="shared" si="9"/>
        <v/>
      </c>
      <c r="AY34" s="752" t="e">
        <f t="shared" si="10"/>
        <v>#VALUE!</v>
      </c>
      <c r="AZ34" s="753">
        <f t="shared" si="11"/>
        <v>0</v>
      </c>
      <c r="BA34" s="740" t="str">
        <f t="shared" si="23"/>
        <v/>
      </c>
      <c r="BE34" s="454" t="s">
        <v>2346</v>
      </c>
      <c r="BG34" s="630" t="str">
        <f t="shared" si="12"/>
        <v>中学生チーム（１２）                                                            Team031</v>
      </c>
      <c r="BH34" s="633" t="str">
        <f t="shared" si="2"/>
        <v>氷上 太郎</v>
      </c>
      <c r="BI34" s="633">
        <f t="shared" si="24"/>
        <v>77</v>
      </c>
      <c r="BJ34" s="640" t="str">
        <f t="shared" si="15"/>
        <v xml:space="preserve"> 役員32</v>
      </c>
      <c r="BK34" s="690">
        <v>29</v>
      </c>
      <c r="BL34" s="640" t="str">
        <f t="shared" si="16"/>
        <v xml:space="preserve"> 審判32</v>
      </c>
    </row>
    <row r="35" spans="1:64" ht="13.5">
      <c r="A35" s="425">
        <v>33</v>
      </c>
      <c r="B35" s="437"/>
      <c r="C35" s="437"/>
      <c r="D35" s="533" t="s">
        <v>2940</v>
      </c>
      <c r="E35" s="538" t="s">
        <v>2941</v>
      </c>
      <c r="F35" s="537"/>
      <c r="G35" s="437"/>
      <c r="H35" s="451"/>
      <c r="I35" s="436"/>
      <c r="J35" s="435"/>
      <c r="K35" s="435"/>
      <c r="L35" s="435"/>
      <c r="M35" s="437" t="s">
        <v>68</v>
      </c>
      <c r="N35" s="598" t="s">
        <v>2976</v>
      </c>
      <c r="O35" s="167" t="s">
        <v>2227</v>
      </c>
      <c r="P35" s="465" t="s">
        <v>1908</v>
      </c>
      <c r="Q35" s="437"/>
      <c r="R35" s="437"/>
      <c r="S35" s="437"/>
      <c r="T35" s="589" t="s">
        <v>359</v>
      </c>
      <c r="U35" s="437"/>
      <c r="V35" s="435"/>
      <c r="W35" s="435"/>
      <c r="X35" s="435"/>
      <c r="Y35" s="435"/>
      <c r="Z35" s="435"/>
      <c r="AA35" s="439">
        <v>33</v>
      </c>
      <c r="AB35" s="440"/>
      <c r="AC35" s="460"/>
      <c r="AD35" s="452">
        <f t="shared" si="18"/>
        <v>7</v>
      </c>
      <c r="AE35" s="453" t="str">
        <f t="shared" si="3"/>
        <v>土</v>
      </c>
      <c r="AF35" s="740" t="str">
        <f>IF(AB35&lt;AS16,(TEXT(AB35,"ggge年m月d日")),AS15&amp;(AG35-AS17+1)&amp;"年"&amp;AH35&amp;"月"&amp;AI35&amp;"日")</f>
        <v>明治33年1月0日</v>
      </c>
      <c r="AG35" s="740">
        <f t="shared" si="4"/>
        <v>1900</v>
      </c>
      <c r="AH35" s="740">
        <f t="shared" si="5"/>
        <v>1</v>
      </c>
      <c r="AI35" s="740">
        <f t="shared" si="6"/>
        <v>0</v>
      </c>
      <c r="AJ35" s="454" t="str">
        <f t="shared" si="19"/>
        <v>1900年1月0日</v>
      </c>
      <c r="AK35" s="454" t="str">
        <f t="shared" si="20"/>
        <v>明治33年1月0日 (土)</v>
      </c>
      <c r="AL35" s="454" t="str">
        <f t="shared" si="21"/>
        <v>1900年1月0日 (土)</v>
      </c>
      <c r="AM35" s="454" t="str">
        <f t="shared" si="7"/>
        <v/>
      </c>
      <c r="AN35" s="454" t="str">
        <f t="shared" si="0"/>
        <v/>
      </c>
      <c r="AO35" s="454" t="str">
        <f t="shared" si="8"/>
        <v/>
      </c>
      <c r="AP35" s="455" t="s">
        <v>476</v>
      </c>
      <c r="AQ35" s="456" t="e">
        <f t="array" ref="AQ35">IF(ROW(A32)&gt;COUNTA(AO$4:AO$201),"",INDEX(AO:AO,SMALL(IF(AO$4:AO$201&lt;&gt;"",ROW(AO$4:AO$201),""),ROW(A32))))</f>
        <v>#NUM!</v>
      </c>
      <c r="AR35" s="454" t="str">
        <f t="shared" si="1"/>
        <v/>
      </c>
      <c r="AT35" s="455" t="s">
        <v>476</v>
      </c>
      <c r="AU35" s="454" t="str">
        <f t="shared" si="22"/>
        <v/>
      </c>
      <c r="AV35" s="740" t="str">
        <f t="shared" si="17"/>
        <v/>
      </c>
      <c r="AW35" s="740" t="e">
        <f t="shared" si="13"/>
        <v>#VALUE!</v>
      </c>
      <c r="AX35" s="740" t="str">
        <f t="shared" si="9"/>
        <v/>
      </c>
      <c r="AY35" s="752" t="e">
        <f t="shared" si="10"/>
        <v>#VALUE!</v>
      </c>
      <c r="AZ35" s="753">
        <f t="shared" si="11"/>
        <v>0</v>
      </c>
      <c r="BA35" s="740" t="str">
        <f t="shared" si="23"/>
        <v/>
      </c>
      <c r="BE35" s="454" t="s">
        <v>2347</v>
      </c>
      <c r="BG35" s="630" t="str">
        <f t="shared" si="12"/>
        <v>中学生チーム（１３）                                                            Team032</v>
      </c>
      <c r="BH35" s="633" t="str">
        <f t="shared" si="2"/>
        <v>氷上 馬之助</v>
      </c>
      <c r="BI35" s="633">
        <f t="shared" si="24"/>
        <v>77</v>
      </c>
      <c r="BJ35" s="640" t="str">
        <f t="shared" si="15"/>
        <v xml:space="preserve"> 役員33</v>
      </c>
      <c r="BK35" s="690">
        <v>30</v>
      </c>
      <c r="BL35" s="640" t="str">
        <f t="shared" si="16"/>
        <v xml:space="preserve"> 審判33</v>
      </c>
    </row>
    <row r="36" spans="1:64" ht="13.5">
      <c r="A36" s="425">
        <v>34</v>
      </c>
      <c r="B36" s="437"/>
      <c r="C36" s="437"/>
      <c r="D36" s="533" t="s">
        <v>2942</v>
      </c>
      <c r="E36" s="538" t="s">
        <v>2943</v>
      </c>
      <c r="F36" s="537"/>
      <c r="G36" s="437"/>
      <c r="H36" s="451"/>
      <c r="I36" s="436"/>
      <c r="J36" s="435"/>
      <c r="K36" s="435"/>
      <c r="L36" s="435"/>
      <c r="M36" s="437" t="s">
        <v>69</v>
      </c>
      <c r="N36" s="596" t="s">
        <v>2977</v>
      </c>
      <c r="O36" s="167" t="s">
        <v>2220</v>
      </c>
      <c r="P36" s="465" t="s">
        <v>1909</v>
      </c>
      <c r="Q36" s="437"/>
      <c r="R36" s="437"/>
      <c r="S36" s="437"/>
      <c r="T36" s="589" t="s">
        <v>2275</v>
      </c>
      <c r="U36" s="437"/>
      <c r="V36" s="435"/>
      <c r="W36" s="435"/>
      <c r="X36" s="435"/>
      <c r="Y36" s="435"/>
      <c r="Z36" s="435"/>
      <c r="AA36" s="435">
        <v>34</v>
      </c>
      <c r="AB36" s="440"/>
      <c r="AC36" s="460"/>
      <c r="AD36" s="452">
        <f t="shared" si="18"/>
        <v>7</v>
      </c>
      <c r="AE36" s="453" t="str">
        <f t="shared" si="3"/>
        <v>土</v>
      </c>
      <c r="AF36" s="740" t="str">
        <f>IF(AB36&lt;AS16,(TEXT(AB36,"ggge年m月d日")),AS15&amp;(AG36-AS17+1)&amp;"年"&amp;AH36&amp;"月"&amp;AI36&amp;"日")</f>
        <v>明治33年1月0日</v>
      </c>
      <c r="AG36" s="740">
        <f t="shared" si="4"/>
        <v>1900</v>
      </c>
      <c r="AH36" s="740">
        <f t="shared" si="5"/>
        <v>1</v>
      </c>
      <c r="AI36" s="740">
        <f t="shared" si="6"/>
        <v>0</v>
      </c>
      <c r="AJ36" s="454" t="str">
        <f t="shared" si="19"/>
        <v>1900年1月0日</v>
      </c>
      <c r="AK36" s="454" t="str">
        <f t="shared" si="20"/>
        <v>明治33年1月0日 (土)</v>
      </c>
      <c r="AL36" s="454" t="str">
        <f t="shared" si="21"/>
        <v>1900年1月0日 (土)</v>
      </c>
      <c r="AM36" s="454" t="str">
        <f t="shared" si="7"/>
        <v/>
      </c>
      <c r="AN36" s="454" t="str">
        <f t="shared" ref="AN36:AN68" si="25">IF(AB36 = "","",AL36)</f>
        <v/>
      </c>
      <c r="AO36" s="454" t="str">
        <f t="shared" si="8"/>
        <v/>
      </c>
      <c r="AP36" s="455" t="s">
        <v>490</v>
      </c>
      <c r="AQ36" s="456" t="e">
        <f t="array" ref="AQ36">IF(ROW(A33)&gt;COUNTA(AO$4:AO$201),"",INDEX(AO:AO,SMALL(IF(AO$4:AO$201&lt;&gt;"",ROW(AO$4:AO$201),""),ROW(A33))))</f>
        <v>#NUM!</v>
      </c>
      <c r="AR36" s="454" t="str">
        <f t="shared" ref="AR36:AR67" si="26">IFERROR(AQ36,"")</f>
        <v/>
      </c>
      <c r="AT36" s="455" t="s">
        <v>490</v>
      </c>
      <c r="AU36" s="454" t="str">
        <f t="shared" si="22"/>
        <v/>
      </c>
      <c r="AV36" s="740" t="str">
        <f t="shared" si="17"/>
        <v/>
      </c>
      <c r="AW36" s="740" t="e">
        <f t="shared" si="13"/>
        <v>#VALUE!</v>
      </c>
      <c r="AX36" s="740" t="str">
        <f t="shared" si="9"/>
        <v/>
      </c>
      <c r="AY36" s="752" t="e">
        <f t="shared" si="10"/>
        <v>#VALUE!</v>
      </c>
      <c r="AZ36" s="753">
        <f t="shared" si="11"/>
        <v>0</v>
      </c>
      <c r="BA36" s="740" t="str">
        <f t="shared" si="23"/>
        <v/>
      </c>
      <c r="BE36" s="454" t="s">
        <v>2348</v>
      </c>
      <c r="BG36" s="630" t="str">
        <f t="shared" si="12"/>
        <v>中学生チーム（１４）                                                            Team033</v>
      </c>
      <c r="BH36" s="633" t="str">
        <f t="shared" ref="BH36:BH67" si="27">IF(E36 = "","",E36)</f>
        <v>氷上 家康</v>
      </c>
      <c r="BI36" s="633">
        <f t="shared" si="24"/>
        <v>77</v>
      </c>
      <c r="BJ36" s="640" t="str">
        <f t="shared" si="15"/>
        <v xml:space="preserve"> 役員34</v>
      </c>
      <c r="BK36" s="690">
        <v>31</v>
      </c>
      <c r="BL36" s="640" t="str">
        <f t="shared" si="16"/>
        <v xml:space="preserve"> 審判34</v>
      </c>
    </row>
    <row r="37" spans="1:64" ht="13.5">
      <c r="A37" s="425">
        <v>35</v>
      </c>
      <c r="B37" s="437"/>
      <c r="C37" s="437"/>
      <c r="D37" s="533" t="s">
        <v>2944</v>
      </c>
      <c r="E37" s="538" t="s">
        <v>2945</v>
      </c>
      <c r="F37" s="538"/>
      <c r="G37" s="437"/>
      <c r="H37" s="451"/>
      <c r="I37" s="436"/>
      <c r="J37" s="435"/>
      <c r="K37" s="435"/>
      <c r="L37" s="435"/>
      <c r="M37" s="437" t="s">
        <v>70</v>
      </c>
      <c r="N37" s="598" t="s">
        <v>2978</v>
      </c>
      <c r="O37" s="167" t="s">
        <v>2215</v>
      </c>
      <c r="P37" s="465" t="s">
        <v>1910</v>
      </c>
      <c r="Q37" s="437"/>
      <c r="R37" s="437"/>
      <c r="S37" s="437"/>
      <c r="T37" s="589" t="s">
        <v>359</v>
      </c>
      <c r="U37" s="437"/>
      <c r="V37" s="435"/>
      <c r="W37" s="435"/>
      <c r="X37" s="435"/>
      <c r="Y37" s="435"/>
      <c r="Z37" s="435"/>
      <c r="AA37" s="435">
        <v>35</v>
      </c>
      <c r="AB37" s="440"/>
      <c r="AC37" s="460"/>
      <c r="AD37" s="452">
        <f t="shared" si="18"/>
        <v>7</v>
      </c>
      <c r="AE37" s="453" t="str">
        <f t="shared" si="3"/>
        <v>土</v>
      </c>
      <c r="AF37" s="740" t="str">
        <f>IF(AB37&lt;AS16,(TEXT(AB37,"ggge年m月d日")),AS15&amp;(AG37-AS17+1)&amp;"年"&amp;AH37&amp;"月"&amp;AI37&amp;"日")</f>
        <v>明治33年1月0日</v>
      </c>
      <c r="AG37" s="740">
        <f t="shared" si="4"/>
        <v>1900</v>
      </c>
      <c r="AH37" s="740">
        <f t="shared" si="5"/>
        <v>1</v>
      </c>
      <c r="AI37" s="740">
        <f t="shared" si="6"/>
        <v>0</v>
      </c>
      <c r="AJ37" s="454" t="str">
        <f t="shared" si="19"/>
        <v>1900年1月0日</v>
      </c>
      <c r="AK37" s="454" t="str">
        <f t="shared" si="20"/>
        <v>明治33年1月0日 (土)</v>
      </c>
      <c r="AL37" s="454" t="str">
        <f t="shared" si="21"/>
        <v>1900年1月0日 (土)</v>
      </c>
      <c r="AM37" s="454" t="str">
        <f t="shared" si="7"/>
        <v/>
      </c>
      <c r="AN37" s="454" t="str">
        <f t="shared" si="25"/>
        <v/>
      </c>
      <c r="AO37" s="454" t="str">
        <f t="shared" si="8"/>
        <v/>
      </c>
      <c r="AP37" s="455" t="s">
        <v>491</v>
      </c>
      <c r="AQ37" s="456" t="e">
        <f t="array" ref="AQ37">IF(ROW(A34)&gt;COUNTA(AO$4:AO$201),"",INDEX(AO:AO,SMALL(IF(AO$4:AO$201&lt;&gt;"",ROW(AO$4:AO$201),""),ROW(A34))))</f>
        <v>#NUM!</v>
      </c>
      <c r="AR37" s="454" t="str">
        <f t="shared" si="26"/>
        <v/>
      </c>
      <c r="AT37" s="455" t="s">
        <v>491</v>
      </c>
      <c r="AU37" s="454" t="str">
        <f t="shared" si="22"/>
        <v/>
      </c>
      <c r="AV37" s="740" t="str">
        <f t="shared" si="17"/>
        <v/>
      </c>
      <c r="AW37" s="740" t="e">
        <f t="shared" si="13"/>
        <v>#VALUE!</v>
      </c>
      <c r="AX37" s="740" t="str">
        <f t="shared" si="9"/>
        <v/>
      </c>
      <c r="AY37" s="752" t="e">
        <f t="shared" si="10"/>
        <v>#VALUE!</v>
      </c>
      <c r="AZ37" s="753">
        <f t="shared" si="11"/>
        <v>0</v>
      </c>
      <c r="BA37" s="740" t="str">
        <f t="shared" si="23"/>
        <v/>
      </c>
      <c r="BE37" s="454" t="s">
        <v>2349</v>
      </c>
      <c r="BG37" s="630" t="str">
        <f t="shared" si="12"/>
        <v>中学生チーム（１５）                                                            Team034</v>
      </c>
      <c r="BH37" s="633" t="str">
        <f t="shared" si="27"/>
        <v>氷上 丞</v>
      </c>
      <c r="BI37" s="633">
        <f t="shared" si="24"/>
        <v>77</v>
      </c>
      <c r="BJ37" s="640" t="str">
        <f t="shared" si="15"/>
        <v xml:space="preserve"> 役員35</v>
      </c>
      <c r="BK37" s="690">
        <v>32</v>
      </c>
      <c r="BL37" s="640" t="str">
        <f t="shared" si="16"/>
        <v xml:space="preserve"> 審判35</v>
      </c>
    </row>
    <row r="38" spans="1:64" ht="13.5">
      <c r="A38" s="425">
        <v>36</v>
      </c>
      <c r="B38" s="437"/>
      <c r="C38" s="437"/>
      <c r="D38" s="533" t="s">
        <v>2946</v>
      </c>
      <c r="E38" s="538" t="s">
        <v>2947</v>
      </c>
      <c r="F38" s="538"/>
      <c r="G38" s="437"/>
      <c r="H38" s="451"/>
      <c r="I38" s="436"/>
      <c r="J38" s="435"/>
      <c r="K38" s="435"/>
      <c r="L38" s="435"/>
      <c r="M38" s="437" t="s">
        <v>71</v>
      </c>
      <c r="N38" s="593" t="s">
        <v>2979</v>
      </c>
      <c r="O38" s="547" t="s">
        <v>2216</v>
      </c>
      <c r="P38" s="465" t="s">
        <v>1911</v>
      </c>
      <c r="Q38" s="437"/>
      <c r="R38" s="437"/>
      <c r="S38" s="437"/>
      <c r="T38" s="589" t="s">
        <v>2261</v>
      </c>
      <c r="U38" s="437"/>
      <c r="V38" s="435"/>
      <c r="W38" s="435"/>
      <c r="X38" s="435"/>
      <c r="Y38" s="435"/>
      <c r="Z38" s="435"/>
      <c r="AA38" s="439">
        <v>36</v>
      </c>
      <c r="AB38" s="440"/>
      <c r="AC38" s="460"/>
      <c r="AD38" s="452">
        <f t="shared" si="18"/>
        <v>7</v>
      </c>
      <c r="AE38" s="453" t="str">
        <f t="shared" si="3"/>
        <v>土</v>
      </c>
      <c r="AF38" s="740" t="str">
        <f>IF(AB38&lt;AS16,(TEXT(AB38,"ggge年m月d日")),AS15&amp;(AG38-AS17+1)&amp;"年"&amp;AH38&amp;"月"&amp;AI38&amp;"日")</f>
        <v>明治33年1月0日</v>
      </c>
      <c r="AG38" s="740">
        <f t="shared" si="4"/>
        <v>1900</v>
      </c>
      <c r="AH38" s="740">
        <f t="shared" si="5"/>
        <v>1</v>
      </c>
      <c r="AI38" s="740">
        <f t="shared" si="6"/>
        <v>0</v>
      </c>
      <c r="AJ38" s="454" t="str">
        <f t="shared" si="19"/>
        <v>1900年1月0日</v>
      </c>
      <c r="AK38" s="454" t="str">
        <f t="shared" si="20"/>
        <v>明治33年1月0日 (土)</v>
      </c>
      <c r="AL38" s="454" t="str">
        <f t="shared" si="21"/>
        <v>1900年1月0日 (土)</v>
      </c>
      <c r="AM38" s="454" t="str">
        <f t="shared" si="7"/>
        <v/>
      </c>
      <c r="AN38" s="454" t="str">
        <f t="shared" si="25"/>
        <v/>
      </c>
      <c r="AO38" s="454" t="str">
        <f t="shared" si="8"/>
        <v/>
      </c>
      <c r="AP38" s="455" t="s">
        <v>492</v>
      </c>
      <c r="AQ38" s="456" t="e">
        <f t="array" ref="AQ38">IF(ROW(A35)&gt;COUNTA(AO$4:AO$201),"",INDEX(AO:AO,SMALL(IF(AO$4:AO$201&lt;&gt;"",ROW(AO$4:AO$201),""),ROW(A35))))</f>
        <v>#NUM!</v>
      </c>
      <c r="AR38" s="454" t="str">
        <f t="shared" si="26"/>
        <v/>
      </c>
      <c r="AT38" s="455" t="s">
        <v>492</v>
      </c>
      <c r="AU38" s="454" t="str">
        <f t="shared" si="22"/>
        <v/>
      </c>
      <c r="AV38" s="740" t="str">
        <f t="shared" si="17"/>
        <v/>
      </c>
      <c r="AW38" s="740" t="e">
        <f t="shared" si="13"/>
        <v>#VALUE!</v>
      </c>
      <c r="AX38" s="740" t="str">
        <f t="shared" si="9"/>
        <v/>
      </c>
      <c r="AY38" s="752" t="e">
        <f t="shared" si="10"/>
        <v>#VALUE!</v>
      </c>
      <c r="AZ38" s="753">
        <f t="shared" si="11"/>
        <v>0</v>
      </c>
      <c r="BA38" s="740" t="str">
        <f t="shared" si="23"/>
        <v/>
      </c>
      <c r="BE38" s="454" t="s">
        <v>2350</v>
      </c>
      <c r="BG38" s="630" t="str">
        <f t="shared" si="12"/>
        <v>中学生チーム（１６）                                                            Team035</v>
      </c>
      <c r="BH38" s="633" t="str">
        <f t="shared" si="27"/>
        <v>氷上 五十六</v>
      </c>
      <c r="BI38" s="633">
        <f t="shared" si="24"/>
        <v>77</v>
      </c>
      <c r="BJ38" s="640" t="str">
        <f t="shared" si="15"/>
        <v xml:space="preserve"> 役員36</v>
      </c>
      <c r="BK38" s="690">
        <v>33</v>
      </c>
      <c r="BL38" s="640" t="str">
        <f t="shared" si="16"/>
        <v xml:space="preserve"> 審判36</v>
      </c>
    </row>
    <row r="39" spans="1:64" ht="13.5">
      <c r="A39" s="425">
        <v>37</v>
      </c>
      <c r="B39" s="437"/>
      <c r="C39" s="437"/>
      <c r="D39" s="533"/>
      <c r="E39" s="538"/>
      <c r="F39" s="538"/>
      <c r="G39" s="437"/>
      <c r="H39" s="451"/>
      <c r="I39" s="436"/>
      <c r="J39" s="435"/>
      <c r="K39" s="435"/>
      <c r="L39" s="435"/>
      <c r="M39" s="437" t="s">
        <v>72</v>
      </c>
      <c r="N39" s="591" t="s">
        <v>2980</v>
      </c>
      <c r="O39" s="167" t="s">
        <v>2217</v>
      </c>
      <c r="P39" s="465" t="s">
        <v>1912</v>
      </c>
      <c r="Q39" s="437"/>
      <c r="R39" s="437"/>
      <c r="S39" s="437"/>
      <c r="T39" s="589" t="s">
        <v>2262</v>
      </c>
      <c r="U39" s="437"/>
      <c r="V39" s="435"/>
      <c r="W39" s="435"/>
      <c r="X39" s="435"/>
      <c r="Y39" s="435"/>
      <c r="Z39" s="435"/>
      <c r="AA39" s="439">
        <v>37</v>
      </c>
      <c r="AB39" s="440"/>
      <c r="AC39" s="460"/>
      <c r="AD39" s="452">
        <f t="shared" si="18"/>
        <v>7</v>
      </c>
      <c r="AE39" s="453" t="str">
        <f t="shared" si="3"/>
        <v>土</v>
      </c>
      <c r="AF39" s="740" t="str">
        <f>IF(AB39&lt;AS16,(TEXT(AB39,"ggge年m月d日")),AS15&amp;(AG39-AS17+1)&amp;"年"&amp;AH39&amp;"月"&amp;AI39&amp;"日")</f>
        <v>明治33年1月0日</v>
      </c>
      <c r="AG39" s="740">
        <f t="shared" si="4"/>
        <v>1900</v>
      </c>
      <c r="AH39" s="740">
        <f t="shared" si="5"/>
        <v>1</v>
      </c>
      <c r="AI39" s="740">
        <f t="shared" si="6"/>
        <v>0</v>
      </c>
      <c r="AJ39" s="454" t="str">
        <f t="shared" si="19"/>
        <v>1900年1月0日</v>
      </c>
      <c r="AK39" s="454" t="str">
        <f t="shared" si="20"/>
        <v>明治33年1月0日 (土)</v>
      </c>
      <c r="AL39" s="454" t="str">
        <f t="shared" si="21"/>
        <v>1900年1月0日 (土)</v>
      </c>
      <c r="AM39" s="454" t="str">
        <f t="shared" si="7"/>
        <v/>
      </c>
      <c r="AN39" s="454" t="str">
        <f t="shared" si="25"/>
        <v/>
      </c>
      <c r="AO39" s="454" t="str">
        <f t="shared" si="8"/>
        <v/>
      </c>
      <c r="AP39" s="455" t="s">
        <v>493</v>
      </c>
      <c r="AQ39" s="456" t="e">
        <f t="array" ref="AQ39">IF(ROW(A36)&gt;COUNTA(AO$4:AO$201),"",INDEX(AO:AO,SMALL(IF(AO$4:AO$201&lt;&gt;"",ROW(AO$4:AO$201),""),ROW(A36))))</f>
        <v>#NUM!</v>
      </c>
      <c r="AR39" s="454" t="str">
        <f t="shared" si="26"/>
        <v/>
      </c>
      <c r="AT39" s="455" t="s">
        <v>493</v>
      </c>
      <c r="AU39" s="454" t="str">
        <f t="shared" si="22"/>
        <v/>
      </c>
      <c r="AV39" s="740" t="str">
        <f t="shared" si="17"/>
        <v/>
      </c>
      <c r="AW39" s="740" t="e">
        <f t="shared" si="13"/>
        <v>#VALUE!</v>
      </c>
      <c r="AX39" s="740" t="str">
        <f t="shared" si="9"/>
        <v/>
      </c>
      <c r="AY39" s="752" t="e">
        <f t="shared" si="10"/>
        <v>#VALUE!</v>
      </c>
      <c r="AZ39" s="753">
        <f t="shared" si="11"/>
        <v>0</v>
      </c>
      <c r="BA39" s="740" t="str">
        <f t="shared" si="23"/>
        <v/>
      </c>
      <c r="BE39" s="454" t="s">
        <v>2351</v>
      </c>
      <c r="BG39" s="630" t="str">
        <f t="shared" si="12"/>
        <v xml:space="preserve">                                                            Team036</v>
      </c>
      <c r="BH39" s="633" t="str">
        <f t="shared" si="27"/>
        <v/>
      </c>
      <c r="BI39" s="633">
        <f t="shared" si="24"/>
        <v>67</v>
      </c>
      <c r="BJ39" s="640" t="str">
        <f t="shared" si="15"/>
        <v xml:space="preserve"> 役員37</v>
      </c>
      <c r="BK39" s="690">
        <v>34</v>
      </c>
      <c r="BL39" s="640" t="str">
        <f t="shared" si="16"/>
        <v xml:space="preserve"> 審判37</v>
      </c>
    </row>
    <row r="40" spans="1:64" ht="13.5">
      <c r="A40" s="425">
        <v>38</v>
      </c>
      <c r="B40" s="437"/>
      <c r="C40" s="437"/>
      <c r="D40" s="533"/>
      <c r="E40" s="538"/>
      <c r="F40" s="538"/>
      <c r="G40" s="437"/>
      <c r="H40" s="451"/>
      <c r="I40" s="436"/>
      <c r="J40" s="435"/>
      <c r="K40" s="435"/>
      <c r="L40" s="435"/>
      <c r="M40" s="437" t="s">
        <v>73</v>
      </c>
      <c r="N40" s="602" t="s">
        <v>2981</v>
      </c>
      <c r="O40" s="167" t="s">
        <v>2218</v>
      </c>
      <c r="P40" s="465" t="s">
        <v>1913</v>
      </c>
      <c r="Q40" s="437"/>
      <c r="R40" s="437"/>
      <c r="S40" s="437"/>
      <c r="T40" s="589" t="s">
        <v>2263</v>
      </c>
      <c r="U40" s="437"/>
      <c r="V40" s="435"/>
      <c r="W40" s="435"/>
      <c r="X40" s="435"/>
      <c r="Y40" s="435"/>
      <c r="Z40" s="435"/>
      <c r="AA40" s="435">
        <v>38</v>
      </c>
      <c r="AB40" s="440"/>
      <c r="AC40" s="460"/>
      <c r="AD40" s="452">
        <f t="shared" si="18"/>
        <v>7</v>
      </c>
      <c r="AE40" s="453" t="str">
        <f t="shared" si="3"/>
        <v>土</v>
      </c>
      <c r="AF40" s="740" t="str">
        <f>IF(AB40&lt;AS16,(TEXT(AB40,"ggge年m月d日")),AS15&amp;(AG40-AS17+1)&amp;"年"&amp;AH40&amp;"月"&amp;AI40&amp;"日")</f>
        <v>明治33年1月0日</v>
      </c>
      <c r="AG40" s="740">
        <f t="shared" si="4"/>
        <v>1900</v>
      </c>
      <c r="AH40" s="740">
        <f t="shared" si="5"/>
        <v>1</v>
      </c>
      <c r="AI40" s="740">
        <f t="shared" si="6"/>
        <v>0</v>
      </c>
      <c r="AJ40" s="454" t="str">
        <f t="shared" si="19"/>
        <v>1900年1月0日</v>
      </c>
      <c r="AK40" s="454" t="str">
        <f t="shared" si="20"/>
        <v>明治33年1月0日 (土)</v>
      </c>
      <c r="AL40" s="454" t="str">
        <f t="shared" si="21"/>
        <v>1900年1月0日 (土)</v>
      </c>
      <c r="AM40" s="454" t="str">
        <f t="shared" si="7"/>
        <v/>
      </c>
      <c r="AN40" s="454" t="str">
        <f t="shared" si="25"/>
        <v/>
      </c>
      <c r="AO40" s="454" t="str">
        <f t="shared" si="8"/>
        <v/>
      </c>
      <c r="AP40" s="455" t="s">
        <v>494</v>
      </c>
      <c r="AQ40" s="456" t="e">
        <f t="array" ref="AQ40">IF(ROW(A37)&gt;COUNTA(AO$4:AO$201),"",INDEX(AO:AO,SMALL(IF(AO$4:AO$201&lt;&gt;"",ROW(AO$4:AO$201),""),ROW(A37))))</f>
        <v>#NUM!</v>
      </c>
      <c r="AR40" s="454" t="str">
        <f t="shared" si="26"/>
        <v/>
      </c>
      <c r="AT40" s="455" t="s">
        <v>494</v>
      </c>
      <c r="AU40" s="454" t="str">
        <f t="shared" si="22"/>
        <v/>
      </c>
      <c r="AV40" s="740" t="str">
        <f t="shared" si="17"/>
        <v/>
      </c>
      <c r="AW40" s="740" t="e">
        <f t="shared" si="13"/>
        <v>#VALUE!</v>
      </c>
      <c r="AX40" s="740" t="str">
        <f t="shared" si="9"/>
        <v/>
      </c>
      <c r="AY40" s="752" t="e">
        <f t="shared" si="10"/>
        <v>#VALUE!</v>
      </c>
      <c r="AZ40" s="753">
        <f t="shared" si="11"/>
        <v>0</v>
      </c>
      <c r="BA40" s="740" t="str">
        <f t="shared" si="23"/>
        <v/>
      </c>
      <c r="BE40" s="454" t="s">
        <v>2352</v>
      </c>
      <c r="BG40" s="630" t="str">
        <f t="shared" si="12"/>
        <v xml:space="preserve">                                                            Team037</v>
      </c>
      <c r="BH40" s="633" t="str">
        <f t="shared" si="27"/>
        <v/>
      </c>
      <c r="BI40" s="633">
        <f t="shared" si="24"/>
        <v>67</v>
      </c>
      <c r="BJ40" s="640" t="str">
        <f t="shared" si="15"/>
        <v xml:space="preserve"> 役員38</v>
      </c>
      <c r="BK40" s="690">
        <v>35</v>
      </c>
      <c r="BL40" s="640" t="str">
        <f t="shared" si="16"/>
        <v xml:space="preserve"> 審判38</v>
      </c>
    </row>
    <row r="41" spans="1:64" ht="13.5">
      <c r="A41" s="425">
        <v>39</v>
      </c>
      <c r="B41" s="437"/>
      <c r="C41" s="437"/>
      <c r="D41" s="533"/>
      <c r="E41" s="538"/>
      <c r="F41" s="538"/>
      <c r="G41" s="437"/>
      <c r="H41" s="451"/>
      <c r="I41" s="436"/>
      <c r="J41" s="435"/>
      <c r="K41" s="435"/>
      <c r="L41" s="435"/>
      <c r="M41" s="437" t="s">
        <v>74</v>
      </c>
      <c r="N41" s="598" t="s">
        <v>2982</v>
      </c>
      <c r="O41" s="167" t="s">
        <v>2219</v>
      </c>
      <c r="P41" s="465" t="s">
        <v>1914</v>
      </c>
      <c r="Q41" s="437"/>
      <c r="R41" s="437"/>
      <c r="S41" s="437"/>
      <c r="T41" s="589" t="s">
        <v>359</v>
      </c>
      <c r="U41" s="437"/>
      <c r="V41" s="435"/>
      <c r="W41" s="435"/>
      <c r="X41" s="435"/>
      <c r="Y41" s="435"/>
      <c r="Z41" s="435"/>
      <c r="AA41" s="435">
        <v>39</v>
      </c>
      <c r="AB41" s="440"/>
      <c r="AC41" s="460"/>
      <c r="AD41" s="452">
        <f t="shared" si="18"/>
        <v>7</v>
      </c>
      <c r="AE41" s="453" t="str">
        <f t="shared" si="3"/>
        <v>土</v>
      </c>
      <c r="AF41" s="740" t="str">
        <f>IF(AB41&lt;AS16,(TEXT(AB41,"ggge年m月d日")),AS15&amp;(AG41-AS17+1)&amp;"年"&amp;AH41&amp;"月"&amp;AI41&amp;"日")</f>
        <v>明治33年1月0日</v>
      </c>
      <c r="AG41" s="740">
        <f t="shared" si="4"/>
        <v>1900</v>
      </c>
      <c r="AH41" s="740">
        <f t="shared" si="5"/>
        <v>1</v>
      </c>
      <c r="AI41" s="740">
        <f t="shared" si="6"/>
        <v>0</v>
      </c>
      <c r="AJ41" s="454" t="str">
        <f t="shared" si="19"/>
        <v>1900年1月0日</v>
      </c>
      <c r="AK41" s="454" t="str">
        <f t="shared" si="20"/>
        <v>明治33年1月0日 (土)</v>
      </c>
      <c r="AL41" s="454" t="str">
        <f t="shared" si="21"/>
        <v>1900年1月0日 (土)</v>
      </c>
      <c r="AM41" s="454" t="str">
        <f t="shared" si="7"/>
        <v/>
      </c>
      <c r="AN41" s="454" t="str">
        <f t="shared" si="25"/>
        <v/>
      </c>
      <c r="AO41" s="454" t="str">
        <f t="shared" si="8"/>
        <v/>
      </c>
      <c r="AP41" s="455" t="s">
        <v>495</v>
      </c>
      <c r="AQ41" s="456" t="e">
        <f t="array" ref="AQ41">IF(ROW(A38)&gt;COUNTA(AO$4:AO$201),"",INDEX(AO:AO,SMALL(IF(AO$4:AO$201&lt;&gt;"",ROW(AO$4:AO$201),""),ROW(A38))))</f>
        <v>#NUM!</v>
      </c>
      <c r="AR41" s="454" t="str">
        <f t="shared" si="26"/>
        <v/>
      </c>
      <c r="AT41" s="455" t="s">
        <v>495</v>
      </c>
      <c r="AU41" s="454" t="str">
        <f t="shared" si="22"/>
        <v/>
      </c>
      <c r="AV41" s="740" t="str">
        <f t="shared" si="17"/>
        <v/>
      </c>
      <c r="AW41" s="740" t="e">
        <f t="shared" si="13"/>
        <v>#VALUE!</v>
      </c>
      <c r="AX41" s="740" t="str">
        <f t="shared" si="9"/>
        <v/>
      </c>
      <c r="AY41" s="752" t="e">
        <f t="shared" si="10"/>
        <v>#VALUE!</v>
      </c>
      <c r="AZ41" s="753">
        <f t="shared" si="11"/>
        <v>0</v>
      </c>
      <c r="BA41" s="740" t="str">
        <f t="shared" si="23"/>
        <v/>
      </c>
      <c r="BE41" s="454" t="s">
        <v>2353</v>
      </c>
      <c r="BG41" s="630" t="str">
        <f t="shared" si="12"/>
        <v xml:space="preserve">                                                            Team038</v>
      </c>
      <c r="BH41" s="633" t="str">
        <f t="shared" si="27"/>
        <v/>
      </c>
      <c r="BI41" s="633">
        <f t="shared" si="24"/>
        <v>67</v>
      </c>
      <c r="BJ41" s="640" t="str">
        <f t="shared" si="15"/>
        <v xml:space="preserve"> 役員39</v>
      </c>
      <c r="BK41" s="690">
        <v>36</v>
      </c>
      <c r="BL41" s="640" t="str">
        <f t="shared" si="16"/>
        <v xml:space="preserve"> 審判39</v>
      </c>
    </row>
    <row r="42" spans="1:64" ht="13.5">
      <c r="A42" s="425">
        <v>40</v>
      </c>
      <c r="B42" s="437"/>
      <c r="C42" s="437"/>
      <c r="D42" s="533"/>
      <c r="E42" s="538"/>
      <c r="F42" s="538"/>
      <c r="G42" s="437"/>
      <c r="H42" s="451"/>
      <c r="I42" s="436"/>
      <c r="J42" s="435"/>
      <c r="K42" s="435"/>
      <c r="L42" s="435"/>
      <c r="M42" s="437" t="s">
        <v>75</v>
      </c>
      <c r="N42" s="596" t="s">
        <v>2983</v>
      </c>
      <c r="O42" s="547" t="s">
        <v>2214</v>
      </c>
      <c r="P42" s="465" t="s">
        <v>1915</v>
      </c>
      <c r="Q42" s="437"/>
      <c r="R42" s="437"/>
      <c r="S42" s="437"/>
      <c r="T42" s="589" t="s">
        <v>2264</v>
      </c>
      <c r="U42" s="437"/>
      <c r="V42" s="435"/>
      <c r="W42" s="435"/>
      <c r="X42" s="435"/>
      <c r="Y42" s="435"/>
      <c r="Z42" s="435"/>
      <c r="AA42" s="439">
        <v>40</v>
      </c>
      <c r="AB42" s="440"/>
      <c r="AC42" s="460"/>
      <c r="AD42" s="452">
        <f t="shared" si="18"/>
        <v>7</v>
      </c>
      <c r="AE42" s="453" t="str">
        <f t="shared" si="3"/>
        <v>土</v>
      </c>
      <c r="AF42" s="740" t="str">
        <f>IF(AB42&lt;AS16,(TEXT(AB42,"ggge年m月d日")),AS15&amp;(AG42-AS17+1)&amp;"年"&amp;AH42&amp;"月"&amp;AI42&amp;"日")</f>
        <v>明治33年1月0日</v>
      </c>
      <c r="AG42" s="740">
        <f t="shared" si="4"/>
        <v>1900</v>
      </c>
      <c r="AH42" s="740">
        <f t="shared" si="5"/>
        <v>1</v>
      </c>
      <c r="AI42" s="740">
        <f t="shared" si="6"/>
        <v>0</v>
      </c>
      <c r="AJ42" s="454" t="str">
        <f t="shared" si="19"/>
        <v>1900年1月0日</v>
      </c>
      <c r="AK42" s="454" t="str">
        <f t="shared" si="20"/>
        <v>明治33年1月0日 (土)</v>
      </c>
      <c r="AL42" s="454" t="str">
        <f t="shared" si="21"/>
        <v>1900年1月0日 (土)</v>
      </c>
      <c r="AM42" s="454" t="str">
        <f t="shared" si="7"/>
        <v/>
      </c>
      <c r="AN42" s="454" t="str">
        <f t="shared" si="25"/>
        <v/>
      </c>
      <c r="AO42" s="454" t="str">
        <f t="shared" si="8"/>
        <v/>
      </c>
      <c r="AP42" s="455" t="s">
        <v>496</v>
      </c>
      <c r="AQ42" s="456" t="e">
        <f t="array" ref="AQ42">IF(ROW(A39)&gt;COUNTA(AO$4:AO$201),"",INDEX(AO:AO,SMALL(IF(AO$4:AO$201&lt;&gt;"",ROW(AO$4:AO$201),""),ROW(A39))))</f>
        <v>#NUM!</v>
      </c>
      <c r="AR42" s="454" t="str">
        <f t="shared" si="26"/>
        <v/>
      </c>
      <c r="AT42" s="455" t="s">
        <v>496</v>
      </c>
      <c r="AU42" s="454" t="str">
        <f t="shared" si="22"/>
        <v/>
      </c>
      <c r="AV42" s="740" t="str">
        <f t="shared" si="17"/>
        <v/>
      </c>
      <c r="AW42" s="740" t="e">
        <f t="shared" si="13"/>
        <v>#VALUE!</v>
      </c>
      <c r="AX42" s="740" t="str">
        <f t="shared" si="9"/>
        <v/>
      </c>
      <c r="AY42" s="752" t="e">
        <f t="shared" si="10"/>
        <v>#VALUE!</v>
      </c>
      <c r="AZ42" s="753">
        <f t="shared" si="11"/>
        <v>0</v>
      </c>
      <c r="BA42" s="740" t="str">
        <f t="shared" si="23"/>
        <v/>
      </c>
      <c r="BE42" s="454" t="s">
        <v>2354</v>
      </c>
      <c r="BG42" s="630" t="str">
        <f t="shared" si="12"/>
        <v xml:space="preserve">                                                            Team039</v>
      </c>
      <c r="BH42" s="633" t="str">
        <f t="shared" si="27"/>
        <v/>
      </c>
      <c r="BI42" s="633">
        <f t="shared" si="24"/>
        <v>67</v>
      </c>
      <c r="BJ42" s="640" t="str">
        <f t="shared" si="15"/>
        <v xml:space="preserve"> 役員40</v>
      </c>
      <c r="BK42" s="690">
        <v>37</v>
      </c>
      <c r="BL42" s="640" t="str">
        <f t="shared" si="16"/>
        <v xml:space="preserve"> 審判40</v>
      </c>
    </row>
    <row r="43" spans="1:64" ht="13.5">
      <c r="A43" s="425">
        <v>41</v>
      </c>
      <c r="B43" s="437"/>
      <c r="C43" s="437"/>
      <c r="D43" s="533"/>
      <c r="E43" s="538"/>
      <c r="F43" s="538"/>
      <c r="G43" s="437"/>
      <c r="H43" s="451"/>
      <c r="I43" s="436"/>
      <c r="J43" s="435"/>
      <c r="K43" s="435"/>
      <c r="L43" s="435"/>
      <c r="M43" s="437" t="s">
        <v>76</v>
      </c>
      <c r="N43" s="591" t="s">
        <v>2984</v>
      </c>
      <c r="O43" s="167" t="s">
        <v>2088</v>
      </c>
      <c r="P43" s="465" t="s">
        <v>1916</v>
      </c>
      <c r="Q43" s="437"/>
      <c r="R43" s="437"/>
      <c r="S43" s="437"/>
      <c r="T43" s="589" t="s">
        <v>2265</v>
      </c>
      <c r="U43" s="437"/>
      <c r="V43" s="435"/>
      <c r="W43" s="435"/>
      <c r="X43" s="435"/>
      <c r="Y43" s="435"/>
      <c r="Z43" s="435"/>
      <c r="AA43" s="439">
        <v>41</v>
      </c>
      <c r="AB43" s="440"/>
      <c r="AC43" s="460"/>
      <c r="AD43" s="452">
        <f t="shared" si="18"/>
        <v>7</v>
      </c>
      <c r="AE43" s="453" t="str">
        <f t="shared" si="3"/>
        <v>土</v>
      </c>
      <c r="AF43" s="740" t="str">
        <f>IF(AB43&lt;AS16,(TEXT(AB43,"ggge年m月d日")),AS15&amp;(AG43-AS17+1)&amp;"年"&amp;AH43&amp;"月"&amp;AI43&amp;"日")</f>
        <v>明治33年1月0日</v>
      </c>
      <c r="AG43" s="740">
        <f t="shared" si="4"/>
        <v>1900</v>
      </c>
      <c r="AH43" s="740">
        <f t="shared" si="5"/>
        <v>1</v>
      </c>
      <c r="AI43" s="740">
        <f t="shared" si="6"/>
        <v>0</v>
      </c>
      <c r="AJ43" s="454" t="str">
        <f t="shared" si="19"/>
        <v>1900年1月0日</v>
      </c>
      <c r="AK43" s="454" t="str">
        <f t="shared" si="20"/>
        <v>明治33年1月0日 (土)</v>
      </c>
      <c r="AL43" s="454" t="str">
        <f t="shared" si="21"/>
        <v>1900年1月0日 (土)</v>
      </c>
      <c r="AM43" s="454" t="str">
        <f t="shared" si="7"/>
        <v/>
      </c>
      <c r="AN43" s="454" t="str">
        <f t="shared" si="25"/>
        <v/>
      </c>
      <c r="AO43" s="454" t="str">
        <f t="shared" si="8"/>
        <v/>
      </c>
      <c r="AP43" s="455" t="s">
        <v>497</v>
      </c>
      <c r="AQ43" s="456" t="e">
        <f t="array" ref="AQ43">IF(ROW(A40)&gt;COUNTA(AO$4:AO$201),"",INDEX(AO:AO,SMALL(IF(AO$4:AO$201&lt;&gt;"",ROW(AO$4:AO$201),""),ROW(A40))))</f>
        <v>#NUM!</v>
      </c>
      <c r="AR43" s="454" t="str">
        <f t="shared" si="26"/>
        <v/>
      </c>
      <c r="AT43" s="455" t="s">
        <v>497</v>
      </c>
      <c r="AU43" s="454" t="str">
        <f t="shared" si="22"/>
        <v/>
      </c>
      <c r="AV43" s="740" t="str">
        <f t="shared" si="17"/>
        <v/>
      </c>
      <c r="AW43" s="740" t="e">
        <f t="shared" si="13"/>
        <v>#VALUE!</v>
      </c>
      <c r="AX43" s="740" t="str">
        <f t="shared" si="9"/>
        <v/>
      </c>
      <c r="AY43" s="752" t="e">
        <f t="shared" si="10"/>
        <v>#VALUE!</v>
      </c>
      <c r="AZ43" s="753">
        <f t="shared" si="11"/>
        <v>0</v>
      </c>
      <c r="BA43" s="740" t="str">
        <f t="shared" si="23"/>
        <v/>
      </c>
      <c r="BE43" s="454" t="s">
        <v>2355</v>
      </c>
      <c r="BG43" s="630" t="str">
        <f t="shared" si="12"/>
        <v xml:space="preserve">                                                            Team040</v>
      </c>
      <c r="BH43" s="633" t="str">
        <f t="shared" si="27"/>
        <v/>
      </c>
      <c r="BI43" s="633">
        <f t="shared" si="24"/>
        <v>67</v>
      </c>
      <c r="BJ43" s="640" t="str">
        <f t="shared" si="15"/>
        <v xml:space="preserve"> 役員41</v>
      </c>
      <c r="BK43" s="690">
        <v>38</v>
      </c>
      <c r="BL43" s="640" t="str">
        <f t="shared" si="16"/>
        <v xml:space="preserve"> 審判41</v>
      </c>
    </row>
    <row r="44" spans="1:64" ht="13.5">
      <c r="A44" s="425">
        <v>42</v>
      </c>
      <c r="B44" s="437"/>
      <c r="C44" s="437"/>
      <c r="D44" s="533"/>
      <c r="E44" s="538"/>
      <c r="F44" s="538"/>
      <c r="G44" s="437"/>
      <c r="H44" s="451"/>
      <c r="I44" s="436"/>
      <c r="J44" s="435"/>
      <c r="K44" s="435"/>
      <c r="L44" s="435"/>
      <c r="M44" s="437" t="s">
        <v>0</v>
      </c>
      <c r="N44" s="602" t="s">
        <v>2985</v>
      </c>
      <c r="O44" s="167" t="s">
        <v>2089</v>
      </c>
      <c r="P44" s="465" t="s">
        <v>1917</v>
      </c>
      <c r="Q44" s="437"/>
      <c r="R44" s="437"/>
      <c r="S44" s="437"/>
      <c r="T44" s="589" t="s">
        <v>2266</v>
      </c>
      <c r="U44" s="437"/>
      <c r="V44" s="435"/>
      <c r="W44" s="435"/>
      <c r="X44" s="435"/>
      <c r="Y44" s="435"/>
      <c r="Z44" s="435"/>
      <c r="AA44" s="435">
        <v>42</v>
      </c>
      <c r="AB44" s="440"/>
      <c r="AC44" s="460"/>
      <c r="AD44" s="452">
        <f t="shared" si="18"/>
        <v>7</v>
      </c>
      <c r="AE44" s="453" t="str">
        <f t="shared" si="3"/>
        <v>土</v>
      </c>
      <c r="AF44" s="740" t="str">
        <f>IF(AB44&lt;AS16,(TEXT(AB44,"ggge年m月d日")),AS15&amp;(AG44-AS17+1)&amp;"年"&amp;AH44&amp;"月"&amp;AI44&amp;"日")</f>
        <v>明治33年1月0日</v>
      </c>
      <c r="AG44" s="740">
        <f t="shared" si="4"/>
        <v>1900</v>
      </c>
      <c r="AH44" s="740">
        <f t="shared" si="5"/>
        <v>1</v>
      </c>
      <c r="AI44" s="740">
        <f t="shared" si="6"/>
        <v>0</v>
      </c>
      <c r="AJ44" s="454" t="str">
        <f t="shared" si="19"/>
        <v>1900年1月0日</v>
      </c>
      <c r="AK44" s="454" t="str">
        <f t="shared" si="20"/>
        <v>明治33年1月0日 (土)</v>
      </c>
      <c r="AL44" s="454" t="str">
        <f t="shared" si="21"/>
        <v>1900年1月0日 (土)</v>
      </c>
      <c r="AM44" s="454" t="str">
        <f t="shared" si="7"/>
        <v/>
      </c>
      <c r="AN44" s="454" t="str">
        <f t="shared" si="25"/>
        <v/>
      </c>
      <c r="AO44" s="454" t="str">
        <f t="shared" si="8"/>
        <v/>
      </c>
      <c r="AP44" s="455" t="s">
        <v>498</v>
      </c>
      <c r="AQ44" s="456" t="e">
        <f t="array" ref="AQ44">IF(ROW(A41)&gt;COUNTA(AO$4:AO$201),"",INDEX(AO:AO,SMALL(IF(AO$4:AO$201&lt;&gt;"",ROW(AO$4:AO$201),""),ROW(A41))))</f>
        <v>#NUM!</v>
      </c>
      <c r="AR44" s="454" t="str">
        <f t="shared" si="26"/>
        <v/>
      </c>
      <c r="AT44" s="455" t="s">
        <v>498</v>
      </c>
      <c r="AU44" s="454" t="str">
        <f t="shared" si="22"/>
        <v/>
      </c>
      <c r="AV44" s="740" t="str">
        <f t="shared" si="17"/>
        <v/>
      </c>
      <c r="AW44" s="740" t="e">
        <f t="shared" si="13"/>
        <v>#VALUE!</v>
      </c>
      <c r="AX44" s="740" t="str">
        <f t="shared" si="9"/>
        <v/>
      </c>
      <c r="AY44" s="752" t="e">
        <f t="shared" si="10"/>
        <v>#VALUE!</v>
      </c>
      <c r="AZ44" s="753">
        <f t="shared" si="11"/>
        <v>0</v>
      </c>
      <c r="BA44" s="740" t="str">
        <f t="shared" si="23"/>
        <v/>
      </c>
      <c r="BE44" s="454" t="s">
        <v>2356</v>
      </c>
      <c r="BG44" s="630" t="str">
        <f t="shared" si="12"/>
        <v xml:space="preserve">                                                            Team041</v>
      </c>
      <c r="BH44" s="633" t="str">
        <f t="shared" si="27"/>
        <v/>
      </c>
      <c r="BI44" s="633">
        <f t="shared" si="24"/>
        <v>67</v>
      </c>
      <c r="BJ44" s="640" t="str">
        <f t="shared" si="15"/>
        <v xml:space="preserve"> 役員42</v>
      </c>
      <c r="BK44" s="690">
        <v>39</v>
      </c>
      <c r="BL44" s="640" t="str">
        <f t="shared" si="16"/>
        <v xml:space="preserve"> 審判42</v>
      </c>
    </row>
    <row r="45" spans="1:64" ht="13.5">
      <c r="A45" s="425">
        <v>43</v>
      </c>
      <c r="B45" s="437"/>
      <c r="C45" s="437"/>
      <c r="D45" s="533"/>
      <c r="E45" s="538"/>
      <c r="F45" s="538"/>
      <c r="G45" s="437"/>
      <c r="H45" s="451"/>
      <c r="I45" s="436"/>
      <c r="J45" s="435"/>
      <c r="K45" s="435"/>
      <c r="L45" s="435"/>
      <c r="M45" s="437" t="s">
        <v>1</v>
      </c>
      <c r="N45" s="591" t="s">
        <v>2986</v>
      </c>
      <c r="O45" s="167" t="s">
        <v>2090</v>
      </c>
      <c r="P45" s="465" t="s">
        <v>1918</v>
      </c>
      <c r="Q45" s="437"/>
      <c r="R45" s="437"/>
      <c r="S45" s="437"/>
      <c r="T45" s="589" t="s">
        <v>359</v>
      </c>
      <c r="U45" s="437"/>
      <c r="V45" s="435"/>
      <c r="W45" s="435"/>
      <c r="X45" s="435"/>
      <c r="Y45" s="435"/>
      <c r="Z45" s="435"/>
      <c r="AA45" s="435">
        <v>43</v>
      </c>
      <c r="AB45" s="440"/>
      <c r="AC45" s="460"/>
      <c r="AD45" s="452">
        <f t="shared" si="18"/>
        <v>7</v>
      </c>
      <c r="AE45" s="453" t="str">
        <f t="shared" si="3"/>
        <v>土</v>
      </c>
      <c r="AF45" s="740" t="str">
        <f>IF(AB45&lt;AS16,(TEXT(AB45,"ggge年m月d日")),AS15&amp;(AG45-AS17+1)&amp;"年"&amp;AH45&amp;"月"&amp;AI45&amp;"日")</f>
        <v>明治33年1月0日</v>
      </c>
      <c r="AG45" s="740">
        <f t="shared" si="4"/>
        <v>1900</v>
      </c>
      <c r="AH45" s="740">
        <f t="shared" si="5"/>
        <v>1</v>
      </c>
      <c r="AI45" s="740">
        <f t="shared" si="6"/>
        <v>0</v>
      </c>
      <c r="AJ45" s="454" t="str">
        <f t="shared" si="19"/>
        <v>1900年1月0日</v>
      </c>
      <c r="AK45" s="454" t="str">
        <f t="shared" si="20"/>
        <v>明治33年1月0日 (土)</v>
      </c>
      <c r="AL45" s="454" t="str">
        <f t="shared" si="21"/>
        <v>1900年1月0日 (土)</v>
      </c>
      <c r="AM45" s="454" t="str">
        <f t="shared" si="7"/>
        <v/>
      </c>
      <c r="AN45" s="454" t="str">
        <f t="shared" si="25"/>
        <v/>
      </c>
      <c r="AO45" s="454" t="str">
        <f t="shared" si="8"/>
        <v/>
      </c>
      <c r="AP45" s="455" t="s">
        <v>499</v>
      </c>
      <c r="AQ45" s="456" t="e">
        <f t="array" ref="AQ45">IF(ROW(A42)&gt;COUNTA(AO$4:AO$201),"",INDEX(AO:AO,SMALL(IF(AO$4:AO$201&lt;&gt;"",ROW(AO$4:AO$201),""),ROW(A42))))</f>
        <v>#NUM!</v>
      </c>
      <c r="AR45" s="454" t="str">
        <f t="shared" si="26"/>
        <v/>
      </c>
      <c r="AT45" s="455" t="s">
        <v>499</v>
      </c>
      <c r="AU45" s="454" t="str">
        <f t="shared" si="22"/>
        <v/>
      </c>
      <c r="AV45" s="740" t="str">
        <f t="shared" si="17"/>
        <v/>
      </c>
      <c r="AW45" s="740" t="e">
        <f t="shared" si="13"/>
        <v>#VALUE!</v>
      </c>
      <c r="AX45" s="740" t="str">
        <f t="shared" si="9"/>
        <v/>
      </c>
      <c r="AY45" s="752" t="e">
        <f t="shared" si="10"/>
        <v>#VALUE!</v>
      </c>
      <c r="AZ45" s="753">
        <f t="shared" si="11"/>
        <v>0</v>
      </c>
      <c r="BA45" s="740" t="str">
        <f t="shared" si="23"/>
        <v/>
      </c>
      <c r="BE45" s="454" t="s">
        <v>2357</v>
      </c>
      <c r="BG45" s="630" t="str">
        <f t="shared" si="12"/>
        <v xml:space="preserve">                                                            Team042</v>
      </c>
      <c r="BH45" s="633" t="str">
        <f t="shared" si="27"/>
        <v/>
      </c>
      <c r="BI45" s="633">
        <f t="shared" si="24"/>
        <v>67</v>
      </c>
      <c r="BJ45" s="640" t="str">
        <f t="shared" si="15"/>
        <v xml:space="preserve"> 役員43</v>
      </c>
      <c r="BK45" s="690">
        <v>40</v>
      </c>
      <c r="BL45" s="640" t="str">
        <f t="shared" si="16"/>
        <v xml:space="preserve"> 審判43</v>
      </c>
    </row>
    <row r="46" spans="1:64" ht="13.5">
      <c r="A46" s="425">
        <v>44</v>
      </c>
      <c r="B46" s="437"/>
      <c r="C46" s="437"/>
      <c r="D46" s="534"/>
      <c r="E46" s="79"/>
      <c r="F46" s="79"/>
      <c r="G46" s="437"/>
      <c r="H46" s="451"/>
      <c r="I46" s="436"/>
      <c r="J46" s="435"/>
      <c r="K46" s="435"/>
      <c r="L46" s="435"/>
      <c r="M46" s="437" t="s">
        <v>2</v>
      </c>
      <c r="N46" s="596" t="s">
        <v>2987</v>
      </c>
      <c r="O46" s="167" t="s">
        <v>2091</v>
      </c>
      <c r="P46" s="465" t="s">
        <v>1919</v>
      </c>
      <c r="Q46" s="437"/>
      <c r="R46" s="437"/>
      <c r="S46" s="437"/>
      <c r="T46" s="589" t="s">
        <v>2267</v>
      </c>
      <c r="U46" s="437"/>
      <c r="V46" s="435"/>
      <c r="W46" s="435"/>
      <c r="X46" s="435"/>
      <c r="Y46" s="435"/>
      <c r="Z46" s="435"/>
      <c r="AA46" s="439">
        <v>44</v>
      </c>
      <c r="AB46" s="440"/>
      <c r="AC46" s="460"/>
      <c r="AD46" s="452">
        <f t="shared" si="18"/>
        <v>7</v>
      </c>
      <c r="AE46" s="453" t="str">
        <f t="shared" si="3"/>
        <v>土</v>
      </c>
      <c r="AF46" s="740" t="str">
        <f>IF(AB46&lt;AS16,(TEXT(AB46,"ggge年m月d日")),AS15&amp;(AG46-AS17+1)&amp;"年"&amp;AH46&amp;"月"&amp;AI46&amp;"日")</f>
        <v>明治33年1月0日</v>
      </c>
      <c r="AG46" s="740">
        <f t="shared" si="4"/>
        <v>1900</v>
      </c>
      <c r="AH46" s="740">
        <f t="shared" si="5"/>
        <v>1</v>
      </c>
      <c r="AI46" s="740">
        <f t="shared" si="6"/>
        <v>0</v>
      </c>
      <c r="AJ46" s="454" t="str">
        <f t="shared" si="19"/>
        <v>1900年1月0日</v>
      </c>
      <c r="AK46" s="454" t="str">
        <f t="shared" si="20"/>
        <v>明治33年1月0日 (土)</v>
      </c>
      <c r="AL46" s="454" t="str">
        <f t="shared" si="21"/>
        <v>1900年1月0日 (土)</v>
      </c>
      <c r="AM46" s="454" t="str">
        <f t="shared" si="7"/>
        <v/>
      </c>
      <c r="AN46" s="454" t="str">
        <f t="shared" si="25"/>
        <v/>
      </c>
      <c r="AO46" s="454" t="str">
        <f t="shared" si="8"/>
        <v/>
      </c>
      <c r="AP46" s="455" t="s">
        <v>500</v>
      </c>
      <c r="AQ46" s="456" t="e">
        <f t="array" ref="AQ46">IF(ROW(A43)&gt;COUNTA(AO$4:AO$201),"",INDEX(AO:AO,SMALL(IF(AO$4:AO$201&lt;&gt;"",ROW(AO$4:AO$201),""),ROW(A43))))</f>
        <v>#NUM!</v>
      </c>
      <c r="AR46" s="454" t="str">
        <f t="shared" si="26"/>
        <v/>
      </c>
      <c r="AT46" s="455" t="s">
        <v>500</v>
      </c>
      <c r="AU46" s="454" t="str">
        <f t="shared" si="22"/>
        <v/>
      </c>
      <c r="AV46" s="740" t="str">
        <f t="shared" si="17"/>
        <v/>
      </c>
      <c r="AW46" s="740" t="e">
        <f t="shared" si="13"/>
        <v>#VALUE!</v>
      </c>
      <c r="AX46" s="740" t="str">
        <f t="shared" si="9"/>
        <v/>
      </c>
      <c r="AY46" s="752" t="e">
        <f t="shared" si="10"/>
        <v>#VALUE!</v>
      </c>
      <c r="AZ46" s="753">
        <f t="shared" si="11"/>
        <v>0</v>
      </c>
      <c r="BA46" s="740" t="str">
        <f t="shared" si="23"/>
        <v/>
      </c>
      <c r="BE46" s="454" t="s">
        <v>2358</v>
      </c>
      <c r="BG46" s="630" t="str">
        <f t="shared" si="12"/>
        <v xml:space="preserve">                                                            Team043</v>
      </c>
      <c r="BH46" s="633" t="str">
        <f t="shared" si="27"/>
        <v/>
      </c>
      <c r="BI46" s="633">
        <f t="shared" si="24"/>
        <v>67</v>
      </c>
      <c r="BJ46" s="640" t="str">
        <f t="shared" si="15"/>
        <v xml:space="preserve"> 役員44</v>
      </c>
      <c r="BK46" s="690">
        <v>41</v>
      </c>
      <c r="BL46" s="640" t="str">
        <f t="shared" si="16"/>
        <v xml:space="preserve"> 審判44</v>
      </c>
    </row>
    <row r="47" spans="1:64" ht="13.5">
      <c r="A47" s="425">
        <v>45</v>
      </c>
      <c r="B47" s="437"/>
      <c r="C47" s="437"/>
      <c r="D47" s="534"/>
      <c r="E47" s="79"/>
      <c r="F47" s="79"/>
      <c r="G47" s="437"/>
      <c r="H47" s="451"/>
      <c r="I47" s="436"/>
      <c r="J47" s="435"/>
      <c r="K47" s="435"/>
      <c r="L47" s="435"/>
      <c r="M47" s="437" t="s">
        <v>3</v>
      </c>
      <c r="N47" s="598" t="s">
        <v>2988</v>
      </c>
      <c r="O47" s="167" t="s">
        <v>2092</v>
      </c>
      <c r="P47" s="465" t="s">
        <v>1920</v>
      </c>
      <c r="Q47" s="437"/>
      <c r="R47" s="437"/>
      <c r="S47" s="437"/>
      <c r="T47" s="589" t="s">
        <v>2268</v>
      </c>
      <c r="U47" s="437"/>
      <c r="V47" s="435"/>
      <c r="W47" s="435"/>
      <c r="X47" s="435"/>
      <c r="Y47" s="435"/>
      <c r="Z47" s="435"/>
      <c r="AA47" s="439">
        <v>45</v>
      </c>
      <c r="AB47" s="440"/>
      <c r="AC47" s="460"/>
      <c r="AD47" s="452">
        <f t="shared" si="18"/>
        <v>7</v>
      </c>
      <c r="AE47" s="453" t="str">
        <f t="shared" si="3"/>
        <v>土</v>
      </c>
      <c r="AF47" s="740" t="str">
        <f>IF(AB47&lt;AS16,(TEXT(AB47,"ggge年m月d日")),AS15&amp;(AG47-AS17+1)&amp;"年"&amp;AH47&amp;"月"&amp;AI47&amp;"日")</f>
        <v>明治33年1月0日</v>
      </c>
      <c r="AG47" s="740">
        <f t="shared" si="4"/>
        <v>1900</v>
      </c>
      <c r="AH47" s="740">
        <f t="shared" si="5"/>
        <v>1</v>
      </c>
      <c r="AI47" s="740">
        <f t="shared" si="6"/>
        <v>0</v>
      </c>
      <c r="AJ47" s="454" t="str">
        <f t="shared" si="19"/>
        <v>1900年1月0日</v>
      </c>
      <c r="AK47" s="454" t="str">
        <f t="shared" si="20"/>
        <v>明治33年1月0日 (土)</v>
      </c>
      <c r="AL47" s="454" t="str">
        <f t="shared" si="21"/>
        <v>1900年1月0日 (土)</v>
      </c>
      <c r="AM47" s="454" t="str">
        <f t="shared" si="7"/>
        <v/>
      </c>
      <c r="AN47" s="454" t="str">
        <f t="shared" si="25"/>
        <v/>
      </c>
      <c r="AO47" s="454" t="str">
        <f t="shared" si="8"/>
        <v/>
      </c>
      <c r="AP47" s="455" t="s">
        <v>501</v>
      </c>
      <c r="AQ47" s="456" t="e">
        <f t="array" ref="AQ47">IF(ROW(A44)&gt;COUNTA(AO$4:AO$201),"",INDEX(AO:AO,SMALL(IF(AO$4:AO$201&lt;&gt;"",ROW(AO$4:AO$201),""),ROW(A44))))</f>
        <v>#NUM!</v>
      </c>
      <c r="AR47" s="454" t="str">
        <f t="shared" si="26"/>
        <v/>
      </c>
      <c r="AT47" s="455" t="s">
        <v>501</v>
      </c>
      <c r="AU47" s="454" t="str">
        <f t="shared" si="22"/>
        <v/>
      </c>
      <c r="AV47" s="740" t="str">
        <f t="shared" si="17"/>
        <v/>
      </c>
      <c r="AW47" s="740" t="e">
        <f t="shared" si="13"/>
        <v>#VALUE!</v>
      </c>
      <c r="AX47" s="740" t="str">
        <f t="shared" si="9"/>
        <v/>
      </c>
      <c r="AY47" s="752" t="e">
        <f t="shared" si="10"/>
        <v>#VALUE!</v>
      </c>
      <c r="AZ47" s="753">
        <f t="shared" si="11"/>
        <v>0</v>
      </c>
      <c r="BA47" s="740" t="str">
        <f t="shared" si="23"/>
        <v/>
      </c>
      <c r="BE47" s="454" t="s">
        <v>2359</v>
      </c>
      <c r="BG47" s="630" t="str">
        <f t="shared" si="12"/>
        <v xml:space="preserve">                                                            Team044</v>
      </c>
      <c r="BH47" s="633" t="str">
        <f t="shared" si="27"/>
        <v/>
      </c>
      <c r="BI47" s="633">
        <f t="shared" si="24"/>
        <v>67</v>
      </c>
      <c r="BJ47" s="640" t="str">
        <f t="shared" si="15"/>
        <v xml:space="preserve"> 役員45</v>
      </c>
      <c r="BK47" s="690">
        <v>42</v>
      </c>
      <c r="BL47" s="640" t="str">
        <f t="shared" si="16"/>
        <v xml:space="preserve"> 審判45</v>
      </c>
    </row>
    <row r="48" spans="1:64" ht="13.5">
      <c r="A48" s="425">
        <v>46</v>
      </c>
      <c r="B48" s="437"/>
      <c r="C48" s="437"/>
      <c r="D48" s="534"/>
      <c r="E48" s="79"/>
      <c r="F48" s="79"/>
      <c r="G48" s="437"/>
      <c r="H48" s="451"/>
      <c r="I48" s="436"/>
      <c r="J48" s="435"/>
      <c r="K48" s="435"/>
      <c r="L48" s="435"/>
      <c r="M48" s="437" t="s">
        <v>4</v>
      </c>
      <c r="N48" s="596" t="s">
        <v>2989</v>
      </c>
      <c r="O48" s="547" t="s">
        <v>2093</v>
      </c>
      <c r="P48" s="465" t="s">
        <v>1921</v>
      </c>
      <c r="Q48" s="437"/>
      <c r="R48" s="437"/>
      <c r="S48" s="437"/>
      <c r="T48" s="589" t="s">
        <v>2269</v>
      </c>
      <c r="U48" s="437"/>
      <c r="V48" s="435"/>
      <c r="W48" s="435"/>
      <c r="X48" s="435"/>
      <c r="Y48" s="435"/>
      <c r="Z48" s="435"/>
      <c r="AA48" s="435">
        <v>46</v>
      </c>
      <c r="AB48" s="440"/>
      <c r="AC48" s="460"/>
      <c r="AD48" s="452">
        <f t="shared" si="18"/>
        <v>7</v>
      </c>
      <c r="AE48" s="453" t="str">
        <f t="shared" si="3"/>
        <v>土</v>
      </c>
      <c r="AF48" s="740" t="str">
        <f>IF(AB48&lt;AS16,(TEXT(AB48,"ggge年m月d日")),AS15&amp;(AG48-AS17+1)&amp;"年"&amp;AH48&amp;"月"&amp;AI48&amp;"日")</f>
        <v>明治33年1月0日</v>
      </c>
      <c r="AG48" s="740">
        <f t="shared" si="4"/>
        <v>1900</v>
      </c>
      <c r="AH48" s="740">
        <f t="shared" si="5"/>
        <v>1</v>
      </c>
      <c r="AI48" s="740">
        <f t="shared" si="6"/>
        <v>0</v>
      </c>
      <c r="AJ48" s="454" t="str">
        <f t="shared" si="19"/>
        <v>1900年1月0日</v>
      </c>
      <c r="AK48" s="454" t="str">
        <f t="shared" si="20"/>
        <v>明治33年1月0日 (土)</v>
      </c>
      <c r="AL48" s="454" t="str">
        <f t="shared" si="21"/>
        <v>1900年1月0日 (土)</v>
      </c>
      <c r="AM48" s="454" t="str">
        <f t="shared" si="7"/>
        <v/>
      </c>
      <c r="AN48" s="454" t="str">
        <f t="shared" si="25"/>
        <v/>
      </c>
      <c r="AO48" s="454" t="str">
        <f t="shared" si="8"/>
        <v/>
      </c>
      <c r="AP48" s="455" t="s">
        <v>502</v>
      </c>
      <c r="AQ48" s="456" t="e">
        <f t="array" ref="AQ48">IF(ROW(A45)&gt;COUNTA(AO$4:AO$201),"",INDEX(AO:AO,SMALL(IF(AO$4:AO$201&lt;&gt;"",ROW(AO$4:AO$201),""),ROW(A45))))</f>
        <v>#NUM!</v>
      </c>
      <c r="AR48" s="454" t="str">
        <f t="shared" si="26"/>
        <v/>
      </c>
      <c r="AT48" s="455" t="s">
        <v>502</v>
      </c>
      <c r="AU48" s="454" t="str">
        <f t="shared" si="22"/>
        <v/>
      </c>
      <c r="AV48" s="740" t="str">
        <f t="shared" si="17"/>
        <v/>
      </c>
      <c r="AW48" s="740" t="e">
        <f t="shared" si="13"/>
        <v>#VALUE!</v>
      </c>
      <c r="AX48" s="740" t="str">
        <f t="shared" si="9"/>
        <v/>
      </c>
      <c r="AY48" s="752" t="e">
        <f t="shared" si="10"/>
        <v>#VALUE!</v>
      </c>
      <c r="AZ48" s="753">
        <f t="shared" si="11"/>
        <v>0</v>
      </c>
      <c r="BA48" s="740" t="str">
        <f t="shared" si="23"/>
        <v/>
      </c>
      <c r="BE48" s="454" t="s">
        <v>2360</v>
      </c>
      <c r="BG48" s="630" t="str">
        <f t="shared" si="12"/>
        <v xml:space="preserve">                                                            Team045</v>
      </c>
      <c r="BH48" s="633" t="str">
        <f t="shared" si="27"/>
        <v/>
      </c>
      <c r="BI48" s="633">
        <f t="shared" si="24"/>
        <v>67</v>
      </c>
      <c r="BJ48" s="640" t="str">
        <f t="shared" si="15"/>
        <v xml:space="preserve"> 役員46</v>
      </c>
      <c r="BK48" s="690">
        <v>43</v>
      </c>
      <c r="BL48" s="640" t="str">
        <f t="shared" si="16"/>
        <v xml:space="preserve"> 審判46</v>
      </c>
    </row>
    <row r="49" spans="1:64" ht="13.5">
      <c r="A49" s="425">
        <v>47</v>
      </c>
      <c r="B49" s="437"/>
      <c r="C49" s="437"/>
      <c r="D49" s="534"/>
      <c r="E49" s="79"/>
      <c r="F49" s="79"/>
      <c r="G49" s="437"/>
      <c r="H49" s="451"/>
      <c r="I49" s="436"/>
      <c r="J49" s="435"/>
      <c r="K49" s="435"/>
      <c r="L49" s="435"/>
      <c r="M49" s="437"/>
      <c r="N49" s="603" t="s">
        <v>2990</v>
      </c>
      <c r="O49" s="167" t="s">
        <v>2094</v>
      </c>
      <c r="P49" s="465" t="s">
        <v>1922</v>
      </c>
      <c r="Q49" s="437"/>
      <c r="R49" s="437"/>
      <c r="S49" s="437"/>
      <c r="T49" s="589" t="s">
        <v>359</v>
      </c>
      <c r="U49" s="437"/>
      <c r="V49" s="435"/>
      <c r="W49" s="435"/>
      <c r="X49" s="435"/>
      <c r="Y49" s="435"/>
      <c r="Z49" s="435"/>
      <c r="AA49" s="435">
        <v>47</v>
      </c>
      <c r="AB49" s="440"/>
      <c r="AC49" s="460"/>
      <c r="AD49" s="452">
        <f t="shared" si="18"/>
        <v>7</v>
      </c>
      <c r="AE49" s="453" t="str">
        <f t="shared" si="3"/>
        <v>土</v>
      </c>
      <c r="AF49" s="740" t="str">
        <f>IF(AB49&lt;AS16,(TEXT(AB49,"ggge年m月d日")),AS15&amp;(AG49-AS17+1)&amp;"年"&amp;AH49&amp;"月"&amp;AI49&amp;"日")</f>
        <v>明治33年1月0日</v>
      </c>
      <c r="AG49" s="740">
        <f t="shared" si="4"/>
        <v>1900</v>
      </c>
      <c r="AH49" s="740">
        <f t="shared" si="5"/>
        <v>1</v>
      </c>
      <c r="AI49" s="740">
        <f t="shared" si="6"/>
        <v>0</v>
      </c>
      <c r="AJ49" s="454" t="str">
        <f t="shared" si="19"/>
        <v>1900年1月0日</v>
      </c>
      <c r="AK49" s="454" t="str">
        <f t="shared" si="20"/>
        <v>明治33年1月0日 (土)</v>
      </c>
      <c r="AL49" s="454" t="str">
        <f t="shared" si="21"/>
        <v>1900年1月0日 (土)</v>
      </c>
      <c r="AM49" s="454" t="str">
        <f t="shared" si="7"/>
        <v/>
      </c>
      <c r="AN49" s="454" t="str">
        <f t="shared" si="25"/>
        <v/>
      </c>
      <c r="AO49" s="454" t="str">
        <f t="shared" si="8"/>
        <v/>
      </c>
      <c r="AP49" s="455" t="s">
        <v>503</v>
      </c>
      <c r="AQ49" s="456" t="e">
        <f t="array" ref="AQ49">IF(ROW(A46)&gt;COUNTA(AO$4:AO$201),"",INDEX(AO:AO,SMALL(IF(AO$4:AO$201&lt;&gt;"",ROW(AO$4:AO$201),""),ROW(A46))))</f>
        <v>#NUM!</v>
      </c>
      <c r="AR49" s="454" t="str">
        <f t="shared" si="26"/>
        <v/>
      </c>
      <c r="AT49" s="455" t="s">
        <v>503</v>
      </c>
      <c r="AU49" s="454" t="str">
        <f t="shared" si="22"/>
        <v/>
      </c>
      <c r="AV49" s="740" t="str">
        <f t="shared" si="17"/>
        <v/>
      </c>
      <c r="AW49" s="740" t="e">
        <f t="shared" si="13"/>
        <v>#VALUE!</v>
      </c>
      <c r="AX49" s="740" t="str">
        <f t="shared" si="9"/>
        <v/>
      </c>
      <c r="AY49" s="752" t="e">
        <f t="shared" si="10"/>
        <v>#VALUE!</v>
      </c>
      <c r="AZ49" s="753">
        <f t="shared" si="11"/>
        <v>0</v>
      </c>
      <c r="BA49" s="740" t="str">
        <f t="shared" si="23"/>
        <v/>
      </c>
      <c r="BE49" s="454" t="s">
        <v>2361</v>
      </c>
      <c r="BG49" s="630" t="str">
        <f t="shared" si="12"/>
        <v xml:space="preserve">                                                            Team046</v>
      </c>
      <c r="BH49" s="633" t="str">
        <f t="shared" si="27"/>
        <v/>
      </c>
      <c r="BI49" s="633">
        <f t="shared" si="24"/>
        <v>67</v>
      </c>
      <c r="BJ49" s="640" t="str">
        <f t="shared" si="15"/>
        <v xml:space="preserve"> 役員47</v>
      </c>
      <c r="BK49" s="690">
        <v>44</v>
      </c>
      <c r="BL49" s="640" t="str">
        <f t="shared" si="16"/>
        <v xml:space="preserve"> 審判47</v>
      </c>
    </row>
    <row r="50" spans="1:64" ht="13.5">
      <c r="A50" s="425">
        <v>48</v>
      </c>
      <c r="B50" s="437"/>
      <c r="C50" s="437"/>
      <c r="D50" s="534"/>
      <c r="E50" s="79"/>
      <c r="F50" s="79"/>
      <c r="G50" s="437"/>
      <c r="H50" s="451"/>
      <c r="I50" s="436"/>
      <c r="J50" s="435"/>
      <c r="K50" s="435"/>
      <c r="L50" s="435"/>
      <c r="M50" s="437"/>
      <c r="N50" s="604" t="s">
        <v>2991</v>
      </c>
      <c r="O50" s="167" t="s">
        <v>2095</v>
      </c>
      <c r="P50" s="465" t="s">
        <v>1923</v>
      </c>
      <c r="Q50" s="437"/>
      <c r="R50" s="437"/>
      <c r="S50" s="437"/>
      <c r="T50" s="589" t="s">
        <v>2270</v>
      </c>
      <c r="U50" s="437"/>
      <c r="V50" s="435"/>
      <c r="W50" s="435"/>
      <c r="X50" s="435"/>
      <c r="Y50" s="435"/>
      <c r="Z50" s="435"/>
      <c r="AA50" s="439">
        <v>48</v>
      </c>
      <c r="AB50" s="440"/>
      <c r="AC50" s="460"/>
      <c r="AD50" s="452">
        <f t="shared" si="18"/>
        <v>7</v>
      </c>
      <c r="AE50" s="453" t="str">
        <f t="shared" si="3"/>
        <v>土</v>
      </c>
      <c r="AF50" s="740" t="str">
        <f>IF(AB50&lt;AS16,(TEXT(AB50,"ggge年m月d日")),AS15&amp;(AG50-AS17+1)&amp;"年"&amp;AH50&amp;"月"&amp;AI50&amp;"日")</f>
        <v>明治33年1月0日</v>
      </c>
      <c r="AG50" s="740">
        <f t="shared" si="4"/>
        <v>1900</v>
      </c>
      <c r="AH50" s="740">
        <f t="shared" si="5"/>
        <v>1</v>
      </c>
      <c r="AI50" s="740">
        <f t="shared" si="6"/>
        <v>0</v>
      </c>
      <c r="AJ50" s="454" t="str">
        <f t="shared" si="19"/>
        <v>1900年1月0日</v>
      </c>
      <c r="AK50" s="454" t="str">
        <f t="shared" si="20"/>
        <v>明治33年1月0日 (土)</v>
      </c>
      <c r="AL50" s="454" t="str">
        <f t="shared" si="21"/>
        <v>1900年1月0日 (土)</v>
      </c>
      <c r="AM50" s="454" t="str">
        <f t="shared" si="7"/>
        <v/>
      </c>
      <c r="AN50" s="454" t="str">
        <f t="shared" si="25"/>
        <v/>
      </c>
      <c r="AO50" s="454" t="str">
        <f t="shared" si="8"/>
        <v/>
      </c>
      <c r="AP50" s="455" t="s">
        <v>504</v>
      </c>
      <c r="AQ50" s="456" t="e">
        <f t="array" ref="AQ50">IF(ROW(A47)&gt;COUNTA(AO$4:AO$201),"",INDEX(AO:AO,SMALL(IF(AO$4:AO$201&lt;&gt;"",ROW(AO$4:AO$201),""),ROW(A47))))</f>
        <v>#NUM!</v>
      </c>
      <c r="AR50" s="454" t="str">
        <f t="shared" si="26"/>
        <v/>
      </c>
      <c r="AT50" s="455" t="s">
        <v>504</v>
      </c>
      <c r="AU50" s="454" t="str">
        <f t="shared" si="22"/>
        <v/>
      </c>
      <c r="AV50" s="740" t="str">
        <f t="shared" si="17"/>
        <v/>
      </c>
      <c r="AW50" s="740" t="e">
        <f t="shared" si="13"/>
        <v>#VALUE!</v>
      </c>
      <c r="AX50" s="740" t="str">
        <f t="shared" si="9"/>
        <v/>
      </c>
      <c r="AY50" s="752" t="e">
        <f t="shared" si="10"/>
        <v>#VALUE!</v>
      </c>
      <c r="AZ50" s="753">
        <f t="shared" si="11"/>
        <v>0</v>
      </c>
      <c r="BA50" s="740" t="str">
        <f t="shared" si="23"/>
        <v/>
      </c>
      <c r="BE50" s="454" t="s">
        <v>2362</v>
      </c>
      <c r="BG50" s="630" t="str">
        <f t="shared" si="12"/>
        <v xml:space="preserve">                                                            Team047</v>
      </c>
      <c r="BH50" s="633" t="str">
        <f t="shared" si="27"/>
        <v/>
      </c>
      <c r="BI50" s="633">
        <f t="shared" si="24"/>
        <v>67</v>
      </c>
      <c r="BJ50" s="640" t="str">
        <f t="shared" si="15"/>
        <v xml:space="preserve"> 役員48</v>
      </c>
      <c r="BK50" s="690">
        <v>45</v>
      </c>
      <c r="BL50" s="640" t="str">
        <f t="shared" si="16"/>
        <v xml:space="preserve"> 審判48</v>
      </c>
    </row>
    <row r="51" spans="1:64" ht="13.5">
      <c r="A51" s="425">
        <v>49</v>
      </c>
      <c r="B51" s="437"/>
      <c r="C51" s="437"/>
      <c r="D51" s="534"/>
      <c r="E51" s="79"/>
      <c r="F51" s="79"/>
      <c r="G51" s="437"/>
      <c r="H51" s="451"/>
      <c r="I51" s="436"/>
      <c r="J51" s="435"/>
      <c r="K51" s="435"/>
      <c r="L51" s="435"/>
      <c r="M51" s="437"/>
      <c r="N51" s="601" t="s">
        <v>2992</v>
      </c>
      <c r="O51" s="547" t="s">
        <v>2096</v>
      </c>
      <c r="P51" s="465" t="s">
        <v>1924</v>
      </c>
      <c r="Q51" s="437"/>
      <c r="R51" s="437"/>
      <c r="S51" s="437"/>
      <c r="T51" s="589" t="s">
        <v>2271</v>
      </c>
      <c r="U51" s="437"/>
      <c r="V51" s="435"/>
      <c r="W51" s="435"/>
      <c r="X51" s="435"/>
      <c r="Y51" s="435"/>
      <c r="Z51" s="435"/>
      <c r="AA51" s="439">
        <v>49</v>
      </c>
      <c r="AB51" s="440"/>
      <c r="AC51" s="460"/>
      <c r="AD51" s="452">
        <f t="shared" si="18"/>
        <v>7</v>
      </c>
      <c r="AE51" s="453" t="str">
        <f t="shared" si="3"/>
        <v>土</v>
      </c>
      <c r="AF51" s="740" t="str">
        <f>IF(AB51&lt;AS16,(TEXT(AB51,"ggge年m月d日")),AS15&amp;(AG51-AS17+1)&amp;"年"&amp;AH51&amp;"月"&amp;AI51&amp;"日")</f>
        <v>明治33年1月0日</v>
      </c>
      <c r="AG51" s="740">
        <f t="shared" si="4"/>
        <v>1900</v>
      </c>
      <c r="AH51" s="740">
        <f t="shared" si="5"/>
        <v>1</v>
      </c>
      <c r="AI51" s="740">
        <f t="shared" si="6"/>
        <v>0</v>
      </c>
      <c r="AJ51" s="454" t="str">
        <f t="shared" si="19"/>
        <v>1900年1月0日</v>
      </c>
      <c r="AK51" s="454" t="str">
        <f t="shared" si="20"/>
        <v>明治33年1月0日 (土)</v>
      </c>
      <c r="AL51" s="454" t="str">
        <f t="shared" si="21"/>
        <v>1900年1月0日 (土)</v>
      </c>
      <c r="AM51" s="454" t="str">
        <f t="shared" si="7"/>
        <v/>
      </c>
      <c r="AN51" s="454" t="str">
        <f t="shared" si="25"/>
        <v/>
      </c>
      <c r="AO51" s="454" t="str">
        <f t="shared" si="8"/>
        <v/>
      </c>
      <c r="AP51" s="455" t="s">
        <v>505</v>
      </c>
      <c r="AQ51" s="456" t="e">
        <f t="array" ref="AQ51">IF(ROW(A48)&gt;COUNTA(AO$4:AO$201),"",INDEX(AO:AO,SMALL(IF(AO$4:AO$201&lt;&gt;"",ROW(AO$4:AO$201),""),ROW(A48))))</f>
        <v>#NUM!</v>
      </c>
      <c r="AR51" s="454" t="str">
        <f t="shared" si="26"/>
        <v/>
      </c>
      <c r="AT51" s="455" t="s">
        <v>505</v>
      </c>
      <c r="AU51" s="454" t="str">
        <f t="shared" si="22"/>
        <v/>
      </c>
      <c r="AV51" s="740" t="str">
        <f t="shared" si="17"/>
        <v/>
      </c>
      <c r="AW51" s="740" t="e">
        <f t="shared" si="13"/>
        <v>#VALUE!</v>
      </c>
      <c r="AX51" s="740" t="str">
        <f t="shared" si="9"/>
        <v/>
      </c>
      <c r="AY51" s="752" t="e">
        <f t="shared" si="10"/>
        <v>#VALUE!</v>
      </c>
      <c r="AZ51" s="753">
        <f t="shared" si="11"/>
        <v>0</v>
      </c>
      <c r="BA51" s="740" t="str">
        <f t="shared" si="23"/>
        <v/>
      </c>
      <c r="BE51" s="454" t="s">
        <v>2363</v>
      </c>
      <c r="BG51" s="630" t="str">
        <f t="shared" si="12"/>
        <v xml:space="preserve">                                                            Team048</v>
      </c>
      <c r="BH51" s="633" t="str">
        <f t="shared" si="27"/>
        <v/>
      </c>
      <c r="BI51" s="633">
        <f t="shared" si="24"/>
        <v>67</v>
      </c>
      <c r="BJ51" s="640" t="str">
        <f t="shared" si="15"/>
        <v xml:space="preserve"> 役員49</v>
      </c>
      <c r="BK51" s="690">
        <v>46</v>
      </c>
      <c r="BL51" s="640" t="str">
        <f t="shared" si="16"/>
        <v xml:space="preserve"> 審判49</v>
      </c>
    </row>
    <row r="52" spans="1:64" ht="13.5">
      <c r="A52" s="425">
        <v>50</v>
      </c>
      <c r="B52" s="437"/>
      <c r="C52" s="437"/>
      <c r="D52" s="534"/>
      <c r="E52" s="79"/>
      <c r="F52" s="79"/>
      <c r="G52" s="437"/>
      <c r="H52" s="451"/>
      <c r="I52" s="436"/>
      <c r="J52" s="435"/>
      <c r="K52" s="435"/>
      <c r="L52" s="435"/>
      <c r="M52" s="437"/>
      <c r="N52" s="596" t="s">
        <v>2993</v>
      </c>
      <c r="O52" s="167" t="s">
        <v>2097</v>
      </c>
      <c r="P52" s="465" t="s">
        <v>1925</v>
      </c>
      <c r="Q52" s="437"/>
      <c r="R52" s="437"/>
      <c r="S52" s="437"/>
      <c r="T52" s="589" t="s">
        <v>2272</v>
      </c>
      <c r="U52" s="437"/>
      <c r="V52" s="435"/>
      <c r="W52" s="435"/>
      <c r="X52" s="435"/>
      <c r="Y52" s="435"/>
      <c r="Z52" s="435"/>
      <c r="AA52" s="435">
        <v>50</v>
      </c>
      <c r="AB52" s="440"/>
      <c r="AC52" s="460"/>
      <c r="AD52" s="452">
        <f t="shared" si="18"/>
        <v>7</v>
      </c>
      <c r="AE52" s="453" t="str">
        <f t="shared" si="3"/>
        <v>土</v>
      </c>
      <c r="AF52" s="740" t="str">
        <f>IF(AB52&lt;AS16,(TEXT(AB52,"ggge年m月d日")),AS15&amp;(AG52-AS17+1)&amp;"年"&amp;AH52&amp;"月"&amp;AI52&amp;"日")</f>
        <v>明治33年1月0日</v>
      </c>
      <c r="AG52" s="740">
        <f t="shared" si="4"/>
        <v>1900</v>
      </c>
      <c r="AH52" s="740">
        <f t="shared" si="5"/>
        <v>1</v>
      </c>
      <c r="AI52" s="740">
        <f t="shared" si="6"/>
        <v>0</v>
      </c>
      <c r="AJ52" s="454" t="str">
        <f t="shared" si="19"/>
        <v>1900年1月0日</v>
      </c>
      <c r="AK52" s="454" t="str">
        <f t="shared" si="20"/>
        <v>明治33年1月0日 (土)</v>
      </c>
      <c r="AL52" s="454" t="str">
        <f t="shared" si="21"/>
        <v>1900年1月0日 (土)</v>
      </c>
      <c r="AM52" s="454" t="str">
        <f t="shared" si="7"/>
        <v/>
      </c>
      <c r="AN52" s="454" t="str">
        <f t="shared" si="25"/>
        <v/>
      </c>
      <c r="AO52" s="454" t="str">
        <f t="shared" si="8"/>
        <v/>
      </c>
      <c r="AP52" s="455" t="s">
        <v>506</v>
      </c>
      <c r="AQ52" s="456" t="e">
        <f t="array" ref="AQ52">IF(ROW(A49)&gt;COUNTA(AO$4:AO$201),"",INDEX(AO:AO,SMALL(IF(AO$4:AO$201&lt;&gt;"",ROW(AO$4:AO$201),""),ROW(A49))))</f>
        <v>#NUM!</v>
      </c>
      <c r="AR52" s="454" t="str">
        <f t="shared" si="26"/>
        <v/>
      </c>
      <c r="AT52" s="455" t="s">
        <v>506</v>
      </c>
      <c r="AU52" s="454" t="str">
        <f t="shared" si="22"/>
        <v/>
      </c>
      <c r="AV52" s="740" t="str">
        <f t="shared" si="17"/>
        <v/>
      </c>
      <c r="AW52" s="740" t="e">
        <f t="shared" si="13"/>
        <v>#VALUE!</v>
      </c>
      <c r="AX52" s="740" t="str">
        <f t="shared" si="9"/>
        <v/>
      </c>
      <c r="AY52" s="752" t="e">
        <f t="shared" si="10"/>
        <v>#VALUE!</v>
      </c>
      <c r="AZ52" s="753">
        <f t="shared" si="11"/>
        <v>0</v>
      </c>
      <c r="BA52" s="740" t="str">
        <f t="shared" si="23"/>
        <v/>
      </c>
      <c r="BE52" s="454" t="s">
        <v>2364</v>
      </c>
      <c r="BG52" s="630" t="str">
        <f t="shared" si="12"/>
        <v xml:space="preserve">                                                            Team049</v>
      </c>
      <c r="BH52" s="633" t="str">
        <f t="shared" si="27"/>
        <v/>
      </c>
      <c r="BI52" s="633">
        <f t="shared" si="24"/>
        <v>67</v>
      </c>
      <c r="BJ52" s="640" t="str">
        <f t="shared" si="15"/>
        <v xml:space="preserve"> 役員50</v>
      </c>
      <c r="BK52" s="690">
        <v>47</v>
      </c>
      <c r="BL52" s="640" t="str">
        <f t="shared" si="16"/>
        <v xml:space="preserve"> 審判50</v>
      </c>
    </row>
    <row r="53" spans="1:64" ht="13.5">
      <c r="A53" s="425">
        <v>51</v>
      </c>
      <c r="B53" s="437"/>
      <c r="C53" s="437"/>
      <c r="D53" s="534"/>
      <c r="E53" s="79"/>
      <c r="F53" s="79"/>
      <c r="G53" s="437"/>
      <c r="H53" s="451"/>
      <c r="I53" s="436"/>
      <c r="J53" s="435"/>
      <c r="K53" s="435"/>
      <c r="L53" s="435"/>
      <c r="M53" s="437"/>
      <c r="N53" s="598" t="s">
        <v>2994</v>
      </c>
      <c r="O53" s="547" t="s">
        <v>2098</v>
      </c>
      <c r="P53" s="465" t="s">
        <v>1926</v>
      </c>
      <c r="Q53" s="437"/>
      <c r="R53" s="437"/>
      <c r="S53" s="437"/>
      <c r="T53" s="589" t="s">
        <v>359</v>
      </c>
      <c r="U53" s="437"/>
      <c r="V53" s="435"/>
      <c r="W53" s="435"/>
      <c r="X53" s="435"/>
      <c r="Y53" s="435"/>
      <c r="Z53" s="435"/>
      <c r="AA53" s="435">
        <v>51</v>
      </c>
      <c r="AB53" s="440"/>
      <c r="AC53" s="460"/>
      <c r="AD53" s="452">
        <f t="shared" si="18"/>
        <v>7</v>
      </c>
      <c r="AE53" s="453" t="str">
        <f t="shared" si="3"/>
        <v>土</v>
      </c>
      <c r="AF53" s="740" t="str">
        <f>IF(AB53&lt;AS16,(TEXT(AB53,"ggge年m月d日")),AS15&amp;(AG53-AS17+1)&amp;"年"&amp;AH53&amp;"月"&amp;AI53&amp;"日")</f>
        <v>明治33年1月0日</v>
      </c>
      <c r="AG53" s="740">
        <f t="shared" si="4"/>
        <v>1900</v>
      </c>
      <c r="AH53" s="740">
        <f t="shared" si="5"/>
        <v>1</v>
      </c>
      <c r="AI53" s="740">
        <f t="shared" si="6"/>
        <v>0</v>
      </c>
      <c r="AJ53" s="454" t="str">
        <f t="shared" si="19"/>
        <v>1900年1月0日</v>
      </c>
      <c r="AK53" s="454" t="str">
        <f t="shared" si="20"/>
        <v>明治33年1月0日 (土)</v>
      </c>
      <c r="AL53" s="454" t="str">
        <f t="shared" si="21"/>
        <v>1900年1月0日 (土)</v>
      </c>
      <c r="AM53" s="454" t="str">
        <f t="shared" si="7"/>
        <v/>
      </c>
      <c r="AN53" s="454" t="str">
        <f t="shared" si="25"/>
        <v/>
      </c>
      <c r="AO53" s="454" t="str">
        <f t="shared" si="8"/>
        <v/>
      </c>
      <c r="AP53" s="455" t="s">
        <v>507</v>
      </c>
      <c r="AQ53" s="456" t="e">
        <f t="array" ref="AQ53">IF(ROW(A50)&gt;COUNTA(AO$4:AO$201),"",INDEX(AO:AO,SMALL(IF(AO$4:AO$201&lt;&gt;"",ROW(AO$4:AO$201),""),ROW(A50))))</f>
        <v>#NUM!</v>
      </c>
      <c r="AR53" s="454" t="str">
        <f t="shared" si="26"/>
        <v/>
      </c>
      <c r="AT53" s="455" t="s">
        <v>507</v>
      </c>
      <c r="AU53" s="454" t="str">
        <f t="shared" si="22"/>
        <v/>
      </c>
      <c r="AV53" s="740" t="str">
        <f t="shared" si="17"/>
        <v/>
      </c>
      <c r="AW53" s="740" t="e">
        <f t="shared" si="13"/>
        <v>#VALUE!</v>
      </c>
      <c r="AX53" s="740" t="str">
        <f t="shared" si="9"/>
        <v/>
      </c>
      <c r="AY53" s="752" t="e">
        <f t="shared" si="10"/>
        <v>#VALUE!</v>
      </c>
      <c r="AZ53" s="753">
        <f t="shared" si="11"/>
        <v>0</v>
      </c>
      <c r="BA53" s="740" t="str">
        <f t="shared" si="23"/>
        <v/>
      </c>
      <c r="BE53" s="454" t="s">
        <v>2365</v>
      </c>
      <c r="BG53" s="630" t="str">
        <f t="shared" si="12"/>
        <v xml:space="preserve">                                                            Team050</v>
      </c>
      <c r="BH53" s="633" t="str">
        <f t="shared" si="27"/>
        <v/>
      </c>
      <c r="BI53" s="633">
        <f t="shared" si="24"/>
        <v>67</v>
      </c>
      <c r="BJ53" s="640" t="str">
        <f t="shared" si="15"/>
        <v xml:space="preserve"> 役員51</v>
      </c>
      <c r="BK53" s="690">
        <v>48</v>
      </c>
      <c r="BL53" s="640" t="str">
        <f t="shared" si="16"/>
        <v xml:space="preserve"> 審判51</v>
      </c>
    </row>
    <row r="54" spans="1:64" ht="13.5">
      <c r="A54" s="425">
        <v>52</v>
      </c>
      <c r="B54" s="437"/>
      <c r="C54" s="437"/>
      <c r="D54" s="534"/>
      <c r="E54" s="79"/>
      <c r="F54" s="79"/>
      <c r="G54" s="437"/>
      <c r="H54" s="451"/>
      <c r="I54" s="436"/>
      <c r="J54" s="435"/>
      <c r="K54" s="435"/>
      <c r="L54" s="435"/>
      <c r="M54" s="437"/>
      <c r="N54" s="596" t="s">
        <v>2995</v>
      </c>
      <c r="O54" s="167" t="s">
        <v>2099</v>
      </c>
      <c r="P54" s="465" t="s">
        <v>1927</v>
      </c>
      <c r="Q54" s="437"/>
      <c r="R54" s="437"/>
      <c r="S54" s="437"/>
      <c r="T54" s="589" t="s">
        <v>2273</v>
      </c>
      <c r="U54" s="437"/>
      <c r="V54" s="435"/>
      <c r="W54" s="435"/>
      <c r="X54" s="435"/>
      <c r="Y54" s="435"/>
      <c r="Z54" s="435"/>
      <c r="AA54" s="439">
        <v>52</v>
      </c>
      <c r="AB54" s="440"/>
      <c r="AC54" s="460"/>
      <c r="AD54" s="452">
        <f t="shared" si="18"/>
        <v>7</v>
      </c>
      <c r="AE54" s="453" t="str">
        <f t="shared" si="3"/>
        <v>土</v>
      </c>
      <c r="AF54" s="740" t="str">
        <f>IF(AB54&lt;AS16,(TEXT(AB54,"ggge年m月d日")),AS15&amp;(AG54-AS17+1)&amp;"年"&amp;AH54&amp;"月"&amp;AI54&amp;"日")</f>
        <v>明治33年1月0日</v>
      </c>
      <c r="AG54" s="740">
        <f t="shared" si="4"/>
        <v>1900</v>
      </c>
      <c r="AH54" s="740">
        <f t="shared" si="5"/>
        <v>1</v>
      </c>
      <c r="AI54" s="740">
        <f t="shared" si="6"/>
        <v>0</v>
      </c>
      <c r="AJ54" s="454" t="str">
        <f t="shared" si="19"/>
        <v>1900年1月0日</v>
      </c>
      <c r="AK54" s="454" t="str">
        <f t="shared" si="20"/>
        <v>明治33年1月0日 (土)</v>
      </c>
      <c r="AL54" s="454" t="str">
        <f t="shared" si="21"/>
        <v>1900年1月0日 (土)</v>
      </c>
      <c r="AM54" s="454" t="str">
        <f t="shared" si="7"/>
        <v/>
      </c>
      <c r="AN54" s="454" t="str">
        <f t="shared" si="25"/>
        <v/>
      </c>
      <c r="AO54" s="454" t="str">
        <f t="shared" si="8"/>
        <v/>
      </c>
      <c r="AP54" s="455" t="s">
        <v>1565</v>
      </c>
      <c r="AQ54" s="456" t="e">
        <f t="array" ref="AQ54">IF(ROW(A51)&gt;COUNTA(AO$4:AO$201),"",INDEX(AO:AO,SMALL(IF(AO$4:AO$201&lt;&gt;"",ROW(AO$4:AO$201),""),ROW(A51))))</f>
        <v>#NUM!</v>
      </c>
      <c r="AR54" s="454" t="str">
        <f t="shared" si="26"/>
        <v/>
      </c>
      <c r="AT54" s="455" t="s">
        <v>1565</v>
      </c>
      <c r="AU54" s="454" t="str">
        <f t="shared" si="22"/>
        <v/>
      </c>
      <c r="AV54" s="740" t="str">
        <f t="shared" si="17"/>
        <v/>
      </c>
      <c r="AW54" s="740" t="e">
        <f t="shared" si="13"/>
        <v>#VALUE!</v>
      </c>
      <c r="AX54" s="740" t="str">
        <f t="shared" si="9"/>
        <v/>
      </c>
      <c r="AY54" s="752" t="e">
        <f t="shared" si="10"/>
        <v>#VALUE!</v>
      </c>
      <c r="AZ54" s="753">
        <f t="shared" si="11"/>
        <v>0</v>
      </c>
      <c r="BA54" s="740" t="str">
        <f t="shared" si="23"/>
        <v/>
      </c>
      <c r="BE54" s="454" t="s">
        <v>2366</v>
      </c>
      <c r="BG54" s="630" t="str">
        <f t="shared" si="12"/>
        <v xml:space="preserve">                                                            Team051</v>
      </c>
      <c r="BH54" s="633" t="str">
        <f t="shared" si="27"/>
        <v/>
      </c>
      <c r="BI54" s="633">
        <f t="shared" si="24"/>
        <v>67</v>
      </c>
      <c r="BJ54" s="640" t="str">
        <f t="shared" si="15"/>
        <v xml:space="preserve"> 役員52</v>
      </c>
      <c r="BK54" s="690">
        <v>49</v>
      </c>
      <c r="BL54" s="640" t="str">
        <f t="shared" si="16"/>
        <v xml:space="preserve"> 審判52</v>
      </c>
    </row>
    <row r="55" spans="1:64" ht="13.5">
      <c r="A55" s="425">
        <v>53</v>
      </c>
      <c r="B55" s="437"/>
      <c r="C55" s="437"/>
      <c r="D55" s="534"/>
      <c r="E55" s="79"/>
      <c r="F55" s="79"/>
      <c r="G55" s="437"/>
      <c r="H55" s="451"/>
      <c r="I55" s="436"/>
      <c r="J55" s="435"/>
      <c r="K55" s="435"/>
      <c r="L55" s="435"/>
      <c r="M55" s="437"/>
      <c r="N55" s="598" t="s">
        <v>2996</v>
      </c>
      <c r="O55" s="167" t="s">
        <v>2100</v>
      </c>
      <c r="P55" s="466" t="s">
        <v>1928</v>
      </c>
      <c r="Q55" s="437"/>
      <c r="R55" s="437"/>
      <c r="S55" s="437"/>
      <c r="T55" s="589" t="s">
        <v>2274</v>
      </c>
      <c r="U55" s="437"/>
      <c r="V55" s="435"/>
      <c r="W55" s="435"/>
      <c r="X55" s="435"/>
      <c r="Y55" s="435"/>
      <c r="Z55" s="435"/>
      <c r="AA55" s="439">
        <v>53</v>
      </c>
      <c r="AB55" s="440"/>
      <c r="AC55" s="460"/>
      <c r="AD55" s="452">
        <f t="shared" si="18"/>
        <v>7</v>
      </c>
      <c r="AE55" s="453" t="str">
        <f t="shared" si="3"/>
        <v>土</v>
      </c>
      <c r="AF55" s="740" t="str">
        <f>IF(AB55&lt;AS16,(TEXT(AB55,"ggge年m月d日")),AS15&amp;(AG55-AS17+1)&amp;"年"&amp;AH55&amp;"月"&amp;AI55&amp;"日")</f>
        <v>明治33年1月0日</v>
      </c>
      <c r="AG55" s="740">
        <f t="shared" si="4"/>
        <v>1900</v>
      </c>
      <c r="AH55" s="740">
        <f t="shared" si="5"/>
        <v>1</v>
      </c>
      <c r="AI55" s="740">
        <f t="shared" si="6"/>
        <v>0</v>
      </c>
      <c r="AJ55" s="454" t="str">
        <f t="shared" si="19"/>
        <v>1900年1月0日</v>
      </c>
      <c r="AK55" s="454" t="str">
        <f t="shared" si="20"/>
        <v>明治33年1月0日 (土)</v>
      </c>
      <c r="AL55" s="454" t="str">
        <f t="shared" si="21"/>
        <v>1900年1月0日 (土)</v>
      </c>
      <c r="AM55" s="454" t="str">
        <f t="shared" si="7"/>
        <v/>
      </c>
      <c r="AN55" s="454" t="str">
        <f t="shared" si="25"/>
        <v/>
      </c>
      <c r="AO55" s="454" t="str">
        <f t="shared" si="8"/>
        <v/>
      </c>
      <c r="AP55" s="455" t="s">
        <v>1566</v>
      </c>
      <c r="AQ55" s="456" t="e">
        <f t="array" ref="AQ55">IF(ROW(A52)&gt;COUNTA(AO$4:AO$201),"",INDEX(AO:AO,SMALL(IF(AO$4:AO$201&lt;&gt;"",ROW(AO$4:AO$201),""),ROW(A52))))</f>
        <v>#NUM!</v>
      </c>
      <c r="AR55" s="454" t="str">
        <f t="shared" si="26"/>
        <v/>
      </c>
      <c r="AT55" s="455" t="s">
        <v>1566</v>
      </c>
      <c r="AU55" s="454" t="str">
        <f t="shared" si="22"/>
        <v/>
      </c>
      <c r="AV55" s="740" t="str">
        <f t="shared" si="17"/>
        <v/>
      </c>
      <c r="AW55" s="740" t="e">
        <f t="shared" si="13"/>
        <v>#VALUE!</v>
      </c>
      <c r="AX55" s="740" t="str">
        <f t="shared" si="9"/>
        <v/>
      </c>
      <c r="AY55" s="752" t="e">
        <f t="shared" si="10"/>
        <v>#VALUE!</v>
      </c>
      <c r="AZ55" s="753">
        <f t="shared" si="11"/>
        <v>0</v>
      </c>
      <c r="BA55" s="740" t="str">
        <f t="shared" si="23"/>
        <v/>
      </c>
      <c r="BE55" s="454" t="s">
        <v>2367</v>
      </c>
      <c r="BG55" s="630" t="str">
        <f t="shared" si="12"/>
        <v xml:space="preserve">                                                            Team052</v>
      </c>
      <c r="BH55" s="633" t="str">
        <f t="shared" si="27"/>
        <v/>
      </c>
      <c r="BI55" s="633">
        <f t="shared" si="24"/>
        <v>67</v>
      </c>
      <c r="BJ55" s="640" t="str">
        <f t="shared" si="15"/>
        <v xml:space="preserve"> 役員53</v>
      </c>
      <c r="BK55" s="690">
        <v>50</v>
      </c>
      <c r="BL55" s="640" t="str">
        <f t="shared" si="16"/>
        <v xml:space="preserve"> 審判53</v>
      </c>
    </row>
    <row r="56" spans="1:64" ht="13.5">
      <c r="A56" s="425">
        <v>54</v>
      </c>
      <c r="B56" s="437"/>
      <c r="C56" s="437"/>
      <c r="D56" s="534"/>
      <c r="E56" s="79"/>
      <c r="F56" s="79"/>
      <c r="G56" s="437"/>
      <c r="H56" s="451"/>
      <c r="I56" s="436"/>
      <c r="J56" s="435"/>
      <c r="K56" s="435"/>
      <c r="L56" s="435"/>
      <c r="M56" s="437"/>
      <c r="N56" s="596" t="s">
        <v>2997</v>
      </c>
      <c r="O56" s="547" t="s">
        <v>2101</v>
      </c>
      <c r="P56" s="466" t="s">
        <v>1929</v>
      </c>
      <c r="Q56" s="437"/>
      <c r="R56" s="437"/>
      <c r="S56" s="437"/>
      <c r="T56" s="437"/>
      <c r="U56" s="437"/>
      <c r="V56" s="435"/>
      <c r="W56" s="435"/>
      <c r="X56" s="435"/>
      <c r="Y56" s="435"/>
      <c r="Z56" s="435"/>
      <c r="AA56" s="435">
        <v>54</v>
      </c>
      <c r="AB56" s="440"/>
      <c r="AC56" s="460"/>
      <c r="AD56" s="452">
        <f t="shared" si="18"/>
        <v>7</v>
      </c>
      <c r="AE56" s="453" t="str">
        <f t="shared" si="3"/>
        <v>土</v>
      </c>
      <c r="AF56" s="740" t="str">
        <f>IF(AB56&lt;AS16,(TEXT(AB56,"ggge年m月d日")),AS15&amp;(AG56-AS17+1)&amp;"年"&amp;AH56&amp;"月"&amp;AI56&amp;"日")</f>
        <v>明治33年1月0日</v>
      </c>
      <c r="AG56" s="740">
        <f t="shared" si="4"/>
        <v>1900</v>
      </c>
      <c r="AH56" s="740">
        <f t="shared" si="5"/>
        <v>1</v>
      </c>
      <c r="AI56" s="740">
        <f t="shared" si="6"/>
        <v>0</v>
      </c>
      <c r="AJ56" s="454" t="str">
        <f t="shared" si="19"/>
        <v>1900年1月0日</v>
      </c>
      <c r="AK56" s="454" t="str">
        <f t="shared" si="20"/>
        <v>明治33年1月0日 (土)</v>
      </c>
      <c r="AL56" s="454" t="str">
        <f t="shared" si="21"/>
        <v>1900年1月0日 (土)</v>
      </c>
      <c r="AM56" s="454" t="str">
        <f t="shared" si="7"/>
        <v/>
      </c>
      <c r="AN56" s="454" t="str">
        <f t="shared" si="25"/>
        <v/>
      </c>
      <c r="AO56" s="454" t="str">
        <f t="shared" si="8"/>
        <v/>
      </c>
      <c r="AP56" s="455" t="s">
        <v>1567</v>
      </c>
      <c r="AQ56" s="456" t="e">
        <f t="array" ref="AQ56">IF(ROW(A53)&gt;COUNTA(AO$4:AO$201),"",INDEX(AO:AO,SMALL(IF(AO$4:AO$201&lt;&gt;"",ROW(AO$4:AO$201),""),ROW(A53))))</f>
        <v>#NUM!</v>
      </c>
      <c r="AR56" s="454" t="str">
        <f t="shared" si="26"/>
        <v/>
      </c>
      <c r="AT56" s="455" t="s">
        <v>1567</v>
      </c>
      <c r="AU56" s="454" t="str">
        <f t="shared" si="22"/>
        <v/>
      </c>
      <c r="AV56" s="740" t="str">
        <f t="shared" si="17"/>
        <v/>
      </c>
      <c r="AW56" s="740" t="e">
        <f t="shared" si="13"/>
        <v>#VALUE!</v>
      </c>
      <c r="AX56" s="740" t="str">
        <f t="shared" si="9"/>
        <v/>
      </c>
      <c r="AY56" s="752" t="e">
        <f t="shared" si="10"/>
        <v>#VALUE!</v>
      </c>
      <c r="AZ56" s="753">
        <f t="shared" si="11"/>
        <v>0</v>
      </c>
      <c r="BA56" s="740" t="str">
        <f t="shared" si="23"/>
        <v/>
      </c>
      <c r="BE56" s="454" t="s">
        <v>2368</v>
      </c>
      <c r="BG56" s="630" t="str">
        <f t="shared" si="12"/>
        <v xml:space="preserve">                                                            Team053</v>
      </c>
      <c r="BH56" s="633" t="str">
        <f t="shared" si="27"/>
        <v/>
      </c>
      <c r="BI56" s="633">
        <f t="shared" si="24"/>
        <v>67</v>
      </c>
      <c r="BJ56" s="640" t="str">
        <f t="shared" si="15"/>
        <v xml:space="preserve"> 役員54</v>
      </c>
      <c r="BK56" s="690">
        <v>51</v>
      </c>
      <c r="BL56" s="640" t="str">
        <f t="shared" si="16"/>
        <v xml:space="preserve"> 審判54</v>
      </c>
    </row>
    <row r="57" spans="1:64" ht="13.5">
      <c r="A57" s="425">
        <v>55</v>
      </c>
      <c r="B57" s="437"/>
      <c r="C57" s="437"/>
      <c r="D57" s="534"/>
      <c r="E57" s="79"/>
      <c r="F57" s="79"/>
      <c r="G57" s="437"/>
      <c r="H57" s="451"/>
      <c r="I57" s="436"/>
      <c r="J57" s="435"/>
      <c r="K57" s="435"/>
      <c r="L57" s="435"/>
      <c r="M57" s="437"/>
      <c r="N57" s="598" t="s">
        <v>2998</v>
      </c>
      <c r="O57" s="167" t="s">
        <v>2102</v>
      </c>
      <c r="P57" s="466" t="s">
        <v>447</v>
      </c>
      <c r="Q57" s="437"/>
      <c r="R57" s="437"/>
      <c r="S57" s="437"/>
      <c r="T57" s="437"/>
      <c r="U57" s="437"/>
      <c r="V57" s="435"/>
      <c r="W57" s="435"/>
      <c r="X57" s="435"/>
      <c r="Y57" s="435"/>
      <c r="Z57" s="435"/>
      <c r="AA57" s="435">
        <v>55</v>
      </c>
      <c r="AB57" s="440"/>
      <c r="AC57" s="460"/>
      <c r="AD57" s="452">
        <f t="shared" si="18"/>
        <v>7</v>
      </c>
      <c r="AE57" s="453" t="str">
        <f t="shared" si="3"/>
        <v>土</v>
      </c>
      <c r="AF57" s="740" t="str">
        <f>IF(AB57&lt;AS16,(TEXT(AB57,"ggge年m月d日")),AS15&amp;(AG57-AS17+1)&amp;"年"&amp;AH57&amp;"月"&amp;AI57&amp;"日")</f>
        <v>明治33年1月0日</v>
      </c>
      <c r="AG57" s="740">
        <f t="shared" si="4"/>
        <v>1900</v>
      </c>
      <c r="AH57" s="740">
        <f t="shared" si="5"/>
        <v>1</v>
      </c>
      <c r="AI57" s="740">
        <f t="shared" si="6"/>
        <v>0</v>
      </c>
      <c r="AJ57" s="454" t="str">
        <f t="shared" si="19"/>
        <v>1900年1月0日</v>
      </c>
      <c r="AK57" s="454" t="str">
        <f t="shared" si="20"/>
        <v>明治33年1月0日 (土)</v>
      </c>
      <c r="AL57" s="454" t="str">
        <f t="shared" si="21"/>
        <v>1900年1月0日 (土)</v>
      </c>
      <c r="AM57" s="454" t="str">
        <f t="shared" si="7"/>
        <v/>
      </c>
      <c r="AN57" s="454" t="str">
        <f t="shared" si="25"/>
        <v/>
      </c>
      <c r="AO57" s="454" t="str">
        <f t="shared" si="8"/>
        <v/>
      </c>
      <c r="AP57" s="455" t="s">
        <v>1568</v>
      </c>
      <c r="AQ57" s="456" t="e">
        <f t="array" ref="AQ57">IF(ROW(A54)&gt;COUNTA(AO$4:AO$201),"",INDEX(AO:AO,SMALL(IF(AO$4:AO$201&lt;&gt;"",ROW(AO$4:AO$201),""),ROW(A54))))</f>
        <v>#NUM!</v>
      </c>
      <c r="AR57" s="454" t="str">
        <f t="shared" si="26"/>
        <v/>
      </c>
      <c r="AT57" s="455" t="s">
        <v>1568</v>
      </c>
      <c r="AU57" s="454" t="str">
        <f t="shared" si="22"/>
        <v/>
      </c>
      <c r="AV57" s="740" t="str">
        <f t="shared" si="17"/>
        <v/>
      </c>
      <c r="AW57" s="740" t="e">
        <f t="shared" si="13"/>
        <v>#VALUE!</v>
      </c>
      <c r="AX57" s="740" t="str">
        <f t="shared" si="9"/>
        <v/>
      </c>
      <c r="AY57" s="752" t="e">
        <f t="shared" si="10"/>
        <v>#VALUE!</v>
      </c>
      <c r="AZ57" s="753">
        <f t="shared" si="11"/>
        <v>0</v>
      </c>
      <c r="BA57" s="740" t="str">
        <f t="shared" si="23"/>
        <v/>
      </c>
      <c r="BE57" s="454" t="s">
        <v>2369</v>
      </c>
      <c r="BG57" s="630" t="str">
        <f t="shared" si="12"/>
        <v xml:space="preserve">                                                            Team054</v>
      </c>
      <c r="BH57" s="633" t="str">
        <f t="shared" si="27"/>
        <v/>
      </c>
      <c r="BI57" s="633">
        <f t="shared" si="24"/>
        <v>67</v>
      </c>
      <c r="BJ57" s="640" t="str">
        <f t="shared" si="15"/>
        <v xml:space="preserve"> 役員55</v>
      </c>
      <c r="BK57" s="690">
        <v>52</v>
      </c>
      <c r="BL57" s="640" t="str">
        <f t="shared" si="16"/>
        <v xml:space="preserve"> 審判55</v>
      </c>
    </row>
    <row r="58" spans="1:64" ht="13.5">
      <c r="A58" s="425">
        <v>56</v>
      </c>
      <c r="B58" s="437"/>
      <c r="C58" s="437"/>
      <c r="D58" s="534"/>
      <c r="E58" s="79"/>
      <c r="F58" s="79"/>
      <c r="G58" s="437"/>
      <c r="H58" s="451"/>
      <c r="I58" s="436"/>
      <c r="J58" s="435"/>
      <c r="K58" s="435"/>
      <c r="L58" s="435"/>
      <c r="M58" s="437"/>
      <c r="N58" s="596" t="s">
        <v>2999</v>
      </c>
      <c r="O58" s="547" t="s">
        <v>2103</v>
      </c>
      <c r="P58" s="466" t="s">
        <v>448</v>
      </c>
      <c r="Q58" s="437"/>
      <c r="R58" s="437"/>
      <c r="S58" s="437"/>
      <c r="T58" s="437"/>
      <c r="U58" s="437"/>
      <c r="V58" s="435"/>
      <c r="W58" s="435"/>
      <c r="X58" s="435"/>
      <c r="Y58" s="435"/>
      <c r="Z58" s="435"/>
      <c r="AA58" s="439">
        <v>56</v>
      </c>
      <c r="AB58" s="440"/>
      <c r="AC58" s="460"/>
      <c r="AD58" s="452">
        <f t="shared" si="18"/>
        <v>7</v>
      </c>
      <c r="AE58" s="453" t="str">
        <f t="shared" si="3"/>
        <v>土</v>
      </c>
      <c r="AF58" s="740" t="str">
        <f>IF(AB58&lt;AS16,(TEXT(AB58,"ggge年m月d日")),AS15&amp;(AG58-AS17+1)&amp;"年"&amp;AH58&amp;"月"&amp;AI58&amp;"日")</f>
        <v>明治33年1月0日</v>
      </c>
      <c r="AG58" s="740">
        <f t="shared" si="4"/>
        <v>1900</v>
      </c>
      <c r="AH58" s="740">
        <f t="shared" si="5"/>
        <v>1</v>
      </c>
      <c r="AI58" s="740">
        <f t="shared" si="6"/>
        <v>0</v>
      </c>
      <c r="AJ58" s="454" t="str">
        <f t="shared" si="19"/>
        <v>1900年1月0日</v>
      </c>
      <c r="AK58" s="454" t="str">
        <f t="shared" si="20"/>
        <v>明治33年1月0日 (土)</v>
      </c>
      <c r="AL58" s="454" t="str">
        <f t="shared" si="21"/>
        <v>1900年1月0日 (土)</v>
      </c>
      <c r="AM58" s="454" t="str">
        <f t="shared" si="7"/>
        <v/>
      </c>
      <c r="AN58" s="454" t="str">
        <f t="shared" si="25"/>
        <v/>
      </c>
      <c r="AO58" s="454" t="str">
        <f t="shared" si="8"/>
        <v/>
      </c>
      <c r="AP58" s="455" t="s">
        <v>1569</v>
      </c>
      <c r="AQ58" s="456" t="e">
        <f t="array" ref="AQ58">IF(ROW(A55)&gt;COUNTA(AO$4:AO$201),"",INDEX(AO:AO,SMALL(IF(AO$4:AO$201&lt;&gt;"",ROW(AO$4:AO$201),""),ROW(A55))))</f>
        <v>#NUM!</v>
      </c>
      <c r="AR58" s="454" t="str">
        <f t="shared" si="26"/>
        <v/>
      </c>
      <c r="AT58" s="455" t="s">
        <v>1569</v>
      </c>
      <c r="AU58" s="454" t="str">
        <f t="shared" si="22"/>
        <v/>
      </c>
      <c r="AV58" s="740" t="str">
        <f t="shared" si="17"/>
        <v/>
      </c>
      <c r="AW58" s="740" t="e">
        <f t="shared" si="13"/>
        <v>#VALUE!</v>
      </c>
      <c r="AX58" s="740" t="str">
        <f t="shared" si="9"/>
        <v/>
      </c>
      <c r="AY58" s="752" t="e">
        <f t="shared" si="10"/>
        <v>#VALUE!</v>
      </c>
      <c r="AZ58" s="753">
        <f t="shared" si="11"/>
        <v>0</v>
      </c>
      <c r="BA58" s="740" t="str">
        <f t="shared" si="23"/>
        <v/>
      </c>
      <c r="BE58" s="454" t="s">
        <v>2370</v>
      </c>
      <c r="BG58" s="630" t="str">
        <f t="shared" si="12"/>
        <v xml:space="preserve">                                                            Team055</v>
      </c>
      <c r="BH58" s="633" t="str">
        <f t="shared" si="27"/>
        <v/>
      </c>
      <c r="BI58" s="633">
        <f t="shared" si="24"/>
        <v>67</v>
      </c>
      <c r="BJ58" s="640" t="str">
        <f t="shared" si="15"/>
        <v xml:space="preserve"> 役員56</v>
      </c>
      <c r="BK58" s="690">
        <v>53</v>
      </c>
      <c r="BL58" s="640" t="str">
        <f t="shared" si="16"/>
        <v xml:space="preserve"> 審判56</v>
      </c>
    </row>
    <row r="59" spans="1:64" ht="13.5">
      <c r="A59" s="425">
        <v>57</v>
      </c>
      <c r="B59" s="437"/>
      <c r="C59" s="437"/>
      <c r="D59" s="534"/>
      <c r="E59" s="79"/>
      <c r="F59" s="79"/>
      <c r="G59" s="437"/>
      <c r="H59" s="451"/>
      <c r="I59" s="436"/>
      <c r="J59" s="435"/>
      <c r="K59" s="435"/>
      <c r="L59" s="435"/>
      <c r="M59" s="437"/>
      <c r="N59" s="603" t="s">
        <v>3000</v>
      </c>
      <c r="O59" s="167" t="s">
        <v>2104</v>
      </c>
      <c r="P59" s="466" t="s">
        <v>449</v>
      </c>
      <c r="Q59" s="437"/>
      <c r="R59" s="437"/>
      <c r="S59" s="437"/>
      <c r="T59" s="437"/>
      <c r="U59" s="437"/>
      <c r="V59" s="435"/>
      <c r="W59" s="435"/>
      <c r="X59" s="435"/>
      <c r="Y59" s="435"/>
      <c r="Z59" s="435"/>
      <c r="AA59" s="435" t="s">
        <v>1930</v>
      </c>
      <c r="AB59" s="440"/>
      <c r="AC59" s="460"/>
      <c r="AD59" s="452">
        <f t="shared" si="18"/>
        <v>7</v>
      </c>
      <c r="AE59" s="453" t="str">
        <f t="shared" si="3"/>
        <v>土</v>
      </c>
      <c r="AF59" s="740" t="str">
        <f>IF(AB59&lt;AS16,(TEXT(AB59,"ggge年m月d日")),AS15&amp;(AG59-AS17+1)&amp;"年"&amp;AH59&amp;"月"&amp;AI59&amp;"日")</f>
        <v>明治33年1月0日</v>
      </c>
      <c r="AG59" s="740">
        <f t="shared" si="4"/>
        <v>1900</v>
      </c>
      <c r="AH59" s="740">
        <f t="shared" si="5"/>
        <v>1</v>
      </c>
      <c r="AI59" s="740">
        <f t="shared" si="6"/>
        <v>0</v>
      </c>
      <c r="AJ59" s="454" t="str">
        <f t="shared" si="19"/>
        <v>1900年1月0日</v>
      </c>
      <c r="AK59" s="454" t="str">
        <f t="shared" si="20"/>
        <v>明治33年1月0日 (土)</v>
      </c>
      <c r="AL59" s="454" t="str">
        <f t="shared" si="21"/>
        <v>1900年1月0日 (土)</v>
      </c>
      <c r="AM59" s="454" t="str">
        <f t="shared" si="7"/>
        <v/>
      </c>
      <c r="AN59" s="454" t="str">
        <f t="shared" si="25"/>
        <v/>
      </c>
      <c r="AO59" s="454" t="str">
        <f t="shared" si="8"/>
        <v/>
      </c>
      <c r="AP59" s="455" t="s">
        <v>1570</v>
      </c>
      <c r="AQ59" s="456" t="e">
        <f t="array" ref="AQ59">IF(ROW(A56)&gt;COUNTA(AO$4:AO$201),"",INDEX(AO:AO,SMALL(IF(AO$4:AO$201&lt;&gt;"",ROW(AO$4:AO$201),""),ROW(A56))))</f>
        <v>#NUM!</v>
      </c>
      <c r="AR59" s="454" t="str">
        <f t="shared" si="26"/>
        <v/>
      </c>
      <c r="AT59" s="455" t="s">
        <v>1570</v>
      </c>
      <c r="AU59" s="454" t="str">
        <f t="shared" si="22"/>
        <v/>
      </c>
      <c r="AV59" s="740" t="str">
        <f t="shared" si="17"/>
        <v/>
      </c>
      <c r="AW59" s="740" t="e">
        <f t="shared" si="13"/>
        <v>#VALUE!</v>
      </c>
      <c r="AX59" s="740" t="str">
        <f t="shared" si="9"/>
        <v/>
      </c>
      <c r="AY59" s="752" t="e">
        <f t="shared" si="10"/>
        <v>#VALUE!</v>
      </c>
      <c r="AZ59" s="753">
        <f t="shared" si="11"/>
        <v>0</v>
      </c>
      <c r="BA59" s="740" t="str">
        <f t="shared" si="23"/>
        <v/>
      </c>
      <c r="BE59" s="454" t="s">
        <v>2371</v>
      </c>
      <c r="BG59" s="630" t="str">
        <f t="shared" si="12"/>
        <v xml:space="preserve">                                                            Team056</v>
      </c>
      <c r="BH59" s="633" t="str">
        <f t="shared" si="27"/>
        <v/>
      </c>
      <c r="BI59" s="633">
        <f t="shared" si="24"/>
        <v>67</v>
      </c>
      <c r="BJ59" s="640" t="str">
        <f t="shared" si="15"/>
        <v xml:space="preserve"> 役員57</v>
      </c>
      <c r="BK59" s="690">
        <v>54</v>
      </c>
      <c r="BL59" s="640" t="str">
        <f t="shared" si="16"/>
        <v xml:space="preserve"> 審判57</v>
      </c>
    </row>
    <row r="60" spans="1:64" ht="13.5">
      <c r="A60" s="425">
        <v>58</v>
      </c>
      <c r="B60" s="437"/>
      <c r="C60" s="437"/>
      <c r="D60" s="534"/>
      <c r="E60" s="79"/>
      <c r="F60" s="79"/>
      <c r="G60" s="437"/>
      <c r="H60" s="451"/>
      <c r="I60" s="436"/>
      <c r="J60" s="435"/>
      <c r="K60" s="435"/>
      <c r="L60" s="435"/>
      <c r="M60" s="437"/>
      <c r="N60" s="593" t="s">
        <v>3001</v>
      </c>
      <c r="O60" s="167" t="s">
        <v>2105</v>
      </c>
      <c r="P60" s="466" t="s">
        <v>450</v>
      </c>
      <c r="Q60" s="437"/>
      <c r="R60" s="437"/>
      <c r="S60" s="437"/>
      <c r="T60" s="437"/>
      <c r="U60" s="437"/>
      <c r="V60" s="435"/>
      <c r="W60" s="435"/>
      <c r="X60" s="435"/>
      <c r="Y60" s="435"/>
      <c r="Z60" s="435"/>
      <c r="AA60" s="435"/>
      <c r="AB60" s="440"/>
      <c r="AC60" s="460"/>
      <c r="AD60" s="452">
        <f t="shared" si="18"/>
        <v>7</v>
      </c>
      <c r="AE60" s="453" t="str">
        <f t="shared" si="3"/>
        <v>土</v>
      </c>
      <c r="AF60" s="740" t="str">
        <f>IF(AB60&lt;AS16,(TEXT(AB60,"ggge年m月d日")),AS15&amp;(AG60-AS17+1)&amp;"年"&amp;AH60&amp;"月"&amp;AI60&amp;"日")</f>
        <v>明治33年1月0日</v>
      </c>
      <c r="AG60" s="740">
        <f t="shared" si="4"/>
        <v>1900</v>
      </c>
      <c r="AH60" s="740">
        <f t="shared" si="5"/>
        <v>1</v>
      </c>
      <c r="AI60" s="740">
        <f t="shared" si="6"/>
        <v>0</v>
      </c>
      <c r="AJ60" s="454" t="str">
        <f t="shared" si="19"/>
        <v>1900年1月0日</v>
      </c>
      <c r="AK60" s="454" t="str">
        <f t="shared" si="20"/>
        <v>明治33年1月0日 (土)</v>
      </c>
      <c r="AL60" s="454" t="str">
        <f t="shared" si="21"/>
        <v>1900年1月0日 (土)</v>
      </c>
      <c r="AM60" s="454" t="str">
        <f t="shared" si="7"/>
        <v/>
      </c>
      <c r="AN60" s="454" t="str">
        <f t="shared" si="25"/>
        <v/>
      </c>
      <c r="AO60" s="454" t="str">
        <f t="shared" si="8"/>
        <v/>
      </c>
      <c r="AP60" s="455" t="s">
        <v>1571</v>
      </c>
      <c r="AQ60" s="456" t="e">
        <f t="array" ref="AQ60">IF(ROW(A57)&gt;COUNTA(AO$4:AO$201),"",INDEX(AO:AO,SMALL(IF(AO$4:AO$201&lt;&gt;"",ROW(AO$4:AO$201),""),ROW(A57))))</f>
        <v>#NUM!</v>
      </c>
      <c r="AR60" s="454" t="str">
        <f t="shared" si="26"/>
        <v/>
      </c>
      <c r="AT60" s="455" t="s">
        <v>1571</v>
      </c>
      <c r="AU60" s="454" t="str">
        <f t="shared" si="22"/>
        <v/>
      </c>
      <c r="AV60" s="740" t="str">
        <f t="shared" si="17"/>
        <v/>
      </c>
      <c r="AW60" s="740" t="e">
        <f t="shared" si="13"/>
        <v>#VALUE!</v>
      </c>
      <c r="AX60" s="740" t="str">
        <f t="shared" si="9"/>
        <v/>
      </c>
      <c r="AY60" s="752" t="e">
        <f t="shared" si="10"/>
        <v>#VALUE!</v>
      </c>
      <c r="AZ60" s="753">
        <f t="shared" si="11"/>
        <v>0</v>
      </c>
      <c r="BA60" s="740" t="str">
        <f t="shared" si="23"/>
        <v/>
      </c>
      <c r="BE60" s="454" t="s">
        <v>2372</v>
      </c>
      <c r="BG60" s="630" t="str">
        <f t="shared" si="12"/>
        <v xml:space="preserve">                                                            Team057</v>
      </c>
      <c r="BH60" s="633" t="str">
        <f t="shared" si="27"/>
        <v/>
      </c>
      <c r="BI60" s="633">
        <f t="shared" si="24"/>
        <v>67</v>
      </c>
      <c r="BJ60" s="640" t="str">
        <f t="shared" si="15"/>
        <v xml:space="preserve"> 役員58</v>
      </c>
      <c r="BK60" s="690">
        <v>55</v>
      </c>
      <c r="BL60" s="640" t="str">
        <f t="shared" si="16"/>
        <v xml:space="preserve"> 審判58</v>
      </c>
    </row>
    <row r="61" spans="1:64" ht="13.5">
      <c r="A61" s="425">
        <v>59</v>
      </c>
      <c r="B61" s="437"/>
      <c r="C61" s="437"/>
      <c r="D61" s="534"/>
      <c r="E61" s="79"/>
      <c r="F61" s="79"/>
      <c r="G61" s="437"/>
      <c r="H61" s="451"/>
      <c r="I61" s="436"/>
      <c r="J61" s="435"/>
      <c r="K61" s="435"/>
      <c r="L61" s="435"/>
      <c r="M61" s="437"/>
      <c r="N61" s="591" t="s">
        <v>3002</v>
      </c>
      <c r="O61" s="547" t="s">
        <v>2106</v>
      </c>
      <c r="P61" s="466" t="s">
        <v>451</v>
      </c>
      <c r="Q61" s="437"/>
      <c r="R61" s="437"/>
      <c r="S61" s="437"/>
      <c r="T61" s="437"/>
      <c r="U61" s="437"/>
      <c r="V61" s="435"/>
      <c r="W61" s="435"/>
      <c r="X61" s="435"/>
      <c r="Y61" s="435"/>
      <c r="Z61" s="435"/>
      <c r="AA61" s="435"/>
      <c r="AB61" s="440"/>
      <c r="AC61" s="460"/>
      <c r="AD61" s="452">
        <f t="shared" si="18"/>
        <v>7</v>
      </c>
      <c r="AE61" s="453" t="str">
        <f t="shared" si="3"/>
        <v>土</v>
      </c>
      <c r="AF61" s="740" t="str">
        <f>IF(AB61&lt;AS16,(TEXT(AB61,"ggge年m月d日")),AS15&amp;(AG61-AS17+1)&amp;"年"&amp;AH61&amp;"月"&amp;AI61&amp;"日")</f>
        <v>明治33年1月0日</v>
      </c>
      <c r="AG61" s="740">
        <f t="shared" si="4"/>
        <v>1900</v>
      </c>
      <c r="AH61" s="740">
        <f t="shared" si="5"/>
        <v>1</v>
      </c>
      <c r="AI61" s="740">
        <f t="shared" si="6"/>
        <v>0</v>
      </c>
      <c r="AJ61" s="454" t="str">
        <f t="shared" si="19"/>
        <v>1900年1月0日</v>
      </c>
      <c r="AK61" s="454" t="str">
        <f t="shared" si="20"/>
        <v>明治33年1月0日 (土)</v>
      </c>
      <c r="AL61" s="454" t="str">
        <f t="shared" si="21"/>
        <v>1900年1月0日 (土)</v>
      </c>
      <c r="AM61" s="454" t="str">
        <f t="shared" si="7"/>
        <v/>
      </c>
      <c r="AN61" s="454" t="str">
        <f t="shared" si="25"/>
        <v/>
      </c>
      <c r="AO61" s="454" t="str">
        <f t="shared" si="8"/>
        <v/>
      </c>
      <c r="AP61" s="455" t="s">
        <v>1572</v>
      </c>
      <c r="AQ61" s="456" t="e">
        <f t="array" ref="AQ61">IF(ROW(A58)&gt;COUNTA(AO$4:AO$201),"",INDEX(AO:AO,SMALL(IF(AO$4:AO$201&lt;&gt;"",ROW(AO$4:AO$201),""),ROW(A58))))</f>
        <v>#NUM!</v>
      </c>
      <c r="AR61" s="454" t="str">
        <f t="shared" si="26"/>
        <v/>
      </c>
      <c r="AT61" s="455" t="s">
        <v>1572</v>
      </c>
      <c r="AU61" s="454" t="str">
        <f t="shared" si="22"/>
        <v/>
      </c>
      <c r="AV61" s="740" t="str">
        <f t="shared" si="17"/>
        <v/>
      </c>
      <c r="AW61" s="740" t="e">
        <f t="shared" si="13"/>
        <v>#VALUE!</v>
      </c>
      <c r="AX61" s="740" t="str">
        <f t="shared" si="9"/>
        <v/>
      </c>
      <c r="AY61" s="752" t="e">
        <f t="shared" si="10"/>
        <v>#VALUE!</v>
      </c>
      <c r="AZ61" s="753">
        <f t="shared" si="11"/>
        <v>0</v>
      </c>
      <c r="BA61" s="740" t="str">
        <f t="shared" si="23"/>
        <v/>
      </c>
      <c r="BE61" s="454" t="s">
        <v>2373</v>
      </c>
      <c r="BG61" s="630" t="str">
        <f t="shared" si="12"/>
        <v xml:space="preserve">                                                            Team058</v>
      </c>
      <c r="BH61" s="633" t="str">
        <f t="shared" si="27"/>
        <v/>
      </c>
      <c r="BI61" s="633">
        <f t="shared" si="24"/>
        <v>67</v>
      </c>
      <c r="BJ61" s="640" t="str">
        <f t="shared" si="15"/>
        <v xml:space="preserve"> 役員59</v>
      </c>
      <c r="BK61" s="690">
        <v>56</v>
      </c>
      <c r="BL61" s="640" t="str">
        <f t="shared" si="16"/>
        <v xml:space="preserve"> 審判59</v>
      </c>
    </row>
    <row r="62" spans="1:64" ht="13.5">
      <c r="A62" s="425">
        <v>60</v>
      </c>
      <c r="B62" s="463"/>
      <c r="C62" s="463"/>
      <c r="D62" s="535"/>
      <c r="E62" s="539"/>
      <c r="F62" s="539"/>
      <c r="G62" s="463"/>
      <c r="H62" s="762"/>
      <c r="I62" s="463"/>
      <c r="J62" s="463"/>
      <c r="K62" s="463"/>
      <c r="L62" s="463"/>
      <c r="M62" s="463"/>
      <c r="N62" s="605" t="s">
        <v>3003</v>
      </c>
      <c r="O62" s="167" t="s">
        <v>2107</v>
      </c>
      <c r="P62" s="466" t="s">
        <v>452</v>
      </c>
      <c r="Q62" s="463"/>
      <c r="R62" s="463"/>
      <c r="S62" s="463"/>
      <c r="T62" s="463"/>
      <c r="U62" s="463"/>
      <c r="V62" s="463"/>
      <c r="W62" s="463"/>
      <c r="X62" s="467"/>
      <c r="Y62" s="467"/>
      <c r="Z62" s="467"/>
      <c r="AA62" s="463"/>
      <c r="AB62" s="440"/>
      <c r="AD62" s="452">
        <f t="shared" si="18"/>
        <v>7</v>
      </c>
      <c r="AE62" s="453" t="str">
        <f t="shared" si="3"/>
        <v>土</v>
      </c>
      <c r="AF62" s="740" t="str">
        <f>IF(AB62&lt;AS16,(TEXT(AB62,"ggge年m月d日")),AS15&amp;(AG62-AS17+1)&amp;"年"&amp;AH62&amp;"月"&amp;AI62&amp;"日")</f>
        <v>明治33年1月0日</v>
      </c>
      <c r="AG62" s="740">
        <f t="shared" si="4"/>
        <v>1900</v>
      </c>
      <c r="AH62" s="740">
        <f t="shared" si="5"/>
        <v>1</v>
      </c>
      <c r="AI62" s="740">
        <f t="shared" si="6"/>
        <v>0</v>
      </c>
      <c r="AJ62" s="454" t="str">
        <f t="shared" si="19"/>
        <v>1900年1月0日</v>
      </c>
      <c r="AK62" s="454" t="str">
        <f t="shared" si="20"/>
        <v>明治33年1月0日 (土)</v>
      </c>
      <c r="AL62" s="454" t="str">
        <f t="shared" si="21"/>
        <v>1900年1月0日 (土)</v>
      </c>
      <c r="AM62" s="454" t="str">
        <f t="shared" si="7"/>
        <v/>
      </c>
      <c r="AN62" s="454" t="str">
        <f t="shared" si="25"/>
        <v/>
      </c>
      <c r="AO62" s="454" t="str">
        <f t="shared" si="8"/>
        <v/>
      </c>
      <c r="AP62" s="455" t="s">
        <v>1573</v>
      </c>
      <c r="AQ62" s="456" t="e">
        <f t="array" ref="AQ62">IF(ROW(A59)&gt;COUNTA(AO$4:AO$201),"",INDEX(AO:AO,SMALL(IF(AO$4:AO$201&lt;&gt;"",ROW(AO$4:AO$201),""),ROW(A59))))</f>
        <v>#NUM!</v>
      </c>
      <c r="AR62" s="454" t="str">
        <f t="shared" si="26"/>
        <v/>
      </c>
      <c r="AT62" s="455" t="s">
        <v>1573</v>
      </c>
      <c r="AU62" s="454" t="str">
        <f t="shared" si="22"/>
        <v/>
      </c>
      <c r="AV62" s="740" t="str">
        <f t="shared" si="17"/>
        <v/>
      </c>
      <c r="AW62" s="740" t="e">
        <f t="shared" si="13"/>
        <v>#VALUE!</v>
      </c>
      <c r="AX62" s="740" t="str">
        <f t="shared" si="9"/>
        <v/>
      </c>
      <c r="AY62" s="752" t="e">
        <f t="shared" si="10"/>
        <v>#VALUE!</v>
      </c>
      <c r="AZ62" s="753">
        <f t="shared" si="11"/>
        <v>0</v>
      </c>
      <c r="BA62" s="740" t="str">
        <f t="shared" si="23"/>
        <v/>
      </c>
      <c r="BE62" s="454" t="s">
        <v>2374</v>
      </c>
      <c r="BG62" s="630" t="str">
        <f t="shared" si="12"/>
        <v xml:space="preserve">                                                            Team059</v>
      </c>
      <c r="BH62" s="633" t="str">
        <f t="shared" si="27"/>
        <v/>
      </c>
      <c r="BI62" s="633">
        <f t="shared" si="24"/>
        <v>67</v>
      </c>
      <c r="BJ62" s="640" t="str">
        <f t="shared" si="15"/>
        <v xml:space="preserve"> 役員60</v>
      </c>
      <c r="BK62" s="690">
        <v>57</v>
      </c>
      <c r="BL62" s="640" t="str">
        <f t="shared" si="16"/>
        <v xml:space="preserve"> 審判60</v>
      </c>
    </row>
    <row r="63" spans="1:64" ht="13.5">
      <c r="A63" s="425">
        <v>61</v>
      </c>
      <c r="B63" s="463"/>
      <c r="C63" s="463"/>
      <c r="D63" s="535"/>
      <c r="E63" s="539"/>
      <c r="F63" s="539"/>
      <c r="G63" s="463"/>
      <c r="H63" s="762"/>
      <c r="I63" s="463"/>
      <c r="J63" s="463"/>
      <c r="K63" s="463"/>
      <c r="L63" s="463"/>
      <c r="M63" s="463"/>
      <c r="N63" s="598" t="s">
        <v>3004</v>
      </c>
      <c r="O63" s="547" t="s">
        <v>2108</v>
      </c>
      <c r="P63" s="466" t="s">
        <v>453</v>
      </c>
      <c r="Q63" s="463"/>
      <c r="R63" s="463"/>
      <c r="S63" s="463"/>
      <c r="T63" s="463"/>
      <c r="U63" s="463"/>
      <c r="V63" s="463"/>
      <c r="W63" s="463"/>
      <c r="X63" s="467"/>
      <c r="Y63" s="467"/>
      <c r="Z63" s="467"/>
      <c r="AA63" s="463"/>
      <c r="AB63" s="440"/>
      <c r="AD63" s="452">
        <f t="shared" si="18"/>
        <v>7</v>
      </c>
      <c r="AE63" s="453" t="str">
        <f t="shared" si="3"/>
        <v>土</v>
      </c>
      <c r="AF63" s="740" t="str">
        <f>IF(AB63&lt;AS16,(TEXT(AB63,"ggge年m月d日")),AS15&amp;(AG63-AS17+1)&amp;"年"&amp;AH63&amp;"月"&amp;AI63&amp;"日")</f>
        <v>明治33年1月0日</v>
      </c>
      <c r="AG63" s="740">
        <f t="shared" si="4"/>
        <v>1900</v>
      </c>
      <c r="AH63" s="740">
        <f t="shared" si="5"/>
        <v>1</v>
      </c>
      <c r="AI63" s="740">
        <f t="shared" si="6"/>
        <v>0</v>
      </c>
      <c r="AJ63" s="454" t="str">
        <f t="shared" si="19"/>
        <v>1900年1月0日</v>
      </c>
      <c r="AK63" s="454" t="str">
        <f t="shared" si="20"/>
        <v>明治33年1月0日 (土)</v>
      </c>
      <c r="AL63" s="454" t="str">
        <f t="shared" si="21"/>
        <v>1900年1月0日 (土)</v>
      </c>
      <c r="AM63" s="454" t="str">
        <f t="shared" si="7"/>
        <v/>
      </c>
      <c r="AN63" s="454" t="str">
        <f t="shared" si="25"/>
        <v/>
      </c>
      <c r="AO63" s="454" t="str">
        <f t="shared" si="8"/>
        <v/>
      </c>
      <c r="AP63" s="455" t="s">
        <v>1574</v>
      </c>
      <c r="AQ63" s="456" t="e">
        <f t="array" ref="AQ63">IF(ROW(A60)&gt;COUNTA(AO$4:AO$201),"",INDEX(AO:AO,SMALL(IF(AO$4:AO$201&lt;&gt;"",ROW(AO$4:AO$201),""),ROW(A60))))</f>
        <v>#NUM!</v>
      </c>
      <c r="AR63" s="454" t="str">
        <f t="shared" si="26"/>
        <v/>
      </c>
      <c r="AT63" s="455" t="s">
        <v>1574</v>
      </c>
      <c r="AU63" s="454" t="str">
        <f t="shared" si="22"/>
        <v/>
      </c>
      <c r="AV63" s="740" t="str">
        <f t="shared" si="17"/>
        <v/>
      </c>
      <c r="AW63" s="740" t="e">
        <f t="shared" si="13"/>
        <v>#VALUE!</v>
      </c>
      <c r="AX63" s="740" t="str">
        <f t="shared" si="9"/>
        <v/>
      </c>
      <c r="AY63" s="752" t="e">
        <f t="shared" si="10"/>
        <v>#VALUE!</v>
      </c>
      <c r="AZ63" s="753">
        <f t="shared" si="11"/>
        <v>0</v>
      </c>
      <c r="BA63" s="740" t="str">
        <f t="shared" si="23"/>
        <v/>
      </c>
      <c r="BE63" s="454" t="s">
        <v>2375</v>
      </c>
      <c r="BG63" s="630" t="str">
        <f t="shared" si="12"/>
        <v xml:space="preserve">                                                            Team060</v>
      </c>
      <c r="BH63" s="633" t="str">
        <f t="shared" si="27"/>
        <v/>
      </c>
      <c r="BI63" s="633">
        <f t="shared" si="24"/>
        <v>67</v>
      </c>
      <c r="BJ63" s="640" t="str">
        <f t="shared" si="15"/>
        <v xml:space="preserve"> 役員61</v>
      </c>
      <c r="BK63" s="690">
        <v>58</v>
      </c>
      <c r="BL63" s="640" t="str">
        <f t="shared" si="16"/>
        <v xml:space="preserve"> 審判61</v>
      </c>
    </row>
    <row r="64" spans="1:64" ht="13.5">
      <c r="A64" s="425">
        <v>62</v>
      </c>
      <c r="B64" s="463"/>
      <c r="C64" s="463"/>
      <c r="D64" s="535"/>
      <c r="E64" s="539"/>
      <c r="F64" s="539"/>
      <c r="G64" s="463"/>
      <c r="H64" s="762"/>
      <c r="I64" s="463"/>
      <c r="J64" s="463"/>
      <c r="K64" s="463"/>
      <c r="L64" s="463"/>
      <c r="M64" s="463"/>
      <c r="N64" s="596" t="s">
        <v>3005</v>
      </c>
      <c r="O64" s="167" t="s">
        <v>2109</v>
      </c>
      <c r="P64" s="466" t="s">
        <v>454</v>
      </c>
      <c r="Q64" s="463"/>
      <c r="R64" s="463"/>
      <c r="S64" s="463"/>
      <c r="T64" s="463"/>
      <c r="U64" s="463"/>
      <c r="V64" s="463"/>
      <c r="W64" s="463"/>
      <c r="X64" s="467"/>
      <c r="Y64" s="467"/>
      <c r="Z64" s="467"/>
      <c r="AA64" s="463"/>
      <c r="AB64" s="440"/>
      <c r="AD64" s="452">
        <f t="shared" si="18"/>
        <v>7</v>
      </c>
      <c r="AE64" s="453" t="str">
        <f t="shared" si="3"/>
        <v>土</v>
      </c>
      <c r="AF64" s="740" t="str">
        <f>IF(AB64&lt;AS16,(TEXT(AB64,"ggge年m月d日")),AS15&amp;(AG64-AS17+1)&amp;"年"&amp;AH64&amp;"月"&amp;AI64&amp;"日")</f>
        <v>明治33年1月0日</v>
      </c>
      <c r="AG64" s="740">
        <f t="shared" si="4"/>
        <v>1900</v>
      </c>
      <c r="AH64" s="740">
        <f t="shared" si="5"/>
        <v>1</v>
      </c>
      <c r="AI64" s="740">
        <f t="shared" si="6"/>
        <v>0</v>
      </c>
      <c r="AJ64" s="454" t="str">
        <f t="shared" si="19"/>
        <v>1900年1月0日</v>
      </c>
      <c r="AK64" s="454" t="str">
        <f t="shared" si="20"/>
        <v>明治33年1月0日 (土)</v>
      </c>
      <c r="AL64" s="454" t="str">
        <f t="shared" si="21"/>
        <v>1900年1月0日 (土)</v>
      </c>
      <c r="AM64" s="454" t="str">
        <f t="shared" si="7"/>
        <v/>
      </c>
      <c r="AN64" s="454" t="str">
        <f t="shared" si="25"/>
        <v/>
      </c>
      <c r="AO64" s="454" t="str">
        <f t="shared" si="8"/>
        <v/>
      </c>
      <c r="AP64" s="455" t="s">
        <v>1575</v>
      </c>
      <c r="AQ64" s="456" t="e">
        <f t="array" ref="AQ64">IF(ROW(A61)&gt;COUNTA(AO$4:AO$201),"",INDEX(AO:AO,SMALL(IF(AO$4:AO$201&lt;&gt;"",ROW(AO$4:AO$201),""),ROW(A61))))</f>
        <v>#NUM!</v>
      </c>
      <c r="AR64" s="454" t="str">
        <f t="shared" si="26"/>
        <v/>
      </c>
      <c r="AT64" s="455" t="s">
        <v>1575</v>
      </c>
      <c r="AU64" s="454" t="str">
        <f t="shared" si="22"/>
        <v/>
      </c>
      <c r="AV64" s="740" t="str">
        <f t="shared" si="17"/>
        <v/>
      </c>
      <c r="AW64" s="740" t="e">
        <f t="shared" si="13"/>
        <v>#VALUE!</v>
      </c>
      <c r="AX64" s="740" t="str">
        <f t="shared" si="9"/>
        <v/>
      </c>
      <c r="AY64" s="752" t="e">
        <f t="shared" si="10"/>
        <v>#VALUE!</v>
      </c>
      <c r="AZ64" s="753">
        <f t="shared" si="11"/>
        <v>0</v>
      </c>
      <c r="BA64" s="740" t="str">
        <f t="shared" si="23"/>
        <v/>
      </c>
      <c r="BE64" s="454" t="s">
        <v>2376</v>
      </c>
      <c r="BG64" s="630" t="str">
        <f t="shared" si="12"/>
        <v xml:space="preserve">                                                            Team061</v>
      </c>
      <c r="BH64" s="633" t="str">
        <f t="shared" si="27"/>
        <v/>
      </c>
      <c r="BI64" s="633">
        <f t="shared" si="24"/>
        <v>67</v>
      </c>
      <c r="BJ64" s="640" t="str">
        <f t="shared" si="15"/>
        <v xml:space="preserve"> 役員62</v>
      </c>
      <c r="BK64" s="690">
        <v>59</v>
      </c>
      <c r="BL64" s="640" t="str">
        <f t="shared" si="16"/>
        <v xml:space="preserve"> 審判62</v>
      </c>
    </row>
    <row r="65" spans="1:64" ht="13.5">
      <c r="A65" s="425">
        <v>63</v>
      </c>
      <c r="B65" s="463"/>
      <c r="C65" s="463"/>
      <c r="D65" s="535"/>
      <c r="E65" s="539"/>
      <c r="F65" s="539"/>
      <c r="G65" s="463"/>
      <c r="H65" s="762"/>
      <c r="I65" s="463"/>
      <c r="J65" s="463"/>
      <c r="K65" s="463"/>
      <c r="L65" s="463"/>
      <c r="M65" s="463"/>
      <c r="N65" s="591" t="s">
        <v>3006</v>
      </c>
      <c r="O65" s="167" t="s">
        <v>2110</v>
      </c>
      <c r="P65" s="466" t="s">
        <v>455</v>
      </c>
      <c r="Q65" s="463"/>
      <c r="R65" s="463"/>
      <c r="S65" s="463"/>
      <c r="T65" s="463"/>
      <c r="U65" s="463"/>
      <c r="V65" s="463"/>
      <c r="W65" s="463"/>
      <c r="X65" s="467"/>
      <c r="Y65" s="467"/>
      <c r="Z65" s="467"/>
      <c r="AA65" s="463"/>
      <c r="AB65" s="440"/>
      <c r="AD65" s="452">
        <f t="shared" si="18"/>
        <v>7</v>
      </c>
      <c r="AE65" s="453" t="str">
        <f t="shared" si="3"/>
        <v>土</v>
      </c>
      <c r="AF65" s="740" t="str">
        <f>IF(AB65&lt;AS16,(TEXT(AB65,"ggge年m月d日")),AS15&amp;(AG65-AS17+1)&amp;"年"&amp;AH65&amp;"月"&amp;AI65&amp;"日")</f>
        <v>明治33年1月0日</v>
      </c>
      <c r="AG65" s="740">
        <f t="shared" si="4"/>
        <v>1900</v>
      </c>
      <c r="AH65" s="740">
        <f t="shared" si="5"/>
        <v>1</v>
      </c>
      <c r="AI65" s="740">
        <f t="shared" si="6"/>
        <v>0</v>
      </c>
      <c r="AJ65" s="454" t="str">
        <f t="shared" si="19"/>
        <v>1900年1月0日</v>
      </c>
      <c r="AK65" s="454" t="str">
        <f t="shared" si="20"/>
        <v>明治33年1月0日 (土)</v>
      </c>
      <c r="AL65" s="454" t="str">
        <f t="shared" si="21"/>
        <v>1900年1月0日 (土)</v>
      </c>
      <c r="AM65" s="454" t="str">
        <f t="shared" si="7"/>
        <v/>
      </c>
      <c r="AN65" s="454" t="str">
        <f t="shared" si="25"/>
        <v/>
      </c>
      <c r="AO65" s="454" t="str">
        <f t="shared" si="8"/>
        <v/>
      </c>
      <c r="AP65" s="455" t="s">
        <v>1576</v>
      </c>
      <c r="AQ65" s="456" t="e">
        <f t="array" ref="AQ65">IF(ROW(A62)&gt;COUNTA(AO$4:AO$201),"",INDEX(AO:AO,SMALL(IF(AO$4:AO$201&lt;&gt;"",ROW(AO$4:AO$201),""),ROW(A62))))</f>
        <v>#NUM!</v>
      </c>
      <c r="AR65" s="454" t="str">
        <f t="shared" si="26"/>
        <v/>
      </c>
      <c r="AT65" s="455" t="s">
        <v>1576</v>
      </c>
      <c r="AU65" s="454" t="str">
        <f t="shared" si="22"/>
        <v/>
      </c>
      <c r="AV65" s="740" t="str">
        <f t="shared" si="17"/>
        <v/>
      </c>
      <c r="AW65" s="740" t="e">
        <f t="shared" si="13"/>
        <v>#VALUE!</v>
      </c>
      <c r="AX65" s="740" t="str">
        <f t="shared" si="9"/>
        <v/>
      </c>
      <c r="AY65" s="752" t="e">
        <f t="shared" si="10"/>
        <v>#VALUE!</v>
      </c>
      <c r="AZ65" s="753">
        <f t="shared" si="11"/>
        <v>0</v>
      </c>
      <c r="BA65" s="740" t="str">
        <f t="shared" si="23"/>
        <v/>
      </c>
      <c r="BE65" s="454" t="s">
        <v>2377</v>
      </c>
      <c r="BG65" s="630" t="str">
        <f t="shared" si="12"/>
        <v xml:space="preserve">                                                            Team062</v>
      </c>
      <c r="BH65" s="633" t="str">
        <f t="shared" si="27"/>
        <v/>
      </c>
      <c r="BI65" s="633">
        <f t="shared" si="24"/>
        <v>67</v>
      </c>
      <c r="BJ65" s="640" t="str">
        <f t="shared" si="15"/>
        <v xml:space="preserve"> 役員63</v>
      </c>
      <c r="BK65" s="690">
        <v>60</v>
      </c>
      <c r="BL65" s="640" t="str">
        <f t="shared" si="16"/>
        <v xml:space="preserve"> 審判63</v>
      </c>
    </row>
    <row r="66" spans="1:64" ht="13.5">
      <c r="A66" s="425">
        <v>64</v>
      </c>
      <c r="B66" s="463"/>
      <c r="C66" s="463"/>
      <c r="D66" s="535"/>
      <c r="E66" s="539"/>
      <c r="F66" s="539"/>
      <c r="G66" s="463"/>
      <c r="H66" s="762"/>
      <c r="I66" s="463"/>
      <c r="J66" s="463"/>
      <c r="K66" s="463"/>
      <c r="L66" s="463"/>
      <c r="M66" s="463"/>
      <c r="N66" s="593" t="s">
        <v>3007</v>
      </c>
      <c r="O66" s="547" t="s">
        <v>2111</v>
      </c>
      <c r="P66" s="466" t="s">
        <v>456</v>
      </c>
      <c r="Q66" s="463"/>
      <c r="R66" s="463"/>
      <c r="S66" s="463"/>
      <c r="T66" s="463"/>
      <c r="U66" s="463"/>
      <c r="V66" s="463"/>
      <c r="W66" s="463"/>
      <c r="X66" s="467"/>
      <c r="Y66" s="467"/>
      <c r="Z66" s="467"/>
      <c r="AA66" s="463"/>
      <c r="AB66" s="440"/>
      <c r="AD66" s="452">
        <f t="shared" si="18"/>
        <v>7</v>
      </c>
      <c r="AE66" s="453" t="str">
        <f t="shared" si="3"/>
        <v>土</v>
      </c>
      <c r="AF66" s="740" t="str">
        <f>IF(AB66&lt;AS16,(TEXT(AB66,"ggge年m月d日")),AS15&amp;(AG66-AS17+1)&amp;"年"&amp;AH66&amp;"月"&amp;AI66&amp;"日")</f>
        <v>明治33年1月0日</v>
      </c>
      <c r="AG66" s="740">
        <f t="shared" si="4"/>
        <v>1900</v>
      </c>
      <c r="AH66" s="740">
        <f t="shared" si="5"/>
        <v>1</v>
      </c>
      <c r="AI66" s="740">
        <f t="shared" si="6"/>
        <v>0</v>
      </c>
      <c r="AJ66" s="454" t="str">
        <f t="shared" si="19"/>
        <v>1900年1月0日</v>
      </c>
      <c r="AK66" s="454" t="str">
        <f t="shared" si="20"/>
        <v>明治33年1月0日 (土)</v>
      </c>
      <c r="AL66" s="454" t="str">
        <f t="shared" si="21"/>
        <v>1900年1月0日 (土)</v>
      </c>
      <c r="AM66" s="454" t="str">
        <f t="shared" si="7"/>
        <v/>
      </c>
      <c r="AN66" s="454" t="str">
        <f t="shared" si="25"/>
        <v/>
      </c>
      <c r="AO66" s="454" t="str">
        <f t="shared" si="8"/>
        <v/>
      </c>
      <c r="AP66" s="455" t="s">
        <v>1577</v>
      </c>
      <c r="AQ66" s="456" t="e">
        <f t="array" ref="AQ66">IF(ROW(A63)&gt;COUNTA(AO$4:AO$201),"",INDEX(AO:AO,SMALL(IF(AO$4:AO$201&lt;&gt;"",ROW(AO$4:AO$201),""),ROW(A63))))</f>
        <v>#NUM!</v>
      </c>
      <c r="AR66" s="454" t="str">
        <f t="shared" si="26"/>
        <v/>
      </c>
      <c r="AT66" s="455" t="s">
        <v>1577</v>
      </c>
      <c r="AU66" s="454" t="str">
        <f t="shared" si="22"/>
        <v/>
      </c>
      <c r="AV66" s="740" t="str">
        <f t="shared" si="17"/>
        <v/>
      </c>
      <c r="AW66" s="740" t="e">
        <f t="shared" si="13"/>
        <v>#VALUE!</v>
      </c>
      <c r="AX66" s="740" t="str">
        <f t="shared" si="9"/>
        <v/>
      </c>
      <c r="AY66" s="752" t="e">
        <f t="shared" si="10"/>
        <v>#VALUE!</v>
      </c>
      <c r="AZ66" s="753">
        <f t="shared" si="11"/>
        <v>0</v>
      </c>
      <c r="BA66" s="740" t="str">
        <f t="shared" si="23"/>
        <v/>
      </c>
      <c r="BE66" s="454" t="s">
        <v>2378</v>
      </c>
      <c r="BG66" s="630" t="str">
        <f t="shared" si="12"/>
        <v xml:space="preserve">                                                            Team063</v>
      </c>
      <c r="BH66" s="633" t="str">
        <f t="shared" si="27"/>
        <v/>
      </c>
      <c r="BI66" s="633">
        <f t="shared" si="24"/>
        <v>67</v>
      </c>
      <c r="BJ66" s="640" t="str">
        <f t="shared" si="15"/>
        <v xml:space="preserve"> 役員64</v>
      </c>
      <c r="BK66" s="690">
        <v>61</v>
      </c>
      <c r="BL66" s="640" t="str">
        <f t="shared" si="16"/>
        <v xml:space="preserve"> 審判64</v>
      </c>
    </row>
    <row r="67" spans="1:64" ht="13.5">
      <c r="A67" s="425">
        <v>65</v>
      </c>
      <c r="B67" s="463"/>
      <c r="C67" s="463"/>
      <c r="D67" s="535"/>
      <c r="E67" s="539"/>
      <c r="F67" s="539"/>
      <c r="G67" s="463"/>
      <c r="H67" s="762"/>
      <c r="I67" s="463"/>
      <c r="J67" s="463"/>
      <c r="K67" s="463"/>
      <c r="L67" s="463"/>
      <c r="M67" s="463"/>
      <c r="N67" s="591" t="s">
        <v>3008</v>
      </c>
      <c r="O67" s="167" t="s">
        <v>2087</v>
      </c>
      <c r="P67" s="466" t="s">
        <v>457</v>
      </c>
      <c r="Q67" s="463"/>
      <c r="R67" s="463"/>
      <c r="S67" s="463"/>
      <c r="T67" s="463"/>
      <c r="U67" s="463"/>
      <c r="V67" s="463"/>
      <c r="W67" s="463"/>
      <c r="X67" s="467"/>
      <c r="Y67" s="467"/>
      <c r="Z67" s="467"/>
      <c r="AA67" s="463"/>
      <c r="AB67" s="440"/>
      <c r="AD67" s="452">
        <f t="shared" si="18"/>
        <v>7</v>
      </c>
      <c r="AE67" s="453" t="str">
        <f t="shared" si="3"/>
        <v>土</v>
      </c>
      <c r="AF67" s="740" t="str">
        <f>IF(AB67&lt;AS16,(TEXT(AB67,"ggge年m月d日")),AS15&amp;(AG67-AS17+1)&amp;"年"&amp;AH67&amp;"月"&amp;AI67&amp;"日")</f>
        <v>明治33年1月0日</v>
      </c>
      <c r="AG67" s="740">
        <f t="shared" si="4"/>
        <v>1900</v>
      </c>
      <c r="AH67" s="740">
        <f t="shared" si="5"/>
        <v>1</v>
      </c>
      <c r="AI67" s="740">
        <f t="shared" si="6"/>
        <v>0</v>
      </c>
      <c r="AJ67" s="454" t="str">
        <f t="shared" si="19"/>
        <v>1900年1月0日</v>
      </c>
      <c r="AK67" s="454" t="str">
        <f t="shared" si="20"/>
        <v>明治33年1月0日 (土)</v>
      </c>
      <c r="AL67" s="454" t="str">
        <f t="shared" si="21"/>
        <v>1900年1月0日 (土)</v>
      </c>
      <c r="AM67" s="454" t="str">
        <f t="shared" si="7"/>
        <v/>
      </c>
      <c r="AN67" s="454" t="str">
        <f t="shared" si="25"/>
        <v/>
      </c>
      <c r="AO67" s="454" t="str">
        <f t="shared" si="8"/>
        <v/>
      </c>
      <c r="AP67" s="455" t="s">
        <v>1578</v>
      </c>
      <c r="AQ67" s="456" t="e">
        <f t="array" ref="AQ67">IF(ROW(A64)&gt;COUNTA(AO$4:AO$201),"",INDEX(AO:AO,SMALL(IF(AO$4:AO$201&lt;&gt;"",ROW(AO$4:AO$201),""),ROW(A64))))</f>
        <v>#NUM!</v>
      </c>
      <c r="AR67" s="454" t="str">
        <f t="shared" si="26"/>
        <v/>
      </c>
      <c r="AT67" s="455" t="s">
        <v>1578</v>
      </c>
      <c r="AU67" s="454" t="str">
        <f t="shared" si="22"/>
        <v/>
      </c>
      <c r="AV67" s="740" t="str">
        <f t="shared" si="17"/>
        <v/>
      </c>
      <c r="AW67" s="740" t="e">
        <f t="shared" si="13"/>
        <v>#VALUE!</v>
      </c>
      <c r="AX67" s="740" t="str">
        <f t="shared" si="9"/>
        <v/>
      </c>
      <c r="AY67" s="752" t="e">
        <f t="shared" si="10"/>
        <v>#VALUE!</v>
      </c>
      <c r="AZ67" s="753">
        <f t="shared" si="11"/>
        <v>0</v>
      </c>
      <c r="BA67" s="740" t="str">
        <f t="shared" si="23"/>
        <v/>
      </c>
      <c r="BE67" s="454" t="s">
        <v>2379</v>
      </c>
      <c r="BG67" s="630" t="str">
        <f t="shared" si="12"/>
        <v xml:space="preserve">                                                            Team064</v>
      </c>
      <c r="BH67" s="633" t="str">
        <f t="shared" si="27"/>
        <v/>
      </c>
      <c r="BI67" s="633">
        <f t="shared" si="24"/>
        <v>67</v>
      </c>
      <c r="BJ67" s="640" t="str">
        <f t="shared" si="15"/>
        <v xml:space="preserve"> 役員65</v>
      </c>
      <c r="BK67" s="690">
        <v>62</v>
      </c>
      <c r="BL67" s="640" t="str">
        <f t="shared" si="16"/>
        <v xml:space="preserve"> 審判65</v>
      </c>
    </row>
    <row r="68" spans="1:64" ht="13.5">
      <c r="A68" s="425">
        <v>66</v>
      </c>
      <c r="B68" s="463"/>
      <c r="C68" s="463"/>
      <c r="D68" s="535"/>
      <c r="E68" s="539"/>
      <c r="F68" s="539"/>
      <c r="G68" s="463"/>
      <c r="H68" s="762"/>
      <c r="I68" s="463"/>
      <c r="J68" s="463"/>
      <c r="K68" s="463"/>
      <c r="L68" s="463"/>
      <c r="M68" s="463"/>
      <c r="N68" s="593" t="s">
        <v>3009</v>
      </c>
      <c r="O68" s="547" t="s">
        <v>1931</v>
      </c>
      <c r="P68" s="466" t="s">
        <v>458</v>
      </c>
      <c r="Q68" s="463"/>
      <c r="R68" s="463"/>
      <c r="S68" s="463"/>
      <c r="T68" s="463"/>
      <c r="U68" s="463"/>
      <c r="V68" s="463"/>
      <c r="W68" s="463"/>
      <c r="X68" s="467"/>
      <c r="Y68" s="467"/>
      <c r="Z68" s="467"/>
      <c r="AA68" s="463"/>
      <c r="AB68" s="440"/>
      <c r="AD68" s="452">
        <f t="shared" si="18"/>
        <v>7</v>
      </c>
      <c r="AE68" s="453" t="str">
        <f t="shared" si="3"/>
        <v>土</v>
      </c>
      <c r="AF68" s="740" t="str">
        <f>IF(AB68&lt;AS16,(TEXT(AB68,"ggge年m月d日")),AS15&amp;(AG68-AS17+1)&amp;"年"&amp;AH68&amp;"月"&amp;AI68&amp;"日")</f>
        <v>明治33年1月0日</v>
      </c>
      <c r="AG68" s="740">
        <f t="shared" si="4"/>
        <v>1900</v>
      </c>
      <c r="AH68" s="740">
        <f t="shared" si="5"/>
        <v>1</v>
      </c>
      <c r="AI68" s="740">
        <f t="shared" si="6"/>
        <v>0</v>
      </c>
      <c r="AJ68" s="454" t="str">
        <f t="shared" si="19"/>
        <v>1900年1月0日</v>
      </c>
      <c r="AK68" s="454" t="str">
        <f t="shared" si="20"/>
        <v>明治33年1月0日 (土)</v>
      </c>
      <c r="AL68" s="454" t="str">
        <f t="shared" si="21"/>
        <v>1900年1月0日 (土)</v>
      </c>
      <c r="AM68" s="454" t="str">
        <f t="shared" si="7"/>
        <v/>
      </c>
      <c r="AN68" s="454" t="str">
        <f t="shared" si="25"/>
        <v/>
      </c>
      <c r="AO68" s="454" t="str">
        <f t="shared" si="8"/>
        <v/>
      </c>
      <c r="AP68" s="455" t="s">
        <v>1579</v>
      </c>
      <c r="AQ68" s="456" t="e">
        <f t="array" ref="AQ68">IF(ROW(A65)&gt;COUNTA(AO$4:AO$201),"",INDEX(AO:AO,SMALL(IF(AO$4:AO$201&lt;&gt;"",ROW(AO$4:AO$201),""),ROW(A65))))</f>
        <v>#NUM!</v>
      </c>
      <c r="AR68" s="454" t="str">
        <f t="shared" ref="AR68:AR99" si="28">IFERROR(AQ68,"")</f>
        <v/>
      </c>
      <c r="AT68" s="455" t="s">
        <v>1579</v>
      </c>
      <c r="AU68" s="454" t="str">
        <f t="shared" si="22"/>
        <v/>
      </c>
      <c r="AV68" s="740" t="str">
        <f t="shared" si="17"/>
        <v/>
      </c>
      <c r="AW68" s="740" t="e">
        <f t="shared" si="13"/>
        <v>#VALUE!</v>
      </c>
      <c r="AX68" s="740" t="str">
        <f t="shared" si="9"/>
        <v/>
      </c>
      <c r="AY68" s="752" t="e">
        <f t="shared" si="10"/>
        <v>#VALUE!</v>
      </c>
      <c r="AZ68" s="753">
        <f t="shared" si="11"/>
        <v>0</v>
      </c>
      <c r="BA68" s="740" t="str">
        <f t="shared" si="23"/>
        <v/>
      </c>
      <c r="BE68" s="454" t="s">
        <v>2380</v>
      </c>
      <c r="BG68" s="630" t="str">
        <f t="shared" si="12"/>
        <v xml:space="preserve">                                                            Team065</v>
      </c>
      <c r="BH68" s="633" t="str">
        <f t="shared" ref="BH68:BH102" si="29">IF(E68 = "","",E68)</f>
        <v/>
      </c>
      <c r="BI68" s="633">
        <f t="shared" si="24"/>
        <v>67</v>
      </c>
      <c r="BJ68" s="640" t="str">
        <f t="shared" si="15"/>
        <v xml:space="preserve"> 役員66</v>
      </c>
      <c r="BK68" s="690">
        <v>63</v>
      </c>
      <c r="BL68" s="640" t="str">
        <f t="shared" si="16"/>
        <v xml:space="preserve"> 審判66</v>
      </c>
    </row>
    <row r="69" spans="1:64" ht="13.5">
      <c r="A69" s="425">
        <v>67</v>
      </c>
      <c r="B69" s="463"/>
      <c r="C69" s="463"/>
      <c r="D69" s="535"/>
      <c r="E69" s="539"/>
      <c r="F69" s="539"/>
      <c r="G69" s="463"/>
      <c r="H69" s="762"/>
      <c r="I69" s="463"/>
      <c r="J69" s="463"/>
      <c r="K69" s="463"/>
      <c r="L69" s="463"/>
      <c r="M69" s="463"/>
      <c r="N69" s="591" t="s">
        <v>3010</v>
      </c>
      <c r="O69" s="167" t="s">
        <v>1932</v>
      </c>
      <c r="P69" s="466" t="s">
        <v>459</v>
      </c>
      <c r="Q69" s="463"/>
      <c r="R69" s="463"/>
      <c r="S69" s="463"/>
      <c r="T69" s="463"/>
      <c r="U69" s="463"/>
      <c r="V69" s="463"/>
      <c r="W69" s="463"/>
      <c r="X69" s="467"/>
      <c r="Y69" s="467"/>
      <c r="Z69" s="467"/>
      <c r="AA69" s="463"/>
      <c r="AB69" s="440"/>
      <c r="AD69" s="452">
        <f t="shared" si="18"/>
        <v>7</v>
      </c>
      <c r="AE69" s="453" t="str">
        <f t="shared" ref="AE69:AE102" si="30">TEXT(AD69,"aaa")</f>
        <v>土</v>
      </c>
      <c r="AF69" s="740" t="str">
        <f>IF(AB69&lt;AS16,(TEXT(AB69,"ggge年m月d日")),AS15&amp;(AG69-AS17+1)&amp;"年"&amp;AH69&amp;"月"&amp;AI69&amp;"日")</f>
        <v>明治33年1月0日</v>
      </c>
      <c r="AG69" s="740">
        <f t="shared" ref="AG69:AG102" si="31">YEAR(AB69)</f>
        <v>1900</v>
      </c>
      <c r="AH69" s="740">
        <f t="shared" ref="AH69:AH102" si="32">MONTH(AB69)</f>
        <v>1</v>
      </c>
      <c r="AI69" s="740">
        <f t="shared" ref="AI69:AI102" si="33">DAY(AB69)</f>
        <v>0</v>
      </c>
      <c r="AJ69" s="454" t="str">
        <f t="shared" si="19"/>
        <v>1900年1月0日</v>
      </c>
      <c r="AK69" s="454" t="str">
        <f t="shared" si="20"/>
        <v>明治33年1月0日 (土)</v>
      </c>
      <c r="AL69" s="454" t="str">
        <f t="shared" si="21"/>
        <v>1900年1月0日 (土)</v>
      </c>
      <c r="AM69" s="454" t="str">
        <f t="shared" ref="AM69:AM102" si="34">IF(AB69 = "","",AK69)</f>
        <v/>
      </c>
      <c r="AN69" s="454" t="str">
        <f t="shared" ref="AN69:AN102" si="35">IF(AB69 = "","",AL69)</f>
        <v/>
      </c>
      <c r="AO69" s="454" t="str">
        <f t="shared" ref="AO69:AO102" si="36">AM69</f>
        <v/>
      </c>
      <c r="AP69" s="455" t="s">
        <v>1580</v>
      </c>
      <c r="AQ69" s="456" t="e">
        <f t="array" ref="AQ69">IF(ROW(A66)&gt;COUNTA(AO$4:AO$201),"",INDEX(AO:AO,SMALL(IF(AO$4:AO$201&lt;&gt;"",ROW(AO$4:AO$201),""),ROW(A66))))</f>
        <v>#NUM!</v>
      </c>
      <c r="AR69" s="454" t="str">
        <f t="shared" si="28"/>
        <v/>
      </c>
      <c r="AT69" s="455" t="s">
        <v>1580</v>
      </c>
      <c r="AU69" s="454" t="str">
        <f t="shared" si="22"/>
        <v/>
      </c>
      <c r="AV69" s="740" t="str">
        <f t="shared" si="17"/>
        <v/>
      </c>
      <c r="AW69" s="740" t="e">
        <f t="shared" si="13"/>
        <v>#VALUE!</v>
      </c>
      <c r="AX69" s="740" t="str">
        <f t="shared" ref="AX69:AX132" si="37">IF(ISERR(AW69),AU69,SUBSTITUTE(AU69,"1年","元年"))</f>
        <v/>
      </c>
      <c r="AY69" s="752" t="e">
        <f t="shared" ref="AY69:AY132" si="38">FIND("年",AX69,1)</f>
        <v>#VALUE!</v>
      </c>
      <c r="AZ69" s="753">
        <f t="shared" ref="AZ69:AZ132" si="39">LEN(AX69)</f>
        <v>0</v>
      </c>
      <c r="BA69" s="740" t="str">
        <f t="shared" si="23"/>
        <v/>
      </c>
      <c r="BE69" s="454" t="s">
        <v>2381</v>
      </c>
      <c r="BG69" s="630" t="str">
        <f t="shared" ref="BG69:BG102" si="40">CONCATENATE(D69,$BF$4,BE69)</f>
        <v xml:space="preserve">                                                            Team066</v>
      </c>
      <c r="BH69" s="633" t="str">
        <f t="shared" si="29"/>
        <v/>
      </c>
      <c r="BI69" s="633">
        <f t="shared" si="24"/>
        <v>67</v>
      </c>
      <c r="BJ69" s="640" t="str">
        <f t="shared" si="15"/>
        <v xml:space="preserve"> 役員67</v>
      </c>
      <c r="BK69" s="690">
        <v>64</v>
      </c>
      <c r="BL69" s="640" t="str">
        <f t="shared" si="16"/>
        <v xml:space="preserve"> 審判67</v>
      </c>
    </row>
    <row r="70" spans="1:64" ht="13.5">
      <c r="A70" s="425">
        <v>68</v>
      </c>
      <c r="B70" s="463"/>
      <c r="C70" s="463"/>
      <c r="D70" s="535"/>
      <c r="E70" s="539"/>
      <c r="F70" s="539"/>
      <c r="G70" s="463"/>
      <c r="H70" s="762"/>
      <c r="I70" s="463"/>
      <c r="J70" s="463"/>
      <c r="K70" s="463"/>
      <c r="L70" s="463"/>
      <c r="M70" s="463"/>
      <c r="N70" s="593" t="s">
        <v>3011</v>
      </c>
      <c r="O70" s="167" t="s">
        <v>1933</v>
      </c>
      <c r="P70" s="466" t="s">
        <v>460</v>
      </c>
      <c r="Q70" s="463"/>
      <c r="R70" s="463"/>
      <c r="S70" s="463"/>
      <c r="T70" s="463"/>
      <c r="U70" s="463"/>
      <c r="V70" s="463"/>
      <c r="W70" s="463"/>
      <c r="X70" s="467"/>
      <c r="Y70" s="467"/>
      <c r="Z70" s="467"/>
      <c r="AA70" s="463"/>
      <c r="AB70" s="440"/>
      <c r="AD70" s="452">
        <f t="shared" si="18"/>
        <v>7</v>
      </c>
      <c r="AE70" s="453" t="str">
        <f t="shared" si="30"/>
        <v>土</v>
      </c>
      <c r="AF70" s="740" t="str">
        <f>IF(AB70&lt;AS16,(TEXT(AB70,"ggge年m月d日")),AS15&amp;(AG70-AS17+1)&amp;"年"&amp;AH70&amp;"月"&amp;AI70&amp;"日")</f>
        <v>明治33年1月0日</v>
      </c>
      <c r="AG70" s="740">
        <f t="shared" si="31"/>
        <v>1900</v>
      </c>
      <c r="AH70" s="740">
        <f t="shared" si="32"/>
        <v>1</v>
      </c>
      <c r="AI70" s="740">
        <f t="shared" si="33"/>
        <v>0</v>
      </c>
      <c r="AJ70" s="454" t="str">
        <f t="shared" si="19"/>
        <v>1900年1月0日</v>
      </c>
      <c r="AK70" s="454" t="str">
        <f t="shared" si="20"/>
        <v>明治33年1月0日 (土)</v>
      </c>
      <c r="AL70" s="454" t="str">
        <f t="shared" si="21"/>
        <v>1900年1月0日 (土)</v>
      </c>
      <c r="AM70" s="454" t="str">
        <f t="shared" si="34"/>
        <v/>
      </c>
      <c r="AN70" s="454" t="str">
        <f t="shared" si="35"/>
        <v/>
      </c>
      <c r="AO70" s="454" t="str">
        <f t="shared" si="36"/>
        <v/>
      </c>
      <c r="AP70" s="455" t="s">
        <v>1581</v>
      </c>
      <c r="AQ70" s="456" t="e">
        <f t="array" ref="AQ70">IF(ROW(A67)&gt;COUNTA(AO$4:AO$201),"",INDEX(AO:AO,SMALL(IF(AO$4:AO$201&lt;&gt;"",ROW(AO$4:AO$201),""),ROW(A67))))</f>
        <v>#NUM!</v>
      </c>
      <c r="AR70" s="454" t="str">
        <f t="shared" si="28"/>
        <v/>
      </c>
      <c r="AT70" s="455" t="s">
        <v>1581</v>
      </c>
      <c r="AU70" s="454" t="str">
        <f t="shared" si="22"/>
        <v/>
      </c>
      <c r="AV70" s="740" t="str">
        <f t="shared" si="17"/>
        <v/>
      </c>
      <c r="AW70" s="740" t="e">
        <f t="shared" ref="AW70:AW133" si="41">FIND("1年",AV70,1)</f>
        <v>#VALUE!</v>
      </c>
      <c r="AX70" s="740" t="str">
        <f t="shared" si="37"/>
        <v/>
      </c>
      <c r="AY70" s="752" t="e">
        <f t="shared" si="38"/>
        <v>#VALUE!</v>
      </c>
      <c r="AZ70" s="753">
        <f t="shared" si="39"/>
        <v>0</v>
      </c>
      <c r="BA70" s="740" t="str">
        <f t="shared" si="23"/>
        <v/>
      </c>
      <c r="BE70" s="454" t="s">
        <v>2382</v>
      </c>
      <c r="BG70" s="630" t="str">
        <f t="shared" si="40"/>
        <v xml:space="preserve">                                                            Team067</v>
      </c>
      <c r="BH70" s="633" t="str">
        <f t="shared" si="29"/>
        <v/>
      </c>
      <c r="BI70" s="633">
        <f t="shared" si="24"/>
        <v>67</v>
      </c>
      <c r="BJ70" s="640" t="str">
        <f t="shared" ref="BJ70:BJ102" si="42">IF(O70 = "","",CONCATENATE(" ",O70))</f>
        <v xml:space="preserve"> 役員68</v>
      </c>
      <c r="BK70" s="690">
        <v>65</v>
      </c>
      <c r="BL70" s="640" t="str">
        <f t="shared" ref="BL70:BL102" si="43">IF(N70 = "","",CONCATENATE(" ",N70))</f>
        <v xml:space="preserve"> 審判68</v>
      </c>
    </row>
    <row r="71" spans="1:64" ht="13.5">
      <c r="A71" s="425">
        <v>69</v>
      </c>
      <c r="B71" s="463"/>
      <c r="C71" s="463"/>
      <c r="D71" s="535"/>
      <c r="E71" s="539"/>
      <c r="F71" s="539"/>
      <c r="G71" s="463"/>
      <c r="H71" s="762"/>
      <c r="I71" s="463"/>
      <c r="J71" s="463"/>
      <c r="K71" s="463"/>
      <c r="L71" s="463"/>
      <c r="M71" s="463"/>
      <c r="N71" s="591" t="s">
        <v>3012</v>
      </c>
      <c r="O71" s="547" t="s">
        <v>1934</v>
      </c>
      <c r="P71" s="466" t="s">
        <v>461</v>
      </c>
      <c r="Q71" s="463"/>
      <c r="R71" s="463"/>
      <c r="S71" s="463"/>
      <c r="T71" s="463"/>
      <c r="U71" s="463"/>
      <c r="V71" s="463"/>
      <c r="W71" s="463"/>
      <c r="X71" s="467"/>
      <c r="Y71" s="467"/>
      <c r="Z71" s="467"/>
      <c r="AA71" s="463"/>
      <c r="AB71" s="440"/>
      <c r="AD71" s="452">
        <f t="shared" si="18"/>
        <v>7</v>
      </c>
      <c r="AE71" s="453" t="str">
        <f t="shared" si="30"/>
        <v>土</v>
      </c>
      <c r="AF71" s="740" t="str">
        <f>IF(AB71&lt;AS16,(TEXT(AB71,"ggge年m月d日")),AS15&amp;(AG71-AS17+1)&amp;"年"&amp;AH71&amp;"月"&amp;AI71&amp;"日")</f>
        <v>明治33年1月0日</v>
      </c>
      <c r="AG71" s="740">
        <f t="shared" si="31"/>
        <v>1900</v>
      </c>
      <c r="AH71" s="740">
        <f t="shared" si="32"/>
        <v>1</v>
      </c>
      <c r="AI71" s="740">
        <f t="shared" si="33"/>
        <v>0</v>
      </c>
      <c r="AJ71" s="454" t="str">
        <f t="shared" si="19"/>
        <v>1900年1月0日</v>
      </c>
      <c r="AK71" s="454" t="str">
        <f t="shared" si="20"/>
        <v>明治33年1月0日 (土)</v>
      </c>
      <c r="AL71" s="454" t="str">
        <f t="shared" si="21"/>
        <v>1900年1月0日 (土)</v>
      </c>
      <c r="AM71" s="454" t="str">
        <f t="shared" si="34"/>
        <v/>
      </c>
      <c r="AN71" s="454" t="str">
        <f t="shared" si="35"/>
        <v/>
      </c>
      <c r="AO71" s="454" t="str">
        <f t="shared" si="36"/>
        <v/>
      </c>
      <c r="AP71" s="455" t="s">
        <v>1582</v>
      </c>
      <c r="AQ71" s="456" t="e">
        <f t="array" ref="AQ71">IF(ROW(A68)&gt;COUNTA(AO$4:AO$201),"",INDEX(AO:AO,SMALL(IF(AO$4:AO$201&lt;&gt;"",ROW(AO$4:AO$201),""),ROW(A68))))</f>
        <v>#NUM!</v>
      </c>
      <c r="AR71" s="454" t="str">
        <f t="shared" si="28"/>
        <v/>
      </c>
      <c r="AT71" s="455" t="s">
        <v>1582</v>
      </c>
      <c r="AU71" s="454" t="str">
        <f t="shared" si="22"/>
        <v/>
      </c>
      <c r="AV71" s="740" t="str">
        <f t="shared" ref="AV71:AV134" si="44">LEFT(AU71,4)</f>
        <v/>
      </c>
      <c r="AW71" s="740" t="e">
        <f t="shared" si="41"/>
        <v>#VALUE!</v>
      </c>
      <c r="AX71" s="740" t="str">
        <f t="shared" si="37"/>
        <v/>
      </c>
      <c r="AY71" s="752" t="e">
        <f t="shared" si="38"/>
        <v>#VALUE!</v>
      </c>
      <c r="AZ71" s="753">
        <f t="shared" si="39"/>
        <v>0</v>
      </c>
      <c r="BA71" s="740" t="str">
        <f t="shared" si="23"/>
        <v/>
      </c>
      <c r="BE71" s="454" t="s">
        <v>2383</v>
      </c>
      <c r="BG71" s="630" t="str">
        <f t="shared" si="40"/>
        <v xml:space="preserve">                                                            Team068</v>
      </c>
      <c r="BH71" s="633" t="str">
        <f t="shared" si="29"/>
        <v/>
      </c>
      <c r="BI71" s="633">
        <f t="shared" si="24"/>
        <v>67</v>
      </c>
      <c r="BJ71" s="640" t="str">
        <f t="shared" si="42"/>
        <v xml:space="preserve"> 役員69</v>
      </c>
      <c r="BK71" s="690">
        <v>66</v>
      </c>
      <c r="BL71" s="640" t="str">
        <f t="shared" si="43"/>
        <v xml:space="preserve"> 審判69</v>
      </c>
    </row>
    <row r="72" spans="1:64" ht="13.5">
      <c r="A72" s="425">
        <v>70</v>
      </c>
      <c r="B72" s="463"/>
      <c r="C72" s="463"/>
      <c r="D72" s="535"/>
      <c r="E72" s="539"/>
      <c r="F72" s="539"/>
      <c r="G72" s="463"/>
      <c r="H72" s="762"/>
      <c r="I72" s="463"/>
      <c r="J72" s="463"/>
      <c r="K72" s="463"/>
      <c r="L72" s="463"/>
      <c r="M72" s="463"/>
      <c r="N72" s="593" t="s">
        <v>3013</v>
      </c>
      <c r="O72" s="167" t="s">
        <v>1935</v>
      </c>
      <c r="P72" s="466" t="s">
        <v>462</v>
      </c>
      <c r="Q72" s="463"/>
      <c r="R72" s="463"/>
      <c r="S72" s="463"/>
      <c r="T72" s="463"/>
      <c r="U72" s="463"/>
      <c r="V72" s="463"/>
      <c r="W72" s="463"/>
      <c r="X72" s="467"/>
      <c r="Y72" s="467"/>
      <c r="Z72" s="467"/>
      <c r="AA72" s="463"/>
      <c r="AB72" s="440"/>
      <c r="AD72" s="452">
        <f t="shared" ref="AD72:AD102" si="45">WEEKDAY(AB72)</f>
        <v>7</v>
      </c>
      <c r="AE72" s="453" t="str">
        <f t="shared" si="30"/>
        <v>土</v>
      </c>
      <c r="AF72" s="740" t="str">
        <f>IF(AB72&lt;AS16,(TEXT(AB72,"ggge年m月d日")),AS15&amp;(AG72-AS17+1)&amp;"年"&amp;AH72&amp;"月"&amp;AI72&amp;"日")</f>
        <v>明治33年1月0日</v>
      </c>
      <c r="AG72" s="740">
        <f t="shared" si="31"/>
        <v>1900</v>
      </c>
      <c r="AH72" s="740">
        <f t="shared" si="32"/>
        <v>1</v>
      </c>
      <c r="AI72" s="740">
        <f t="shared" si="33"/>
        <v>0</v>
      </c>
      <c r="AJ72" s="454" t="str">
        <f t="shared" ref="AJ72:AJ102" si="46">TEXT(AB72,"yyyy年m月d日")</f>
        <v>1900年1月0日</v>
      </c>
      <c r="AK72" s="454" t="str">
        <f t="shared" ref="AK72:AK102" si="47">CONCATENATE(AF72," (",AE72,")")</f>
        <v>明治33年1月0日 (土)</v>
      </c>
      <c r="AL72" s="454" t="str">
        <f t="shared" ref="AL72:AL102" si="48">CONCATENATE(AJ72," (",AE72,")")</f>
        <v>1900年1月0日 (土)</v>
      </c>
      <c r="AM72" s="454" t="str">
        <f t="shared" si="34"/>
        <v/>
      </c>
      <c r="AN72" s="454" t="str">
        <f t="shared" si="35"/>
        <v/>
      </c>
      <c r="AO72" s="454" t="str">
        <f t="shared" si="36"/>
        <v/>
      </c>
      <c r="AP72" s="455" t="s">
        <v>1583</v>
      </c>
      <c r="AQ72" s="456" t="e">
        <f t="array" ref="AQ72">IF(ROW(A69)&gt;COUNTA(AO$4:AO$201),"",INDEX(AO:AO,SMALL(IF(AO$4:AO$201&lt;&gt;"",ROW(AO$4:AO$201),""),ROW(A69))))</f>
        <v>#NUM!</v>
      </c>
      <c r="AR72" s="454" t="str">
        <f t="shared" si="28"/>
        <v/>
      </c>
      <c r="AT72" s="455" t="s">
        <v>1583</v>
      </c>
      <c r="AU72" s="454" t="str">
        <f t="shared" si="22"/>
        <v/>
      </c>
      <c r="AV72" s="740" t="str">
        <f t="shared" si="44"/>
        <v/>
      </c>
      <c r="AW72" s="740" t="e">
        <f t="shared" si="41"/>
        <v>#VALUE!</v>
      </c>
      <c r="AX72" s="740" t="str">
        <f t="shared" si="37"/>
        <v/>
      </c>
      <c r="AY72" s="752" t="e">
        <f t="shared" si="38"/>
        <v>#VALUE!</v>
      </c>
      <c r="AZ72" s="753">
        <f t="shared" si="39"/>
        <v>0</v>
      </c>
      <c r="BA72" s="740" t="str">
        <f t="shared" si="23"/>
        <v/>
      </c>
      <c r="BE72" s="454" t="s">
        <v>2384</v>
      </c>
      <c r="BG72" s="630" t="str">
        <f t="shared" si="40"/>
        <v xml:space="preserve">                                                            Team069</v>
      </c>
      <c r="BH72" s="633" t="str">
        <f t="shared" si="29"/>
        <v/>
      </c>
      <c r="BI72" s="633">
        <f t="shared" si="24"/>
        <v>67</v>
      </c>
      <c r="BJ72" s="640" t="str">
        <f t="shared" si="42"/>
        <v xml:space="preserve"> 役員70</v>
      </c>
      <c r="BK72" s="690">
        <v>67</v>
      </c>
      <c r="BL72" s="640" t="str">
        <f t="shared" si="43"/>
        <v xml:space="preserve"> 審判70</v>
      </c>
    </row>
    <row r="73" spans="1:64" ht="13.5">
      <c r="A73" s="425">
        <v>71</v>
      </c>
      <c r="B73" s="463"/>
      <c r="C73" s="463"/>
      <c r="D73" s="535"/>
      <c r="E73" s="539"/>
      <c r="F73" s="539"/>
      <c r="G73" s="463"/>
      <c r="H73" s="762"/>
      <c r="I73" s="463"/>
      <c r="J73" s="463"/>
      <c r="K73" s="463"/>
      <c r="L73" s="463"/>
      <c r="M73" s="463"/>
      <c r="N73" s="603" t="s">
        <v>3014</v>
      </c>
      <c r="O73" s="547" t="s">
        <v>1936</v>
      </c>
      <c r="P73" s="466" t="s">
        <v>463</v>
      </c>
      <c r="Q73" s="463"/>
      <c r="R73" s="463"/>
      <c r="S73" s="463"/>
      <c r="T73" s="463"/>
      <c r="U73" s="463"/>
      <c r="V73" s="463"/>
      <c r="W73" s="463"/>
      <c r="X73" s="467"/>
      <c r="Y73" s="467"/>
      <c r="Z73" s="467"/>
      <c r="AA73" s="463"/>
      <c r="AB73" s="440"/>
      <c r="AD73" s="452">
        <f t="shared" si="45"/>
        <v>7</v>
      </c>
      <c r="AE73" s="453" t="str">
        <f t="shared" si="30"/>
        <v>土</v>
      </c>
      <c r="AF73" s="740" t="str">
        <f>IF(AB73&lt;AS16,(TEXT(AB73,"ggge年m月d日")),AS15&amp;(AG73-AS17+1)&amp;"年"&amp;AH73&amp;"月"&amp;AI73&amp;"日")</f>
        <v>明治33年1月0日</v>
      </c>
      <c r="AG73" s="740">
        <f t="shared" si="31"/>
        <v>1900</v>
      </c>
      <c r="AH73" s="740">
        <f t="shared" si="32"/>
        <v>1</v>
      </c>
      <c r="AI73" s="740">
        <f t="shared" si="33"/>
        <v>0</v>
      </c>
      <c r="AJ73" s="454" t="str">
        <f t="shared" si="46"/>
        <v>1900年1月0日</v>
      </c>
      <c r="AK73" s="454" t="str">
        <f t="shared" si="47"/>
        <v>明治33年1月0日 (土)</v>
      </c>
      <c r="AL73" s="454" t="str">
        <f t="shared" si="48"/>
        <v>1900年1月0日 (土)</v>
      </c>
      <c r="AM73" s="454" t="str">
        <f t="shared" si="34"/>
        <v/>
      </c>
      <c r="AN73" s="454" t="str">
        <f t="shared" si="35"/>
        <v/>
      </c>
      <c r="AO73" s="454" t="str">
        <f t="shared" si="36"/>
        <v/>
      </c>
      <c r="AP73" s="455" t="s">
        <v>1584</v>
      </c>
      <c r="AQ73" s="456" t="e">
        <f t="array" ref="AQ73">IF(ROW(A70)&gt;COUNTA(AO$4:AO$201),"",INDEX(AO:AO,SMALL(IF(AO$4:AO$201&lt;&gt;"",ROW(AO$4:AO$201),""),ROW(A70))))</f>
        <v>#NUM!</v>
      </c>
      <c r="AR73" s="454" t="str">
        <f t="shared" si="28"/>
        <v/>
      </c>
      <c r="AT73" s="455" t="s">
        <v>1584</v>
      </c>
      <c r="AU73" s="454" t="str">
        <f t="shared" si="22"/>
        <v/>
      </c>
      <c r="AV73" s="740" t="str">
        <f t="shared" si="44"/>
        <v/>
      </c>
      <c r="AW73" s="740" t="e">
        <f t="shared" si="41"/>
        <v>#VALUE!</v>
      </c>
      <c r="AX73" s="740" t="str">
        <f t="shared" si="37"/>
        <v/>
      </c>
      <c r="AY73" s="752" t="e">
        <f t="shared" si="38"/>
        <v>#VALUE!</v>
      </c>
      <c r="AZ73" s="753">
        <f t="shared" si="39"/>
        <v>0</v>
      </c>
      <c r="BA73" s="740" t="str">
        <f t="shared" si="23"/>
        <v/>
      </c>
      <c r="BE73" s="454" t="s">
        <v>2385</v>
      </c>
      <c r="BG73" s="630" t="str">
        <f t="shared" si="40"/>
        <v xml:space="preserve">                                                            Team070</v>
      </c>
      <c r="BH73" s="633" t="str">
        <f t="shared" si="29"/>
        <v/>
      </c>
      <c r="BI73" s="633">
        <f t="shared" si="24"/>
        <v>67</v>
      </c>
      <c r="BJ73" s="640" t="str">
        <f t="shared" si="42"/>
        <v xml:space="preserve"> 役員71</v>
      </c>
      <c r="BK73" s="690">
        <v>68</v>
      </c>
      <c r="BL73" s="640" t="str">
        <f t="shared" si="43"/>
        <v xml:space="preserve"> 審判71</v>
      </c>
    </row>
    <row r="74" spans="1:64" ht="13.5">
      <c r="A74" s="425">
        <v>72</v>
      </c>
      <c r="B74" s="463"/>
      <c r="C74" s="463"/>
      <c r="D74" s="535"/>
      <c r="E74" s="539"/>
      <c r="F74" s="539"/>
      <c r="G74" s="463"/>
      <c r="H74" s="762"/>
      <c r="I74" s="463"/>
      <c r="J74" s="463"/>
      <c r="K74" s="463"/>
      <c r="L74" s="463"/>
      <c r="M74" s="463"/>
      <c r="N74" s="776" t="s">
        <v>3015</v>
      </c>
      <c r="O74" s="167" t="s">
        <v>1937</v>
      </c>
      <c r="P74" s="466" t="s">
        <v>464</v>
      </c>
      <c r="Q74" s="463"/>
      <c r="R74" s="463"/>
      <c r="S74" s="463"/>
      <c r="T74" s="463"/>
      <c r="U74" s="463"/>
      <c r="V74" s="463"/>
      <c r="W74" s="463"/>
      <c r="X74" s="467"/>
      <c r="Y74" s="467"/>
      <c r="Z74" s="467"/>
      <c r="AA74" s="463"/>
      <c r="AB74" s="440"/>
      <c r="AD74" s="452">
        <f t="shared" si="45"/>
        <v>7</v>
      </c>
      <c r="AE74" s="453" t="str">
        <f t="shared" si="30"/>
        <v>土</v>
      </c>
      <c r="AF74" s="740" t="str">
        <f>IF(AB74&lt;AS16,(TEXT(AB74,"ggge年m月d日")),AS15&amp;(AG74-AS17+1)&amp;"年"&amp;AH74&amp;"月"&amp;AI74&amp;"日")</f>
        <v>明治33年1月0日</v>
      </c>
      <c r="AG74" s="740">
        <f t="shared" si="31"/>
        <v>1900</v>
      </c>
      <c r="AH74" s="740">
        <f t="shared" si="32"/>
        <v>1</v>
      </c>
      <c r="AI74" s="740">
        <f t="shared" si="33"/>
        <v>0</v>
      </c>
      <c r="AJ74" s="454" t="str">
        <f t="shared" si="46"/>
        <v>1900年1月0日</v>
      </c>
      <c r="AK74" s="454" t="str">
        <f t="shared" si="47"/>
        <v>明治33年1月0日 (土)</v>
      </c>
      <c r="AL74" s="454" t="str">
        <f t="shared" si="48"/>
        <v>1900年1月0日 (土)</v>
      </c>
      <c r="AM74" s="454" t="str">
        <f t="shared" si="34"/>
        <v/>
      </c>
      <c r="AN74" s="454" t="str">
        <f t="shared" si="35"/>
        <v/>
      </c>
      <c r="AO74" s="454" t="str">
        <f t="shared" si="36"/>
        <v/>
      </c>
      <c r="AP74" s="455" t="s">
        <v>1585</v>
      </c>
      <c r="AQ74" s="456" t="e">
        <f t="array" ref="AQ74">IF(ROW(A71)&gt;COUNTA(AO$4:AO$201),"",INDEX(AO:AO,SMALL(IF(AO$4:AO$201&lt;&gt;"",ROW(AO$4:AO$201),""),ROW(A71))))</f>
        <v>#NUM!</v>
      </c>
      <c r="AR74" s="454" t="str">
        <f t="shared" si="28"/>
        <v/>
      </c>
      <c r="AT74" s="455" t="s">
        <v>1585</v>
      </c>
      <c r="AU74" s="454" t="str">
        <f t="shared" ref="AU74:AU102" si="49">AR70</f>
        <v/>
      </c>
      <c r="AV74" s="740" t="str">
        <f t="shared" si="44"/>
        <v/>
      </c>
      <c r="AW74" s="740" t="e">
        <f t="shared" si="41"/>
        <v>#VALUE!</v>
      </c>
      <c r="AX74" s="740" t="str">
        <f t="shared" si="37"/>
        <v/>
      </c>
      <c r="AY74" s="752" t="e">
        <f t="shared" si="38"/>
        <v>#VALUE!</v>
      </c>
      <c r="AZ74" s="753">
        <f t="shared" si="39"/>
        <v>0</v>
      </c>
      <c r="BA74" s="740" t="str">
        <f t="shared" si="23"/>
        <v/>
      </c>
      <c r="BE74" s="454" t="s">
        <v>2386</v>
      </c>
      <c r="BG74" s="630" t="str">
        <f t="shared" si="40"/>
        <v xml:space="preserve">                                                            Team071</v>
      </c>
      <c r="BH74" s="633" t="str">
        <f t="shared" si="29"/>
        <v/>
      </c>
      <c r="BI74" s="633">
        <f t="shared" si="24"/>
        <v>67</v>
      </c>
      <c r="BJ74" s="640" t="str">
        <f t="shared" si="42"/>
        <v xml:space="preserve"> 役員72</v>
      </c>
      <c r="BK74" s="690">
        <v>69</v>
      </c>
      <c r="BL74" s="640" t="str">
        <f t="shared" si="43"/>
        <v xml:space="preserve"> 審判72</v>
      </c>
    </row>
    <row r="75" spans="1:64" ht="13.5">
      <c r="A75" s="425">
        <v>73</v>
      </c>
      <c r="B75" s="463"/>
      <c r="C75" s="463"/>
      <c r="D75" s="535"/>
      <c r="E75" s="539"/>
      <c r="F75" s="539"/>
      <c r="G75" s="463"/>
      <c r="H75" s="762"/>
      <c r="I75" s="463"/>
      <c r="J75" s="463"/>
      <c r="K75" s="463"/>
      <c r="L75" s="463"/>
      <c r="M75" s="463"/>
      <c r="N75" s="776" t="s">
        <v>3016</v>
      </c>
      <c r="O75" s="167" t="s">
        <v>1938</v>
      </c>
      <c r="P75" s="466" t="s">
        <v>465</v>
      </c>
      <c r="Q75" s="463"/>
      <c r="R75" s="463"/>
      <c r="S75" s="463"/>
      <c r="T75" s="463"/>
      <c r="U75" s="463"/>
      <c r="V75" s="463"/>
      <c r="W75" s="463"/>
      <c r="X75" s="467"/>
      <c r="Y75" s="467"/>
      <c r="Z75" s="467"/>
      <c r="AA75" s="463"/>
      <c r="AB75" s="440"/>
      <c r="AD75" s="452">
        <f t="shared" si="45"/>
        <v>7</v>
      </c>
      <c r="AE75" s="453" t="str">
        <f t="shared" si="30"/>
        <v>土</v>
      </c>
      <c r="AF75" s="740" t="str">
        <f>IF(AB75&lt;AS16,(TEXT(AB75,"ggge年m月d日")),AS15&amp;(AG75-AS17+1)&amp;"年"&amp;AH75&amp;"月"&amp;AI75&amp;"日")</f>
        <v>明治33年1月0日</v>
      </c>
      <c r="AG75" s="740">
        <f t="shared" si="31"/>
        <v>1900</v>
      </c>
      <c r="AH75" s="740">
        <f t="shared" si="32"/>
        <v>1</v>
      </c>
      <c r="AI75" s="740">
        <f t="shared" si="33"/>
        <v>0</v>
      </c>
      <c r="AJ75" s="454" t="str">
        <f t="shared" si="46"/>
        <v>1900年1月0日</v>
      </c>
      <c r="AK75" s="454" t="str">
        <f t="shared" si="47"/>
        <v>明治33年1月0日 (土)</v>
      </c>
      <c r="AL75" s="454" t="str">
        <f t="shared" si="48"/>
        <v>1900年1月0日 (土)</v>
      </c>
      <c r="AM75" s="454" t="str">
        <f t="shared" si="34"/>
        <v/>
      </c>
      <c r="AN75" s="454" t="str">
        <f t="shared" si="35"/>
        <v/>
      </c>
      <c r="AO75" s="454" t="str">
        <f t="shared" si="36"/>
        <v/>
      </c>
      <c r="AP75" s="455" t="s">
        <v>1586</v>
      </c>
      <c r="AQ75" s="456" t="e">
        <f t="array" ref="AQ75">IF(ROW(A72)&gt;COUNTA(AO$4:AO$201),"",INDEX(AO:AO,SMALL(IF(AO$4:AO$201&lt;&gt;"",ROW(AO$4:AO$201),""),ROW(A72))))</f>
        <v>#NUM!</v>
      </c>
      <c r="AR75" s="454" t="str">
        <f t="shared" si="28"/>
        <v/>
      </c>
      <c r="AT75" s="455" t="s">
        <v>1586</v>
      </c>
      <c r="AU75" s="454" t="str">
        <f t="shared" si="49"/>
        <v/>
      </c>
      <c r="AV75" s="740" t="str">
        <f t="shared" si="44"/>
        <v/>
      </c>
      <c r="AW75" s="740" t="e">
        <f t="shared" si="41"/>
        <v>#VALUE!</v>
      </c>
      <c r="AX75" s="740" t="str">
        <f t="shared" si="37"/>
        <v/>
      </c>
      <c r="AY75" s="752" t="e">
        <f t="shared" si="38"/>
        <v>#VALUE!</v>
      </c>
      <c r="AZ75" s="753">
        <f t="shared" si="39"/>
        <v>0</v>
      </c>
      <c r="BA75" s="740" t="str">
        <f t="shared" si="23"/>
        <v/>
      </c>
      <c r="BE75" s="454" t="s">
        <v>2387</v>
      </c>
      <c r="BG75" s="630" t="str">
        <f t="shared" si="40"/>
        <v xml:space="preserve">                                                            Team072</v>
      </c>
      <c r="BH75" s="633" t="str">
        <f t="shared" si="29"/>
        <v/>
      </c>
      <c r="BI75" s="633">
        <f t="shared" si="24"/>
        <v>67</v>
      </c>
      <c r="BJ75" s="640" t="str">
        <f t="shared" si="42"/>
        <v xml:space="preserve"> 役員73</v>
      </c>
      <c r="BK75" s="690">
        <v>70</v>
      </c>
      <c r="BL75" s="640" t="str">
        <f t="shared" si="43"/>
        <v xml:space="preserve"> 審判73</v>
      </c>
    </row>
    <row r="76" spans="1:64" ht="13.5">
      <c r="A76" s="425">
        <v>74</v>
      </c>
      <c r="B76" s="463"/>
      <c r="C76" s="463"/>
      <c r="D76" s="535"/>
      <c r="E76" s="539"/>
      <c r="F76" s="539"/>
      <c r="G76" s="463"/>
      <c r="H76" s="762"/>
      <c r="I76" s="463"/>
      <c r="J76" s="463"/>
      <c r="K76" s="463"/>
      <c r="L76" s="463"/>
      <c r="M76" s="463"/>
      <c r="N76" s="167" t="s">
        <v>3017</v>
      </c>
      <c r="O76" s="547" t="s">
        <v>1939</v>
      </c>
      <c r="P76" s="466" t="s">
        <v>466</v>
      </c>
      <c r="Q76" s="463"/>
      <c r="R76" s="463"/>
      <c r="S76" s="463"/>
      <c r="T76" s="463"/>
      <c r="U76" s="463"/>
      <c r="V76" s="463"/>
      <c r="W76" s="463"/>
      <c r="X76" s="467"/>
      <c r="Y76" s="467"/>
      <c r="Z76" s="467"/>
      <c r="AA76" s="463"/>
      <c r="AB76" s="440"/>
      <c r="AD76" s="452">
        <f t="shared" si="45"/>
        <v>7</v>
      </c>
      <c r="AE76" s="453" t="str">
        <f t="shared" si="30"/>
        <v>土</v>
      </c>
      <c r="AF76" s="740" t="str">
        <f>IF(AB76&lt;AS16,(TEXT(AB76,"ggge年m月d日")),AS15&amp;(AG76-AS17+1)&amp;"年"&amp;AH76&amp;"月"&amp;AI76&amp;"日")</f>
        <v>明治33年1月0日</v>
      </c>
      <c r="AG76" s="740">
        <f t="shared" si="31"/>
        <v>1900</v>
      </c>
      <c r="AH76" s="740">
        <f t="shared" si="32"/>
        <v>1</v>
      </c>
      <c r="AI76" s="740">
        <f t="shared" si="33"/>
        <v>0</v>
      </c>
      <c r="AJ76" s="454" t="str">
        <f t="shared" si="46"/>
        <v>1900年1月0日</v>
      </c>
      <c r="AK76" s="454" t="str">
        <f t="shared" si="47"/>
        <v>明治33年1月0日 (土)</v>
      </c>
      <c r="AL76" s="454" t="str">
        <f t="shared" si="48"/>
        <v>1900年1月0日 (土)</v>
      </c>
      <c r="AM76" s="454" t="str">
        <f t="shared" si="34"/>
        <v/>
      </c>
      <c r="AN76" s="454" t="str">
        <f t="shared" si="35"/>
        <v/>
      </c>
      <c r="AO76" s="454" t="str">
        <f t="shared" si="36"/>
        <v/>
      </c>
      <c r="AP76" s="455" t="s">
        <v>1587</v>
      </c>
      <c r="AQ76" s="456" t="e">
        <f t="array" ref="AQ76">IF(ROW(A73)&gt;COUNTA(AO$4:AO$201),"",INDEX(AO:AO,SMALL(IF(AO$4:AO$201&lt;&gt;"",ROW(AO$4:AO$201),""),ROW(A73))))</f>
        <v>#NUM!</v>
      </c>
      <c r="AR76" s="454" t="str">
        <f t="shared" si="28"/>
        <v/>
      </c>
      <c r="AT76" s="455" t="s">
        <v>1587</v>
      </c>
      <c r="AU76" s="454" t="str">
        <f t="shared" si="49"/>
        <v/>
      </c>
      <c r="AV76" s="740" t="str">
        <f t="shared" si="44"/>
        <v/>
      </c>
      <c r="AW76" s="740" t="e">
        <f t="shared" si="41"/>
        <v>#VALUE!</v>
      </c>
      <c r="AX76" s="740" t="str">
        <f t="shared" si="37"/>
        <v/>
      </c>
      <c r="AY76" s="752" t="e">
        <f t="shared" si="38"/>
        <v>#VALUE!</v>
      </c>
      <c r="AZ76" s="753">
        <f t="shared" si="39"/>
        <v>0</v>
      </c>
      <c r="BA76" s="740" t="str">
        <f t="shared" si="23"/>
        <v/>
      </c>
      <c r="BE76" s="454" t="s">
        <v>2388</v>
      </c>
      <c r="BG76" s="630" t="str">
        <f t="shared" si="40"/>
        <v xml:space="preserve">                                                            Team073</v>
      </c>
      <c r="BH76" s="633" t="str">
        <f t="shared" si="29"/>
        <v/>
      </c>
      <c r="BI76" s="633">
        <f t="shared" si="24"/>
        <v>67</v>
      </c>
      <c r="BJ76" s="640" t="str">
        <f t="shared" si="42"/>
        <v xml:space="preserve"> 役員74</v>
      </c>
      <c r="BK76" s="690">
        <v>71</v>
      </c>
      <c r="BL76" s="640" t="str">
        <f t="shared" si="43"/>
        <v xml:space="preserve"> 審判74</v>
      </c>
    </row>
    <row r="77" spans="1:64" ht="13.5">
      <c r="A77" s="425">
        <v>75</v>
      </c>
      <c r="B77" s="463"/>
      <c r="C77" s="463"/>
      <c r="D77" s="535"/>
      <c r="E77" s="539"/>
      <c r="F77" s="539"/>
      <c r="G77" s="463"/>
      <c r="H77" s="762"/>
      <c r="I77" s="463"/>
      <c r="J77" s="463"/>
      <c r="K77" s="463"/>
      <c r="L77" s="463"/>
      <c r="M77" s="463"/>
      <c r="N77" s="167" t="s">
        <v>2278</v>
      </c>
      <c r="O77" s="167" t="s">
        <v>1940</v>
      </c>
      <c r="P77" s="466" t="s">
        <v>467</v>
      </c>
      <c r="Q77" s="463"/>
      <c r="R77" s="463"/>
      <c r="S77" s="463"/>
      <c r="T77" s="463"/>
      <c r="U77" s="463"/>
      <c r="V77" s="463"/>
      <c r="W77" s="463"/>
      <c r="X77" s="467"/>
      <c r="Y77" s="467"/>
      <c r="Z77" s="467"/>
      <c r="AA77" s="463"/>
      <c r="AB77" s="440"/>
      <c r="AD77" s="452">
        <f t="shared" si="45"/>
        <v>7</v>
      </c>
      <c r="AE77" s="453" t="str">
        <f t="shared" si="30"/>
        <v>土</v>
      </c>
      <c r="AF77" s="740" t="str">
        <f>IF(AB77&lt;AS16,(TEXT(AB77,"ggge年m月d日")),AS15&amp;(AG77-AS17+1)&amp;"年"&amp;AH77&amp;"月"&amp;AI77&amp;"日")</f>
        <v>明治33年1月0日</v>
      </c>
      <c r="AG77" s="740">
        <f t="shared" si="31"/>
        <v>1900</v>
      </c>
      <c r="AH77" s="740">
        <f t="shared" si="32"/>
        <v>1</v>
      </c>
      <c r="AI77" s="740">
        <f t="shared" si="33"/>
        <v>0</v>
      </c>
      <c r="AJ77" s="454" t="str">
        <f t="shared" si="46"/>
        <v>1900年1月0日</v>
      </c>
      <c r="AK77" s="454" t="str">
        <f t="shared" si="47"/>
        <v>明治33年1月0日 (土)</v>
      </c>
      <c r="AL77" s="454" t="str">
        <f t="shared" si="48"/>
        <v>1900年1月0日 (土)</v>
      </c>
      <c r="AM77" s="454" t="str">
        <f t="shared" si="34"/>
        <v/>
      </c>
      <c r="AN77" s="454" t="str">
        <f t="shared" si="35"/>
        <v/>
      </c>
      <c r="AO77" s="454" t="str">
        <f t="shared" si="36"/>
        <v/>
      </c>
      <c r="AP77" s="455" t="s">
        <v>1588</v>
      </c>
      <c r="AQ77" s="456" t="e">
        <f t="array" ref="AQ77">IF(ROW(A74)&gt;COUNTA(AO$4:AO$201),"",INDEX(AO:AO,SMALL(IF(AO$4:AO$201&lt;&gt;"",ROW(AO$4:AO$201),""),ROW(A74))))</f>
        <v>#NUM!</v>
      </c>
      <c r="AR77" s="454" t="str">
        <f t="shared" si="28"/>
        <v/>
      </c>
      <c r="AT77" s="455" t="s">
        <v>1588</v>
      </c>
      <c r="AU77" s="454" t="str">
        <f t="shared" si="49"/>
        <v/>
      </c>
      <c r="AV77" s="740" t="str">
        <f t="shared" si="44"/>
        <v/>
      </c>
      <c r="AW77" s="740" t="e">
        <f t="shared" si="41"/>
        <v>#VALUE!</v>
      </c>
      <c r="AX77" s="740" t="str">
        <f t="shared" si="37"/>
        <v/>
      </c>
      <c r="AY77" s="752" t="e">
        <f t="shared" si="38"/>
        <v>#VALUE!</v>
      </c>
      <c r="AZ77" s="753">
        <f t="shared" si="39"/>
        <v>0</v>
      </c>
      <c r="BA77" s="740" t="str">
        <f t="shared" ref="BA77:BA140" si="50">AX74</f>
        <v/>
      </c>
      <c r="BE77" s="454" t="s">
        <v>2389</v>
      </c>
      <c r="BG77" s="630" t="str">
        <f t="shared" si="40"/>
        <v xml:space="preserve">                                                            Team074</v>
      </c>
      <c r="BH77" s="633" t="str">
        <f t="shared" si="29"/>
        <v/>
      </c>
      <c r="BI77" s="633">
        <f t="shared" si="24"/>
        <v>67</v>
      </c>
      <c r="BJ77" s="640" t="str">
        <f t="shared" si="42"/>
        <v xml:space="preserve"> 役員75</v>
      </c>
      <c r="BK77" s="690">
        <v>72</v>
      </c>
      <c r="BL77" s="640" t="str">
        <f t="shared" si="43"/>
        <v xml:space="preserve"> 審判75</v>
      </c>
    </row>
    <row r="78" spans="1:64" ht="13.5">
      <c r="A78" s="425">
        <v>76</v>
      </c>
      <c r="B78" s="463"/>
      <c r="C78" s="463"/>
      <c r="D78" s="535"/>
      <c r="E78" s="539"/>
      <c r="F78" s="539"/>
      <c r="G78" s="463"/>
      <c r="H78" s="762"/>
      <c r="I78" s="463"/>
      <c r="J78" s="463"/>
      <c r="K78" s="463"/>
      <c r="L78" s="463"/>
      <c r="M78" s="463"/>
      <c r="N78" s="167" t="s">
        <v>2279</v>
      </c>
      <c r="O78" s="547" t="s">
        <v>1941</v>
      </c>
      <c r="P78" s="466" t="s">
        <v>468</v>
      </c>
      <c r="Q78" s="463"/>
      <c r="R78" s="463"/>
      <c r="S78" s="463"/>
      <c r="T78" s="463"/>
      <c r="U78" s="463"/>
      <c r="V78" s="463"/>
      <c r="W78" s="463"/>
      <c r="X78" s="467"/>
      <c r="Y78" s="467"/>
      <c r="Z78" s="467"/>
      <c r="AA78" s="463"/>
      <c r="AB78" s="440"/>
      <c r="AD78" s="452">
        <f t="shared" si="45"/>
        <v>7</v>
      </c>
      <c r="AE78" s="453" t="str">
        <f t="shared" si="30"/>
        <v>土</v>
      </c>
      <c r="AF78" s="740" t="str">
        <f>IF(AB78&lt;AS16,(TEXT(AB78,"ggge年m月d日")),AS15&amp;(AG78-AS17+1)&amp;"年"&amp;AH78&amp;"月"&amp;AI78&amp;"日")</f>
        <v>明治33年1月0日</v>
      </c>
      <c r="AG78" s="740">
        <f t="shared" si="31"/>
        <v>1900</v>
      </c>
      <c r="AH78" s="740">
        <f t="shared" si="32"/>
        <v>1</v>
      </c>
      <c r="AI78" s="740">
        <f t="shared" si="33"/>
        <v>0</v>
      </c>
      <c r="AJ78" s="454" t="str">
        <f t="shared" si="46"/>
        <v>1900年1月0日</v>
      </c>
      <c r="AK78" s="454" t="str">
        <f t="shared" si="47"/>
        <v>明治33年1月0日 (土)</v>
      </c>
      <c r="AL78" s="454" t="str">
        <f t="shared" si="48"/>
        <v>1900年1月0日 (土)</v>
      </c>
      <c r="AM78" s="454" t="str">
        <f t="shared" si="34"/>
        <v/>
      </c>
      <c r="AN78" s="454" t="str">
        <f t="shared" si="35"/>
        <v/>
      </c>
      <c r="AO78" s="454" t="str">
        <f t="shared" si="36"/>
        <v/>
      </c>
      <c r="AP78" s="455" t="s">
        <v>1589</v>
      </c>
      <c r="AQ78" s="456" t="e">
        <f t="array" ref="AQ78">IF(ROW(A75)&gt;COUNTA(AO$4:AO$201),"",INDEX(AO:AO,SMALL(IF(AO$4:AO$201&lt;&gt;"",ROW(AO$4:AO$201),""),ROW(A75))))</f>
        <v>#NUM!</v>
      </c>
      <c r="AR78" s="454" t="str">
        <f t="shared" si="28"/>
        <v/>
      </c>
      <c r="AT78" s="455" t="s">
        <v>1589</v>
      </c>
      <c r="AU78" s="454" t="str">
        <f t="shared" si="49"/>
        <v/>
      </c>
      <c r="AV78" s="740" t="str">
        <f t="shared" si="44"/>
        <v/>
      </c>
      <c r="AW78" s="740" t="e">
        <f t="shared" si="41"/>
        <v>#VALUE!</v>
      </c>
      <c r="AX78" s="740" t="str">
        <f t="shared" si="37"/>
        <v/>
      </c>
      <c r="AY78" s="752" t="e">
        <f t="shared" si="38"/>
        <v>#VALUE!</v>
      </c>
      <c r="AZ78" s="753">
        <f t="shared" si="39"/>
        <v>0</v>
      </c>
      <c r="BA78" s="740" t="str">
        <f t="shared" si="50"/>
        <v/>
      </c>
      <c r="BE78" s="454" t="s">
        <v>2390</v>
      </c>
      <c r="BG78" s="630" t="str">
        <f t="shared" si="40"/>
        <v xml:space="preserve">                                                            Team075</v>
      </c>
      <c r="BH78" s="633" t="str">
        <f t="shared" si="29"/>
        <v/>
      </c>
      <c r="BI78" s="633">
        <f t="shared" si="24"/>
        <v>67</v>
      </c>
      <c r="BJ78" s="640" t="str">
        <f t="shared" si="42"/>
        <v xml:space="preserve"> 役員76</v>
      </c>
      <c r="BK78" s="690">
        <v>73</v>
      </c>
      <c r="BL78" s="640" t="str">
        <f t="shared" si="43"/>
        <v xml:space="preserve"> 審判76</v>
      </c>
    </row>
    <row r="79" spans="1:64" ht="13.5">
      <c r="A79" s="425">
        <v>77</v>
      </c>
      <c r="B79" s="463"/>
      <c r="C79" s="463"/>
      <c r="D79" s="535"/>
      <c r="E79" s="539"/>
      <c r="F79" s="539"/>
      <c r="G79" s="463"/>
      <c r="H79" s="762"/>
      <c r="I79" s="463"/>
      <c r="J79" s="463"/>
      <c r="K79" s="463"/>
      <c r="L79" s="463"/>
      <c r="M79" s="463"/>
      <c r="N79" s="167" t="s">
        <v>2280</v>
      </c>
      <c r="O79" s="167" t="s">
        <v>1942</v>
      </c>
      <c r="P79" s="466" t="s">
        <v>469</v>
      </c>
      <c r="Q79" s="463"/>
      <c r="R79" s="463"/>
      <c r="S79" s="463"/>
      <c r="T79" s="463"/>
      <c r="U79" s="463"/>
      <c r="V79" s="463"/>
      <c r="W79" s="463"/>
      <c r="X79" s="467"/>
      <c r="Y79" s="467"/>
      <c r="Z79" s="467"/>
      <c r="AA79" s="463"/>
      <c r="AB79" s="440"/>
      <c r="AD79" s="452">
        <f t="shared" si="45"/>
        <v>7</v>
      </c>
      <c r="AE79" s="453" t="str">
        <f t="shared" si="30"/>
        <v>土</v>
      </c>
      <c r="AF79" s="740" t="str">
        <f>IF(AB79&lt;AS16,(TEXT(AB79,"ggge年m月d日")),AS15&amp;(AG79-AS17+1)&amp;"年"&amp;AH79&amp;"月"&amp;AI79&amp;"日")</f>
        <v>明治33年1月0日</v>
      </c>
      <c r="AG79" s="740">
        <f t="shared" si="31"/>
        <v>1900</v>
      </c>
      <c r="AH79" s="740">
        <f t="shared" si="32"/>
        <v>1</v>
      </c>
      <c r="AI79" s="740">
        <f t="shared" si="33"/>
        <v>0</v>
      </c>
      <c r="AJ79" s="454" t="str">
        <f t="shared" si="46"/>
        <v>1900年1月0日</v>
      </c>
      <c r="AK79" s="454" t="str">
        <f t="shared" si="47"/>
        <v>明治33年1月0日 (土)</v>
      </c>
      <c r="AL79" s="454" t="str">
        <f t="shared" si="48"/>
        <v>1900年1月0日 (土)</v>
      </c>
      <c r="AM79" s="454" t="str">
        <f t="shared" si="34"/>
        <v/>
      </c>
      <c r="AN79" s="454" t="str">
        <f t="shared" si="35"/>
        <v/>
      </c>
      <c r="AO79" s="454" t="str">
        <f t="shared" si="36"/>
        <v/>
      </c>
      <c r="AP79" s="455" t="s">
        <v>1590</v>
      </c>
      <c r="AQ79" s="456" t="e">
        <f t="array" ref="AQ79">IF(ROW(A76)&gt;COUNTA(AO$4:AO$201),"",INDEX(AO:AO,SMALL(IF(AO$4:AO$201&lt;&gt;"",ROW(AO$4:AO$201),""),ROW(A76))))</f>
        <v>#NUM!</v>
      </c>
      <c r="AR79" s="454" t="str">
        <f t="shared" si="28"/>
        <v/>
      </c>
      <c r="AT79" s="455" t="s">
        <v>1590</v>
      </c>
      <c r="AU79" s="454" t="str">
        <f t="shared" si="49"/>
        <v/>
      </c>
      <c r="AV79" s="740" t="str">
        <f t="shared" si="44"/>
        <v/>
      </c>
      <c r="AW79" s="740" t="e">
        <f t="shared" si="41"/>
        <v>#VALUE!</v>
      </c>
      <c r="AX79" s="740" t="str">
        <f t="shared" si="37"/>
        <v/>
      </c>
      <c r="AY79" s="752" t="e">
        <f t="shared" si="38"/>
        <v>#VALUE!</v>
      </c>
      <c r="AZ79" s="753">
        <f t="shared" si="39"/>
        <v>0</v>
      </c>
      <c r="BA79" s="740" t="str">
        <f t="shared" si="50"/>
        <v/>
      </c>
      <c r="BE79" s="454" t="s">
        <v>2391</v>
      </c>
      <c r="BG79" s="630" t="str">
        <f t="shared" si="40"/>
        <v xml:space="preserve">                                                            Team076</v>
      </c>
      <c r="BH79" s="633" t="str">
        <f t="shared" si="29"/>
        <v/>
      </c>
      <c r="BI79" s="633">
        <f t="shared" si="24"/>
        <v>67</v>
      </c>
      <c r="BJ79" s="640" t="str">
        <f t="shared" si="42"/>
        <v xml:space="preserve"> 役員77</v>
      </c>
      <c r="BK79" s="690">
        <v>74</v>
      </c>
      <c r="BL79" s="640" t="str">
        <f t="shared" si="43"/>
        <v xml:space="preserve"> 審判77</v>
      </c>
    </row>
    <row r="80" spans="1:64" ht="13.5">
      <c r="A80" s="425">
        <v>78</v>
      </c>
      <c r="B80" s="463"/>
      <c r="C80" s="463"/>
      <c r="D80" s="535"/>
      <c r="E80" s="539"/>
      <c r="F80" s="539"/>
      <c r="G80" s="463"/>
      <c r="H80" s="762"/>
      <c r="I80" s="463"/>
      <c r="J80" s="463"/>
      <c r="K80" s="463"/>
      <c r="L80" s="463"/>
      <c r="M80" s="463"/>
      <c r="N80" s="167" t="s">
        <v>2281</v>
      </c>
      <c r="O80" s="167" t="s">
        <v>1943</v>
      </c>
      <c r="P80" s="466" t="s">
        <v>470</v>
      </c>
      <c r="Q80" s="463"/>
      <c r="R80" s="463"/>
      <c r="S80" s="463"/>
      <c r="T80" s="463"/>
      <c r="U80" s="463"/>
      <c r="V80" s="463"/>
      <c r="W80" s="463"/>
      <c r="X80" s="467"/>
      <c r="Y80" s="467"/>
      <c r="Z80" s="467"/>
      <c r="AA80" s="463"/>
      <c r="AB80" s="440"/>
      <c r="AD80" s="452">
        <f t="shared" si="45"/>
        <v>7</v>
      </c>
      <c r="AE80" s="453" t="str">
        <f t="shared" si="30"/>
        <v>土</v>
      </c>
      <c r="AF80" s="740" t="str">
        <f>IF(AB80&lt;AS16,(TEXT(AB80,"ggge年m月d日")),AS15&amp;(AG80-AS17+1)&amp;"年"&amp;AH80&amp;"月"&amp;AI80&amp;"日")</f>
        <v>明治33年1月0日</v>
      </c>
      <c r="AG80" s="740">
        <f t="shared" si="31"/>
        <v>1900</v>
      </c>
      <c r="AH80" s="740">
        <f t="shared" si="32"/>
        <v>1</v>
      </c>
      <c r="AI80" s="740">
        <f t="shared" si="33"/>
        <v>0</v>
      </c>
      <c r="AJ80" s="454" t="str">
        <f t="shared" si="46"/>
        <v>1900年1月0日</v>
      </c>
      <c r="AK80" s="454" t="str">
        <f t="shared" si="47"/>
        <v>明治33年1月0日 (土)</v>
      </c>
      <c r="AL80" s="454" t="str">
        <f t="shared" si="48"/>
        <v>1900年1月0日 (土)</v>
      </c>
      <c r="AM80" s="454" t="str">
        <f t="shared" si="34"/>
        <v/>
      </c>
      <c r="AN80" s="454" t="str">
        <f t="shared" si="35"/>
        <v/>
      </c>
      <c r="AO80" s="454" t="str">
        <f t="shared" si="36"/>
        <v/>
      </c>
      <c r="AP80" s="455" t="s">
        <v>1591</v>
      </c>
      <c r="AQ80" s="456" t="e">
        <f t="array" ref="AQ80">IF(ROW(A77)&gt;COUNTA(AO$4:AO$201),"",INDEX(AO:AO,SMALL(IF(AO$4:AO$201&lt;&gt;"",ROW(AO$4:AO$201),""),ROW(A77))))</f>
        <v>#NUM!</v>
      </c>
      <c r="AR80" s="454" t="str">
        <f t="shared" si="28"/>
        <v/>
      </c>
      <c r="AT80" s="455" t="s">
        <v>1591</v>
      </c>
      <c r="AU80" s="454" t="str">
        <f t="shared" si="49"/>
        <v/>
      </c>
      <c r="AV80" s="740" t="str">
        <f t="shared" si="44"/>
        <v/>
      </c>
      <c r="AW80" s="740" t="e">
        <f t="shared" si="41"/>
        <v>#VALUE!</v>
      </c>
      <c r="AX80" s="740" t="str">
        <f t="shared" si="37"/>
        <v/>
      </c>
      <c r="AY80" s="752" t="e">
        <f t="shared" si="38"/>
        <v>#VALUE!</v>
      </c>
      <c r="AZ80" s="753">
        <f t="shared" si="39"/>
        <v>0</v>
      </c>
      <c r="BA80" s="740" t="str">
        <f t="shared" si="50"/>
        <v/>
      </c>
      <c r="BE80" s="454" t="s">
        <v>2392</v>
      </c>
      <c r="BG80" s="630" t="str">
        <f t="shared" si="40"/>
        <v xml:space="preserve">                                                            Team077</v>
      </c>
      <c r="BH80" s="633" t="str">
        <f t="shared" si="29"/>
        <v/>
      </c>
      <c r="BI80" s="633">
        <f t="shared" si="24"/>
        <v>67</v>
      </c>
      <c r="BJ80" s="640" t="str">
        <f t="shared" si="42"/>
        <v xml:space="preserve"> 役員78</v>
      </c>
      <c r="BK80" s="690">
        <v>75</v>
      </c>
      <c r="BL80" s="640" t="str">
        <f t="shared" si="43"/>
        <v xml:space="preserve"> 審判78</v>
      </c>
    </row>
    <row r="81" spans="1:64" ht="13.5">
      <c r="A81" s="425">
        <v>79</v>
      </c>
      <c r="B81" s="463"/>
      <c r="C81" s="463"/>
      <c r="D81" s="535"/>
      <c r="E81" s="539"/>
      <c r="F81" s="539"/>
      <c r="G81" s="463"/>
      <c r="H81" s="762"/>
      <c r="I81" s="463"/>
      <c r="J81" s="463"/>
      <c r="K81" s="463"/>
      <c r="L81" s="463"/>
      <c r="M81" s="463"/>
      <c r="N81" s="167" t="s">
        <v>2282</v>
      </c>
      <c r="O81" s="547" t="s">
        <v>1944</v>
      </c>
      <c r="P81" s="466" t="s">
        <v>471</v>
      </c>
      <c r="Q81" s="463"/>
      <c r="R81" s="463"/>
      <c r="S81" s="463"/>
      <c r="T81" s="463"/>
      <c r="U81" s="463"/>
      <c r="V81" s="463"/>
      <c r="W81" s="463"/>
      <c r="X81" s="467"/>
      <c r="Y81" s="467"/>
      <c r="Z81" s="467"/>
      <c r="AA81" s="463"/>
      <c r="AB81" s="440"/>
      <c r="AD81" s="452">
        <f t="shared" si="45"/>
        <v>7</v>
      </c>
      <c r="AE81" s="453" t="str">
        <f t="shared" si="30"/>
        <v>土</v>
      </c>
      <c r="AF81" s="740" t="str">
        <f>IF(AB81&lt;AS16,(TEXT(AB81,"ggge年m月d日")),AS15&amp;(AG81-AS17+1)&amp;"年"&amp;AH81&amp;"月"&amp;AI81&amp;"日")</f>
        <v>明治33年1月0日</v>
      </c>
      <c r="AG81" s="740">
        <f t="shared" si="31"/>
        <v>1900</v>
      </c>
      <c r="AH81" s="740">
        <f t="shared" si="32"/>
        <v>1</v>
      </c>
      <c r="AI81" s="740">
        <f t="shared" si="33"/>
        <v>0</v>
      </c>
      <c r="AJ81" s="454" t="str">
        <f t="shared" si="46"/>
        <v>1900年1月0日</v>
      </c>
      <c r="AK81" s="454" t="str">
        <f t="shared" si="47"/>
        <v>明治33年1月0日 (土)</v>
      </c>
      <c r="AL81" s="454" t="str">
        <f t="shared" si="48"/>
        <v>1900年1月0日 (土)</v>
      </c>
      <c r="AM81" s="454" t="str">
        <f t="shared" si="34"/>
        <v/>
      </c>
      <c r="AN81" s="454" t="str">
        <f t="shared" si="35"/>
        <v/>
      </c>
      <c r="AO81" s="454" t="str">
        <f t="shared" si="36"/>
        <v/>
      </c>
      <c r="AP81" s="455" t="s">
        <v>1592</v>
      </c>
      <c r="AQ81" s="456" t="e">
        <f t="array" ref="AQ81">IF(ROW(A78)&gt;COUNTA(AO$4:AO$201),"",INDEX(AO:AO,SMALL(IF(AO$4:AO$201&lt;&gt;"",ROW(AO$4:AO$201),""),ROW(A78))))</f>
        <v>#NUM!</v>
      </c>
      <c r="AR81" s="454" t="str">
        <f t="shared" si="28"/>
        <v/>
      </c>
      <c r="AT81" s="455" t="s">
        <v>1592</v>
      </c>
      <c r="AU81" s="454" t="str">
        <f t="shared" si="49"/>
        <v/>
      </c>
      <c r="AV81" s="740" t="str">
        <f t="shared" si="44"/>
        <v/>
      </c>
      <c r="AW81" s="740" t="e">
        <f t="shared" si="41"/>
        <v>#VALUE!</v>
      </c>
      <c r="AX81" s="740" t="str">
        <f t="shared" si="37"/>
        <v/>
      </c>
      <c r="AY81" s="752" t="e">
        <f t="shared" si="38"/>
        <v>#VALUE!</v>
      </c>
      <c r="AZ81" s="753">
        <f t="shared" si="39"/>
        <v>0</v>
      </c>
      <c r="BA81" s="740" t="str">
        <f t="shared" si="50"/>
        <v/>
      </c>
      <c r="BE81" s="454" t="s">
        <v>2393</v>
      </c>
      <c r="BG81" s="630" t="str">
        <f t="shared" si="40"/>
        <v xml:space="preserve">                                                            Team078</v>
      </c>
      <c r="BH81" s="633" t="str">
        <f t="shared" si="29"/>
        <v/>
      </c>
      <c r="BI81" s="633">
        <f t="shared" si="24"/>
        <v>67</v>
      </c>
      <c r="BJ81" s="640" t="str">
        <f t="shared" si="42"/>
        <v xml:space="preserve"> 役員79</v>
      </c>
      <c r="BK81" s="690">
        <v>76</v>
      </c>
      <c r="BL81" s="640" t="str">
        <f t="shared" si="43"/>
        <v xml:space="preserve"> 審判79</v>
      </c>
    </row>
    <row r="82" spans="1:64" ht="13.5">
      <c r="A82" s="425">
        <v>80</v>
      </c>
      <c r="B82" s="463"/>
      <c r="C82" s="463"/>
      <c r="D82" s="535"/>
      <c r="E82" s="539"/>
      <c r="F82" s="539"/>
      <c r="G82" s="463"/>
      <c r="H82" s="762"/>
      <c r="I82" s="463"/>
      <c r="J82" s="463"/>
      <c r="K82" s="463"/>
      <c r="L82" s="463"/>
      <c r="M82" s="463"/>
      <c r="N82" s="167" t="s">
        <v>1945</v>
      </c>
      <c r="O82" s="167" t="s">
        <v>1946</v>
      </c>
      <c r="P82" s="466" t="s">
        <v>472</v>
      </c>
      <c r="Q82" s="463"/>
      <c r="R82" s="463"/>
      <c r="S82" s="463"/>
      <c r="T82" s="463"/>
      <c r="U82" s="463"/>
      <c r="V82" s="463"/>
      <c r="W82" s="463"/>
      <c r="X82" s="467"/>
      <c r="Y82" s="467"/>
      <c r="Z82" s="467"/>
      <c r="AA82" s="463"/>
      <c r="AB82" s="440"/>
      <c r="AD82" s="452">
        <f t="shared" si="45"/>
        <v>7</v>
      </c>
      <c r="AE82" s="453" t="str">
        <f t="shared" si="30"/>
        <v>土</v>
      </c>
      <c r="AF82" s="740" t="str">
        <f>IF(AB82&lt;AS16,(TEXT(AB82,"ggge年m月d日")),AS15&amp;(AG82-AS17+1)&amp;"年"&amp;AH82&amp;"月"&amp;AI82&amp;"日")</f>
        <v>明治33年1月0日</v>
      </c>
      <c r="AG82" s="740">
        <f t="shared" si="31"/>
        <v>1900</v>
      </c>
      <c r="AH82" s="740">
        <f t="shared" si="32"/>
        <v>1</v>
      </c>
      <c r="AI82" s="740">
        <f t="shared" si="33"/>
        <v>0</v>
      </c>
      <c r="AJ82" s="454" t="str">
        <f t="shared" si="46"/>
        <v>1900年1月0日</v>
      </c>
      <c r="AK82" s="454" t="str">
        <f t="shared" si="47"/>
        <v>明治33年1月0日 (土)</v>
      </c>
      <c r="AL82" s="454" t="str">
        <f t="shared" si="48"/>
        <v>1900年1月0日 (土)</v>
      </c>
      <c r="AM82" s="454" t="str">
        <f t="shared" si="34"/>
        <v/>
      </c>
      <c r="AN82" s="454" t="str">
        <f t="shared" si="35"/>
        <v/>
      </c>
      <c r="AO82" s="454" t="str">
        <f t="shared" si="36"/>
        <v/>
      </c>
      <c r="AP82" s="455" t="s">
        <v>1593</v>
      </c>
      <c r="AQ82" s="456" t="e">
        <f t="array" ref="AQ82">IF(ROW(A79)&gt;COUNTA(AO$4:AO$201),"",INDEX(AO:AO,SMALL(IF(AO$4:AO$201&lt;&gt;"",ROW(AO$4:AO$201),""),ROW(A79))))</f>
        <v>#NUM!</v>
      </c>
      <c r="AR82" s="454" t="str">
        <f t="shared" si="28"/>
        <v/>
      </c>
      <c r="AT82" s="455" t="s">
        <v>1593</v>
      </c>
      <c r="AU82" s="454" t="str">
        <f t="shared" si="49"/>
        <v/>
      </c>
      <c r="AV82" s="740" t="str">
        <f t="shared" si="44"/>
        <v/>
      </c>
      <c r="AW82" s="740" t="e">
        <f t="shared" si="41"/>
        <v>#VALUE!</v>
      </c>
      <c r="AX82" s="740" t="str">
        <f t="shared" si="37"/>
        <v/>
      </c>
      <c r="AY82" s="752" t="e">
        <f t="shared" si="38"/>
        <v>#VALUE!</v>
      </c>
      <c r="AZ82" s="753">
        <f t="shared" si="39"/>
        <v>0</v>
      </c>
      <c r="BA82" s="740" t="str">
        <f t="shared" si="50"/>
        <v/>
      </c>
      <c r="BE82" s="454" t="s">
        <v>2394</v>
      </c>
      <c r="BG82" s="630" t="str">
        <f t="shared" si="40"/>
        <v xml:space="preserve">                                                            Team079</v>
      </c>
      <c r="BH82" s="633" t="str">
        <f t="shared" si="29"/>
        <v/>
      </c>
      <c r="BI82" s="633">
        <f t="shared" si="24"/>
        <v>67</v>
      </c>
      <c r="BJ82" s="640" t="str">
        <f t="shared" si="42"/>
        <v xml:space="preserve"> 役員80</v>
      </c>
      <c r="BK82" s="690">
        <v>77</v>
      </c>
      <c r="BL82" s="640" t="str">
        <f t="shared" si="43"/>
        <v xml:space="preserve"> 審判80</v>
      </c>
    </row>
    <row r="83" spans="1:64" ht="13.5">
      <c r="A83" s="425">
        <v>81</v>
      </c>
      <c r="B83" s="463"/>
      <c r="C83" s="463"/>
      <c r="D83" s="535"/>
      <c r="E83" s="539"/>
      <c r="F83" s="539"/>
      <c r="G83" s="463"/>
      <c r="H83" s="762"/>
      <c r="I83" s="463"/>
      <c r="J83" s="463"/>
      <c r="K83" s="463"/>
      <c r="L83" s="463"/>
      <c r="M83" s="463"/>
      <c r="N83" s="167" t="s">
        <v>1947</v>
      </c>
      <c r="O83" s="547" t="s">
        <v>1948</v>
      </c>
      <c r="P83" s="466" t="s">
        <v>473</v>
      </c>
      <c r="Q83" s="463"/>
      <c r="R83" s="463"/>
      <c r="S83" s="463"/>
      <c r="T83" s="463"/>
      <c r="U83" s="463"/>
      <c r="V83" s="463"/>
      <c r="W83" s="463"/>
      <c r="X83" s="467"/>
      <c r="Y83" s="467"/>
      <c r="Z83" s="467"/>
      <c r="AA83" s="463"/>
      <c r="AB83" s="440"/>
      <c r="AD83" s="452">
        <f t="shared" si="45"/>
        <v>7</v>
      </c>
      <c r="AE83" s="453" t="str">
        <f t="shared" si="30"/>
        <v>土</v>
      </c>
      <c r="AF83" s="740" t="str">
        <f>IF(AB83&lt;AS16,(TEXT(AB83,"ggge年m月d日")),AS15&amp;(AG83-AS17+1)&amp;"年"&amp;AH83&amp;"月"&amp;AI83&amp;"日")</f>
        <v>明治33年1月0日</v>
      </c>
      <c r="AG83" s="740">
        <f t="shared" si="31"/>
        <v>1900</v>
      </c>
      <c r="AH83" s="740">
        <f t="shared" si="32"/>
        <v>1</v>
      </c>
      <c r="AI83" s="740">
        <f t="shared" si="33"/>
        <v>0</v>
      </c>
      <c r="AJ83" s="454" t="str">
        <f t="shared" si="46"/>
        <v>1900年1月0日</v>
      </c>
      <c r="AK83" s="454" t="str">
        <f t="shared" si="47"/>
        <v>明治33年1月0日 (土)</v>
      </c>
      <c r="AL83" s="454" t="str">
        <f t="shared" si="48"/>
        <v>1900年1月0日 (土)</v>
      </c>
      <c r="AM83" s="454" t="str">
        <f t="shared" si="34"/>
        <v/>
      </c>
      <c r="AN83" s="454" t="str">
        <f t="shared" si="35"/>
        <v/>
      </c>
      <c r="AO83" s="454" t="str">
        <f t="shared" si="36"/>
        <v/>
      </c>
      <c r="AP83" s="455" t="s">
        <v>1594</v>
      </c>
      <c r="AQ83" s="456" t="e">
        <f t="array" ref="AQ83">IF(ROW(A80)&gt;COUNTA(AO$4:AO$201),"",INDEX(AO:AO,SMALL(IF(AO$4:AO$201&lt;&gt;"",ROW(AO$4:AO$201),""),ROW(A80))))</f>
        <v>#NUM!</v>
      </c>
      <c r="AR83" s="454" t="str">
        <f t="shared" si="28"/>
        <v/>
      </c>
      <c r="AT83" s="455" t="s">
        <v>1594</v>
      </c>
      <c r="AU83" s="454" t="str">
        <f t="shared" si="49"/>
        <v/>
      </c>
      <c r="AV83" s="740" t="str">
        <f t="shared" si="44"/>
        <v/>
      </c>
      <c r="AW83" s="740" t="e">
        <f t="shared" si="41"/>
        <v>#VALUE!</v>
      </c>
      <c r="AX83" s="740" t="str">
        <f t="shared" si="37"/>
        <v/>
      </c>
      <c r="AY83" s="752" t="e">
        <f t="shared" si="38"/>
        <v>#VALUE!</v>
      </c>
      <c r="AZ83" s="753">
        <f t="shared" si="39"/>
        <v>0</v>
      </c>
      <c r="BA83" s="740" t="str">
        <f t="shared" si="50"/>
        <v/>
      </c>
      <c r="BE83" s="454" t="s">
        <v>2395</v>
      </c>
      <c r="BG83" s="630" t="str">
        <f t="shared" si="40"/>
        <v xml:space="preserve">                                                            Team080</v>
      </c>
      <c r="BH83" s="633" t="str">
        <f t="shared" si="29"/>
        <v/>
      </c>
      <c r="BI83" s="633">
        <f t="shared" si="24"/>
        <v>67</v>
      </c>
      <c r="BJ83" s="640" t="str">
        <f t="shared" si="42"/>
        <v xml:space="preserve"> 役員81</v>
      </c>
      <c r="BK83" s="690">
        <v>78</v>
      </c>
      <c r="BL83" s="640" t="str">
        <f t="shared" si="43"/>
        <v xml:space="preserve"> 審判81</v>
      </c>
    </row>
    <row r="84" spans="1:64" ht="13.5">
      <c r="A84" s="425">
        <v>82</v>
      </c>
      <c r="B84" s="463"/>
      <c r="C84" s="463"/>
      <c r="D84" s="535"/>
      <c r="E84" s="539"/>
      <c r="F84" s="539"/>
      <c r="G84" s="463"/>
      <c r="H84" s="762"/>
      <c r="I84" s="463"/>
      <c r="J84" s="463"/>
      <c r="K84" s="463"/>
      <c r="L84" s="463"/>
      <c r="M84" s="463"/>
      <c r="N84" s="167" t="s">
        <v>1949</v>
      </c>
      <c r="O84" s="167" t="s">
        <v>1950</v>
      </c>
      <c r="P84" s="466" t="s">
        <v>474</v>
      </c>
      <c r="Q84" s="463"/>
      <c r="R84" s="463"/>
      <c r="S84" s="463"/>
      <c r="T84" s="463"/>
      <c r="U84" s="463"/>
      <c r="V84" s="463"/>
      <c r="W84" s="463"/>
      <c r="X84" s="467"/>
      <c r="Y84" s="467"/>
      <c r="Z84" s="467"/>
      <c r="AA84" s="463"/>
      <c r="AB84" s="440"/>
      <c r="AD84" s="452">
        <f t="shared" si="45"/>
        <v>7</v>
      </c>
      <c r="AE84" s="453" t="str">
        <f t="shared" si="30"/>
        <v>土</v>
      </c>
      <c r="AF84" s="740" t="str">
        <f>IF(AB84&lt;AS16,(TEXT(AB84,"ggge年m月d日")),AS15&amp;(AG84-AS17+1)&amp;"年"&amp;AH84&amp;"月"&amp;AI84&amp;"日")</f>
        <v>明治33年1月0日</v>
      </c>
      <c r="AG84" s="740">
        <f t="shared" si="31"/>
        <v>1900</v>
      </c>
      <c r="AH84" s="740">
        <f t="shared" si="32"/>
        <v>1</v>
      </c>
      <c r="AI84" s="740">
        <f t="shared" si="33"/>
        <v>0</v>
      </c>
      <c r="AJ84" s="454" t="str">
        <f t="shared" si="46"/>
        <v>1900年1月0日</v>
      </c>
      <c r="AK84" s="454" t="str">
        <f t="shared" si="47"/>
        <v>明治33年1月0日 (土)</v>
      </c>
      <c r="AL84" s="454" t="str">
        <f t="shared" si="48"/>
        <v>1900年1月0日 (土)</v>
      </c>
      <c r="AM84" s="454" t="str">
        <f t="shared" si="34"/>
        <v/>
      </c>
      <c r="AN84" s="454" t="str">
        <f t="shared" si="35"/>
        <v/>
      </c>
      <c r="AO84" s="454" t="str">
        <f t="shared" si="36"/>
        <v/>
      </c>
      <c r="AP84" s="455" t="s">
        <v>1595</v>
      </c>
      <c r="AQ84" s="456" t="e">
        <f t="array" ref="AQ84">IF(ROW(A81)&gt;COUNTA(AO$4:AO$201),"",INDEX(AO:AO,SMALL(IF(AO$4:AO$201&lt;&gt;"",ROW(AO$4:AO$201),""),ROW(A81))))</f>
        <v>#NUM!</v>
      </c>
      <c r="AR84" s="454" t="str">
        <f t="shared" si="28"/>
        <v/>
      </c>
      <c r="AT84" s="455" t="s">
        <v>1595</v>
      </c>
      <c r="AU84" s="454" t="str">
        <f t="shared" si="49"/>
        <v/>
      </c>
      <c r="AV84" s="740" t="str">
        <f t="shared" si="44"/>
        <v/>
      </c>
      <c r="AW84" s="740" t="e">
        <f t="shared" si="41"/>
        <v>#VALUE!</v>
      </c>
      <c r="AX84" s="740" t="str">
        <f t="shared" si="37"/>
        <v/>
      </c>
      <c r="AY84" s="752" t="e">
        <f t="shared" si="38"/>
        <v>#VALUE!</v>
      </c>
      <c r="AZ84" s="753">
        <f t="shared" si="39"/>
        <v>0</v>
      </c>
      <c r="BA84" s="740" t="str">
        <f t="shared" si="50"/>
        <v/>
      </c>
      <c r="BE84" s="454" t="s">
        <v>2396</v>
      </c>
      <c r="BG84" s="630" t="str">
        <f t="shared" si="40"/>
        <v xml:space="preserve">                                                            Team081</v>
      </c>
      <c r="BH84" s="633" t="str">
        <f t="shared" si="29"/>
        <v/>
      </c>
      <c r="BI84" s="633">
        <f t="shared" si="24"/>
        <v>67</v>
      </c>
      <c r="BJ84" s="640" t="str">
        <f t="shared" si="42"/>
        <v xml:space="preserve"> 役員82</v>
      </c>
      <c r="BK84" s="690">
        <v>79</v>
      </c>
      <c r="BL84" s="640" t="str">
        <f t="shared" si="43"/>
        <v xml:space="preserve"> 審判82</v>
      </c>
    </row>
    <row r="85" spans="1:64" ht="13.5">
      <c r="A85" s="425">
        <v>83</v>
      </c>
      <c r="B85" s="463"/>
      <c r="C85" s="463"/>
      <c r="D85" s="535"/>
      <c r="E85" s="539"/>
      <c r="F85" s="539"/>
      <c r="G85" s="463"/>
      <c r="H85" s="762"/>
      <c r="I85" s="463"/>
      <c r="J85" s="463"/>
      <c r="K85" s="463"/>
      <c r="L85" s="463"/>
      <c r="M85" s="463"/>
      <c r="N85" s="167" t="s">
        <v>1951</v>
      </c>
      <c r="O85" s="547" t="s">
        <v>1952</v>
      </c>
      <c r="P85" s="466" t="s">
        <v>475</v>
      </c>
      <c r="Q85" s="463"/>
      <c r="R85" s="463"/>
      <c r="S85" s="463"/>
      <c r="T85" s="463"/>
      <c r="U85" s="463"/>
      <c r="V85" s="463"/>
      <c r="W85" s="463"/>
      <c r="X85" s="467"/>
      <c r="Y85" s="467"/>
      <c r="Z85" s="467"/>
      <c r="AA85" s="463"/>
      <c r="AB85" s="440"/>
      <c r="AD85" s="452">
        <f t="shared" si="45"/>
        <v>7</v>
      </c>
      <c r="AE85" s="453" t="str">
        <f t="shared" si="30"/>
        <v>土</v>
      </c>
      <c r="AF85" s="740" t="str">
        <f>IF(AB85&lt;AS16,(TEXT(AB85,"ggge年m月d日")),AS15&amp;(AG85-AS17+1)&amp;"年"&amp;AH85&amp;"月"&amp;AI85&amp;"日")</f>
        <v>明治33年1月0日</v>
      </c>
      <c r="AG85" s="740">
        <f t="shared" si="31"/>
        <v>1900</v>
      </c>
      <c r="AH85" s="740">
        <f t="shared" si="32"/>
        <v>1</v>
      </c>
      <c r="AI85" s="740">
        <f t="shared" si="33"/>
        <v>0</v>
      </c>
      <c r="AJ85" s="454" t="str">
        <f t="shared" si="46"/>
        <v>1900年1月0日</v>
      </c>
      <c r="AK85" s="454" t="str">
        <f t="shared" si="47"/>
        <v>明治33年1月0日 (土)</v>
      </c>
      <c r="AL85" s="454" t="str">
        <f t="shared" si="48"/>
        <v>1900年1月0日 (土)</v>
      </c>
      <c r="AM85" s="454" t="str">
        <f t="shared" si="34"/>
        <v/>
      </c>
      <c r="AN85" s="454" t="str">
        <f t="shared" si="35"/>
        <v/>
      </c>
      <c r="AO85" s="454" t="str">
        <f t="shared" si="36"/>
        <v/>
      </c>
      <c r="AP85" s="455" t="s">
        <v>1596</v>
      </c>
      <c r="AQ85" s="456" t="e">
        <f t="array" ref="AQ85">IF(ROW(A82)&gt;COUNTA(AO$4:AO$201),"",INDEX(AO:AO,SMALL(IF(AO$4:AO$201&lt;&gt;"",ROW(AO$4:AO$201),""),ROW(A82))))</f>
        <v>#NUM!</v>
      </c>
      <c r="AR85" s="454" t="str">
        <f t="shared" si="28"/>
        <v/>
      </c>
      <c r="AT85" s="455" t="s">
        <v>1596</v>
      </c>
      <c r="AU85" s="454" t="str">
        <f t="shared" si="49"/>
        <v/>
      </c>
      <c r="AV85" s="740" t="str">
        <f t="shared" si="44"/>
        <v/>
      </c>
      <c r="AW85" s="740" t="e">
        <f t="shared" si="41"/>
        <v>#VALUE!</v>
      </c>
      <c r="AX85" s="740" t="str">
        <f t="shared" si="37"/>
        <v/>
      </c>
      <c r="AY85" s="752" t="e">
        <f t="shared" si="38"/>
        <v>#VALUE!</v>
      </c>
      <c r="AZ85" s="753">
        <f t="shared" si="39"/>
        <v>0</v>
      </c>
      <c r="BA85" s="740" t="str">
        <f t="shared" si="50"/>
        <v/>
      </c>
      <c r="BE85" s="454" t="s">
        <v>2397</v>
      </c>
      <c r="BG85" s="630" t="str">
        <f t="shared" si="40"/>
        <v xml:space="preserve">                                                            Team082</v>
      </c>
      <c r="BH85" s="633" t="str">
        <f t="shared" si="29"/>
        <v/>
      </c>
      <c r="BI85" s="633">
        <f t="shared" si="24"/>
        <v>67</v>
      </c>
      <c r="BJ85" s="640" t="str">
        <f t="shared" si="42"/>
        <v xml:space="preserve"> 役員83</v>
      </c>
      <c r="BK85" s="690">
        <v>80</v>
      </c>
      <c r="BL85" s="640" t="str">
        <f t="shared" si="43"/>
        <v xml:space="preserve"> 審判83</v>
      </c>
    </row>
    <row r="86" spans="1:64" ht="13.5">
      <c r="A86" s="425">
        <v>84</v>
      </c>
      <c r="B86" s="463"/>
      <c r="C86" s="463"/>
      <c r="D86" s="535"/>
      <c r="E86" s="539"/>
      <c r="F86" s="539"/>
      <c r="G86" s="463"/>
      <c r="H86" s="762"/>
      <c r="I86" s="463"/>
      <c r="J86" s="463"/>
      <c r="K86" s="463"/>
      <c r="L86" s="463"/>
      <c r="M86" s="463"/>
      <c r="N86" s="167" t="s">
        <v>1953</v>
      </c>
      <c r="O86" s="167" t="s">
        <v>1954</v>
      </c>
      <c r="P86" s="466" t="s">
        <v>476</v>
      </c>
      <c r="Q86" s="463"/>
      <c r="R86" s="463"/>
      <c r="S86" s="463"/>
      <c r="T86" s="463"/>
      <c r="U86" s="463"/>
      <c r="V86" s="463"/>
      <c r="W86" s="463"/>
      <c r="X86" s="467"/>
      <c r="Y86" s="467"/>
      <c r="Z86" s="467"/>
      <c r="AA86" s="463"/>
      <c r="AB86" s="440"/>
      <c r="AD86" s="452">
        <f t="shared" si="45"/>
        <v>7</v>
      </c>
      <c r="AE86" s="453" t="str">
        <f t="shared" si="30"/>
        <v>土</v>
      </c>
      <c r="AF86" s="740" t="str">
        <f>IF(AB86&lt;AS16,(TEXT(AB86,"ggge年m月d日")),AS15&amp;(AG86-AS17+1)&amp;"年"&amp;AH86&amp;"月"&amp;AI86&amp;"日")</f>
        <v>明治33年1月0日</v>
      </c>
      <c r="AG86" s="740">
        <f t="shared" si="31"/>
        <v>1900</v>
      </c>
      <c r="AH86" s="740">
        <f t="shared" si="32"/>
        <v>1</v>
      </c>
      <c r="AI86" s="740">
        <f t="shared" si="33"/>
        <v>0</v>
      </c>
      <c r="AJ86" s="454" t="str">
        <f t="shared" si="46"/>
        <v>1900年1月0日</v>
      </c>
      <c r="AK86" s="454" t="str">
        <f t="shared" si="47"/>
        <v>明治33年1月0日 (土)</v>
      </c>
      <c r="AL86" s="454" t="str">
        <f t="shared" si="48"/>
        <v>1900年1月0日 (土)</v>
      </c>
      <c r="AM86" s="454" t="str">
        <f t="shared" si="34"/>
        <v/>
      </c>
      <c r="AN86" s="454" t="str">
        <f t="shared" si="35"/>
        <v/>
      </c>
      <c r="AO86" s="454" t="str">
        <f t="shared" si="36"/>
        <v/>
      </c>
      <c r="AP86" s="455" t="s">
        <v>1597</v>
      </c>
      <c r="AQ86" s="456" t="e">
        <f t="array" ref="AQ86">IF(ROW(A83)&gt;COUNTA(AO$4:AO$201),"",INDEX(AO:AO,SMALL(IF(AO$4:AO$201&lt;&gt;"",ROW(AO$4:AO$201),""),ROW(A83))))</f>
        <v>#NUM!</v>
      </c>
      <c r="AR86" s="454" t="str">
        <f t="shared" si="28"/>
        <v/>
      </c>
      <c r="AT86" s="455" t="s">
        <v>1597</v>
      </c>
      <c r="AU86" s="454" t="str">
        <f t="shared" si="49"/>
        <v/>
      </c>
      <c r="AV86" s="740" t="str">
        <f t="shared" si="44"/>
        <v/>
      </c>
      <c r="AW86" s="740" t="e">
        <f t="shared" si="41"/>
        <v>#VALUE!</v>
      </c>
      <c r="AX86" s="740" t="str">
        <f t="shared" si="37"/>
        <v/>
      </c>
      <c r="AY86" s="752" t="e">
        <f t="shared" si="38"/>
        <v>#VALUE!</v>
      </c>
      <c r="AZ86" s="753">
        <f t="shared" si="39"/>
        <v>0</v>
      </c>
      <c r="BA86" s="740" t="str">
        <f t="shared" si="50"/>
        <v/>
      </c>
      <c r="BE86" s="454" t="s">
        <v>2398</v>
      </c>
      <c r="BG86" s="630" t="str">
        <f t="shared" si="40"/>
        <v xml:space="preserve">                                                            Team083</v>
      </c>
      <c r="BH86" s="633" t="str">
        <f t="shared" si="29"/>
        <v/>
      </c>
      <c r="BI86" s="633">
        <f t="shared" ref="BI86:BI102" si="51">LEN(BG86)</f>
        <v>67</v>
      </c>
      <c r="BJ86" s="640" t="str">
        <f t="shared" si="42"/>
        <v xml:space="preserve"> 役員84</v>
      </c>
      <c r="BK86" s="690">
        <v>81</v>
      </c>
      <c r="BL86" s="640" t="str">
        <f t="shared" si="43"/>
        <v xml:space="preserve"> 審判84</v>
      </c>
    </row>
    <row r="87" spans="1:64" ht="13.5">
      <c r="A87" s="425">
        <v>85</v>
      </c>
      <c r="B87" s="463"/>
      <c r="C87" s="463"/>
      <c r="D87" s="535"/>
      <c r="E87" s="539"/>
      <c r="F87" s="539"/>
      <c r="G87" s="463"/>
      <c r="H87" s="762"/>
      <c r="I87" s="463"/>
      <c r="J87" s="463"/>
      <c r="K87" s="463"/>
      <c r="L87" s="463"/>
      <c r="M87" s="463"/>
      <c r="N87" s="167" t="s">
        <v>1955</v>
      </c>
      <c r="O87" s="547" t="s">
        <v>1956</v>
      </c>
      <c r="P87" s="466" t="s">
        <v>490</v>
      </c>
      <c r="Q87" s="463"/>
      <c r="R87" s="463"/>
      <c r="S87" s="463"/>
      <c r="T87" s="463"/>
      <c r="U87" s="463"/>
      <c r="V87" s="463"/>
      <c r="W87" s="463"/>
      <c r="X87" s="467"/>
      <c r="Y87" s="467"/>
      <c r="Z87" s="467"/>
      <c r="AA87" s="463"/>
      <c r="AB87" s="440"/>
      <c r="AD87" s="452">
        <f t="shared" si="45"/>
        <v>7</v>
      </c>
      <c r="AE87" s="453" t="str">
        <f t="shared" si="30"/>
        <v>土</v>
      </c>
      <c r="AF87" s="740" t="str">
        <f>IF(AB87&lt;AS16,(TEXT(AB87,"ggge年m月d日")),AS15&amp;(AG87-AS17+1)&amp;"年"&amp;AH87&amp;"月"&amp;AI87&amp;"日")</f>
        <v>明治33年1月0日</v>
      </c>
      <c r="AG87" s="740">
        <f t="shared" si="31"/>
        <v>1900</v>
      </c>
      <c r="AH87" s="740">
        <f t="shared" si="32"/>
        <v>1</v>
      </c>
      <c r="AI87" s="740">
        <f t="shared" si="33"/>
        <v>0</v>
      </c>
      <c r="AJ87" s="454" t="str">
        <f t="shared" si="46"/>
        <v>1900年1月0日</v>
      </c>
      <c r="AK87" s="454" t="str">
        <f t="shared" si="47"/>
        <v>明治33年1月0日 (土)</v>
      </c>
      <c r="AL87" s="454" t="str">
        <f t="shared" si="48"/>
        <v>1900年1月0日 (土)</v>
      </c>
      <c r="AM87" s="454" t="str">
        <f t="shared" si="34"/>
        <v/>
      </c>
      <c r="AN87" s="454" t="str">
        <f t="shared" si="35"/>
        <v/>
      </c>
      <c r="AO87" s="454" t="str">
        <f t="shared" si="36"/>
        <v/>
      </c>
      <c r="AP87" s="455" t="s">
        <v>1598</v>
      </c>
      <c r="AQ87" s="456" t="e">
        <f t="array" ref="AQ87">IF(ROW(A84)&gt;COUNTA(AO$4:AO$201),"",INDEX(AO:AO,SMALL(IF(AO$4:AO$201&lt;&gt;"",ROW(AO$4:AO$201),""),ROW(A84))))</f>
        <v>#NUM!</v>
      </c>
      <c r="AR87" s="454" t="str">
        <f t="shared" si="28"/>
        <v/>
      </c>
      <c r="AT87" s="455" t="s">
        <v>1598</v>
      </c>
      <c r="AU87" s="454" t="str">
        <f t="shared" si="49"/>
        <v/>
      </c>
      <c r="AV87" s="740" t="str">
        <f t="shared" si="44"/>
        <v/>
      </c>
      <c r="AW87" s="740" t="e">
        <f t="shared" si="41"/>
        <v>#VALUE!</v>
      </c>
      <c r="AX87" s="740" t="str">
        <f t="shared" si="37"/>
        <v/>
      </c>
      <c r="AY87" s="752" t="e">
        <f t="shared" si="38"/>
        <v>#VALUE!</v>
      </c>
      <c r="AZ87" s="753">
        <f t="shared" si="39"/>
        <v>0</v>
      </c>
      <c r="BA87" s="740" t="str">
        <f t="shared" si="50"/>
        <v/>
      </c>
      <c r="BE87" s="454" t="s">
        <v>2399</v>
      </c>
      <c r="BG87" s="630" t="str">
        <f t="shared" si="40"/>
        <v xml:space="preserve">                                                            Team084</v>
      </c>
      <c r="BH87" s="633" t="str">
        <f t="shared" si="29"/>
        <v/>
      </c>
      <c r="BI87" s="633">
        <f t="shared" si="51"/>
        <v>67</v>
      </c>
      <c r="BJ87" s="640" t="str">
        <f t="shared" si="42"/>
        <v xml:space="preserve"> 役員85</v>
      </c>
      <c r="BK87" s="690">
        <v>82</v>
      </c>
      <c r="BL87" s="640" t="str">
        <f t="shared" si="43"/>
        <v xml:space="preserve"> 審判85</v>
      </c>
    </row>
    <row r="88" spans="1:64" ht="13.5">
      <c r="A88" s="425">
        <v>86</v>
      </c>
      <c r="B88" s="463"/>
      <c r="C88" s="463"/>
      <c r="D88" s="535"/>
      <c r="E88" s="539"/>
      <c r="F88" s="539"/>
      <c r="G88" s="463"/>
      <c r="H88" s="762"/>
      <c r="I88" s="463"/>
      <c r="J88" s="463"/>
      <c r="K88" s="463"/>
      <c r="L88" s="463"/>
      <c r="M88" s="463"/>
      <c r="N88" s="167" t="s">
        <v>1957</v>
      </c>
      <c r="O88" s="167" t="s">
        <v>1958</v>
      </c>
      <c r="P88" s="466" t="s">
        <v>491</v>
      </c>
      <c r="Q88" s="463"/>
      <c r="R88" s="463"/>
      <c r="S88" s="463"/>
      <c r="T88" s="463"/>
      <c r="U88" s="463"/>
      <c r="V88" s="463"/>
      <c r="W88" s="463"/>
      <c r="X88" s="467"/>
      <c r="Y88" s="467"/>
      <c r="Z88" s="467"/>
      <c r="AA88" s="463"/>
      <c r="AB88" s="440"/>
      <c r="AD88" s="452">
        <f t="shared" si="45"/>
        <v>7</v>
      </c>
      <c r="AE88" s="453" t="str">
        <f t="shared" si="30"/>
        <v>土</v>
      </c>
      <c r="AF88" s="740" t="str">
        <f>IF(AB88&lt;AS16,(TEXT(AB88,"ggge年m月d日")),AS15&amp;(AG88-AS17+1)&amp;"年"&amp;AH88&amp;"月"&amp;AI88&amp;"日")</f>
        <v>明治33年1月0日</v>
      </c>
      <c r="AG88" s="740">
        <f t="shared" si="31"/>
        <v>1900</v>
      </c>
      <c r="AH88" s="740">
        <f t="shared" si="32"/>
        <v>1</v>
      </c>
      <c r="AI88" s="740">
        <f t="shared" si="33"/>
        <v>0</v>
      </c>
      <c r="AJ88" s="454" t="str">
        <f t="shared" si="46"/>
        <v>1900年1月0日</v>
      </c>
      <c r="AK88" s="454" t="str">
        <f t="shared" si="47"/>
        <v>明治33年1月0日 (土)</v>
      </c>
      <c r="AL88" s="454" t="str">
        <f t="shared" si="48"/>
        <v>1900年1月0日 (土)</v>
      </c>
      <c r="AM88" s="454" t="str">
        <f t="shared" si="34"/>
        <v/>
      </c>
      <c r="AN88" s="454" t="str">
        <f t="shared" si="35"/>
        <v/>
      </c>
      <c r="AO88" s="454" t="str">
        <f t="shared" si="36"/>
        <v/>
      </c>
      <c r="AP88" s="455" t="s">
        <v>1599</v>
      </c>
      <c r="AQ88" s="456" t="e">
        <f t="array" ref="AQ88">IF(ROW(A85)&gt;COUNTA(AO$4:AO$201),"",INDEX(AO:AO,SMALL(IF(AO$4:AO$201&lt;&gt;"",ROW(AO$4:AO$201),""),ROW(A85))))</f>
        <v>#NUM!</v>
      </c>
      <c r="AR88" s="454" t="str">
        <f t="shared" si="28"/>
        <v/>
      </c>
      <c r="AT88" s="455" t="s">
        <v>1599</v>
      </c>
      <c r="AU88" s="454" t="str">
        <f t="shared" si="49"/>
        <v/>
      </c>
      <c r="AV88" s="740" t="str">
        <f t="shared" si="44"/>
        <v/>
      </c>
      <c r="AW88" s="740" t="e">
        <f t="shared" si="41"/>
        <v>#VALUE!</v>
      </c>
      <c r="AX88" s="740" t="str">
        <f t="shared" si="37"/>
        <v/>
      </c>
      <c r="AY88" s="752" t="e">
        <f t="shared" si="38"/>
        <v>#VALUE!</v>
      </c>
      <c r="AZ88" s="753">
        <f t="shared" si="39"/>
        <v>0</v>
      </c>
      <c r="BA88" s="740" t="str">
        <f t="shared" si="50"/>
        <v/>
      </c>
      <c r="BE88" s="454" t="s">
        <v>2400</v>
      </c>
      <c r="BG88" s="630" t="str">
        <f t="shared" si="40"/>
        <v xml:space="preserve">                                                            Team085</v>
      </c>
      <c r="BH88" s="633" t="str">
        <f t="shared" si="29"/>
        <v/>
      </c>
      <c r="BI88" s="633">
        <f t="shared" si="51"/>
        <v>67</v>
      </c>
      <c r="BJ88" s="640" t="str">
        <f t="shared" si="42"/>
        <v xml:space="preserve"> 役員86</v>
      </c>
      <c r="BK88" s="690">
        <v>83</v>
      </c>
      <c r="BL88" s="640" t="str">
        <f t="shared" si="43"/>
        <v xml:space="preserve"> 審判86</v>
      </c>
    </row>
    <row r="89" spans="1:64" ht="13.5">
      <c r="A89" s="425">
        <v>87</v>
      </c>
      <c r="B89" s="463"/>
      <c r="C89" s="463"/>
      <c r="D89" s="535"/>
      <c r="E89" s="539"/>
      <c r="F89" s="539"/>
      <c r="G89" s="463"/>
      <c r="H89" s="762"/>
      <c r="I89" s="463"/>
      <c r="J89" s="463"/>
      <c r="K89" s="463"/>
      <c r="L89" s="463"/>
      <c r="M89" s="463"/>
      <c r="N89" s="167" t="s">
        <v>1959</v>
      </c>
      <c r="O89" s="547" t="s">
        <v>1960</v>
      </c>
      <c r="P89" s="466" t="s">
        <v>492</v>
      </c>
      <c r="Q89" s="463"/>
      <c r="R89" s="463"/>
      <c r="S89" s="463"/>
      <c r="T89" s="463"/>
      <c r="U89" s="463"/>
      <c r="V89" s="463"/>
      <c r="W89" s="463"/>
      <c r="X89" s="467"/>
      <c r="Y89" s="467"/>
      <c r="Z89" s="467"/>
      <c r="AA89" s="463"/>
      <c r="AB89" s="440"/>
      <c r="AD89" s="452">
        <f t="shared" si="45"/>
        <v>7</v>
      </c>
      <c r="AE89" s="453" t="str">
        <f t="shared" si="30"/>
        <v>土</v>
      </c>
      <c r="AF89" s="740" t="str">
        <f>IF(AB89&lt;AS16,(TEXT(AB89,"ggge年m月d日")),AS15&amp;(AG89-AS17+1)&amp;"年"&amp;AH89&amp;"月"&amp;AI89&amp;"日")</f>
        <v>明治33年1月0日</v>
      </c>
      <c r="AG89" s="740">
        <f t="shared" si="31"/>
        <v>1900</v>
      </c>
      <c r="AH89" s="740">
        <f t="shared" si="32"/>
        <v>1</v>
      </c>
      <c r="AI89" s="740">
        <f t="shared" si="33"/>
        <v>0</v>
      </c>
      <c r="AJ89" s="454" t="str">
        <f t="shared" si="46"/>
        <v>1900年1月0日</v>
      </c>
      <c r="AK89" s="454" t="str">
        <f t="shared" si="47"/>
        <v>明治33年1月0日 (土)</v>
      </c>
      <c r="AL89" s="454" t="str">
        <f t="shared" si="48"/>
        <v>1900年1月0日 (土)</v>
      </c>
      <c r="AM89" s="454" t="str">
        <f t="shared" si="34"/>
        <v/>
      </c>
      <c r="AN89" s="454" t="str">
        <f t="shared" si="35"/>
        <v/>
      </c>
      <c r="AO89" s="454" t="str">
        <f t="shared" si="36"/>
        <v/>
      </c>
      <c r="AP89" s="455" t="s">
        <v>1600</v>
      </c>
      <c r="AQ89" s="456" t="e">
        <f t="array" ref="AQ89">IF(ROW(A86)&gt;COUNTA(AO$4:AO$201),"",INDEX(AO:AO,SMALL(IF(AO$4:AO$201&lt;&gt;"",ROW(AO$4:AO$201),""),ROW(A86))))</f>
        <v>#NUM!</v>
      </c>
      <c r="AR89" s="454" t="str">
        <f t="shared" si="28"/>
        <v/>
      </c>
      <c r="AT89" s="455" t="s">
        <v>1600</v>
      </c>
      <c r="AU89" s="454" t="str">
        <f t="shared" si="49"/>
        <v/>
      </c>
      <c r="AV89" s="740" t="str">
        <f t="shared" si="44"/>
        <v/>
      </c>
      <c r="AW89" s="740" t="e">
        <f t="shared" si="41"/>
        <v>#VALUE!</v>
      </c>
      <c r="AX89" s="740" t="str">
        <f t="shared" si="37"/>
        <v/>
      </c>
      <c r="AY89" s="752" t="e">
        <f t="shared" si="38"/>
        <v>#VALUE!</v>
      </c>
      <c r="AZ89" s="753">
        <f t="shared" si="39"/>
        <v>0</v>
      </c>
      <c r="BA89" s="740" t="str">
        <f t="shared" si="50"/>
        <v/>
      </c>
      <c r="BE89" s="454" t="s">
        <v>2401</v>
      </c>
      <c r="BG89" s="630" t="str">
        <f t="shared" si="40"/>
        <v xml:space="preserve">                                                            Team086</v>
      </c>
      <c r="BH89" s="633" t="str">
        <f t="shared" si="29"/>
        <v/>
      </c>
      <c r="BI89" s="633">
        <f t="shared" si="51"/>
        <v>67</v>
      </c>
      <c r="BJ89" s="640" t="str">
        <f t="shared" si="42"/>
        <v xml:space="preserve"> 役員87</v>
      </c>
      <c r="BK89" s="690">
        <v>84</v>
      </c>
      <c r="BL89" s="640" t="str">
        <f t="shared" si="43"/>
        <v xml:space="preserve"> 審判87</v>
      </c>
    </row>
    <row r="90" spans="1:64" ht="13.5">
      <c r="A90" s="425">
        <v>88</v>
      </c>
      <c r="B90" s="463"/>
      <c r="C90" s="463"/>
      <c r="D90" s="535"/>
      <c r="E90" s="539"/>
      <c r="F90" s="539"/>
      <c r="G90" s="463"/>
      <c r="H90" s="762"/>
      <c r="I90" s="463"/>
      <c r="J90" s="463"/>
      <c r="K90" s="463"/>
      <c r="L90" s="463"/>
      <c r="M90" s="463"/>
      <c r="N90" s="167" t="s">
        <v>1961</v>
      </c>
      <c r="O90" s="167" t="s">
        <v>1962</v>
      </c>
      <c r="P90" s="466" t="s">
        <v>493</v>
      </c>
      <c r="Q90" s="463"/>
      <c r="R90" s="463"/>
      <c r="S90" s="463"/>
      <c r="T90" s="463"/>
      <c r="U90" s="463"/>
      <c r="V90" s="463"/>
      <c r="W90" s="463"/>
      <c r="X90" s="467"/>
      <c r="Y90" s="467"/>
      <c r="Z90" s="467"/>
      <c r="AA90" s="463"/>
      <c r="AB90" s="440"/>
      <c r="AD90" s="452">
        <f t="shared" si="45"/>
        <v>7</v>
      </c>
      <c r="AE90" s="453" t="str">
        <f t="shared" si="30"/>
        <v>土</v>
      </c>
      <c r="AF90" s="740" t="str">
        <f>IF(AB90&lt;AS16,(TEXT(AB90,"ggge年m月d日")),AS15&amp;(AG90-AS17+1)&amp;"年"&amp;AH90&amp;"月"&amp;AI90&amp;"日")</f>
        <v>明治33年1月0日</v>
      </c>
      <c r="AG90" s="740">
        <f t="shared" si="31"/>
        <v>1900</v>
      </c>
      <c r="AH90" s="740">
        <f t="shared" si="32"/>
        <v>1</v>
      </c>
      <c r="AI90" s="740">
        <f t="shared" si="33"/>
        <v>0</v>
      </c>
      <c r="AJ90" s="454" t="str">
        <f t="shared" si="46"/>
        <v>1900年1月0日</v>
      </c>
      <c r="AK90" s="454" t="str">
        <f t="shared" si="47"/>
        <v>明治33年1月0日 (土)</v>
      </c>
      <c r="AL90" s="454" t="str">
        <f t="shared" si="48"/>
        <v>1900年1月0日 (土)</v>
      </c>
      <c r="AM90" s="454" t="str">
        <f t="shared" si="34"/>
        <v/>
      </c>
      <c r="AN90" s="454" t="str">
        <f t="shared" si="35"/>
        <v/>
      </c>
      <c r="AO90" s="454" t="str">
        <f t="shared" si="36"/>
        <v/>
      </c>
      <c r="AP90" s="455" t="s">
        <v>1601</v>
      </c>
      <c r="AQ90" s="456" t="e">
        <f t="array" ref="AQ90">IF(ROW(A87)&gt;COUNTA(AO$4:AO$201),"",INDEX(AO:AO,SMALL(IF(AO$4:AO$201&lt;&gt;"",ROW(AO$4:AO$201),""),ROW(A87))))</f>
        <v>#NUM!</v>
      </c>
      <c r="AR90" s="454" t="str">
        <f t="shared" si="28"/>
        <v/>
      </c>
      <c r="AT90" s="455" t="s">
        <v>1601</v>
      </c>
      <c r="AU90" s="454" t="str">
        <f t="shared" si="49"/>
        <v/>
      </c>
      <c r="AV90" s="740" t="str">
        <f t="shared" si="44"/>
        <v/>
      </c>
      <c r="AW90" s="740" t="e">
        <f t="shared" si="41"/>
        <v>#VALUE!</v>
      </c>
      <c r="AX90" s="740" t="str">
        <f t="shared" si="37"/>
        <v/>
      </c>
      <c r="AY90" s="752" t="e">
        <f t="shared" si="38"/>
        <v>#VALUE!</v>
      </c>
      <c r="AZ90" s="753">
        <f t="shared" si="39"/>
        <v>0</v>
      </c>
      <c r="BA90" s="740" t="str">
        <f t="shared" si="50"/>
        <v/>
      </c>
      <c r="BE90" s="454" t="s">
        <v>2402</v>
      </c>
      <c r="BG90" s="630" t="str">
        <f t="shared" si="40"/>
        <v xml:space="preserve">                                                            Team087</v>
      </c>
      <c r="BH90" s="633" t="str">
        <f t="shared" si="29"/>
        <v/>
      </c>
      <c r="BI90" s="633">
        <f t="shared" si="51"/>
        <v>67</v>
      </c>
      <c r="BJ90" s="640" t="str">
        <f t="shared" si="42"/>
        <v xml:space="preserve"> 役員88</v>
      </c>
      <c r="BK90" s="690">
        <v>85</v>
      </c>
      <c r="BL90" s="640" t="str">
        <f t="shared" si="43"/>
        <v xml:space="preserve"> 審判88</v>
      </c>
    </row>
    <row r="91" spans="1:64" ht="13.5">
      <c r="A91" s="425">
        <v>89</v>
      </c>
      <c r="B91" s="463"/>
      <c r="C91" s="463"/>
      <c r="D91" s="535"/>
      <c r="E91" s="539"/>
      <c r="F91" s="539"/>
      <c r="G91" s="463"/>
      <c r="H91" s="762"/>
      <c r="I91" s="463"/>
      <c r="J91" s="463"/>
      <c r="K91" s="463"/>
      <c r="L91" s="463"/>
      <c r="M91" s="463"/>
      <c r="N91" s="167" t="s">
        <v>1963</v>
      </c>
      <c r="O91" s="547" t="s">
        <v>1964</v>
      </c>
      <c r="P91" s="466" t="s">
        <v>494</v>
      </c>
      <c r="Q91" s="463"/>
      <c r="R91" s="463"/>
      <c r="S91" s="463"/>
      <c r="T91" s="463"/>
      <c r="U91" s="463"/>
      <c r="V91" s="463"/>
      <c r="W91" s="463"/>
      <c r="X91" s="467"/>
      <c r="Y91" s="467"/>
      <c r="Z91" s="467"/>
      <c r="AA91" s="463"/>
      <c r="AB91" s="440"/>
      <c r="AD91" s="452">
        <f t="shared" si="45"/>
        <v>7</v>
      </c>
      <c r="AE91" s="453" t="str">
        <f t="shared" si="30"/>
        <v>土</v>
      </c>
      <c r="AF91" s="740" t="str">
        <f>IF(AB91&lt;AS16,(TEXT(AB91,"ggge年m月d日")),AS15&amp;(AG91-AS17+1)&amp;"年"&amp;AH91&amp;"月"&amp;AI91&amp;"日")</f>
        <v>明治33年1月0日</v>
      </c>
      <c r="AG91" s="740">
        <f t="shared" si="31"/>
        <v>1900</v>
      </c>
      <c r="AH91" s="740">
        <f t="shared" si="32"/>
        <v>1</v>
      </c>
      <c r="AI91" s="740">
        <f t="shared" si="33"/>
        <v>0</v>
      </c>
      <c r="AJ91" s="454" t="str">
        <f t="shared" si="46"/>
        <v>1900年1月0日</v>
      </c>
      <c r="AK91" s="454" t="str">
        <f t="shared" si="47"/>
        <v>明治33年1月0日 (土)</v>
      </c>
      <c r="AL91" s="454" t="str">
        <f t="shared" si="48"/>
        <v>1900年1月0日 (土)</v>
      </c>
      <c r="AM91" s="454" t="str">
        <f t="shared" si="34"/>
        <v/>
      </c>
      <c r="AN91" s="454" t="str">
        <f t="shared" si="35"/>
        <v/>
      </c>
      <c r="AO91" s="454" t="str">
        <f t="shared" si="36"/>
        <v/>
      </c>
      <c r="AP91" s="455" t="s">
        <v>1602</v>
      </c>
      <c r="AQ91" s="456" t="e">
        <f t="array" ref="AQ91">IF(ROW(A88)&gt;COUNTA(AO$4:AO$201),"",INDEX(AO:AO,SMALL(IF(AO$4:AO$201&lt;&gt;"",ROW(AO$4:AO$201),""),ROW(A88))))</f>
        <v>#NUM!</v>
      </c>
      <c r="AR91" s="454" t="str">
        <f t="shared" si="28"/>
        <v/>
      </c>
      <c r="AT91" s="455" t="s">
        <v>1602</v>
      </c>
      <c r="AU91" s="454" t="str">
        <f t="shared" si="49"/>
        <v/>
      </c>
      <c r="AV91" s="740" t="str">
        <f t="shared" si="44"/>
        <v/>
      </c>
      <c r="AW91" s="740" t="e">
        <f t="shared" si="41"/>
        <v>#VALUE!</v>
      </c>
      <c r="AX91" s="740" t="str">
        <f t="shared" si="37"/>
        <v/>
      </c>
      <c r="AY91" s="752" t="e">
        <f t="shared" si="38"/>
        <v>#VALUE!</v>
      </c>
      <c r="AZ91" s="753">
        <f t="shared" si="39"/>
        <v>0</v>
      </c>
      <c r="BA91" s="740" t="str">
        <f t="shared" si="50"/>
        <v/>
      </c>
      <c r="BE91" s="454" t="s">
        <v>2403</v>
      </c>
      <c r="BG91" s="630" t="str">
        <f t="shared" si="40"/>
        <v xml:space="preserve">                                                            Team088</v>
      </c>
      <c r="BH91" s="633" t="str">
        <f t="shared" si="29"/>
        <v/>
      </c>
      <c r="BI91" s="633">
        <f t="shared" si="51"/>
        <v>67</v>
      </c>
      <c r="BJ91" s="640" t="str">
        <f t="shared" si="42"/>
        <v xml:space="preserve"> 役員89</v>
      </c>
      <c r="BK91" s="690">
        <v>86</v>
      </c>
      <c r="BL91" s="640" t="str">
        <f t="shared" si="43"/>
        <v xml:space="preserve"> 審判89</v>
      </c>
    </row>
    <row r="92" spans="1:64" ht="13.5">
      <c r="A92" s="425">
        <v>90</v>
      </c>
      <c r="B92" s="463"/>
      <c r="C92" s="463"/>
      <c r="D92" s="535"/>
      <c r="E92" s="539"/>
      <c r="F92" s="539"/>
      <c r="G92" s="463"/>
      <c r="H92" s="762"/>
      <c r="I92" s="463"/>
      <c r="J92" s="463"/>
      <c r="K92" s="463"/>
      <c r="L92" s="463"/>
      <c r="M92" s="463"/>
      <c r="N92" s="167" t="s">
        <v>1965</v>
      </c>
      <c r="O92" s="167" t="s">
        <v>1966</v>
      </c>
      <c r="P92" s="466" t="s">
        <v>495</v>
      </c>
      <c r="Q92" s="463"/>
      <c r="R92" s="463"/>
      <c r="S92" s="463"/>
      <c r="T92" s="463"/>
      <c r="U92" s="463"/>
      <c r="V92" s="463"/>
      <c r="W92" s="463"/>
      <c r="X92" s="467"/>
      <c r="Y92" s="467"/>
      <c r="Z92" s="467"/>
      <c r="AA92" s="463"/>
      <c r="AB92" s="440"/>
      <c r="AD92" s="452">
        <f t="shared" si="45"/>
        <v>7</v>
      </c>
      <c r="AE92" s="453" t="str">
        <f t="shared" si="30"/>
        <v>土</v>
      </c>
      <c r="AF92" s="740" t="str">
        <f>IF(AB92&lt;AS16,(TEXT(AB92,"ggge年m月d日")),AS15&amp;(AG92-AS17+1)&amp;"年"&amp;AH92&amp;"月"&amp;AI92&amp;"日")</f>
        <v>明治33年1月0日</v>
      </c>
      <c r="AG92" s="740">
        <f t="shared" si="31"/>
        <v>1900</v>
      </c>
      <c r="AH92" s="740">
        <f t="shared" si="32"/>
        <v>1</v>
      </c>
      <c r="AI92" s="740">
        <f t="shared" si="33"/>
        <v>0</v>
      </c>
      <c r="AJ92" s="454" t="str">
        <f t="shared" si="46"/>
        <v>1900年1月0日</v>
      </c>
      <c r="AK92" s="454" t="str">
        <f t="shared" si="47"/>
        <v>明治33年1月0日 (土)</v>
      </c>
      <c r="AL92" s="454" t="str">
        <f t="shared" si="48"/>
        <v>1900年1月0日 (土)</v>
      </c>
      <c r="AM92" s="454" t="str">
        <f t="shared" si="34"/>
        <v/>
      </c>
      <c r="AN92" s="454" t="str">
        <f t="shared" si="35"/>
        <v/>
      </c>
      <c r="AO92" s="454" t="str">
        <f t="shared" si="36"/>
        <v/>
      </c>
      <c r="AP92" s="455" t="s">
        <v>1603</v>
      </c>
      <c r="AQ92" s="456" t="e">
        <f t="array" ref="AQ92">IF(ROW(A89)&gt;COUNTA(AO$4:AO$201),"",INDEX(AO:AO,SMALL(IF(AO$4:AO$201&lt;&gt;"",ROW(AO$4:AO$201),""),ROW(A89))))</f>
        <v>#NUM!</v>
      </c>
      <c r="AR92" s="454" t="str">
        <f t="shared" si="28"/>
        <v/>
      </c>
      <c r="AT92" s="455" t="s">
        <v>1603</v>
      </c>
      <c r="AU92" s="454" t="str">
        <f t="shared" si="49"/>
        <v/>
      </c>
      <c r="AV92" s="740" t="str">
        <f t="shared" si="44"/>
        <v/>
      </c>
      <c r="AW92" s="740" t="e">
        <f t="shared" si="41"/>
        <v>#VALUE!</v>
      </c>
      <c r="AX92" s="740" t="str">
        <f t="shared" si="37"/>
        <v/>
      </c>
      <c r="AY92" s="752" t="e">
        <f t="shared" si="38"/>
        <v>#VALUE!</v>
      </c>
      <c r="AZ92" s="753">
        <f t="shared" si="39"/>
        <v>0</v>
      </c>
      <c r="BA92" s="740" t="str">
        <f t="shared" si="50"/>
        <v/>
      </c>
      <c r="BE92" s="454" t="s">
        <v>2404</v>
      </c>
      <c r="BG92" s="630" t="str">
        <f t="shared" si="40"/>
        <v xml:space="preserve">                                                            Team089</v>
      </c>
      <c r="BH92" s="633" t="str">
        <f t="shared" si="29"/>
        <v/>
      </c>
      <c r="BI92" s="633">
        <f t="shared" si="51"/>
        <v>67</v>
      </c>
      <c r="BJ92" s="640" t="str">
        <f t="shared" si="42"/>
        <v xml:space="preserve"> 役員90</v>
      </c>
      <c r="BK92" s="690">
        <v>87</v>
      </c>
      <c r="BL92" s="640" t="str">
        <f t="shared" si="43"/>
        <v xml:space="preserve"> 審判90</v>
      </c>
    </row>
    <row r="93" spans="1:64" ht="13.5">
      <c r="A93" s="425">
        <v>91</v>
      </c>
      <c r="B93" s="463"/>
      <c r="C93" s="463"/>
      <c r="D93" s="535"/>
      <c r="E93" s="539"/>
      <c r="F93" s="539"/>
      <c r="G93" s="463"/>
      <c r="H93" s="762"/>
      <c r="I93" s="463"/>
      <c r="J93" s="463"/>
      <c r="K93" s="463"/>
      <c r="L93" s="463"/>
      <c r="M93" s="463"/>
      <c r="N93" s="167" t="s">
        <v>1967</v>
      </c>
      <c r="O93" s="547" t="s">
        <v>1968</v>
      </c>
      <c r="P93" s="466" t="s">
        <v>496</v>
      </c>
      <c r="Q93" s="463"/>
      <c r="R93" s="463"/>
      <c r="S93" s="463"/>
      <c r="T93" s="463"/>
      <c r="U93" s="463"/>
      <c r="V93" s="463"/>
      <c r="W93" s="463"/>
      <c r="X93" s="467"/>
      <c r="Y93" s="467"/>
      <c r="Z93" s="467"/>
      <c r="AA93" s="463"/>
      <c r="AB93" s="440"/>
      <c r="AD93" s="452">
        <f t="shared" si="45"/>
        <v>7</v>
      </c>
      <c r="AE93" s="453" t="str">
        <f t="shared" si="30"/>
        <v>土</v>
      </c>
      <c r="AF93" s="740" t="str">
        <f>IF(AB93&lt;AS16,(TEXT(AB93,"ggge年m月d日")),AS15&amp;(AG93-AS17+1)&amp;"年"&amp;AH93&amp;"月"&amp;AI93&amp;"日")</f>
        <v>明治33年1月0日</v>
      </c>
      <c r="AG93" s="740">
        <f t="shared" si="31"/>
        <v>1900</v>
      </c>
      <c r="AH93" s="740">
        <f t="shared" si="32"/>
        <v>1</v>
      </c>
      <c r="AI93" s="740">
        <f t="shared" si="33"/>
        <v>0</v>
      </c>
      <c r="AJ93" s="454" t="str">
        <f t="shared" si="46"/>
        <v>1900年1月0日</v>
      </c>
      <c r="AK93" s="454" t="str">
        <f t="shared" si="47"/>
        <v>明治33年1月0日 (土)</v>
      </c>
      <c r="AL93" s="454" t="str">
        <f t="shared" si="48"/>
        <v>1900年1月0日 (土)</v>
      </c>
      <c r="AM93" s="454" t="str">
        <f t="shared" si="34"/>
        <v/>
      </c>
      <c r="AN93" s="454" t="str">
        <f t="shared" si="35"/>
        <v/>
      </c>
      <c r="AO93" s="454" t="str">
        <f t="shared" si="36"/>
        <v/>
      </c>
      <c r="AP93" s="455" t="s">
        <v>1604</v>
      </c>
      <c r="AQ93" s="456" t="e">
        <f t="array" ref="AQ93">IF(ROW(A90)&gt;COUNTA(AO$4:AO$201),"",INDEX(AO:AO,SMALL(IF(AO$4:AO$201&lt;&gt;"",ROW(AO$4:AO$201),""),ROW(A90))))</f>
        <v>#NUM!</v>
      </c>
      <c r="AR93" s="454" t="str">
        <f t="shared" si="28"/>
        <v/>
      </c>
      <c r="AT93" s="455" t="s">
        <v>1604</v>
      </c>
      <c r="AU93" s="454" t="str">
        <f t="shared" si="49"/>
        <v/>
      </c>
      <c r="AV93" s="740" t="str">
        <f t="shared" si="44"/>
        <v/>
      </c>
      <c r="AW93" s="740" t="e">
        <f t="shared" si="41"/>
        <v>#VALUE!</v>
      </c>
      <c r="AX93" s="740" t="str">
        <f t="shared" si="37"/>
        <v/>
      </c>
      <c r="AY93" s="752" t="e">
        <f t="shared" si="38"/>
        <v>#VALUE!</v>
      </c>
      <c r="AZ93" s="753">
        <f t="shared" si="39"/>
        <v>0</v>
      </c>
      <c r="BA93" s="740" t="str">
        <f t="shared" si="50"/>
        <v/>
      </c>
      <c r="BE93" s="454" t="s">
        <v>2405</v>
      </c>
      <c r="BG93" s="630" t="str">
        <f t="shared" si="40"/>
        <v xml:space="preserve">                                                            Team090</v>
      </c>
      <c r="BH93" s="633" t="str">
        <f t="shared" si="29"/>
        <v/>
      </c>
      <c r="BI93" s="633">
        <f t="shared" si="51"/>
        <v>67</v>
      </c>
      <c r="BJ93" s="640" t="str">
        <f t="shared" si="42"/>
        <v xml:space="preserve"> 役員91</v>
      </c>
      <c r="BK93" s="690">
        <v>88</v>
      </c>
      <c r="BL93" s="640" t="str">
        <f t="shared" si="43"/>
        <v xml:space="preserve"> 審判91</v>
      </c>
    </row>
    <row r="94" spans="1:64" ht="13.5">
      <c r="A94" s="425">
        <v>92</v>
      </c>
      <c r="B94" s="463"/>
      <c r="C94" s="463"/>
      <c r="D94" s="535"/>
      <c r="E94" s="539"/>
      <c r="F94" s="539"/>
      <c r="G94" s="463"/>
      <c r="H94" s="762"/>
      <c r="I94" s="463"/>
      <c r="J94" s="463"/>
      <c r="K94" s="463"/>
      <c r="L94" s="463"/>
      <c r="M94" s="463"/>
      <c r="N94" s="167" t="s">
        <v>1969</v>
      </c>
      <c r="O94" s="167" t="s">
        <v>1970</v>
      </c>
      <c r="P94" s="466" t="s">
        <v>497</v>
      </c>
      <c r="Q94" s="463"/>
      <c r="R94" s="463"/>
      <c r="S94" s="463"/>
      <c r="T94" s="463"/>
      <c r="U94" s="463"/>
      <c r="V94" s="463"/>
      <c r="W94" s="463"/>
      <c r="X94" s="467"/>
      <c r="Y94" s="467"/>
      <c r="Z94" s="467"/>
      <c r="AA94" s="463"/>
      <c r="AB94" s="440"/>
      <c r="AD94" s="452">
        <f t="shared" si="45"/>
        <v>7</v>
      </c>
      <c r="AE94" s="453" t="str">
        <f t="shared" si="30"/>
        <v>土</v>
      </c>
      <c r="AF94" s="740" t="str">
        <f>IF(AB94&lt;AS16,(TEXT(AB94,"ggge年m月d日")),AS15&amp;(AG94-AS17+1)&amp;"年"&amp;AH94&amp;"月"&amp;AI94&amp;"日")</f>
        <v>明治33年1月0日</v>
      </c>
      <c r="AG94" s="740">
        <f t="shared" si="31"/>
        <v>1900</v>
      </c>
      <c r="AH94" s="740">
        <f t="shared" si="32"/>
        <v>1</v>
      </c>
      <c r="AI94" s="740">
        <f t="shared" si="33"/>
        <v>0</v>
      </c>
      <c r="AJ94" s="454" t="str">
        <f t="shared" si="46"/>
        <v>1900年1月0日</v>
      </c>
      <c r="AK94" s="454" t="str">
        <f t="shared" si="47"/>
        <v>明治33年1月0日 (土)</v>
      </c>
      <c r="AL94" s="454" t="str">
        <f t="shared" si="48"/>
        <v>1900年1月0日 (土)</v>
      </c>
      <c r="AM94" s="454" t="str">
        <f t="shared" si="34"/>
        <v/>
      </c>
      <c r="AN94" s="454" t="str">
        <f t="shared" si="35"/>
        <v/>
      </c>
      <c r="AO94" s="454" t="str">
        <f t="shared" si="36"/>
        <v/>
      </c>
      <c r="AP94" s="455" t="s">
        <v>1605</v>
      </c>
      <c r="AQ94" s="456" t="e">
        <f t="array" ref="AQ94">IF(ROW(A91)&gt;COUNTA(AO$4:AO$201),"",INDEX(AO:AO,SMALL(IF(AO$4:AO$201&lt;&gt;"",ROW(AO$4:AO$201),""),ROW(A91))))</f>
        <v>#NUM!</v>
      </c>
      <c r="AR94" s="454" t="str">
        <f t="shared" si="28"/>
        <v/>
      </c>
      <c r="AT94" s="455" t="s">
        <v>1605</v>
      </c>
      <c r="AU94" s="454" t="str">
        <f t="shared" si="49"/>
        <v/>
      </c>
      <c r="AV94" s="740" t="str">
        <f t="shared" si="44"/>
        <v/>
      </c>
      <c r="AW94" s="740" t="e">
        <f t="shared" si="41"/>
        <v>#VALUE!</v>
      </c>
      <c r="AX94" s="740" t="str">
        <f t="shared" si="37"/>
        <v/>
      </c>
      <c r="AY94" s="752" t="e">
        <f t="shared" si="38"/>
        <v>#VALUE!</v>
      </c>
      <c r="AZ94" s="753">
        <f t="shared" si="39"/>
        <v>0</v>
      </c>
      <c r="BA94" s="740" t="str">
        <f t="shared" si="50"/>
        <v/>
      </c>
      <c r="BE94" s="454" t="s">
        <v>2406</v>
      </c>
      <c r="BG94" s="630" t="str">
        <f t="shared" si="40"/>
        <v xml:space="preserve">                                                            Team091</v>
      </c>
      <c r="BH94" s="633" t="str">
        <f t="shared" si="29"/>
        <v/>
      </c>
      <c r="BI94" s="633">
        <f t="shared" si="51"/>
        <v>67</v>
      </c>
      <c r="BJ94" s="640" t="str">
        <f t="shared" si="42"/>
        <v xml:space="preserve"> 役員92</v>
      </c>
      <c r="BK94" s="690">
        <v>89</v>
      </c>
      <c r="BL94" s="640" t="str">
        <f t="shared" si="43"/>
        <v xml:space="preserve"> 審判92</v>
      </c>
    </row>
    <row r="95" spans="1:64" ht="13.5">
      <c r="A95" s="425">
        <v>93</v>
      </c>
      <c r="B95" s="463"/>
      <c r="C95" s="463"/>
      <c r="D95" s="535"/>
      <c r="E95" s="539"/>
      <c r="F95" s="539"/>
      <c r="G95" s="463"/>
      <c r="H95" s="762"/>
      <c r="I95" s="463"/>
      <c r="J95" s="463"/>
      <c r="K95" s="463"/>
      <c r="L95" s="463"/>
      <c r="M95" s="463"/>
      <c r="N95" s="167" t="s">
        <v>1971</v>
      </c>
      <c r="O95" s="547" t="s">
        <v>1972</v>
      </c>
      <c r="P95" s="466" t="s">
        <v>498</v>
      </c>
      <c r="Q95" s="463"/>
      <c r="R95" s="463"/>
      <c r="S95" s="463"/>
      <c r="T95" s="463"/>
      <c r="U95" s="463"/>
      <c r="V95" s="463"/>
      <c r="W95" s="463"/>
      <c r="X95" s="467"/>
      <c r="Y95" s="467"/>
      <c r="Z95" s="467"/>
      <c r="AA95" s="463"/>
      <c r="AB95" s="440"/>
      <c r="AD95" s="452">
        <f t="shared" si="45"/>
        <v>7</v>
      </c>
      <c r="AE95" s="453" t="str">
        <f t="shared" si="30"/>
        <v>土</v>
      </c>
      <c r="AF95" s="740" t="str">
        <f>IF(AB95&lt;AS16,(TEXT(AB95,"ggge年m月d日")),AS15&amp;(AG95-AS17+1)&amp;"年"&amp;AH95&amp;"月"&amp;AI95&amp;"日")</f>
        <v>明治33年1月0日</v>
      </c>
      <c r="AG95" s="740">
        <f t="shared" si="31"/>
        <v>1900</v>
      </c>
      <c r="AH95" s="740">
        <f t="shared" si="32"/>
        <v>1</v>
      </c>
      <c r="AI95" s="740">
        <f t="shared" si="33"/>
        <v>0</v>
      </c>
      <c r="AJ95" s="454" t="str">
        <f t="shared" si="46"/>
        <v>1900年1月0日</v>
      </c>
      <c r="AK95" s="454" t="str">
        <f t="shared" si="47"/>
        <v>明治33年1月0日 (土)</v>
      </c>
      <c r="AL95" s="454" t="str">
        <f t="shared" si="48"/>
        <v>1900年1月0日 (土)</v>
      </c>
      <c r="AM95" s="454" t="str">
        <f t="shared" si="34"/>
        <v/>
      </c>
      <c r="AN95" s="454" t="str">
        <f t="shared" si="35"/>
        <v/>
      </c>
      <c r="AO95" s="454" t="str">
        <f t="shared" si="36"/>
        <v/>
      </c>
      <c r="AP95" s="455" t="s">
        <v>1606</v>
      </c>
      <c r="AQ95" s="456" t="e">
        <f t="array" ref="AQ95">IF(ROW(A92)&gt;COUNTA(AO$4:AO$201),"",INDEX(AO:AO,SMALL(IF(AO$4:AO$201&lt;&gt;"",ROW(AO$4:AO$201),""),ROW(A92))))</f>
        <v>#NUM!</v>
      </c>
      <c r="AR95" s="454" t="str">
        <f t="shared" si="28"/>
        <v/>
      </c>
      <c r="AT95" s="455" t="s">
        <v>1606</v>
      </c>
      <c r="AU95" s="454" t="str">
        <f t="shared" si="49"/>
        <v/>
      </c>
      <c r="AV95" s="740" t="str">
        <f t="shared" si="44"/>
        <v/>
      </c>
      <c r="AW95" s="740" t="e">
        <f t="shared" si="41"/>
        <v>#VALUE!</v>
      </c>
      <c r="AX95" s="740" t="str">
        <f t="shared" si="37"/>
        <v/>
      </c>
      <c r="AY95" s="752" t="e">
        <f t="shared" si="38"/>
        <v>#VALUE!</v>
      </c>
      <c r="AZ95" s="753">
        <f t="shared" si="39"/>
        <v>0</v>
      </c>
      <c r="BA95" s="740" t="str">
        <f t="shared" si="50"/>
        <v/>
      </c>
      <c r="BE95" s="454" t="s">
        <v>2407</v>
      </c>
      <c r="BG95" s="630" t="str">
        <f t="shared" si="40"/>
        <v xml:space="preserve">                                                            Team092</v>
      </c>
      <c r="BH95" s="633" t="str">
        <f t="shared" si="29"/>
        <v/>
      </c>
      <c r="BI95" s="633">
        <f t="shared" si="51"/>
        <v>67</v>
      </c>
      <c r="BJ95" s="640" t="str">
        <f t="shared" si="42"/>
        <v xml:space="preserve"> 役員93</v>
      </c>
      <c r="BK95" s="690">
        <v>90</v>
      </c>
      <c r="BL95" s="640" t="str">
        <f t="shared" si="43"/>
        <v xml:space="preserve"> 審判93</v>
      </c>
    </row>
    <row r="96" spans="1:64" ht="13.5">
      <c r="A96" s="425">
        <v>94</v>
      </c>
      <c r="B96" s="463"/>
      <c r="C96" s="463"/>
      <c r="D96" s="535"/>
      <c r="E96" s="539"/>
      <c r="F96" s="539"/>
      <c r="G96" s="463"/>
      <c r="H96" s="762"/>
      <c r="I96" s="463"/>
      <c r="J96" s="463"/>
      <c r="K96" s="463"/>
      <c r="L96" s="463"/>
      <c r="M96" s="463"/>
      <c r="N96" s="167" t="s">
        <v>1973</v>
      </c>
      <c r="O96" s="167" t="s">
        <v>1974</v>
      </c>
      <c r="P96" s="466" t="s">
        <v>499</v>
      </c>
      <c r="Q96" s="463"/>
      <c r="R96" s="463"/>
      <c r="S96" s="463"/>
      <c r="T96" s="463"/>
      <c r="U96" s="463"/>
      <c r="V96" s="463"/>
      <c r="W96" s="463"/>
      <c r="X96" s="467"/>
      <c r="Y96" s="467"/>
      <c r="Z96" s="467"/>
      <c r="AA96" s="463"/>
      <c r="AB96" s="440"/>
      <c r="AD96" s="452">
        <f t="shared" si="45"/>
        <v>7</v>
      </c>
      <c r="AE96" s="453" t="str">
        <f t="shared" si="30"/>
        <v>土</v>
      </c>
      <c r="AF96" s="740" t="str">
        <f>IF(AB96&lt;AS16,(TEXT(AB96,"ggge年m月d日")),AS15&amp;(AG96-AS17+1)&amp;"年"&amp;AH96&amp;"月"&amp;AI96&amp;"日")</f>
        <v>明治33年1月0日</v>
      </c>
      <c r="AG96" s="740">
        <f t="shared" si="31"/>
        <v>1900</v>
      </c>
      <c r="AH96" s="740">
        <f t="shared" si="32"/>
        <v>1</v>
      </c>
      <c r="AI96" s="740">
        <f t="shared" si="33"/>
        <v>0</v>
      </c>
      <c r="AJ96" s="454" t="str">
        <f t="shared" si="46"/>
        <v>1900年1月0日</v>
      </c>
      <c r="AK96" s="454" t="str">
        <f t="shared" si="47"/>
        <v>明治33年1月0日 (土)</v>
      </c>
      <c r="AL96" s="454" t="str">
        <f t="shared" si="48"/>
        <v>1900年1月0日 (土)</v>
      </c>
      <c r="AM96" s="454" t="str">
        <f t="shared" si="34"/>
        <v/>
      </c>
      <c r="AN96" s="454" t="str">
        <f t="shared" si="35"/>
        <v/>
      </c>
      <c r="AO96" s="454" t="str">
        <f t="shared" si="36"/>
        <v/>
      </c>
      <c r="AP96" s="455" t="s">
        <v>1607</v>
      </c>
      <c r="AQ96" s="456" t="e">
        <f t="array" ref="AQ96">IF(ROW(A93)&gt;COUNTA(AO$4:AO$201),"",INDEX(AO:AO,SMALL(IF(AO$4:AO$201&lt;&gt;"",ROW(AO$4:AO$201),""),ROW(A93))))</f>
        <v>#NUM!</v>
      </c>
      <c r="AR96" s="454" t="str">
        <f t="shared" si="28"/>
        <v/>
      </c>
      <c r="AT96" s="455" t="s">
        <v>1607</v>
      </c>
      <c r="AU96" s="454" t="str">
        <f t="shared" si="49"/>
        <v/>
      </c>
      <c r="AV96" s="740" t="str">
        <f t="shared" si="44"/>
        <v/>
      </c>
      <c r="AW96" s="740" t="e">
        <f t="shared" si="41"/>
        <v>#VALUE!</v>
      </c>
      <c r="AX96" s="740" t="str">
        <f t="shared" si="37"/>
        <v/>
      </c>
      <c r="AY96" s="752" t="e">
        <f t="shared" si="38"/>
        <v>#VALUE!</v>
      </c>
      <c r="AZ96" s="753">
        <f t="shared" si="39"/>
        <v>0</v>
      </c>
      <c r="BA96" s="740" t="str">
        <f t="shared" si="50"/>
        <v/>
      </c>
      <c r="BE96" s="454" t="s">
        <v>2408</v>
      </c>
      <c r="BG96" s="630" t="str">
        <f t="shared" si="40"/>
        <v xml:space="preserve">                                                            Team093</v>
      </c>
      <c r="BH96" s="633" t="str">
        <f t="shared" si="29"/>
        <v/>
      </c>
      <c r="BI96" s="633">
        <f t="shared" si="51"/>
        <v>67</v>
      </c>
      <c r="BJ96" s="640" t="str">
        <f t="shared" si="42"/>
        <v xml:space="preserve"> 役員94</v>
      </c>
      <c r="BK96" s="690">
        <v>91</v>
      </c>
      <c r="BL96" s="640" t="str">
        <f t="shared" si="43"/>
        <v xml:space="preserve"> 審判94</v>
      </c>
    </row>
    <row r="97" spans="1:64" ht="13.5">
      <c r="A97" s="425">
        <v>95</v>
      </c>
      <c r="B97" s="463"/>
      <c r="C97" s="463"/>
      <c r="D97" s="535"/>
      <c r="E97" s="539"/>
      <c r="F97" s="539"/>
      <c r="G97" s="463"/>
      <c r="H97" s="762"/>
      <c r="I97" s="463"/>
      <c r="J97" s="463"/>
      <c r="K97" s="463"/>
      <c r="L97" s="463"/>
      <c r="M97" s="463"/>
      <c r="N97" s="167" t="s">
        <v>1975</v>
      </c>
      <c r="O97" s="547" t="s">
        <v>1976</v>
      </c>
      <c r="P97" s="466" t="s">
        <v>500</v>
      </c>
      <c r="Q97" s="463"/>
      <c r="R97" s="463"/>
      <c r="S97" s="463"/>
      <c r="T97" s="463"/>
      <c r="U97" s="463"/>
      <c r="V97" s="463"/>
      <c r="W97" s="463"/>
      <c r="X97" s="467"/>
      <c r="Y97" s="467"/>
      <c r="Z97" s="467"/>
      <c r="AA97" s="463"/>
      <c r="AB97" s="440"/>
      <c r="AD97" s="452">
        <f t="shared" si="45"/>
        <v>7</v>
      </c>
      <c r="AE97" s="453" t="str">
        <f t="shared" si="30"/>
        <v>土</v>
      </c>
      <c r="AF97" s="740" t="str">
        <f>IF(AB97&lt;AS16,(TEXT(AB97,"ggge年m月d日")),AS15&amp;(AG97-AS17+1)&amp;"年"&amp;AH97&amp;"月"&amp;AI97&amp;"日")</f>
        <v>明治33年1月0日</v>
      </c>
      <c r="AG97" s="740">
        <f t="shared" si="31"/>
        <v>1900</v>
      </c>
      <c r="AH97" s="740">
        <f t="shared" si="32"/>
        <v>1</v>
      </c>
      <c r="AI97" s="740">
        <f t="shared" si="33"/>
        <v>0</v>
      </c>
      <c r="AJ97" s="454" t="str">
        <f t="shared" si="46"/>
        <v>1900年1月0日</v>
      </c>
      <c r="AK97" s="454" t="str">
        <f t="shared" si="47"/>
        <v>明治33年1月0日 (土)</v>
      </c>
      <c r="AL97" s="454" t="str">
        <f t="shared" si="48"/>
        <v>1900年1月0日 (土)</v>
      </c>
      <c r="AM97" s="454" t="str">
        <f t="shared" si="34"/>
        <v/>
      </c>
      <c r="AN97" s="454" t="str">
        <f t="shared" si="35"/>
        <v/>
      </c>
      <c r="AO97" s="454" t="str">
        <f t="shared" si="36"/>
        <v/>
      </c>
      <c r="AP97" s="455" t="s">
        <v>1608</v>
      </c>
      <c r="AQ97" s="456" t="e">
        <f t="array" ref="AQ97">IF(ROW(A94)&gt;COUNTA(AO$4:AO$201),"",INDEX(AO:AO,SMALL(IF(AO$4:AO$201&lt;&gt;"",ROW(AO$4:AO$201),""),ROW(A94))))</f>
        <v>#NUM!</v>
      </c>
      <c r="AR97" s="454" t="str">
        <f t="shared" si="28"/>
        <v/>
      </c>
      <c r="AT97" s="455" t="s">
        <v>1608</v>
      </c>
      <c r="AU97" s="454" t="str">
        <f t="shared" si="49"/>
        <v/>
      </c>
      <c r="AV97" s="740" t="str">
        <f t="shared" si="44"/>
        <v/>
      </c>
      <c r="AW97" s="740" t="e">
        <f t="shared" si="41"/>
        <v>#VALUE!</v>
      </c>
      <c r="AX97" s="740" t="str">
        <f t="shared" si="37"/>
        <v/>
      </c>
      <c r="AY97" s="752" t="e">
        <f t="shared" si="38"/>
        <v>#VALUE!</v>
      </c>
      <c r="AZ97" s="753">
        <f t="shared" si="39"/>
        <v>0</v>
      </c>
      <c r="BA97" s="740" t="str">
        <f t="shared" si="50"/>
        <v/>
      </c>
      <c r="BE97" s="454" t="s">
        <v>2409</v>
      </c>
      <c r="BG97" s="630" t="str">
        <f t="shared" si="40"/>
        <v xml:space="preserve">                                                            Team094</v>
      </c>
      <c r="BH97" s="633" t="str">
        <f t="shared" si="29"/>
        <v/>
      </c>
      <c r="BI97" s="633">
        <f t="shared" si="51"/>
        <v>67</v>
      </c>
      <c r="BJ97" s="640" t="str">
        <f t="shared" si="42"/>
        <v xml:space="preserve"> 役員95</v>
      </c>
      <c r="BK97" s="690">
        <v>92</v>
      </c>
      <c r="BL97" s="640" t="str">
        <f t="shared" si="43"/>
        <v xml:space="preserve"> 審判95</v>
      </c>
    </row>
    <row r="98" spans="1:64" ht="13.5">
      <c r="A98" s="425">
        <v>96</v>
      </c>
      <c r="B98" s="463"/>
      <c r="C98" s="463"/>
      <c r="D98" s="535"/>
      <c r="E98" s="539"/>
      <c r="F98" s="539"/>
      <c r="G98" s="463"/>
      <c r="H98" s="762"/>
      <c r="I98" s="463"/>
      <c r="J98" s="463"/>
      <c r="K98" s="463"/>
      <c r="L98" s="463"/>
      <c r="M98" s="463"/>
      <c r="N98" s="167" t="s">
        <v>1977</v>
      </c>
      <c r="O98" s="167" t="s">
        <v>1978</v>
      </c>
      <c r="P98" s="466" t="s">
        <v>501</v>
      </c>
      <c r="Q98" s="463"/>
      <c r="R98" s="463"/>
      <c r="S98" s="463"/>
      <c r="T98" s="463"/>
      <c r="U98" s="463"/>
      <c r="V98" s="463"/>
      <c r="W98" s="463"/>
      <c r="X98" s="467"/>
      <c r="Y98" s="467"/>
      <c r="Z98" s="467"/>
      <c r="AA98" s="463"/>
      <c r="AB98" s="440"/>
      <c r="AD98" s="452">
        <f t="shared" si="45"/>
        <v>7</v>
      </c>
      <c r="AE98" s="453" t="str">
        <f t="shared" si="30"/>
        <v>土</v>
      </c>
      <c r="AF98" s="740" t="str">
        <f>IF(AB98&lt;AS16,(TEXT(AB98,"ggge年m月d日")),AS15&amp;(AG98-AS17+1)&amp;"年"&amp;AH98&amp;"月"&amp;AI98&amp;"日")</f>
        <v>明治33年1月0日</v>
      </c>
      <c r="AG98" s="740">
        <f t="shared" si="31"/>
        <v>1900</v>
      </c>
      <c r="AH98" s="740">
        <f t="shared" si="32"/>
        <v>1</v>
      </c>
      <c r="AI98" s="740">
        <f t="shared" si="33"/>
        <v>0</v>
      </c>
      <c r="AJ98" s="454" t="str">
        <f t="shared" si="46"/>
        <v>1900年1月0日</v>
      </c>
      <c r="AK98" s="454" t="str">
        <f t="shared" si="47"/>
        <v>明治33年1月0日 (土)</v>
      </c>
      <c r="AL98" s="454" t="str">
        <f t="shared" si="48"/>
        <v>1900年1月0日 (土)</v>
      </c>
      <c r="AM98" s="454" t="str">
        <f t="shared" si="34"/>
        <v/>
      </c>
      <c r="AN98" s="454" t="str">
        <f t="shared" si="35"/>
        <v/>
      </c>
      <c r="AO98" s="454" t="str">
        <f t="shared" si="36"/>
        <v/>
      </c>
      <c r="AP98" s="455" t="s">
        <v>1609</v>
      </c>
      <c r="AQ98" s="456" t="e">
        <f t="array" ref="AQ98">IF(ROW(A95)&gt;COUNTA(AO$4:AO$201),"",INDEX(AO:AO,SMALL(IF(AO$4:AO$201&lt;&gt;"",ROW(AO$4:AO$201),""),ROW(A95))))</f>
        <v>#NUM!</v>
      </c>
      <c r="AR98" s="454" t="str">
        <f t="shared" si="28"/>
        <v/>
      </c>
      <c r="AT98" s="455" t="s">
        <v>1609</v>
      </c>
      <c r="AU98" s="454" t="str">
        <f t="shared" si="49"/>
        <v/>
      </c>
      <c r="AV98" s="740" t="str">
        <f t="shared" si="44"/>
        <v/>
      </c>
      <c r="AW98" s="740" t="e">
        <f t="shared" si="41"/>
        <v>#VALUE!</v>
      </c>
      <c r="AX98" s="740" t="str">
        <f t="shared" si="37"/>
        <v/>
      </c>
      <c r="AY98" s="752" t="e">
        <f t="shared" si="38"/>
        <v>#VALUE!</v>
      </c>
      <c r="AZ98" s="753">
        <f t="shared" si="39"/>
        <v>0</v>
      </c>
      <c r="BA98" s="740" t="str">
        <f t="shared" si="50"/>
        <v/>
      </c>
      <c r="BE98" s="454" t="s">
        <v>2410</v>
      </c>
      <c r="BG98" s="630" t="str">
        <f t="shared" si="40"/>
        <v xml:space="preserve">                                                            Team095</v>
      </c>
      <c r="BH98" s="633" t="str">
        <f t="shared" si="29"/>
        <v/>
      </c>
      <c r="BI98" s="633">
        <f t="shared" si="51"/>
        <v>67</v>
      </c>
      <c r="BJ98" s="640" t="str">
        <f t="shared" si="42"/>
        <v xml:space="preserve"> 役員96</v>
      </c>
      <c r="BK98" s="690">
        <v>93</v>
      </c>
      <c r="BL98" s="640" t="str">
        <f t="shared" si="43"/>
        <v xml:space="preserve"> 審判96</v>
      </c>
    </row>
    <row r="99" spans="1:64" ht="13.5">
      <c r="A99" s="425">
        <v>97</v>
      </c>
      <c r="B99" s="463"/>
      <c r="C99" s="463"/>
      <c r="D99" s="535"/>
      <c r="E99" s="539"/>
      <c r="F99" s="539"/>
      <c r="G99" s="463"/>
      <c r="H99" s="762"/>
      <c r="I99" s="463"/>
      <c r="J99" s="463"/>
      <c r="K99" s="463"/>
      <c r="L99" s="463"/>
      <c r="M99" s="463"/>
      <c r="N99" s="167" t="s">
        <v>1979</v>
      </c>
      <c r="O99" s="547" t="s">
        <v>1980</v>
      </c>
      <c r="P99" s="466" t="s">
        <v>502</v>
      </c>
      <c r="Q99" s="463"/>
      <c r="R99" s="463"/>
      <c r="S99" s="463"/>
      <c r="T99" s="463"/>
      <c r="U99" s="463"/>
      <c r="V99" s="463"/>
      <c r="W99" s="463"/>
      <c r="X99" s="467"/>
      <c r="Y99" s="467"/>
      <c r="Z99" s="467"/>
      <c r="AA99" s="463"/>
      <c r="AB99" s="440"/>
      <c r="AD99" s="452">
        <f t="shared" si="45"/>
        <v>7</v>
      </c>
      <c r="AE99" s="453" t="str">
        <f t="shared" si="30"/>
        <v>土</v>
      </c>
      <c r="AF99" s="740" t="str">
        <f>IF(AB99&lt;AS16,(TEXT(AB99,"ggge年m月d日")),AS15&amp;(AG99-AS17+1)&amp;"年"&amp;AH99&amp;"月"&amp;AI99&amp;"日")</f>
        <v>明治33年1月0日</v>
      </c>
      <c r="AG99" s="740">
        <f t="shared" si="31"/>
        <v>1900</v>
      </c>
      <c r="AH99" s="740">
        <f t="shared" si="32"/>
        <v>1</v>
      </c>
      <c r="AI99" s="740">
        <f t="shared" si="33"/>
        <v>0</v>
      </c>
      <c r="AJ99" s="454" t="str">
        <f t="shared" si="46"/>
        <v>1900年1月0日</v>
      </c>
      <c r="AK99" s="454" t="str">
        <f t="shared" si="47"/>
        <v>明治33年1月0日 (土)</v>
      </c>
      <c r="AL99" s="454" t="str">
        <f t="shared" si="48"/>
        <v>1900年1月0日 (土)</v>
      </c>
      <c r="AM99" s="454" t="str">
        <f t="shared" si="34"/>
        <v/>
      </c>
      <c r="AN99" s="454" t="str">
        <f t="shared" si="35"/>
        <v/>
      </c>
      <c r="AO99" s="454" t="str">
        <f t="shared" si="36"/>
        <v/>
      </c>
      <c r="AP99" s="455" t="s">
        <v>1610</v>
      </c>
      <c r="AQ99" s="456" t="e">
        <f t="array" ref="AQ99">IF(ROW(A96)&gt;COUNTA(AO$4:AO$201),"",INDEX(AO:AO,SMALL(IF(AO$4:AO$201&lt;&gt;"",ROW(AO$4:AO$201),""),ROW(A96))))</f>
        <v>#NUM!</v>
      </c>
      <c r="AR99" s="454" t="str">
        <f t="shared" si="28"/>
        <v/>
      </c>
      <c r="AT99" s="455" t="s">
        <v>1610</v>
      </c>
      <c r="AU99" s="454" t="str">
        <f t="shared" si="49"/>
        <v/>
      </c>
      <c r="AV99" s="740" t="str">
        <f t="shared" si="44"/>
        <v/>
      </c>
      <c r="AW99" s="740" t="e">
        <f t="shared" si="41"/>
        <v>#VALUE!</v>
      </c>
      <c r="AX99" s="740" t="str">
        <f t="shared" si="37"/>
        <v/>
      </c>
      <c r="AY99" s="752" t="e">
        <f t="shared" si="38"/>
        <v>#VALUE!</v>
      </c>
      <c r="AZ99" s="753">
        <f t="shared" si="39"/>
        <v>0</v>
      </c>
      <c r="BA99" s="740" t="str">
        <f t="shared" si="50"/>
        <v/>
      </c>
      <c r="BE99" s="454" t="s">
        <v>2411</v>
      </c>
      <c r="BG99" s="630" t="str">
        <f t="shared" si="40"/>
        <v xml:space="preserve">                                                            Team096</v>
      </c>
      <c r="BH99" s="633" t="str">
        <f t="shared" si="29"/>
        <v/>
      </c>
      <c r="BI99" s="633">
        <f t="shared" si="51"/>
        <v>67</v>
      </c>
      <c r="BJ99" s="640" t="str">
        <f t="shared" si="42"/>
        <v xml:space="preserve"> 役員97</v>
      </c>
      <c r="BK99" s="690">
        <v>94</v>
      </c>
      <c r="BL99" s="640" t="str">
        <f t="shared" si="43"/>
        <v xml:space="preserve"> 審判97</v>
      </c>
    </row>
    <row r="100" spans="1:64" ht="13.5">
      <c r="A100" s="425">
        <v>98</v>
      </c>
      <c r="B100" s="463"/>
      <c r="C100" s="463"/>
      <c r="D100" s="535"/>
      <c r="E100" s="539"/>
      <c r="F100" s="539"/>
      <c r="G100" s="463"/>
      <c r="H100" s="762"/>
      <c r="I100" s="463"/>
      <c r="J100" s="463"/>
      <c r="K100" s="463"/>
      <c r="L100" s="463"/>
      <c r="M100" s="463"/>
      <c r="N100" s="167" t="s">
        <v>1981</v>
      </c>
      <c r="O100" s="167" t="s">
        <v>1982</v>
      </c>
      <c r="P100" s="466" t="s">
        <v>503</v>
      </c>
      <c r="Q100" s="463"/>
      <c r="R100" s="463"/>
      <c r="S100" s="463"/>
      <c r="T100" s="463"/>
      <c r="U100" s="463"/>
      <c r="V100" s="463"/>
      <c r="W100" s="463"/>
      <c r="X100" s="467"/>
      <c r="Y100" s="467"/>
      <c r="Z100" s="467"/>
      <c r="AA100" s="463"/>
      <c r="AB100" s="440"/>
      <c r="AD100" s="452">
        <f t="shared" si="45"/>
        <v>7</v>
      </c>
      <c r="AE100" s="453" t="str">
        <f t="shared" si="30"/>
        <v>土</v>
      </c>
      <c r="AF100" s="740" t="str">
        <f>IF(AB100&lt;AS16,(TEXT(AB100,"ggge年m月d日")),AS15&amp;(AG100-AS17+1)&amp;"年"&amp;AH100&amp;"月"&amp;AI100&amp;"日")</f>
        <v>明治33年1月0日</v>
      </c>
      <c r="AG100" s="740">
        <f t="shared" si="31"/>
        <v>1900</v>
      </c>
      <c r="AH100" s="740">
        <f t="shared" si="32"/>
        <v>1</v>
      </c>
      <c r="AI100" s="740">
        <f t="shared" si="33"/>
        <v>0</v>
      </c>
      <c r="AJ100" s="454" t="str">
        <f t="shared" si="46"/>
        <v>1900年1月0日</v>
      </c>
      <c r="AK100" s="454" t="str">
        <f t="shared" si="47"/>
        <v>明治33年1月0日 (土)</v>
      </c>
      <c r="AL100" s="454" t="str">
        <f t="shared" si="48"/>
        <v>1900年1月0日 (土)</v>
      </c>
      <c r="AM100" s="454" t="str">
        <f t="shared" si="34"/>
        <v/>
      </c>
      <c r="AN100" s="454" t="str">
        <f t="shared" si="35"/>
        <v/>
      </c>
      <c r="AO100" s="454" t="str">
        <f t="shared" si="36"/>
        <v/>
      </c>
      <c r="AP100" s="455" t="s">
        <v>1611</v>
      </c>
      <c r="AQ100" s="456" t="e">
        <f t="array" ref="AQ100">IF(ROW(A97)&gt;COUNTA(AO$4:AO$201),"",INDEX(AO:AO,SMALL(IF(AO$4:AO$201&lt;&gt;"",ROW(AO$4:AO$201),""),ROW(A97))))</f>
        <v>#NUM!</v>
      </c>
      <c r="AR100" s="454" t="str">
        <f t="shared" ref="AR100:AR131" si="52">IFERROR(AQ100,"")</f>
        <v/>
      </c>
      <c r="AT100" s="455" t="s">
        <v>1611</v>
      </c>
      <c r="AU100" s="454" t="str">
        <f t="shared" si="49"/>
        <v/>
      </c>
      <c r="AV100" s="740" t="str">
        <f t="shared" si="44"/>
        <v/>
      </c>
      <c r="AW100" s="740" t="e">
        <f t="shared" si="41"/>
        <v>#VALUE!</v>
      </c>
      <c r="AX100" s="740" t="str">
        <f t="shared" si="37"/>
        <v/>
      </c>
      <c r="AY100" s="752" t="e">
        <f t="shared" si="38"/>
        <v>#VALUE!</v>
      </c>
      <c r="AZ100" s="753">
        <f t="shared" si="39"/>
        <v>0</v>
      </c>
      <c r="BA100" s="740" t="str">
        <f t="shared" si="50"/>
        <v/>
      </c>
      <c r="BE100" s="454" t="s">
        <v>2412</v>
      </c>
      <c r="BG100" s="630" t="str">
        <f t="shared" si="40"/>
        <v xml:space="preserve">                                                            Team097</v>
      </c>
      <c r="BH100" s="633" t="str">
        <f t="shared" si="29"/>
        <v/>
      </c>
      <c r="BI100" s="633">
        <f t="shared" si="51"/>
        <v>67</v>
      </c>
      <c r="BJ100" s="640" t="str">
        <f t="shared" si="42"/>
        <v xml:space="preserve"> 役員98</v>
      </c>
      <c r="BK100" s="690">
        <v>95</v>
      </c>
      <c r="BL100" s="640" t="str">
        <f t="shared" si="43"/>
        <v xml:space="preserve"> 審判98</v>
      </c>
    </row>
    <row r="101" spans="1:64" ht="13.5">
      <c r="A101" s="425">
        <v>99</v>
      </c>
      <c r="B101" s="463"/>
      <c r="C101" s="463"/>
      <c r="D101" s="535"/>
      <c r="E101" s="539"/>
      <c r="F101" s="539"/>
      <c r="G101" s="463"/>
      <c r="H101" s="762"/>
      <c r="I101" s="463"/>
      <c r="J101" s="463"/>
      <c r="K101" s="463"/>
      <c r="L101" s="463"/>
      <c r="M101" s="463"/>
      <c r="N101" s="167" t="s">
        <v>1983</v>
      </c>
      <c r="O101" s="547" t="s">
        <v>1984</v>
      </c>
      <c r="P101" s="466" t="s">
        <v>504</v>
      </c>
      <c r="Q101" s="463"/>
      <c r="R101" s="463"/>
      <c r="S101" s="463"/>
      <c r="T101" s="463"/>
      <c r="U101" s="463"/>
      <c r="V101" s="463"/>
      <c r="W101" s="463"/>
      <c r="X101" s="467"/>
      <c r="Y101" s="467"/>
      <c r="Z101" s="467"/>
      <c r="AA101" s="463"/>
      <c r="AB101" s="440"/>
      <c r="AD101" s="452">
        <f t="shared" si="45"/>
        <v>7</v>
      </c>
      <c r="AE101" s="453" t="str">
        <f t="shared" si="30"/>
        <v>土</v>
      </c>
      <c r="AF101" s="740" t="str">
        <f>IF(AB101&lt;AS16,(TEXT(AB101,"ggge年m月d日")),AS15&amp;(AG101-AS17+1)&amp;"年"&amp;AH101&amp;"月"&amp;AI101&amp;"日")</f>
        <v>明治33年1月0日</v>
      </c>
      <c r="AG101" s="740">
        <f t="shared" si="31"/>
        <v>1900</v>
      </c>
      <c r="AH101" s="740">
        <f t="shared" si="32"/>
        <v>1</v>
      </c>
      <c r="AI101" s="740">
        <f t="shared" si="33"/>
        <v>0</v>
      </c>
      <c r="AJ101" s="454" t="str">
        <f t="shared" si="46"/>
        <v>1900年1月0日</v>
      </c>
      <c r="AK101" s="454" t="str">
        <f t="shared" si="47"/>
        <v>明治33年1月0日 (土)</v>
      </c>
      <c r="AL101" s="454" t="str">
        <f t="shared" si="48"/>
        <v>1900年1月0日 (土)</v>
      </c>
      <c r="AM101" s="454" t="str">
        <f t="shared" si="34"/>
        <v/>
      </c>
      <c r="AN101" s="454" t="str">
        <f t="shared" si="35"/>
        <v/>
      </c>
      <c r="AO101" s="454" t="str">
        <f t="shared" si="36"/>
        <v/>
      </c>
      <c r="AP101" s="455" t="s">
        <v>1612</v>
      </c>
      <c r="AQ101" s="456" t="e">
        <f t="array" ref="AQ101">IF(ROW(A98)&gt;COUNTA(AO$4:AO$201),"",INDEX(AO:AO,SMALL(IF(AO$4:AO$201&lt;&gt;"",ROW(AO$4:AO$201),""),ROW(A98))))</f>
        <v>#NUM!</v>
      </c>
      <c r="AR101" s="454" t="str">
        <f t="shared" si="52"/>
        <v/>
      </c>
      <c r="AT101" s="455" t="s">
        <v>1612</v>
      </c>
      <c r="AU101" s="454" t="str">
        <f t="shared" si="49"/>
        <v/>
      </c>
      <c r="AV101" s="740" t="str">
        <f t="shared" si="44"/>
        <v/>
      </c>
      <c r="AW101" s="740" t="e">
        <f t="shared" si="41"/>
        <v>#VALUE!</v>
      </c>
      <c r="AX101" s="740" t="str">
        <f t="shared" si="37"/>
        <v/>
      </c>
      <c r="AY101" s="752" t="e">
        <f t="shared" si="38"/>
        <v>#VALUE!</v>
      </c>
      <c r="AZ101" s="753">
        <f t="shared" si="39"/>
        <v>0</v>
      </c>
      <c r="BA101" s="740" t="str">
        <f t="shared" si="50"/>
        <v/>
      </c>
      <c r="BE101" s="454" t="s">
        <v>2413</v>
      </c>
      <c r="BG101" s="630" t="str">
        <f t="shared" si="40"/>
        <v xml:space="preserve">                                                            Team098</v>
      </c>
      <c r="BH101" s="633" t="str">
        <f t="shared" si="29"/>
        <v/>
      </c>
      <c r="BI101" s="633">
        <f t="shared" si="51"/>
        <v>67</v>
      </c>
      <c r="BJ101" s="640" t="str">
        <f t="shared" si="42"/>
        <v xml:space="preserve"> 役員99</v>
      </c>
      <c r="BK101" s="690">
        <v>96</v>
      </c>
      <c r="BL101" s="640" t="str">
        <f t="shared" si="43"/>
        <v xml:space="preserve"> 審判99</v>
      </c>
    </row>
    <row r="102" spans="1:64" ht="14.25" thickBot="1">
      <c r="A102" s="469">
        <v>100</v>
      </c>
      <c r="B102" s="470"/>
      <c r="C102" s="470"/>
      <c r="D102" s="540"/>
      <c r="E102" s="541"/>
      <c r="F102" s="470"/>
      <c r="G102" s="470"/>
      <c r="H102" s="763"/>
      <c r="I102" s="470"/>
      <c r="J102" s="470"/>
      <c r="K102" s="470"/>
      <c r="L102" s="470"/>
      <c r="M102" s="470"/>
      <c r="N102" s="530" t="s">
        <v>1985</v>
      </c>
      <c r="O102" s="530" t="s">
        <v>1986</v>
      </c>
      <c r="P102" s="471" t="s">
        <v>505</v>
      </c>
      <c r="Q102" s="470"/>
      <c r="R102" s="470"/>
      <c r="S102" s="470"/>
      <c r="T102" s="470"/>
      <c r="U102" s="470"/>
      <c r="V102" s="470"/>
      <c r="W102" s="470"/>
      <c r="X102" s="472"/>
      <c r="Y102" s="472"/>
      <c r="Z102" s="472"/>
      <c r="AA102" s="470"/>
      <c r="AB102" s="473"/>
      <c r="AD102" s="474">
        <f t="shared" si="45"/>
        <v>7</v>
      </c>
      <c r="AE102" s="475" t="str">
        <f t="shared" si="30"/>
        <v>土</v>
      </c>
      <c r="AF102" s="745" t="str">
        <f>IF(AB102&lt;AS16,(TEXT(AB102,"ggge年m月d日")),AS15&amp;(AG102-AS17+1)&amp;"年"&amp;AH102&amp;"月"&amp;AI102&amp;"日")</f>
        <v>明治33年1月0日</v>
      </c>
      <c r="AG102" s="741">
        <f t="shared" si="31"/>
        <v>1900</v>
      </c>
      <c r="AH102" s="741">
        <f t="shared" si="32"/>
        <v>1</v>
      </c>
      <c r="AI102" s="741">
        <f t="shared" si="33"/>
        <v>0</v>
      </c>
      <c r="AJ102" s="476" t="str">
        <f t="shared" si="46"/>
        <v>1900年1月0日</v>
      </c>
      <c r="AK102" s="476" t="str">
        <f t="shared" si="47"/>
        <v>明治33年1月0日 (土)</v>
      </c>
      <c r="AL102" s="476" t="str">
        <f t="shared" si="48"/>
        <v>1900年1月0日 (土)</v>
      </c>
      <c r="AM102" s="476" t="str">
        <f t="shared" si="34"/>
        <v/>
      </c>
      <c r="AN102" s="454" t="str">
        <f t="shared" si="35"/>
        <v/>
      </c>
      <c r="AO102" s="454" t="str">
        <f t="shared" si="36"/>
        <v/>
      </c>
      <c r="AP102" s="455" t="s">
        <v>1613</v>
      </c>
      <c r="AQ102" s="456" t="e">
        <f t="array" ref="AQ102">IF(ROW(A99)&gt;COUNTA(AO$4:AO$201),"",INDEX(AO:AO,SMALL(IF(AO$4:AO$201&lt;&gt;"",ROW(AO$4:AO$201),""),ROW(A99))))</f>
        <v>#NUM!</v>
      </c>
      <c r="AR102" s="454" t="str">
        <f t="shared" si="52"/>
        <v/>
      </c>
      <c r="AT102" s="455" t="s">
        <v>1613</v>
      </c>
      <c r="AU102" s="454" t="str">
        <f t="shared" si="49"/>
        <v/>
      </c>
      <c r="AV102" s="740" t="str">
        <f t="shared" si="44"/>
        <v/>
      </c>
      <c r="AW102" s="740" t="e">
        <f t="shared" si="41"/>
        <v>#VALUE!</v>
      </c>
      <c r="AX102" s="740" t="str">
        <f t="shared" si="37"/>
        <v/>
      </c>
      <c r="AY102" s="752" t="e">
        <f t="shared" si="38"/>
        <v>#VALUE!</v>
      </c>
      <c r="AZ102" s="753">
        <f t="shared" si="39"/>
        <v>0</v>
      </c>
      <c r="BA102" s="740" t="str">
        <f t="shared" si="50"/>
        <v/>
      </c>
      <c r="BE102" s="459" t="s">
        <v>2414</v>
      </c>
      <c r="BG102" s="631" t="str">
        <f t="shared" si="40"/>
        <v xml:space="preserve">                                                            Team099</v>
      </c>
      <c r="BH102" s="634" t="str">
        <f t="shared" si="29"/>
        <v/>
      </c>
      <c r="BI102" s="634">
        <f t="shared" si="51"/>
        <v>67</v>
      </c>
      <c r="BJ102" s="640" t="str">
        <f t="shared" si="42"/>
        <v xml:space="preserve"> 役員100</v>
      </c>
      <c r="BK102" s="690">
        <v>97</v>
      </c>
      <c r="BL102" s="641" t="str">
        <f t="shared" si="43"/>
        <v xml:space="preserve"> 審判100</v>
      </c>
    </row>
    <row r="103" spans="1:64">
      <c r="N103" s="478"/>
      <c r="O103" s="478"/>
      <c r="P103" s="479" t="s">
        <v>506</v>
      </c>
      <c r="AD103" s="482"/>
      <c r="AE103" s="483"/>
      <c r="AF103" s="484"/>
      <c r="AG103" s="484"/>
      <c r="AH103" s="484"/>
      <c r="AI103" s="484"/>
      <c r="AJ103" s="485"/>
      <c r="AK103" s="484"/>
      <c r="AL103" s="484"/>
      <c r="AM103" s="486"/>
      <c r="AN103" s="455" t="s">
        <v>1987</v>
      </c>
      <c r="AO103" s="454" t="str">
        <f>AN4</f>
        <v>1912年7月29日 (月)</v>
      </c>
      <c r="AP103" s="455" t="s">
        <v>1614</v>
      </c>
      <c r="AQ103" s="456" t="e">
        <f t="array" ref="AQ103">IF(ROW(A100)&gt;COUNTA(AO$4:AO$201),"",INDEX(AO:AO,SMALL(IF(AO$4:AO$201&lt;&gt;"",ROW(AO$4:AO$201),""),ROW(A100))))</f>
        <v>#NUM!</v>
      </c>
      <c r="AR103" s="454" t="str">
        <f t="shared" si="52"/>
        <v/>
      </c>
      <c r="AT103" s="455" t="s">
        <v>1614</v>
      </c>
      <c r="AU103" s="454" t="str">
        <f t="shared" ref="AU103:AU108" si="53">AR99</f>
        <v/>
      </c>
      <c r="AV103" s="740" t="str">
        <f t="shared" si="44"/>
        <v/>
      </c>
      <c r="AW103" s="740" t="e">
        <f t="shared" si="41"/>
        <v>#VALUE!</v>
      </c>
      <c r="AX103" s="740" t="str">
        <f t="shared" si="37"/>
        <v/>
      </c>
      <c r="AY103" s="752" t="e">
        <f t="shared" si="38"/>
        <v>#VALUE!</v>
      </c>
      <c r="AZ103" s="753">
        <f t="shared" si="39"/>
        <v>0</v>
      </c>
      <c r="BA103" s="740" t="str">
        <f t="shared" si="50"/>
        <v/>
      </c>
      <c r="BJ103" s="640"/>
      <c r="BK103" s="690">
        <v>98</v>
      </c>
    </row>
    <row r="104" spans="1:64">
      <c r="N104" s="480"/>
      <c r="O104" s="480"/>
      <c r="P104" s="479" t="s">
        <v>507</v>
      </c>
      <c r="AD104" s="487"/>
      <c r="AE104" s="488"/>
      <c r="AF104" s="417"/>
      <c r="AG104" s="417"/>
      <c r="AH104" s="417"/>
      <c r="AI104" s="417"/>
      <c r="AJ104" s="489"/>
      <c r="AK104" s="417"/>
      <c r="AL104" s="417"/>
      <c r="AM104" s="490"/>
      <c r="AN104" s="455" t="s">
        <v>1988</v>
      </c>
      <c r="AO104" s="454" t="str">
        <f t="shared" ref="AO104:AO167" si="54">AN5</f>
        <v>1912年7月30日 (火)</v>
      </c>
      <c r="AP104" s="455" t="s">
        <v>1616</v>
      </c>
      <c r="AQ104" s="456" t="e">
        <f t="array" ref="AQ104">IF(ROW(A101)&gt;COUNTA(AO$4:AO$201),"",INDEX(AO:AO,SMALL(IF(AO$4:AO$201&lt;&gt;"",ROW(AO$4:AO$201),""),ROW(A101))))</f>
        <v>#NUM!</v>
      </c>
      <c r="AR104" s="454" t="str">
        <f t="shared" si="52"/>
        <v/>
      </c>
      <c r="AT104" s="455" t="s">
        <v>1616</v>
      </c>
      <c r="AU104" s="454" t="str">
        <f t="shared" si="53"/>
        <v/>
      </c>
      <c r="AV104" s="740" t="str">
        <f t="shared" si="44"/>
        <v/>
      </c>
      <c r="AW104" s="740" t="e">
        <f t="shared" si="41"/>
        <v>#VALUE!</v>
      </c>
      <c r="AX104" s="740" t="str">
        <f t="shared" si="37"/>
        <v/>
      </c>
      <c r="AY104" s="752" t="e">
        <f t="shared" si="38"/>
        <v>#VALUE!</v>
      </c>
      <c r="AZ104" s="753">
        <f t="shared" si="39"/>
        <v>0</v>
      </c>
      <c r="BA104" s="740" t="str">
        <f t="shared" si="50"/>
        <v/>
      </c>
      <c r="BJ104" s="640" t="str">
        <f>IF(N3 = "","",CONCATENATE(" ",N3))</f>
        <v/>
      </c>
      <c r="BK104" s="690">
        <v>99</v>
      </c>
    </row>
    <row r="105" spans="1:64">
      <c r="N105" s="480"/>
      <c r="O105" s="480"/>
      <c r="P105" s="481">
        <v>1</v>
      </c>
      <c r="AD105" s="487"/>
      <c r="AE105" s="488"/>
      <c r="AF105" s="417"/>
      <c r="AG105" s="417"/>
      <c r="AH105" s="417"/>
      <c r="AI105" s="417"/>
      <c r="AJ105" s="489"/>
      <c r="AK105" s="417"/>
      <c r="AL105" s="417"/>
      <c r="AM105" s="490"/>
      <c r="AN105" s="455" t="s">
        <v>1989</v>
      </c>
      <c r="AO105" s="454" t="str">
        <f t="shared" si="54"/>
        <v>1926年12月24日 (金)</v>
      </c>
      <c r="AP105" s="455" t="s">
        <v>1617</v>
      </c>
      <c r="AQ105" s="456" t="e">
        <f t="array" ref="AQ105">IF(ROW(A102)&gt;COUNTA(AO$4:AO$201),"",INDEX(AO:AO,SMALL(IF(AO$4:AO$201&lt;&gt;"",ROW(AO$4:AO$201),""),ROW(A102))))</f>
        <v>#NUM!</v>
      </c>
      <c r="AR105" s="454" t="str">
        <f t="shared" si="52"/>
        <v/>
      </c>
      <c r="AT105" s="455" t="s">
        <v>1617</v>
      </c>
      <c r="AU105" s="454" t="str">
        <f t="shared" si="53"/>
        <v/>
      </c>
      <c r="AV105" s="740" t="str">
        <f t="shared" si="44"/>
        <v/>
      </c>
      <c r="AW105" s="740" t="e">
        <f t="shared" si="41"/>
        <v>#VALUE!</v>
      </c>
      <c r="AX105" s="740" t="str">
        <f t="shared" si="37"/>
        <v/>
      </c>
      <c r="AY105" s="752" t="e">
        <f t="shared" si="38"/>
        <v>#VALUE!</v>
      </c>
      <c r="AZ105" s="753">
        <f t="shared" si="39"/>
        <v>0</v>
      </c>
      <c r="BA105" s="740" t="str">
        <f t="shared" si="50"/>
        <v/>
      </c>
      <c r="BJ105" s="640" t="str">
        <f>IF(N4 = "","",CONCATENATE(" ",N4))</f>
        <v xml:space="preserve"> -</v>
      </c>
      <c r="BK105" s="690">
        <v>100</v>
      </c>
    </row>
    <row r="106" spans="1:64">
      <c r="N106" s="480"/>
      <c r="O106" s="480"/>
      <c r="P106" s="481">
        <v>2</v>
      </c>
      <c r="AD106" s="487"/>
      <c r="AE106" s="488"/>
      <c r="AF106" s="417"/>
      <c r="AG106" s="417"/>
      <c r="AH106" s="417"/>
      <c r="AI106" s="417"/>
      <c r="AJ106" s="489"/>
      <c r="AK106" s="417"/>
      <c r="AL106" s="417"/>
      <c r="AM106" s="490"/>
      <c r="AN106" s="455" t="s">
        <v>1990</v>
      </c>
      <c r="AO106" s="454" t="str">
        <f t="shared" si="54"/>
        <v>1926年12月25日 (土)</v>
      </c>
      <c r="AP106" s="455" t="s">
        <v>1618</v>
      </c>
      <c r="AQ106" s="456" t="e">
        <f t="array" ref="AQ106">IF(ROW(A103)&gt;COUNTA(AO$4:AO$201),"",INDEX(AO:AO,SMALL(IF(AO$4:AO$201&lt;&gt;"",ROW(AO$4:AO$201),""),ROW(A103))))</f>
        <v>#NUM!</v>
      </c>
      <c r="AR106" s="454" t="str">
        <f t="shared" si="52"/>
        <v/>
      </c>
      <c r="AT106" s="455" t="s">
        <v>1618</v>
      </c>
      <c r="AU106" s="454" t="str">
        <f t="shared" si="53"/>
        <v/>
      </c>
      <c r="AV106" s="740" t="str">
        <f t="shared" si="44"/>
        <v/>
      </c>
      <c r="AW106" s="740" t="e">
        <f t="shared" si="41"/>
        <v>#VALUE!</v>
      </c>
      <c r="AX106" s="740" t="str">
        <f t="shared" si="37"/>
        <v/>
      </c>
      <c r="AY106" s="752" t="e">
        <f t="shared" si="38"/>
        <v>#VALUE!</v>
      </c>
      <c r="AZ106" s="753">
        <f t="shared" si="39"/>
        <v>0</v>
      </c>
      <c r="BA106" s="740" t="str">
        <f t="shared" si="50"/>
        <v/>
      </c>
      <c r="BJ106" s="640" t="str">
        <f t="shared" ref="BJ106:BJ169" si="55">IF(N5 = "","",CONCATENATE(" ",N5))</f>
        <v xml:space="preserve"> 審判 一郎</v>
      </c>
      <c r="BK106" s="690">
        <v>101</v>
      </c>
    </row>
    <row r="107" spans="1:64">
      <c r="N107" s="480"/>
      <c r="O107" s="480"/>
      <c r="P107" s="481">
        <v>3</v>
      </c>
      <c r="AD107" s="487"/>
      <c r="AE107" s="488"/>
      <c r="AF107" s="417"/>
      <c r="AG107" s="417"/>
      <c r="AH107" s="417"/>
      <c r="AI107" s="417"/>
      <c r="AJ107" s="489"/>
      <c r="AK107" s="417"/>
      <c r="AL107" s="417"/>
      <c r="AM107" s="490"/>
      <c r="AN107" s="455" t="s">
        <v>1991</v>
      </c>
      <c r="AO107" s="454" t="str">
        <f t="shared" si="54"/>
        <v>1952年9月30日 (火)</v>
      </c>
      <c r="AP107" s="455" t="s">
        <v>1619</v>
      </c>
      <c r="AQ107" s="456" t="e">
        <f t="array" ref="AQ107">IF(ROW(A104)&gt;COUNTA(AO$4:AO$201),"",INDEX(AO:AO,SMALL(IF(AO$4:AO$201&lt;&gt;"",ROW(AO$4:AO$201),""),ROW(A104))))</f>
        <v>#NUM!</v>
      </c>
      <c r="AR107" s="454" t="str">
        <f t="shared" si="52"/>
        <v/>
      </c>
      <c r="AT107" s="455" t="s">
        <v>1619</v>
      </c>
      <c r="AU107" s="454" t="str">
        <f t="shared" si="53"/>
        <v/>
      </c>
      <c r="AV107" s="740" t="str">
        <f t="shared" si="44"/>
        <v/>
      </c>
      <c r="AW107" s="740" t="e">
        <f t="shared" si="41"/>
        <v>#VALUE!</v>
      </c>
      <c r="AX107" s="740" t="str">
        <f t="shared" si="37"/>
        <v/>
      </c>
      <c r="AY107" s="752" t="e">
        <f t="shared" si="38"/>
        <v>#VALUE!</v>
      </c>
      <c r="AZ107" s="753">
        <f t="shared" si="39"/>
        <v>0</v>
      </c>
      <c r="BA107" s="740" t="str">
        <f t="shared" si="50"/>
        <v/>
      </c>
      <c r="BJ107" s="640" t="str">
        <f t="shared" si="55"/>
        <v xml:space="preserve"> 審判 二郎</v>
      </c>
      <c r="BK107" s="690">
        <v>102</v>
      </c>
    </row>
    <row r="108" spans="1:64" ht="13.5">
      <c r="N108" s="480"/>
      <c r="O108" s="480"/>
      <c r="P108" s="481">
        <v>4</v>
      </c>
      <c r="AD108" s="487"/>
      <c r="AE108" s="488"/>
      <c r="AF108" s="417"/>
      <c r="AG108" s="417"/>
      <c r="AH108" s="417"/>
      <c r="AI108" s="417"/>
      <c r="AJ108" s="489"/>
      <c r="AK108" s="417"/>
      <c r="AL108" s="417"/>
      <c r="AM108" s="490"/>
      <c r="AN108" s="455" t="s">
        <v>1992</v>
      </c>
      <c r="AO108" s="454" t="str">
        <f t="shared" si="54"/>
        <v>1989年1月7日 (土)</v>
      </c>
      <c r="AP108" s="455" t="s">
        <v>1620</v>
      </c>
      <c r="AQ108" s="456" t="e">
        <f t="array" ref="AQ108">IF(ROW(A105)&gt;COUNTA(AO$4:AO$201),"",INDEX(AO:AO,SMALL(IF(AO$4:AO$201&lt;&gt;"",ROW(AO$4:AO$201),""),ROW(A105))))</f>
        <v>#NUM!</v>
      </c>
      <c r="AR108" s="454" t="str">
        <f t="shared" si="52"/>
        <v/>
      </c>
      <c r="AT108" s="455" t="s">
        <v>1620</v>
      </c>
      <c r="AU108" s="454" t="str">
        <f t="shared" si="53"/>
        <v/>
      </c>
      <c r="AV108" s="740" t="str">
        <f t="shared" si="44"/>
        <v/>
      </c>
      <c r="AW108" s="740" t="e">
        <f t="shared" si="41"/>
        <v>#VALUE!</v>
      </c>
      <c r="AX108" s="740" t="str">
        <f t="shared" si="37"/>
        <v/>
      </c>
      <c r="AY108" s="752" t="e">
        <f t="shared" si="38"/>
        <v>#VALUE!</v>
      </c>
      <c r="AZ108" s="753">
        <f t="shared" si="39"/>
        <v>0</v>
      </c>
      <c r="BA108" s="740" t="str">
        <f t="shared" si="50"/>
        <v/>
      </c>
      <c r="BJ108" s="640" t="str">
        <f t="shared" si="55"/>
        <v xml:space="preserve"> 審判 三郎</v>
      </c>
      <c r="BK108" s="690">
        <v>103</v>
      </c>
    </row>
    <row r="109" spans="1:64" ht="13.5">
      <c r="N109" s="480"/>
      <c r="O109" s="480"/>
      <c r="P109" s="481">
        <v>5</v>
      </c>
      <c r="AD109" s="487"/>
      <c r="AE109" s="488"/>
      <c r="AF109" s="417"/>
      <c r="AG109" s="417"/>
      <c r="AH109" s="417"/>
      <c r="AI109" s="417"/>
      <c r="AJ109" s="489"/>
      <c r="AK109" s="417"/>
      <c r="AL109" s="417"/>
      <c r="AM109" s="490"/>
      <c r="AN109" s="455" t="s">
        <v>1993</v>
      </c>
      <c r="AO109" s="454" t="str">
        <f t="shared" si="54"/>
        <v>1989年1月8日 (日)</v>
      </c>
      <c r="AP109" s="455" t="s">
        <v>1621</v>
      </c>
      <c r="AQ109" s="456" t="e">
        <f t="array" ref="AQ109">IF(ROW(A106)&gt;COUNTA(AO$4:AO$201),"",INDEX(AO:AO,SMALL(IF(AO$4:AO$201&lt;&gt;"",ROW(AO$4:AO$201),""),ROW(A106))))</f>
        <v>#NUM!</v>
      </c>
      <c r="AR109" s="454" t="str">
        <f t="shared" si="52"/>
        <v/>
      </c>
      <c r="AT109" s="455" t="s">
        <v>1621</v>
      </c>
      <c r="AU109" s="454" t="str">
        <f t="shared" ref="AU109:AU172" si="56">AR105</f>
        <v/>
      </c>
      <c r="AV109" s="740" t="str">
        <f t="shared" si="44"/>
        <v/>
      </c>
      <c r="AW109" s="740" t="e">
        <f t="shared" si="41"/>
        <v>#VALUE!</v>
      </c>
      <c r="AX109" s="740" t="str">
        <f t="shared" si="37"/>
        <v/>
      </c>
      <c r="AY109" s="752" t="e">
        <f t="shared" si="38"/>
        <v>#VALUE!</v>
      </c>
      <c r="AZ109" s="753">
        <f t="shared" si="39"/>
        <v>0</v>
      </c>
      <c r="BA109" s="740" t="str">
        <f t="shared" si="50"/>
        <v/>
      </c>
      <c r="BJ109" s="640" t="str">
        <f t="shared" si="55"/>
        <v xml:space="preserve"> 審判 四郎</v>
      </c>
      <c r="BK109" s="690">
        <v>104</v>
      </c>
    </row>
    <row r="110" spans="1:64" ht="13.5">
      <c r="N110" s="480"/>
      <c r="O110" s="480"/>
      <c r="P110" s="481">
        <v>6</v>
      </c>
      <c r="AD110" s="487"/>
      <c r="AE110" s="488"/>
      <c r="AF110" s="417"/>
      <c r="AG110" s="417"/>
      <c r="AH110" s="417"/>
      <c r="AI110" s="417"/>
      <c r="AJ110" s="489"/>
      <c r="AK110" s="417"/>
      <c r="AL110" s="417"/>
      <c r="AM110" s="490"/>
      <c r="AN110" s="455" t="s">
        <v>1994</v>
      </c>
      <c r="AO110" s="454" t="str">
        <f t="shared" si="54"/>
        <v>2012年1月24日 (火)</v>
      </c>
      <c r="AP110" s="455" t="s">
        <v>1622</v>
      </c>
      <c r="AQ110" s="456" t="e">
        <f t="array" ref="AQ110">IF(ROW(A107)&gt;COUNTA(AO$4:AO$201),"",INDEX(AO:AO,SMALL(IF(AO$4:AO$201&lt;&gt;"",ROW(AO$4:AO$201),""),ROW(A107))))</f>
        <v>#NUM!</v>
      </c>
      <c r="AR110" s="454" t="str">
        <f t="shared" si="52"/>
        <v/>
      </c>
      <c r="AT110" s="455" t="s">
        <v>1622</v>
      </c>
      <c r="AU110" s="454" t="str">
        <f t="shared" si="56"/>
        <v/>
      </c>
      <c r="AV110" s="740" t="str">
        <f t="shared" si="44"/>
        <v/>
      </c>
      <c r="AW110" s="740" t="e">
        <f t="shared" si="41"/>
        <v>#VALUE!</v>
      </c>
      <c r="AX110" s="740" t="str">
        <f t="shared" si="37"/>
        <v/>
      </c>
      <c r="AY110" s="752" t="e">
        <f t="shared" si="38"/>
        <v>#VALUE!</v>
      </c>
      <c r="AZ110" s="753">
        <f t="shared" si="39"/>
        <v>0</v>
      </c>
      <c r="BA110" s="740" t="str">
        <f t="shared" si="50"/>
        <v/>
      </c>
      <c r="BJ110" s="640" t="str">
        <f t="shared" si="55"/>
        <v xml:space="preserve"> 審判 五郎</v>
      </c>
      <c r="BK110" s="690">
        <v>105</v>
      </c>
    </row>
    <row r="111" spans="1:64">
      <c r="N111" s="480"/>
      <c r="O111" s="480"/>
      <c r="P111" s="481">
        <v>7</v>
      </c>
      <c r="AD111" s="487"/>
      <c r="AE111" s="488"/>
      <c r="AF111" s="417"/>
      <c r="AG111" s="417"/>
      <c r="AH111" s="417"/>
      <c r="AI111" s="417"/>
      <c r="AJ111" s="489"/>
      <c r="AK111" s="417"/>
      <c r="AL111" s="417"/>
      <c r="AM111" s="490"/>
      <c r="AN111" s="455" t="s">
        <v>1995</v>
      </c>
      <c r="AO111" s="454" t="str">
        <f t="shared" si="54"/>
        <v>2019年4月30日 (火)</v>
      </c>
      <c r="AP111" s="455" t="s">
        <v>1623</v>
      </c>
      <c r="AQ111" s="456" t="e">
        <f t="array" ref="AQ111">IF(ROW(A108)&gt;COUNTA(AO$4:AO$201),"",INDEX(AO:AO,SMALL(IF(AO$4:AO$201&lt;&gt;"",ROW(AO$4:AO$201),""),ROW(A108))))</f>
        <v>#NUM!</v>
      </c>
      <c r="AR111" s="454" t="str">
        <f t="shared" si="52"/>
        <v/>
      </c>
      <c r="AT111" s="455" t="s">
        <v>1623</v>
      </c>
      <c r="AU111" s="454" t="str">
        <f t="shared" si="56"/>
        <v/>
      </c>
      <c r="AV111" s="740" t="str">
        <f t="shared" si="44"/>
        <v/>
      </c>
      <c r="AW111" s="740" t="e">
        <f t="shared" si="41"/>
        <v>#VALUE!</v>
      </c>
      <c r="AX111" s="740" t="str">
        <f t="shared" si="37"/>
        <v/>
      </c>
      <c r="AY111" s="752" t="e">
        <f t="shared" si="38"/>
        <v>#VALUE!</v>
      </c>
      <c r="AZ111" s="753">
        <f t="shared" si="39"/>
        <v>0</v>
      </c>
      <c r="BA111" s="740" t="str">
        <f t="shared" si="50"/>
        <v/>
      </c>
      <c r="BJ111" s="640" t="str">
        <f t="shared" si="55"/>
        <v/>
      </c>
      <c r="BK111" s="690">
        <v>106</v>
      </c>
    </row>
    <row r="112" spans="1:64" ht="13.5">
      <c r="N112" s="480"/>
      <c r="O112" s="480"/>
      <c r="P112" s="481">
        <v>8</v>
      </c>
      <c r="AD112" s="487"/>
      <c r="AE112" s="488"/>
      <c r="AF112" s="417"/>
      <c r="AG112" s="417"/>
      <c r="AH112" s="417"/>
      <c r="AI112" s="417"/>
      <c r="AJ112" s="489"/>
      <c r="AK112" s="417"/>
      <c r="AL112" s="417"/>
      <c r="AM112" s="490"/>
      <c r="AN112" s="455" t="s">
        <v>1996</v>
      </c>
      <c r="AO112" s="454" t="str">
        <f t="shared" si="54"/>
        <v>2019年5月1日 (水)</v>
      </c>
      <c r="AP112" s="455" t="s">
        <v>1624</v>
      </c>
      <c r="AQ112" s="456" t="e">
        <f t="array" ref="AQ112">IF(ROW(A109)&gt;COUNTA(AO$4:AO$201),"",INDEX(AO:AO,SMALL(IF(AO$4:AO$201&lt;&gt;"",ROW(AO$4:AO$201),""),ROW(A109))))</f>
        <v>#NUM!</v>
      </c>
      <c r="AR112" s="454" t="str">
        <f t="shared" si="52"/>
        <v/>
      </c>
      <c r="AT112" s="455" t="s">
        <v>1624</v>
      </c>
      <c r="AU112" s="454" t="str">
        <f t="shared" si="56"/>
        <v/>
      </c>
      <c r="AV112" s="740" t="str">
        <f t="shared" si="44"/>
        <v/>
      </c>
      <c r="AW112" s="740" t="e">
        <f t="shared" si="41"/>
        <v>#VALUE!</v>
      </c>
      <c r="AX112" s="740" t="str">
        <f t="shared" si="37"/>
        <v/>
      </c>
      <c r="AY112" s="752" t="e">
        <f t="shared" si="38"/>
        <v>#VALUE!</v>
      </c>
      <c r="AZ112" s="753">
        <f t="shared" si="39"/>
        <v>0</v>
      </c>
      <c r="BA112" s="740" t="str">
        <f t="shared" si="50"/>
        <v/>
      </c>
      <c r="BJ112" s="640" t="str">
        <f t="shared" si="55"/>
        <v/>
      </c>
      <c r="BK112" s="690">
        <v>107</v>
      </c>
    </row>
    <row r="113" spans="14:63" ht="13.5">
      <c r="N113" s="480"/>
      <c r="O113" s="480"/>
      <c r="P113" s="481">
        <v>9</v>
      </c>
      <c r="AD113" s="487"/>
      <c r="AE113" s="488"/>
      <c r="AF113" s="417"/>
      <c r="AG113" s="417"/>
      <c r="AH113" s="417"/>
      <c r="AI113" s="417"/>
      <c r="AJ113" s="489"/>
      <c r="AK113" s="417"/>
      <c r="AL113" s="417"/>
      <c r="AM113" s="490"/>
      <c r="AN113" s="455" t="s">
        <v>1997</v>
      </c>
      <c r="AO113" s="454" t="str">
        <f t="shared" si="54"/>
        <v/>
      </c>
      <c r="AP113" s="455" t="s">
        <v>1625</v>
      </c>
      <c r="AQ113" s="456" t="e">
        <f t="array" ref="AQ113">IF(ROW(A110)&gt;COUNTA(AO$4:AO$201),"",INDEX(AO:AO,SMALL(IF(AO$4:AO$201&lt;&gt;"",ROW(AO$4:AO$201),""),ROW(A110))))</f>
        <v>#NUM!</v>
      </c>
      <c r="AR113" s="454" t="str">
        <f t="shared" si="52"/>
        <v/>
      </c>
      <c r="AT113" s="455" t="s">
        <v>1625</v>
      </c>
      <c r="AU113" s="454" t="str">
        <f t="shared" si="56"/>
        <v/>
      </c>
      <c r="AV113" s="740" t="str">
        <f t="shared" si="44"/>
        <v/>
      </c>
      <c r="AW113" s="740" t="e">
        <f t="shared" si="41"/>
        <v>#VALUE!</v>
      </c>
      <c r="AX113" s="740" t="str">
        <f t="shared" si="37"/>
        <v/>
      </c>
      <c r="AY113" s="752" t="e">
        <f t="shared" si="38"/>
        <v>#VALUE!</v>
      </c>
      <c r="AZ113" s="753">
        <f t="shared" si="39"/>
        <v>0</v>
      </c>
      <c r="BA113" s="740" t="str">
        <f t="shared" si="50"/>
        <v/>
      </c>
      <c r="BJ113" s="640" t="str">
        <f t="shared" si="55"/>
        <v xml:space="preserve"> 審判10</v>
      </c>
      <c r="BK113" s="690">
        <v>108</v>
      </c>
    </row>
    <row r="114" spans="14:63" ht="13.5">
      <c r="N114" s="480"/>
      <c r="O114" s="480"/>
      <c r="P114" s="481">
        <v>10</v>
      </c>
      <c r="AD114" s="487"/>
      <c r="AE114" s="488"/>
      <c r="AF114" s="417"/>
      <c r="AG114" s="417"/>
      <c r="AH114" s="417"/>
      <c r="AI114" s="417"/>
      <c r="AJ114" s="489"/>
      <c r="AK114" s="417"/>
      <c r="AL114" s="417"/>
      <c r="AM114" s="490"/>
      <c r="AN114" s="455" t="s">
        <v>1998</v>
      </c>
      <c r="AO114" s="454" t="str">
        <f t="shared" si="54"/>
        <v/>
      </c>
      <c r="AP114" s="455" t="s">
        <v>1626</v>
      </c>
      <c r="AQ114" s="456" t="e">
        <f t="array" ref="AQ114">IF(ROW(A111)&gt;COUNTA(AO$4:AO$201),"",INDEX(AO:AO,SMALL(IF(AO$4:AO$201&lt;&gt;"",ROW(AO$4:AO$201),""),ROW(A111))))</f>
        <v>#NUM!</v>
      </c>
      <c r="AR114" s="454" t="str">
        <f t="shared" si="52"/>
        <v/>
      </c>
      <c r="AT114" s="455" t="s">
        <v>1626</v>
      </c>
      <c r="AU114" s="454" t="str">
        <f t="shared" si="56"/>
        <v/>
      </c>
      <c r="AV114" s="740" t="str">
        <f t="shared" si="44"/>
        <v/>
      </c>
      <c r="AW114" s="740" t="e">
        <f t="shared" si="41"/>
        <v>#VALUE!</v>
      </c>
      <c r="AX114" s="740" t="str">
        <f t="shared" si="37"/>
        <v/>
      </c>
      <c r="AY114" s="752" t="e">
        <f t="shared" si="38"/>
        <v>#VALUE!</v>
      </c>
      <c r="AZ114" s="753">
        <f t="shared" si="39"/>
        <v>0</v>
      </c>
      <c r="BA114" s="740" t="str">
        <f t="shared" si="50"/>
        <v/>
      </c>
      <c r="BJ114" s="640" t="str">
        <f t="shared" si="55"/>
        <v xml:space="preserve"> 審判11</v>
      </c>
      <c r="BK114" s="690">
        <v>109</v>
      </c>
    </row>
    <row r="115" spans="14:63">
      <c r="N115" s="480"/>
      <c r="O115" s="480"/>
      <c r="P115" s="481">
        <v>11</v>
      </c>
      <c r="AD115" s="487"/>
      <c r="AE115" s="488"/>
      <c r="AF115" s="417"/>
      <c r="AG115" s="417"/>
      <c r="AH115" s="417"/>
      <c r="AI115" s="417"/>
      <c r="AJ115" s="489"/>
      <c r="AK115" s="417"/>
      <c r="AL115" s="417"/>
      <c r="AM115" s="490"/>
      <c r="AN115" s="455" t="s">
        <v>1999</v>
      </c>
      <c r="AO115" s="454" t="str">
        <f t="shared" si="54"/>
        <v/>
      </c>
      <c r="AP115" s="455" t="s">
        <v>1627</v>
      </c>
      <c r="AQ115" s="456" t="e">
        <f t="array" ref="AQ115">IF(ROW(A112)&gt;COUNTA(AO$4:AO$201),"",INDEX(AO:AO,SMALL(IF(AO$4:AO$201&lt;&gt;"",ROW(AO$4:AO$201),""),ROW(A112))))</f>
        <v>#NUM!</v>
      </c>
      <c r="AR115" s="454" t="str">
        <f t="shared" si="52"/>
        <v/>
      </c>
      <c r="AT115" s="455" t="s">
        <v>1627</v>
      </c>
      <c r="AU115" s="454" t="str">
        <f t="shared" si="56"/>
        <v/>
      </c>
      <c r="AV115" s="740" t="str">
        <f t="shared" si="44"/>
        <v/>
      </c>
      <c r="AW115" s="740" t="e">
        <f t="shared" si="41"/>
        <v>#VALUE!</v>
      </c>
      <c r="AX115" s="740" t="str">
        <f t="shared" si="37"/>
        <v/>
      </c>
      <c r="AY115" s="752" t="e">
        <f t="shared" si="38"/>
        <v>#VALUE!</v>
      </c>
      <c r="AZ115" s="753">
        <f t="shared" si="39"/>
        <v>0</v>
      </c>
      <c r="BA115" s="740" t="str">
        <f t="shared" si="50"/>
        <v/>
      </c>
      <c r="BJ115" s="640" t="str">
        <f t="shared" si="55"/>
        <v xml:space="preserve"> 審判12</v>
      </c>
      <c r="BK115" s="690">
        <v>110</v>
      </c>
    </row>
    <row r="116" spans="14:63" ht="13.5">
      <c r="N116" s="480"/>
      <c r="O116" s="480"/>
      <c r="P116" s="481">
        <v>12</v>
      </c>
      <c r="AD116" s="487"/>
      <c r="AE116" s="488"/>
      <c r="AF116" s="417"/>
      <c r="AG116" s="417"/>
      <c r="AH116" s="417"/>
      <c r="AI116" s="417"/>
      <c r="AJ116" s="489"/>
      <c r="AK116" s="417"/>
      <c r="AL116" s="417"/>
      <c r="AM116" s="490"/>
      <c r="AN116" s="455" t="s">
        <v>2000</v>
      </c>
      <c r="AO116" s="454" t="str">
        <f t="shared" si="54"/>
        <v/>
      </c>
      <c r="AP116" s="455" t="s">
        <v>1628</v>
      </c>
      <c r="AQ116" s="456" t="e">
        <f t="array" ref="AQ116">IF(ROW(A113)&gt;COUNTA(AO$4:AO$201),"",INDEX(AO:AO,SMALL(IF(AO$4:AO$201&lt;&gt;"",ROW(AO$4:AO$201),""),ROW(A113))))</f>
        <v>#NUM!</v>
      </c>
      <c r="AR116" s="454" t="str">
        <f t="shared" si="52"/>
        <v/>
      </c>
      <c r="AT116" s="455" t="s">
        <v>1628</v>
      </c>
      <c r="AU116" s="454" t="str">
        <f t="shared" si="56"/>
        <v/>
      </c>
      <c r="AV116" s="740" t="str">
        <f t="shared" si="44"/>
        <v/>
      </c>
      <c r="AW116" s="740" t="e">
        <f t="shared" si="41"/>
        <v>#VALUE!</v>
      </c>
      <c r="AX116" s="740" t="str">
        <f t="shared" si="37"/>
        <v/>
      </c>
      <c r="AY116" s="752" t="e">
        <f t="shared" si="38"/>
        <v>#VALUE!</v>
      </c>
      <c r="AZ116" s="753">
        <f t="shared" si="39"/>
        <v>0</v>
      </c>
      <c r="BA116" s="740" t="str">
        <f t="shared" si="50"/>
        <v/>
      </c>
      <c r="BJ116" s="640" t="str">
        <f t="shared" si="55"/>
        <v xml:space="preserve"> 審判13</v>
      </c>
      <c r="BK116" s="690">
        <v>111</v>
      </c>
    </row>
    <row r="117" spans="14:63" ht="13.5">
      <c r="N117" s="480"/>
      <c r="O117" s="480"/>
      <c r="P117" s="481">
        <v>13</v>
      </c>
      <c r="AD117" s="487"/>
      <c r="AE117" s="488"/>
      <c r="AF117" s="417"/>
      <c r="AG117" s="417"/>
      <c r="AH117" s="417"/>
      <c r="AI117" s="417"/>
      <c r="AJ117" s="489"/>
      <c r="AK117" s="417"/>
      <c r="AL117" s="417"/>
      <c r="AM117" s="490"/>
      <c r="AN117" s="455" t="s">
        <v>2001</v>
      </c>
      <c r="AO117" s="454" t="str">
        <f t="shared" si="54"/>
        <v/>
      </c>
      <c r="AP117" s="455" t="s">
        <v>1629</v>
      </c>
      <c r="AQ117" s="456" t="e">
        <f t="array" ref="AQ117">IF(ROW(A114)&gt;COUNTA(AO$4:AO$201),"",INDEX(AO:AO,SMALL(IF(AO$4:AO$201&lt;&gt;"",ROW(AO$4:AO$201),""),ROW(A114))))</f>
        <v>#NUM!</v>
      </c>
      <c r="AR117" s="454" t="str">
        <f t="shared" si="52"/>
        <v/>
      </c>
      <c r="AT117" s="455" t="s">
        <v>1629</v>
      </c>
      <c r="AU117" s="454" t="str">
        <f t="shared" si="56"/>
        <v/>
      </c>
      <c r="AV117" s="740" t="str">
        <f t="shared" si="44"/>
        <v/>
      </c>
      <c r="AW117" s="740" t="e">
        <f t="shared" si="41"/>
        <v>#VALUE!</v>
      </c>
      <c r="AX117" s="740" t="str">
        <f t="shared" si="37"/>
        <v/>
      </c>
      <c r="AY117" s="752" t="e">
        <f t="shared" si="38"/>
        <v>#VALUE!</v>
      </c>
      <c r="AZ117" s="753">
        <f t="shared" si="39"/>
        <v>0</v>
      </c>
      <c r="BA117" s="740" t="str">
        <f t="shared" si="50"/>
        <v/>
      </c>
      <c r="BJ117" s="640" t="str">
        <f t="shared" si="55"/>
        <v xml:space="preserve"> 審判14</v>
      </c>
      <c r="BK117" s="690">
        <v>112</v>
      </c>
    </row>
    <row r="118" spans="14:63" ht="13.5">
      <c r="N118" s="480"/>
      <c r="O118" s="480"/>
      <c r="P118" s="481">
        <v>14</v>
      </c>
      <c r="AD118" s="487"/>
      <c r="AE118" s="488"/>
      <c r="AF118" s="417"/>
      <c r="AG118" s="417"/>
      <c r="AH118" s="417"/>
      <c r="AI118" s="417"/>
      <c r="AJ118" s="489"/>
      <c r="AK118" s="417"/>
      <c r="AL118" s="417"/>
      <c r="AM118" s="490"/>
      <c r="AN118" s="455" t="s">
        <v>2002</v>
      </c>
      <c r="AO118" s="454" t="str">
        <f t="shared" si="54"/>
        <v/>
      </c>
      <c r="AP118" s="455" t="s">
        <v>1630</v>
      </c>
      <c r="AQ118" s="456" t="e">
        <f t="array" ref="AQ118">IF(ROW(A115)&gt;COUNTA(AO$4:AO$201),"",INDEX(AO:AO,SMALL(IF(AO$4:AO$201&lt;&gt;"",ROW(AO$4:AO$201),""),ROW(A115))))</f>
        <v>#NUM!</v>
      </c>
      <c r="AR118" s="454" t="str">
        <f t="shared" si="52"/>
        <v/>
      </c>
      <c r="AT118" s="455" t="s">
        <v>1630</v>
      </c>
      <c r="AU118" s="454" t="str">
        <f t="shared" si="56"/>
        <v/>
      </c>
      <c r="AV118" s="740" t="str">
        <f t="shared" si="44"/>
        <v/>
      </c>
      <c r="AW118" s="740" t="e">
        <f t="shared" si="41"/>
        <v>#VALUE!</v>
      </c>
      <c r="AX118" s="740" t="str">
        <f t="shared" si="37"/>
        <v/>
      </c>
      <c r="AY118" s="752" t="e">
        <f t="shared" si="38"/>
        <v>#VALUE!</v>
      </c>
      <c r="AZ118" s="753">
        <f t="shared" si="39"/>
        <v>0</v>
      </c>
      <c r="BA118" s="740" t="str">
        <f t="shared" si="50"/>
        <v/>
      </c>
      <c r="BJ118" s="640" t="str">
        <f t="shared" si="55"/>
        <v xml:space="preserve"> 審判15</v>
      </c>
      <c r="BK118" s="690">
        <v>113</v>
      </c>
    </row>
    <row r="119" spans="14:63">
      <c r="N119" s="480"/>
      <c r="O119" s="480"/>
      <c r="P119" s="481">
        <v>15</v>
      </c>
      <c r="AD119" s="487"/>
      <c r="AE119" s="488"/>
      <c r="AF119" s="417"/>
      <c r="AG119" s="417"/>
      <c r="AH119" s="417"/>
      <c r="AI119" s="417"/>
      <c r="AJ119" s="489"/>
      <c r="AK119" s="417"/>
      <c r="AL119" s="417"/>
      <c r="AM119" s="490"/>
      <c r="AN119" s="455" t="s">
        <v>2003</v>
      </c>
      <c r="AO119" s="454" t="str">
        <f t="shared" si="54"/>
        <v/>
      </c>
      <c r="AP119" s="455" t="s">
        <v>1631</v>
      </c>
      <c r="AQ119" s="456" t="e">
        <f t="array" ref="AQ119">IF(ROW(A116)&gt;COUNTA(AO$4:AO$201),"",INDEX(AO:AO,SMALL(IF(AO$4:AO$201&lt;&gt;"",ROW(AO$4:AO$201),""),ROW(A116))))</f>
        <v>#NUM!</v>
      </c>
      <c r="AR119" s="454" t="str">
        <f t="shared" si="52"/>
        <v/>
      </c>
      <c r="AT119" s="455" t="s">
        <v>1631</v>
      </c>
      <c r="AU119" s="454" t="str">
        <f t="shared" si="56"/>
        <v/>
      </c>
      <c r="AV119" s="740" t="str">
        <f t="shared" si="44"/>
        <v/>
      </c>
      <c r="AW119" s="740" t="e">
        <f t="shared" si="41"/>
        <v>#VALUE!</v>
      </c>
      <c r="AX119" s="740" t="str">
        <f t="shared" si="37"/>
        <v/>
      </c>
      <c r="AY119" s="752" t="e">
        <f t="shared" si="38"/>
        <v>#VALUE!</v>
      </c>
      <c r="AZ119" s="753">
        <f t="shared" si="39"/>
        <v>0</v>
      </c>
      <c r="BA119" s="740" t="str">
        <f t="shared" si="50"/>
        <v/>
      </c>
      <c r="BJ119" s="640" t="str">
        <f t="shared" si="55"/>
        <v xml:space="preserve"> 審判16</v>
      </c>
      <c r="BK119" s="690">
        <v>114</v>
      </c>
    </row>
    <row r="120" spans="14:63" ht="13.5">
      <c r="N120" s="480"/>
      <c r="O120" s="480"/>
      <c r="P120" s="481">
        <v>16</v>
      </c>
      <c r="AD120" s="487"/>
      <c r="AE120" s="488"/>
      <c r="AF120" s="417"/>
      <c r="AG120" s="417"/>
      <c r="AH120" s="417"/>
      <c r="AI120" s="417"/>
      <c r="AJ120" s="489"/>
      <c r="AK120" s="417"/>
      <c r="AL120" s="417"/>
      <c r="AM120" s="490"/>
      <c r="AN120" s="455" t="s">
        <v>2004</v>
      </c>
      <c r="AO120" s="454" t="str">
        <f t="shared" si="54"/>
        <v/>
      </c>
      <c r="AP120" s="455" t="s">
        <v>1632</v>
      </c>
      <c r="AQ120" s="456" t="e">
        <f t="array" ref="AQ120">IF(ROW(A117)&gt;COUNTA(AO$4:AO$201),"",INDEX(AO:AO,SMALL(IF(AO$4:AO$201&lt;&gt;"",ROW(AO$4:AO$201),""),ROW(A117))))</f>
        <v>#NUM!</v>
      </c>
      <c r="AR120" s="454" t="str">
        <f t="shared" si="52"/>
        <v/>
      </c>
      <c r="AT120" s="455" t="s">
        <v>1632</v>
      </c>
      <c r="AU120" s="454" t="str">
        <f t="shared" si="56"/>
        <v/>
      </c>
      <c r="AV120" s="740" t="str">
        <f t="shared" si="44"/>
        <v/>
      </c>
      <c r="AW120" s="740" t="e">
        <f t="shared" si="41"/>
        <v>#VALUE!</v>
      </c>
      <c r="AX120" s="740" t="str">
        <f t="shared" si="37"/>
        <v/>
      </c>
      <c r="AY120" s="752" t="e">
        <f t="shared" si="38"/>
        <v>#VALUE!</v>
      </c>
      <c r="AZ120" s="753">
        <f t="shared" si="39"/>
        <v>0</v>
      </c>
      <c r="BA120" s="740" t="str">
        <f t="shared" si="50"/>
        <v/>
      </c>
      <c r="BJ120" s="640" t="str">
        <f t="shared" si="55"/>
        <v xml:space="preserve"> 審判17</v>
      </c>
      <c r="BK120" s="690">
        <v>115</v>
      </c>
    </row>
    <row r="121" spans="14:63" ht="13.5">
      <c r="N121" s="480"/>
      <c r="O121" s="480"/>
      <c r="P121" s="481">
        <v>17</v>
      </c>
      <c r="AD121" s="487"/>
      <c r="AE121" s="488"/>
      <c r="AF121" s="417"/>
      <c r="AG121" s="417"/>
      <c r="AH121" s="417"/>
      <c r="AI121" s="417"/>
      <c r="AJ121" s="489"/>
      <c r="AK121" s="417"/>
      <c r="AL121" s="417"/>
      <c r="AM121" s="490"/>
      <c r="AN121" s="455" t="s">
        <v>2005</v>
      </c>
      <c r="AO121" s="454" t="str">
        <f t="shared" si="54"/>
        <v/>
      </c>
      <c r="AP121" s="455" t="s">
        <v>1633</v>
      </c>
      <c r="AQ121" s="456" t="e">
        <f t="array" ref="AQ121">IF(ROW(A118)&gt;COUNTA(AO$4:AO$201),"",INDEX(AO:AO,SMALL(IF(AO$4:AO$201&lt;&gt;"",ROW(AO$4:AO$201),""),ROW(A118))))</f>
        <v>#NUM!</v>
      </c>
      <c r="AR121" s="454" t="str">
        <f t="shared" si="52"/>
        <v/>
      </c>
      <c r="AT121" s="455" t="s">
        <v>1633</v>
      </c>
      <c r="AU121" s="454" t="str">
        <f t="shared" si="56"/>
        <v/>
      </c>
      <c r="AV121" s="740" t="str">
        <f t="shared" si="44"/>
        <v/>
      </c>
      <c r="AW121" s="740" t="e">
        <f t="shared" si="41"/>
        <v>#VALUE!</v>
      </c>
      <c r="AX121" s="740" t="str">
        <f t="shared" si="37"/>
        <v/>
      </c>
      <c r="AY121" s="752" t="e">
        <f t="shared" si="38"/>
        <v>#VALUE!</v>
      </c>
      <c r="AZ121" s="753">
        <f t="shared" si="39"/>
        <v>0</v>
      </c>
      <c r="BA121" s="740" t="str">
        <f t="shared" si="50"/>
        <v/>
      </c>
      <c r="BJ121" s="640" t="str">
        <f t="shared" si="55"/>
        <v xml:space="preserve"> 審判18</v>
      </c>
      <c r="BK121" s="690">
        <v>116</v>
      </c>
    </row>
    <row r="122" spans="14:63" ht="13.5">
      <c r="N122" s="480"/>
      <c r="O122" s="480"/>
      <c r="P122" s="481">
        <v>18</v>
      </c>
      <c r="AD122" s="487"/>
      <c r="AE122" s="488"/>
      <c r="AF122" s="417"/>
      <c r="AG122" s="417"/>
      <c r="AH122" s="417"/>
      <c r="AI122" s="417"/>
      <c r="AJ122" s="489"/>
      <c r="AK122" s="417"/>
      <c r="AL122" s="417"/>
      <c r="AM122" s="490"/>
      <c r="AN122" s="455" t="s">
        <v>2006</v>
      </c>
      <c r="AO122" s="454" t="str">
        <f t="shared" si="54"/>
        <v/>
      </c>
      <c r="AP122" s="455" t="s">
        <v>1634</v>
      </c>
      <c r="AQ122" s="456" t="e">
        <f t="array" ref="AQ122">IF(ROW(A119)&gt;COUNTA(AO$4:AO$201),"",INDEX(AO:AO,SMALL(IF(AO$4:AO$201&lt;&gt;"",ROW(AO$4:AO$201),""),ROW(A119))))</f>
        <v>#NUM!</v>
      </c>
      <c r="AR122" s="454" t="str">
        <f t="shared" si="52"/>
        <v/>
      </c>
      <c r="AT122" s="455" t="s">
        <v>1634</v>
      </c>
      <c r="AU122" s="454" t="str">
        <f t="shared" si="56"/>
        <v/>
      </c>
      <c r="AV122" s="740" t="str">
        <f t="shared" si="44"/>
        <v/>
      </c>
      <c r="AW122" s="740" t="e">
        <f t="shared" si="41"/>
        <v>#VALUE!</v>
      </c>
      <c r="AX122" s="740" t="str">
        <f t="shared" si="37"/>
        <v/>
      </c>
      <c r="AY122" s="752" t="e">
        <f t="shared" si="38"/>
        <v>#VALUE!</v>
      </c>
      <c r="AZ122" s="753">
        <f t="shared" si="39"/>
        <v>0</v>
      </c>
      <c r="BA122" s="740" t="str">
        <f t="shared" si="50"/>
        <v/>
      </c>
      <c r="BJ122" s="640" t="str">
        <f t="shared" si="55"/>
        <v xml:space="preserve"> 審判19</v>
      </c>
      <c r="BK122" s="690">
        <v>117</v>
      </c>
    </row>
    <row r="123" spans="14:63">
      <c r="N123" s="480"/>
      <c r="O123" s="480"/>
      <c r="P123" s="481">
        <v>19</v>
      </c>
      <c r="AD123" s="487"/>
      <c r="AE123" s="488"/>
      <c r="AF123" s="417"/>
      <c r="AG123" s="417"/>
      <c r="AH123" s="417"/>
      <c r="AI123" s="417"/>
      <c r="AJ123" s="489"/>
      <c r="AK123" s="417"/>
      <c r="AL123" s="417"/>
      <c r="AM123" s="490"/>
      <c r="AN123" s="455" t="s">
        <v>2007</v>
      </c>
      <c r="AO123" s="454" t="str">
        <f t="shared" si="54"/>
        <v/>
      </c>
      <c r="AP123" s="455" t="s">
        <v>1635</v>
      </c>
      <c r="AQ123" s="456" t="e">
        <f t="array" ref="AQ123">IF(ROW(A120)&gt;COUNTA(AO$4:AO$201),"",INDEX(AO:AO,SMALL(IF(AO$4:AO$201&lt;&gt;"",ROW(AO$4:AO$201),""),ROW(A120))))</f>
        <v>#NUM!</v>
      </c>
      <c r="AR123" s="454" t="str">
        <f t="shared" si="52"/>
        <v/>
      </c>
      <c r="AT123" s="455" t="s">
        <v>1635</v>
      </c>
      <c r="AU123" s="454" t="str">
        <f t="shared" si="56"/>
        <v/>
      </c>
      <c r="AV123" s="740" t="str">
        <f t="shared" si="44"/>
        <v/>
      </c>
      <c r="AW123" s="740" t="e">
        <f t="shared" si="41"/>
        <v>#VALUE!</v>
      </c>
      <c r="AX123" s="740" t="str">
        <f t="shared" si="37"/>
        <v/>
      </c>
      <c r="AY123" s="752" t="e">
        <f t="shared" si="38"/>
        <v>#VALUE!</v>
      </c>
      <c r="AZ123" s="753">
        <f t="shared" si="39"/>
        <v>0</v>
      </c>
      <c r="BA123" s="740" t="str">
        <f t="shared" si="50"/>
        <v/>
      </c>
      <c r="BJ123" s="640" t="str">
        <f t="shared" si="55"/>
        <v xml:space="preserve"> 審判20</v>
      </c>
      <c r="BK123" s="690">
        <v>118</v>
      </c>
    </row>
    <row r="124" spans="14:63" ht="13.5">
      <c r="N124" s="480"/>
      <c r="O124" s="480"/>
      <c r="P124" s="481">
        <v>20</v>
      </c>
      <c r="AD124" s="487"/>
      <c r="AE124" s="488"/>
      <c r="AF124" s="417"/>
      <c r="AG124" s="417"/>
      <c r="AH124" s="417"/>
      <c r="AI124" s="417"/>
      <c r="AJ124" s="489"/>
      <c r="AK124" s="417"/>
      <c r="AL124" s="417"/>
      <c r="AM124" s="490"/>
      <c r="AN124" s="455" t="s">
        <v>2008</v>
      </c>
      <c r="AO124" s="454" t="str">
        <f t="shared" si="54"/>
        <v/>
      </c>
      <c r="AP124" s="455" t="s">
        <v>1636</v>
      </c>
      <c r="AQ124" s="456" t="e">
        <f t="array" ref="AQ124">IF(ROW(A121)&gt;COUNTA(AO$4:AO$201),"",INDEX(AO:AO,SMALL(IF(AO$4:AO$201&lt;&gt;"",ROW(AO$4:AO$201),""),ROW(A121))))</f>
        <v>#NUM!</v>
      </c>
      <c r="AR124" s="454" t="str">
        <f t="shared" si="52"/>
        <v/>
      </c>
      <c r="AT124" s="455" t="s">
        <v>1636</v>
      </c>
      <c r="AU124" s="454" t="str">
        <f t="shared" si="56"/>
        <v/>
      </c>
      <c r="AV124" s="740" t="str">
        <f t="shared" si="44"/>
        <v/>
      </c>
      <c r="AW124" s="740" t="e">
        <f t="shared" si="41"/>
        <v>#VALUE!</v>
      </c>
      <c r="AX124" s="740" t="str">
        <f t="shared" si="37"/>
        <v/>
      </c>
      <c r="AY124" s="752" t="e">
        <f t="shared" si="38"/>
        <v>#VALUE!</v>
      </c>
      <c r="AZ124" s="753">
        <f t="shared" si="39"/>
        <v>0</v>
      </c>
      <c r="BA124" s="740" t="str">
        <f t="shared" si="50"/>
        <v/>
      </c>
      <c r="BJ124" s="640" t="str">
        <f t="shared" si="55"/>
        <v xml:space="preserve"> 審判21</v>
      </c>
      <c r="BK124" s="690">
        <v>119</v>
      </c>
    </row>
    <row r="125" spans="14:63" ht="13.5">
      <c r="N125" s="480"/>
      <c r="O125" s="480"/>
      <c r="P125" s="481">
        <v>21</v>
      </c>
      <c r="AD125" s="487"/>
      <c r="AE125" s="488"/>
      <c r="AF125" s="417"/>
      <c r="AG125" s="417"/>
      <c r="AH125" s="417"/>
      <c r="AI125" s="417"/>
      <c r="AJ125" s="489"/>
      <c r="AK125" s="417"/>
      <c r="AL125" s="417"/>
      <c r="AM125" s="490"/>
      <c r="AN125" s="455" t="s">
        <v>2009</v>
      </c>
      <c r="AO125" s="454" t="str">
        <f t="shared" si="54"/>
        <v/>
      </c>
      <c r="AP125" s="455" t="s">
        <v>1637</v>
      </c>
      <c r="AQ125" s="456" t="e">
        <f t="array" ref="AQ125">IF(ROW(A122)&gt;COUNTA(AO$4:AO$201),"",INDEX(AO:AO,SMALL(IF(AO$4:AO$201&lt;&gt;"",ROW(AO$4:AO$201),""),ROW(A122))))</f>
        <v>#NUM!</v>
      </c>
      <c r="AR125" s="454" t="str">
        <f t="shared" si="52"/>
        <v/>
      </c>
      <c r="AT125" s="455" t="s">
        <v>1637</v>
      </c>
      <c r="AU125" s="454" t="str">
        <f t="shared" si="56"/>
        <v/>
      </c>
      <c r="AV125" s="740" t="str">
        <f t="shared" si="44"/>
        <v/>
      </c>
      <c r="AW125" s="740" t="e">
        <f t="shared" si="41"/>
        <v>#VALUE!</v>
      </c>
      <c r="AX125" s="740" t="str">
        <f t="shared" si="37"/>
        <v/>
      </c>
      <c r="AY125" s="752" t="e">
        <f t="shared" si="38"/>
        <v>#VALUE!</v>
      </c>
      <c r="AZ125" s="753">
        <f t="shared" si="39"/>
        <v>0</v>
      </c>
      <c r="BA125" s="740" t="str">
        <f t="shared" si="50"/>
        <v/>
      </c>
      <c r="BJ125" s="640" t="str">
        <f t="shared" si="55"/>
        <v xml:space="preserve"> 審判22</v>
      </c>
      <c r="BK125" s="690">
        <v>120</v>
      </c>
    </row>
    <row r="126" spans="14:63" ht="13.5">
      <c r="N126" s="480"/>
      <c r="O126" s="480"/>
      <c r="P126" s="481">
        <v>22</v>
      </c>
      <c r="AD126" s="487"/>
      <c r="AE126" s="488"/>
      <c r="AF126" s="417"/>
      <c r="AG126" s="417"/>
      <c r="AH126" s="417"/>
      <c r="AI126" s="417"/>
      <c r="AJ126" s="489"/>
      <c r="AK126" s="417"/>
      <c r="AL126" s="417"/>
      <c r="AM126" s="490"/>
      <c r="AN126" s="455" t="s">
        <v>2010</v>
      </c>
      <c r="AO126" s="454" t="str">
        <f t="shared" si="54"/>
        <v/>
      </c>
      <c r="AP126" s="455" t="s">
        <v>1638</v>
      </c>
      <c r="AQ126" s="456" t="e">
        <f t="array" ref="AQ126">IF(ROW(A123)&gt;COUNTA(AO$4:AO$201),"",INDEX(AO:AO,SMALL(IF(AO$4:AO$201&lt;&gt;"",ROW(AO$4:AO$201),""),ROW(A123))))</f>
        <v>#NUM!</v>
      </c>
      <c r="AR126" s="454" t="str">
        <f t="shared" si="52"/>
        <v/>
      </c>
      <c r="AT126" s="455" t="s">
        <v>1638</v>
      </c>
      <c r="AU126" s="454" t="str">
        <f t="shared" si="56"/>
        <v/>
      </c>
      <c r="AV126" s="740" t="str">
        <f t="shared" si="44"/>
        <v/>
      </c>
      <c r="AW126" s="740" t="e">
        <f t="shared" si="41"/>
        <v>#VALUE!</v>
      </c>
      <c r="AX126" s="740" t="str">
        <f t="shared" si="37"/>
        <v/>
      </c>
      <c r="AY126" s="752" t="e">
        <f t="shared" si="38"/>
        <v>#VALUE!</v>
      </c>
      <c r="AZ126" s="753">
        <f t="shared" si="39"/>
        <v>0</v>
      </c>
      <c r="BA126" s="740" t="str">
        <f t="shared" si="50"/>
        <v/>
      </c>
      <c r="BJ126" s="640" t="str">
        <f t="shared" si="55"/>
        <v xml:space="preserve"> 審判23</v>
      </c>
      <c r="BK126" s="690">
        <v>121</v>
      </c>
    </row>
    <row r="127" spans="14:63">
      <c r="N127" s="480"/>
      <c r="O127" s="480"/>
      <c r="P127" s="481">
        <v>23</v>
      </c>
      <c r="AD127" s="487"/>
      <c r="AE127" s="488"/>
      <c r="AF127" s="417"/>
      <c r="AG127" s="417"/>
      <c r="AH127" s="417"/>
      <c r="AI127" s="417"/>
      <c r="AJ127" s="489"/>
      <c r="AK127" s="417"/>
      <c r="AL127" s="417"/>
      <c r="AM127" s="490"/>
      <c r="AN127" s="455" t="s">
        <v>2011</v>
      </c>
      <c r="AO127" s="454" t="str">
        <f t="shared" si="54"/>
        <v/>
      </c>
      <c r="AP127" s="455" t="s">
        <v>1639</v>
      </c>
      <c r="AQ127" s="456" t="e">
        <f t="array" ref="AQ127">IF(ROW(A124)&gt;COUNTA(AO$4:AO$201),"",INDEX(AO:AO,SMALL(IF(AO$4:AO$201&lt;&gt;"",ROW(AO$4:AO$201),""),ROW(A124))))</f>
        <v>#NUM!</v>
      </c>
      <c r="AR127" s="454" t="str">
        <f t="shared" si="52"/>
        <v/>
      </c>
      <c r="AT127" s="455" t="s">
        <v>1639</v>
      </c>
      <c r="AU127" s="454" t="str">
        <f t="shared" si="56"/>
        <v/>
      </c>
      <c r="AV127" s="740" t="str">
        <f t="shared" si="44"/>
        <v/>
      </c>
      <c r="AW127" s="740" t="e">
        <f t="shared" si="41"/>
        <v>#VALUE!</v>
      </c>
      <c r="AX127" s="740" t="str">
        <f t="shared" si="37"/>
        <v/>
      </c>
      <c r="AY127" s="752" t="e">
        <f t="shared" si="38"/>
        <v>#VALUE!</v>
      </c>
      <c r="AZ127" s="753">
        <f t="shared" si="39"/>
        <v>0</v>
      </c>
      <c r="BA127" s="740" t="str">
        <f t="shared" si="50"/>
        <v/>
      </c>
      <c r="BJ127" s="640" t="str">
        <f t="shared" si="55"/>
        <v xml:space="preserve"> 審判24</v>
      </c>
      <c r="BK127" s="690">
        <v>122</v>
      </c>
    </row>
    <row r="128" spans="14:63" ht="13.5">
      <c r="N128" s="480"/>
      <c r="O128" s="480"/>
      <c r="P128" s="481">
        <v>24</v>
      </c>
      <c r="AD128" s="487"/>
      <c r="AE128" s="488"/>
      <c r="AF128" s="417"/>
      <c r="AG128" s="417"/>
      <c r="AH128" s="417"/>
      <c r="AI128" s="417"/>
      <c r="AJ128" s="489"/>
      <c r="AK128" s="417"/>
      <c r="AL128" s="417"/>
      <c r="AM128" s="490"/>
      <c r="AN128" s="455" t="s">
        <v>2012</v>
      </c>
      <c r="AO128" s="454" t="str">
        <f t="shared" si="54"/>
        <v/>
      </c>
      <c r="AP128" s="455" t="s">
        <v>1640</v>
      </c>
      <c r="AQ128" s="456" t="e">
        <f t="array" ref="AQ128">IF(ROW(A125)&gt;COUNTA(AO$4:AO$201),"",INDEX(AO:AO,SMALL(IF(AO$4:AO$201&lt;&gt;"",ROW(AO$4:AO$201),""),ROW(A125))))</f>
        <v>#NUM!</v>
      </c>
      <c r="AR128" s="454" t="str">
        <f t="shared" si="52"/>
        <v/>
      </c>
      <c r="AT128" s="455" t="s">
        <v>1640</v>
      </c>
      <c r="AU128" s="454" t="str">
        <f t="shared" si="56"/>
        <v/>
      </c>
      <c r="AV128" s="740" t="str">
        <f t="shared" si="44"/>
        <v/>
      </c>
      <c r="AW128" s="740" t="e">
        <f t="shared" si="41"/>
        <v>#VALUE!</v>
      </c>
      <c r="AX128" s="740" t="str">
        <f t="shared" si="37"/>
        <v/>
      </c>
      <c r="AY128" s="752" t="e">
        <f t="shared" si="38"/>
        <v>#VALUE!</v>
      </c>
      <c r="AZ128" s="753">
        <f t="shared" si="39"/>
        <v>0</v>
      </c>
      <c r="BA128" s="740" t="str">
        <f t="shared" si="50"/>
        <v/>
      </c>
      <c r="BJ128" s="640" t="str">
        <f t="shared" si="55"/>
        <v xml:space="preserve"> 審判25</v>
      </c>
      <c r="BK128" s="690">
        <v>123</v>
      </c>
    </row>
    <row r="129" spans="14:63" ht="13.5">
      <c r="N129" s="480"/>
      <c r="O129" s="480"/>
      <c r="P129" s="481">
        <v>25</v>
      </c>
      <c r="AD129" s="487"/>
      <c r="AE129" s="488"/>
      <c r="AF129" s="417"/>
      <c r="AG129" s="417"/>
      <c r="AH129" s="417"/>
      <c r="AI129" s="417"/>
      <c r="AJ129" s="489"/>
      <c r="AK129" s="417"/>
      <c r="AL129" s="417"/>
      <c r="AM129" s="490"/>
      <c r="AN129" s="455" t="s">
        <v>2013</v>
      </c>
      <c r="AO129" s="454" t="str">
        <f t="shared" si="54"/>
        <v/>
      </c>
      <c r="AP129" s="455" t="s">
        <v>1641</v>
      </c>
      <c r="AQ129" s="456" t="e">
        <f t="array" ref="AQ129">IF(ROW(A126)&gt;COUNTA(AO$4:AO$201),"",INDEX(AO:AO,SMALL(IF(AO$4:AO$201&lt;&gt;"",ROW(AO$4:AO$201),""),ROW(A126))))</f>
        <v>#NUM!</v>
      </c>
      <c r="AR129" s="454" t="str">
        <f t="shared" si="52"/>
        <v/>
      </c>
      <c r="AT129" s="455" t="s">
        <v>1641</v>
      </c>
      <c r="AU129" s="454" t="str">
        <f t="shared" si="56"/>
        <v/>
      </c>
      <c r="AV129" s="740" t="str">
        <f t="shared" si="44"/>
        <v/>
      </c>
      <c r="AW129" s="740" t="e">
        <f t="shared" si="41"/>
        <v>#VALUE!</v>
      </c>
      <c r="AX129" s="740" t="str">
        <f t="shared" si="37"/>
        <v/>
      </c>
      <c r="AY129" s="752" t="e">
        <f t="shared" si="38"/>
        <v>#VALUE!</v>
      </c>
      <c r="AZ129" s="753">
        <f t="shared" si="39"/>
        <v>0</v>
      </c>
      <c r="BA129" s="740" t="str">
        <f t="shared" si="50"/>
        <v/>
      </c>
      <c r="BJ129" s="640" t="str">
        <f t="shared" si="55"/>
        <v xml:space="preserve"> 審判26</v>
      </c>
      <c r="BK129" s="690">
        <v>124</v>
      </c>
    </row>
    <row r="130" spans="14:63" ht="13.5">
      <c r="N130" s="480"/>
      <c r="O130" s="480"/>
      <c r="P130" s="481">
        <v>26</v>
      </c>
      <c r="AD130" s="487"/>
      <c r="AE130" s="488"/>
      <c r="AF130" s="417"/>
      <c r="AG130" s="417"/>
      <c r="AH130" s="417"/>
      <c r="AI130" s="417"/>
      <c r="AJ130" s="489"/>
      <c r="AK130" s="417"/>
      <c r="AL130" s="417"/>
      <c r="AM130" s="490"/>
      <c r="AN130" s="455" t="s">
        <v>2014</v>
      </c>
      <c r="AO130" s="454" t="str">
        <f t="shared" si="54"/>
        <v/>
      </c>
      <c r="AP130" s="455" t="s">
        <v>1642</v>
      </c>
      <c r="AQ130" s="456" t="e">
        <f t="array" ref="AQ130">IF(ROW(A127)&gt;COUNTA(AO$4:AO$201),"",INDEX(AO:AO,SMALL(IF(AO$4:AO$201&lt;&gt;"",ROW(AO$4:AO$201),""),ROW(A127))))</f>
        <v>#NUM!</v>
      </c>
      <c r="AR130" s="454" t="str">
        <f t="shared" si="52"/>
        <v/>
      </c>
      <c r="AT130" s="455" t="s">
        <v>1642</v>
      </c>
      <c r="AU130" s="454" t="str">
        <f t="shared" si="56"/>
        <v/>
      </c>
      <c r="AV130" s="740" t="str">
        <f t="shared" si="44"/>
        <v/>
      </c>
      <c r="AW130" s="740" t="e">
        <f t="shared" si="41"/>
        <v>#VALUE!</v>
      </c>
      <c r="AX130" s="740" t="str">
        <f t="shared" si="37"/>
        <v/>
      </c>
      <c r="AY130" s="752" t="e">
        <f t="shared" si="38"/>
        <v>#VALUE!</v>
      </c>
      <c r="AZ130" s="753">
        <f t="shared" si="39"/>
        <v>0</v>
      </c>
      <c r="BA130" s="740" t="str">
        <f t="shared" si="50"/>
        <v/>
      </c>
      <c r="BJ130" s="640" t="str">
        <f t="shared" si="55"/>
        <v xml:space="preserve"> 審判27</v>
      </c>
      <c r="BK130" s="690">
        <v>125</v>
      </c>
    </row>
    <row r="131" spans="14:63">
      <c r="N131" s="480"/>
      <c r="O131" s="480"/>
      <c r="P131" s="481">
        <v>27</v>
      </c>
      <c r="AD131" s="487"/>
      <c r="AE131" s="488"/>
      <c r="AF131" s="417"/>
      <c r="AG131" s="417"/>
      <c r="AH131" s="417"/>
      <c r="AI131" s="417"/>
      <c r="AJ131" s="489"/>
      <c r="AK131" s="417"/>
      <c r="AL131" s="417"/>
      <c r="AM131" s="490"/>
      <c r="AN131" s="455" t="s">
        <v>2015</v>
      </c>
      <c r="AO131" s="454" t="str">
        <f t="shared" si="54"/>
        <v/>
      </c>
      <c r="AP131" s="455" t="s">
        <v>1643</v>
      </c>
      <c r="AQ131" s="456" t="e">
        <f t="array" ref="AQ131">IF(ROW(A128)&gt;COUNTA(AO$4:AO$201),"",INDEX(AO:AO,SMALL(IF(AO$4:AO$201&lt;&gt;"",ROW(AO$4:AO$201),""),ROW(A128))))</f>
        <v>#NUM!</v>
      </c>
      <c r="AR131" s="454" t="str">
        <f t="shared" si="52"/>
        <v/>
      </c>
      <c r="AT131" s="455" t="s">
        <v>1643</v>
      </c>
      <c r="AU131" s="454" t="str">
        <f t="shared" si="56"/>
        <v/>
      </c>
      <c r="AV131" s="740" t="str">
        <f t="shared" si="44"/>
        <v/>
      </c>
      <c r="AW131" s="740" t="e">
        <f t="shared" si="41"/>
        <v>#VALUE!</v>
      </c>
      <c r="AX131" s="740" t="str">
        <f t="shared" si="37"/>
        <v/>
      </c>
      <c r="AY131" s="752" t="e">
        <f t="shared" si="38"/>
        <v>#VALUE!</v>
      </c>
      <c r="AZ131" s="753">
        <f t="shared" si="39"/>
        <v>0</v>
      </c>
      <c r="BA131" s="740" t="str">
        <f t="shared" si="50"/>
        <v/>
      </c>
      <c r="BJ131" s="640" t="str">
        <f t="shared" si="55"/>
        <v xml:space="preserve"> 審判28</v>
      </c>
      <c r="BK131" s="690">
        <v>126</v>
      </c>
    </row>
    <row r="132" spans="14:63" ht="13.5">
      <c r="N132" s="480"/>
      <c r="O132" s="480"/>
      <c r="P132" s="481">
        <v>28</v>
      </c>
      <c r="AD132" s="487"/>
      <c r="AE132" s="488"/>
      <c r="AF132" s="417"/>
      <c r="AG132" s="417"/>
      <c r="AH132" s="417"/>
      <c r="AI132" s="417"/>
      <c r="AJ132" s="489"/>
      <c r="AK132" s="417"/>
      <c r="AL132" s="417"/>
      <c r="AM132" s="490"/>
      <c r="AN132" s="455" t="s">
        <v>2016</v>
      </c>
      <c r="AO132" s="454" t="str">
        <f t="shared" si="54"/>
        <v/>
      </c>
      <c r="AP132" s="455" t="s">
        <v>1644</v>
      </c>
      <c r="AQ132" s="456" t="e">
        <f t="array" ref="AQ132">IF(ROW(A129)&gt;COUNTA(AO$4:AO$201),"",INDEX(AO:AO,SMALL(IF(AO$4:AO$201&lt;&gt;"",ROW(AO$4:AO$201),""),ROW(A129))))</f>
        <v>#NUM!</v>
      </c>
      <c r="AR132" s="454" t="str">
        <f t="shared" ref="AR132:AR163" si="57">IFERROR(AQ132,"")</f>
        <v/>
      </c>
      <c r="AT132" s="455" t="s">
        <v>1644</v>
      </c>
      <c r="AU132" s="454" t="str">
        <f t="shared" si="56"/>
        <v/>
      </c>
      <c r="AV132" s="740" t="str">
        <f t="shared" si="44"/>
        <v/>
      </c>
      <c r="AW132" s="740" t="e">
        <f t="shared" si="41"/>
        <v>#VALUE!</v>
      </c>
      <c r="AX132" s="740" t="str">
        <f t="shared" si="37"/>
        <v/>
      </c>
      <c r="AY132" s="752" t="e">
        <f t="shared" si="38"/>
        <v>#VALUE!</v>
      </c>
      <c r="AZ132" s="753">
        <f t="shared" si="39"/>
        <v>0</v>
      </c>
      <c r="BA132" s="740" t="str">
        <f t="shared" si="50"/>
        <v/>
      </c>
      <c r="BJ132" s="640" t="str">
        <f t="shared" si="55"/>
        <v xml:space="preserve"> 審判29</v>
      </c>
      <c r="BK132" s="690">
        <v>127</v>
      </c>
    </row>
    <row r="133" spans="14:63" ht="13.5">
      <c r="N133" s="480"/>
      <c r="O133" s="480"/>
      <c r="P133" s="481">
        <v>29</v>
      </c>
      <c r="AD133" s="487"/>
      <c r="AE133" s="488"/>
      <c r="AF133" s="417"/>
      <c r="AG133" s="417"/>
      <c r="AH133" s="417"/>
      <c r="AI133" s="417"/>
      <c r="AJ133" s="489"/>
      <c r="AK133" s="417"/>
      <c r="AL133" s="417"/>
      <c r="AM133" s="490"/>
      <c r="AN133" s="455" t="s">
        <v>2017</v>
      </c>
      <c r="AO133" s="454" t="str">
        <f t="shared" si="54"/>
        <v/>
      </c>
      <c r="AP133" s="455" t="s">
        <v>1645</v>
      </c>
      <c r="AQ133" s="456" t="e">
        <f t="array" ref="AQ133">IF(ROW(A130)&gt;COUNTA(AO$4:AO$201),"",INDEX(AO:AO,SMALL(IF(AO$4:AO$201&lt;&gt;"",ROW(AO$4:AO$201),""),ROW(A130))))</f>
        <v>#NUM!</v>
      </c>
      <c r="AR133" s="454" t="str">
        <f t="shared" si="57"/>
        <v/>
      </c>
      <c r="AT133" s="455" t="s">
        <v>1645</v>
      </c>
      <c r="AU133" s="454" t="str">
        <f t="shared" si="56"/>
        <v/>
      </c>
      <c r="AV133" s="740" t="str">
        <f t="shared" si="44"/>
        <v/>
      </c>
      <c r="AW133" s="740" t="e">
        <f t="shared" si="41"/>
        <v>#VALUE!</v>
      </c>
      <c r="AX133" s="740" t="str">
        <f t="shared" ref="AX133:AX196" si="58">IF(ISERR(AW133),AU133,SUBSTITUTE(AU133,"1年","元年"))</f>
        <v/>
      </c>
      <c r="AY133" s="752" t="e">
        <f t="shared" ref="AY133:AY196" si="59">FIND("年",AX133,1)</f>
        <v>#VALUE!</v>
      </c>
      <c r="AZ133" s="753">
        <f t="shared" ref="AZ133:AZ196" si="60">LEN(AX133)</f>
        <v>0</v>
      </c>
      <c r="BA133" s="740" t="str">
        <f t="shared" si="50"/>
        <v/>
      </c>
      <c r="BJ133" s="640" t="str">
        <f t="shared" si="55"/>
        <v xml:space="preserve"> 審判30</v>
      </c>
      <c r="BK133" s="690">
        <v>128</v>
      </c>
    </row>
    <row r="134" spans="14:63" ht="13.5">
      <c r="N134" s="480"/>
      <c r="O134" s="480"/>
      <c r="P134" s="481">
        <v>30</v>
      </c>
      <c r="AD134" s="487"/>
      <c r="AE134" s="488"/>
      <c r="AF134" s="417"/>
      <c r="AG134" s="417"/>
      <c r="AH134" s="417"/>
      <c r="AI134" s="417"/>
      <c r="AJ134" s="489"/>
      <c r="AK134" s="417"/>
      <c r="AL134" s="417"/>
      <c r="AM134" s="490"/>
      <c r="AN134" s="455" t="s">
        <v>2018</v>
      </c>
      <c r="AO134" s="454" t="str">
        <f t="shared" si="54"/>
        <v/>
      </c>
      <c r="AP134" s="455" t="s">
        <v>1646</v>
      </c>
      <c r="AQ134" s="456" t="e">
        <f t="array" ref="AQ134">IF(ROW(A131)&gt;COUNTA(AO$4:AO$201),"",INDEX(AO:AO,SMALL(IF(AO$4:AO$201&lt;&gt;"",ROW(AO$4:AO$201),""),ROW(A131))))</f>
        <v>#NUM!</v>
      </c>
      <c r="AR134" s="454" t="str">
        <f t="shared" si="57"/>
        <v/>
      </c>
      <c r="AT134" s="455" t="s">
        <v>1646</v>
      </c>
      <c r="AU134" s="454" t="str">
        <f t="shared" si="56"/>
        <v/>
      </c>
      <c r="AV134" s="740" t="str">
        <f t="shared" si="44"/>
        <v/>
      </c>
      <c r="AW134" s="740" t="e">
        <f t="shared" ref="AW134:AW197" si="61">FIND("1年",AV134,1)</f>
        <v>#VALUE!</v>
      </c>
      <c r="AX134" s="740" t="str">
        <f t="shared" si="58"/>
        <v/>
      </c>
      <c r="AY134" s="752" t="e">
        <f t="shared" si="59"/>
        <v>#VALUE!</v>
      </c>
      <c r="AZ134" s="753">
        <f t="shared" si="60"/>
        <v>0</v>
      </c>
      <c r="BA134" s="740" t="str">
        <f t="shared" si="50"/>
        <v/>
      </c>
      <c r="BJ134" s="640" t="str">
        <f t="shared" si="55"/>
        <v xml:space="preserve"> 審判31</v>
      </c>
      <c r="BK134" s="690">
        <v>129</v>
      </c>
    </row>
    <row r="135" spans="14:63">
      <c r="N135" s="480"/>
      <c r="O135" s="480"/>
      <c r="P135" s="481">
        <v>31</v>
      </c>
      <c r="AD135" s="487"/>
      <c r="AE135" s="488"/>
      <c r="AF135" s="417"/>
      <c r="AG135" s="417"/>
      <c r="AH135" s="417"/>
      <c r="AI135" s="417"/>
      <c r="AJ135" s="489"/>
      <c r="AK135" s="417"/>
      <c r="AL135" s="417"/>
      <c r="AM135" s="490"/>
      <c r="AN135" s="455" t="s">
        <v>2019</v>
      </c>
      <c r="AO135" s="454" t="str">
        <f t="shared" si="54"/>
        <v/>
      </c>
      <c r="AP135" s="455" t="s">
        <v>1647</v>
      </c>
      <c r="AQ135" s="456" t="e">
        <f t="array" ref="AQ135">IF(ROW(A132)&gt;COUNTA(AO$4:AO$201),"",INDEX(AO:AO,SMALL(IF(AO$4:AO$201&lt;&gt;"",ROW(AO$4:AO$201),""),ROW(A132))))</f>
        <v>#NUM!</v>
      </c>
      <c r="AR135" s="454" t="str">
        <f t="shared" si="57"/>
        <v/>
      </c>
      <c r="AT135" s="455" t="s">
        <v>1647</v>
      </c>
      <c r="AU135" s="454" t="str">
        <f t="shared" si="56"/>
        <v/>
      </c>
      <c r="AV135" s="740" t="str">
        <f t="shared" ref="AV135:AV198" si="62">LEFT(AU135,4)</f>
        <v/>
      </c>
      <c r="AW135" s="740" t="e">
        <f t="shared" si="61"/>
        <v>#VALUE!</v>
      </c>
      <c r="AX135" s="740" t="str">
        <f t="shared" si="58"/>
        <v/>
      </c>
      <c r="AY135" s="752" t="e">
        <f t="shared" si="59"/>
        <v>#VALUE!</v>
      </c>
      <c r="AZ135" s="753">
        <f t="shared" si="60"/>
        <v>0</v>
      </c>
      <c r="BA135" s="740" t="str">
        <f t="shared" si="50"/>
        <v/>
      </c>
      <c r="BJ135" s="640" t="str">
        <f t="shared" si="55"/>
        <v xml:space="preserve"> 審判32</v>
      </c>
      <c r="BK135" s="690">
        <v>130</v>
      </c>
    </row>
    <row r="136" spans="14:63" ht="13.5">
      <c r="N136" s="480"/>
      <c r="O136" s="480"/>
      <c r="P136" s="481">
        <v>32</v>
      </c>
      <c r="AD136" s="487"/>
      <c r="AE136" s="488"/>
      <c r="AF136" s="417"/>
      <c r="AG136" s="417"/>
      <c r="AH136" s="417"/>
      <c r="AI136" s="417"/>
      <c r="AJ136" s="489"/>
      <c r="AK136" s="417"/>
      <c r="AL136" s="417"/>
      <c r="AM136" s="490"/>
      <c r="AN136" s="455" t="s">
        <v>2020</v>
      </c>
      <c r="AO136" s="454" t="str">
        <f t="shared" si="54"/>
        <v/>
      </c>
      <c r="AP136" s="455" t="s">
        <v>1648</v>
      </c>
      <c r="AQ136" s="456" t="e">
        <f t="array" ref="AQ136">IF(ROW(A133)&gt;COUNTA(AO$4:AO$201),"",INDEX(AO:AO,SMALL(IF(AO$4:AO$201&lt;&gt;"",ROW(AO$4:AO$201),""),ROW(A133))))</f>
        <v>#NUM!</v>
      </c>
      <c r="AR136" s="454" t="str">
        <f t="shared" si="57"/>
        <v/>
      </c>
      <c r="AT136" s="455" t="s">
        <v>1648</v>
      </c>
      <c r="AU136" s="454" t="str">
        <f t="shared" si="56"/>
        <v/>
      </c>
      <c r="AV136" s="740" t="str">
        <f t="shared" si="62"/>
        <v/>
      </c>
      <c r="AW136" s="740" t="e">
        <f t="shared" si="61"/>
        <v>#VALUE!</v>
      </c>
      <c r="AX136" s="740" t="str">
        <f t="shared" si="58"/>
        <v/>
      </c>
      <c r="AY136" s="752" t="e">
        <f t="shared" si="59"/>
        <v>#VALUE!</v>
      </c>
      <c r="AZ136" s="753">
        <f t="shared" si="60"/>
        <v>0</v>
      </c>
      <c r="BA136" s="740" t="str">
        <f t="shared" si="50"/>
        <v/>
      </c>
      <c r="BJ136" s="640" t="str">
        <f t="shared" si="55"/>
        <v xml:space="preserve"> 審判33</v>
      </c>
      <c r="BK136" s="690">
        <v>131</v>
      </c>
    </row>
    <row r="137" spans="14:63" ht="13.5">
      <c r="N137" s="480"/>
      <c r="O137" s="480"/>
      <c r="P137" s="481">
        <v>33</v>
      </c>
      <c r="AD137" s="487"/>
      <c r="AE137" s="488"/>
      <c r="AF137" s="417"/>
      <c r="AG137" s="417"/>
      <c r="AH137" s="417"/>
      <c r="AI137" s="417"/>
      <c r="AJ137" s="489"/>
      <c r="AK137" s="417"/>
      <c r="AL137" s="417"/>
      <c r="AM137" s="490"/>
      <c r="AN137" s="455" t="s">
        <v>2021</v>
      </c>
      <c r="AO137" s="454" t="str">
        <f t="shared" si="54"/>
        <v/>
      </c>
      <c r="AP137" s="455" t="s">
        <v>1649</v>
      </c>
      <c r="AQ137" s="456" t="e">
        <f t="array" ref="AQ137">IF(ROW(A134)&gt;COUNTA(AO$4:AO$201),"",INDEX(AO:AO,SMALL(IF(AO$4:AO$201&lt;&gt;"",ROW(AO$4:AO$201),""),ROW(A134))))</f>
        <v>#NUM!</v>
      </c>
      <c r="AR137" s="454" t="str">
        <f t="shared" si="57"/>
        <v/>
      </c>
      <c r="AT137" s="455" t="s">
        <v>1649</v>
      </c>
      <c r="AU137" s="454" t="str">
        <f t="shared" si="56"/>
        <v/>
      </c>
      <c r="AV137" s="740" t="str">
        <f t="shared" si="62"/>
        <v/>
      </c>
      <c r="AW137" s="740" t="e">
        <f t="shared" si="61"/>
        <v>#VALUE!</v>
      </c>
      <c r="AX137" s="740" t="str">
        <f t="shared" si="58"/>
        <v/>
      </c>
      <c r="AY137" s="752" t="e">
        <f t="shared" si="59"/>
        <v>#VALUE!</v>
      </c>
      <c r="AZ137" s="753">
        <f t="shared" si="60"/>
        <v>0</v>
      </c>
      <c r="BA137" s="740" t="str">
        <f t="shared" si="50"/>
        <v/>
      </c>
      <c r="BJ137" s="640" t="str">
        <f t="shared" si="55"/>
        <v xml:space="preserve"> 審判34</v>
      </c>
      <c r="BK137" s="690">
        <v>132</v>
      </c>
    </row>
    <row r="138" spans="14:63" ht="13.5">
      <c r="N138" s="480"/>
      <c r="O138" s="480"/>
      <c r="P138" s="481">
        <v>34</v>
      </c>
      <c r="AD138" s="487"/>
      <c r="AE138" s="488"/>
      <c r="AF138" s="417"/>
      <c r="AG138" s="417"/>
      <c r="AH138" s="417"/>
      <c r="AI138" s="417"/>
      <c r="AJ138" s="489"/>
      <c r="AK138" s="417"/>
      <c r="AL138" s="417"/>
      <c r="AM138" s="490"/>
      <c r="AN138" s="455" t="s">
        <v>2022</v>
      </c>
      <c r="AO138" s="454" t="str">
        <f t="shared" si="54"/>
        <v/>
      </c>
      <c r="AP138" s="455" t="s">
        <v>1650</v>
      </c>
      <c r="AQ138" s="456" t="e">
        <f t="array" ref="AQ138">IF(ROW(A135)&gt;COUNTA(AO$4:AO$201),"",INDEX(AO:AO,SMALL(IF(AO$4:AO$201&lt;&gt;"",ROW(AO$4:AO$201),""),ROW(A135))))</f>
        <v>#NUM!</v>
      </c>
      <c r="AR138" s="454" t="str">
        <f t="shared" si="57"/>
        <v/>
      </c>
      <c r="AT138" s="455" t="s">
        <v>1650</v>
      </c>
      <c r="AU138" s="454" t="str">
        <f t="shared" si="56"/>
        <v/>
      </c>
      <c r="AV138" s="740" t="str">
        <f t="shared" si="62"/>
        <v/>
      </c>
      <c r="AW138" s="740" t="e">
        <f t="shared" si="61"/>
        <v>#VALUE!</v>
      </c>
      <c r="AX138" s="740" t="str">
        <f t="shared" si="58"/>
        <v/>
      </c>
      <c r="AY138" s="752" t="e">
        <f t="shared" si="59"/>
        <v>#VALUE!</v>
      </c>
      <c r="AZ138" s="753">
        <f t="shared" si="60"/>
        <v>0</v>
      </c>
      <c r="BA138" s="740" t="str">
        <f t="shared" si="50"/>
        <v/>
      </c>
      <c r="BJ138" s="640" t="str">
        <f t="shared" si="55"/>
        <v xml:space="preserve"> 審判35</v>
      </c>
      <c r="BK138" s="690">
        <v>133</v>
      </c>
    </row>
    <row r="139" spans="14:63">
      <c r="N139" s="480"/>
      <c r="O139" s="480"/>
      <c r="P139" s="481">
        <v>35</v>
      </c>
      <c r="AD139" s="487"/>
      <c r="AE139" s="488"/>
      <c r="AF139" s="417"/>
      <c r="AG139" s="417"/>
      <c r="AH139" s="417"/>
      <c r="AI139" s="417"/>
      <c r="AJ139" s="489"/>
      <c r="AK139" s="417"/>
      <c r="AL139" s="417"/>
      <c r="AM139" s="490"/>
      <c r="AN139" s="455" t="s">
        <v>2023</v>
      </c>
      <c r="AO139" s="454" t="str">
        <f t="shared" si="54"/>
        <v/>
      </c>
      <c r="AP139" s="455" t="s">
        <v>1651</v>
      </c>
      <c r="AQ139" s="456" t="e">
        <f t="array" ref="AQ139">IF(ROW(A136)&gt;COUNTA(AO$4:AO$201),"",INDEX(AO:AO,SMALL(IF(AO$4:AO$201&lt;&gt;"",ROW(AO$4:AO$201),""),ROW(A136))))</f>
        <v>#NUM!</v>
      </c>
      <c r="AR139" s="454" t="str">
        <f t="shared" si="57"/>
        <v/>
      </c>
      <c r="AT139" s="455" t="s">
        <v>1651</v>
      </c>
      <c r="AU139" s="454" t="str">
        <f t="shared" si="56"/>
        <v/>
      </c>
      <c r="AV139" s="740" t="str">
        <f t="shared" si="62"/>
        <v/>
      </c>
      <c r="AW139" s="740" t="e">
        <f t="shared" si="61"/>
        <v>#VALUE!</v>
      </c>
      <c r="AX139" s="740" t="str">
        <f t="shared" si="58"/>
        <v/>
      </c>
      <c r="AY139" s="752" t="e">
        <f t="shared" si="59"/>
        <v>#VALUE!</v>
      </c>
      <c r="AZ139" s="753">
        <f t="shared" si="60"/>
        <v>0</v>
      </c>
      <c r="BA139" s="740" t="str">
        <f t="shared" si="50"/>
        <v/>
      </c>
      <c r="BJ139" s="640" t="str">
        <f t="shared" si="55"/>
        <v xml:space="preserve"> 審判36</v>
      </c>
      <c r="BK139" s="690">
        <v>134</v>
      </c>
    </row>
    <row r="140" spans="14:63" ht="13.5">
      <c r="N140" s="480"/>
      <c r="O140" s="480"/>
      <c r="P140" s="481">
        <v>36</v>
      </c>
      <c r="AD140" s="487"/>
      <c r="AE140" s="488"/>
      <c r="AF140" s="417"/>
      <c r="AG140" s="417"/>
      <c r="AH140" s="417"/>
      <c r="AI140" s="417"/>
      <c r="AJ140" s="489"/>
      <c r="AK140" s="417"/>
      <c r="AL140" s="417"/>
      <c r="AM140" s="490"/>
      <c r="AN140" s="455" t="s">
        <v>2024</v>
      </c>
      <c r="AO140" s="454" t="str">
        <f t="shared" si="54"/>
        <v/>
      </c>
      <c r="AP140" s="455" t="s">
        <v>1652</v>
      </c>
      <c r="AQ140" s="456" t="e">
        <f t="array" ref="AQ140">IF(ROW(A137)&gt;COUNTA(AO$4:AO$201),"",INDEX(AO:AO,SMALL(IF(AO$4:AO$201&lt;&gt;"",ROW(AO$4:AO$201),""),ROW(A137))))</f>
        <v>#NUM!</v>
      </c>
      <c r="AR140" s="454" t="str">
        <f t="shared" si="57"/>
        <v/>
      </c>
      <c r="AT140" s="455" t="s">
        <v>1652</v>
      </c>
      <c r="AU140" s="454" t="str">
        <f t="shared" si="56"/>
        <v/>
      </c>
      <c r="AV140" s="740" t="str">
        <f t="shared" si="62"/>
        <v/>
      </c>
      <c r="AW140" s="740" t="e">
        <f t="shared" si="61"/>
        <v>#VALUE!</v>
      </c>
      <c r="AX140" s="740" t="str">
        <f t="shared" si="58"/>
        <v/>
      </c>
      <c r="AY140" s="752" t="e">
        <f t="shared" si="59"/>
        <v>#VALUE!</v>
      </c>
      <c r="AZ140" s="753">
        <f t="shared" si="60"/>
        <v>0</v>
      </c>
      <c r="BA140" s="740" t="str">
        <f t="shared" si="50"/>
        <v/>
      </c>
      <c r="BJ140" s="640" t="str">
        <f t="shared" si="55"/>
        <v xml:space="preserve"> 審判37</v>
      </c>
      <c r="BK140" s="690">
        <v>135</v>
      </c>
    </row>
    <row r="141" spans="14:63" ht="13.5">
      <c r="N141" s="480"/>
      <c r="O141" s="480"/>
      <c r="P141" s="481">
        <v>37</v>
      </c>
      <c r="AD141" s="487"/>
      <c r="AE141" s="488"/>
      <c r="AF141" s="417"/>
      <c r="AG141" s="417"/>
      <c r="AH141" s="417"/>
      <c r="AI141" s="417"/>
      <c r="AJ141" s="489"/>
      <c r="AK141" s="417"/>
      <c r="AL141" s="417"/>
      <c r="AM141" s="490"/>
      <c r="AN141" s="455" t="s">
        <v>2025</v>
      </c>
      <c r="AO141" s="454" t="str">
        <f t="shared" si="54"/>
        <v/>
      </c>
      <c r="AP141" s="455" t="s">
        <v>1653</v>
      </c>
      <c r="AQ141" s="456" t="e">
        <f t="array" ref="AQ141">IF(ROW(A138)&gt;COUNTA(AO$4:AO$201),"",INDEX(AO:AO,SMALL(IF(AO$4:AO$201&lt;&gt;"",ROW(AO$4:AO$201),""),ROW(A138))))</f>
        <v>#NUM!</v>
      </c>
      <c r="AR141" s="454" t="str">
        <f t="shared" si="57"/>
        <v/>
      </c>
      <c r="AT141" s="455" t="s">
        <v>1653</v>
      </c>
      <c r="AU141" s="454" t="str">
        <f t="shared" si="56"/>
        <v/>
      </c>
      <c r="AV141" s="740" t="str">
        <f t="shared" si="62"/>
        <v/>
      </c>
      <c r="AW141" s="740" t="e">
        <f t="shared" si="61"/>
        <v>#VALUE!</v>
      </c>
      <c r="AX141" s="740" t="str">
        <f t="shared" si="58"/>
        <v/>
      </c>
      <c r="AY141" s="752" t="e">
        <f t="shared" si="59"/>
        <v>#VALUE!</v>
      </c>
      <c r="AZ141" s="753">
        <f t="shared" si="60"/>
        <v>0</v>
      </c>
      <c r="BA141" s="740" t="str">
        <f t="shared" ref="BA141:BA204" si="63">AX138</f>
        <v/>
      </c>
      <c r="BJ141" s="640" t="str">
        <f t="shared" si="55"/>
        <v xml:space="preserve"> 審判38</v>
      </c>
      <c r="BK141" s="690">
        <v>136</v>
      </c>
    </row>
    <row r="142" spans="14:63" ht="13.5">
      <c r="N142" s="480"/>
      <c r="O142" s="480"/>
      <c r="P142" s="481">
        <v>38</v>
      </c>
      <c r="AD142" s="487"/>
      <c r="AE142" s="488"/>
      <c r="AF142" s="417"/>
      <c r="AG142" s="417"/>
      <c r="AH142" s="417"/>
      <c r="AI142" s="417"/>
      <c r="AJ142" s="489"/>
      <c r="AK142" s="417"/>
      <c r="AL142" s="417"/>
      <c r="AM142" s="490"/>
      <c r="AN142" s="455" t="s">
        <v>2026</v>
      </c>
      <c r="AO142" s="454" t="str">
        <f t="shared" si="54"/>
        <v/>
      </c>
      <c r="AP142" s="455" t="s">
        <v>1654</v>
      </c>
      <c r="AQ142" s="456" t="e">
        <f t="array" ref="AQ142">IF(ROW(A139)&gt;COUNTA(AO$4:AO$201),"",INDEX(AO:AO,SMALL(IF(AO$4:AO$201&lt;&gt;"",ROW(AO$4:AO$201),""),ROW(A139))))</f>
        <v>#NUM!</v>
      </c>
      <c r="AR142" s="454" t="str">
        <f t="shared" si="57"/>
        <v/>
      </c>
      <c r="AT142" s="455" t="s">
        <v>1654</v>
      </c>
      <c r="AU142" s="454" t="str">
        <f t="shared" si="56"/>
        <v/>
      </c>
      <c r="AV142" s="740" t="str">
        <f t="shared" si="62"/>
        <v/>
      </c>
      <c r="AW142" s="740" t="e">
        <f t="shared" si="61"/>
        <v>#VALUE!</v>
      </c>
      <c r="AX142" s="740" t="str">
        <f t="shared" si="58"/>
        <v/>
      </c>
      <c r="AY142" s="752" t="e">
        <f t="shared" si="59"/>
        <v>#VALUE!</v>
      </c>
      <c r="AZ142" s="753">
        <f t="shared" si="60"/>
        <v>0</v>
      </c>
      <c r="BA142" s="740" t="str">
        <f t="shared" si="63"/>
        <v/>
      </c>
      <c r="BJ142" s="640" t="str">
        <f t="shared" si="55"/>
        <v xml:space="preserve"> 審判39</v>
      </c>
      <c r="BK142" s="690">
        <v>137</v>
      </c>
    </row>
    <row r="143" spans="14:63">
      <c r="N143" s="480"/>
      <c r="O143" s="480"/>
      <c r="P143" s="481">
        <v>39</v>
      </c>
      <c r="AD143" s="487"/>
      <c r="AE143" s="488"/>
      <c r="AF143" s="417"/>
      <c r="AG143" s="417"/>
      <c r="AH143" s="417"/>
      <c r="AI143" s="417"/>
      <c r="AJ143" s="489"/>
      <c r="AK143" s="417"/>
      <c r="AL143" s="417"/>
      <c r="AM143" s="490"/>
      <c r="AN143" s="455" t="s">
        <v>2027</v>
      </c>
      <c r="AO143" s="454" t="str">
        <f t="shared" si="54"/>
        <v/>
      </c>
      <c r="AP143" s="455" t="s">
        <v>1655</v>
      </c>
      <c r="AQ143" s="456" t="e">
        <f t="array" ref="AQ143">IF(ROW(A140)&gt;COUNTA(AO$4:AO$201),"",INDEX(AO:AO,SMALL(IF(AO$4:AO$201&lt;&gt;"",ROW(AO$4:AO$201),""),ROW(A140))))</f>
        <v>#NUM!</v>
      </c>
      <c r="AR143" s="454" t="str">
        <f t="shared" si="57"/>
        <v/>
      </c>
      <c r="AT143" s="455" t="s">
        <v>1655</v>
      </c>
      <c r="AU143" s="454" t="str">
        <f t="shared" si="56"/>
        <v/>
      </c>
      <c r="AV143" s="740" t="str">
        <f t="shared" si="62"/>
        <v/>
      </c>
      <c r="AW143" s="740" t="e">
        <f t="shared" si="61"/>
        <v>#VALUE!</v>
      </c>
      <c r="AX143" s="740" t="str">
        <f t="shared" si="58"/>
        <v/>
      </c>
      <c r="AY143" s="752" t="e">
        <f t="shared" si="59"/>
        <v>#VALUE!</v>
      </c>
      <c r="AZ143" s="753">
        <f t="shared" si="60"/>
        <v>0</v>
      </c>
      <c r="BA143" s="740" t="str">
        <f t="shared" si="63"/>
        <v/>
      </c>
      <c r="BJ143" s="640" t="str">
        <f t="shared" si="55"/>
        <v xml:space="preserve"> 審判40</v>
      </c>
      <c r="BK143" s="690">
        <v>138</v>
      </c>
    </row>
    <row r="144" spans="14:63" ht="13.5">
      <c r="N144" s="480"/>
      <c r="O144" s="480"/>
      <c r="P144" s="481">
        <v>40</v>
      </c>
      <c r="AD144" s="487"/>
      <c r="AE144" s="488"/>
      <c r="AF144" s="417"/>
      <c r="AG144" s="417"/>
      <c r="AH144" s="417"/>
      <c r="AI144" s="417"/>
      <c r="AJ144" s="489"/>
      <c r="AK144" s="417"/>
      <c r="AL144" s="417"/>
      <c r="AM144" s="490"/>
      <c r="AN144" s="455" t="s">
        <v>2028</v>
      </c>
      <c r="AO144" s="454" t="str">
        <f t="shared" si="54"/>
        <v/>
      </c>
      <c r="AP144" s="455" t="s">
        <v>1656</v>
      </c>
      <c r="AQ144" s="456" t="e">
        <f t="array" ref="AQ144">IF(ROW(A141)&gt;COUNTA(AO$4:AO$201),"",INDEX(AO:AO,SMALL(IF(AO$4:AO$201&lt;&gt;"",ROW(AO$4:AO$201),""),ROW(A141))))</f>
        <v>#NUM!</v>
      </c>
      <c r="AR144" s="454" t="str">
        <f t="shared" si="57"/>
        <v/>
      </c>
      <c r="AT144" s="455" t="s">
        <v>1656</v>
      </c>
      <c r="AU144" s="454" t="str">
        <f t="shared" si="56"/>
        <v/>
      </c>
      <c r="AV144" s="740" t="str">
        <f t="shared" si="62"/>
        <v/>
      </c>
      <c r="AW144" s="740" t="e">
        <f t="shared" si="61"/>
        <v>#VALUE!</v>
      </c>
      <c r="AX144" s="740" t="str">
        <f t="shared" si="58"/>
        <v/>
      </c>
      <c r="AY144" s="752" t="e">
        <f t="shared" si="59"/>
        <v>#VALUE!</v>
      </c>
      <c r="AZ144" s="753">
        <f t="shared" si="60"/>
        <v>0</v>
      </c>
      <c r="BA144" s="740" t="str">
        <f t="shared" si="63"/>
        <v/>
      </c>
      <c r="BJ144" s="640" t="str">
        <f t="shared" si="55"/>
        <v xml:space="preserve"> 審判41</v>
      </c>
      <c r="BK144" s="690">
        <v>139</v>
      </c>
    </row>
    <row r="145" spans="14:63" ht="13.5">
      <c r="N145" s="480"/>
      <c r="O145" s="480"/>
      <c r="P145" s="481">
        <v>41</v>
      </c>
      <c r="AD145" s="487"/>
      <c r="AE145" s="488"/>
      <c r="AF145" s="417"/>
      <c r="AG145" s="417"/>
      <c r="AH145" s="417"/>
      <c r="AI145" s="417"/>
      <c r="AJ145" s="489"/>
      <c r="AK145" s="417"/>
      <c r="AL145" s="417"/>
      <c r="AM145" s="490"/>
      <c r="AN145" s="455" t="s">
        <v>2029</v>
      </c>
      <c r="AO145" s="454" t="str">
        <f t="shared" si="54"/>
        <v/>
      </c>
      <c r="AP145" s="455" t="s">
        <v>1657</v>
      </c>
      <c r="AQ145" s="456" t="e">
        <f t="array" ref="AQ145">IF(ROW(A142)&gt;COUNTA(AO$4:AO$201),"",INDEX(AO:AO,SMALL(IF(AO$4:AO$201&lt;&gt;"",ROW(AO$4:AO$201),""),ROW(A142))))</f>
        <v>#NUM!</v>
      </c>
      <c r="AR145" s="454" t="str">
        <f t="shared" si="57"/>
        <v/>
      </c>
      <c r="AT145" s="455" t="s">
        <v>1657</v>
      </c>
      <c r="AU145" s="454" t="str">
        <f t="shared" si="56"/>
        <v/>
      </c>
      <c r="AV145" s="740" t="str">
        <f t="shared" si="62"/>
        <v/>
      </c>
      <c r="AW145" s="740" t="e">
        <f t="shared" si="61"/>
        <v>#VALUE!</v>
      </c>
      <c r="AX145" s="740" t="str">
        <f t="shared" si="58"/>
        <v/>
      </c>
      <c r="AY145" s="752" t="e">
        <f t="shared" si="59"/>
        <v>#VALUE!</v>
      </c>
      <c r="AZ145" s="753">
        <f t="shared" si="60"/>
        <v>0</v>
      </c>
      <c r="BA145" s="740" t="str">
        <f t="shared" si="63"/>
        <v/>
      </c>
      <c r="BJ145" s="640" t="str">
        <f t="shared" si="55"/>
        <v xml:space="preserve"> 審判42</v>
      </c>
      <c r="BK145" s="690">
        <v>140</v>
      </c>
    </row>
    <row r="146" spans="14:63" ht="13.5">
      <c r="N146" s="480"/>
      <c r="O146" s="480"/>
      <c r="P146" s="481">
        <v>42</v>
      </c>
      <c r="AD146" s="487"/>
      <c r="AE146" s="488"/>
      <c r="AF146" s="417"/>
      <c r="AG146" s="417"/>
      <c r="AH146" s="417"/>
      <c r="AI146" s="417"/>
      <c r="AJ146" s="489"/>
      <c r="AK146" s="417"/>
      <c r="AL146" s="417"/>
      <c r="AM146" s="490"/>
      <c r="AN146" s="455" t="s">
        <v>2030</v>
      </c>
      <c r="AO146" s="454" t="str">
        <f t="shared" si="54"/>
        <v/>
      </c>
      <c r="AP146" s="455" t="s">
        <v>1658</v>
      </c>
      <c r="AQ146" s="456" t="e">
        <f t="array" ref="AQ146">IF(ROW(A143)&gt;COUNTA(AO$4:AO$201),"",INDEX(AO:AO,SMALL(IF(AO$4:AO$201&lt;&gt;"",ROW(AO$4:AO$201),""),ROW(A143))))</f>
        <v>#NUM!</v>
      </c>
      <c r="AR146" s="454" t="str">
        <f t="shared" si="57"/>
        <v/>
      </c>
      <c r="AT146" s="455" t="s">
        <v>1658</v>
      </c>
      <c r="AU146" s="454" t="str">
        <f t="shared" si="56"/>
        <v/>
      </c>
      <c r="AV146" s="740" t="str">
        <f t="shared" si="62"/>
        <v/>
      </c>
      <c r="AW146" s="740" t="e">
        <f t="shared" si="61"/>
        <v>#VALUE!</v>
      </c>
      <c r="AX146" s="740" t="str">
        <f t="shared" si="58"/>
        <v/>
      </c>
      <c r="AY146" s="752" t="e">
        <f t="shared" si="59"/>
        <v>#VALUE!</v>
      </c>
      <c r="AZ146" s="753">
        <f t="shared" si="60"/>
        <v>0</v>
      </c>
      <c r="BA146" s="740" t="str">
        <f t="shared" si="63"/>
        <v/>
      </c>
      <c r="BJ146" s="640" t="str">
        <f t="shared" si="55"/>
        <v xml:space="preserve"> 審判43</v>
      </c>
      <c r="BK146" s="690">
        <v>141</v>
      </c>
    </row>
    <row r="147" spans="14:63">
      <c r="N147" s="480"/>
      <c r="O147" s="480"/>
      <c r="P147" s="481">
        <v>43</v>
      </c>
      <c r="AD147" s="487"/>
      <c r="AE147" s="488"/>
      <c r="AF147" s="417"/>
      <c r="AG147" s="417"/>
      <c r="AH147" s="417"/>
      <c r="AI147" s="417"/>
      <c r="AJ147" s="489"/>
      <c r="AK147" s="417"/>
      <c r="AL147" s="417"/>
      <c r="AM147" s="490"/>
      <c r="AN147" s="455" t="s">
        <v>2031</v>
      </c>
      <c r="AO147" s="454" t="str">
        <f t="shared" si="54"/>
        <v/>
      </c>
      <c r="AP147" s="455" t="s">
        <v>1659</v>
      </c>
      <c r="AQ147" s="456" t="e">
        <f t="array" ref="AQ147">IF(ROW(A144)&gt;COUNTA(AO$4:AO$201),"",INDEX(AO:AO,SMALL(IF(AO$4:AO$201&lt;&gt;"",ROW(AO$4:AO$201),""),ROW(A144))))</f>
        <v>#NUM!</v>
      </c>
      <c r="AR147" s="454" t="str">
        <f t="shared" si="57"/>
        <v/>
      </c>
      <c r="AT147" s="455" t="s">
        <v>1659</v>
      </c>
      <c r="AU147" s="454" t="str">
        <f t="shared" si="56"/>
        <v/>
      </c>
      <c r="AV147" s="740" t="str">
        <f t="shared" si="62"/>
        <v/>
      </c>
      <c r="AW147" s="740" t="e">
        <f t="shared" si="61"/>
        <v>#VALUE!</v>
      </c>
      <c r="AX147" s="740" t="str">
        <f t="shared" si="58"/>
        <v/>
      </c>
      <c r="AY147" s="752" t="e">
        <f t="shared" si="59"/>
        <v>#VALUE!</v>
      </c>
      <c r="AZ147" s="753">
        <f t="shared" si="60"/>
        <v>0</v>
      </c>
      <c r="BA147" s="740" t="str">
        <f t="shared" si="63"/>
        <v/>
      </c>
      <c r="BJ147" s="640" t="str">
        <f t="shared" si="55"/>
        <v xml:space="preserve"> 審判44</v>
      </c>
      <c r="BK147" s="690">
        <v>142</v>
      </c>
    </row>
    <row r="148" spans="14:63" ht="13.5">
      <c r="N148" s="480"/>
      <c r="O148" s="480"/>
      <c r="P148" s="481">
        <v>44</v>
      </c>
      <c r="AD148" s="487"/>
      <c r="AE148" s="488"/>
      <c r="AF148" s="417"/>
      <c r="AG148" s="417"/>
      <c r="AH148" s="417"/>
      <c r="AI148" s="417"/>
      <c r="AJ148" s="489"/>
      <c r="AK148" s="417"/>
      <c r="AL148" s="417"/>
      <c r="AM148" s="490"/>
      <c r="AN148" s="455" t="s">
        <v>2032</v>
      </c>
      <c r="AO148" s="454" t="str">
        <f t="shared" si="54"/>
        <v/>
      </c>
      <c r="AP148" s="455" t="s">
        <v>1660</v>
      </c>
      <c r="AQ148" s="456" t="e">
        <f t="array" ref="AQ148">IF(ROW(A145)&gt;COUNTA(AO$4:AO$201),"",INDEX(AO:AO,SMALL(IF(AO$4:AO$201&lt;&gt;"",ROW(AO$4:AO$201),""),ROW(A145))))</f>
        <v>#NUM!</v>
      </c>
      <c r="AR148" s="454" t="str">
        <f t="shared" si="57"/>
        <v/>
      </c>
      <c r="AT148" s="455" t="s">
        <v>1660</v>
      </c>
      <c r="AU148" s="454" t="str">
        <f t="shared" si="56"/>
        <v/>
      </c>
      <c r="AV148" s="740" t="str">
        <f t="shared" si="62"/>
        <v/>
      </c>
      <c r="AW148" s="740" t="e">
        <f t="shared" si="61"/>
        <v>#VALUE!</v>
      </c>
      <c r="AX148" s="740" t="str">
        <f t="shared" si="58"/>
        <v/>
      </c>
      <c r="AY148" s="752" t="e">
        <f t="shared" si="59"/>
        <v>#VALUE!</v>
      </c>
      <c r="AZ148" s="753">
        <f t="shared" si="60"/>
        <v>0</v>
      </c>
      <c r="BA148" s="740" t="str">
        <f t="shared" si="63"/>
        <v/>
      </c>
      <c r="BJ148" s="640" t="str">
        <f t="shared" si="55"/>
        <v xml:space="preserve"> 審判45</v>
      </c>
      <c r="BK148" s="690">
        <v>143</v>
      </c>
    </row>
    <row r="149" spans="14:63" ht="13.5">
      <c r="N149" s="480"/>
      <c r="O149" s="480"/>
      <c r="P149" s="481">
        <v>45</v>
      </c>
      <c r="AD149" s="487"/>
      <c r="AE149" s="488"/>
      <c r="AF149" s="417"/>
      <c r="AG149" s="417"/>
      <c r="AH149" s="417"/>
      <c r="AI149" s="417"/>
      <c r="AJ149" s="489"/>
      <c r="AK149" s="417"/>
      <c r="AL149" s="417"/>
      <c r="AM149" s="490"/>
      <c r="AN149" s="455" t="s">
        <v>2033</v>
      </c>
      <c r="AO149" s="454" t="str">
        <f t="shared" si="54"/>
        <v/>
      </c>
      <c r="AP149" s="455" t="s">
        <v>1661</v>
      </c>
      <c r="AQ149" s="456" t="e">
        <f t="array" ref="AQ149">IF(ROW(A146)&gt;COUNTA(AO$4:AO$201),"",INDEX(AO:AO,SMALL(IF(AO$4:AO$201&lt;&gt;"",ROW(AO$4:AO$201),""),ROW(A146))))</f>
        <v>#NUM!</v>
      </c>
      <c r="AR149" s="454" t="str">
        <f t="shared" si="57"/>
        <v/>
      </c>
      <c r="AT149" s="455" t="s">
        <v>1661</v>
      </c>
      <c r="AU149" s="454" t="str">
        <f t="shared" si="56"/>
        <v/>
      </c>
      <c r="AV149" s="740" t="str">
        <f t="shared" si="62"/>
        <v/>
      </c>
      <c r="AW149" s="740" t="e">
        <f t="shared" si="61"/>
        <v>#VALUE!</v>
      </c>
      <c r="AX149" s="740" t="str">
        <f t="shared" si="58"/>
        <v/>
      </c>
      <c r="AY149" s="752" t="e">
        <f t="shared" si="59"/>
        <v>#VALUE!</v>
      </c>
      <c r="AZ149" s="753">
        <f t="shared" si="60"/>
        <v>0</v>
      </c>
      <c r="BA149" s="740" t="str">
        <f t="shared" si="63"/>
        <v/>
      </c>
      <c r="BJ149" s="640" t="str">
        <f t="shared" si="55"/>
        <v xml:space="preserve"> 審判46</v>
      </c>
      <c r="BK149" s="690">
        <v>144</v>
      </c>
    </row>
    <row r="150" spans="14:63" ht="13.5">
      <c r="N150" s="480"/>
      <c r="O150" s="480"/>
      <c r="P150" s="481">
        <v>46</v>
      </c>
      <c r="AD150" s="487"/>
      <c r="AE150" s="488"/>
      <c r="AF150" s="417"/>
      <c r="AG150" s="417"/>
      <c r="AH150" s="417"/>
      <c r="AI150" s="417"/>
      <c r="AJ150" s="489"/>
      <c r="AK150" s="417"/>
      <c r="AL150" s="417"/>
      <c r="AM150" s="490"/>
      <c r="AN150" s="455" t="s">
        <v>2034</v>
      </c>
      <c r="AO150" s="454" t="str">
        <f>AN51</f>
        <v/>
      </c>
      <c r="AP150" s="455" t="s">
        <v>1662</v>
      </c>
      <c r="AQ150" s="456" t="e">
        <f t="array" ref="AQ150">IF(ROW(A147)&gt;COUNTA(AO$4:AO$201),"",INDEX(AO:AO,SMALL(IF(AO$4:AO$201&lt;&gt;"",ROW(AO$4:AO$201),""),ROW(A147))))</f>
        <v>#NUM!</v>
      </c>
      <c r="AR150" s="454" t="str">
        <f t="shared" si="57"/>
        <v/>
      </c>
      <c r="AT150" s="455" t="s">
        <v>1662</v>
      </c>
      <c r="AU150" s="454" t="str">
        <f t="shared" si="56"/>
        <v/>
      </c>
      <c r="AV150" s="740" t="str">
        <f t="shared" si="62"/>
        <v/>
      </c>
      <c r="AW150" s="740" t="e">
        <f t="shared" si="61"/>
        <v>#VALUE!</v>
      </c>
      <c r="AX150" s="740" t="str">
        <f t="shared" si="58"/>
        <v/>
      </c>
      <c r="AY150" s="752" t="e">
        <f t="shared" si="59"/>
        <v>#VALUE!</v>
      </c>
      <c r="AZ150" s="753">
        <f t="shared" si="60"/>
        <v>0</v>
      </c>
      <c r="BA150" s="740" t="str">
        <f t="shared" si="63"/>
        <v/>
      </c>
      <c r="BJ150" s="640" t="str">
        <f t="shared" si="55"/>
        <v xml:space="preserve"> 審判47</v>
      </c>
      <c r="BK150" s="690">
        <v>145</v>
      </c>
    </row>
    <row r="151" spans="14:63">
      <c r="N151" s="480"/>
      <c r="O151" s="480"/>
      <c r="P151" s="481">
        <v>47</v>
      </c>
      <c r="AD151" s="487"/>
      <c r="AE151" s="488"/>
      <c r="AF151" s="417"/>
      <c r="AG151" s="417"/>
      <c r="AH151" s="417"/>
      <c r="AI151" s="417"/>
      <c r="AJ151" s="489"/>
      <c r="AK151" s="417"/>
      <c r="AL151" s="417"/>
      <c r="AM151" s="490"/>
      <c r="AN151" s="455" t="s">
        <v>2035</v>
      </c>
      <c r="AO151" s="454" t="str">
        <f t="shared" si="54"/>
        <v/>
      </c>
      <c r="AP151" s="455" t="s">
        <v>1663</v>
      </c>
      <c r="AQ151" s="456" t="e">
        <f t="array" ref="AQ151">IF(ROW(A148)&gt;COUNTA(AO$4:AO$201),"",INDEX(AO:AO,SMALL(IF(AO$4:AO$201&lt;&gt;"",ROW(AO$4:AO$201),""),ROW(A148))))</f>
        <v>#NUM!</v>
      </c>
      <c r="AR151" s="454" t="str">
        <f t="shared" si="57"/>
        <v/>
      </c>
      <c r="AT151" s="455" t="s">
        <v>1663</v>
      </c>
      <c r="AU151" s="454" t="str">
        <f t="shared" si="56"/>
        <v/>
      </c>
      <c r="AV151" s="740" t="str">
        <f t="shared" si="62"/>
        <v/>
      </c>
      <c r="AW151" s="740" t="e">
        <f t="shared" si="61"/>
        <v>#VALUE!</v>
      </c>
      <c r="AX151" s="740" t="str">
        <f t="shared" si="58"/>
        <v/>
      </c>
      <c r="AY151" s="752" t="e">
        <f t="shared" si="59"/>
        <v>#VALUE!</v>
      </c>
      <c r="AZ151" s="753">
        <f t="shared" si="60"/>
        <v>0</v>
      </c>
      <c r="BA151" s="740" t="str">
        <f t="shared" si="63"/>
        <v/>
      </c>
      <c r="BJ151" s="640" t="str">
        <f t="shared" si="55"/>
        <v xml:space="preserve"> 審判48</v>
      </c>
      <c r="BK151" s="690">
        <v>146</v>
      </c>
    </row>
    <row r="152" spans="14:63" ht="13.5">
      <c r="N152" s="480"/>
      <c r="O152" s="480"/>
      <c r="P152" s="481">
        <v>48</v>
      </c>
      <c r="AD152" s="487"/>
      <c r="AE152" s="488"/>
      <c r="AF152" s="417"/>
      <c r="AG152" s="417"/>
      <c r="AH152" s="417"/>
      <c r="AI152" s="417"/>
      <c r="AJ152" s="489"/>
      <c r="AK152" s="417"/>
      <c r="AL152" s="417"/>
      <c r="AM152" s="490"/>
      <c r="AN152" s="455" t="s">
        <v>2036</v>
      </c>
      <c r="AO152" s="454" t="str">
        <f t="shared" si="54"/>
        <v/>
      </c>
      <c r="AP152" s="455" t="s">
        <v>1664</v>
      </c>
      <c r="AQ152" s="456" t="e">
        <f t="array" ref="AQ152">IF(ROW(A149)&gt;COUNTA(AO$4:AO$201),"",INDEX(AO:AO,SMALL(IF(AO$4:AO$201&lt;&gt;"",ROW(AO$4:AO$201),""),ROW(A149))))</f>
        <v>#NUM!</v>
      </c>
      <c r="AR152" s="454" t="str">
        <f t="shared" si="57"/>
        <v/>
      </c>
      <c r="AT152" s="455" t="s">
        <v>1664</v>
      </c>
      <c r="AU152" s="454" t="str">
        <f t="shared" si="56"/>
        <v/>
      </c>
      <c r="AV152" s="740" t="str">
        <f t="shared" si="62"/>
        <v/>
      </c>
      <c r="AW152" s="740" t="e">
        <f t="shared" si="61"/>
        <v>#VALUE!</v>
      </c>
      <c r="AX152" s="740" t="str">
        <f t="shared" si="58"/>
        <v/>
      </c>
      <c r="AY152" s="752" t="e">
        <f t="shared" si="59"/>
        <v>#VALUE!</v>
      </c>
      <c r="AZ152" s="753">
        <f t="shared" si="60"/>
        <v>0</v>
      </c>
      <c r="BA152" s="740" t="str">
        <f t="shared" si="63"/>
        <v/>
      </c>
      <c r="BJ152" s="640" t="str">
        <f t="shared" si="55"/>
        <v xml:space="preserve"> 審判49</v>
      </c>
      <c r="BK152" s="690">
        <v>147</v>
      </c>
    </row>
    <row r="153" spans="14:63" ht="13.5">
      <c r="N153" s="480"/>
      <c r="O153" s="480"/>
      <c r="P153" s="481">
        <v>49</v>
      </c>
      <c r="AD153" s="487"/>
      <c r="AE153" s="488"/>
      <c r="AF153" s="417"/>
      <c r="AG153" s="417"/>
      <c r="AH153" s="417"/>
      <c r="AI153" s="417"/>
      <c r="AJ153" s="489"/>
      <c r="AK153" s="417"/>
      <c r="AL153" s="417"/>
      <c r="AM153" s="490"/>
      <c r="AN153" s="455" t="s">
        <v>2037</v>
      </c>
      <c r="AO153" s="454" t="str">
        <f t="shared" si="54"/>
        <v/>
      </c>
      <c r="AP153" s="455" t="s">
        <v>1665</v>
      </c>
      <c r="AQ153" s="456" t="e">
        <f t="array" ref="AQ153">IF(ROW(A150)&gt;COUNTA(AO$4:AO$201),"",INDEX(AO:AO,SMALL(IF(AO$4:AO$201&lt;&gt;"",ROW(AO$4:AO$201),""),ROW(A150))))</f>
        <v>#NUM!</v>
      </c>
      <c r="AR153" s="454" t="str">
        <f t="shared" si="57"/>
        <v/>
      </c>
      <c r="AT153" s="455" t="s">
        <v>1665</v>
      </c>
      <c r="AU153" s="454" t="str">
        <f t="shared" si="56"/>
        <v/>
      </c>
      <c r="AV153" s="740" t="str">
        <f t="shared" si="62"/>
        <v/>
      </c>
      <c r="AW153" s="740" t="e">
        <f t="shared" si="61"/>
        <v>#VALUE!</v>
      </c>
      <c r="AX153" s="740" t="str">
        <f t="shared" si="58"/>
        <v/>
      </c>
      <c r="AY153" s="752" t="e">
        <f t="shared" si="59"/>
        <v>#VALUE!</v>
      </c>
      <c r="AZ153" s="753">
        <f t="shared" si="60"/>
        <v>0</v>
      </c>
      <c r="BA153" s="740" t="str">
        <f t="shared" si="63"/>
        <v/>
      </c>
      <c r="BJ153" s="640" t="str">
        <f t="shared" si="55"/>
        <v xml:space="preserve"> 審判50</v>
      </c>
      <c r="BK153" s="690">
        <v>148</v>
      </c>
    </row>
    <row r="154" spans="14:63" ht="13.5">
      <c r="N154" s="480"/>
      <c r="O154" s="480"/>
      <c r="P154" s="481">
        <v>50</v>
      </c>
      <c r="AD154" s="487"/>
      <c r="AE154" s="488"/>
      <c r="AF154" s="417"/>
      <c r="AG154" s="417"/>
      <c r="AH154" s="417"/>
      <c r="AI154" s="417"/>
      <c r="AJ154" s="489"/>
      <c r="AK154" s="417"/>
      <c r="AL154" s="417"/>
      <c r="AM154" s="490"/>
      <c r="AN154" s="455" t="s">
        <v>2038</v>
      </c>
      <c r="AO154" s="454" t="str">
        <f t="shared" si="54"/>
        <v/>
      </c>
      <c r="AP154" s="455" t="s">
        <v>1666</v>
      </c>
      <c r="AQ154" s="456" t="e">
        <f t="array" ref="AQ154">IF(ROW(A151)&gt;COUNTA(AO$4:AO$201),"",INDEX(AO:AO,SMALL(IF(AO$4:AO$201&lt;&gt;"",ROW(AO$4:AO$201),""),ROW(A151))))</f>
        <v>#NUM!</v>
      </c>
      <c r="AR154" s="454" t="str">
        <f t="shared" si="57"/>
        <v/>
      </c>
      <c r="AT154" s="455" t="s">
        <v>1666</v>
      </c>
      <c r="AU154" s="454" t="str">
        <f t="shared" si="56"/>
        <v/>
      </c>
      <c r="AV154" s="740" t="str">
        <f t="shared" si="62"/>
        <v/>
      </c>
      <c r="AW154" s="740" t="e">
        <f t="shared" si="61"/>
        <v>#VALUE!</v>
      </c>
      <c r="AX154" s="740" t="str">
        <f t="shared" si="58"/>
        <v/>
      </c>
      <c r="AY154" s="752" t="e">
        <f t="shared" si="59"/>
        <v>#VALUE!</v>
      </c>
      <c r="AZ154" s="753">
        <f t="shared" si="60"/>
        <v>0</v>
      </c>
      <c r="BA154" s="740" t="str">
        <f t="shared" si="63"/>
        <v/>
      </c>
      <c r="BJ154" s="640" t="str">
        <f t="shared" si="55"/>
        <v xml:space="preserve"> 審判51</v>
      </c>
      <c r="BK154" s="690">
        <v>149</v>
      </c>
    </row>
    <row r="155" spans="14:63">
      <c r="N155" s="480"/>
      <c r="O155" s="480"/>
      <c r="AD155" s="487"/>
      <c r="AE155" s="488"/>
      <c r="AF155" s="417"/>
      <c r="AG155" s="417"/>
      <c r="AH155" s="417"/>
      <c r="AI155" s="417"/>
      <c r="AJ155" s="489"/>
      <c r="AK155" s="417"/>
      <c r="AL155" s="417"/>
      <c r="AM155" s="490"/>
      <c r="AN155" s="455" t="s">
        <v>2039</v>
      </c>
      <c r="AO155" s="454" t="str">
        <f t="shared" si="54"/>
        <v/>
      </c>
      <c r="AP155" s="455" t="s">
        <v>1667</v>
      </c>
      <c r="AQ155" s="456" t="e">
        <f t="array" ref="AQ155">IF(ROW(A152)&gt;COUNTA(AO$4:AO$201),"",INDEX(AO:AO,SMALL(IF(AO$4:AO$201&lt;&gt;"",ROW(AO$4:AO$201),""),ROW(A152))))</f>
        <v>#NUM!</v>
      </c>
      <c r="AR155" s="454" t="str">
        <f t="shared" si="57"/>
        <v/>
      </c>
      <c r="AT155" s="455" t="s">
        <v>1667</v>
      </c>
      <c r="AU155" s="454" t="str">
        <f t="shared" si="56"/>
        <v/>
      </c>
      <c r="AV155" s="740" t="str">
        <f t="shared" si="62"/>
        <v/>
      </c>
      <c r="AW155" s="740" t="e">
        <f t="shared" si="61"/>
        <v>#VALUE!</v>
      </c>
      <c r="AX155" s="740" t="str">
        <f t="shared" si="58"/>
        <v/>
      </c>
      <c r="AY155" s="752" t="e">
        <f t="shared" si="59"/>
        <v>#VALUE!</v>
      </c>
      <c r="AZ155" s="753">
        <f t="shared" si="60"/>
        <v>0</v>
      </c>
      <c r="BA155" s="740" t="str">
        <f t="shared" si="63"/>
        <v/>
      </c>
      <c r="BJ155" s="640" t="str">
        <f t="shared" si="55"/>
        <v xml:space="preserve"> 審判52</v>
      </c>
      <c r="BK155" s="690">
        <v>150</v>
      </c>
    </row>
    <row r="156" spans="14:63" ht="13.5">
      <c r="N156" s="480"/>
      <c r="O156" s="480"/>
      <c r="AD156" s="487"/>
      <c r="AE156" s="488"/>
      <c r="AF156" s="417"/>
      <c r="AG156" s="417"/>
      <c r="AH156" s="417"/>
      <c r="AI156" s="417"/>
      <c r="AJ156" s="489"/>
      <c r="AK156" s="417"/>
      <c r="AL156" s="417"/>
      <c r="AM156" s="490"/>
      <c r="AN156" s="455" t="s">
        <v>2040</v>
      </c>
      <c r="AO156" s="454" t="str">
        <f t="shared" si="54"/>
        <v/>
      </c>
      <c r="AP156" s="455" t="s">
        <v>1668</v>
      </c>
      <c r="AQ156" s="456" t="e">
        <f t="array" ref="AQ156">IF(ROW(A153)&gt;COUNTA(AO$4:AO$201),"",INDEX(AO:AO,SMALL(IF(AO$4:AO$201&lt;&gt;"",ROW(AO$4:AO$201),""),ROW(A153))))</f>
        <v>#NUM!</v>
      </c>
      <c r="AR156" s="454" t="str">
        <f t="shared" si="57"/>
        <v/>
      </c>
      <c r="AT156" s="455" t="s">
        <v>1668</v>
      </c>
      <c r="AU156" s="454" t="str">
        <f t="shared" si="56"/>
        <v/>
      </c>
      <c r="AV156" s="740" t="str">
        <f t="shared" si="62"/>
        <v/>
      </c>
      <c r="AW156" s="740" t="e">
        <f t="shared" si="61"/>
        <v>#VALUE!</v>
      </c>
      <c r="AX156" s="740" t="str">
        <f t="shared" si="58"/>
        <v/>
      </c>
      <c r="AY156" s="752" t="e">
        <f t="shared" si="59"/>
        <v>#VALUE!</v>
      </c>
      <c r="AZ156" s="753">
        <f t="shared" si="60"/>
        <v>0</v>
      </c>
      <c r="BA156" s="740" t="str">
        <f t="shared" si="63"/>
        <v/>
      </c>
      <c r="BJ156" s="640" t="str">
        <f t="shared" si="55"/>
        <v xml:space="preserve"> 審判53</v>
      </c>
      <c r="BK156" s="690">
        <v>151</v>
      </c>
    </row>
    <row r="157" spans="14:63" ht="13.5">
      <c r="N157" s="480"/>
      <c r="O157" s="480"/>
      <c r="AD157" s="487"/>
      <c r="AE157" s="488"/>
      <c r="AF157" s="417"/>
      <c r="AG157" s="417"/>
      <c r="AH157" s="417"/>
      <c r="AI157" s="417"/>
      <c r="AJ157" s="489"/>
      <c r="AK157" s="417"/>
      <c r="AL157" s="417"/>
      <c r="AM157" s="490"/>
      <c r="AN157" s="455" t="s">
        <v>2041</v>
      </c>
      <c r="AO157" s="454" t="str">
        <f t="shared" si="54"/>
        <v/>
      </c>
      <c r="AP157" s="455" t="s">
        <v>1669</v>
      </c>
      <c r="AQ157" s="456" t="e">
        <f t="array" ref="AQ157">IF(ROW(A154)&gt;COUNTA(AO$4:AO$201),"",INDEX(AO:AO,SMALL(IF(AO$4:AO$201&lt;&gt;"",ROW(AO$4:AO$201),""),ROW(A154))))</f>
        <v>#NUM!</v>
      </c>
      <c r="AR157" s="454" t="str">
        <f t="shared" si="57"/>
        <v/>
      </c>
      <c r="AT157" s="455" t="s">
        <v>1669</v>
      </c>
      <c r="AU157" s="454" t="str">
        <f t="shared" si="56"/>
        <v/>
      </c>
      <c r="AV157" s="740" t="str">
        <f t="shared" si="62"/>
        <v/>
      </c>
      <c r="AW157" s="740" t="e">
        <f t="shared" si="61"/>
        <v>#VALUE!</v>
      </c>
      <c r="AX157" s="740" t="str">
        <f t="shared" si="58"/>
        <v/>
      </c>
      <c r="AY157" s="752" t="e">
        <f t="shared" si="59"/>
        <v>#VALUE!</v>
      </c>
      <c r="AZ157" s="753">
        <f t="shared" si="60"/>
        <v>0</v>
      </c>
      <c r="BA157" s="740" t="str">
        <f t="shared" si="63"/>
        <v/>
      </c>
      <c r="BJ157" s="640" t="str">
        <f t="shared" si="55"/>
        <v xml:space="preserve"> 審判54</v>
      </c>
      <c r="BK157" s="690">
        <v>152</v>
      </c>
    </row>
    <row r="158" spans="14:63" ht="13.5">
      <c r="N158" s="480"/>
      <c r="O158" s="480"/>
      <c r="AD158" s="487"/>
      <c r="AE158" s="488"/>
      <c r="AF158" s="417"/>
      <c r="AG158" s="417"/>
      <c r="AH158" s="417"/>
      <c r="AI158" s="417"/>
      <c r="AJ158" s="489"/>
      <c r="AK158" s="417"/>
      <c r="AL158" s="417"/>
      <c r="AM158" s="490"/>
      <c r="AN158" s="455" t="s">
        <v>2042</v>
      </c>
      <c r="AO158" s="454" t="str">
        <f t="shared" si="54"/>
        <v/>
      </c>
      <c r="AP158" s="455" t="s">
        <v>1670</v>
      </c>
      <c r="AQ158" s="456" t="e">
        <f t="array" ref="AQ158">IF(ROW(A155)&gt;COUNTA(AO$4:AO$201),"",INDEX(AO:AO,SMALL(IF(AO$4:AO$201&lt;&gt;"",ROW(AO$4:AO$201),""),ROW(A155))))</f>
        <v>#NUM!</v>
      </c>
      <c r="AR158" s="454" t="str">
        <f t="shared" si="57"/>
        <v/>
      </c>
      <c r="AT158" s="455" t="s">
        <v>1670</v>
      </c>
      <c r="AU158" s="454" t="str">
        <f t="shared" si="56"/>
        <v/>
      </c>
      <c r="AV158" s="740" t="str">
        <f t="shared" si="62"/>
        <v/>
      </c>
      <c r="AW158" s="740" t="e">
        <f t="shared" si="61"/>
        <v>#VALUE!</v>
      </c>
      <c r="AX158" s="740" t="str">
        <f t="shared" si="58"/>
        <v/>
      </c>
      <c r="AY158" s="752" t="e">
        <f t="shared" si="59"/>
        <v>#VALUE!</v>
      </c>
      <c r="AZ158" s="753">
        <f t="shared" si="60"/>
        <v>0</v>
      </c>
      <c r="BA158" s="740" t="str">
        <f t="shared" si="63"/>
        <v/>
      </c>
      <c r="BJ158" s="640" t="str">
        <f t="shared" si="55"/>
        <v xml:space="preserve"> 審判55</v>
      </c>
      <c r="BK158" s="690">
        <v>153</v>
      </c>
    </row>
    <row r="159" spans="14:63">
      <c r="N159" s="480"/>
      <c r="O159" s="480"/>
      <c r="AD159" s="487"/>
      <c r="AE159" s="488"/>
      <c r="AF159" s="417"/>
      <c r="AG159" s="417"/>
      <c r="AH159" s="417"/>
      <c r="AI159" s="417"/>
      <c r="AJ159" s="489"/>
      <c r="AK159" s="417"/>
      <c r="AL159" s="417"/>
      <c r="AM159" s="490"/>
      <c r="AN159" s="455" t="s">
        <v>2043</v>
      </c>
      <c r="AO159" s="454" t="str">
        <f t="shared" si="54"/>
        <v/>
      </c>
      <c r="AP159" s="455" t="s">
        <v>1671</v>
      </c>
      <c r="AQ159" s="456" t="e">
        <f t="array" ref="AQ159">IF(ROW(A156)&gt;COUNTA(AO$4:AO$201),"",INDEX(AO:AO,SMALL(IF(AO$4:AO$201&lt;&gt;"",ROW(AO$4:AO$201),""),ROW(A156))))</f>
        <v>#NUM!</v>
      </c>
      <c r="AR159" s="454" t="str">
        <f t="shared" si="57"/>
        <v/>
      </c>
      <c r="AT159" s="455" t="s">
        <v>1671</v>
      </c>
      <c r="AU159" s="454" t="str">
        <f t="shared" si="56"/>
        <v/>
      </c>
      <c r="AV159" s="740" t="str">
        <f t="shared" si="62"/>
        <v/>
      </c>
      <c r="AW159" s="740" t="e">
        <f t="shared" si="61"/>
        <v>#VALUE!</v>
      </c>
      <c r="AX159" s="740" t="str">
        <f t="shared" si="58"/>
        <v/>
      </c>
      <c r="AY159" s="752" t="e">
        <f t="shared" si="59"/>
        <v>#VALUE!</v>
      </c>
      <c r="AZ159" s="753">
        <f t="shared" si="60"/>
        <v>0</v>
      </c>
      <c r="BA159" s="740" t="str">
        <f t="shared" si="63"/>
        <v/>
      </c>
      <c r="BJ159" s="640" t="str">
        <f t="shared" si="55"/>
        <v xml:space="preserve"> 審判56</v>
      </c>
      <c r="BK159" s="690">
        <v>154</v>
      </c>
    </row>
    <row r="160" spans="14:63" ht="13.5">
      <c r="N160" s="480"/>
      <c r="O160" s="480"/>
      <c r="AD160" s="487"/>
      <c r="AE160" s="488"/>
      <c r="AF160" s="417"/>
      <c r="AG160" s="417"/>
      <c r="AH160" s="417"/>
      <c r="AI160" s="417"/>
      <c r="AJ160" s="489"/>
      <c r="AK160" s="417"/>
      <c r="AL160" s="417"/>
      <c r="AM160" s="490"/>
      <c r="AN160" s="455" t="s">
        <v>2044</v>
      </c>
      <c r="AO160" s="454" t="str">
        <f t="shared" si="54"/>
        <v/>
      </c>
      <c r="AP160" s="455" t="s">
        <v>1672</v>
      </c>
      <c r="AQ160" s="456" t="e">
        <f t="array" ref="AQ160">IF(ROW(A157)&gt;COUNTA(AO$4:AO$201),"",INDEX(AO:AO,SMALL(IF(AO$4:AO$201&lt;&gt;"",ROW(AO$4:AO$201),""),ROW(A157))))</f>
        <v>#NUM!</v>
      </c>
      <c r="AR160" s="454" t="str">
        <f t="shared" si="57"/>
        <v/>
      </c>
      <c r="AT160" s="455" t="s">
        <v>1672</v>
      </c>
      <c r="AU160" s="454" t="str">
        <f t="shared" si="56"/>
        <v/>
      </c>
      <c r="AV160" s="740" t="str">
        <f t="shared" si="62"/>
        <v/>
      </c>
      <c r="AW160" s="740" t="e">
        <f t="shared" si="61"/>
        <v>#VALUE!</v>
      </c>
      <c r="AX160" s="740" t="str">
        <f t="shared" si="58"/>
        <v/>
      </c>
      <c r="AY160" s="752" t="e">
        <f t="shared" si="59"/>
        <v>#VALUE!</v>
      </c>
      <c r="AZ160" s="753">
        <f t="shared" si="60"/>
        <v>0</v>
      </c>
      <c r="BA160" s="740" t="str">
        <f t="shared" si="63"/>
        <v/>
      </c>
      <c r="BJ160" s="640" t="str">
        <f t="shared" si="55"/>
        <v xml:space="preserve"> 審判57</v>
      </c>
      <c r="BK160" s="690">
        <v>155</v>
      </c>
    </row>
    <row r="161" spans="14:63" ht="13.5">
      <c r="N161" s="480"/>
      <c r="O161" s="480"/>
      <c r="AD161" s="487"/>
      <c r="AE161" s="488"/>
      <c r="AF161" s="417"/>
      <c r="AG161" s="417"/>
      <c r="AH161" s="417"/>
      <c r="AI161" s="417"/>
      <c r="AJ161" s="489"/>
      <c r="AK161" s="417"/>
      <c r="AL161" s="417"/>
      <c r="AM161" s="490"/>
      <c r="AN161" s="455" t="s">
        <v>2045</v>
      </c>
      <c r="AO161" s="454" t="str">
        <f t="shared" si="54"/>
        <v/>
      </c>
      <c r="AP161" s="455" t="s">
        <v>1673</v>
      </c>
      <c r="AQ161" s="456" t="e">
        <f t="array" ref="AQ161">IF(ROW(A158)&gt;COUNTA(AO$4:AO$201),"",INDEX(AO:AO,SMALL(IF(AO$4:AO$201&lt;&gt;"",ROW(AO$4:AO$201),""),ROW(A158))))</f>
        <v>#NUM!</v>
      </c>
      <c r="AR161" s="454" t="str">
        <f t="shared" si="57"/>
        <v/>
      </c>
      <c r="AT161" s="455" t="s">
        <v>1673</v>
      </c>
      <c r="AU161" s="454" t="str">
        <f t="shared" si="56"/>
        <v/>
      </c>
      <c r="AV161" s="740" t="str">
        <f t="shared" si="62"/>
        <v/>
      </c>
      <c r="AW161" s="740" t="e">
        <f t="shared" si="61"/>
        <v>#VALUE!</v>
      </c>
      <c r="AX161" s="740" t="str">
        <f t="shared" si="58"/>
        <v/>
      </c>
      <c r="AY161" s="752" t="e">
        <f t="shared" si="59"/>
        <v>#VALUE!</v>
      </c>
      <c r="AZ161" s="753">
        <f t="shared" si="60"/>
        <v>0</v>
      </c>
      <c r="BA161" s="740" t="str">
        <f t="shared" si="63"/>
        <v/>
      </c>
      <c r="BJ161" s="640" t="str">
        <f t="shared" si="55"/>
        <v xml:space="preserve"> 審判58</v>
      </c>
      <c r="BK161" s="690">
        <v>156</v>
      </c>
    </row>
    <row r="162" spans="14:63" ht="13.5">
      <c r="N162" s="480"/>
      <c r="O162" s="480"/>
      <c r="AD162" s="487"/>
      <c r="AE162" s="488"/>
      <c r="AF162" s="417"/>
      <c r="AG162" s="417"/>
      <c r="AH162" s="417"/>
      <c r="AI162" s="417"/>
      <c r="AJ162" s="489"/>
      <c r="AK162" s="417"/>
      <c r="AL162" s="417"/>
      <c r="AM162" s="490"/>
      <c r="AN162" s="455" t="s">
        <v>2046</v>
      </c>
      <c r="AO162" s="454" t="str">
        <f t="shared" si="54"/>
        <v/>
      </c>
      <c r="AP162" s="455" t="s">
        <v>1674</v>
      </c>
      <c r="AQ162" s="456" t="e">
        <f t="array" ref="AQ162">IF(ROW(A159)&gt;COUNTA(AO$4:AO$201),"",INDEX(AO:AO,SMALL(IF(AO$4:AO$201&lt;&gt;"",ROW(AO$4:AO$201),""),ROW(A159))))</f>
        <v>#NUM!</v>
      </c>
      <c r="AR162" s="454" t="str">
        <f t="shared" si="57"/>
        <v/>
      </c>
      <c r="AT162" s="455" t="s">
        <v>1674</v>
      </c>
      <c r="AU162" s="454" t="str">
        <f t="shared" si="56"/>
        <v/>
      </c>
      <c r="AV162" s="740" t="str">
        <f t="shared" si="62"/>
        <v/>
      </c>
      <c r="AW162" s="740" t="e">
        <f t="shared" si="61"/>
        <v>#VALUE!</v>
      </c>
      <c r="AX162" s="740" t="str">
        <f t="shared" si="58"/>
        <v/>
      </c>
      <c r="AY162" s="752" t="e">
        <f t="shared" si="59"/>
        <v>#VALUE!</v>
      </c>
      <c r="AZ162" s="753">
        <f t="shared" si="60"/>
        <v>0</v>
      </c>
      <c r="BA162" s="740" t="str">
        <f t="shared" si="63"/>
        <v/>
      </c>
      <c r="BJ162" s="640" t="str">
        <f t="shared" si="55"/>
        <v xml:space="preserve"> 審判59</v>
      </c>
      <c r="BK162" s="690">
        <v>157</v>
      </c>
    </row>
    <row r="163" spans="14:63">
      <c r="N163" s="480"/>
      <c r="O163" s="480"/>
      <c r="AD163" s="487"/>
      <c r="AE163" s="488"/>
      <c r="AF163" s="417"/>
      <c r="AG163" s="417"/>
      <c r="AH163" s="417"/>
      <c r="AI163" s="417"/>
      <c r="AJ163" s="489"/>
      <c r="AK163" s="417"/>
      <c r="AL163" s="417"/>
      <c r="AM163" s="490"/>
      <c r="AN163" s="455" t="s">
        <v>2047</v>
      </c>
      <c r="AO163" s="454" t="str">
        <f t="shared" si="54"/>
        <v/>
      </c>
      <c r="AP163" s="455" t="s">
        <v>1675</v>
      </c>
      <c r="AQ163" s="456" t="e">
        <f t="array" ref="AQ163">IF(ROW(A160)&gt;COUNTA(AO$4:AO$201),"",INDEX(AO:AO,SMALL(IF(AO$4:AO$201&lt;&gt;"",ROW(AO$4:AO$201),""),ROW(A160))))</f>
        <v>#NUM!</v>
      </c>
      <c r="AR163" s="454" t="str">
        <f t="shared" si="57"/>
        <v/>
      </c>
      <c r="AT163" s="455" t="s">
        <v>1675</v>
      </c>
      <c r="AU163" s="454" t="str">
        <f t="shared" si="56"/>
        <v/>
      </c>
      <c r="AV163" s="740" t="str">
        <f t="shared" si="62"/>
        <v/>
      </c>
      <c r="AW163" s="740" t="e">
        <f t="shared" si="61"/>
        <v>#VALUE!</v>
      </c>
      <c r="AX163" s="740" t="str">
        <f t="shared" si="58"/>
        <v/>
      </c>
      <c r="AY163" s="752" t="e">
        <f t="shared" si="59"/>
        <v>#VALUE!</v>
      </c>
      <c r="AZ163" s="753">
        <f t="shared" si="60"/>
        <v>0</v>
      </c>
      <c r="BA163" s="740" t="str">
        <f t="shared" si="63"/>
        <v/>
      </c>
      <c r="BJ163" s="640" t="str">
        <f t="shared" si="55"/>
        <v xml:space="preserve"> 審判60</v>
      </c>
      <c r="BK163" s="690">
        <v>158</v>
      </c>
    </row>
    <row r="164" spans="14:63" ht="13.5">
      <c r="N164" s="480"/>
      <c r="O164" s="480"/>
      <c r="AD164" s="487"/>
      <c r="AE164" s="488"/>
      <c r="AF164" s="417"/>
      <c r="AG164" s="417"/>
      <c r="AH164" s="417"/>
      <c r="AI164" s="417"/>
      <c r="AJ164" s="489"/>
      <c r="AK164" s="417"/>
      <c r="AL164" s="417"/>
      <c r="AM164" s="490"/>
      <c r="AN164" s="455" t="s">
        <v>2048</v>
      </c>
      <c r="AO164" s="454" t="str">
        <f t="shared" si="54"/>
        <v/>
      </c>
      <c r="AP164" s="455" t="s">
        <v>1676</v>
      </c>
      <c r="AQ164" s="456" t="e">
        <f t="array" ref="AQ164">IF(ROW(A161)&gt;COUNTA(AO$4:AO$201),"",INDEX(AO:AO,SMALL(IF(AO$4:AO$201&lt;&gt;"",ROW(AO$4:AO$201),""),ROW(A161))))</f>
        <v>#NUM!</v>
      </c>
      <c r="AR164" s="454" t="str">
        <f t="shared" ref="AR164:AR195" si="64">IFERROR(AQ164,"")</f>
        <v/>
      </c>
      <c r="AT164" s="455" t="s">
        <v>1676</v>
      </c>
      <c r="AU164" s="454" t="str">
        <f t="shared" si="56"/>
        <v/>
      </c>
      <c r="AV164" s="740" t="str">
        <f t="shared" si="62"/>
        <v/>
      </c>
      <c r="AW164" s="740" t="e">
        <f t="shared" si="61"/>
        <v>#VALUE!</v>
      </c>
      <c r="AX164" s="740" t="str">
        <f t="shared" si="58"/>
        <v/>
      </c>
      <c r="AY164" s="752" t="e">
        <f t="shared" si="59"/>
        <v>#VALUE!</v>
      </c>
      <c r="AZ164" s="753">
        <f t="shared" si="60"/>
        <v>0</v>
      </c>
      <c r="BA164" s="740" t="str">
        <f t="shared" si="63"/>
        <v/>
      </c>
      <c r="BJ164" s="640" t="str">
        <f t="shared" si="55"/>
        <v xml:space="preserve"> 審判61</v>
      </c>
      <c r="BK164" s="690">
        <v>159</v>
      </c>
    </row>
    <row r="165" spans="14:63" ht="13.5">
      <c r="N165" s="480"/>
      <c r="O165" s="480"/>
      <c r="AD165" s="487"/>
      <c r="AE165" s="488"/>
      <c r="AF165" s="417"/>
      <c r="AG165" s="417"/>
      <c r="AH165" s="417"/>
      <c r="AI165" s="417"/>
      <c r="AJ165" s="489"/>
      <c r="AK165" s="417"/>
      <c r="AL165" s="417"/>
      <c r="AM165" s="490"/>
      <c r="AN165" s="455" t="s">
        <v>2049</v>
      </c>
      <c r="AO165" s="454" t="str">
        <f t="shared" si="54"/>
        <v/>
      </c>
      <c r="AP165" s="455" t="s">
        <v>1677</v>
      </c>
      <c r="AQ165" s="456" t="e">
        <f t="array" ref="AQ165">IF(ROW(A162)&gt;COUNTA(AO$4:AO$201),"",INDEX(AO:AO,SMALL(IF(AO$4:AO$201&lt;&gt;"",ROW(AO$4:AO$201),""),ROW(A162))))</f>
        <v>#NUM!</v>
      </c>
      <c r="AR165" s="454" t="str">
        <f t="shared" si="64"/>
        <v/>
      </c>
      <c r="AT165" s="455" t="s">
        <v>1677</v>
      </c>
      <c r="AU165" s="454" t="str">
        <f t="shared" si="56"/>
        <v/>
      </c>
      <c r="AV165" s="740" t="str">
        <f t="shared" si="62"/>
        <v/>
      </c>
      <c r="AW165" s="740" t="e">
        <f t="shared" si="61"/>
        <v>#VALUE!</v>
      </c>
      <c r="AX165" s="740" t="str">
        <f t="shared" si="58"/>
        <v/>
      </c>
      <c r="AY165" s="752" t="e">
        <f t="shared" si="59"/>
        <v>#VALUE!</v>
      </c>
      <c r="AZ165" s="753">
        <f t="shared" si="60"/>
        <v>0</v>
      </c>
      <c r="BA165" s="740" t="str">
        <f t="shared" si="63"/>
        <v/>
      </c>
      <c r="BJ165" s="640" t="str">
        <f t="shared" si="55"/>
        <v xml:space="preserve"> 審判62</v>
      </c>
      <c r="BK165" s="690">
        <v>160</v>
      </c>
    </row>
    <row r="166" spans="14:63" ht="13.5">
      <c r="N166" s="480"/>
      <c r="O166" s="480"/>
      <c r="AD166" s="487"/>
      <c r="AE166" s="488"/>
      <c r="AF166" s="417"/>
      <c r="AG166" s="417"/>
      <c r="AH166" s="417"/>
      <c r="AI166" s="417"/>
      <c r="AJ166" s="489"/>
      <c r="AK166" s="417"/>
      <c r="AL166" s="417"/>
      <c r="AM166" s="490"/>
      <c r="AN166" s="455" t="s">
        <v>2050</v>
      </c>
      <c r="AO166" s="454" t="str">
        <f t="shared" si="54"/>
        <v/>
      </c>
      <c r="AP166" s="455" t="s">
        <v>1678</v>
      </c>
      <c r="AQ166" s="456" t="e">
        <f t="array" ref="AQ166">IF(ROW(A163)&gt;COUNTA(AO$4:AO$201),"",INDEX(AO:AO,SMALL(IF(AO$4:AO$201&lt;&gt;"",ROW(AO$4:AO$201),""),ROW(A163))))</f>
        <v>#NUM!</v>
      </c>
      <c r="AR166" s="454" t="str">
        <f t="shared" si="64"/>
        <v/>
      </c>
      <c r="AT166" s="455" t="s">
        <v>1678</v>
      </c>
      <c r="AU166" s="454" t="str">
        <f t="shared" si="56"/>
        <v/>
      </c>
      <c r="AV166" s="740" t="str">
        <f t="shared" si="62"/>
        <v/>
      </c>
      <c r="AW166" s="740" t="e">
        <f t="shared" si="61"/>
        <v>#VALUE!</v>
      </c>
      <c r="AX166" s="740" t="str">
        <f t="shared" si="58"/>
        <v/>
      </c>
      <c r="AY166" s="752" t="e">
        <f t="shared" si="59"/>
        <v>#VALUE!</v>
      </c>
      <c r="AZ166" s="753">
        <f t="shared" si="60"/>
        <v>0</v>
      </c>
      <c r="BA166" s="740" t="str">
        <f t="shared" si="63"/>
        <v/>
      </c>
      <c r="BJ166" s="640" t="str">
        <f t="shared" si="55"/>
        <v xml:space="preserve"> 審判63</v>
      </c>
      <c r="BK166" s="690">
        <v>161</v>
      </c>
    </row>
    <row r="167" spans="14:63">
      <c r="N167" s="480"/>
      <c r="O167" s="480"/>
      <c r="AD167" s="487"/>
      <c r="AE167" s="488"/>
      <c r="AF167" s="417"/>
      <c r="AG167" s="417"/>
      <c r="AH167" s="417"/>
      <c r="AI167" s="417"/>
      <c r="AJ167" s="489"/>
      <c r="AK167" s="417"/>
      <c r="AL167" s="417"/>
      <c r="AM167" s="490"/>
      <c r="AN167" s="455" t="s">
        <v>2051</v>
      </c>
      <c r="AO167" s="454" t="str">
        <f t="shared" si="54"/>
        <v/>
      </c>
      <c r="AP167" s="455" t="s">
        <v>1679</v>
      </c>
      <c r="AQ167" s="456" t="e">
        <f t="array" ref="AQ167">IF(ROW(A164)&gt;COUNTA(AO$4:AO$201),"",INDEX(AO:AO,SMALL(IF(AO$4:AO$201&lt;&gt;"",ROW(AO$4:AO$201),""),ROW(A164))))</f>
        <v>#NUM!</v>
      </c>
      <c r="AR167" s="454" t="str">
        <f t="shared" si="64"/>
        <v/>
      </c>
      <c r="AT167" s="455" t="s">
        <v>1679</v>
      </c>
      <c r="AU167" s="454" t="str">
        <f t="shared" si="56"/>
        <v/>
      </c>
      <c r="AV167" s="740" t="str">
        <f t="shared" si="62"/>
        <v/>
      </c>
      <c r="AW167" s="740" t="e">
        <f t="shared" si="61"/>
        <v>#VALUE!</v>
      </c>
      <c r="AX167" s="740" t="str">
        <f t="shared" si="58"/>
        <v/>
      </c>
      <c r="AY167" s="752" t="e">
        <f t="shared" si="59"/>
        <v>#VALUE!</v>
      </c>
      <c r="AZ167" s="753">
        <f t="shared" si="60"/>
        <v>0</v>
      </c>
      <c r="BA167" s="740" t="str">
        <f t="shared" si="63"/>
        <v/>
      </c>
      <c r="BJ167" s="640" t="str">
        <f t="shared" si="55"/>
        <v xml:space="preserve"> 審判64</v>
      </c>
      <c r="BK167" s="690">
        <v>162</v>
      </c>
    </row>
    <row r="168" spans="14:63" ht="13.5">
      <c r="N168" s="480"/>
      <c r="O168" s="480"/>
      <c r="AD168" s="487"/>
      <c r="AE168" s="488"/>
      <c r="AF168" s="417"/>
      <c r="AG168" s="417"/>
      <c r="AH168" s="417"/>
      <c r="AI168" s="417"/>
      <c r="AJ168" s="489"/>
      <c r="AK168" s="417"/>
      <c r="AL168" s="417"/>
      <c r="AM168" s="490"/>
      <c r="AN168" s="455" t="s">
        <v>2052</v>
      </c>
      <c r="AO168" s="454" t="str">
        <f t="shared" ref="AO168:AO195" si="65">AN69</f>
        <v/>
      </c>
      <c r="AP168" s="455" t="s">
        <v>1680</v>
      </c>
      <c r="AQ168" s="456" t="e">
        <f t="array" ref="AQ168">IF(ROW(A165)&gt;COUNTA(AO$4:AO$201),"",INDEX(AO:AO,SMALL(IF(AO$4:AO$201&lt;&gt;"",ROW(AO$4:AO$201),""),ROW(A165))))</f>
        <v>#NUM!</v>
      </c>
      <c r="AR168" s="454" t="str">
        <f t="shared" si="64"/>
        <v/>
      </c>
      <c r="AT168" s="455" t="s">
        <v>1680</v>
      </c>
      <c r="AU168" s="454" t="str">
        <f t="shared" si="56"/>
        <v/>
      </c>
      <c r="AV168" s="740" t="str">
        <f t="shared" si="62"/>
        <v/>
      </c>
      <c r="AW168" s="740" t="e">
        <f t="shared" si="61"/>
        <v>#VALUE!</v>
      </c>
      <c r="AX168" s="740" t="str">
        <f t="shared" si="58"/>
        <v/>
      </c>
      <c r="AY168" s="752" t="e">
        <f t="shared" si="59"/>
        <v>#VALUE!</v>
      </c>
      <c r="AZ168" s="753">
        <f t="shared" si="60"/>
        <v>0</v>
      </c>
      <c r="BA168" s="740" t="str">
        <f t="shared" si="63"/>
        <v/>
      </c>
      <c r="BJ168" s="640" t="str">
        <f t="shared" si="55"/>
        <v xml:space="preserve"> 審判65</v>
      </c>
      <c r="BK168" s="690">
        <v>163</v>
      </c>
    </row>
    <row r="169" spans="14:63" ht="13.5">
      <c r="N169" s="480"/>
      <c r="O169" s="480"/>
      <c r="AD169" s="487"/>
      <c r="AE169" s="488"/>
      <c r="AF169" s="417"/>
      <c r="AG169" s="417"/>
      <c r="AH169" s="417"/>
      <c r="AI169" s="417"/>
      <c r="AJ169" s="489"/>
      <c r="AK169" s="417"/>
      <c r="AL169" s="417"/>
      <c r="AM169" s="490"/>
      <c r="AN169" s="455" t="s">
        <v>2053</v>
      </c>
      <c r="AO169" s="454" t="str">
        <f t="shared" si="65"/>
        <v/>
      </c>
      <c r="AP169" s="455" t="s">
        <v>1681</v>
      </c>
      <c r="AQ169" s="456" t="e">
        <f t="array" ref="AQ169">IF(ROW(A166)&gt;COUNTA(AO$4:AO$201),"",INDEX(AO:AO,SMALL(IF(AO$4:AO$201&lt;&gt;"",ROW(AO$4:AO$201),""),ROW(A166))))</f>
        <v>#NUM!</v>
      </c>
      <c r="AR169" s="454" t="str">
        <f t="shared" si="64"/>
        <v/>
      </c>
      <c r="AT169" s="455" t="s">
        <v>1681</v>
      </c>
      <c r="AU169" s="454" t="str">
        <f t="shared" si="56"/>
        <v/>
      </c>
      <c r="AV169" s="740" t="str">
        <f t="shared" si="62"/>
        <v/>
      </c>
      <c r="AW169" s="740" t="e">
        <f t="shared" si="61"/>
        <v>#VALUE!</v>
      </c>
      <c r="AX169" s="740" t="str">
        <f t="shared" si="58"/>
        <v/>
      </c>
      <c r="AY169" s="752" t="e">
        <f t="shared" si="59"/>
        <v>#VALUE!</v>
      </c>
      <c r="AZ169" s="753">
        <f t="shared" si="60"/>
        <v>0</v>
      </c>
      <c r="BA169" s="740" t="str">
        <f t="shared" si="63"/>
        <v/>
      </c>
      <c r="BJ169" s="640" t="str">
        <f t="shared" si="55"/>
        <v xml:space="preserve"> 審判66</v>
      </c>
      <c r="BK169" s="690">
        <v>164</v>
      </c>
    </row>
    <row r="170" spans="14:63" ht="13.5">
      <c r="N170" s="480"/>
      <c r="O170" s="480"/>
      <c r="AD170" s="487"/>
      <c r="AE170" s="488"/>
      <c r="AF170" s="417"/>
      <c r="AG170" s="417"/>
      <c r="AH170" s="417"/>
      <c r="AI170" s="417"/>
      <c r="AJ170" s="489"/>
      <c r="AK170" s="417"/>
      <c r="AL170" s="417"/>
      <c r="AM170" s="490"/>
      <c r="AN170" s="455" t="s">
        <v>2054</v>
      </c>
      <c r="AO170" s="454" t="str">
        <f t="shared" si="65"/>
        <v/>
      </c>
      <c r="AP170" s="455" t="s">
        <v>1682</v>
      </c>
      <c r="AQ170" s="456" t="e">
        <f t="array" ref="AQ170">IF(ROW(A167)&gt;COUNTA(AO$4:AO$201),"",INDEX(AO:AO,SMALL(IF(AO$4:AO$201&lt;&gt;"",ROW(AO$4:AO$201),""),ROW(A167))))</f>
        <v>#NUM!</v>
      </c>
      <c r="AR170" s="454" t="str">
        <f t="shared" si="64"/>
        <v/>
      </c>
      <c r="AT170" s="455" t="s">
        <v>1682</v>
      </c>
      <c r="AU170" s="454" t="str">
        <f t="shared" si="56"/>
        <v/>
      </c>
      <c r="AV170" s="740" t="str">
        <f t="shared" si="62"/>
        <v/>
      </c>
      <c r="AW170" s="740" t="e">
        <f t="shared" si="61"/>
        <v>#VALUE!</v>
      </c>
      <c r="AX170" s="740" t="str">
        <f t="shared" si="58"/>
        <v/>
      </c>
      <c r="AY170" s="752" t="e">
        <f t="shared" si="59"/>
        <v>#VALUE!</v>
      </c>
      <c r="AZ170" s="753">
        <f t="shared" si="60"/>
        <v>0</v>
      </c>
      <c r="BA170" s="740" t="str">
        <f t="shared" si="63"/>
        <v/>
      </c>
      <c r="BJ170" s="640" t="str">
        <f t="shared" ref="BJ170:BJ203" si="66">IF(N69 = "","",CONCATENATE(" ",N69))</f>
        <v xml:space="preserve"> 審判67</v>
      </c>
      <c r="BK170" s="690">
        <v>165</v>
      </c>
    </row>
    <row r="171" spans="14:63">
      <c r="N171" s="480"/>
      <c r="O171" s="480"/>
      <c r="AD171" s="487"/>
      <c r="AE171" s="488"/>
      <c r="AF171" s="417"/>
      <c r="AG171" s="417"/>
      <c r="AH171" s="417"/>
      <c r="AI171" s="417"/>
      <c r="AJ171" s="489"/>
      <c r="AK171" s="417"/>
      <c r="AL171" s="417"/>
      <c r="AM171" s="490"/>
      <c r="AN171" s="455" t="s">
        <v>2055</v>
      </c>
      <c r="AO171" s="454" t="str">
        <f t="shared" si="65"/>
        <v/>
      </c>
      <c r="AP171" s="455" t="s">
        <v>1683</v>
      </c>
      <c r="AQ171" s="456" t="e">
        <f t="array" ref="AQ171">IF(ROW(A168)&gt;COUNTA(AO$4:AO$201),"",INDEX(AO:AO,SMALL(IF(AO$4:AO$201&lt;&gt;"",ROW(AO$4:AO$201),""),ROW(A168))))</f>
        <v>#NUM!</v>
      </c>
      <c r="AR171" s="454" t="str">
        <f t="shared" si="64"/>
        <v/>
      </c>
      <c r="AT171" s="455" t="s">
        <v>1683</v>
      </c>
      <c r="AU171" s="454" t="str">
        <f t="shared" si="56"/>
        <v/>
      </c>
      <c r="AV171" s="740" t="str">
        <f t="shared" si="62"/>
        <v/>
      </c>
      <c r="AW171" s="740" t="e">
        <f t="shared" si="61"/>
        <v>#VALUE!</v>
      </c>
      <c r="AX171" s="740" t="str">
        <f t="shared" si="58"/>
        <v/>
      </c>
      <c r="AY171" s="752" t="e">
        <f t="shared" si="59"/>
        <v>#VALUE!</v>
      </c>
      <c r="AZ171" s="753">
        <f t="shared" si="60"/>
        <v>0</v>
      </c>
      <c r="BA171" s="740" t="str">
        <f t="shared" si="63"/>
        <v/>
      </c>
      <c r="BJ171" s="640" t="str">
        <f t="shared" si="66"/>
        <v xml:space="preserve"> 審判68</v>
      </c>
      <c r="BK171" s="690">
        <v>166</v>
      </c>
    </row>
    <row r="172" spans="14:63" ht="13.5">
      <c r="N172" s="480"/>
      <c r="O172" s="480"/>
      <c r="AD172" s="487"/>
      <c r="AE172" s="488"/>
      <c r="AF172" s="417"/>
      <c r="AG172" s="417"/>
      <c r="AH172" s="417"/>
      <c r="AI172" s="417"/>
      <c r="AJ172" s="489"/>
      <c r="AK172" s="417"/>
      <c r="AL172" s="417"/>
      <c r="AM172" s="490"/>
      <c r="AN172" s="455" t="s">
        <v>2056</v>
      </c>
      <c r="AO172" s="454" t="str">
        <f t="shared" si="65"/>
        <v/>
      </c>
      <c r="AP172" s="455" t="s">
        <v>1684</v>
      </c>
      <c r="AQ172" s="456" t="e">
        <f t="array" ref="AQ172">IF(ROW(A169)&gt;COUNTA(AO$4:AO$201),"",INDEX(AO:AO,SMALL(IF(AO$4:AO$201&lt;&gt;"",ROW(AO$4:AO$201),""),ROW(A169))))</f>
        <v>#NUM!</v>
      </c>
      <c r="AR172" s="454" t="str">
        <f t="shared" si="64"/>
        <v/>
      </c>
      <c r="AT172" s="455" t="s">
        <v>1684</v>
      </c>
      <c r="AU172" s="454" t="str">
        <f t="shared" si="56"/>
        <v/>
      </c>
      <c r="AV172" s="740" t="str">
        <f t="shared" si="62"/>
        <v/>
      </c>
      <c r="AW172" s="740" t="e">
        <f t="shared" si="61"/>
        <v>#VALUE!</v>
      </c>
      <c r="AX172" s="740" t="str">
        <f t="shared" si="58"/>
        <v/>
      </c>
      <c r="AY172" s="752" t="e">
        <f t="shared" si="59"/>
        <v>#VALUE!</v>
      </c>
      <c r="AZ172" s="753">
        <f t="shared" si="60"/>
        <v>0</v>
      </c>
      <c r="BA172" s="740" t="str">
        <f t="shared" si="63"/>
        <v/>
      </c>
      <c r="BJ172" s="640" t="str">
        <f t="shared" si="66"/>
        <v xml:space="preserve"> 審判69</v>
      </c>
      <c r="BK172" s="690">
        <v>167</v>
      </c>
    </row>
    <row r="173" spans="14:63" ht="13.5">
      <c r="N173" s="480"/>
      <c r="O173" s="480"/>
      <c r="AD173" s="487"/>
      <c r="AE173" s="488"/>
      <c r="AF173" s="417"/>
      <c r="AG173" s="417"/>
      <c r="AH173" s="417"/>
      <c r="AI173" s="417"/>
      <c r="AJ173" s="489"/>
      <c r="AK173" s="417"/>
      <c r="AL173" s="417"/>
      <c r="AM173" s="490"/>
      <c r="AN173" s="455" t="s">
        <v>2057</v>
      </c>
      <c r="AO173" s="454" t="str">
        <f t="shared" si="65"/>
        <v/>
      </c>
      <c r="AP173" s="455" t="s">
        <v>1685</v>
      </c>
      <c r="AQ173" s="456" t="e">
        <f t="array" ref="AQ173">IF(ROW(A170)&gt;COUNTA(AO$4:AO$201),"",INDEX(AO:AO,SMALL(IF(AO$4:AO$201&lt;&gt;"",ROW(AO$4:AO$201),""),ROW(A170))))</f>
        <v>#NUM!</v>
      </c>
      <c r="AR173" s="454" t="str">
        <f t="shared" si="64"/>
        <v/>
      </c>
      <c r="AT173" s="455" t="s">
        <v>1685</v>
      </c>
      <c r="AU173" s="454" t="str">
        <f t="shared" ref="AU173:AU201" si="67">AR169</f>
        <v/>
      </c>
      <c r="AV173" s="740" t="str">
        <f t="shared" si="62"/>
        <v/>
      </c>
      <c r="AW173" s="740" t="e">
        <f t="shared" si="61"/>
        <v>#VALUE!</v>
      </c>
      <c r="AX173" s="740" t="str">
        <f t="shared" si="58"/>
        <v/>
      </c>
      <c r="AY173" s="752" t="e">
        <f t="shared" si="59"/>
        <v>#VALUE!</v>
      </c>
      <c r="AZ173" s="753">
        <f t="shared" si="60"/>
        <v>0</v>
      </c>
      <c r="BA173" s="740" t="str">
        <f t="shared" si="63"/>
        <v/>
      </c>
      <c r="BJ173" s="640" t="str">
        <f t="shared" si="66"/>
        <v xml:space="preserve"> 審判70</v>
      </c>
      <c r="BK173" s="690">
        <v>168</v>
      </c>
    </row>
    <row r="174" spans="14:63" ht="13.5">
      <c r="N174" s="480"/>
      <c r="O174" s="480"/>
      <c r="AD174" s="487"/>
      <c r="AE174" s="488"/>
      <c r="AF174" s="417"/>
      <c r="AG174" s="417"/>
      <c r="AH174" s="417"/>
      <c r="AI174" s="417"/>
      <c r="AJ174" s="489"/>
      <c r="AK174" s="417"/>
      <c r="AL174" s="417"/>
      <c r="AM174" s="490"/>
      <c r="AN174" s="455" t="s">
        <v>2058</v>
      </c>
      <c r="AO174" s="454" t="str">
        <f t="shared" si="65"/>
        <v/>
      </c>
      <c r="AP174" s="455" t="s">
        <v>1686</v>
      </c>
      <c r="AQ174" s="456" t="e">
        <f t="array" ref="AQ174">IF(ROW(A171)&gt;COUNTA(AO$4:AO$201),"",INDEX(AO:AO,SMALL(IF(AO$4:AO$201&lt;&gt;"",ROW(AO$4:AO$201),""),ROW(A171))))</f>
        <v>#NUM!</v>
      </c>
      <c r="AR174" s="454" t="str">
        <f t="shared" si="64"/>
        <v/>
      </c>
      <c r="AT174" s="455" t="s">
        <v>1686</v>
      </c>
      <c r="AU174" s="454" t="str">
        <f t="shared" si="67"/>
        <v/>
      </c>
      <c r="AV174" s="740" t="str">
        <f t="shared" si="62"/>
        <v/>
      </c>
      <c r="AW174" s="740" t="e">
        <f t="shared" si="61"/>
        <v>#VALUE!</v>
      </c>
      <c r="AX174" s="740" t="str">
        <f t="shared" si="58"/>
        <v/>
      </c>
      <c r="AY174" s="752" t="e">
        <f t="shared" si="59"/>
        <v>#VALUE!</v>
      </c>
      <c r="AZ174" s="753">
        <f t="shared" si="60"/>
        <v>0</v>
      </c>
      <c r="BA174" s="740" t="str">
        <f t="shared" si="63"/>
        <v/>
      </c>
      <c r="BJ174" s="640" t="str">
        <f t="shared" si="66"/>
        <v xml:space="preserve"> 審判71</v>
      </c>
      <c r="BK174" s="690">
        <v>169</v>
      </c>
    </row>
    <row r="175" spans="14:63">
      <c r="N175" s="480"/>
      <c r="O175" s="480"/>
      <c r="AD175" s="487"/>
      <c r="AE175" s="488"/>
      <c r="AF175" s="417"/>
      <c r="AG175" s="417"/>
      <c r="AH175" s="417"/>
      <c r="AI175" s="417"/>
      <c r="AJ175" s="489"/>
      <c r="AK175" s="417"/>
      <c r="AL175" s="417"/>
      <c r="AM175" s="490"/>
      <c r="AN175" s="455" t="s">
        <v>2059</v>
      </c>
      <c r="AO175" s="454" t="str">
        <f t="shared" si="65"/>
        <v/>
      </c>
      <c r="AP175" s="455" t="s">
        <v>1687</v>
      </c>
      <c r="AQ175" s="456" t="e">
        <f t="array" ref="AQ175">IF(ROW(A172)&gt;COUNTA(AO$4:AO$201),"",INDEX(AO:AO,SMALL(IF(AO$4:AO$201&lt;&gt;"",ROW(AO$4:AO$201),""),ROW(A172))))</f>
        <v>#NUM!</v>
      </c>
      <c r="AR175" s="454" t="str">
        <f t="shared" si="64"/>
        <v/>
      </c>
      <c r="AT175" s="455" t="s">
        <v>1687</v>
      </c>
      <c r="AU175" s="454" t="str">
        <f t="shared" si="67"/>
        <v/>
      </c>
      <c r="AV175" s="740" t="str">
        <f t="shared" si="62"/>
        <v/>
      </c>
      <c r="AW175" s="740" t="e">
        <f t="shared" si="61"/>
        <v>#VALUE!</v>
      </c>
      <c r="AX175" s="740" t="str">
        <f t="shared" si="58"/>
        <v/>
      </c>
      <c r="AY175" s="752" t="e">
        <f t="shared" si="59"/>
        <v>#VALUE!</v>
      </c>
      <c r="AZ175" s="753">
        <f t="shared" si="60"/>
        <v>0</v>
      </c>
      <c r="BA175" s="740" t="str">
        <f t="shared" si="63"/>
        <v/>
      </c>
      <c r="BJ175" s="640" t="str">
        <f t="shared" si="66"/>
        <v xml:space="preserve"> 審判72</v>
      </c>
      <c r="BK175" s="690">
        <v>170</v>
      </c>
    </row>
    <row r="176" spans="14:63" ht="13.5">
      <c r="N176" s="480"/>
      <c r="O176" s="480"/>
      <c r="AD176" s="487"/>
      <c r="AE176" s="488"/>
      <c r="AF176" s="417"/>
      <c r="AG176" s="417"/>
      <c r="AH176" s="417"/>
      <c r="AI176" s="417"/>
      <c r="AJ176" s="489"/>
      <c r="AK176" s="417"/>
      <c r="AL176" s="417"/>
      <c r="AM176" s="490"/>
      <c r="AN176" s="455" t="s">
        <v>2060</v>
      </c>
      <c r="AO176" s="454" t="str">
        <f t="shared" si="65"/>
        <v/>
      </c>
      <c r="AP176" s="455" t="s">
        <v>1688</v>
      </c>
      <c r="AQ176" s="456" t="e">
        <f t="array" ref="AQ176">IF(ROW(A173)&gt;COUNTA(AO$4:AO$201),"",INDEX(AO:AO,SMALL(IF(AO$4:AO$201&lt;&gt;"",ROW(AO$4:AO$201),""),ROW(A173))))</f>
        <v>#NUM!</v>
      </c>
      <c r="AR176" s="454" t="str">
        <f t="shared" si="64"/>
        <v/>
      </c>
      <c r="AT176" s="455" t="s">
        <v>1688</v>
      </c>
      <c r="AU176" s="454" t="str">
        <f t="shared" si="67"/>
        <v/>
      </c>
      <c r="AV176" s="740" t="str">
        <f t="shared" si="62"/>
        <v/>
      </c>
      <c r="AW176" s="740" t="e">
        <f t="shared" si="61"/>
        <v>#VALUE!</v>
      </c>
      <c r="AX176" s="740" t="str">
        <f t="shared" si="58"/>
        <v/>
      </c>
      <c r="AY176" s="752" t="e">
        <f t="shared" si="59"/>
        <v>#VALUE!</v>
      </c>
      <c r="AZ176" s="753">
        <f t="shared" si="60"/>
        <v>0</v>
      </c>
      <c r="BA176" s="740" t="str">
        <f t="shared" si="63"/>
        <v/>
      </c>
      <c r="BJ176" s="640" t="str">
        <f t="shared" si="66"/>
        <v xml:space="preserve"> 審判73</v>
      </c>
      <c r="BK176" s="690">
        <v>171</v>
      </c>
    </row>
    <row r="177" spans="14:63" ht="13.5">
      <c r="N177" s="480"/>
      <c r="O177" s="480"/>
      <c r="AD177" s="487"/>
      <c r="AE177" s="488"/>
      <c r="AF177" s="417"/>
      <c r="AG177" s="417"/>
      <c r="AH177" s="417"/>
      <c r="AI177" s="417"/>
      <c r="AJ177" s="489"/>
      <c r="AK177" s="417"/>
      <c r="AL177" s="417"/>
      <c r="AM177" s="490"/>
      <c r="AN177" s="455" t="s">
        <v>2061</v>
      </c>
      <c r="AO177" s="454" t="str">
        <f t="shared" si="65"/>
        <v/>
      </c>
      <c r="AP177" s="455" t="s">
        <v>1689</v>
      </c>
      <c r="AQ177" s="456" t="e">
        <f t="array" ref="AQ177">IF(ROW(A174)&gt;COUNTA(AO$4:AO$201),"",INDEX(AO:AO,SMALL(IF(AO$4:AO$201&lt;&gt;"",ROW(AO$4:AO$201),""),ROW(A174))))</f>
        <v>#NUM!</v>
      </c>
      <c r="AR177" s="454" t="str">
        <f t="shared" si="64"/>
        <v/>
      </c>
      <c r="AT177" s="455" t="s">
        <v>1689</v>
      </c>
      <c r="AU177" s="454" t="str">
        <f t="shared" si="67"/>
        <v/>
      </c>
      <c r="AV177" s="740" t="str">
        <f t="shared" si="62"/>
        <v/>
      </c>
      <c r="AW177" s="740" t="e">
        <f t="shared" si="61"/>
        <v>#VALUE!</v>
      </c>
      <c r="AX177" s="740" t="str">
        <f t="shared" si="58"/>
        <v/>
      </c>
      <c r="AY177" s="752" t="e">
        <f t="shared" si="59"/>
        <v>#VALUE!</v>
      </c>
      <c r="AZ177" s="753">
        <f t="shared" si="60"/>
        <v>0</v>
      </c>
      <c r="BA177" s="740" t="str">
        <f t="shared" si="63"/>
        <v/>
      </c>
      <c r="BJ177" s="640" t="str">
        <f t="shared" si="66"/>
        <v xml:space="preserve"> 審判74</v>
      </c>
      <c r="BK177" s="690">
        <v>172</v>
      </c>
    </row>
    <row r="178" spans="14:63" ht="13.5">
      <c r="N178" s="480"/>
      <c r="O178" s="480"/>
      <c r="AD178" s="487"/>
      <c r="AE178" s="488"/>
      <c r="AF178" s="417"/>
      <c r="AG178" s="417"/>
      <c r="AH178" s="417"/>
      <c r="AI178" s="417"/>
      <c r="AJ178" s="489"/>
      <c r="AK178" s="417"/>
      <c r="AL178" s="417"/>
      <c r="AM178" s="490"/>
      <c r="AN178" s="455" t="s">
        <v>2062</v>
      </c>
      <c r="AO178" s="454" t="str">
        <f t="shared" si="65"/>
        <v/>
      </c>
      <c r="AP178" s="455" t="s">
        <v>1690</v>
      </c>
      <c r="AQ178" s="456" t="e">
        <f t="array" ref="AQ178">IF(ROW(A175)&gt;COUNTA(AO$4:AO$201),"",INDEX(AO:AO,SMALL(IF(AO$4:AO$201&lt;&gt;"",ROW(AO$4:AO$201),""),ROW(A175))))</f>
        <v>#NUM!</v>
      </c>
      <c r="AR178" s="454" t="str">
        <f t="shared" si="64"/>
        <v/>
      </c>
      <c r="AT178" s="455" t="s">
        <v>1690</v>
      </c>
      <c r="AU178" s="454" t="str">
        <f t="shared" si="67"/>
        <v/>
      </c>
      <c r="AV178" s="740" t="str">
        <f t="shared" si="62"/>
        <v/>
      </c>
      <c r="AW178" s="740" t="e">
        <f t="shared" si="61"/>
        <v>#VALUE!</v>
      </c>
      <c r="AX178" s="740" t="str">
        <f t="shared" si="58"/>
        <v/>
      </c>
      <c r="AY178" s="752" t="e">
        <f t="shared" si="59"/>
        <v>#VALUE!</v>
      </c>
      <c r="AZ178" s="753">
        <f t="shared" si="60"/>
        <v>0</v>
      </c>
      <c r="BA178" s="740" t="str">
        <f t="shared" si="63"/>
        <v/>
      </c>
      <c r="BJ178" s="640" t="str">
        <f t="shared" si="66"/>
        <v xml:space="preserve"> 審判75</v>
      </c>
      <c r="BK178" s="690">
        <v>173</v>
      </c>
    </row>
    <row r="179" spans="14:63">
      <c r="N179" s="480"/>
      <c r="O179" s="480"/>
      <c r="AD179" s="487"/>
      <c r="AE179" s="488"/>
      <c r="AF179" s="417"/>
      <c r="AG179" s="417"/>
      <c r="AH179" s="417"/>
      <c r="AI179" s="417"/>
      <c r="AJ179" s="489"/>
      <c r="AK179" s="417"/>
      <c r="AL179" s="417"/>
      <c r="AM179" s="490"/>
      <c r="AN179" s="455" t="s">
        <v>2063</v>
      </c>
      <c r="AO179" s="454" t="str">
        <f t="shared" si="65"/>
        <v/>
      </c>
      <c r="AP179" s="455" t="s">
        <v>1691</v>
      </c>
      <c r="AQ179" s="456" t="e">
        <f t="array" ref="AQ179">IF(ROW(A176)&gt;COUNTA(AO$4:AO$201),"",INDEX(AO:AO,SMALL(IF(AO$4:AO$201&lt;&gt;"",ROW(AO$4:AO$201),""),ROW(A176))))</f>
        <v>#NUM!</v>
      </c>
      <c r="AR179" s="454" t="str">
        <f t="shared" si="64"/>
        <v/>
      </c>
      <c r="AT179" s="455" t="s">
        <v>1691</v>
      </c>
      <c r="AU179" s="454" t="str">
        <f t="shared" si="67"/>
        <v/>
      </c>
      <c r="AV179" s="740" t="str">
        <f t="shared" si="62"/>
        <v/>
      </c>
      <c r="AW179" s="740" t="e">
        <f t="shared" si="61"/>
        <v>#VALUE!</v>
      </c>
      <c r="AX179" s="740" t="str">
        <f t="shared" si="58"/>
        <v/>
      </c>
      <c r="AY179" s="752" t="e">
        <f t="shared" si="59"/>
        <v>#VALUE!</v>
      </c>
      <c r="AZ179" s="753">
        <f t="shared" si="60"/>
        <v>0</v>
      </c>
      <c r="BA179" s="740" t="str">
        <f t="shared" si="63"/>
        <v/>
      </c>
      <c r="BJ179" s="640" t="str">
        <f t="shared" si="66"/>
        <v xml:space="preserve"> 審判76</v>
      </c>
      <c r="BK179" s="690">
        <v>174</v>
      </c>
    </row>
    <row r="180" spans="14:63" ht="13.5">
      <c r="N180" s="480"/>
      <c r="O180" s="480"/>
      <c r="AD180" s="487"/>
      <c r="AE180" s="488"/>
      <c r="AF180" s="417"/>
      <c r="AG180" s="417"/>
      <c r="AH180" s="417"/>
      <c r="AI180" s="417"/>
      <c r="AJ180" s="489"/>
      <c r="AK180" s="417"/>
      <c r="AL180" s="417"/>
      <c r="AM180" s="490"/>
      <c r="AN180" s="455" t="s">
        <v>2064</v>
      </c>
      <c r="AO180" s="454" t="str">
        <f t="shared" si="65"/>
        <v/>
      </c>
      <c r="AP180" s="455" t="s">
        <v>1692</v>
      </c>
      <c r="AQ180" s="456" t="e">
        <f t="array" ref="AQ180">IF(ROW(A177)&gt;COUNTA(AO$4:AO$201),"",INDEX(AO:AO,SMALL(IF(AO$4:AO$201&lt;&gt;"",ROW(AO$4:AO$201),""),ROW(A177))))</f>
        <v>#NUM!</v>
      </c>
      <c r="AR180" s="454" t="str">
        <f t="shared" si="64"/>
        <v/>
      </c>
      <c r="AT180" s="455" t="s">
        <v>1692</v>
      </c>
      <c r="AU180" s="454" t="str">
        <f t="shared" si="67"/>
        <v/>
      </c>
      <c r="AV180" s="740" t="str">
        <f t="shared" si="62"/>
        <v/>
      </c>
      <c r="AW180" s="740" t="e">
        <f t="shared" si="61"/>
        <v>#VALUE!</v>
      </c>
      <c r="AX180" s="740" t="str">
        <f t="shared" si="58"/>
        <v/>
      </c>
      <c r="AY180" s="752" t="e">
        <f t="shared" si="59"/>
        <v>#VALUE!</v>
      </c>
      <c r="AZ180" s="753">
        <f t="shared" si="60"/>
        <v>0</v>
      </c>
      <c r="BA180" s="740" t="str">
        <f t="shared" si="63"/>
        <v/>
      </c>
      <c r="BJ180" s="640" t="str">
        <f t="shared" si="66"/>
        <v xml:space="preserve"> 審判77</v>
      </c>
      <c r="BK180" s="690">
        <v>175</v>
      </c>
    </row>
    <row r="181" spans="14:63" ht="13.5">
      <c r="N181" s="480"/>
      <c r="O181" s="480"/>
      <c r="AD181" s="487"/>
      <c r="AE181" s="488"/>
      <c r="AF181" s="417"/>
      <c r="AG181" s="417"/>
      <c r="AH181" s="417"/>
      <c r="AI181" s="417"/>
      <c r="AJ181" s="489"/>
      <c r="AK181" s="417"/>
      <c r="AL181" s="417"/>
      <c r="AM181" s="490"/>
      <c r="AN181" s="455" t="s">
        <v>2065</v>
      </c>
      <c r="AO181" s="454" t="str">
        <f t="shared" si="65"/>
        <v/>
      </c>
      <c r="AP181" s="455" t="s">
        <v>1693</v>
      </c>
      <c r="AQ181" s="456" t="e">
        <f t="array" ref="AQ181">IF(ROW(A178)&gt;COUNTA(AO$4:AO$201),"",INDEX(AO:AO,SMALL(IF(AO$4:AO$201&lt;&gt;"",ROW(AO$4:AO$201),""),ROW(A178))))</f>
        <v>#NUM!</v>
      </c>
      <c r="AR181" s="454" t="str">
        <f t="shared" si="64"/>
        <v/>
      </c>
      <c r="AT181" s="455" t="s">
        <v>1693</v>
      </c>
      <c r="AU181" s="454" t="str">
        <f t="shared" si="67"/>
        <v/>
      </c>
      <c r="AV181" s="740" t="str">
        <f t="shared" si="62"/>
        <v/>
      </c>
      <c r="AW181" s="740" t="e">
        <f t="shared" si="61"/>
        <v>#VALUE!</v>
      </c>
      <c r="AX181" s="740" t="str">
        <f t="shared" si="58"/>
        <v/>
      </c>
      <c r="AY181" s="752" t="e">
        <f t="shared" si="59"/>
        <v>#VALUE!</v>
      </c>
      <c r="AZ181" s="753">
        <f t="shared" si="60"/>
        <v>0</v>
      </c>
      <c r="BA181" s="740" t="str">
        <f t="shared" si="63"/>
        <v/>
      </c>
      <c r="BJ181" s="640" t="str">
        <f t="shared" si="66"/>
        <v xml:space="preserve"> 審判78</v>
      </c>
      <c r="BK181" s="690">
        <v>176</v>
      </c>
    </row>
    <row r="182" spans="14:63" ht="13.5">
      <c r="N182" s="480"/>
      <c r="O182" s="480"/>
      <c r="AD182" s="487"/>
      <c r="AE182" s="488"/>
      <c r="AF182" s="417"/>
      <c r="AG182" s="417"/>
      <c r="AH182" s="417"/>
      <c r="AI182" s="417"/>
      <c r="AJ182" s="489"/>
      <c r="AK182" s="417"/>
      <c r="AL182" s="417"/>
      <c r="AM182" s="490"/>
      <c r="AN182" s="455" t="s">
        <v>2066</v>
      </c>
      <c r="AO182" s="454" t="str">
        <f t="shared" si="65"/>
        <v/>
      </c>
      <c r="AP182" s="455" t="s">
        <v>1694</v>
      </c>
      <c r="AQ182" s="456" t="e">
        <f t="array" ref="AQ182">IF(ROW(A179)&gt;COUNTA(AO$4:AO$201),"",INDEX(AO:AO,SMALL(IF(AO$4:AO$201&lt;&gt;"",ROW(AO$4:AO$201),""),ROW(A179))))</f>
        <v>#NUM!</v>
      </c>
      <c r="AR182" s="454" t="str">
        <f t="shared" si="64"/>
        <v/>
      </c>
      <c r="AT182" s="455" t="s">
        <v>1694</v>
      </c>
      <c r="AU182" s="454" t="str">
        <f t="shared" si="67"/>
        <v/>
      </c>
      <c r="AV182" s="740" t="str">
        <f t="shared" si="62"/>
        <v/>
      </c>
      <c r="AW182" s="740" t="e">
        <f t="shared" si="61"/>
        <v>#VALUE!</v>
      </c>
      <c r="AX182" s="740" t="str">
        <f t="shared" si="58"/>
        <v/>
      </c>
      <c r="AY182" s="752" t="e">
        <f t="shared" si="59"/>
        <v>#VALUE!</v>
      </c>
      <c r="AZ182" s="753">
        <f t="shared" si="60"/>
        <v>0</v>
      </c>
      <c r="BA182" s="740" t="str">
        <f t="shared" si="63"/>
        <v/>
      </c>
      <c r="BJ182" s="640" t="str">
        <f t="shared" si="66"/>
        <v xml:space="preserve"> 審判79</v>
      </c>
      <c r="BK182" s="690">
        <v>177</v>
      </c>
    </row>
    <row r="183" spans="14:63">
      <c r="N183" s="480"/>
      <c r="O183" s="480"/>
      <c r="AD183" s="487"/>
      <c r="AE183" s="488"/>
      <c r="AF183" s="417"/>
      <c r="AG183" s="417"/>
      <c r="AH183" s="417"/>
      <c r="AI183" s="417"/>
      <c r="AJ183" s="489"/>
      <c r="AK183" s="417"/>
      <c r="AL183" s="417"/>
      <c r="AM183" s="490"/>
      <c r="AN183" s="455" t="s">
        <v>2067</v>
      </c>
      <c r="AO183" s="454" t="str">
        <f t="shared" si="65"/>
        <v/>
      </c>
      <c r="AP183" s="455" t="s">
        <v>1695</v>
      </c>
      <c r="AQ183" s="456" t="e">
        <f t="array" ref="AQ183">IF(ROW(A180)&gt;COUNTA(AO$4:AO$201),"",INDEX(AO:AO,SMALL(IF(AO$4:AO$201&lt;&gt;"",ROW(AO$4:AO$201),""),ROW(A180))))</f>
        <v>#NUM!</v>
      </c>
      <c r="AR183" s="454" t="str">
        <f t="shared" si="64"/>
        <v/>
      </c>
      <c r="AT183" s="455" t="s">
        <v>1695</v>
      </c>
      <c r="AU183" s="454" t="str">
        <f t="shared" si="67"/>
        <v/>
      </c>
      <c r="AV183" s="740" t="str">
        <f t="shared" si="62"/>
        <v/>
      </c>
      <c r="AW183" s="740" t="e">
        <f t="shared" si="61"/>
        <v>#VALUE!</v>
      </c>
      <c r="AX183" s="740" t="str">
        <f t="shared" si="58"/>
        <v/>
      </c>
      <c r="AY183" s="752" t="e">
        <f t="shared" si="59"/>
        <v>#VALUE!</v>
      </c>
      <c r="AZ183" s="753">
        <f t="shared" si="60"/>
        <v>0</v>
      </c>
      <c r="BA183" s="740" t="str">
        <f t="shared" si="63"/>
        <v/>
      </c>
      <c r="BJ183" s="640" t="str">
        <f t="shared" si="66"/>
        <v xml:space="preserve"> 審判80</v>
      </c>
      <c r="BK183" s="690">
        <v>178</v>
      </c>
    </row>
    <row r="184" spans="14:63" ht="13.5">
      <c r="N184" s="480"/>
      <c r="O184" s="480"/>
      <c r="AD184" s="487"/>
      <c r="AE184" s="488"/>
      <c r="AF184" s="417"/>
      <c r="AG184" s="417"/>
      <c r="AH184" s="417"/>
      <c r="AI184" s="417"/>
      <c r="AJ184" s="489"/>
      <c r="AK184" s="417"/>
      <c r="AL184" s="417"/>
      <c r="AM184" s="490"/>
      <c r="AN184" s="455" t="s">
        <v>2068</v>
      </c>
      <c r="AO184" s="454" t="str">
        <f t="shared" si="65"/>
        <v/>
      </c>
      <c r="AP184" s="455" t="s">
        <v>1696</v>
      </c>
      <c r="AQ184" s="456" t="e">
        <f t="array" ref="AQ184">IF(ROW(A181)&gt;COUNTA(AO$4:AO$201),"",INDEX(AO:AO,SMALL(IF(AO$4:AO$201&lt;&gt;"",ROW(AO$4:AO$201),""),ROW(A181))))</f>
        <v>#NUM!</v>
      </c>
      <c r="AR184" s="454" t="str">
        <f t="shared" si="64"/>
        <v/>
      </c>
      <c r="AT184" s="455" t="s">
        <v>1696</v>
      </c>
      <c r="AU184" s="454" t="str">
        <f t="shared" si="67"/>
        <v/>
      </c>
      <c r="AV184" s="740" t="str">
        <f t="shared" si="62"/>
        <v/>
      </c>
      <c r="AW184" s="740" t="e">
        <f t="shared" si="61"/>
        <v>#VALUE!</v>
      </c>
      <c r="AX184" s="740" t="str">
        <f t="shared" si="58"/>
        <v/>
      </c>
      <c r="AY184" s="752" t="e">
        <f t="shared" si="59"/>
        <v>#VALUE!</v>
      </c>
      <c r="AZ184" s="753">
        <f t="shared" si="60"/>
        <v>0</v>
      </c>
      <c r="BA184" s="740" t="str">
        <f t="shared" si="63"/>
        <v/>
      </c>
      <c r="BJ184" s="640" t="str">
        <f t="shared" si="66"/>
        <v xml:space="preserve"> 審判81</v>
      </c>
      <c r="BK184" s="690">
        <v>179</v>
      </c>
    </row>
    <row r="185" spans="14:63" ht="13.5">
      <c r="N185" s="480"/>
      <c r="O185" s="480"/>
      <c r="AD185" s="487"/>
      <c r="AE185" s="488"/>
      <c r="AF185" s="417"/>
      <c r="AG185" s="417"/>
      <c r="AH185" s="417"/>
      <c r="AI185" s="417"/>
      <c r="AJ185" s="489"/>
      <c r="AK185" s="417"/>
      <c r="AL185" s="417"/>
      <c r="AM185" s="490"/>
      <c r="AN185" s="455" t="s">
        <v>2069</v>
      </c>
      <c r="AO185" s="454" t="str">
        <f t="shared" si="65"/>
        <v/>
      </c>
      <c r="AP185" s="455" t="s">
        <v>1697</v>
      </c>
      <c r="AQ185" s="456" t="e">
        <f t="array" ref="AQ185">IF(ROW(A182)&gt;COUNTA(AO$4:AO$201),"",INDEX(AO:AO,SMALL(IF(AO$4:AO$201&lt;&gt;"",ROW(AO$4:AO$201),""),ROW(A182))))</f>
        <v>#NUM!</v>
      </c>
      <c r="AR185" s="454" t="str">
        <f t="shared" si="64"/>
        <v/>
      </c>
      <c r="AT185" s="455" t="s">
        <v>1697</v>
      </c>
      <c r="AU185" s="454" t="str">
        <f t="shared" si="67"/>
        <v/>
      </c>
      <c r="AV185" s="740" t="str">
        <f t="shared" si="62"/>
        <v/>
      </c>
      <c r="AW185" s="740" t="e">
        <f t="shared" si="61"/>
        <v>#VALUE!</v>
      </c>
      <c r="AX185" s="740" t="str">
        <f t="shared" si="58"/>
        <v/>
      </c>
      <c r="AY185" s="752" t="e">
        <f t="shared" si="59"/>
        <v>#VALUE!</v>
      </c>
      <c r="AZ185" s="753">
        <f t="shared" si="60"/>
        <v>0</v>
      </c>
      <c r="BA185" s="740" t="str">
        <f t="shared" si="63"/>
        <v/>
      </c>
      <c r="BJ185" s="640" t="str">
        <f t="shared" si="66"/>
        <v xml:space="preserve"> 審判82</v>
      </c>
      <c r="BK185" s="690">
        <v>180</v>
      </c>
    </row>
    <row r="186" spans="14:63" ht="13.5">
      <c r="N186" s="480"/>
      <c r="O186" s="480"/>
      <c r="AD186" s="487"/>
      <c r="AE186" s="488"/>
      <c r="AF186" s="417"/>
      <c r="AG186" s="417"/>
      <c r="AH186" s="417"/>
      <c r="AI186" s="417"/>
      <c r="AJ186" s="489"/>
      <c r="AK186" s="417"/>
      <c r="AL186" s="417"/>
      <c r="AM186" s="490"/>
      <c r="AN186" s="455" t="s">
        <v>2070</v>
      </c>
      <c r="AO186" s="454" t="str">
        <f t="shared" si="65"/>
        <v/>
      </c>
      <c r="AP186" s="455" t="s">
        <v>1698</v>
      </c>
      <c r="AQ186" s="456" t="e">
        <f t="array" ref="AQ186">IF(ROW(A183)&gt;COUNTA(AO$4:AO$201),"",INDEX(AO:AO,SMALL(IF(AO$4:AO$201&lt;&gt;"",ROW(AO$4:AO$201),""),ROW(A183))))</f>
        <v>#NUM!</v>
      </c>
      <c r="AR186" s="454" t="str">
        <f t="shared" si="64"/>
        <v/>
      </c>
      <c r="AT186" s="455" t="s">
        <v>1698</v>
      </c>
      <c r="AU186" s="454" t="str">
        <f t="shared" si="67"/>
        <v/>
      </c>
      <c r="AV186" s="740" t="str">
        <f t="shared" si="62"/>
        <v/>
      </c>
      <c r="AW186" s="740" t="e">
        <f t="shared" si="61"/>
        <v>#VALUE!</v>
      </c>
      <c r="AX186" s="740" t="str">
        <f t="shared" si="58"/>
        <v/>
      </c>
      <c r="AY186" s="752" t="e">
        <f t="shared" si="59"/>
        <v>#VALUE!</v>
      </c>
      <c r="AZ186" s="753">
        <f t="shared" si="60"/>
        <v>0</v>
      </c>
      <c r="BA186" s="740" t="str">
        <f t="shared" si="63"/>
        <v/>
      </c>
      <c r="BJ186" s="640" t="str">
        <f t="shared" si="66"/>
        <v xml:space="preserve"> 審判83</v>
      </c>
      <c r="BK186" s="690">
        <v>181</v>
      </c>
    </row>
    <row r="187" spans="14:63">
      <c r="N187" s="480"/>
      <c r="O187" s="480"/>
      <c r="AD187" s="487"/>
      <c r="AE187" s="488"/>
      <c r="AF187" s="417"/>
      <c r="AG187" s="417"/>
      <c r="AH187" s="417"/>
      <c r="AI187" s="417"/>
      <c r="AJ187" s="489"/>
      <c r="AK187" s="417"/>
      <c r="AL187" s="417"/>
      <c r="AM187" s="490"/>
      <c r="AN187" s="455" t="s">
        <v>2071</v>
      </c>
      <c r="AO187" s="454" t="str">
        <f t="shared" si="65"/>
        <v/>
      </c>
      <c r="AP187" s="455" t="s">
        <v>1699</v>
      </c>
      <c r="AQ187" s="456" t="e">
        <f t="array" ref="AQ187">IF(ROW(A184)&gt;COUNTA(AO$4:AO$201),"",INDEX(AO:AO,SMALL(IF(AO$4:AO$201&lt;&gt;"",ROW(AO$4:AO$201),""),ROW(A184))))</f>
        <v>#NUM!</v>
      </c>
      <c r="AR187" s="454" t="str">
        <f t="shared" si="64"/>
        <v/>
      </c>
      <c r="AT187" s="455" t="s">
        <v>1699</v>
      </c>
      <c r="AU187" s="454" t="str">
        <f t="shared" si="67"/>
        <v/>
      </c>
      <c r="AV187" s="740" t="str">
        <f t="shared" si="62"/>
        <v/>
      </c>
      <c r="AW187" s="740" t="e">
        <f t="shared" si="61"/>
        <v>#VALUE!</v>
      </c>
      <c r="AX187" s="740" t="str">
        <f t="shared" si="58"/>
        <v/>
      </c>
      <c r="AY187" s="752" t="e">
        <f t="shared" si="59"/>
        <v>#VALUE!</v>
      </c>
      <c r="AZ187" s="753">
        <f t="shared" si="60"/>
        <v>0</v>
      </c>
      <c r="BA187" s="740" t="str">
        <f t="shared" si="63"/>
        <v/>
      </c>
      <c r="BJ187" s="640" t="str">
        <f t="shared" si="66"/>
        <v xml:space="preserve"> 審判84</v>
      </c>
      <c r="BK187" s="690">
        <v>182</v>
      </c>
    </row>
    <row r="188" spans="14:63" ht="13.5">
      <c r="N188" s="480"/>
      <c r="O188" s="480"/>
      <c r="AD188" s="487"/>
      <c r="AE188" s="488"/>
      <c r="AF188" s="417"/>
      <c r="AG188" s="417"/>
      <c r="AH188" s="417"/>
      <c r="AI188" s="417"/>
      <c r="AJ188" s="489"/>
      <c r="AK188" s="417"/>
      <c r="AL188" s="417"/>
      <c r="AM188" s="490"/>
      <c r="AN188" s="455" t="s">
        <v>2072</v>
      </c>
      <c r="AO188" s="454" t="str">
        <f t="shared" si="65"/>
        <v/>
      </c>
      <c r="AP188" s="455" t="s">
        <v>1700</v>
      </c>
      <c r="AQ188" s="456" t="e">
        <f t="array" ref="AQ188">IF(ROW(A185)&gt;COUNTA(AO$4:AO$201),"",INDEX(AO:AO,SMALL(IF(AO$4:AO$201&lt;&gt;"",ROW(AO$4:AO$201),""),ROW(A185))))</f>
        <v>#NUM!</v>
      </c>
      <c r="AR188" s="454" t="str">
        <f t="shared" si="64"/>
        <v/>
      </c>
      <c r="AT188" s="455" t="s">
        <v>1700</v>
      </c>
      <c r="AU188" s="454" t="str">
        <f t="shared" si="67"/>
        <v/>
      </c>
      <c r="AV188" s="740" t="str">
        <f t="shared" si="62"/>
        <v/>
      </c>
      <c r="AW188" s="740" t="e">
        <f t="shared" si="61"/>
        <v>#VALUE!</v>
      </c>
      <c r="AX188" s="740" t="str">
        <f t="shared" si="58"/>
        <v/>
      </c>
      <c r="AY188" s="752" t="e">
        <f t="shared" si="59"/>
        <v>#VALUE!</v>
      </c>
      <c r="AZ188" s="753">
        <f t="shared" si="60"/>
        <v>0</v>
      </c>
      <c r="BA188" s="740" t="str">
        <f t="shared" si="63"/>
        <v/>
      </c>
      <c r="BJ188" s="640" t="str">
        <f t="shared" si="66"/>
        <v xml:space="preserve"> 審判85</v>
      </c>
      <c r="BK188" s="690">
        <v>183</v>
      </c>
    </row>
    <row r="189" spans="14:63" ht="13.5">
      <c r="N189" s="480"/>
      <c r="O189" s="480"/>
      <c r="AD189" s="487"/>
      <c r="AE189" s="488"/>
      <c r="AF189" s="417"/>
      <c r="AG189" s="417"/>
      <c r="AH189" s="417"/>
      <c r="AI189" s="417"/>
      <c r="AJ189" s="489"/>
      <c r="AK189" s="417"/>
      <c r="AL189" s="417"/>
      <c r="AM189" s="490"/>
      <c r="AN189" s="455" t="s">
        <v>2073</v>
      </c>
      <c r="AO189" s="454" t="str">
        <f t="shared" si="65"/>
        <v/>
      </c>
      <c r="AP189" s="455" t="s">
        <v>1701</v>
      </c>
      <c r="AQ189" s="456" t="e">
        <f t="array" ref="AQ189">IF(ROW(A186)&gt;COUNTA(AO$4:AO$201),"",INDEX(AO:AO,SMALL(IF(AO$4:AO$201&lt;&gt;"",ROW(AO$4:AO$201),""),ROW(A186))))</f>
        <v>#NUM!</v>
      </c>
      <c r="AR189" s="454" t="str">
        <f t="shared" si="64"/>
        <v/>
      </c>
      <c r="AT189" s="455" t="s">
        <v>1701</v>
      </c>
      <c r="AU189" s="454" t="str">
        <f t="shared" si="67"/>
        <v/>
      </c>
      <c r="AV189" s="740" t="str">
        <f t="shared" si="62"/>
        <v/>
      </c>
      <c r="AW189" s="740" t="e">
        <f t="shared" si="61"/>
        <v>#VALUE!</v>
      </c>
      <c r="AX189" s="740" t="str">
        <f t="shared" si="58"/>
        <v/>
      </c>
      <c r="AY189" s="752" t="e">
        <f t="shared" si="59"/>
        <v>#VALUE!</v>
      </c>
      <c r="AZ189" s="753">
        <f t="shared" si="60"/>
        <v>0</v>
      </c>
      <c r="BA189" s="740" t="str">
        <f t="shared" si="63"/>
        <v/>
      </c>
      <c r="BJ189" s="640" t="str">
        <f t="shared" si="66"/>
        <v xml:space="preserve"> 審判86</v>
      </c>
      <c r="BK189" s="690">
        <v>184</v>
      </c>
    </row>
    <row r="190" spans="14:63" ht="13.5">
      <c r="N190" s="480"/>
      <c r="O190" s="480"/>
      <c r="AD190" s="487"/>
      <c r="AE190" s="488"/>
      <c r="AF190" s="417"/>
      <c r="AG190" s="417"/>
      <c r="AH190" s="417"/>
      <c r="AI190" s="417"/>
      <c r="AJ190" s="489"/>
      <c r="AK190" s="417"/>
      <c r="AL190" s="417"/>
      <c r="AM190" s="490"/>
      <c r="AN190" s="455" t="s">
        <v>2074</v>
      </c>
      <c r="AO190" s="454" t="str">
        <f t="shared" si="65"/>
        <v/>
      </c>
      <c r="AP190" s="455" t="s">
        <v>1702</v>
      </c>
      <c r="AQ190" s="456" t="e">
        <f t="array" ref="AQ190">IF(ROW(A187)&gt;COUNTA(AO$4:AO$201),"",INDEX(AO:AO,SMALL(IF(AO$4:AO$201&lt;&gt;"",ROW(AO$4:AO$201),""),ROW(A187))))</f>
        <v>#NUM!</v>
      </c>
      <c r="AR190" s="454" t="str">
        <f t="shared" si="64"/>
        <v/>
      </c>
      <c r="AT190" s="455" t="s">
        <v>1702</v>
      </c>
      <c r="AU190" s="454" t="str">
        <f t="shared" si="67"/>
        <v/>
      </c>
      <c r="AV190" s="740" t="str">
        <f t="shared" si="62"/>
        <v/>
      </c>
      <c r="AW190" s="740" t="e">
        <f t="shared" si="61"/>
        <v>#VALUE!</v>
      </c>
      <c r="AX190" s="740" t="str">
        <f t="shared" si="58"/>
        <v/>
      </c>
      <c r="AY190" s="752" t="e">
        <f t="shared" si="59"/>
        <v>#VALUE!</v>
      </c>
      <c r="AZ190" s="753">
        <f t="shared" si="60"/>
        <v>0</v>
      </c>
      <c r="BA190" s="740" t="str">
        <f t="shared" si="63"/>
        <v/>
      </c>
      <c r="BJ190" s="640" t="str">
        <f t="shared" si="66"/>
        <v xml:space="preserve"> 審判87</v>
      </c>
      <c r="BK190" s="690">
        <v>185</v>
      </c>
    </row>
    <row r="191" spans="14:63">
      <c r="N191" s="480"/>
      <c r="O191" s="480"/>
      <c r="AD191" s="487"/>
      <c r="AE191" s="488"/>
      <c r="AF191" s="417"/>
      <c r="AG191" s="417"/>
      <c r="AH191" s="417"/>
      <c r="AI191" s="417"/>
      <c r="AJ191" s="489"/>
      <c r="AK191" s="417"/>
      <c r="AL191" s="417"/>
      <c r="AM191" s="490"/>
      <c r="AN191" s="455" t="s">
        <v>2075</v>
      </c>
      <c r="AO191" s="454" t="str">
        <f t="shared" si="65"/>
        <v/>
      </c>
      <c r="AP191" s="455" t="s">
        <v>1703</v>
      </c>
      <c r="AQ191" s="456" t="e">
        <f t="array" ref="AQ191">IF(ROW(A188)&gt;COUNTA(AO$4:AO$201),"",INDEX(AO:AO,SMALL(IF(AO$4:AO$201&lt;&gt;"",ROW(AO$4:AO$201),""),ROW(A188))))</f>
        <v>#NUM!</v>
      </c>
      <c r="AR191" s="454" t="str">
        <f t="shared" si="64"/>
        <v/>
      </c>
      <c r="AT191" s="455" t="s">
        <v>1703</v>
      </c>
      <c r="AU191" s="454" t="str">
        <f t="shared" si="67"/>
        <v/>
      </c>
      <c r="AV191" s="740" t="str">
        <f t="shared" si="62"/>
        <v/>
      </c>
      <c r="AW191" s="740" t="e">
        <f t="shared" si="61"/>
        <v>#VALUE!</v>
      </c>
      <c r="AX191" s="740" t="str">
        <f t="shared" si="58"/>
        <v/>
      </c>
      <c r="AY191" s="752" t="e">
        <f t="shared" si="59"/>
        <v>#VALUE!</v>
      </c>
      <c r="AZ191" s="753">
        <f t="shared" si="60"/>
        <v>0</v>
      </c>
      <c r="BA191" s="740" t="str">
        <f t="shared" si="63"/>
        <v/>
      </c>
      <c r="BJ191" s="640" t="str">
        <f t="shared" si="66"/>
        <v xml:space="preserve"> 審判88</v>
      </c>
      <c r="BK191" s="690">
        <v>186</v>
      </c>
    </row>
    <row r="192" spans="14:63" ht="13.5">
      <c r="N192" s="480"/>
      <c r="O192" s="480"/>
      <c r="AD192" s="487"/>
      <c r="AE192" s="488"/>
      <c r="AF192" s="417"/>
      <c r="AG192" s="417"/>
      <c r="AH192" s="417"/>
      <c r="AI192" s="417"/>
      <c r="AJ192" s="489"/>
      <c r="AK192" s="417"/>
      <c r="AL192" s="417"/>
      <c r="AM192" s="490"/>
      <c r="AN192" s="455" t="s">
        <v>2076</v>
      </c>
      <c r="AO192" s="454" t="str">
        <f t="shared" si="65"/>
        <v/>
      </c>
      <c r="AP192" s="455" t="s">
        <v>1704</v>
      </c>
      <c r="AQ192" s="456" t="e">
        <f t="array" ref="AQ192">IF(ROW(A189)&gt;COUNTA(AO$4:AO$201),"",INDEX(AO:AO,SMALL(IF(AO$4:AO$201&lt;&gt;"",ROW(AO$4:AO$201),""),ROW(A189))))</f>
        <v>#NUM!</v>
      </c>
      <c r="AR192" s="454" t="str">
        <f t="shared" si="64"/>
        <v/>
      </c>
      <c r="AT192" s="455" t="s">
        <v>1704</v>
      </c>
      <c r="AU192" s="454" t="str">
        <f t="shared" si="67"/>
        <v/>
      </c>
      <c r="AV192" s="740" t="str">
        <f t="shared" si="62"/>
        <v/>
      </c>
      <c r="AW192" s="740" t="e">
        <f t="shared" si="61"/>
        <v>#VALUE!</v>
      </c>
      <c r="AX192" s="740" t="str">
        <f t="shared" si="58"/>
        <v/>
      </c>
      <c r="AY192" s="752" t="e">
        <f t="shared" si="59"/>
        <v>#VALUE!</v>
      </c>
      <c r="AZ192" s="753">
        <f t="shared" si="60"/>
        <v>0</v>
      </c>
      <c r="BA192" s="740" t="str">
        <f t="shared" si="63"/>
        <v/>
      </c>
      <c r="BJ192" s="640" t="str">
        <f t="shared" si="66"/>
        <v xml:space="preserve"> 審判89</v>
      </c>
      <c r="BK192" s="690">
        <v>187</v>
      </c>
    </row>
    <row r="193" spans="14:63" ht="13.5">
      <c r="N193" s="480"/>
      <c r="O193" s="480"/>
      <c r="AD193" s="487"/>
      <c r="AE193" s="488"/>
      <c r="AF193" s="417"/>
      <c r="AG193" s="417"/>
      <c r="AH193" s="417"/>
      <c r="AI193" s="417"/>
      <c r="AJ193" s="489"/>
      <c r="AK193" s="417"/>
      <c r="AL193" s="417"/>
      <c r="AM193" s="490"/>
      <c r="AN193" s="455" t="s">
        <v>2077</v>
      </c>
      <c r="AO193" s="454" t="str">
        <f t="shared" si="65"/>
        <v/>
      </c>
      <c r="AP193" s="455" t="s">
        <v>1705</v>
      </c>
      <c r="AQ193" s="456" t="e">
        <f t="array" ref="AQ193">IF(ROW(A190)&gt;COUNTA(AO$4:AO$201),"",INDEX(AO:AO,SMALL(IF(AO$4:AO$201&lt;&gt;"",ROW(AO$4:AO$201),""),ROW(A190))))</f>
        <v>#NUM!</v>
      </c>
      <c r="AR193" s="454" t="str">
        <f t="shared" si="64"/>
        <v/>
      </c>
      <c r="AT193" s="455" t="s">
        <v>1705</v>
      </c>
      <c r="AU193" s="454" t="str">
        <f t="shared" si="67"/>
        <v/>
      </c>
      <c r="AV193" s="740" t="str">
        <f t="shared" si="62"/>
        <v/>
      </c>
      <c r="AW193" s="740" t="e">
        <f t="shared" si="61"/>
        <v>#VALUE!</v>
      </c>
      <c r="AX193" s="740" t="str">
        <f t="shared" si="58"/>
        <v/>
      </c>
      <c r="AY193" s="752" t="e">
        <f t="shared" si="59"/>
        <v>#VALUE!</v>
      </c>
      <c r="AZ193" s="753">
        <f t="shared" si="60"/>
        <v>0</v>
      </c>
      <c r="BA193" s="740" t="str">
        <f t="shared" si="63"/>
        <v/>
      </c>
      <c r="BJ193" s="640" t="str">
        <f t="shared" si="66"/>
        <v xml:space="preserve"> 審判90</v>
      </c>
      <c r="BK193" s="690">
        <v>188</v>
      </c>
    </row>
    <row r="194" spans="14:63" ht="13.5">
      <c r="N194" s="480"/>
      <c r="O194" s="480"/>
      <c r="AD194" s="487"/>
      <c r="AE194" s="488"/>
      <c r="AF194" s="417"/>
      <c r="AG194" s="417"/>
      <c r="AH194" s="417"/>
      <c r="AI194" s="417"/>
      <c r="AJ194" s="489"/>
      <c r="AK194" s="417"/>
      <c r="AL194" s="417"/>
      <c r="AM194" s="490"/>
      <c r="AN194" s="455" t="s">
        <v>2078</v>
      </c>
      <c r="AO194" s="454" t="str">
        <f t="shared" si="65"/>
        <v/>
      </c>
      <c r="AP194" s="455" t="s">
        <v>1706</v>
      </c>
      <c r="AQ194" s="456" t="e">
        <f t="array" ref="AQ194">IF(ROW(A191)&gt;COUNTA(AO$4:AO$201),"",INDEX(AO:AO,SMALL(IF(AO$4:AO$201&lt;&gt;"",ROW(AO$4:AO$201),""),ROW(A191))))</f>
        <v>#NUM!</v>
      </c>
      <c r="AR194" s="454" t="str">
        <f t="shared" si="64"/>
        <v/>
      </c>
      <c r="AT194" s="455" t="s">
        <v>1706</v>
      </c>
      <c r="AU194" s="454" t="str">
        <f t="shared" si="67"/>
        <v/>
      </c>
      <c r="AV194" s="740" t="str">
        <f t="shared" si="62"/>
        <v/>
      </c>
      <c r="AW194" s="740" t="e">
        <f t="shared" si="61"/>
        <v>#VALUE!</v>
      </c>
      <c r="AX194" s="740" t="str">
        <f t="shared" si="58"/>
        <v/>
      </c>
      <c r="AY194" s="752" t="e">
        <f t="shared" si="59"/>
        <v>#VALUE!</v>
      </c>
      <c r="AZ194" s="753">
        <f t="shared" si="60"/>
        <v>0</v>
      </c>
      <c r="BA194" s="740" t="str">
        <f t="shared" si="63"/>
        <v/>
      </c>
      <c r="BJ194" s="640" t="str">
        <f t="shared" si="66"/>
        <v xml:space="preserve"> 審判91</v>
      </c>
      <c r="BK194" s="690">
        <v>189</v>
      </c>
    </row>
    <row r="195" spans="14:63">
      <c r="N195" s="480"/>
      <c r="O195" s="480"/>
      <c r="AD195" s="487"/>
      <c r="AE195" s="488"/>
      <c r="AF195" s="417"/>
      <c r="AG195" s="417"/>
      <c r="AH195" s="417"/>
      <c r="AI195" s="417"/>
      <c r="AJ195" s="489"/>
      <c r="AK195" s="417"/>
      <c r="AL195" s="417"/>
      <c r="AM195" s="490"/>
      <c r="AN195" s="455" t="s">
        <v>2079</v>
      </c>
      <c r="AO195" s="454" t="str">
        <f t="shared" si="65"/>
        <v/>
      </c>
      <c r="AP195" s="455" t="s">
        <v>1707</v>
      </c>
      <c r="AQ195" s="456" t="e">
        <f t="array" ref="AQ195">IF(ROW(A192)&gt;COUNTA(AO$4:AO$201),"",INDEX(AO:AO,SMALL(IF(AO$4:AO$201&lt;&gt;"",ROW(AO$4:AO$201),""),ROW(A192))))</f>
        <v>#NUM!</v>
      </c>
      <c r="AR195" s="454" t="str">
        <f t="shared" si="64"/>
        <v/>
      </c>
      <c r="AT195" s="455" t="s">
        <v>1707</v>
      </c>
      <c r="AU195" s="454" t="str">
        <f t="shared" si="67"/>
        <v/>
      </c>
      <c r="AV195" s="740" t="str">
        <f t="shared" si="62"/>
        <v/>
      </c>
      <c r="AW195" s="740" t="e">
        <f t="shared" si="61"/>
        <v>#VALUE!</v>
      </c>
      <c r="AX195" s="740" t="str">
        <f t="shared" si="58"/>
        <v/>
      </c>
      <c r="AY195" s="752" t="e">
        <f t="shared" si="59"/>
        <v>#VALUE!</v>
      </c>
      <c r="AZ195" s="753">
        <f t="shared" si="60"/>
        <v>0</v>
      </c>
      <c r="BA195" s="740" t="str">
        <f t="shared" si="63"/>
        <v/>
      </c>
      <c r="BJ195" s="640" t="str">
        <f t="shared" si="66"/>
        <v xml:space="preserve"> 審判92</v>
      </c>
      <c r="BK195" s="690">
        <v>190</v>
      </c>
    </row>
    <row r="196" spans="14:63" ht="13.5">
      <c r="N196" s="480"/>
      <c r="O196" s="480"/>
      <c r="AD196" s="487"/>
      <c r="AE196" s="488"/>
      <c r="AF196" s="417"/>
      <c r="AG196" s="417"/>
      <c r="AH196" s="417"/>
      <c r="AI196" s="417"/>
      <c r="AJ196" s="489"/>
      <c r="AK196" s="417"/>
      <c r="AL196" s="417"/>
      <c r="AM196" s="490"/>
      <c r="AN196" s="455" t="s">
        <v>2080</v>
      </c>
      <c r="AO196" s="454" t="str">
        <f t="shared" ref="AO196:AO201" si="68">AN97</f>
        <v/>
      </c>
      <c r="AP196" s="455" t="s">
        <v>1708</v>
      </c>
      <c r="AQ196" s="456" t="e">
        <f t="array" ref="AQ196">IF(ROW(A193)&gt;COUNTA(AO$4:AO$201),"",INDEX(AO:AO,SMALL(IF(AO$4:AO$201&lt;&gt;"",ROW(AO$4:AO$201),""),ROW(A193))))</f>
        <v>#NUM!</v>
      </c>
      <c r="AR196" s="454" t="str">
        <f t="shared" ref="AR196:AR201" si="69">IFERROR(AQ196,"")</f>
        <v/>
      </c>
      <c r="AT196" s="455" t="s">
        <v>1708</v>
      </c>
      <c r="AU196" s="454" t="str">
        <f t="shared" si="67"/>
        <v/>
      </c>
      <c r="AV196" s="740" t="str">
        <f t="shared" si="62"/>
        <v/>
      </c>
      <c r="AW196" s="740" t="e">
        <f t="shared" si="61"/>
        <v>#VALUE!</v>
      </c>
      <c r="AX196" s="740" t="str">
        <f t="shared" si="58"/>
        <v/>
      </c>
      <c r="AY196" s="752" t="e">
        <f t="shared" si="59"/>
        <v>#VALUE!</v>
      </c>
      <c r="AZ196" s="753">
        <f t="shared" si="60"/>
        <v>0</v>
      </c>
      <c r="BA196" s="740" t="str">
        <f t="shared" si="63"/>
        <v/>
      </c>
      <c r="BJ196" s="640" t="str">
        <f t="shared" si="66"/>
        <v xml:space="preserve"> 審判93</v>
      </c>
      <c r="BK196" s="690">
        <v>191</v>
      </c>
    </row>
    <row r="197" spans="14:63" ht="13.5">
      <c r="N197" s="480"/>
      <c r="O197" s="480"/>
      <c r="AD197" s="487"/>
      <c r="AE197" s="488"/>
      <c r="AF197" s="417"/>
      <c r="AG197" s="417"/>
      <c r="AH197" s="417"/>
      <c r="AI197" s="417"/>
      <c r="AJ197" s="489"/>
      <c r="AK197" s="417"/>
      <c r="AL197" s="417"/>
      <c r="AM197" s="490"/>
      <c r="AN197" s="455" t="s">
        <v>2081</v>
      </c>
      <c r="AO197" s="454" t="str">
        <f t="shared" si="68"/>
        <v/>
      </c>
      <c r="AP197" s="455" t="s">
        <v>1709</v>
      </c>
      <c r="AQ197" s="456" t="e">
        <f t="array" ref="AQ197">IF(ROW(A194)&gt;COUNTA(AO$4:AO$201),"",INDEX(AO:AO,SMALL(IF(AO$4:AO$201&lt;&gt;"",ROW(AO$4:AO$201),""),ROW(A194))))</f>
        <v>#NUM!</v>
      </c>
      <c r="AR197" s="454" t="str">
        <f t="shared" si="69"/>
        <v/>
      </c>
      <c r="AT197" s="455" t="s">
        <v>1709</v>
      </c>
      <c r="AU197" s="454" t="str">
        <f t="shared" si="67"/>
        <v/>
      </c>
      <c r="AV197" s="740" t="str">
        <f t="shared" si="62"/>
        <v/>
      </c>
      <c r="AW197" s="740" t="e">
        <f t="shared" si="61"/>
        <v>#VALUE!</v>
      </c>
      <c r="AX197" s="740" t="str">
        <f t="shared" ref="AX197:AX205" si="70">IF(ISERR(AW197),AU197,SUBSTITUTE(AU197,"1年","元年"))</f>
        <v/>
      </c>
      <c r="AY197" s="752" t="e">
        <f t="shared" ref="AY197:AY205" si="71">FIND("年",AX197,1)</f>
        <v>#VALUE!</v>
      </c>
      <c r="AZ197" s="753">
        <f t="shared" ref="AZ197:AZ205" si="72">LEN(AX197)</f>
        <v>0</v>
      </c>
      <c r="BA197" s="740" t="str">
        <f t="shared" si="63"/>
        <v/>
      </c>
      <c r="BJ197" s="640" t="str">
        <f t="shared" si="66"/>
        <v xml:space="preserve"> 審判94</v>
      </c>
      <c r="BK197" s="690">
        <v>192</v>
      </c>
    </row>
    <row r="198" spans="14:63" ht="13.5">
      <c r="N198" s="480"/>
      <c r="O198" s="480"/>
      <c r="AD198" s="487"/>
      <c r="AE198" s="488"/>
      <c r="AF198" s="417"/>
      <c r="AG198" s="417"/>
      <c r="AH198" s="417"/>
      <c r="AI198" s="417"/>
      <c r="AJ198" s="489"/>
      <c r="AK198" s="417"/>
      <c r="AL198" s="417"/>
      <c r="AM198" s="490"/>
      <c r="AN198" s="455" t="s">
        <v>2082</v>
      </c>
      <c r="AO198" s="454" t="str">
        <f t="shared" si="68"/>
        <v/>
      </c>
      <c r="AP198" s="455" t="s">
        <v>1710</v>
      </c>
      <c r="AQ198" s="456" t="e">
        <f t="array" ref="AQ198">IF(ROW(A195)&gt;COUNTA(AO$4:AO$201),"",INDEX(AO:AO,SMALL(IF(AO$4:AO$201&lt;&gt;"",ROW(AO$4:AO$201),""),ROW(A195))))</f>
        <v>#NUM!</v>
      </c>
      <c r="AR198" s="454" t="str">
        <f t="shared" si="69"/>
        <v/>
      </c>
      <c r="AT198" s="455" t="s">
        <v>1710</v>
      </c>
      <c r="AU198" s="454" t="str">
        <f t="shared" si="67"/>
        <v/>
      </c>
      <c r="AV198" s="740" t="str">
        <f t="shared" si="62"/>
        <v/>
      </c>
      <c r="AW198" s="740" t="e">
        <f t="shared" ref="AW198:AW205" si="73">FIND("1年",AV198,1)</f>
        <v>#VALUE!</v>
      </c>
      <c r="AX198" s="740" t="str">
        <f t="shared" si="70"/>
        <v/>
      </c>
      <c r="AY198" s="752" t="e">
        <f t="shared" si="71"/>
        <v>#VALUE!</v>
      </c>
      <c r="AZ198" s="753">
        <f t="shared" si="72"/>
        <v>0</v>
      </c>
      <c r="BA198" s="740" t="str">
        <f t="shared" si="63"/>
        <v/>
      </c>
      <c r="BJ198" s="640" t="str">
        <f t="shared" si="66"/>
        <v xml:space="preserve"> 審判95</v>
      </c>
      <c r="BK198" s="690">
        <v>193</v>
      </c>
    </row>
    <row r="199" spans="14:63">
      <c r="N199" s="480"/>
      <c r="O199" s="480"/>
      <c r="AD199" s="487"/>
      <c r="AE199" s="488"/>
      <c r="AF199" s="417"/>
      <c r="AG199" s="417"/>
      <c r="AH199" s="417"/>
      <c r="AI199" s="417"/>
      <c r="AJ199" s="489"/>
      <c r="AK199" s="417"/>
      <c r="AL199" s="417"/>
      <c r="AM199" s="490"/>
      <c r="AN199" s="455" t="s">
        <v>2083</v>
      </c>
      <c r="AO199" s="454" t="str">
        <f t="shared" si="68"/>
        <v/>
      </c>
      <c r="AP199" s="455" t="s">
        <v>1711</v>
      </c>
      <c r="AQ199" s="456" t="e">
        <f t="array" ref="AQ199">IF(ROW(A196)&gt;COUNTA(AO$4:AO$201),"",INDEX(AO:AO,SMALL(IF(AO$4:AO$201&lt;&gt;"",ROW(AO$4:AO$201),""),ROW(A196))))</f>
        <v>#NUM!</v>
      </c>
      <c r="AR199" s="454" t="str">
        <f t="shared" si="69"/>
        <v/>
      </c>
      <c r="AT199" s="455" t="s">
        <v>1711</v>
      </c>
      <c r="AU199" s="454" t="str">
        <f t="shared" si="67"/>
        <v/>
      </c>
      <c r="AV199" s="740" t="str">
        <f t="shared" ref="AV199:AV205" si="74">LEFT(AU199,4)</f>
        <v/>
      </c>
      <c r="AW199" s="740" t="e">
        <f t="shared" si="73"/>
        <v>#VALUE!</v>
      </c>
      <c r="AX199" s="740" t="str">
        <f t="shared" si="70"/>
        <v/>
      </c>
      <c r="AY199" s="752" t="e">
        <f t="shared" si="71"/>
        <v>#VALUE!</v>
      </c>
      <c r="AZ199" s="753">
        <f t="shared" si="72"/>
        <v>0</v>
      </c>
      <c r="BA199" s="740" t="str">
        <f t="shared" si="63"/>
        <v/>
      </c>
      <c r="BJ199" s="640" t="str">
        <f t="shared" si="66"/>
        <v xml:space="preserve"> 審判96</v>
      </c>
      <c r="BK199" s="690">
        <v>194</v>
      </c>
    </row>
    <row r="200" spans="14:63" ht="13.5">
      <c r="N200" s="480"/>
      <c r="O200" s="480"/>
      <c r="AD200" s="487"/>
      <c r="AE200" s="488"/>
      <c r="AF200" s="417"/>
      <c r="AG200" s="417"/>
      <c r="AH200" s="417"/>
      <c r="AI200" s="417"/>
      <c r="AJ200" s="489"/>
      <c r="AK200" s="417"/>
      <c r="AL200" s="417"/>
      <c r="AM200" s="490"/>
      <c r="AN200" s="455" t="s">
        <v>2084</v>
      </c>
      <c r="AO200" s="454" t="str">
        <f t="shared" si="68"/>
        <v/>
      </c>
      <c r="AP200" s="455" t="s">
        <v>1712</v>
      </c>
      <c r="AQ200" s="456" t="e">
        <f t="array" ref="AQ200">IF(ROW(A197)&gt;COUNTA(AO$4:AO$201),"",INDEX(AO:AO,SMALL(IF(AO$4:AO$201&lt;&gt;"",ROW(AO$4:AO$201),""),ROW(A197))))</f>
        <v>#NUM!</v>
      </c>
      <c r="AR200" s="454" t="str">
        <f t="shared" si="69"/>
        <v/>
      </c>
      <c r="AT200" s="455" t="s">
        <v>1712</v>
      </c>
      <c r="AU200" s="454" t="str">
        <f t="shared" si="67"/>
        <v/>
      </c>
      <c r="AV200" s="740" t="str">
        <f t="shared" si="74"/>
        <v/>
      </c>
      <c r="AW200" s="740" t="e">
        <f t="shared" si="73"/>
        <v>#VALUE!</v>
      </c>
      <c r="AX200" s="740" t="str">
        <f t="shared" si="70"/>
        <v/>
      </c>
      <c r="AY200" s="752" t="e">
        <f t="shared" si="71"/>
        <v>#VALUE!</v>
      </c>
      <c r="AZ200" s="753">
        <f t="shared" si="72"/>
        <v>0</v>
      </c>
      <c r="BA200" s="740" t="str">
        <f t="shared" si="63"/>
        <v/>
      </c>
      <c r="BJ200" s="640" t="str">
        <f t="shared" si="66"/>
        <v xml:space="preserve"> 審判97</v>
      </c>
      <c r="BK200" s="690">
        <v>195</v>
      </c>
    </row>
    <row r="201" spans="14:63" ht="13.5">
      <c r="N201" s="480"/>
      <c r="O201" s="480"/>
      <c r="AD201" s="487"/>
      <c r="AE201" s="488"/>
      <c r="AF201" s="417"/>
      <c r="AG201" s="417"/>
      <c r="AH201" s="417"/>
      <c r="AI201" s="417"/>
      <c r="AJ201" s="489"/>
      <c r="AK201" s="417"/>
      <c r="AL201" s="417"/>
      <c r="AM201" s="490"/>
      <c r="AN201" s="491" t="s">
        <v>2085</v>
      </c>
      <c r="AO201" s="459" t="str">
        <f t="shared" si="68"/>
        <v/>
      </c>
      <c r="AP201" s="491" t="s">
        <v>1713</v>
      </c>
      <c r="AQ201" s="492" t="e">
        <f t="array" ref="AQ201">IF(ROW(A198)&gt;COUNTA(AO$4:AO$201),"",INDEX(AO:AO,SMALL(IF(AO$4:AO$201&lt;&gt;"",ROW(AO$4:AO$201),""),ROW(A198))))</f>
        <v>#NUM!</v>
      </c>
      <c r="AR201" s="459" t="str">
        <f t="shared" si="69"/>
        <v/>
      </c>
      <c r="AT201" s="455" t="s">
        <v>1713</v>
      </c>
      <c r="AU201" s="454" t="str">
        <f t="shared" si="67"/>
        <v/>
      </c>
      <c r="AV201" s="740" t="str">
        <f t="shared" si="74"/>
        <v/>
      </c>
      <c r="AW201" s="740" t="e">
        <f t="shared" si="73"/>
        <v>#VALUE!</v>
      </c>
      <c r="AX201" s="740" t="str">
        <f t="shared" si="70"/>
        <v/>
      </c>
      <c r="AY201" s="752" t="e">
        <f t="shared" si="71"/>
        <v>#VALUE!</v>
      </c>
      <c r="AZ201" s="753">
        <f t="shared" si="72"/>
        <v>0</v>
      </c>
      <c r="BA201" s="740" t="str">
        <f t="shared" si="63"/>
        <v/>
      </c>
      <c r="BJ201" s="640" t="str">
        <f t="shared" si="66"/>
        <v xml:space="preserve"> 審判98</v>
      </c>
      <c r="BK201" s="690">
        <v>196</v>
      </c>
    </row>
    <row r="202" spans="14:63">
      <c r="N202" s="480"/>
      <c r="O202" s="480"/>
      <c r="AT202" s="455" t="s">
        <v>1718</v>
      </c>
      <c r="AU202" s="454" t="str">
        <f>AR198</f>
        <v/>
      </c>
      <c r="AV202" s="740" t="str">
        <f t="shared" si="74"/>
        <v/>
      </c>
      <c r="AW202" s="740" t="e">
        <f t="shared" si="73"/>
        <v>#VALUE!</v>
      </c>
      <c r="AX202" s="740" t="str">
        <f t="shared" si="70"/>
        <v/>
      </c>
      <c r="AY202" s="752" t="e">
        <f t="shared" si="71"/>
        <v>#VALUE!</v>
      </c>
      <c r="AZ202" s="753">
        <f t="shared" si="72"/>
        <v>0</v>
      </c>
      <c r="BA202" s="740" t="str">
        <f t="shared" si="63"/>
        <v/>
      </c>
      <c r="BJ202" s="640" t="str">
        <f t="shared" si="66"/>
        <v xml:space="preserve"> 審判99</v>
      </c>
      <c r="BK202" s="690">
        <v>197</v>
      </c>
    </row>
    <row r="203" spans="14:63">
      <c r="N203" s="480"/>
      <c r="O203" s="480"/>
      <c r="AT203" s="455" t="s">
        <v>1719</v>
      </c>
      <c r="AU203" s="454" t="str">
        <f>AR199</f>
        <v/>
      </c>
      <c r="AV203" s="740" t="str">
        <f t="shared" si="74"/>
        <v/>
      </c>
      <c r="AW203" s="740" t="e">
        <f t="shared" si="73"/>
        <v>#VALUE!</v>
      </c>
      <c r="AX203" s="740" t="str">
        <f t="shared" si="70"/>
        <v/>
      </c>
      <c r="AY203" s="752" t="e">
        <f t="shared" si="71"/>
        <v>#VALUE!</v>
      </c>
      <c r="AZ203" s="753">
        <f t="shared" si="72"/>
        <v>0</v>
      </c>
      <c r="BA203" s="740" t="str">
        <f t="shared" si="63"/>
        <v/>
      </c>
      <c r="BJ203" s="641" t="str">
        <f t="shared" si="66"/>
        <v xml:space="preserve"> 審判100</v>
      </c>
      <c r="BK203" s="691">
        <v>198</v>
      </c>
    </row>
    <row r="204" spans="14:63">
      <c r="N204" s="480"/>
      <c r="O204" s="480"/>
      <c r="AT204" s="455" t="s">
        <v>1720</v>
      </c>
      <c r="AU204" s="454" t="str">
        <f>AR200</f>
        <v/>
      </c>
      <c r="AV204" s="740" t="str">
        <f t="shared" si="74"/>
        <v/>
      </c>
      <c r="AW204" s="740" t="e">
        <f t="shared" si="73"/>
        <v>#VALUE!</v>
      </c>
      <c r="AX204" s="740" t="str">
        <f t="shared" si="70"/>
        <v/>
      </c>
      <c r="AY204" s="752" t="e">
        <f t="shared" si="71"/>
        <v>#VALUE!</v>
      </c>
      <c r="AZ204" s="753">
        <f t="shared" si="72"/>
        <v>0</v>
      </c>
      <c r="BA204" s="740" t="str">
        <f t="shared" si="63"/>
        <v/>
      </c>
    </row>
    <row r="205" spans="14:63">
      <c r="N205" s="480"/>
      <c r="O205" s="480"/>
      <c r="AT205" s="491" t="s">
        <v>1721</v>
      </c>
      <c r="AU205" s="459" t="str">
        <f>AR201</f>
        <v/>
      </c>
      <c r="AV205" s="741" t="str">
        <f t="shared" si="74"/>
        <v/>
      </c>
      <c r="AW205" s="741" t="e">
        <f t="shared" si="73"/>
        <v>#VALUE!</v>
      </c>
      <c r="AX205" s="741" t="str">
        <f t="shared" si="70"/>
        <v/>
      </c>
      <c r="AY205" s="755" t="e">
        <f t="shared" si="71"/>
        <v>#VALUE!</v>
      </c>
      <c r="AZ205" s="756">
        <f t="shared" si="72"/>
        <v>0</v>
      </c>
      <c r="BA205" s="740" t="str">
        <f>AX202</f>
        <v/>
      </c>
    </row>
    <row r="206" spans="14:63">
      <c r="N206" s="480"/>
      <c r="O206" s="480"/>
      <c r="BA206" s="740" t="str">
        <f>AX203</f>
        <v/>
      </c>
    </row>
    <row r="207" spans="14:63">
      <c r="N207" s="480"/>
      <c r="O207" s="480"/>
      <c r="BA207" s="740" t="str">
        <f>AX204</f>
        <v/>
      </c>
    </row>
    <row r="208" spans="14:63">
      <c r="N208" s="480"/>
      <c r="O208" s="480"/>
      <c r="BA208" s="741" t="str">
        <f>AX205</f>
        <v/>
      </c>
    </row>
    <row r="209" spans="14:53">
      <c r="N209" s="480"/>
      <c r="O209" s="480"/>
      <c r="BA209" s="766">
        <f ca="1">TODAY()</f>
        <v>45581</v>
      </c>
    </row>
    <row r="210" spans="14:53">
      <c r="N210" s="480"/>
      <c r="O210" s="480"/>
      <c r="BA210" s="767" t="str">
        <f ca="1">TEXT(BA209,"ddd. [$-409]mmmm d, yyyy;@")</f>
        <v>Wed. October 16, 2024</v>
      </c>
    </row>
    <row r="211" spans="14:53">
      <c r="N211" s="480"/>
      <c r="O211" s="480"/>
    </row>
    <row r="212" spans="14:53">
      <c r="N212" s="480"/>
      <c r="O212" s="480"/>
    </row>
    <row r="213" spans="14:53">
      <c r="N213" s="480"/>
      <c r="O213" s="480"/>
    </row>
    <row r="214" spans="14:53">
      <c r="N214" s="480"/>
      <c r="O214" s="480"/>
    </row>
    <row r="215" spans="14:53">
      <c r="N215" s="480"/>
      <c r="O215" s="480"/>
    </row>
    <row r="216" spans="14:53">
      <c r="N216" s="480"/>
      <c r="O216" s="480"/>
    </row>
    <row r="217" spans="14:53">
      <c r="N217" s="480"/>
      <c r="O217" s="480"/>
    </row>
  </sheetData>
  <sheetProtection sheet="1" objects="1" scenarios="1" selectLockedCells="1"/>
  <mergeCells count="2">
    <mergeCell ref="X1:Z1"/>
    <mergeCell ref="Q1:R1"/>
  </mergeCells>
  <phoneticPr fontId="14"/>
  <dataValidations disablePrompts="1" count="1">
    <dataValidation type="textLength" allowBlank="1" showInputMessage="1" showErrorMessage="1" error="入力文字数が多過ぎます。" sqref="D4:D102">
      <formula1>0</formula1>
      <formula2>80</formula2>
    </dataValidation>
  </dataValidations>
  <pageMargins left="0.7" right="0.7" top="0.75" bottom="0.75" header="0.3" footer="0.3"/>
  <pageSetup paperSize="9" orientation="portrait" horizontalDpi="4294967293" verticalDpi="1200" r:id="rId1"/>
  <legacy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35</vt:i4>
      </vt:variant>
    </vt:vector>
  </HeadingPairs>
  <TitlesOfParts>
    <vt:vector size="49" baseType="lpstr">
      <vt:lpstr>GameSheet (PSS5)</vt:lpstr>
      <vt:lpstr>reverse_old_v5</vt:lpstr>
      <vt:lpstr>GameSheet (PSS3)</vt:lpstr>
      <vt:lpstr>Reverse</vt:lpstr>
      <vt:lpstr>Reverse Notes  記載例</vt:lpstr>
      <vt:lpstr>Home</vt:lpstr>
      <vt:lpstr>Visitor</vt:lpstr>
      <vt:lpstr>Player List</vt:lpstr>
      <vt:lpstr>List</vt:lpstr>
      <vt:lpstr>反則略語表</vt:lpstr>
      <vt:lpstr>減算時間⇒経過時間 変換表 (２０分)</vt:lpstr>
      <vt:lpstr>減算時間⇒経過時間 変換表 (１５分)</vt:lpstr>
      <vt:lpstr>公式記録作成手順</vt:lpstr>
      <vt:lpstr>更新履歴</vt:lpstr>
      <vt:lpstr>CurrentTime</vt:lpstr>
      <vt:lpstr>DATE</vt:lpstr>
      <vt:lpstr>EVENT</vt:lpstr>
      <vt:lpstr>GA</vt:lpstr>
      <vt:lpstr>GameNo</vt:lpstr>
      <vt:lpstr>GS</vt:lpstr>
      <vt:lpstr>'GameSheet (PSS3)'!Home</vt:lpstr>
      <vt:lpstr>'GameSheet (PSS5)'!Home</vt:lpstr>
      <vt:lpstr>Notes_1</vt:lpstr>
      <vt:lpstr>Notes_2</vt:lpstr>
      <vt:lpstr>Notes_3</vt:lpstr>
      <vt:lpstr>OFF_ICE_OFFICIAL</vt:lpstr>
      <vt:lpstr>ON_ICE_OFFICIAL</vt:lpstr>
      <vt:lpstr>PLACE</vt:lpstr>
      <vt:lpstr>'GameSheet (PSS3)'!Print_Area</vt:lpstr>
      <vt:lpstr>'GameSheet (PSS5)'!Print_Area</vt:lpstr>
      <vt:lpstr>Reverse!Print_Area</vt:lpstr>
      <vt:lpstr>'Reverse Notes  記載例'!Print_Area</vt:lpstr>
      <vt:lpstr>reverse_old_v5!Print_Area</vt:lpstr>
      <vt:lpstr>'減算時間⇒経過時間 変換表 (１５分)'!Print_Area</vt:lpstr>
      <vt:lpstr>'減算時間⇒経過時間 変換表 (２０分)'!Print_Area</vt:lpstr>
      <vt:lpstr>公式記録作成手順!Print_Area</vt:lpstr>
      <vt:lpstr>反則略語表!Print_Area</vt:lpstr>
      <vt:lpstr>PSS_Result</vt:lpstr>
      <vt:lpstr>Sign_1</vt:lpstr>
      <vt:lpstr>Sign_2</vt:lpstr>
      <vt:lpstr>Team</vt:lpstr>
      <vt:lpstr>Timer</vt:lpstr>
      <vt:lpstr>'GameSheet (PSS3)'!Visitor</vt:lpstr>
      <vt:lpstr>'GameSheet (PSS5)'!Visitor</vt:lpstr>
      <vt:lpstr>キャプテン</vt:lpstr>
      <vt:lpstr>キャプテン_2</vt:lpstr>
      <vt:lpstr>延長戦</vt:lpstr>
      <vt:lpstr>退場時間</vt:lpstr>
      <vt:lpstr>反則略語</vt:lpstr>
    </vt:vector>
  </TitlesOfParts>
  <Company>（財）日本アイスホッケー連盟</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OFFICIAL GAME SHEET</dc:title>
  <dc:subject>減算/加算/15分/20分 対応</dc:subject>
  <dc:creator>（公財）日本アイスホッケー連盟　競技事業委員会</dc:creator>
  <cp:keywords>OIHF バージョンアップ版</cp:keywords>
  <dc:description>大阪府アイスホッケー連盟(OIHF)改良版  Version 7.01</dc:description>
  <cp:lastModifiedBy>八田 敏昭</cp:lastModifiedBy>
  <cp:lastPrinted>2024-03-22T01:24:17Z</cp:lastPrinted>
  <dcterms:created xsi:type="dcterms:W3CDTF">2004-10-22T01:02:16Z</dcterms:created>
  <dcterms:modified xsi:type="dcterms:W3CDTF">2024-10-16T06:54:00Z</dcterms:modified>
  <cp:category>八田 敏昭</cp:category>
  <cp:contentStatus>Excel2003, 2007, 2016 で動作確認済み</cp:contentStatus>
</cp:coreProperties>
</file>